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CA543BD5-D7B4-4B9C-AE5A-4392CEE053C3}" xr6:coauthVersionLast="47" xr6:coauthVersionMax="47" xr10:uidLastSave="{00000000-0000-0000-0000-000000000000}"/>
  <bookViews>
    <workbookView xWindow="-120" yWindow="-120" windowWidth="20730" windowHeight="11160" xr2:uid="{9E43CFE7-7B28-496C-83C0-D6006F05F97B}"/>
  </bookViews>
  <sheets>
    <sheet name="Dashboard" sheetId="1" r:id="rId1"/>
    <sheet name="Sheet1" sheetId="5" state="hidden" r:id="rId2"/>
    <sheet name="Strategy1-Old" sheetId="2" state="hidden" r:id="rId3"/>
    <sheet name="Strategy-Rule" sheetId="3" state="hidden" r:id="rId4"/>
    <sheet name="Strategy 1 | PD-TG" sheetId="4" r:id="rId5"/>
  </sheets>
  <definedNames>
    <definedName name="_xlnm._FilterDatabase" localSheetId="0" hidden="1">Dashboard!$A$4:$N$104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6" i="4" l="1"/>
  <c r="J115" i="4"/>
  <c r="J113" i="4"/>
  <c r="J112" i="4"/>
  <c r="Q6" i="4"/>
  <c r="Q7" i="4"/>
  <c r="Q8" i="4"/>
  <c r="Q9" i="4"/>
  <c r="Q5" i="4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H30" i="4"/>
  <c r="AS30" i="4"/>
  <c r="H31" i="4"/>
  <c r="AR31" i="4"/>
  <c r="H32" i="4"/>
  <c r="AS32" i="4"/>
  <c r="AS33" i="4" s="1"/>
  <c r="H33" i="4"/>
  <c r="AR33" i="4"/>
  <c r="AR34" i="4" s="1"/>
  <c r="H34" i="4"/>
  <c r="AS34" i="4"/>
  <c r="H35" i="4"/>
  <c r="AR35" i="4"/>
  <c r="H36" i="4"/>
  <c r="AR36" i="4"/>
  <c r="H37" i="4"/>
  <c r="AR37" i="4"/>
  <c r="H38" i="4"/>
  <c r="AS38" i="4"/>
  <c r="H39" i="4"/>
  <c r="AS39" i="4"/>
  <c r="H40" i="4"/>
  <c r="AR40" i="4"/>
  <c r="AS40" i="4"/>
  <c r="AS41" i="4" s="1"/>
  <c r="H41" i="4"/>
  <c r="AR41" i="4"/>
  <c r="AR42" i="4" s="1"/>
  <c r="AR43" i="4" s="1"/>
  <c r="AR44" i="4" s="1"/>
  <c r="H42" i="4"/>
  <c r="AS42" i="4"/>
  <c r="H43" i="4"/>
  <c r="AS43" i="4"/>
  <c r="H44" i="4"/>
  <c r="AS44" i="4"/>
  <c r="AS45" i="4" s="1"/>
  <c r="H45" i="4"/>
  <c r="AR45" i="4"/>
  <c r="H46" i="4"/>
  <c r="AG46" i="4" s="1"/>
  <c r="AR46" i="4"/>
  <c r="H47" i="4"/>
  <c r="AR47" i="4"/>
  <c r="H48" i="4"/>
  <c r="AR48" i="4"/>
  <c r="H49" i="4"/>
  <c r="AR49" i="4"/>
  <c r="H50" i="4"/>
  <c r="AR50" i="4"/>
  <c r="H51" i="4"/>
  <c r="AR51" i="4"/>
  <c r="H52" i="4"/>
  <c r="AR52" i="4"/>
  <c r="H53" i="4"/>
  <c r="AR53" i="4"/>
  <c r="H54" i="4"/>
  <c r="AR54" i="4"/>
  <c r="H55" i="4"/>
  <c r="AR55" i="4"/>
  <c r="H56" i="4"/>
  <c r="AR56" i="4"/>
  <c r="H57" i="4"/>
  <c r="AR57" i="4"/>
  <c r="H58" i="4"/>
  <c r="AR58" i="4"/>
  <c r="H59" i="4"/>
  <c r="AR59" i="4"/>
  <c r="H60" i="4"/>
  <c r="AR60" i="4"/>
  <c r="H61" i="4"/>
  <c r="AR61" i="4"/>
  <c r="H62" i="4"/>
  <c r="AR62" i="4"/>
  <c r="H63" i="4"/>
  <c r="AR63" i="4"/>
  <c r="H64" i="4"/>
  <c r="AR64" i="4"/>
  <c r="H65" i="4"/>
  <c r="AR65" i="4"/>
  <c r="H66" i="4"/>
  <c r="AR66" i="4"/>
  <c r="H67" i="4"/>
  <c r="AR67" i="4"/>
  <c r="H68" i="4"/>
  <c r="AR68" i="4"/>
  <c r="H69" i="4"/>
  <c r="AR69" i="4"/>
  <c r="H70" i="4"/>
  <c r="AR70" i="4"/>
  <c r="H71" i="4"/>
  <c r="AR71" i="4"/>
  <c r="H72" i="4"/>
  <c r="AR72" i="4"/>
  <c r="H73" i="4"/>
  <c r="AR73" i="4"/>
  <c r="H74" i="4"/>
  <c r="AR74" i="4"/>
  <c r="H75" i="4"/>
  <c r="AR75" i="4"/>
  <c r="H76" i="4"/>
  <c r="AR76" i="4"/>
  <c r="H77" i="4"/>
  <c r="AR77" i="4"/>
  <c r="H78" i="4"/>
  <c r="AR78" i="4"/>
  <c r="H79" i="4"/>
  <c r="AR79" i="4"/>
  <c r="H80" i="4"/>
  <c r="AR80" i="4"/>
  <c r="H81" i="4"/>
  <c r="AR81" i="4"/>
  <c r="H82" i="4"/>
  <c r="AR82" i="4"/>
  <c r="H83" i="4"/>
  <c r="AR83" i="4"/>
  <c r="H84" i="4"/>
  <c r="AR84" i="4"/>
  <c r="H85" i="4"/>
  <c r="AR85" i="4"/>
  <c r="H86" i="4"/>
  <c r="AR86" i="4"/>
  <c r="H87" i="4"/>
  <c r="AR87" i="4"/>
  <c r="H88" i="4"/>
  <c r="AR88" i="4"/>
  <c r="H89" i="4"/>
  <c r="AR89" i="4"/>
  <c r="H90" i="4"/>
  <c r="AR90" i="4"/>
  <c r="H91" i="4"/>
  <c r="AR91" i="4"/>
  <c r="H92" i="4"/>
  <c r="AR92" i="4"/>
  <c r="H93" i="4"/>
  <c r="AR93" i="4"/>
  <c r="H94" i="4"/>
  <c r="AR94" i="4"/>
  <c r="H95" i="4"/>
  <c r="AR95" i="4"/>
  <c r="H96" i="4"/>
  <c r="AR96" i="4"/>
  <c r="H97" i="4"/>
  <c r="AR97" i="4"/>
  <c r="H98" i="4"/>
  <c r="AR98" i="4"/>
  <c r="H99" i="4"/>
  <c r="AR99" i="4"/>
  <c r="H100" i="4"/>
  <c r="AR100" i="4"/>
  <c r="H101" i="4"/>
  <c r="AR101" i="4"/>
  <c r="H102" i="4"/>
  <c r="AR102" i="4"/>
  <c r="H103" i="4"/>
  <c r="AR103" i="4"/>
  <c r="H104" i="4"/>
  <c r="AR104" i="4"/>
  <c r="H105" i="4"/>
  <c r="AR105" i="4"/>
  <c r="H106" i="4"/>
  <c r="AR106" i="4"/>
  <c r="H107" i="4"/>
  <c r="AR107" i="4"/>
  <c r="H108" i="4"/>
  <c r="AR108" i="4"/>
  <c r="H109" i="4"/>
  <c r="AR109" i="4"/>
  <c r="U9" i="4"/>
  <c r="U8" i="4"/>
  <c r="U7" i="4"/>
  <c r="U6" i="4"/>
  <c r="U5" i="4"/>
  <c r="T5" i="4" s="1"/>
  <c r="H6" i="1"/>
  <c r="H7" i="1"/>
  <c r="H8" i="1"/>
  <c r="H9" i="1"/>
  <c r="H5" i="1"/>
  <c r="E4" i="1"/>
  <c r="E5" i="1"/>
  <c r="E6" i="1"/>
  <c r="E7" i="1"/>
  <c r="E8" i="1"/>
  <c r="BK44" i="4"/>
  <c r="AU45" i="4" l="1"/>
  <c r="AT96" i="4"/>
  <c r="AX52" i="4"/>
  <c r="AT93" i="4"/>
  <c r="AT79" i="4"/>
  <c r="AX51" i="4"/>
  <c r="AV95" i="4"/>
  <c r="AV56" i="4"/>
  <c r="AT104" i="4"/>
  <c r="AT57" i="4"/>
  <c r="AU44" i="4"/>
  <c r="AV81" i="4"/>
  <c r="AX55" i="4"/>
  <c r="AT50" i="4"/>
  <c r="AX49" i="4"/>
  <c r="AV50" i="4"/>
  <c r="AW46" i="4"/>
  <c r="AS46" i="4"/>
  <c r="AU47" i="4" s="1"/>
  <c r="AT100" i="4"/>
  <c r="AX61" i="4"/>
  <c r="AT53" i="4"/>
  <c r="AW45" i="4"/>
  <c r="AX71" i="4"/>
  <c r="AX58" i="4"/>
  <c r="AV92" i="4"/>
  <c r="AT85" i="4"/>
  <c r="AT38" i="4"/>
  <c r="AX88" i="4"/>
  <c r="AX80" i="4"/>
  <c r="AT105" i="4"/>
  <c r="AT80" i="4"/>
  <c r="AU46" i="4"/>
  <c r="AU43" i="4"/>
  <c r="AX95" i="4"/>
  <c r="AV96" i="4"/>
  <c r="AT101" i="4"/>
  <c r="AX94" i="4"/>
  <c r="AW44" i="4"/>
  <c r="AR38" i="4"/>
  <c r="AV39" i="4" s="1"/>
  <c r="AV104" i="4"/>
  <c r="AT97" i="4"/>
  <c r="AT89" i="4"/>
  <c r="AX107" i="4"/>
  <c r="AX103" i="4"/>
  <c r="AV100" i="4"/>
  <c r="AT108" i="4"/>
  <c r="AX99" i="4"/>
  <c r="AX83" i="4"/>
  <c r="AX78" i="4"/>
  <c r="AT72" i="4"/>
  <c r="AT67" i="4"/>
  <c r="AV67" i="4"/>
  <c r="AT70" i="4"/>
  <c r="AX69" i="4"/>
  <c r="AV70" i="4"/>
  <c r="AV71" i="4"/>
  <c r="AT78" i="4"/>
  <c r="AT52" i="4"/>
  <c r="AT58" i="4"/>
  <c r="AT56" i="4"/>
  <c r="AV108" i="4"/>
  <c r="AT109" i="4"/>
  <c r="AX104" i="4"/>
  <c r="AV105" i="4"/>
  <c r="AT106" i="4"/>
  <c r="AX105" i="4"/>
  <c r="AV106" i="4"/>
  <c r="AX100" i="4"/>
  <c r="AV101" i="4"/>
  <c r="AT102" i="4"/>
  <c r="AX101" i="4"/>
  <c r="AV102" i="4"/>
  <c r="AX96" i="4"/>
  <c r="AV97" i="4"/>
  <c r="AT98" i="4"/>
  <c r="AX97" i="4"/>
  <c r="AV98" i="4"/>
  <c r="AV84" i="4"/>
  <c r="AX84" i="4"/>
  <c r="AX106" i="4"/>
  <c r="AV103" i="4"/>
  <c r="AX102" i="4"/>
  <c r="AV99" i="4"/>
  <c r="AX98" i="4"/>
  <c r="AX75" i="4"/>
  <c r="AV76" i="4"/>
  <c r="AT77" i="4"/>
  <c r="AT74" i="4"/>
  <c r="AX76" i="4"/>
  <c r="AV77" i="4"/>
  <c r="AV74" i="4"/>
  <c r="AT75" i="4"/>
  <c r="AX73" i="4"/>
  <c r="AX77" i="4"/>
  <c r="AV78" i="4"/>
  <c r="AX74" i="4"/>
  <c r="AV75" i="4"/>
  <c r="AT76" i="4"/>
  <c r="AV107" i="4"/>
  <c r="AT95" i="4"/>
  <c r="AT92" i="4"/>
  <c r="AX82" i="4"/>
  <c r="AT86" i="4"/>
  <c r="AV83" i="4"/>
  <c r="AT84" i="4"/>
  <c r="AX86" i="4"/>
  <c r="AV87" i="4"/>
  <c r="AV79" i="4"/>
  <c r="AT60" i="4"/>
  <c r="AT61" i="4"/>
  <c r="AX63" i="4"/>
  <c r="AV64" i="4"/>
  <c r="AV59" i="4"/>
  <c r="AV60" i="4"/>
  <c r="AV61" i="4"/>
  <c r="AT62" i="4"/>
  <c r="AT63" i="4"/>
  <c r="AV62" i="4"/>
  <c r="AX62" i="4"/>
  <c r="AV63" i="4"/>
  <c r="AX59" i="4"/>
  <c r="AX60" i="4"/>
  <c r="AX108" i="4"/>
  <c r="AV109" i="4"/>
  <c r="AX109" i="4"/>
  <c r="AT107" i="4"/>
  <c r="AT103" i="4"/>
  <c r="AX91" i="4"/>
  <c r="AX92" i="4"/>
  <c r="AT91" i="4"/>
  <c r="AV91" i="4"/>
  <c r="AT88" i="4"/>
  <c r="AX90" i="4"/>
  <c r="AV82" i="4"/>
  <c r="AT99" i="4"/>
  <c r="AV88" i="4"/>
  <c r="AX87" i="4"/>
  <c r="AT65" i="4"/>
  <c r="AX64" i="4"/>
  <c r="AV65" i="4"/>
  <c r="AV66" i="4"/>
  <c r="AX65" i="4"/>
  <c r="AT64" i="4"/>
  <c r="AT82" i="4"/>
  <c r="AV94" i="4"/>
  <c r="AX93" i="4"/>
  <c r="AV90" i="4"/>
  <c r="AX89" i="4"/>
  <c r="AT87" i="4"/>
  <c r="AV86" i="4"/>
  <c r="AX85" i="4"/>
  <c r="AT83" i="4"/>
  <c r="AX81" i="4"/>
  <c r="AX79" i="4"/>
  <c r="AV80" i="4"/>
  <c r="AT81" i="4"/>
  <c r="AT94" i="4"/>
  <c r="AV93" i="4"/>
  <c r="AT90" i="4"/>
  <c r="AV89" i="4"/>
  <c r="AV85" i="4"/>
  <c r="AV72" i="4"/>
  <c r="AT73" i="4"/>
  <c r="AT71" i="4"/>
  <c r="AX72" i="4"/>
  <c r="AV73" i="4"/>
  <c r="AX70" i="4"/>
  <c r="AX67" i="4"/>
  <c r="AV68" i="4"/>
  <c r="AT69" i="4"/>
  <c r="AX68" i="4"/>
  <c r="AV69" i="4"/>
  <c r="AX46" i="4"/>
  <c r="AV47" i="4"/>
  <c r="AT48" i="4"/>
  <c r="AX45" i="4"/>
  <c r="AV46" i="4"/>
  <c r="AT49" i="4"/>
  <c r="AV49" i="4"/>
  <c r="AT45" i="4"/>
  <c r="AX47" i="4"/>
  <c r="AT46" i="4"/>
  <c r="AT66" i="4"/>
  <c r="AS31" i="4"/>
  <c r="AU35" i="4" s="1"/>
  <c r="AX66" i="4"/>
  <c r="AX48" i="4"/>
  <c r="AT47" i="4"/>
  <c r="AT68" i="4"/>
  <c r="AV48" i="4"/>
  <c r="AR32" i="4"/>
  <c r="AS35" i="4"/>
  <c r="AV53" i="4"/>
  <c r="AT54" i="4"/>
  <c r="AX56" i="4"/>
  <c r="AV57" i="4"/>
  <c r="AX53" i="4"/>
  <c r="AV54" i="4"/>
  <c r="AT55" i="4"/>
  <c r="AX57" i="4"/>
  <c r="AV58" i="4"/>
  <c r="AX54" i="4"/>
  <c r="AV55" i="4"/>
  <c r="AI46" i="4"/>
  <c r="AH46" i="4"/>
  <c r="AT59" i="4"/>
  <c r="AX50" i="4"/>
  <c r="AV52" i="4"/>
  <c r="AT51" i="4"/>
  <c r="AV51" i="4"/>
  <c r="AT39" i="4"/>
  <c r="AX38" i="4"/>
  <c r="T6" i="4"/>
  <c r="F6" i="1" s="1"/>
  <c r="F5" i="1"/>
  <c r="AS7" i="4"/>
  <c r="AS8" i="4" s="1"/>
  <c r="AS9" i="4"/>
  <c r="AS10" i="4" s="1"/>
  <c r="AS11" i="4" s="1"/>
  <c r="AS12" i="4" s="1"/>
  <c r="AS13" i="4" s="1"/>
  <c r="AS14" i="4" s="1"/>
  <c r="AS15" i="4"/>
  <c r="AS16" i="4" s="1"/>
  <c r="AS17" i="4" s="1"/>
  <c r="AS18" i="4" s="1"/>
  <c r="AS19" i="4"/>
  <c r="AS20" i="4"/>
  <c r="AS21" i="4" s="1"/>
  <c r="AS22" i="4" s="1"/>
  <c r="AS23" i="4"/>
  <c r="AS24" i="4"/>
  <c r="AS26" i="4"/>
  <c r="AS27" i="4"/>
  <c r="AS29" i="4"/>
  <c r="AS6" i="4"/>
  <c r="AS5" i="4"/>
  <c r="AZ10" i="4"/>
  <c r="AG45" i="4" l="1"/>
  <c r="AH45" i="4"/>
  <c r="AX39" i="4"/>
  <c r="AW47" i="4"/>
  <c r="AG47" i="4"/>
  <c r="AS47" i="4"/>
  <c r="AU48" i="4" s="1"/>
  <c r="AG48" i="4" s="1"/>
  <c r="AH47" i="4"/>
  <c r="AU34" i="4"/>
  <c r="AW35" i="4"/>
  <c r="AS25" i="4"/>
  <c r="AI47" i="4"/>
  <c r="AR39" i="4"/>
  <c r="AV40" i="4" s="1"/>
  <c r="AH48" i="4"/>
  <c r="AV37" i="4"/>
  <c r="AT36" i="4"/>
  <c r="AU36" i="4"/>
  <c r="AS36" i="4"/>
  <c r="AU37" i="4" s="1"/>
  <c r="AX36" i="4"/>
  <c r="AX37" i="4"/>
  <c r="AV38" i="4"/>
  <c r="AT37" i="4"/>
  <c r="AW36" i="4"/>
  <c r="AS28" i="4"/>
  <c r="AU33" i="4" s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BC10" i="4"/>
  <c r="H6" i="4"/>
  <c r="H7" i="4"/>
  <c r="T7" i="4" s="1"/>
  <c r="F7" i="1" s="1"/>
  <c r="H8" i="4"/>
  <c r="H9" i="4"/>
  <c r="H5" i="4"/>
  <c r="AW30" i="4" l="1"/>
  <c r="AU31" i="4"/>
  <c r="AW48" i="4"/>
  <c r="AI48" i="4" s="1"/>
  <c r="AS48" i="4"/>
  <c r="AW49" i="4" s="1"/>
  <c r="AI49" i="4" s="1"/>
  <c r="AT43" i="4"/>
  <c r="AU32" i="4"/>
  <c r="AW32" i="4"/>
  <c r="AX41" i="4"/>
  <c r="AX43" i="4"/>
  <c r="AV44" i="4"/>
  <c r="AI44" i="4" s="1"/>
  <c r="AT42" i="4"/>
  <c r="AT40" i="4"/>
  <c r="AX40" i="4"/>
  <c r="AT41" i="4"/>
  <c r="AV42" i="4"/>
  <c r="AV41" i="4"/>
  <c r="AV45" i="4"/>
  <c r="AI45" i="4" s="1"/>
  <c r="AT44" i="4"/>
  <c r="AV43" i="4"/>
  <c r="AX42" i="4"/>
  <c r="AX44" i="4"/>
  <c r="AU30" i="4"/>
  <c r="AW31" i="4"/>
  <c r="AW34" i="4"/>
  <c r="AG43" i="4"/>
  <c r="AH43" i="4"/>
  <c r="AW33" i="4"/>
  <c r="AS49" i="4"/>
  <c r="AW50" i="4" s="1"/>
  <c r="AI50" i="4" s="1"/>
  <c r="AU49" i="4"/>
  <c r="AS37" i="4"/>
  <c r="AU41" i="4" s="1"/>
  <c r="AH36" i="4"/>
  <c r="AG36" i="4"/>
  <c r="AH37" i="4"/>
  <c r="AG37" i="4"/>
  <c r="AW37" i="4"/>
  <c r="AI37" i="4" s="1"/>
  <c r="T8" i="4"/>
  <c r="F8" i="1" s="1"/>
  <c r="W10" i="4"/>
  <c r="AI10" i="4"/>
  <c r="AQ6" i="4"/>
  <c r="O10" i="4"/>
  <c r="AP5" i="4"/>
  <c r="AP6" i="4"/>
  <c r="AP7" i="4"/>
  <c r="AP8" i="4"/>
  <c r="AP9" i="4"/>
  <c r="AN5" i="4"/>
  <c r="AN6" i="4"/>
  <c r="AN7" i="4"/>
  <c r="AN8" i="4"/>
  <c r="AN9" i="4"/>
  <c r="AW38" i="4" l="1"/>
  <c r="AI38" i="4" s="1"/>
  <c r="AW39" i="4"/>
  <c r="AI39" i="4" s="1"/>
  <c r="AU38" i="4"/>
  <c r="AH38" i="4" s="1"/>
  <c r="AG44" i="4"/>
  <c r="AH44" i="4"/>
  <c r="AG49" i="4"/>
  <c r="AH49" i="4"/>
  <c r="AS50" i="4"/>
  <c r="AU50" i="4"/>
  <c r="AG41" i="4"/>
  <c r="AH41" i="4"/>
  <c r="AU39" i="4"/>
  <c r="AW40" i="4"/>
  <c r="AI40" i="4" s="1"/>
  <c r="AP36" i="4"/>
  <c r="AQ36" i="4"/>
  <c r="AU42" i="4"/>
  <c r="AW43" i="4"/>
  <c r="AI43" i="4" s="1"/>
  <c r="AW41" i="4"/>
  <c r="AI41" i="4" s="1"/>
  <c r="AU40" i="4"/>
  <c r="AW42" i="4"/>
  <c r="AI42" i="4" s="1"/>
  <c r="T9" i="4"/>
  <c r="F9" i="1" s="1"/>
  <c r="C9" i="4"/>
  <c r="C6" i="4"/>
  <c r="C8" i="4"/>
  <c r="C7" i="4"/>
  <c r="J6" i="4"/>
  <c r="AQ7" i="4"/>
  <c r="AR5" i="4"/>
  <c r="AR6" i="4" s="1"/>
  <c r="AR7" i="4" s="1"/>
  <c r="BB10" i="4"/>
  <c r="BD10" i="4" s="1"/>
  <c r="BK43" i="4"/>
  <c r="BK41" i="4"/>
  <c r="BK42" i="4"/>
  <c r="BK40" i="4"/>
  <c r="BA10" i="4"/>
  <c r="AY1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8" i="4"/>
  <c r="BK9" i="4"/>
  <c r="BK10" i="4"/>
  <c r="BK11" i="4"/>
  <c r="BK5" i="4"/>
  <c r="BK6" i="4"/>
  <c r="BK7" i="4"/>
  <c r="BK4" i="4"/>
  <c r="V5" i="2"/>
  <c r="E5" i="2" s="1"/>
  <c r="B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7" i="2"/>
  <c r="U38" i="2" s="1"/>
  <c r="U39" i="2" s="1"/>
  <c r="D39" i="2" s="1"/>
  <c r="U36" i="2"/>
  <c r="D36" i="2" s="1"/>
  <c r="U33" i="2"/>
  <c r="U34" i="2" s="1"/>
  <c r="U31" i="2"/>
  <c r="D31" i="2" s="1"/>
  <c r="U21" i="2"/>
  <c r="U22" i="2" s="1"/>
  <c r="A1" i="2"/>
  <c r="AG38" i="4" l="1"/>
  <c r="AP44" i="4"/>
  <c r="AQ44" i="4"/>
  <c r="AH50" i="4"/>
  <c r="AG50" i="4"/>
  <c r="AS51" i="4"/>
  <c r="AU52" i="4" s="1"/>
  <c r="AU51" i="4"/>
  <c r="AW51" i="4"/>
  <c r="AI51" i="4" s="1"/>
  <c r="AK36" i="4"/>
  <c r="E36" i="4" s="1"/>
  <c r="AM36" i="4"/>
  <c r="AF36" i="4" s="1"/>
  <c r="AG39" i="4"/>
  <c r="AH39" i="4"/>
  <c r="AG42" i="4"/>
  <c r="AH42" i="4"/>
  <c r="AG40" i="4"/>
  <c r="AH40" i="4"/>
  <c r="AQ8" i="4"/>
  <c r="J7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D22" i="2"/>
  <c r="U23" i="2"/>
  <c r="Y24" i="2" s="1"/>
  <c r="U28" i="2"/>
  <c r="U32" i="2"/>
  <c r="D32" i="2" s="1"/>
  <c r="U41" i="2"/>
  <c r="Y42" i="2" s="1"/>
  <c r="AW16" i="4"/>
  <c r="AW14" i="4"/>
  <c r="AW26" i="4"/>
  <c r="AW25" i="4"/>
  <c r="AW15" i="4"/>
  <c r="AW24" i="4"/>
  <c r="AW23" i="4"/>
  <c r="AW13" i="4"/>
  <c r="AW28" i="4"/>
  <c r="AW20" i="4"/>
  <c r="AW27" i="4"/>
  <c r="AW19" i="4"/>
  <c r="AW12" i="4"/>
  <c r="AW22" i="4"/>
  <c r="AW29" i="4"/>
  <c r="AW21" i="4"/>
  <c r="AW11" i="4"/>
  <c r="AW18" i="4"/>
  <c r="AW17" i="4"/>
  <c r="AR8" i="4"/>
  <c r="AU15" i="4"/>
  <c r="AU14" i="4"/>
  <c r="AU23" i="4"/>
  <c r="AU26" i="4"/>
  <c r="AU10" i="4"/>
  <c r="AU13" i="4"/>
  <c r="AU22" i="4"/>
  <c r="AU12" i="4"/>
  <c r="AU29" i="4"/>
  <c r="AU21" i="4"/>
  <c r="AU28" i="4"/>
  <c r="AU20" i="4"/>
  <c r="AU27" i="4"/>
  <c r="AU11" i="4"/>
  <c r="AU19" i="4"/>
  <c r="AU24" i="4"/>
  <c r="AU17" i="4"/>
  <c r="AU25" i="4"/>
  <c r="AU18" i="4"/>
  <c r="AU16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21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AJ44" i="4" l="1"/>
  <c r="D44" i="4" s="1"/>
  <c r="AL44" i="4"/>
  <c r="AE44" i="4" s="1"/>
  <c r="AS52" i="4"/>
  <c r="AW52" i="4"/>
  <c r="AI52" i="4" s="1"/>
  <c r="AG52" i="4"/>
  <c r="AH52" i="4"/>
  <c r="AP50" i="4"/>
  <c r="AQ50" i="4"/>
  <c r="AH51" i="4"/>
  <c r="AG51" i="4"/>
  <c r="L36" i="4"/>
  <c r="F36" i="4"/>
  <c r="AB36" i="4"/>
  <c r="X47" i="2"/>
  <c r="X33" i="2"/>
  <c r="Z21" i="2"/>
  <c r="Z32" i="2"/>
  <c r="D41" i="2"/>
  <c r="U42" i="2"/>
  <c r="W43" i="2" s="1"/>
  <c r="AQ9" i="4"/>
  <c r="J9" i="4" s="1"/>
  <c r="J8" i="4"/>
  <c r="X46" i="2"/>
  <c r="W42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AA43" i="2"/>
  <c r="G43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R35" i="2" s="1"/>
  <c r="AA37" i="2"/>
  <c r="G37" i="2" s="1"/>
  <c r="V21" i="2"/>
  <c r="Z24" i="2" s="1"/>
  <c r="R24" i="2" s="1"/>
  <c r="V37" i="2"/>
  <c r="V38" i="2" s="1"/>
  <c r="Z33" i="2"/>
  <c r="E26" i="2"/>
  <c r="V27" i="2"/>
  <c r="D28" i="2"/>
  <c r="U29" i="2"/>
  <c r="D23" i="2"/>
  <c r="U24" i="2"/>
  <c r="R98" i="2"/>
  <c r="R90" i="2"/>
  <c r="R82" i="2"/>
  <c r="R50" i="2"/>
  <c r="AR9" i="4"/>
  <c r="R80" i="2"/>
  <c r="R79" i="2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F44" i="4" l="1"/>
  <c r="AA44" i="4"/>
  <c r="K44" i="4"/>
  <c r="AJ50" i="4"/>
  <c r="D50" i="4" s="1"/>
  <c r="AL50" i="4"/>
  <c r="AE50" i="4" s="1"/>
  <c r="AS53" i="4"/>
  <c r="AU53" i="4"/>
  <c r="AW53" i="4"/>
  <c r="AI53" i="4" s="1"/>
  <c r="M36" i="4"/>
  <c r="AD36" i="4"/>
  <c r="Y43" i="2"/>
  <c r="R43" i="2" s="1"/>
  <c r="D42" i="2"/>
  <c r="U43" i="2"/>
  <c r="U44" i="2" s="1"/>
  <c r="G40" i="2"/>
  <c r="R37" i="2"/>
  <c r="R34" i="2"/>
  <c r="R36" i="2"/>
  <c r="H38" i="2"/>
  <c r="H36" i="2"/>
  <c r="P37" i="2"/>
  <c r="H37" i="2"/>
  <c r="P36" i="2"/>
  <c r="Q37" i="2"/>
  <c r="H39" i="2"/>
  <c r="X24" i="2"/>
  <c r="E37" i="2"/>
  <c r="H43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D24" i="2"/>
  <c r="U25" i="2"/>
  <c r="Y25" i="2"/>
  <c r="R25" i="2" s="1"/>
  <c r="U30" i="2"/>
  <c r="Y32" i="2" s="1"/>
  <c r="R32" i="2" s="1"/>
  <c r="D29" i="2"/>
  <c r="AX10" i="4"/>
  <c r="AR10" i="4"/>
  <c r="AT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M44" i="4" l="1"/>
  <c r="AC44" i="4"/>
  <c r="K50" i="4"/>
  <c r="AC50" i="4" s="1"/>
  <c r="AA50" i="4"/>
  <c r="AG53" i="4"/>
  <c r="AH53" i="4"/>
  <c r="AS54" i="4"/>
  <c r="AW55" i="4" s="1"/>
  <c r="AI55" i="4" s="1"/>
  <c r="AW54" i="4"/>
  <c r="AI54" i="4" s="1"/>
  <c r="AU54" i="4"/>
  <c r="AH10" i="4"/>
  <c r="AG10" i="4"/>
  <c r="D44" i="2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W27" i="2" s="1"/>
  <c r="P27" i="2" s="1"/>
  <c r="E9" i="2"/>
  <c r="Y26" i="2"/>
  <c r="R26" i="2" s="1"/>
  <c r="X10" i="2"/>
  <c r="Q10" i="2" s="1"/>
  <c r="Z11" i="2"/>
  <c r="AA26" i="2"/>
  <c r="G26" i="2" s="1"/>
  <c r="Y27" i="2"/>
  <c r="R27" i="2" s="1"/>
  <c r="AC10" i="2"/>
  <c r="G10" i="2" s="1"/>
  <c r="W26" i="2"/>
  <c r="Q26" i="2" s="1"/>
  <c r="P38" i="2"/>
  <c r="Q38" i="2"/>
  <c r="Q42" i="2"/>
  <c r="P42" i="2"/>
  <c r="Q39" i="2"/>
  <c r="P39" i="2"/>
  <c r="P43" i="2"/>
  <c r="Q43" i="2"/>
  <c r="P40" i="2"/>
  <c r="Q40" i="2"/>
  <c r="P41" i="2"/>
  <c r="Q41" i="2"/>
  <c r="W34" i="2"/>
  <c r="W35" i="2"/>
  <c r="D30" i="2"/>
  <c r="AA35" i="2"/>
  <c r="Y33" i="2"/>
  <c r="R33" i="2" s="1"/>
  <c r="Y31" i="2"/>
  <c r="R31" i="2" s="1"/>
  <c r="AA34" i="2"/>
  <c r="D25" i="2"/>
  <c r="W33" i="2"/>
  <c r="AA33" i="2"/>
  <c r="AV11" i="4"/>
  <c r="AI11" i="4" s="1"/>
  <c r="AX11" i="4"/>
  <c r="AR11" i="4"/>
  <c r="AT11" i="4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AH54" i="4" l="1"/>
  <c r="AG54" i="4"/>
  <c r="AS55" i="4"/>
  <c r="AU55" i="4"/>
  <c r="AA27" i="2"/>
  <c r="G27" i="2" s="1"/>
  <c r="AG11" i="4"/>
  <c r="AH11" i="4"/>
  <c r="G49" i="2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Y29" i="2" s="1"/>
  <c r="R29" i="2" s="1"/>
  <c r="D26" i="2"/>
  <c r="H44" i="2"/>
  <c r="G44" i="2"/>
  <c r="P48" i="2"/>
  <c r="Q48" i="2"/>
  <c r="P45" i="2"/>
  <c r="Q45" i="2"/>
  <c r="AQ10" i="4"/>
  <c r="AP10" i="4"/>
  <c r="C10" i="4" s="1"/>
  <c r="P10" i="2"/>
  <c r="Q27" i="2"/>
  <c r="R11" i="2"/>
  <c r="H26" i="2"/>
  <c r="P26" i="2"/>
  <c r="P35" i="2"/>
  <c r="Q35" i="2"/>
  <c r="G33" i="2"/>
  <c r="H33" i="2"/>
  <c r="Q34" i="2"/>
  <c r="P34" i="2"/>
  <c r="AA12" i="2"/>
  <c r="G12" i="2" s="1"/>
  <c r="U12" i="2"/>
  <c r="W13" i="2" s="1"/>
  <c r="P33" i="2"/>
  <c r="Q33" i="2"/>
  <c r="H34" i="2"/>
  <c r="G34" i="2"/>
  <c r="G35" i="2"/>
  <c r="H35" i="2"/>
  <c r="AR12" i="4"/>
  <c r="AT13" i="4" s="1"/>
  <c r="AV12" i="4"/>
  <c r="AI12" i="4" s="1"/>
  <c r="AX12" i="4"/>
  <c r="AT12" i="4"/>
  <c r="I10" i="2"/>
  <c r="Y12" i="2"/>
  <c r="W12" i="2"/>
  <c r="AC12" i="2"/>
  <c r="P11" i="2"/>
  <c r="D11" i="2"/>
  <c r="Q11" i="2"/>
  <c r="Z12" i="2"/>
  <c r="V12" i="2"/>
  <c r="E11" i="2"/>
  <c r="X12" i="2"/>
  <c r="AS56" i="4" l="1"/>
  <c r="AU57" i="4" s="1"/>
  <c r="AW56" i="4"/>
  <c r="AI56" i="4" s="1"/>
  <c r="AG55" i="4"/>
  <c r="AH55" i="4"/>
  <c r="AU56" i="4"/>
  <c r="H27" i="2"/>
  <c r="AH13" i="4"/>
  <c r="AG13" i="4"/>
  <c r="AH12" i="4"/>
  <c r="AG12" i="4"/>
  <c r="J10" i="4"/>
  <c r="D10" i="1" s="1"/>
  <c r="D27" i="2"/>
  <c r="Y30" i="2"/>
  <c r="R30" i="2" s="1"/>
  <c r="Y28" i="2"/>
  <c r="R28" i="2" s="1"/>
  <c r="W32" i="2"/>
  <c r="AA31" i="2"/>
  <c r="AA28" i="2"/>
  <c r="W28" i="2"/>
  <c r="W29" i="2"/>
  <c r="AA32" i="2"/>
  <c r="AA30" i="2"/>
  <c r="W31" i="2"/>
  <c r="W30" i="2"/>
  <c r="AA29" i="2"/>
  <c r="H12" i="2"/>
  <c r="AA13" i="2"/>
  <c r="H13" i="2" s="1"/>
  <c r="AX13" i="4"/>
  <c r="Y13" i="2"/>
  <c r="U13" i="2"/>
  <c r="D12" i="2"/>
  <c r="I12" i="2" s="1"/>
  <c r="AR13" i="4"/>
  <c r="AX14" i="4" s="1"/>
  <c r="AV13" i="4"/>
  <c r="AI13" i="4" s="1"/>
  <c r="R12" i="2"/>
  <c r="X13" i="2"/>
  <c r="P13" i="2" s="1"/>
  <c r="AC13" i="2"/>
  <c r="P12" i="2"/>
  <c r="Q12" i="2"/>
  <c r="Z13" i="2"/>
  <c r="V13" i="2"/>
  <c r="E12" i="2"/>
  <c r="AW57" i="4" l="1"/>
  <c r="AI57" i="4" s="1"/>
  <c r="AH57" i="4"/>
  <c r="AG57" i="4"/>
  <c r="AG56" i="4"/>
  <c r="AH56" i="4"/>
  <c r="AS57" i="4"/>
  <c r="Q28" i="2"/>
  <c r="P28" i="2"/>
  <c r="H28" i="2"/>
  <c r="G28" i="2"/>
  <c r="G29" i="2"/>
  <c r="H29" i="2"/>
  <c r="G31" i="2"/>
  <c r="H31" i="2"/>
  <c r="Q30" i="2"/>
  <c r="P30" i="2"/>
  <c r="P32" i="2"/>
  <c r="Q32" i="2"/>
  <c r="P29" i="2"/>
  <c r="Q29" i="2"/>
  <c r="P31" i="2"/>
  <c r="Q31" i="2"/>
  <c r="G30" i="2"/>
  <c r="H30" i="2"/>
  <c r="H32" i="2"/>
  <c r="G32" i="2"/>
  <c r="G13" i="2"/>
  <c r="R13" i="2"/>
  <c r="AC14" i="2"/>
  <c r="U14" i="2"/>
  <c r="AA15" i="2" s="1"/>
  <c r="D13" i="2"/>
  <c r="W14" i="2"/>
  <c r="Y14" i="2"/>
  <c r="AA14" i="2"/>
  <c r="AV14" i="4"/>
  <c r="AI14" i="4" s="1"/>
  <c r="AR14" i="4"/>
  <c r="AX15" i="4" s="1"/>
  <c r="AT14" i="4"/>
  <c r="Q13" i="2"/>
  <c r="Z14" i="2"/>
  <c r="V14" i="2"/>
  <c r="E13" i="2"/>
  <c r="X14" i="2"/>
  <c r="AS58" i="4" l="1"/>
  <c r="AW59" i="4"/>
  <c r="AI59" i="4" s="1"/>
  <c r="AU59" i="4"/>
  <c r="AW58" i="4"/>
  <c r="AI58" i="4" s="1"/>
  <c r="AU58" i="4"/>
  <c r="AG14" i="4"/>
  <c r="AH14" i="4"/>
  <c r="I13" i="2"/>
  <c r="W15" i="2"/>
  <c r="AC15" i="2"/>
  <c r="R14" i="2"/>
  <c r="AV15" i="4"/>
  <c r="AI15" i="4" s="1"/>
  <c r="H15" i="2"/>
  <c r="G15" i="2"/>
  <c r="H14" i="2"/>
  <c r="G14" i="2"/>
  <c r="D14" i="2"/>
  <c r="U15" i="2"/>
  <c r="AA16" i="2" s="1"/>
  <c r="Y15" i="2"/>
  <c r="AR15" i="4"/>
  <c r="AT16" i="4" s="1"/>
  <c r="AT15" i="4"/>
  <c r="Q14" i="2"/>
  <c r="P14" i="2"/>
  <c r="Z15" i="2"/>
  <c r="V15" i="2"/>
  <c r="E14" i="2"/>
  <c r="X15" i="2"/>
  <c r="AH58" i="4" l="1"/>
  <c r="AG58" i="4"/>
  <c r="AS59" i="4"/>
  <c r="AG59" i="4"/>
  <c r="AH59" i="4"/>
  <c r="AG15" i="4"/>
  <c r="AH15" i="4"/>
  <c r="AG16" i="4"/>
  <c r="AH16" i="4"/>
  <c r="AV16" i="4"/>
  <c r="AI16" i="4" s="1"/>
  <c r="AX16" i="4"/>
  <c r="R15" i="2"/>
  <c r="D15" i="2"/>
  <c r="I15" i="2" s="1"/>
  <c r="U16" i="2"/>
  <c r="W17" i="2" s="1"/>
  <c r="Y16" i="2"/>
  <c r="W16" i="2"/>
  <c r="H16" i="2"/>
  <c r="G16" i="2"/>
  <c r="I14" i="2"/>
  <c r="AR16" i="4"/>
  <c r="Z16" i="2"/>
  <c r="AC16" i="2"/>
  <c r="Q15" i="2"/>
  <c r="P15" i="2"/>
  <c r="V16" i="2"/>
  <c r="E15" i="2"/>
  <c r="X16" i="2"/>
  <c r="AS60" i="4" l="1"/>
  <c r="AW60" i="4"/>
  <c r="AI60" i="4" s="1"/>
  <c r="AW61" i="4"/>
  <c r="AI61" i="4" s="1"/>
  <c r="AU60" i="4"/>
  <c r="AU61" i="4"/>
  <c r="AP15" i="4"/>
  <c r="R16" i="2"/>
  <c r="AA17" i="2"/>
  <c r="H17" i="2" s="1"/>
  <c r="D16" i="2"/>
  <c r="I16" i="2" s="1"/>
  <c r="U17" i="2"/>
  <c r="Y17" i="2"/>
  <c r="AR17" i="4"/>
  <c r="AV18" i="4" s="1"/>
  <c r="AI18" i="4" s="1"/>
  <c r="AV17" i="4"/>
  <c r="AI17" i="4" s="1"/>
  <c r="AT17" i="4"/>
  <c r="AX17" i="4"/>
  <c r="P16" i="2"/>
  <c r="Q16" i="2"/>
  <c r="Z17" i="2"/>
  <c r="V17" i="2"/>
  <c r="Z18" i="2" s="1"/>
  <c r="E16" i="2"/>
  <c r="X17" i="2"/>
  <c r="AS61" i="4" l="1"/>
  <c r="AH60" i="4"/>
  <c r="AG60" i="4"/>
  <c r="AH61" i="4"/>
  <c r="AG61" i="4"/>
  <c r="AU62" i="4"/>
  <c r="AW62" i="4"/>
  <c r="AI62" i="4" s="1"/>
  <c r="AG17" i="4"/>
  <c r="AH17" i="4"/>
  <c r="AX18" i="4"/>
  <c r="R17" i="2"/>
  <c r="G17" i="2"/>
  <c r="AT18" i="4"/>
  <c r="U18" i="2"/>
  <c r="AA19" i="2" s="1"/>
  <c r="D17" i="2"/>
  <c r="W18" i="2"/>
  <c r="AA18" i="2"/>
  <c r="Y18" i="2"/>
  <c r="R18" i="2" s="1"/>
  <c r="AR18" i="4"/>
  <c r="P17" i="2"/>
  <c r="Q17" i="2"/>
  <c r="X21" i="2"/>
  <c r="Z20" i="2"/>
  <c r="Z19" i="2"/>
  <c r="X19" i="2"/>
  <c r="E17" i="2"/>
  <c r="X22" i="2"/>
  <c r="X18" i="2"/>
  <c r="X20" i="2"/>
  <c r="AG62" i="4" l="1"/>
  <c r="AH62" i="4"/>
  <c r="AS62" i="4"/>
  <c r="AW63" i="4" s="1"/>
  <c r="AI63" i="4" s="1"/>
  <c r="AH18" i="4"/>
  <c r="AG18" i="4"/>
  <c r="H19" i="2"/>
  <c r="G19" i="2"/>
  <c r="D18" i="2"/>
  <c r="U19" i="2"/>
  <c r="W19" i="2"/>
  <c r="P19" i="2" s="1"/>
  <c r="H18" i="2"/>
  <c r="G18" i="2"/>
  <c r="Y19" i="2"/>
  <c r="R19" i="2" s="1"/>
  <c r="AR19" i="4"/>
  <c r="AX19" i="4"/>
  <c r="AV19" i="4"/>
  <c r="AI19" i="4" s="1"/>
  <c r="AT19" i="4"/>
  <c r="Q18" i="2"/>
  <c r="P18" i="2"/>
  <c r="AS63" i="4" l="1"/>
  <c r="AW64" i="4"/>
  <c r="AI64" i="4" s="1"/>
  <c r="AU63" i="4"/>
  <c r="AH19" i="4"/>
  <c r="AG19" i="4"/>
  <c r="U20" i="2"/>
  <c r="Y22" i="2" s="1"/>
  <c r="R22" i="2" s="1"/>
  <c r="AR20" i="4"/>
  <c r="AX21" i="4" s="1"/>
  <c r="AT20" i="4"/>
  <c r="Q19" i="2"/>
  <c r="D19" i="2"/>
  <c r="Y20" i="2"/>
  <c r="R20" i="2" s="1"/>
  <c r="AA20" i="2"/>
  <c r="W20" i="2"/>
  <c r="W22" i="2"/>
  <c r="AX20" i="4"/>
  <c r="AV20" i="4"/>
  <c r="AI20" i="4" s="1"/>
  <c r="G11" i="2"/>
  <c r="I11" i="2" s="1"/>
  <c r="AA24" i="2" l="1"/>
  <c r="AS64" i="4"/>
  <c r="AU65" i="4"/>
  <c r="AG63" i="4"/>
  <c r="AH63" i="4"/>
  <c r="AU64" i="4"/>
  <c r="Y21" i="2"/>
  <c r="R21" i="2" s="1"/>
  <c r="AA22" i="2"/>
  <c r="G22" i="2" s="1"/>
  <c r="AA23" i="2"/>
  <c r="G23" i="2" s="1"/>
  <c r="W24" i="2"/>
  <c r="Q24" i="2" s="1"/>
  <c r="AA21" i="2"/>
  <c r="G21" i="2" s="1"/>
  <c r="W21" i="2"/>
  <c r="P21" i="2" s="1"/>
  <c r="AH20" i="4"/>
  <c r="AG20" i="4"/>
  <c r="D20" i="2"/>
  <c r="Y23" i="2"/>
  <c r="R23" i="2" s="1"/>
  <c r="AA25" i="2"/>
  <c r="W25" i="2"/>
  <c r="W23" i="2"/>
  <c r="AV21" i="4"/>
  <c r="AI21" i="4" s="1"/>
  <c r="AR21" i="4"/>
  <c r="AV22" i="4" s="1"/>
  <c r="AI22" i="4" s="1"/>
  <c r="AT21" i="4"/>
  <c r="H24" i="2"/>
  <c r="G24" i="2"/>
  <c r="P22" i="2"/>
  <c r="Q22" i="2"/>
  <c r="P20" i="2"/>
  <c r="Q20" i="2"/>
  <c r="H20" i="2"/>
  <c r="G20" i="2"/>
  <c r="P24" i="2"/>
  <c r="AL10" i="4"/>
  <c r="AE10" i="4" s="1"/>
  <c r="AM10" i="4"/>
  <c r="AF10" i="4" s="1"/>
  <c r="AJ10" i="4"/>
  <c r="D10" i="4" s="1"/>
  <c r="AA10" i="4" s="1"/>
  <c r="C10" i="1"/>
  <c r="AK10" i="4"/>
  <c r="E10" i="4" s="1"/>
  <c r="AB10" i="4" s="1"/>
  <c r="H22" i="2" l="1"/>
  <c r="AH65" i="4"/>
  <c r="AG65" i="4"/>
  <c r="AH64" i="4"/>
  <c r="AG64" i="4"/>
  <c r="AS65" i="4"/>
  <c r="AW65" i="4"/>
  <c r="AI65" i="4" s="1"/>
  <c r="Q21" i="2"/>
  <c r="H21" i="2"/>
  <c r="H23" i="2"/>
  <c r="AG21" i="4"/>
  <c r="AH21" i="4"/>
  <c r="L10" i="4"/>
  <c r="AD10" i="4" s="1"/>
  <c r="K10" i="4"/>
  <c r="AC10" i="4" s="1"/>
  <c r="P23" i="2"/>
  <c r="Q23" i="2"/>
  <c r="P25" i="2"/>
  <c r="Q25" i="2"/>
  <c r="H25" i="2"/>
  <c r="G25" i="2"/>
  <c r="AR22" i="4"/>
  <c r="AT23" i="4" s="1"/>
  <c r="AX22" i="4"/>
  <c r="AT22" i="4"/>
  <c r="F10" i="4"/>
  <c r="X10" i="4" s="1"/>
  <c r="AS66" i="4" l="1"/>
  <c r="AW66" i="4"/>
  <c r="AI66" i="4" s="1"/>
  <c r="AU66" i="4"/>
  <c r="AH23" i="4"/>
  <c r="AG23" i="4"/>
  <c r="AG22" i="4"/>
  <c r="AH22" i="4"/>
  <c r="AR23" i="4"/>
  <c r="AV24" i="4" s="1"/>
  <c r="AI24" i="4" s="1"/>
  <c r="AV23" i="4"/>
  <c r="AI23" i="4" s="1"/>
  <c r="AX23" i="4"/>
  <c r="AY11" i="4"/>
  <c r="M10" i="4"/>
  <c r="AS67" i="4" l="1"/>
  <c r="AW68" i="4" s="1"/>
  <c r="AI68" i="4" s="1"/>
  <c r="AW67" i="4"/>
  <c r="AI67" i="4" s="1"/>
  <c r="AH66" i="4"/>
  <c r="AG66" i="4"/>
  <c r="AU67" i="4"/>
  <c r="R10" i="4"/>
  <c r="AQ11" i="4"/>
  <c r="AP11" i="4"/>
  <c r="AR24" i="4"/>
  <c r="AT24" i="4"/>
  <c r="AX24" i="4"/>
  <c r="N10" i="4"/>
  <c r="Z10" i="4" s="1"/>
  <c r="Q10" i="4" s="1"/>
  <c r="Y10" i="4"/>
  <c r="B10" i="4"/>
  <c r="BA11" i="4"/>
  <c r="AV25" i="4" l="1"/>
  <c r="AI25" i="4" s="1"/>
  <c r="AH67" i="4"/>
  <c r="AG67" i="4"/>
  <c r="AS68" i="4"/>
  <c r="AU68" i="4"/>
  <c r="P10" i="4"/>
  <c r="H10" i="1" s="1"/>
  <c r="E10" i="1"/>
  <c r="S10" i="4"/>
  <c r="U10" i="4" s="1"/>
  <c r="AG24" i="4"/>
  <c r="AH24" i="4"/>
  <c r="AE11" i="4"/>
  <c r="AP12" i="4"/>
  <c r="E11" i="4"/>
  <c r="AB11" i="4" s="1"/>
  <c r="C11" i="4"/>
  <c r="AR25" i="4"/>
  <c r="AX25" i="4"/>
  <c r="AT25" i="4"/>
  <c r="V11" i="4"/>
  <c r="W11" i="4" s="1"/>
  <c r="B10" i="1"/>
  <c r="G10" i="1"/>
  <c r="AG68" i="4" l="1"/>
  <c r="AH68" i="4"/>
  <c r="AS69" i="4"/>
  <c r="AU69" i="4"/>
  <c r="AW69" i="4"/>
  <c r="AI69" i="4" s="1"/>
  <c r="AU70" i="4"/>
  <c r="T10" i="4"/>
  <c r="AG25" i="4"/>
  <c r="AH25" i="4"/>
  <c r="E12" i="4"/>
  <c r="C12" i="4"/>
  <c r="AR26" i="4"/>
  <c r="AP13" i="4"/>
  <c r="AT26" i="4"/>
  <c r="AX26" i="4"/>
  <c r="AV26" i="4"/>
  <c r="AI26" i="4" s="1"/>
  <c r="BB11" i="4"/>
  <c r="AZ11" i="4"/>
  <c r="AT27" i="4" l="1"/>
  <c r="AS70" i="4"/>
  <c r="AG69" i="4"/>
  <c r="AH69" i="4"/>
  <c r="AH70" i="4"/>
  <c r="AG70" i="4"/>
  <c r="AW70" i="4"/>
  <c r="AI70" i="4" s="1"/>
  <c r="AU71" i="4"/>
  <c r="AV27" i="4"/>
  <c r="AI27" i="4" s="1"/>
  <c r="F10" i="1"/>
  <c r="AG26" i="4"/>
  <c r="AH26" i="4"/>
  <c r="AG27" i="4"/>
  <c r="AH27" i="4"/>
  <c r="AX27" i="4"/>
  <c r="AF11" i="4"/>
  <c r="L11" i="4" s="1"/>
  <c r="AD11" i="4" s="1"/>
  <c r="F12" i="4"/>
  <c r="AB12" i="4"/>
  <c r="AP14" i="4"/>
  <c r="D13" i="4"/>
  <c r="AA13" i="4" s="1"/>
  <c r="C13" i="4"/>
  <c r="AR27" i="4"/>
  <c r="AQ25" i="4"/>
  <c r="AP25" i="4"/>
  <c r="AJ11" i="4"/>
  <c r="AK11" i="4"/>
  <c r="AL11" i="4"/>
  <c r="J11" i="4"/>
  <c r="D11" i="1" s="1"/>
  <c r="AG71" i="4" l="1"/>
  <c r="AH71" i="4"/>
  <c r="AS71" i="4"/>
  <c r="AW72" i="4" s="1"/>
  <c r="AI72" i="4" s="1"/>
  <c r="AW71" i="4"/>
  <c r="AI71" i="4" s="1"/>
  <c r="C15" i="4"/>
  <c r="D14" i="4"/>
  <c r="AA14" i="4" s="1"/>
  <c r="C14" i="4"/>
  <c r="AR28" i="4"/>
  <c r="AX28" i="4"/>
  <c r="AT28" i="4"/>
  <c r="AV28" i="4"/>
  <c r="AI28" i="4" s="1"/>
  <c r="AM11" i="4"/>
  <c r="C11" i="1"/>
  <c r="AS72" i="4" l="1"/>
  <c r="AU72" i="4"/>
  <c r="AV29" i="4"/>
  <c r="AI29" i="4" s="1"/>
  <c r="AT29" i="4"/>
  <c r="AG28" i="4"/>
  <c r="AH28" i="4"/>
  <c r="AX29" i="4"/>
  <c r="AR29" i="4"/>
  <c r="AT30" i="4" s="1"/>
  <c r="AL12" i="4"/>
  <c r="AJ12" i="4"/>
  <c r="C12" i="1"/>
  <c r="AR30" i="4" l="1"/>
  <c r="AV35" i="4" s="1"/>
  <c r="AI35" i="4" s="1"/>
  <c r="AV32" i="4"/>
  <c r="AI32" i="4" s="1"/>
  <c r="AV30" i="4"/>
  <c r="AI30" i="4" s="1"/>
  <c r="AT32" i="4"/>
  <c r="AT31" i="4"/>
  <c r="AH30" i="4"/>
  <c r="AG30" i="4"/>
  <c r="AX30" i="4"/>
  <c r="AX31" i="4"/>
  <c r="AV34" i="4"/>
  <c r="AI34" i="4" s="1"/>
  <c r="AV31" i="4"/>
  <c r="AI31" i="4" s="1"/>
  <c r="AX32" i="4"/>
  <c r="AH72" i="4"/>
  <c r="AG72" i="4"/>
  <c r="AS73" i="4"/>
  <c r="AU73" i="4"/>
  <c r="AW73" i="4"/>
  <c r="AI73" i="4" s="1"/>
  <c r="AG29" i="4"/>
  <c r="AH29" i="4"/>
  <c r="AX33" i="4" l="1"/>
  <c r="AT34" i="4"/>
  <c r="AH34" i="4" s="1"/>
  <c r="AX34" i="4"/>
  <c r="AG31" i="4"/>
  <c r="AH31" i="4"/>
  <c r="AG32" i="4"/>
  <c r="AH32" i="4"/>
  <c r="AT35" i="4"/>
  <c r="AX35" i="4"/>
  <c r="AV36" i="4"/>
  <c r="AI36" i="4" s="1"/>
  <c r="AV33" i="4"/>
  <c r="AI33" i="4" s="1"/>
  <c r="AT33" i="4"/>
  <c r="AU74" i="4"/>
  <c r="AS74" i="4"/>
  <c r="AW75" i="4" s="1"/>
  <c r="AI75" i="4" s="1"/>
  <c r="AW74" i="4"/>
  <c r="AI74" i="4" s="1"/>
  <c r="AH73" i="4"/>
  <c r="AG73" i="4"/>
  <c r="AK12" i="4"/>
  <c r="AM12" i="4"/>
  <c r="AG34" i="4" l="1"/>
  <c r="AH33" i="4"/>
  <c r="AG33" i="4"/>
  <c r="AU75" i="4"/>
  <c r="AH75" i="4" s="1"/>
  <c r="AG35" i="4"/>
  <c r="AH35" i="4"/>
  <c r="AS75" i="4"/>
  <c r="AW76" i="4"/>
  <c r="AI76" i="4" s="1"/>
  <c r="AG74" i="4"/>
  <c r="AH74" i="4"/>
  <c r="AM13" i="4"/>
  <c r="AJ13" i="4"/>
  <c r="AK13" i="4"/>
  <c r="AM14" i="4"/>
  <c r="AK14" i="4"/>
  <c r="C13" i="1"/>
  <c r="C14" i="1"/>
  <c r="AL13" i="4"/>
  <c r="AG75" i="4" l="1"/>
  <c r="AS76" i="4"/>
  <c r="AU76" i="4"/>
  <c r="AW77" i="4"/>
  <c r="AI77" i="4" s="1"/>
  <c r="C15" i="1"/>
  <c r="AL14" i="4"/>
  <c r="AJ14" i="4"/>
  <c r="AH76" i="4" l="1"/>
  <c r="AG76" i="4"/>
  <c r="AS77" i="4"/>
  <c r="AU77" i="4"/>
  <c r="AL15" i="4"/>
  <c r="AJ15" i="4"/>
  <c r="D15" i="4" s="1"/>
  <c r="AG77" i="4" l="1"/>
  <c r="AH77" i="4"/>
  <c r="AS78" i="4"/>
  <c r="AW79" i="4"/>
  <c r="AI79" i="4" s="1"/>
  <c r="AW78" i="4"/>
  <c r="AI78" i="4" s="1"/>
  <c r="AU78" i="4"/>
  <c r="F15" i="4"/>
  <c r="AA15" i="4"/>
  <c r="AS79" i="4" l="1"/>
  <c r="AU79" i="4"/>
  <c r="AH78" i="4"/>
  <c r="AG78" i="4"/>
  <c r="AU80" i="4"/>
  <c r="D11" i="4"/>
  <c r="BC11" i="4"/>
  <c r="AH79" i="4" l="1"/>
  <c r="AG79" i="4"/>
  <c r="AS80" i="4"/>
  <c r="AW80" i="4"/>
  <c r="AI80" i="4" s="1"/>
  <c r="AW81" i="4"/>
  <c r="AI81" i="4" s="1"/>
  <c r="AG80" i="4"/>
  <c r="AH80" i="4"/>
  <c r="K11" i="4"/>
  <c r="AC11" i="4" s="1"/>
  <c r="AA11" i="4"/>
  <c r="F11" i="4"/>
  <c r="X11" i="4" s="1"/>
  <c r="BD11" i="4"/>
  <c r="AS81" i="4" l="1"/>
  <c r="AW82" i="4"/>
  <c r="AI82" i="4" s="1"/>
  <c r="AU81" i="4"/>
  <c r="AY12" i="4"/>
  <c r="M11" i="4"/>
  <c r="AS82" i="4" l="1"/>
  <c r="AU82" i="4"/>
  <c r="AW83" i="4"/>
  <c r="AI83" i="4" s="1"/>
  <c r="AG81" i="4"/>
  <c r="AH81" i="4"/>
  <c r="R11" i="4"/>
  <c r="BA12" i="4"/>
  <c r="AQ12" i="4"/>
  <c r="B11" i="4"/>
  <c r="P11" i="4" s="1"/>
  <c r="N11" i="4"/>
  <c r="Z11" i="4" s="1"/>
  <c r="Q11" i="4" s="1"/>
  <c r="Y11" i="4"/>
  <c r="AG82" i="4" l="1"/>
  <c r="AH82" i="4"/>
  <c r="AS83" i="4"/>
  <c r="AU83" i="4"/>
  <c r="E11" i="1"/>
  <c r="S11" i="4"/>
  <c r="U11" i="4" s="1"/>
  <c r="H11" i="1"/>
  <c r="AF12" i="4"/>
  <c r="L12" i="4" s="1"/>
  <c r="AD12" i="4" s="1"/>
  <c r="J12" i="4"/>
  <c r="D12" i="1" s="1"/>
  <c r="B11" i="1"/>
  <c r="V12" i="4"/>
  <c r="G11" i="1"/>
  <c r="AS84" i="4" l="1"/>
  <c r="AU84" i="4"/>
  <c r="AW84" i="4"/>
  <c r="AI84" i="4" s="1"/>
  <c r="AH83" i="4"/>
  <c r="AG83" i="4"/>
  <c r="T11" i="4"/>
  <c r="BB12" i="4"/>
  <c r="AE12" i="4" s="1"/>
  <c r="W12" i="4"/>
  <c r="O11" i="4"/>
  <c r="AZ12" i="4"/>
  <c r="AS85" i="4" l="1"/>
  <c r="AU85" i="4"/>
  <c r="AU86" i="4"/>
  <c r="AW85" i="4"/>
  <c r="AI85" i="4" s="1"/>
  <c r="AH84" i="4"/>
  <c r="AG84" i="4"/>
  <c r="AW86" i="4"/>
  <c r="AI86" i="4" s="1"/>
  <c r="F11" i="1"/>
  <c r="BC12" i="4"/>
  <c r="D12" i="4"/>
  <c r="BD12" i="4"/>
  <c r="AH85" i="4" l="1"/>
  <c r="AG85" i="4"/>
  <c r="AH86" i="4"/>
  <c r="AG86" i="4"/>
  <c r="AS86" i="4"/>
  <c r="K12" i="4"/>
  <c r="AC12" i="4" s="1"/>
  <c r="AA12" i="4"/>
  <c r="AS87" i="4" l="1"/>
  <c r="AW88" i="4"/>
  <c r="AI88" i="4" s="1"/>
  <c r="AW87" i="4"/>
  <c r="AI87" i="4" s="1"/>
  <c r="AU88" i="4"/>
  <c r="AU87" i="4"/>
  <c r="B12" i="4"/>
  <c r="M12" i="4"/>
  <c r="R12" i="4" s="1"/>
  <c r="AY13" i="4"/>
  <c r="X12" i="4"/>
  <c r="AS88" i="4" l="1"/>
  <c r="AG87" i="4"/>
  <c r="AH87" i="4"/>
  <c r="AH88" i="4"/>
  <c r="AG88" i="4"/>
  <c r="AU89" i="4"/>
  <c r="E12" i="1"/>
  <c r="S12" i="4"/>
  <c r="U12" i="4" s="1"/>
  <c r="BA13" i="4"/>
  <c r="Y12" i="4"/>
  <c r="AQ13" i="4"/>
  <c r="N12" i="4"/>
  <c r="Z12" i="4" s="1"/>
  <c r="Q12" i="4" s="1"/>
  <c r="AH89" i="4" l="1"/>
  <c r="AG89" i="4"/>
  <c r="AS89" i="4"/>
  <c r="AW90" i="4"/>
  <c r="AI90" i="4" s="1"/>
  <c r="AW89" i="4"/>
  <c r="AI89" i="4" s="1"/>
  <c r="AU90" i="4"/>
  <c r="AF13" i="4"/>
  <c r="V13" i="4"/>
  <c r="W13" i="4" s="1"/>
  <c r="G12" i="1"/>
  <c r="J13" i="4"/>
  <c r="D13" i="1" s="1"/>
  <c r="B12" i="1"/>
  <c r="AG90" i="4" l="1"/>
  <c r="AH90" i="4"/>
  <c r="AS90" i="4"/>
  <c r="BB13" i="4"/>
  <c r="AE13" i="4" s="1"/>
  <c r="O12" i="4"/>
  <c r="P12" i="4" s="1"/>
  <c r="AZ13" i="4"/>
  <c r="E13" i="4" s="1"/>
  <c r="AB13" i="4" s="1"/>
  <c r="AS91" i="4" l="1"/>
  <c r="AU91" i="4"/>
  <c r="AW92" i="4"/>
  <c r="AI92" i="4" s="1"/>
  <c r="AW91" i="4"/>
  <c r="AI91" i="4" s="1"/>
  <c r="AU92" i="4"/>
  <c r="H12" i="1"/>
  <c r="F13" i="4"/>
  <c r="BD13" i="4"/>
  <c r="BC13" i="4"/>
  <c r="AH91" i="4" l="1"/>
  <c r="AG91" i="4"/>
  <c r="AG92" i="4"/>
  <c r="AH92" i="4"/>
  <c r="AS92" i="4"/>
  <c r="T12" i="4"/>
  <c r="L13" i="4"/>
  <c r="AD13" i="4" s="1"/>
  <c r="K13" i="4"/>
  <c r="AC13" i="4" s="1"/>
  <c r="X13" i="4"/>
  <c r="AS93" i="4" l="1"/>
  <c r="AW93" i="4"/>
  <c r="AI93" i="4" s="1"/>
  <c r="AU93" i="4"/>
  <c r="AW94" i="4"/>
  <c r="AI94" i="4" s="1"/>
  <c r="F12" i="1"/>
  <c r="B13" i="4"/>
  <c r="M13" i="4"/>
  <c r="Y13" i="4" s="1"/>
  <c r="AY14" i="4"/>
  <c r="AQ14" i="4"/>
  <c r="AS94" i="4" l="1"/>
  <c r="AU95" i="4"/>
  <c r="AU94" i="4"/>
  <c r="AH93" i="4"/>
  <c r="AG93" i="4"/>
  <c r="AW95" i="4"/>
  <c r="AI95" i="4" s="1"/>
  <c r="N13" i="4"/>
  <c r="Z13" i="4" s="1"/>
  <c r="AF14" i="4"/>
  <c r="R13" i="4"/>
  <c r="BA14" i="4"/>
  <c r="J14" i="4"/>
  <c r="D14" i="1" s="1"/>
  <c r="B13" i="1"/>
  <c r="V14" i="4" l="1"/>
  <c r="BB14" i="4" s="1"/>
  <c r="AE14" i="4" s="1"/>
  <c r="Q13" i="4"/>
  <c r="AG94" i="4"/>
  <c r="AH94" i="4"/>
  <c r="AG95" i="4"/>
  <c r="AH95" i="4"/>
  <c r="AS95" i="4"/>
  <c r="E13" i="1"/>
  <c r="S13" i="4"/>
  <c r="U13" i="4" s="1"/>
  <c r="G13" i="1"/>
  <c r="O13" i="4"/>
  <c r="P13" i="4" s="1"/>
  <c r="AZ14" i="4" l="1"/>
  <c r="E14" i="4" s="1"/>
  <c r="AB14" i="4" s="1"/>
  <c r="W14" i="4"/>
  <c r="AS96" i="4"/>
  <c r="AW97" i="4"/>
  <c r="AI97" i="4" s="1"/>
  <c r="AU97" i="4"/>
  <c r="AU96" i="4"/>
  <c r="AW96" i="4"/>
  <c r="AI96" i="4" s="1"/>
  <c r="H13" i="1"/>
  <c r="BD14" i="4"/>
  <c r="K14" i="4"/>
  <c r="AC14" i="4" s="1"/>
  <c r="BC14" i="4" l="1"/>
  <c r="L14" i="4"/>
  <c r="AD14" i="4" s="1"/>
  <c r="F14" i="4"/>
  <c r="AG97" i="4"/>
  <c r="AH97" i="4"/>
  <c r="AS97" i="4"/>
  <c r="AG96" i="4"/>
  <c r="AH96" i="4"/>
  <c r="T13" i="4"/>
  <c r="X14" i="4"/>
  <c r="AS98" i="4" l="1"/>
  <c r="AW99" i="4"/>
  <c r="AI99" i="4" s="1"/>
  <c r="AU98" i="4"/>
  <c r="AW98" i="4"/>
  <c r="AI98" i="4" s="1"/>
  <c r="F13" i="1"/>
  <c r="AY15" i="4"/>
  <c r="B14" i="4"/>
  <c r="M14" i="4"/>
  <c r="AG98" i="4" l="1"/>
  <c r="AH98" i="4"/>
  <c r="AS99" i="4"/>
  <c r="AW100" i="4" s="1"/>
  <c r="AI100" i="4" s="1"/>
  <c r="AU100" i="4"/>
  <c r="AU99" i="4"/>
  <c r="R14" i="4"/>
  <c r="B14" i="1"/>
  <c r="AQ15" i="4"/>
  <c r="Y14" i="4"/>
  <c r="N14" i="4"/>
  <c r="Z14" i="4" s="1"/>
  <c r="Q14" i="4" s="1"/>
  <c r="BA15" i="4"/>
  <c r="AH100" i="4" l="1"/>
  <c r="AG100" i="4"/>
  <c r="AS100" i="4"/>
  <c r="AW101" i="4"/>
  <c r="AI101" i="4" s="1"/>
  <c r="AH99" i="4"/>
  <c r="AG99" i="4"/>
  <c r="E14" i="1"/>
  <c r="S14" i="4"/>
  <c r="U14" i="4" s="1"/>
  <c r="AE15" i="4"/>
  <c r="K15" i="4" s="1"/>
  <c r="AC15" i="4" s="1"/>
  <c r="J15" i="4"/>
  <c r="D15" i="1" s="1"/>
  <c r="P14" i="4"/>
  <c r="G14" i="1"/>
  <c r="AS101" i="4" l="1"/>
  <c r="AW102" i="4" s="1"/>
  <c r="AI102" i="4" s="1"/>
  <c r="AU101" i="4"/>
  <c r="H14" i="1"/>
  <c r="O14" i="4"/>
  <c r="V15" i="4"/>
  <c r="AS102" i="4" l="1"/>
  <c r="AU103" i="4" s="1"/>
  <c r="AU102" i="4"/>
  <c r="AH101" i="4"/>
  <c r="AG101" i="4"/>
  <c r="T14" i="4"/>
  <c r="BB15" i="4"/>
  <c r="W15" i="4"/>
  <c r="AZ15" i="4"/>
  <c r="AK15" i="4" s="1"/>
  <c r="E15" i="4" s="1"/>
  <c r="AB15" i="4" s="1"/>
  <c r="AG102" i="4" l="1"/>
  <c r="AH102" i="4"/>
  <c r="AS103" i="4"/>
  <c r="AW103" i="4"/>
  <c r="AI103" i="4" s="1"/>
  <c r="AG103" i="4"/>
  <c r="AH103" i="4"/>
  <c r="F14" i="1"/>
  <c r="AM15" i="4"/>
  <c r="AF15" i="4" s="1"/>
  <c r="BD15" i="4"/>
  <c r="BC15" i="4"/>
  <c r="AS104" i="4" l="1"/>
  <c r="AU104" i="4"/>
  <c r="AW104" i="4"/>
  <c r="AI104" i="4" s="1"/>
  <c r="M15" i="4"/>
  <c r="R15" i="4" s="1"/>
  <c r="AG104" i="4" l="1"/>
  <c r="AH104" i="4"/>
  <c r="AS105" i="4"/>
  <c r="AU105" i="4"/>
  <c r="AW105" i="4"/>
  <c r="AI105" i="4" s="1"/>
  <c r="E15" i="1"/>
  <c r="S15" i="4"/>
  <c r="U15" i="4" s="1"/>
  <c r="L15" i="4"/>
  <c r="AD15" i="4" s="1"/>
  <c r="N15" i="4"/>
  <c r="Z15" i="4" s="1"/>
  <c r="AP16" i="4"/>
  <c r="AQ16" i="4"/>
  <c r="Y15" i="4"/>
  <c r="AY16" i="4"/>
  <c r="X15" i="4"/>
  <c r="V16" i="4" l="1"/>
  <c r="W16" i="4" s="1"/>
  <c r="Q15" i="4"/>
  <c r="AH105" i="4"/>
  <c r="AG105" i="4"/>
  <c r="AS106" i="4"/>
  <c r="AW107" i="4"/>
  <c r="AI107" i="4" s="1"/>
  <c r="AU106" i="4"/>
  <c r="AW106" i="4"/>
  <c r="AI106" i="4" s="1"/>
  <c r="AF16" i="4"/>
  <c r="D16" i="4"/>
  <c r="C16" i="4"/>
  <c r="C16" i="1" s="1"/>
  <c r="B15" i="4"/>
  <c r="B15" i="1" s="1"/>
  <c r="BA16" i="4"/>
  <c r="BB16" i="4" s="1"/>
  <c r="AE16" i="4" s="1"/>
  <c r="AQ17" i="4"/>
  <c r="G15" i="1"/>
  <c r="AP17" i="4"/>
  <c r="J16" i="4"/>
  <c r="D16" i="1" s="1"/>
  <c r="AK16" i="4"/>
  <c r="AM16" i="4"/>
  <c r="AJ16" i="4"/>
  <c r="AL16" i="4"/>
  <c r="O15" i="4"/>
  <c r="AZ16" i="4"/>
  <c r="E16" i="4" s="1"/>
  <c r="AB16" i="4" s="1"/>
  <c r="AG106" i="4" l="1"/>
  <c r="AH106" i="4"/>
  <c r="AS107" i="4"/>
  <c r="AW108" i="4"/>
  <c r="AI108" i="4" s="1"/>
  <c r="AU107" i="4"/>
  <c r="J17" i="4"/>
  <c r="D17" i="1" s="1"/>
  <c r="AE17" i="4"/>
  <c r="F16" i="4"/>
  <c r="AA16" i="4"/>
  <c r="D17" i="4"/>
  <c r="C17" i="4"/>
  <c r="C17" i="1" s="1"/>
  <c r="K16" i="4"/>
  <c r="P15" i="4"/>
  <c r="AJ17" i="4"/>
  <c r="AL17" i="4"/>
  <c r="BD16" i="4"/>
  <c r="BC16" i="4"/>
  <c r="AH107" i="4" l="1"/>
  <c r="AG107" i="4"/>
  <c r="AU108" i="4"/>
  <c r="AS108" i="4"/>
  <c r="AW109" i="4"/>
  <c r="AI109" i="4" s="1"/>
  <c r="H15" i="1"/>
  <c r="F17" i="4"/>
  <c r="AA17" i="4"/>
  <c r="M16" i="4"/>
  <c r="R16" i="4" s="1"/>
  <c r="AC16" i="4"/>
  <c r="L16" i="4"/>
  <c r="AD16" i="4" s="1"/>
  <c r="X16" i="4"/>
  <c r="AS109" i="4" l="1"/>
  <c r="AU109" i="4"/>
  <c r="AH108" i="4"/>
  <c r="AG108" i="4"/>
  <c r="E16" i="1"/>
  <c r="S16" i="4"/>
  <c r="U16" i="4" s="1"/>
  <c r="BA17" i="4"/>
  <c r="T15" i="4"/>
  <c r="Y16" i="4"/>
  <c r="B16" i="4"/>
  <c r="K17" i="4"/>
  <c r="AC17" i="4" s="1"/>
  <c r="N16" i="4"/>
  <c r="AY17" i="4"/>
  <c r="AH109" i="4" l="1"/>
  <c r="AG109" i="4"/>
  <c r="F15" i="1"/>
  <c r="G16" i="1"/>
  <c r="Z16" i="4"/>
  <c r="B16" i="1"/>
  <c r="V17" i="4" l="1"/>
  <c r="W17" i="4" s="1"/>
  <c r="Q16" i="4"/>
  <c r="AM17" i="4"/>
  <c r="O16" i="4"/>
  <c r="P16" i="4" s="1"/>
  <c r="M17" i="4"/>
  <c r="AZ17" i="4" l="1"/>
  <c r="E17" i="4" s="1"/>
  <c r="AB17" i="4" s="1"/>
  <c r="BB17" i="4"/>
  <c r="AF17" i="4" s="1"/>
  <c r="H16" i="1"/>
  <c r="AK17" i="4"/>
  <c r="AQ18" i="4"/>
  <c r="AP18" i="4"/>
  <c r="BC17" i="4" l="1"/>
  <c r="Y17" i="4"/>
  <c r="BD17" i="4"/>
  <c r="R17" i="4" s="1"/>
  <c r="T16" i="4"/>
  <c r="AE18" i="4"/>
  <c r="L17" i="4"/>
  <c r="AD17" i="4" s="1"/>
  <c r="E18" i="4"/>
  <c r="AB18" i="4" s="1"/>
  <c r="C18" i="4"/>
  <c r="C18" i="1" s="1"/>
  <c r="J18" i="4"/>
  <c r="D18" i="1" s="1"/>
  <c r="AJ18" i="4"/>
  <c r="AL18" i="4"/>
  <c r="E17" i="1" l="1"/>
  <c r="S17" i="4"/>
  <c r="U17" i="4" s="1"/>
  <c r="F16" i="1"/>
  <c r="B17" i="4"/>
  <c r="F18" i="4"/>
  <c r="BA18" i="4"/>
  <c r="X17" i="4"/>
  <c r="N17" i="4"/>
  <c r="Z17" i="4" s="1"/>
  <c r="Q17" i="4" s="1"/>
  <c r="AY18" i="4"/>
  <c r="B17" i="1" l="1"/>
  <c r="G17" i="1"/>
  <c r="V18" i="4"/>
  <c r="BB18" i="4" l="1"/>
  <c r="AF18" i="4" s="1"/>
  <c r="W18" i="4"/>
  <c r="O17" i="4"/>
  <c r="P17" i="4" s="1"/>
  <c r="AZ18" i="4"/>
  <c r="H17" i="1" l="1"/>
  <c r="D18" i="4"/>
  <c r="AK18" i="4"/>
  <c r="L18" i="4" s="1"/>
  <c r="AD18" i="4" s="1"/>
  <c r="BC18" i="4"/>
  <c r="AM18" i="4"/>
  <c r="BD18" i="4"/>
  <c r="T17" i="4" l="1"/>
  <c r="K18" i="4"/>
  <c r="AC18" i="4" s="1"/>
  <c r="AA18" i="4"/>
  <c r="M18" i="4"/>
  <c r="R18" i="4" s="1"/>
  <c r="E18" i="1" l="1"/>
  <c r="S18" i="4"/>
  <c r="U18" i="4" s="1"/>
  <c r="F17" i="1"/>
  <c r="B18" i="4"/>
  <c r="X18" i="4"/>
  <c r="AY19" i="4"/>
  <c r="AQ19" i="4"/>
  <c r="N18" i="4"/>
  <c r="Z18" i="4" s="1"/>
  <c r="Q18" i="4" s="1"/>
  <c r="Y18" i="4"/>
  <c r="AP19" i="4"/>
  <c r="BA19" i="4"/>
  <c r="AE19" i="4" l="1"/>
  <c r="E19" i="4"/>
  <c r="AB19" i="4" s="1"/>
  <c r="C19" i="4"/>
  <c r="C19" i="1" s="1"/>
  <c r="J19" i="4"/>
  <c r="D19" i="1" s="1"/>
  <c r="AL19" i="4"/>
  <c r="AJ19" i="4"/>
  <c r="G18" i="1"/>
  <c r="V19" i="4"/>
  <c r="BB19" i="4" l="1"/>
  <c r="AF19" i="4" s="1"/>
  <c r="W19" i="4"/>
  <c r="O18" i="4"/>
  <c r="P18" i="4" s="1"/>
  <c r="AZ19" i="4"/>
  <c r="AM19" i="4"/>
  <c r="AK19" i="4"/>
  <c r="L19" i="4" l="1"/>
  <c r="AD19" i="4" s="1"/>
  <c r="H18" i="1"/>
  <c r="BD19" i="4"/>
  <c r="BC19" i="4"/>
  <c r="D19" i="4"/>
  <c r="T18" i="4" l="1"/>
  <c r="F19" i="4"/>
  <c r="AA19" i="4"/>
  <c r="K19" i="4"/>
  <c r="AP20" i="4"/>
  <c r="AJ20" i="4" s="1"/>
  <c r="AQ20" i="4"/>
  <c r="F18" i="1" l="1"/>
  <c r="M19" i="4"/>
  <c r="N19" i="4" s="1"/>
  <c r="Z19" i="4" s="1"/>
  <c r="AC19" i="4"/>
  <c r="AF20" i="4"/>
  <c r="AM20" i="4"/>
  <c r="E20" i="4"/>
  <c r="AB20" i="4" s="1"/>
  <c r="C20" i="4"/>
  <c r="C20" i="1" s="1"/>
  <c r="B19" i="4"/>
  <c r="AL20" i="4"/>
  <c r="AP21" i="4"/>
  <c r="C21" i="4" s="1"/>
  <c r="AK20" i="4"/>
  <c r="AQ21" i="4"/>
  <c r="X19" i="4"/>
  <c r="AY20" i="4"/>
  <c r="J20" i="4"/>
  <c r="D20" i="1" s="1"/>
  <c r="V20" i="4" l="1"/>
  <c r="W20" i="4" s="1"/>
  <c r="Q19" i="4"/>
  <c r="BA20" i="4"/>
  <c r="R19" i="4"/>
  <c r="Y19" i="4"/>
  <c r="BB20" i="4" s="1"/>
  <c r="AE20" i="4" s="1"/>
  <c r="J21" i="4"/>
  <c r="D21" i="1" s="1"/>
  <c r="AE21" i="4"/>
  <c r="AJ21" i="4"/>
  <c r="G19" i="1"/>
  <c r="O19" i="4"/>
  <c r="P19" i="4" s="1"/>
  <c r="C21" i="1"/>
  <c r="E21" i="4"/>
  <c r="AB21" i="4" s="1"/>
  <c r="AK21" i="4"/>
  <c r="AM21" i="4"/>
  <c r="AL21" i="4"/>
  <c r="AP22" i="4"/>
  <c r="C22" i="4" s="1"/>
  <c r="C22" i="1" s="1"/>
  <c r="AQ22" i="4"/>
  <c r="AZ20" i="4"/>
  <c r="O20" i="4"/>
  <c r="E19" i="1" l="1"/>
  <c r="S19" i="4"/>
  <c r="U19" i="4" s="1"/>
  <c r="H19" i="1"/>
  <c r="J22" i="4"/>
  <c r="D22" i="1" s="1"/>
  <c r="AE22" i="4"/>
  <c r="AP23" i="4"/>
  <c r="AM23" i="4" s="1"/>
  <c r="AQ23" i="4"/>
  <c r="J23" i="4" s="1"/>
  <c r="D23" i="1" s="1"/>
  <c r="AL22" i="4"/>
  <c r="D20" i="4"/>
  <c r="F21" i="4"/>
  <c r="AM22" i="4"/>
  <c r="E22" i="4"/>
  <c r="AB22" i="4" s="1"/>
  <c r="AK22" i="4"/>
  <c r="AJ22" i="4"/>
  <c r="BC20" i="4"/>
  <c r="BD20" i="4"/>
  <c r="AQ24" i="4" l="1"/>
  <c r="AP24" i="4"/>
  <c r="C24" i="4" s="1"/>
  <c r="C24" i="1" s="1"/>
  <c r="D23" i="4"/>
  <c r="AA23" i="4" s="1"/>
  <c r="T19" i="4"/>
  <c r="AL23" i="4"/>
  <c r="AJ23" i="4"/>
  <c r="AK23" i="4"/>
  <c r="C23" i="4"/>
  <c r="C23" i="1" s="1"/>
  <c r="AF24" i="4"/>
  <c r="F20" i="4"/>
  <c r="X20" i="4" s="1"/>
  <c r="AA20" i="4"/>
  <c r="AF23" i="4"/>
  <c r="K20" i="4"/>
  <c r="AC20" i="4" s="1"/>
  <c r="F22" i="4"/>
  <c r="L20" i="4"/>
  <c r="AD20" i="4" s="1"/>
  <c r="J24" i="4"/>
  <c r="D24" i="1" s="1"/>
  <c r="F23" i="4" l="1"/>
  <c r="C25" i="4"/>
  <c r="E24" i="4"/>
  <c r="AB24" i="4" s="1"/>
  <c r="F19" i="1"/>
  <c r="M20" i="4"/>
  <c r="R20" i="4" s="1"/>
  <c r="B20" i="4"/>
  <c r="AY21" i="4"/>
  <c r="E20" i="1" l="1"/>
  <c r="S20" i="4"/>
  <c r="U20" i="4" s="1"/>
  <c r="BA21" i="4"/>
  <c r="N20" i="4"/>
  <c r="G20" i="1" s="1"/>
  <c r="Y20" i="4"/>
  <c r="P20" i="4" l="1"/>
  <c r="Z20" i="4"/>
  <c r="V21" i="4" l="1"/>
  <c r="W21" i="4" s="1"/>
  <c r="Q20" i="4"/>
  <c r="H20" i="1"/>
  <c r="BB21" i="4" l="1"/>
  <c r="AF21" i="4" s="1"/>
  <c r="L21" i="4" s="1"/>
  <c r="AD21" i="4" s="1"/>
  <c r="AZ21" i="4"/>
  <c r="D21" i="4" s="1"/>
  <c r="AA21" i="4" s="1"/>
  <c r="T20" i="4"/>
  <c r="M21" i="4" l="1"/>
  <c r="BD21" i="4"/>
  <c r="K21" i="4"/>
  <c r="AC21" i="4" s="1"/>
  <c r="BC21" i="4"/>
  <c r="AY22" i="4"/>
  <c r="X21" i="4"/>
  <c r="F20" i="1"/>
  <c r="B21" i="4"/>
  <c r="P21" i="4" s="1"/>
  <c r="Y21" i="4"/>
  <c r="R21" i="4" l="1"/>
  <c r="S21" i="4" s="1"/>
  <c r="U21" i="4" s="1"/>
  <c r="N21" i="4"/>
  <c r="Z21" i="4" s="1"/>
  <c r="V22" i="4" s="1"/>
  <c r="W22" i="4" s="1"/>
  <c r="BA22" i="4"/>
  <c r="E21" i="1"/>
  <c r="H21" i="1"/>
  <c r="O21" i="4"/>
  <c r="G21" i="1" l="1"/>
  <c r="Q21" i="4"/>
  <c r="BB22" i="4"/>
  <c r="AF22" i="4" s="1"/>
  <c r="L22" i="4" s="1"/>
  <c r="AD22" i="4" s="1"/>
  <c r="O22" i="4"/>
  <c r="AZ22" i="4"/>
  <c r="D22" i="4" s="1"/>
  <c r="AA22" i="4" s="1"/>
  <c r="T21" i="4"/>
  <c r="BD22" i="4"/>
  <c r="X22" i="4"/>
  <c r="BC22" i="4" l="1"/>
  <c r="F21" i="1"/>
  <c r="K22" i="4"/>
  <c r="AC22" i="4" s="1"/>
  <c r="AY23" i="4"/>
  <c r="AK24" i="4"/>
  <c r="L24" i="4" s="1"/>
  <c r="AD24" i="4" s="1"/>
  <c r="AM24" i="4"/>
  <c r="B22" i="4" l="1"/>
  <c r="M22" i="4"/>
  <c r="R22" i="4" s="1"/>
  <c r="E22" i="1" l="1"/>
  <c r="S22" i="4"/>
  <c r="U22" i="4" s="1"/>
  <c r="BA23" i="4"/>
  <c r="N22" i="4"/>
  <c r="Y22" i="4"/>
  <c r="P22" i="4"/>
  <c r="H22" i="1" l="1"/>
  <c r="Z22" i="4"/>
  <c r="G22" i="1"/>
  <c r="J25" i="4"/>
  <c r="D25" i="1" s="1"/>
  <c r="V23" i="4" l="1"/>
  <c r="W23" i="4" s="1"/>
  <c r="Q22" i="4"/>
  <c r="T22" i="4"/>
  <c r="AZ23" i="4" l="1"/>
  <c r="E23" i="4" s="1"/>
  <c r="AB23" i="4" s="1"/>
  <c r="BB23" i="4"/>
  <c r="AE23" i="4" s="1"/>
  <c r="K23" i="4" s="1"/>
  <c r="AC23" i="4" s="1"/>
  <c r="F22" i="1"/>
  <c r="AJ25" i="4"/>
  <c r="D25" i="4" s="1"/>
  <c r="AA25" i="4" s="1"/>
  <c r="AL25" i="4"/>
  <c r="AE25" i="4" s="1"/>
  <c r="X23" i="4" l="1"/>
  <c r="BD23" i="4"/>
  <c r="BC23" i="4"/>
  <c r="L23" i="4"/>
  <c r="AD23" i="4" s="1"/>
  <c r="M23" i="4"/>
  <c r="AY24" i="4"/>
  <c r="R23" i="4" l="1"/>
  <c r="B23" i="4"/>
  <c r="BA24" i="4"/>
  <c r="N23" i="4"/>
  <c r="Y23" i="4"/>
  <c r="AL24" i="4"/>
  <c r="E23" i="1" l="1"/>
  <c r="S23" i="4"/>
  <c r="U23" i="4" s="1"/>
  <c r="K25" i="4"/>
  <c r="AC25" i="4" s="1"/>
  <c r="G23" i="1"/>
  <c r="O23" i="4"/>
  <c r="P23" i="4" s="1"/>
  <c r="Z23" i="4"/>
  <c r="V24" i="4" l="1"/>
  <c r="W24" i="4" s="1"/>
  <c r="Q23" i="4"/>
  <c r="H23" i="1"/>
  <c r="BB24" i="4" l="1"/>
  <c r="AE24" i="4" s="1"/>
  <c r="AZ24" i="4"/>
  <c r="D24" i="4" s="1"/>
  <c r="F24" i="4" s="1"/>
  <c r="O24" i="4"/>
  <c r="T23" i="4"/>
  <c r="BD24" i="4"/>
  <c r="AJ24" i="4"/>
  <c r="BC24" i="4"/>
  <c r="K24" i="4"/>
  <c r="AC24" i="4" s="1"/>
  <c r="AA24" i="4" l="1"/>
  <c r="F23" i="1"/>
  <c r="X24" i="4"/>
  <c r="AY25" i="4" l="1"/>
  <c r="B24" i="4"/>
  <c r="M24" i="4"/>
  <c r="R24" i="4" s="1"/>
  <c r="E24" i="1" l="1"/>
  <c r="S24" i="4"/>
  <c r="U24" i="4" s="1"/>
  <c r="BA25" i="4"/>
  <c r="N24" i="4"/>
  <c r="P24" i="4" s="1"/>
  <c r="Y24" i="4"/>
  <c r="H24" i="1" l="1"/>
  <c r="G24" i="1"/>
  <c r="Z24" i="4"/>
  <c r="V25" i="4" l="1"/>
  <c r="W25" i="4" s="1"/>
  <c r="Q24" i="4"/>
  <c r="T24" i="4"/>
  <c r="AZ25" i="4" l="1"/>
  <c r="AK25" i="4" s="1"/>
  <c r="E25" i="4" s="1"/>
  <c r="AB25" i="4" s="1"/>
  <c r="BB25" i="4"/>
  <c r="BD25" i="4" s="1"/>
  <c r="F24" i="1"/>
  <c r="BC25" i="4" l="1"/>
  <c r="AM25" i="4"/>
  <c r="AF25" i="4" s="1"/>
  <c r="L25" i="4" s="1"/>
  <c r="AD25" i="4" s="1"/>
  <c r="F25" i="4"/>
  <c r="X25" i="4" s="1"/>
  <c r="B25" i="4" l="1"/>
  <c r="M25" i="4"/>
  <c r="Y25" i="4" s="1"/>
  <c r="AY26" i="4"/>
  <c r="AQ26" i="4"/>
  <c r="AP26" i="4" l="1"/>
  <c r="C26" i="4" s="1"/>
  <c r="N25" i="4"/>
  <c r="Z25" i="4" s="1"/>
  <c r="R25" i="4"/>
  <c r="BA26" i="4"/>
  <c r="J26" i="4"/>
  <c r="AL26" i="4" l="1"/>
  <c r="AE26" i="4" s="1"/>
  <c r="AJ26" i="4"/>
  <c r="D26" i="4" s="1"/>
  <c r="F26" i="4" s="1"/>
  <c r="V26" i="4"/>
  <c r="W26" i="4" s="1"/>
  <c r="Q25" i="4"/>
  <c r="O25" i="4"/>
  <c r="P25" i="4" s="1"/>
  <c r="H25" i="1" s="1"/>
  <c r="E25" i="1"/>
  <c r="S25" i="4"/>
  <c r="U25" i="4" s="1"/>
  <c r="G25" i="1"/>
  <c r="K26" i="4"/>
  <c r="AC26" i="4" s="1"/>
  <c r="AA26" i="4" l="1"/>
  <c r="AZ26" i="4"/>
  <c r="O26" i="4"/>
  <c r="BB26" i="4"/>
  <c r="BD26" i="4" s="1"/>
  <c r="T25" i="4"/>
  <c r="M26" i="4"/>
  <c r="Y26" i="4" s="1"/>
  <c r="X26" i="4"/>
  <c r="AM26" i="4"/>
  <c r="AF26" i="4" s="1"/>
  <c r="AK26" i="4"/>
  <c r="E26" i="4" s="1"/>
  <c r="AB26" i="4" s="1"/>
  <c r="BC26" i="4"/>
  <c r="AQ27" i="4" l="1"/>
  <c r="J27" i="4" s="1"/>
  <c r="F25" i="1"/>
  <c r="AP27" i="4"/>
  <c r="AM27" i="4" s="1"/>
  <c r="N26" i="4"/>
  <c r="G26" i="1" s="1"/>
  <c r="R26" i="4"/>
  <c r="L26" i="4"/>
  <c r="AD26" i="4" s="1"/>
  <c r="AY27" i="4"/>
  <c r="E26" i="1" l="1"/>
  <c r="S26" i="4"/>
  <c r="U26" i="4" s="1"/>
  <c r="AF27" i="4"/>
  <c r="C27" i="4"/>
  <c r="AK27" i="4"/>
  <c r="E27" i="4" s="1"/>
  <c r="AB27" i="4" s="1"/>
  <c r="Z26" i="4"/>
  <c r="BA27" i="4"/>
  <c r="B26" i="4"/>
  <c r="V27" i="4" l="1"/>
  <c r="W27" i="4" s="1"/>
  <c r="Q26" i="4"/>
  <c r="P26" i="4"/>
  <c r="L27" i="4"/>
  <c r="AD27" i="4" s="1"/>
  <c r="BB27" i="4" l="1"/>
  <c r="BD27" i="4" s="1"/>
  <c r="AZ27" i="4"/>
  <c r="AJ27" i="4" s="1"/>
  <c r="D27" i="4" s="1"/>
  <c r="F27" i="4" s="1"/>
  <c r="X27" i="4" s="1"/>
  <c r="H26" i="1"/>
  <c r="AL27" i="4" l="1"/>
  <c r="AE27" i="4" s="1"/>
  <c r="K27" i="4" s="1"/>
  <c r="AC27" i="4" s="1"/>
  <c r="B27" i="4" s="1"/>
  <c r="AA27" i="4"/>
  <c r="BC27" i="4"/>
  <c r="T26" i="4"/>
  <c r="AY28" i="4"/>
  <c r="M27" i="4" l="1"/>
  <c r="AP28" i="4"/>
  <c r="C28" i="4" s="1"/>
  <c r="Y27" i="4"/>
  <c r="BA28" i="4"/>
  <c r="F26" i="1"/>
  <c r="R27" i="4"/>
  <c r="N27" i="4" l="1"/>
  <c r="AQ28" i="4"/>
  <c r="J28" i="4" s="1"/>
  <c r="E27" i="1"/>
  <c r="S27" i="4"/>
  <c r="U27" i="4" s="1"/>
  <c r="AL28" i="4"/>
  <c r="AJ28" i="4"/>
  <c r="D28" i="4" s="1"/>
  <c r="AE28" i="4" l="1"/>
  <c r="O27" i="4"/>
  <c r="P27" i="4" s="1"/>
  <c r="H27" i="1" s="1"/>
  <c r="G27" i="1"/>
  <c r="Z27" i="4"/>
  <c r="T27" i="4"/>
  <c r="K28" i="4"/>
  <c r="AC28" i="4" s="1"/>
  <c r="AA28" i="4"/>
  <c r="V28" i="4" l="1"/>
  <c r="Q27" i="4"/>
  <c r="F27" i="1"/>
  <c r="W28" i="4" l="1"/>
  <c r="AZ28" i="4"/>
  <c r="BB28" i="4"/>
  <c r="O28" i="4"/>
  <c r="AM28" i="4" l="1"/>
  <c r="AF28" i="4" s="1"/>
  <c r="BD28" i="4"/>
  <c r="BC28" i="4"/>
  <c r="AK28" i="4"/>
  <c r="E28" i="4" s="1"/>
  <c r="AB28" i="4" l="1"/>
  <c r="L28" i="4"/>
  <c r="F28" i="4"/>
  <c r="X28" i="4" s="1"/>
  <c r="AY29" i="4" l="1"/>
  <c r="AD28" i="4"/>
  <c r="B28" i="4" s="1"/>
  <c r="M28" i="4"/>
  <c r="BA29" i="4" s="1"/>
  <c r="AQ29" i="4" l="1"/>
  <c r="J29" i="4" s="1"/>
  <c r="AP29" i="4"/>
  <c r="R28" i="4"/>
  <c r="Y28" i="4"/>
  <c r="N28" i="4"/>
  <c r="Z28" i="4" s="1"/>
  <c r="P28" i="4" l="1"/>
  <c r="H28" i="1" s="1"/>
  <c r="V29" i="4"/>
  <c r="Q28" i="4"/>
  <c r="S28" i="4"/>
  <c r="U28" i="4" s="1"/>
  <c r="T28" i="4" s="1"/>
  <c r="E28" i="1"/>
  <c r="C29" i="4"/>
  <c r="AJ29" i="4"/>
  <c r="D29" i="4" s="1"/>
  <c r="AL29" i="4"/>
  <c r="AE29" i="4" s="1"/>
  <c r="AA29" i="4" l="1"/>
  <c r="F29" i="4"/>
  <c r="K29" i="4"/>
  <c r="T4" i="4"/>
  <c r="F28" i="1"/>
  <c r="W29" i="4"/>
  <c r="AZ29" i="4"/>
  <c r="BB29" i="4"/>
  <c r="BC29" i="4" l="1"/>
  <c r="AK29" i="4"/>
  <c r="E29" i="4" s="1"/>
  <c r="M29" i="4"/>
  <c r="AC29" i="4"/>
  <c r="X29" i="4"/>
  <c r="BD29" i="4"/>
  <c r="AM29" i="4"/>
  <c r="AF29" i="4" s="1"/>
  <c r="AQ30" i="4" l="1"/>
  <c r="J30" i="4" s="1"/>
  <c r="R29" i="4"/>
  <c r="AP30" i="4"/>
  <c r="N29" i="4"/>
  <c r="Y29" i="4"/>
  <c r="AB29" i="4"/>
  <c r="L29" i="4"/>
  <c r="AY30" i="4"/>
  <c r="AD29" i="4" l="1"/>
  <c r="B29" i="4" s="1"/>
  <c r="BA30" i="4"/>
  <c r="Z29" i="4"/>
  <c r="O29" i="4" s="1"/>
  <c r="AK30" i="4"/>
  <c r="E30" i="4" s="1"/>
  <c r="AM30" i="4"/>
  <c r="AF30" i="4" s="1"/>
  <c r="C30" i="4"/>
  <c r="E29" i="1"/>
  <c r="S29" i="4"/>
  <c r="U29" i="4" s="1"/>
  <c r="T29" i="4" s="1"/>
  <c r="F29" i="1" s="1"/>
  <c r="P29" i="4" l="1"/>
  <c r="H29" i="1" s="1"/>
  <c r="L30" i="4"/>
  <c r="AD30" i="4" s="1"/>
  <c r="AB30" i="4"/>
  <c r="V30" i="4"/>
  <c r="Q29" i="4"/>
  <c r="BB30" i="4" l="1"/>
  <c r="AZ30" i="4"/>
  <c r="W30" i="4"/>
  <c r="BC30" i="4" l="1"/>
  <c r="AJ30" i="4"/>
  <c r="D30" i="4" s="1"/>
  <c r="BD30" i="4"/>
  <c r="AL30" i="4"/>
  <c r="AE30" i="4" s="1"/>
  <c r="K30" i="4" l="1"/>
  <c r="AA30" i="4"/>
  <c r="F30" i="4"/>
  <c r="AY31" i="4" l="1"/>
  <c r="X30" i="4"/>
  <c r="M30" i="4"/>
  <c r="BA31" i="4" s="1"/>
  <c r="AC30" i="4"/>
  <c r="B30" i="4" s="1"/>
  <c r="Y30" i="4" l="1"/>
  <c r="AQ31" i="4"/>
  <c r="J31" i="4" s="1"/>
  <c r="AP31" i="4"/>
  <c r="R30" i="4"/>
  <c r="N30" i="4"/>
  <c r="Z30" i="4" l="1"/>
  <c r="O30" i="4" s="1"/>
  <c r="P30" i="4" s="1"/>
  <c r="H30" i="1" s="1"/>
  <c r="S30" i="4"/>
  <c r="U30" i="4" s="1"/>
  <c r="T30" i="4" s="1"/>
  <c r="F30" i="1" s="1"/>
  <c r="E30" i="1"/>
  <c r="AL31" i="4"/>
  <c r="AE31" i="4" s="1"/>
  <c r="AJ31" i="4"/>
  <c r="D31" i="4" s="1"/>
  <c r="C31" i="4"/>
  <c r="K31" i="4" l="1"/>
  <c r="AC31" i="4" s="1"/>
  <c r="AA31" i="4"/>
  <c r="V31" i="4"/>
  <c r="Q30" i="4"/>
  <c r="AZ31" i="4" l="1"/>
  <c r="BB31" i="4"/>
  <c r="W31" i="4"/>
  <c r="BD31" i="4" l="1"/>
  <c r="AM31" i="4"/>
  <c r="AF31" i="4" s="1"/>
  <c r="BC31" i="4"/>
  <c r="AK31" i="4"/>
  <c r="E31" i="4" s="1"/>
  <c r="L31" i="4" l="1"/>
  <c r="AB31" i="4"/>
  <c r="F31" i="4"/>
  <c r="AY32" i="4" l="1"/>
  <c r="X31" i="4"/>
  <c r="AD31" i="4"/>
  <c r="B31" i="4" s="1"/>
  <c r="M31" i="4"/>
  <c r="BA32" i="4" l="1"/>
  <c r="AQ32" i="4"/>
  <c r="N31" i="4"/>
  <c r="R31" i="4"/>
  <c r="Y31" i="4"/>
  <c r="AP32" i="4"/>
  <c r="AJ32" i="4" l="1"/>
  <c r="D32" i="4" s="1"/>
  <c r="C32" i="4"/>
  <c r="AL32" i="4"/>
  <c r="AE32" i="4" s="1"/>
  <c r="E31" i="1"/>
  <c r="S31" i="4"/>
  <c r="U31" i="4" s="1"/>
  <c r="T31" i="4" s="1"/>
  <c r="F31" i="1" s="1"/>
  <c r="Z31" i="4"/>
  <c r="O31" i="4"/>
  <c r="P31" i="4" s="1"/>
  <c r="H31" i="1" s="1"/>
  <c r="J32" i="4"/>
  <c r="V32" i="4" l="1"/>
  <c r="Q31" i="4"/>
  <c r="AA32" i="4"/>
  <c r="F32" i="4"/>
  <c r="K32" i="4"/>
  <c r="AC32" i="4" l="1"/>
  <c r="M32" i="4"/>
  <c r="BB32" i="4"/>
  <c r="O32" i="4"/>
  <c r="AZ32" i="4"/>
  <c r="X32" i="4" s="1"/>
  <c r="W32" i="4"/>
  <c r="BD32" i="4" l="1"/>
  <c r="AM32" i="4"/>
  <c r="AF32" i="4" s="1"/>
  <c r="BC32" i="4"/>
  <c r="N32" i="4" s="1"/>
  <c r="Z32" i="4" s="1"/>
  <c r="AK32" i="4"/>
  <c r="E32" i="4" s="1"/>
  <c r="R32" i="4"/>
  <c r="Y32" i="4"/>
  <c r="AQ33" i="4"/>
  <c r="AP33" i="4"/>
  <c r="E32" i="1" l="1"/>
  <c r="S32" i="4"/>
  <c r="U32" i="4" s="1"/>
  <c r="T32" i="4" s="1"/>
  <c r="F32" i="1" s="1"/>
  <c r="V33" i="4"/>
  <c r="Q32" i="4"/>
  <c r="L32" i="4"/>
  <c r="AB32" i="4"/>
  <c r="AY33" i="4"/>
  <c r="J33" i="4"/>
  <c r="AK33" i="4"/>
  <c r="E33" i="4" s="1"/>
  <c r="AM33" i="4"/>
  <c r="AF33" i="4" s="1"/>
  <c r="C33" i="4"/>
  <c r="AD32" i="4" l="1"/>
  <c r="B32" i="4" s="1"/>
  <c r="P32" i="4" s="1"/>
  <c r="H32" i="1" s="1"/>
  <c r="BA33" i="4"/>
  <c r="BB33" i="4" s="1"/>
  <c r="AB33" i="4"/>
  <c r="L33" i="4"/>
  <c r="F33" i="4"/>
  <c r="AZ33" i="4"/>
  <c r="W33" i="4"/>
  <c r="BC33" i="4" l="1"/>
  <c r="AJ33" i="4"/>
  <c r="D33" i="4" s="1"/>
  <c r="X33" i="4"/>
  <c r="AD33" i="4"/>
  <c r="M33" i="4"/>
  <c r="BD33" i="4"/>
  <c r="AL33" i="4"/>
  <c r="AE33" i="4" s="1"/>
  <c r="K33" i="4" s="1"/>
  <c r="AC33" i="4" l="1"/>
  <c r="BA34" i="4"/>
  <c r="N33" i="4"/>
  <c r="R33" i="4"/>
  <c r="Y33" i="4"/>
  <c r="AQ34" i="4"/>
  <c r="AP34" i="4"/>
  <c r="AA33" i="4"/>
  <c r="AY34" i="4"/>
  <c r="AK34" i="4" l="1"/>
  <c r="AL34" i="4"/>
  <c r="AP35" i="4"/>
  <c r="C35" i="4" s="1"/>
  <c r="AJ34" i="4"/>
  <c r="AM34" i="4"/>
  <c r="E34" i="4"/>
  <c r="C34" i="4"/>
  <c r="AE34" i="4"/>
  <c r="AQ35" i="4"/>
  <c r="J35" i="4" s="1"/>
  <c r="J34" i="4"/>
  <c r="S33" i="4"/>
  <c r="U33" i="4" s="1"/>
  <c r="T33" i="4" s="1"/>
  <c r="F33" i="1" s="1"/>
  <c r="E33" i="1"/>
  <c r="Z33" i="4"/>
  <c r="O33" i="4" s="1"/>
  <c r="B33" i="4"/>
  <c r="AB34" i="4" l="1"/>
  <c r="J36" i="4"/>
  <c r="AF35" i="4"/>
  <c r="AK35" i="4"/>
  <c r="AL35" i="4"/>
  <c r="AM35" i="4"/>
  <c r="AJ35" i="4"/>
  <c r="C36" i="4"/>
  <c r="E35" i="4"/>
  <c r="P33" i="4"/>
  <c r="H33" i="1" s="1"/>
  <c r="V34" i="4"/>
  <c r="Q33" i="4"/>
  <c r="BB34" i="4" l="1"/>
  <c r="W34" i="4"/>
  <c r="AZ34" i="4"/>
  <c r="AB35" i="4"/>
  <c r="F35" i="4"/>
  <c r="L35" i="4"/>
  <c r="M35" i="4" l="1"/>
  <c r="AD35" i="4"/>
  <c r="BC34" i="4"/>
  <c r="D34" i="4"/>
  <c r="BD34" i="4"/>
  <c r="AF34" i="4"/>
  <c r="L34" i="4" s="1"/>
  <c r="AD34" i="4" l="1"/>
  <c r="K34" i="4"/>
  <c r="AA34" i="4"/>
  <c r="F34" i="4"/>
  <c r="AY35" i="4" s="1"/>
  <c r="AP37" i="4"/>
  <c r="AQ37" i="4"/>
  <c r="AL37" i="4" l="1"/>
  <c r="AK37" i="4"/>
  <c r="C37" i="4"/>
  <c r="AM37" i="4"/>
  <c r="D37" i="4"/>
  <c r="AA37" i="4" s="1"/>
  <c r="AP38" i="4"/>
  <c r="AJ37" i="4"/>
  <c r="AQ38" i="4"/>
  <c r="AF37" i="4"/>
  <c r="J37" i="4"/>
  <c r="X34" i="4"/>
  <c r="M34" i="4"/>
  <c r="BA35" i="4" s="1"/>
  <c r="AC34" i="4"/>
  <c r="B34" i="4"/>
  <c r="P34" i="4" s="1"/>
  <c r="H34" i="1" s="1"/>
  <c r="C38" i="4" l="1"/>
  <c r="AM38" i="4"/>
  <c r="AP39" i="4"/>
  <c r="AJ38" i="4"/>
  <c r="D38" i="4"/>
  <c r="AK38" i="4"/>
  <c r="AL38" i="4"/>
  <c r="N34" i="4"/>
  <c r="Y34" i="4"/>
  <c r="R34" i="4"/>
  <c r="J38" i="4"/>
  <c r="AQ39" i="4"/>
  <c r="AF38" i="4"/>
  <c r="Z34" i="4" l="1"/>
  <c r="O34" i="4" s="1"/>
  <c r="F38" i="4"/>
  <c r="AA38" i="4"/>
  <c r="J39" i="4"/>
  <c r="AQ40" i="4"/>
  <c r="J40" i="4" s="1"/>
  <c r="AF39" i="4"/>
  <c r="C39" i="4"/>
  <c r="AK39" i="4"/>
  <c r="AM39" i="4"/>
  <c r="D39" i="4"/>
  <c r="AL39" i="4"/>
  <c r="AJ39" i="4"/>
  <c r="AP40" i="4"/>
  <c r="E34" i="1"/>
  <c r="S34" i="4"/>
  <c r="U34" i="4" s="1"/>
  <c r="T34" i="4" s="1"/>
  <c r="F34" i="1" s="1"/>
  <c r="AM40" i="4" l="1"/>
  <c r="D40" i="4"/>
  <c r="AJ40" i="4"/>
  <c r="AK40" i="4"/>
  <c r="AL40" i="4"/>
  <c r="AP41" i="4"/>
  <c r="C41" i="4" s="1"/>
  <c r="C40" i="4"/>
  <c r="AQ41" i="4"/>
  <c r="AE40" i="4"/>
  <c r="AA39" i="4"/>
  <c r="F39" i="4"/>
  <c r="V35" i="4"/>
  <c r="Q34" i="4"/>
  <c r="AJ41" i="4" l="1"/>
  <c r="D41" i="4"/>
  <c r="AL41" i="4"/>
  <c r="AP42" i="4"/>
  <c r="C42" i="4" s="1"/>
  <c r="AK41" i="4"/>
  <c r="AM41" i="4"/>
  <c r="W35" i="4"/>
  <c r="BB35" i="4"/>
  <c r="AZ35" i="4"/>
  <c r="X35" i="4" s="1"/>
  <c r="K40" i="4"/>
  <c r="AC40" i="4" s="1"/>
  <c r="AA40" i="4"/>
  <c r="J41" i="4"/>
  <c r="AQ42" i="4"/>
  <c r="AE41" i="4"/>
  <c r="J42" i="4" l="1"/>
  <c r="AF42" i="4"/>
  <c r="AQ43" i="4"/>
  <c r="AJ42" i="4"/>
  <c r="D42" i="4"/>
  <c r="AK42" i="4"/>
  <c r="AM42" i="4"/>
  <c r="AP43" i="4"/>
  <c r="AL42" i="4"/>
  <c r="BC35" i="4"/>
  <c r="D35" i="4"/>
  <c r="K41" i="4"/>
  <c r="AC41" i="4" s="1"/>
  <c r="AA41" i="4"/>
  <c r="Y35" i="4"/>
  <c r="BD35" i="4"/>
  <c r="AE35" i="4"/>
  <c r="AA42" i="4" l="1"/>
  <c r="F42" i="4"/>
  <c r="N35" i="4"/>
  <c r="R35" i="4"/>
  <c r="AA35" i="4"/>
  <c r="K35" i="4"/>
  <c r="AY36" i="4"/>
  <c r="J43" i="4"/>
  <c r="AF43" i="4"/>
  <c r="J44" i="4"/>
  <c r="C43" i="4"/>
  <c r="E43" i="4"/>
  <c r="C44" i="4"/>
  <c r="AM43" i="4"/>
  <c r="AL43" i="4"/>
  <c r="AK43" i="4"/>
  <c r="AJ43" i="4"/>
  <c r="AC35" i="4" l="1"/>
  <c r="B35" i="4" s="1"/>
  <c r="BA36" i="4"/>
  <c r="S35" i="4"/>
  <c r="U35" i="4" s="1"/>
  <c r="T35" i="4" s="1"/>
  <c r="F35" i="1" s="1"/>
  <c r="E35" i="1"/>
  <c r="Z35" i="4"/>
  <c r="L43" i="4"/>
  <c r="AD43" i="4" s="1"/>
  <c r="AB43" i="4"/>
  <c r="V36" i="4" l="1"/>
  <c r="Q35" i="4"/>
  <c r="O35" i="4"/>
  <c r="P35" i="4" s="1"/>
  <c r="H35" i="1" s="1"/>
  <c r="AZ36" i="4" l="1"/>
  <c r="BB36" i="4"/>
  <c r="Y36" i="4" s="1"/>
  <c r="W36" i="4"/>
  <c r="AL36" i="4" l="1"/>
  <c r="AE36" i="4" s="1"/>
  <c r="BD36" i="4"/>
  <c r="X36" i="4"/>
  <c r="BC36" i="4"/>
  <c r="AJ36" i="4"/>
  <c r="D36" i="4" s="1"/>
  <c r="N36" i="4" l="1"/>
  <c r="R36" i="4"/>
  <c r="AA36" i="4"/>
  <c r="K36" i="4"/>
  <c r="AY37" i="4"/>
  <c r="AC36" i="4" l="1"/>
  <c r="B36" i="4" s="1"/>
  <c r="BA37" i="4"/>
  <c r="E36" i="1"/>
  <c r="S36" i="4"/>
  <c r="U36" i="4" s="1"/>
  <c r="T36" i="4" s="1"/>
  <c r="F36" i="1" s="1"/>
  <c r="Z36" i="4"/>
  <c r="O36" i="4" s="1"/>
  <c r="P36" i="4" l="1"/>
  <c r="H36" i="1" s="1"/>
  <c r="V37" i="4"/>
  <c r="Q36" i="4"/>
  <c r="BB37" i="4" l="1"/>
  <c r="AZ37" i="4"/>
  <c r="W37" i="4"/>
  <c r="BC37" i="4" l="1"/>
  <c r="E37" i="4"/>
  <c r="BD37" i="4"/>
  <c r="AE37" i="4"/>
  <c r="K37" i="4" s="1"/>
  <c r="AC37" i="4" l="1"/>
  <c r="F37" i="4"/>
  <c r="X37" i="4" s="1"/>
  <c r="AB37" i="4"/>
  <c r="L37" i="4"/>
  <c r="AY38" i="4" l="1"/>
  <c r="B37" i="4"/>
  <c r="AD37" i="4"/>
  <c r="M37" i="4"/>
  <c r="R37" i="4" l="1"/>
  <c r="Y37" i="4"/>
  <c r="N37" i="4"/>
  <c r="BA38" i="4"/>
  <c r="Z37" i="4" l="1"/>
  <c r="O37" i="4" s="1"/>
  <c r="P37" i="4" s="1"/>
  <c r="H37" i="1" s="1"/>
  <c r="S37" i="4"/>
  <c r="U37" i="4" s="1"/>
  <c r="T37" i="4" s="1"/>
  <c r="F37" i="1" s="1"/>
  <c r="E37" i="1"/>
  <c r="V38" i="4" l="1"/>
  <c r="Q37" i="4"/>
  <c r="AZ38" i="4" l="1"/>
  <c r="W38" i="4"/>
  <c r="BB38" i="4"/>
  <c r="AE38" i="4" l="1"/>
  <c r="K38" i="4" s="1"/>
  <c r="BD38" i="4"/>
  <c r="X38" i="4"/>
  <c r="BC38" i="4"/>
  <c r="E38" i="4"/>
  <c r="L38" i="4" l="1"/>
  <c r="AD38" i="4" s="1"/>
  <c r="AY39" i="4"/>
  <c r="AB38" i="4"/>
  <c r="AC38" i="4"/>
  <c r="B38" i="4" s="1"/>
  <c r="M38" i="4"/>
  <c r="BA39" i="4" l="1"/>
  <c r="N38" i="4"/>
  <c r="R38" i="4"/>
  <c r="Y38" i="4"/>
  <c r="S38" i="4" l="1"/>
  <c r="U38" i="4" s="1"/>
  <c r="T38" i="4" s="1"/>
  <c r="F38" i="1" s="1"/>
  <c r="E38" i="1"/>
  <c r="Z38" i="4"/>
  <c r="O38" i="4" s="1"/>
  <c r="P38" i="4" s="1"/>
  <c r="H38" i="1" s="1"/>
  <c r="V39" i="4" l="1"/>
  <c r="Q38" i="4"/>
  <c r="BB39" i="4" l="1"/>
  <c r="W39" i="4"/>
  <c r="AZ39" i="4"/>
  <c r="X39" i="4" s="1"/>
  <c r="BC39" i="4" l="1"/>
  <c r="E39" i="4"/>
  <c r="BD39" i="4"/>
  <c r="AE39" i="4"/>
  <c r="K39" i="4" s="1"/>
  <c r="AC39" i="4" l="1"/>
  <c r="M39" i="4"/>
  <c r="BA40" i="4" s="1"/>
  <c r="AB39" i="4"/>
  <c r="L39" i="4"/>
  <c r="AD39" i="4" s="1"/>
  <c r="AY40" i="4"/>
  <c r="N39" i="4" l="1"/>
  <c r="R39" i="4"/>
  <c r="Y39" i="4"/>
  <c r="B39" i="4"/>
  <c r="S39" i="4" l="1"/>
  <c r="U39" i="4" s="1"/>
  <c r="T39" i="4" s="1"/>
  <c r="F39" i="1" s="1"/>
  <c r="E39" i="1"/>
  <c r="Z39" i="4"/>
  <c r="O39" i="4" s="1"/>
  <c r="P39" i="4" s="1"/>
  <c r="H39" i="1" s="1"/>
  <c r="V40" i="4" l="1"/>
  <c r="Q39" i="4"/>
  <c r="BB40" i="4" l="1"/>
  <c r="W40" i="4"/>
  <c r="AZ40" i="4"/>
  <c r="BC40" i="4" l="1"/>
  <c r="E40" i="4"/>
  <c r="BD40" i="4"/>
  <c r="AF40" i="4"/>
  <c r="F40" i="4" l="1"/>
  <c r="L40" i="4"/>
  <c r="AB40" i="4"/>
  <c r="M40" i="4" l="1"/>
  <c r="AD40" i="4"/>
  <c r="B40" i="4" s="1"/>
  <c r="AY41" i="4"/>
  <c r="X40" i="4"/>
  <c r="R40" i="4" l="1"/>
  <c r="N40" i="4"/>
  <c r="Y40" i="4"/>
  <c r="BA41" i="4"/>
  <c r="Z40" i="4" l="1"/>
  <c r="O40" i="4" s="1"/>
  <c r="P40" i="4" s="1"/>
  <c r="H40" i="1" s="1"/>
  <c r="S40" i="4"/>
  <c r="U40" i="4" s="1"/>
  <c r="T40" i="4" s="1"/>
  <c r="F40" i="1" s="1"/>
  <c r="E40" i="1"/>
  <c r="V41" i="4" l="1"/>
  <c r="Q40" i="4"/>
  <c r="BB41" i="4" l="1"/>
  <c r="W41" i="4"/>
  <c r="AZ41" i="4"/>
  <c r="E41" i="4" l="1"/>
  <c r="BC41" i="4"/>
  <c r="AF41" i="4"/>
  <c r="BD41" i="4"/>
  <c r="AB41" i="4" l="1"/>
  <c r="F41" i="4"/>
  <c r="L41" i="4"/>
  <c r="M41" i="4" l="1"/>
  <c r="AD41" i="4"/>
  <c r="B41" i="4" s="1"/>
  <c r="X41" i="4"/>
  <c r="AY42" i="4"/>
  <c r="BA42" i="4" l="1"/>
  <c r="N41" i="4"/>
  <c r="R41" i="4"/>
  <c r="Y41" i="4"/>
  <c r="S41" i="4" l="1"/>
  <c r="U41" i="4" s="1"/>
  <c r="T41" i="4" s="1"/>
  <c r="F41" i="1" s="1"/>
  <c r="E41" i="1"/>
  <c r="Z41" i="4"/>
  <c r="O41" i="4" s="1"/>
  <c r="P41" i="4" s="1"/>
  <c r="H41" i="1" s="1"/>
  <c r="V42" i="4" l="1"/>
  <c r="Q41" i="4"/>
  <c r="W42" i="4" l="1"/>
  <c r="AZ42" i="4"/>
  <c r="BB42" i="4"/>
  <c r="O42" i="4"/>
  <c r="X42" i="4"/>
  <c r="BC42" i="4" l="1"/>
  <c r="E42" i="4"/>
  <c r="AE42" i="4"/>
  <c r="K42" i="4" s="1"/>
  <c r="BD42" i="4"/>
  <c r="M42" i="4" l="1"/>
  <c r="AC42" i="4"/>
  <c r="AY43" i="4"/>
  <c r="AB42" i="4"/>
  <c r="L42" i="4"/>
  <c r="AD42" i="4" s="1"/>
  <c r="B42" i="4" l="1"/>
  <c r="P42" i="4" s="1"/>
  <c r="H42" i="1" s="1"/>
  <c r="BA43" i="4"/>
  <c r="N42" i="4"/>
  <c r="Z42" i="4" s="1"/>
  <c r="R42" i="4"/>
  <c r="Y42" i="4"/>
  <c r="S42" i="4" l="1"/>
  <c r="U42" i="4" s="1"/>
  <c r="T42" i="4" s="1"/>
  <c r="F42" i="1" s="1"/>
  <c r="E42" i="1"/>
  <c r="V43" i="4"/>
  <c r="Q42" i="4"/>
  <c r="W43" i="4" l="1"/>
  <c r="BB43" i="4"/>
  <c r="AZ43" i="4"/>
  <c r="BC43" i="4" l="1"/>
  <c r="D43" i="4"/>
  <c r="BD43" i="4"/>
  <c r="AE43" i="4"/>
  <c r="F46" i="4"/>
  <c r="AA43" i="4" l="1"/>
  <c r="F43" i="4"/>
  <c r="K43" i="4"/>
  <c r="M46" i="4"/>
  <c r="X43" i="4" l="1"/>
  <c r="AC43" i="4"/>
  <c r="B43" i="4" s="1"/>
  <c r="M43" i="4"/>
  <c r="BA44" i="4" s="1"/>
  <c r="AY44" i="4"/>
  <c r="N46" i="4"/>
  <c r="R46" i="4"/>
  <c r="AQ47" i="4"/>
  <c r="AP47" i="4"/>
  <c r="AP45" i="4" l="1"/>
  <c r="R43" i="4"/>
  <c r="N43" i="4"/>
  <c r="AQ45" i="4"/>
  <c r="Y43" i="4"/>
  <c r="V47" i="4"/>
  <c r="S46" i="4"/>
  <c r="U46" i="4" s="1"/>
  <c r="T46" i="4" s="1"/>
  <c r="F46" i="1" s="1"/>
  <c r="W47" i="4"/>
  <c r="AK47" i="4"/>
  <c r="E47" i="4" s="1"/>
  <c r="AM47" i="4"/>
  <c r="AF47" i="4" s="1"/>
  <c r="C47" i="4"/>
  <c r="P46" i="4"/>
  <c r="H46" i="1" s="1"/>
  <c r="J45" i="4" l="1"/>
  <c r="Z43" i="4"/>
  <c r="O43" i="4"/>
  <c r="P43" i="4" s="1"/>
  <c r="H43" i="1" s="1"/>
  <c r="S43" i="4"/>
  <c r="U43" i="4" s="1"/>
  <c r="T43" i="4" s="1"/>
  <c r="F43" i="1" s="1"/>
  <c r="E43" i="1"/>
  <c r="AJ45" i="4"/>
  <c r="D45" i="4" s="1"/>
  <c r="C45" i="4"/>
  <c r="AL45" i="4"/>
  <c r="AE45" i="4" s="1"/>
  <c r="AL47" i="4"/>
  <c r="AE47" i="4" s="1"/>
  <c r="AJ47" i="4"/>
  <c r="D47" i="4" s="1"/>
  <c r="L47" i="4"/>
  <c r="F47" i="4"/>
  <c r="AB47" i="4"/>
  <c r="V44" i="4" l="1"/>
  <c r="Q43" i="4"/>
  <c r="AA45" i="4"/>
  <c r="K45" i="4"/>
  <c r="AC45" i="4" s="1"/>
  <c r="X47" i="4"/>
  <c r="M47" i="4"/>
  <c r="AD47" i="4"/>
  <c r="AY48" i="4"/>
  <c r="K47" i="4"/>
  <c r="AA47" i="4"/>
  <c r="W44" i="4" l="1"/>
  <c r="AZ44" i="4"/>
  <c r="BB44" i="4"/>
  <c r="O44" i="4"/>
  <c r="X44" i="4"/>
  <c r="Y44" i="4"/>
  <c r="AC47" i="4"/>
  <c r="B47" i="4" s="1"/>
  <c r="BA48" i="4"/>
  <c r="N47" i="4"/>
  <c r="R47" i="4"/>
  <c r="Y47" i="4"/>
  <c r="AQ48" i="4"/>
  <c r="AP48" i="4"/>
  <c r="BD44" i="4" l="1"/>
  <c r="AM44" i="4"/>
  <c r="AF44" i="4" s="1"/>
  <c r="BC44" i="4"/>
  <c r="AK44" i="4"/>
  <c r="E44" i="4" s="1"/>
  <c r="J48" i="4"/>
  <c r="AK48" i="4"/>
  <c r="E48" i="4" s="1"/>
  <c r="AM48" i="4"/>
  <c r="AF48" i="4" s="1"/>
  <c r="C48" i="4"/>
  <c r="S47" i="4"/>
  <c r="U47" i="4" s="1"/>
  <c r="T47" i="4" s="1"/>
  <c r="F47" i="1" s="1"/>
  <c r="Z47" i="4"/>
  <c r="L44" i="4" l="1"/>
  <c r="AY45" i="4"/>
  <c r="AB44" i="4"/>
  <c r="V48" i="4"/>
  <c r="BB48" i="4" s="1"/>
  <c r="Q47" i="4"/>
  <c r="R44" i="4"/>
  <c r="N44" i="4"/>
  <c r="Z44" i="4" s="1"/>
  <c r="O47" i="4"/>
  <c r="P47" i="4" s="1"/>
  <c r="H47" i="1" s="1"/>
  <c r="L48" i="4"/>
  <c r="F48" i="4"/>
  <c r="AB48" i="4"/>
  <c r="W48" i="4"/>
  <c r="AZ48" i="4" l="1"/>
  <c r="BC48" i="4" s="1"/>
  <c r="E44" i="1"/>
  <c r="S44" i="4"/>
  <c r="U44" i="4" s="1"/>
  <c r="T44" i="4" s="1"/>
  <c r="F44" i="1" s="1"/>
  <c r="V45" i="4"/>
  <c r="Q44" i="4"/>
  <c r="AD44" i="4"/>
  <c r="B44" i="4" s="1"/>
  <c r="P44" i="4" s="1"/>
  <c r="H44" i="1" s="1"/>
  <c r="BA45" i="4"/>
  <c r="AJ48" i="4"/>
  <c r="D48" i="4" s="1"/>
  <c r="BD48" i="4"/>
  <c r="AL48" i="4"/>
  <c r="AE48" i="4" s="1"/>
  <c r="X48" i="4"/>
  <c r="M48" i="4"/>
  <c r="AD48" i="4"/>
  <c r="BB45" i="4" l="1"/>
  <c r="BD45" i="4" s="1"/>
  <c r="W45" i="4"/>
  <c r="AZ45" i="4"/>
  <c r="R48" i="4"/>
  <c r="N48" i="4"/>
  <c r="Y48" i="4"/>
  <c r="AQ49" i="4"/>
  <c r="AP49" i="4"/>
  <c r="AY49" i="4"/>
  <c r="K48" i="4"/>
  <c r="AA48" i="4"/>
  <c r="AM45" i="4" l="1"/>
  <c r="AF45" i="4" s="1"/>
  <c r="BC45" i="4"/>
  <c r="AK45" i="4"/>
  <c r="E45" i="4" s="1"/>
  <c r="AJ49" i="4"/>
  <c r="AM49" i="4"/>
  <c r="AL49" i="4"/>
  <c r="AK49" i="4"/>
  <c r="C50" i="4"/>
  <c r="D49" i="4"/>
  <c r="C49" i="4"/>
  <c r="J50" i="4"/>
  <c r="AF49" i="4"/>
  <c r="J49" i="4"/>
  <c r="BA49" i="4"/>
  <c r="AC48" i="4"/>
  <c r="B48" i="4" s="1"/>
  <c r="Z48" i="4"/>
  <c r="S48" i="4"/>
  <c r="U48" i="4" s="1"/>
  <c r="T48" i="4" s="1"/>
  <c r="F48" i="1" s="1"/>
  <c r="V49" i="4" l="1"/>
  <c r="BB49" i="4" s="1"/>
  <c r="Q48" i="4"/>
  <c r="AB45" i="4"/>
  <c r="F45" i="4"/>
  <c r="L45" i="4"/>
  <c r="O48" i="4"/>
  <c r="AA49" i="4"/>
  <c r="P48" i="4"/>
  <c r="H48" i="1" s="1"/>
  <c r="W49" i="4"/>
  <c r="AZ49" i="4" l="1"/>
  <c r="BC49" i="4" s="1"/>
  <c r="AY46" i="4"/>
  <c r="X45" i="4"/>
  <c r="AD45" i="4"/>
  <c r="B45" i="4" s="1"/>
  <c r="M45" i="4"/>
  <c r="E49" i="4"/>
  <c r="BD49" i="4"/>
  <c r="AE49" i="4"/>
  <c r="K49" i="4" s="1"/>
  <c r="BA46" i="4" l="1"/>
  <c r="Y45" i="4"/>
  <c r="N45" i="4"/>
  <c r="R45" i="4"/>
  <c r="AP46" i="4"/>
  <c r="AQ46" i="4"/>
  <c r="AC49" i="4"/>
  <c r="AB49" i="4"/>
  <c r="F49" i="4"/>
  <c r="AY50" i="4" s="1"/>
  <c r="L49" i="4"/>
  <c r="J47" i="4" l="1"/>
  <c r="J46" i="4"/>
  <c r="AJ46" i="4"/>
  <c r="D46" i="4" s="1"/>
  <c r="AA46" i="4" s="1"/>
  <c r="AL46" i="4"/>
  <c r="AE46" i="4" s="1"/>
  <c r="C46" i="4"/>
  <c r="E45" i="1"/>
  <c r="S45" i="4"/>
  <c r="U45" i="4" s="1"/>
  <c r="T45" i="4" s="1"/>
  <c r="F45" i="1" s="1"/>
  <c r="Z45" i="4"/>
  <c r="O45" i="4"/>
  <c r="P45" i="4" s="1"/>
  <c r="H45" i="1" s="1"/>
  <c r="B49" i="4"/>
  <c r="M49" i="4"/>
  <c r="AD49" i="4"/>
  <c r="X49" i="4"/>
  <c r="K46" i="4" l="1"/>
  <c r="AC46" i="4" s="1"/>
  <c r="V46" i="4"/>
  <c r="Q45" i="4"/>
  <c r="N49" i="4"/>
  <c r="R49" i="4"/>
  <c r="Y49" i="4"/>
  <c r="BA50" i="4"/>
  <c r="W46" i="4" l="1"/>
  <c r="Z46" i="4" s="1"/>
  <c r="Q46" i="4" s="1"/>
  <c r="AZ46" i="4"/>
  <c r="X46" i="4" s="1"/>
  <c r="O46" i="4"/>
  <c r="BB46" i="4"/>
  <c r="Y46" i="4" s="1"/>
  <c r="S49" i="4"/>
  <c r="U49" i="4" s="1"/>
  <c r="T49" i="4" s="1"/>
  <c r="F49" i="1" s="1"/>
  <c r="Z49" i="4"/>
  <c r="V50" i="4" l="1"/>
  <c r="AZ50" i="4" s="1"/>
  <c r="Q49" i="4"/>
  <c r="BD46" i="4"/>
  <c r="AM46" i="4"/>
  <c r="AF46" i="4" s="1"/>
  <c r="BC46" i="4"/>
  <c r="AK46" i="4"/>
  <c r="E46" i="4" s="1"/>
  <c r="AB46" i="4" s="1"/>
  <c r="O49" i="4"/>
  <c r="P49" i="4" s="1"/>
  <c r="H49" i="1" s="1"/>
  <c r="W50" i="4"/>
  <c r="BB50" i="4" l="1"/>
  <c r="BD50" i="4" s="1"/>
  <c r="L46" i="4"/>
  <c r="AD46" i="4" s="1"/>
  <c r="AY47" i="4"/>
  <c r="AZ47" i="4" s="1"/>
  <c r="BC47" i="4" s="1"/>
  <c r="BC50" i="4"/>
  <c r="AK50" i="4"/>
  <c r="E50" i="4" s="1"/>
  <c r="AM50" i="4"/>
  <c r="AF50" i="4" s="1"/>
  <c r="BA47" i="4" l="1"/>
  <c r="BB47" i="4" s="1"/>
  <c r="BD47" i="4" s="1"/>
  <c r="B46" i="4"/>
  <c r="L50" i="4"/>
  <c r="F50" i="4"/>
  <c r="AY51" i="4" s="1"/>
  <c r="AB50" i="4"/>
  <c r="X50" i="4" l="1"/>
  <c r="AD50" i="4"/>
  <c r="B50" i="4" s="1"/>
  <c r="M50" i="4"/>
  <c r="BA51" i="4" s="1"/>
  <c r="N50" i="4" l="1"/>
  <c r="R50" i="4"/>
  <c r="Y50" i="4"/>
  <c r="AP51" i="4"/>
  <c r="AQ51" i="4"/>
  <c r="J51" i="4" l="1"/>
  <c r="AL51" i="4"/>
  <c r="AE51" i="4" s="1"/>
  <c r="C51" i="4"/>
  <c r="AJ51" i="4"/>
  <c r="D51" i="4" s="1"/>
  <c r="S50" i="4"/>
  <c r="U50" i="4" s="1"/>
  <c r="T50" i="4" s="1"/>
  <c r="F50" i="1" s="1"/>
  <c r="Z50" i="4"/>
  <c r="V51" i="4" l="1"/>
  <c r="Q50" i="4"/>
  <c r="AA51" i="4"/>
  <c r="K51" i="4"/>
  <c r="O50" i="4"/>
  <c r="P50" i="4" s="1"/>
  <c r="H50" i="1" s="1"/>
  <c r="BB51" i="4"/>
  <c r="AZ51" i="4"/>
  <c r="W51" i="4"/>
  <c r="BC51" i="4" l="1"/>
  <c r="AK51" i="4"/>
  <c r="E51" i="4" s="1"/>
  <c r="BD51" i="4"/>
  <c r="AM51" i="4"/>
  <c r="AF51" i="4" s="1"/>
  <c r="AC51" i="4"/>
  <c r="AB51" i="4" l="1"/>
  <c r="F51" i="4"/>
  <c r="AY52" i="4" s="1"/>
  <c r="L51" i="4"/>
  <c r="M51" i="4" l="1"/>
  <c r="BA52" i="4" s="1"/>
  <c r="AD51" i="4"/>
  <c r="B51" i="4" s="1"/>
  <c r="X51" i="4"/>
  <c r="R51" i="4" l="1"/>
  <c r="N51" i="4"/>
  <c r="Y51" i="4"/>
  <c r="AP52" i="4"/>
  <c r="AQ52" i="4"/>
  <c r="AJ52" i="4" l="1"/>
  <c r="D52" i="4" s="1"/>
  <c r="AL52" i="4"/>
  <c r="AE52" i="4" s="1"/>
  <c r="C52" i="4"/>
  <c r="Z51" i="4"/>
  <c r="J52" i="4"/>
  <c r="S51" i="4"/>
  <c r="U51" i="4" s="1"/>
  <c r="T51" i="4" s="1"/>
  <c r="F51" i="1" s="1"/>
  <c r="V52" i="4" l="1"/>
  <c r="Q51" i="4"/>
  <c r="O52" i="4"/>
  <c r="BB52" i="4"/>
  <c r="AZ52" i="4"/>
  <c r="W52" i="4"/>
  <c r="O51" i="4"/>
  <c r="P51" i="4" s="1"/>
  <c r="H51" i="1" s="1"/>
  <c r="K52" i="4"/>
  <c r="AC52" i="4" s="1"/>
  <c r="AA52" i="4"/>
  <c r="BC52" i="4" l="1"/>
  <c r="AK52" i="4"/>
  <c r="E52" i="4" s="1"/>
  <c r="BD52" i="4"/>
  <c r="AM52" i="4"/>
  <c r="AF52" i="4" s="1"/>
  <c r="F52" i="4" l="1"/>
  <c r="AY53" i="4" s="1"/>
  <c r="AB52" i="4"/>
  <c r="L52" i="4"/>
  <c r="AD52" i="4" l="1"/>
  <c r="B52" i="4" s="1"/>
  <c r="M52" i="4"/>
  <c r="X52" i="4"/>
  <c r="BA53" i="4" l="1"/>
  <c r="N52" i="4"/>
  <c r="Z52" i="4" s="1"/>
  <c r="R52" i="4"/>
  <c r="Y52" i="4"/>
  <c r="AQ53" i="4"/>
  <c r="AP53" i="4"/>
  <c r="V53" i="4" l="1"/>
  <c r="Q52" i="4"/>
  <c r="J53" i="4"/>
  <c r="S52" i="4"/>
  <c r="U52" i="4" s="1"/>
  <c r="T52" i="4" s="1"/>
  <c r="F52" i="1" s="1"/>
  <c r="W53" i="4"/>
  <c r="BB53" i="4"/>
  <c r="BD53" i="4" s="1"/>
  <c r="AZ53" i="4"/>
  <c r="BC53" i="4" s="1"/>
  <c r="AL53" i="4"/>
  <c r="AE53" i="4" s="1"/>
  <c r="AJ53" i="4"/>
  <c r="D53" i="4" s="1"/>
  <c r="C53" i="4"/>
  <c r="P52" i="4"/>
  <c r="H52" i="1" s="1"/>
  <c r="AK53" i="4" l="1"/>
  <c r="E53" i="4" s="1"/>
  <c r="F53" i="4" s="1"/>
  <c r="AA53" i="4"/>
  <c r="K53" i="4"/>
  <c r="AM53" i="4"/>
  <c r="AF53" i="4" s="1"/>
  <c r="L53" i="4" s="1"/>
  <c r="AB53" i="4" l="1"/>
  <c r="AD53" i="4"/>
  <c r="B53" i="4" s="1"/>
  <c r="M53" i="4"/>
  <c r="BA54" i="4" s="1"/>
  <c r="X53" i="4"/>
  <c r="AY54" i="4"/>
  <c r="AC53" i="4"/>
  <c r="R53" i="4" l="1"/>
  <c r="N53" i="4"/>
  <c r="Y53" i="4"/>
  <c r="AQ54" i="4"/>
  <c r="AP54" i="4"/>
  <c r="J54" i="4" l="1"/>
  <c r="Z53" i="4"/>
  <c r="O53" i="4"/>
  <c r="P53" i="4" s="1"/>
  <c r="H53" i="1" s="1"/>
  <c r="AL54" i="4"/>
  <c r="AE54" i="4" s="1"/>
  <c r="AJ54" i="4"/>
  <c r="D54" i="4" s="1"/>
  <c r="C54" i="4"/>
  <c r="S53" i="4"/>
  <c r="U53" i="4" s="1"/>
  <c r="T53" i="4" s="1"/>
  <c r="F53" i="1" s="1"/>
  <c r="V54" i="4" l="1"/>
  <c r="Q53" i="4"/>
  <c r="AA54" i="4"/>
  <c r="K54" i="4"/>
  <c r="AC54" i="4" s="1"/>
  <c r="W54" i="4"/>
  <c r="O54" i="4"/>
  <c r="AZ54" i="4"/>
  <c r="BB54" i="4"/>
  <c r="BD54" i="4" l="1"/>
  <c r="AM54" i="4"/>
  <c r="AF54" i="4" s="1"/>
  <c r="BC54" i="4"/>
  <c r="AK54" i="4"/>
  <c r="E54" i="4" s="1"/>
  <c r="L54" i="4" l="1"/>
  <c r="AB54" i="4"/>
  <c r="F54" i="4"/>
  <c r="AY55" i="4" s="1"/>
  <c r="X54" i="4" l="1"/>
  <c r="M54" i="4"/>
  <c r="AD54" i="4"/>
  <c r="B54" i="4" s="1"/>
  <c r="BA55" i="4" l="1"/>
  <c r="R54" i="4"/>
  <c r="N54" i="4"/>
  <c r="Z54" i="4" s="1"/>
  <c r="Y54" i="4"/>
  <c r="AQ55" i="4"/>
  <c r="AP55" i="4"/>
  <c r="V55" i="4" l="1"/>
  <c r="Q54" i="4"/>
  <c r="AL55" i="4"/>
  <c r="AE55" i="4" s="1"/>
  <c r="AJ55" i="4"/>
  <c r="D55" i="4" s="1"/>
  <c r="C55" i="4"/>
  <c r="J55" i="4"/>
  <c r="BB55" i="4"/>
  <c r="BD55" i="4" s="1"/>
  <c r="W55" i="4"/>
  <c r="AZ55" i="4"/>
  <c r="BC55" i="4" s="1"/>
  <c r="S54" i="4"/>
  <c r="U54" i="4" s="1"/>
  <c r="T54" i="4" s="1"/>
  <c r="F54" i="1" s="1"/>
  <c r="P54" i="4"/>
  <c r="H54" i="1" s="1"/>
  <c r="AM55" i="4" l="1"/>
  <c r="AF55" i="4" s="1"/>
  <c r="AK55" i="4"/>
  <c r="E55" i="4" s="1"/>
  <c r="AA55" i="4"/>
  <c r="K55" i="4"/>
  <c r="AC55" i="4" l="1"/>
  <c r="F55" i="4"/>
  <c r="L55" i="4"/>
  <c r="AB55" i="4"/>
  <c r="AD55" i="4" l="1"/>
  <c r="B55" i="4" s="1"/>
  <c r="M55" i="4"/>
  <c r="X55" i="4"/>
  <c r="AY56" i="4"/>
  <c r="BA56" i="4"/>
  <c r="R55" i="4" l="1"/>
  <c r="N55" i="4"/>
  <c r="Y55" i="4"/>
  <c r="AQ56" i="4"/>
  <c r="AP56" i="4"/>
  <c r="AL56" i="4" l="1"/>
  <c r="AE56" i="4" s="1"/>
  <c r="AJ56" i="4"/>
  <c r="D56" i="4" s="1"/>
  <c r="C56" i="4"/>
  <c r="J56" i="4"/>
  <c r="Z55" i="4"/>
  <c r="O55" i="4"/>
  <c r="P55" i="4" s="1"/>
  <c r="H55" i="1" s="1"/>
  <c r="S55" i="4"/>
  <c r="U55" i="4" s="1"/>
  <c r="T55" i="4" s="1"/>
  <c r="F55" i="1" s="1"/>
  <c r="V56" i="4" l="1"/>
  <c r="BB56" i="4" s="1"/>
  <c r="Q55" i="4"/>
  <c r="AA56" i="4"/>
  <c r="K56" i="4"/>
  <c r="O56" i="4"/>
  <c r="W56" i="4"/>
  <c r="AZ56" i="4"/>
  <c r="BD56" i="4" l="1"/>
  <c r="AM56" i="4"/>
  <c r="AF56" i="4" s="1"/>
  <c r="BC56" i="4"/>
  <c r="AK56" i="4"/>
  <c r="E56" i="4" s="1"/>
  <c r="AC56" i="4"/>
  <c r="L56" i="4" l="1"/>
  <c r="AB56" i="4"/>
  <c r="F56" i="4"/>
  <c r="AY57" i="4" s="1"/>
  <c r="X56" i="4" l="1"/>
  <c r="AD56" i="4"/>
  <c r="B56" i="4" s="1"/>
  <c r="M56" i="4"/>
  <c r="BA57" i="4" s="1"/>
  <c r="N56" i="4" l="1"/>
  <c r="Z56" i="4" s="1"/>
  <c r="R56" i="4"/>
  <c r="Y56" i="4"/>
  <c r="AQ57" i="4"/>
  <c r="AP57" i="4"/>
  <c r="P56" i="4"/>
  <c r="H56" i="1" s="1"/>
  <c r="V57" i="4" l="1"/>
  <c r="BB57" i="4" s="1"/>
  <c r="BD57" i="4" s="1"/>
  <c r="Q56" i="4"/>
  <c r="AL57" i="4"/>
  <c r="AJ57" i="4"/>
  <c r="D57" i="4" s="1"/>
  <c r="AM57" i="4"/>
  <c r="AF57" i="4" s="1"/>
  <c r="C57" i="4"/>
  <c r="AE57" i="4"/>
  <c r="J57" i="4"/>
  <c r="S56" i="4"/>
  <c r="U56" i="4" s="1"/>
  <c r="T56" i="4" s="1"/>
  <c r="F56" i="1" s="1"/>
  <c r="W57" i="4"/>
  <c r="AZ57" i="4" l="1"/>
  <c r="BC57" i="4" s="1"/>
  <c r="AK57" i="4"/>
  <c r="E57" i="4" s="1"/>
  <c r="AA57" i="4"/>
  <c r="K57" i="4"/>
  <c r="AC57" i="4" l="1"/>
  <c r="F57" i="4"/>
  <c r="L57" i="4"/>
  <c r="AB57" i="4"/>
  <c r="X57" i="4" l="1"/>
  <c r="AD57" i="4"/>
  <c r="B57" i="4" s="1"/>
  <c r="M57" i="4"/>
  <c r="AY58" i="4"/>
  <c r="R57" i="4" l="1"/>
  <c r="N57" i="4"/>
  <c r="Y57" i="4"/>
  <c r="AQ58" i="4"/>
  <c r="AP58" i="4"/>
  <c r="BA58" i="4"/>
  <c r="AL58" i="4" l="1"/>
  <c r="AE58" i="4" s="1"/>
  <c r="AJ58" i="4"/>
  <c r="D58" i="4" s="1"/>
  <c r="C58" i="4"/>
  <c r="J58" i="4"/>
  <c r="Z57" i="4"/>
  <c r="O57" i="4"/>
  <c r="P57" i="4" s="1"/>
  <c r="H57" i="1" s="1"/>
  <c r="S57" i="4"/>
  <c r="U57" i="4" s="1"/>
  <c r="T57" i="4" s="1"/>
  <c r="F57" i="1" s="1"/>
  <c r="V58" i="4" l="1"/>
  <c r="BB58" i="4" s="1"/>
  <c r="Q57" i="4"/>
  <c r="W58" i="4"/>
  <c r="O58" i="4"/>
  <c r="AA58" i="4"/>
  <c r="K58" i="4"/>
  <c r="AZ58" i="4" l="1"/>
  <c r="BC58" i="4" s="1"/>
  <c r="AC58" i="4"/>
  <c r="AK58" i="4"/>
  <c r="E58" i="4" s="1"/>
  <c r="BD58" i="4"/>
  <c r="AM58" i="4"/>
  <c r="AF58" i="4" s="1"/>
  <c r="F58" i="4" l="1"/>
  <c r="L58" i="4"/>
  <c r="AB58" i="4"/>
  <c r="AD58" i="4" l="1"/>
  <c r="B58" i="4" s="1"/>
  <c r="M58" i="4"/>
  <c r="BA59" i="4" s="1"/>
  <c r="AY59" i="4"/>
  <c r="X58" i="4"/>
  <c r="N58" i="4" l="1"/>
  <c r="Z58" i="4" s="1"/>
  <c r="R58" i="4"/>
  <c r="Y58" i="4"/>
  <c r="AQ59" i="4"/>
  <c r="AP59" i="4"/>
  <c r="V59" i="4" l="1"/>
  <c r="AZ59" i="4" s="1"/>
  <c r="BC59" i="4" s="1"/>
  <c r="Q58" i="4"/>
  <c r="AL59" i="4"/>
  <c r="AJ59" i="4"/>
  <c r="D59" i="4" s="1"/>
  <c r="C59" i="4"/>
  <c r="AE59" i="4"/>
  <c r="J59" i="4"/>
  <c r="S58" i="4"/>
  <c r="U58" i="4" s="1"/>
  <c r="T58" i="4" s="1"/>
  <c r="F58" i="1" s="1"/>
  <c r="W59" i="4"/>
  <c r="P58" i="4"/>
  <c r="H58" i="1" s="1"/>
  <c r="BB59" i="4" l="1"/>
  <c r="BD59" i="4" s="1"/>
  <c r="AM59" i="4"/>
  <c r="AF59" i="4" s="1"/>
  <c r="AA59" i="4"/>
  <c r="K59" i="4"/>
  <c r="AK59" i="4"/>
  <c r="E59" i="4" s="1"/>
  <c r="F59" i="4" l="1"/>
  <c r="AY60" i="4" s="1"/>
  <c r="AB59" i="4"/>
  <c r="AC59" i="4"/>
  <c r="L59" i="4"/>
  <c r="M59" i="4" l="1"/>
  <c r="BA60" i="4" s="1"/>
  <c r="AD59" i="4"/>
  <c r="B59" i="4" s="1"/>
  <c r="X59" i="4"/>
  <c r="R59" i="4" l="1"/>
  <c r="N59" i="4"/>
  <c r="Y59" i="4"/>
  <c r="AQ60" i="4"/>
  <c r="AP60" i="4"/>
  <c r="AJ60" i="4" l="1"/>
  <c r="D60" i="4" s="1"/>
  <c r="AL60" i="4"/>
  <c r="AE60" i="4" s="1"/>
  <c r="C60" i="4"/>
  <c r="J60" i="4"/>
  <c r="Z59" i="4"/>
  <c r="O59" i="4"/>
  <c r="P59" i="4" s="1"/>
  <c r="H59" i="1" s="1"/>
  <c r="S59" i="4"/>
  <c r="U59" i="4" s="1"/>
  <c r="T59" i="4" s="1"/>
  <c r="F59" i="1" s="1"/>
  <c r="V60" i="4" l="1"/>
  <c r="BB60" i="4" s="1"/>
  <c r="Q59" i="4"/>
  <c r="K60" i="4"/>
  <c r="AC60" i="4" s="1"/>
  <c r="AA60" i="4"/>
  <c r="O60" i="4"/>
  <c r="W60" i="4"/>
  <c r="AZ60" i="4" l="1"/>
  <c r="BC60" i="4" s="1"/>
  <c r="AK60" i="4"/>
  <c r="E60" i="4" s="1"/>
  <c r="BD60" i="4"/>
  <c r="AM60" i="4"/>
  <c r="AF60" i="4" s="1"/>
  <c r="F60" i="4" l="1"/>
  <c r="AY61" i="4" s="1"/>
  <c r="L60" i="4"/>
  <c r="AB60" i="4"/>
  <c r="M60" i="4" l="1"/>
  <c r="AD60" i="4"/>
  <c r="B60" i="4" s="1"/>
  <c r="X60" i="4"/>
  <c r="BA61" i="4" l="1"/>
  <c r="R60" i="4"/>
  <c r="N60" i="4"/>
  <c r="Z60" i="4" s="1"/>
  <c r="Y60" i="4"/>
  <c r="AQ61" i="4"/>
  <c r="AP61" i="4"/>
  <c r="V61" i="4" l="1"/>
  <c r="BB61" i="4" s="1"/>
  <c r="BD61" i="4" s="1"/>
  <c r="Q60" i="4"/>
  <c r="J61" i="4"/>
  <c r="W61" i="4"/>
  <c r="S60" i="4"/>
  <c r="U60" i="4" s="1"/>
  <c r="T60" i="4" s="1"/>
  <c r="F60" i="1" s="1"/>
  <c r="AL61" i="4"/>
  <c r="AE61" i="4" s="1"/>
  <c r="AJ61" i="4"/>
  <c r="D61" i="4" s="1"/>
  <c r="C61" i="4"/>
  <c r="P60" i="4"/>
  <c r="H60" i="1" s="1"/>
  <c r="AZ61" i="4" l="1"/>
  <c r="BC61" i="4" s="1"/>
  <c r="AK61" i="4"/>
  <c r="E61" i="4" s="1"/>
  <c r="K61" i="4"/>
  <c r="AA61" i="4"/>
  <c r="AM61" i="4"/>
  <c r="AF61" i="4" s="1"/>
  <c r="AC61" i="4" l="1"/>
  <c r="L61" i="4"/>
  <c r="F61" i="4"/>
  <c r="AB61" i="4"/>
  <c r="X61" i="4" l="1"/>
  <c r="AD61" i="4"/>
  <c r="B61" i="4" s="1"/>
  <c r="M61" i="4"/>
  <c r="BA62" i="4" s="1"/>
  <c r="AY62" i="4"/>
  <c r="R61" i="4" l="1"/>
  <c r="N61" i="4"/>
  <c r="Y61" i="4"/>
  <c r="AQ62" i="4"/>
  <c r="AP62" i="4"/>
  <c r="AJ62" i="4" l="1"/>
  <c r="D62" i="4" s="1"/>
  <c r="AL62" i="4"/>
  <c r="AE62" i="4" s="1"/>
  <c r="C62" i="4"/>
  <c r="J62" i="4"/>
  <c r="Z61" i="4"/>
  <c r="O61" i="4"/>
  <c r="P61" i="4" s="1"/>
  <c r="H61" i="1" s="1"/>
  <c r="S61" i="4"/>
  <c r="U61" i="4" s="1"/>
  <c r="T61" i="4" s="1"/>
  <c r="F61" i="1" s="1"/>
  <c r="V62" i="4" l="1"/>
  <c r="AZ62" i="4" s="1"/>
  <c r="Q61" i="4"/>
  <c r="O62" i="4"/>
  <c r="W62" i="4"/>
  <c r="K62" i="4"/>
  <c r="AC62" i="4" s="1"/>
  <c r="AA62" i="4"/>
  <c r="BB62" i="4" l="1"/>
  <c r="BD62" i="4" s="1"/>
  <c r="AM62" i="4"/>
  <c r="AF62" i="4" s="1"/>
  <c r="BC62" i="4"/>
  <c r="AK62" i="4"/>
  <c r="E62" i="4" s="1"/>
  <c r="L62" i="4" l="1"/>
  <c r="AB62" i="4"/>
  <c r="F62" i="4"/>
  <c r="X62" i="4" l="1"/>
  <c r="AY63" i="4"/>
  <c r="M62" i="4"/>
  <c r="AD62" i="4"/>
  <c r="B62" i="4" s="1"/>
  <c r="BA63" i="4" l="1"/>
  <c r="R62" i="4"/>
  <c r="N62" i="4"/>
  <c r="Z62" i="4" s="1"/>
  <c r="Y62" i="4"/>
  <c r="AQ63" i="4"/>
  <c r="AP63" i="4"/>
  <c r="V63" i="4" l="1"/>
  <c r="BB63" i="4" s="1"/>
  <c r="BD63" i="4" s="1"/>
  <c r="Q62" i="4"/>
  <c r="J63" i="4"/>
  <c r="W63" i="4"/>
  <c r="S62" i="4"/>
  <c r="U62" i="4" s="1"/>
  <c r="T62" i="4" s="1"/>
  <c r="F62" i="1" s="1"/>
  <c r="AJ63" i="4"/>
  <c r="D63" i="4" s="1"/>
  <c r="AL63" i="4"/>
  <c r="AE63" i="4" s="1"/>
  <c r="AM63" i="4"/>
  <c r="AF63" i="4" s="1"/>
  <c r="C63" i="4"/>
  <c r="P62" i="4"/>
  <c r="H62" i="1" s="1"/>
  <c r="AZ63" i="4" l="1"/>
  <c r="BC63" i="4" s="1"/>
  <c r="AK63" i="4"/>
  <c r="E63" i="4" s="1"/>
  <c r="AA63" i="4"/>
  <c r="K63" i="4"/>
  <c r="AC63" i="4" l="1"/>
  <c r="L63" i="4"/>
  <c r="AB63" i="4"/>
  <c r="F63" i="4"/>
  <c r="AY64" i="4" l="1"/>
  <c r="X63" i="4"/>
  <c r="M63" i="4"/>
  <c r="BA64" i="4" s="1"/>
  <c r="AD63" i="4"/>
  <c r="B63" i="4" s="1"/>
  <c r="N63" i="4" l="1"/>
  <c r="R63" i="4"/>
  <c r="Y63" i="4"/>
  <c r="AQ64" i="4"/>
  <c r="AP64" i="4"/>
  <c r="AJ64" i="4" l="1"/>
  <c r="D64" i="4" s="1"/>
  <c r="AL64" i="4"/>
  <c r="AE64" i="4" s="1"/>
  <c r="C64" i="4"/>
  <c r="J64" i="4"/>
  <c r="S63" i="4"/>
  <c r="U63" i="4" s="1"/>
  <c r="T63" i="4" s="1"/>
  <c r="F63" i="1" s="1"/>
  <c r="Z63" i="4"/>
  <c r="O63" i="4"/>
  <c r="P63" i="4" s="1"/>
  <c r="H63" i="1" s="1"/>
  <c r="V64" i="4" l="1"/>
  <c r="BB64" i="4" s="1"/>
  <c r="Q63" i="4"/>
  <c r="O64" i="4"/>
  <c r="W64" i="4"/>
  <c r="AZ64" i="4"/>
  <c r="K64" i="4"/>
  <c r="AA64" i="4"/>
  <c r="AC64" i="4" l="1"/>
  <c r="BC64" i="4"/>
  <c r="AK64" i="4"/>
  <c r="E64" i="4" s="1"/>
  <c r="BD64" i="4"/>
  <c r="AM64" i="4"/>
  <c r="AF64" i="4" s="1"/>
  <c r="F64" i="4" l="1"/>
  <c r="L64" i="4"/>
  <c r="AB64" i="4"/>
  <c r="AY65" i="4"/>
  <c r="AD64" i="4" l="1"/>
  <c r="B64" i="4" s="1"/>
  <c r="M64" i="4"/>
  <c r="BA65" i="4" s="1"/>
  <c r="X64" i="4"/>
  <c r="N64" i="4" l="1"/>
  <c r="Z64" i="4" s="1"/>
  <c r="R64" i="4"/>
  <c r="Y64" i="4"/>
  <c r="AP65" i="4"/>
  <c r="AQ65" i="4"/>
  <c r="V65" i="4" l="1"/>
  <c r="Q64" i="4"/>
  <c r="AJ65" i="4"/>
  <c r="D65" i="4" s="1"/>
  <c r="AL65" i="4"/>
  <c r="AE65" i="4" s="1"/>
  <c r="C65" i="4"/>
  <c r="J65" i="4"/>
  <c r="S64" i="4"/>
  <c r="U64" i="4" s="1"/>
  <c r="T64" i="4" s="1"/>
  <c r="F64" i="1" s="1"/>
  <c r="W65" i="4"/>
  <c r="BB65" i="4"/>
  <c r="BD65" i="4" s="1"/>
  <c r="AZ65" i="4"/>
  <c r="BC65" i="4" s="1"/>
  <c r="P64" i="4"/>
  <c r="H64" i="1" s="1"/>
  <c r="AK65" i="4" l="1"/>
  <c r="E65" i="4" s="1"/>
  <c r="AM65" i="4"/>
  <c r="AF65" i="4" s="1"/>
  <c r="K65" i="4"/>
  <c r="AA65" i="4"/>
  <c r="AC65" i="4" l="1"/>
  <c r="F65" i="4"/>
  <c r="L65" i="4"/>
  <c r="AB65" i="4"/>
  <c r="X65" i="4" l="1"/>
  <c r="AY66" i="4"/>
  <c r="M65" i="4"/>
  <c r="AD65" i="4"/>
  <c r="B65" i="4" s="1"/>
  <c r="R65" i="4" l="1"/>
  <c r="N65" i="4"/>
  <c r="Y65" i="4"/>
  <c r="AP66" i="4"/>
  <c r="AQ66" i="4"/>
  <c r="BA66" i="4"/>
  <c r="J66" i="4" l="1"/>
  <c r="AJ66" i="4"/>
  <c r="D66" i="4" s="1"/>
  <c r="AL66" i="4"/>
  <c r="AE66" i="4" s="1"/>
  <c r="C66" i="4"/>
  <c r="Z65" i="4"/>
  <c r="O65" i="4"/>
  <c r="P65" i="4" s="1"/>
  <c r="H65" i="1" s="1"/>
  <c r="S65" i="4"/>
  <c r="U65" i="4" s="1"/>
  <c r="T65" i="4" s="1"/>
  <c r="F65" i="1" s="1"/>
  <c r="V66" i="4" l="1"/>
  <c r="AZ66" i="4" s="1"/>
  <c r="Q65" i="4"/>
  <c r="K66" i="4"/>
  <c r="AC66" i="4" s="1"/>
  <c r="AA66" i="4"/>
  <c r="O66" i="4"/>
  <c r="W66" i="4"/>
  <c r="BB66" i="4" l="1"/>
  <c r="BD66" i="4" s="1"/>
  <c r="BC66" i="4"/>
  <c r="AK66" i="4"/>
  <c r="E66" i="4" s="1"/>
  <c r="AM66" i="4"/>
  <c r="AF66" i="4" s="1"/>
  <c r="AB66" i="4" l="1"/>
  <c r="L66" i="4"/>
  <c r="F66" i="4"/>
  <c r="AY67" i="4" s="1"/>
  <c r="X66" i="4" l="1"/>
  <c r="AD66" i="4"/>
  <c r="B66" i="4" s="1"/>
  <c r="M66" i="4"/>
  <c r="BA67" i="4" l="1"/>
  <c r="R66" i="4"/>
  <c r="N66" i="4"/>
  <c r="Z66" i="4" s="1"/>
  <c r="Y66" i="4"/>
  <c r="AP67" i="4"/>
  <c r="AQ67" i="4"/>
  <c r="P66" i="4"/>
  <c r="H66" i="1" s="1"/>
  <c r="V67" i="4" l="1"/>
  <c r="Q66" i="4"/>
  <c r="J67" i="4"/>
  <c r="AL67" i="4"/>
  <c r="AE67" i="4" s="1"/>
  <c r="AJ67" i="4"/>
  <c r="D67" i="4" s="1"/>
  <c r="C67" i="4"/>
  <c r="AZ67" i="4"/>
  <c r="BC67" i="4" s="1"/>
  <c r="BB67" i="4"/>
  <c r="BD67" i="4" s="1"/>
  <c r="W67" i="4"/>
  <c r="S66" i="4"/>
  <c r="U66" i="4" s="1"/>
  <c r="T66" i="4" s="1"/>
  <c r="F66" i="1" s="1"/>
  <c r="AA67" i="4" l="1"/>
  <c r="K67" i="4"/>
  <c r="AK67" i="4"/>
  <c r="E67" i="4" s="1"/>
  <c r="AM67" i="4"/>
  <c r="AF67" i="4" s="1"/>
  <c r="F67" i="4" l="1"/>
  <c r="L67" i="4"/>
  <c r="AB67" i="4"/>
  <c r="AY68" i="4"/>
  <c r="AC67" i="4"/>
  <c r="M67" i="4" l="1"/>
  <c r="BA68" i="4" s="1"/>
  <c r="AD67" i="4"/>
  <c r="B67" i="4" s="1"/>
  <c r="X67" i="4"/>
  <c r="N67" i="4" l="1"/>
  <c r="R67" i="4"/>
  <c r="Y67" i="4"/>
  <c r="AQ68" i="4"/>
  <c r="AP68" i="4"/>
  <c r="AJ68" i="4" l="1"/>
  <c r="D68" i="4" s="1"/>
  <c r="AL68" i="4"/>
  <c r="AE68" i="4" s="1"/>
  <c r="C68" i="4"/>
  <c r="J68" i="4"/>
  <c r="S67" i="4"/>
  <c r="U67" i="4" s="1"/>
  <c r="T67" i="4" s="1"/>
  <c r="F67" i="1" s="1"/>
  <c r="Z67" i="4"/>
  <c r="O67" i="4"/>
  <c r="P67" i="4" s="1"/>
  <c r="H67" i="1" s="1"/>
  <c r="V68" i="4" l="1"/>
  <c r="BB68" i="4" s="1"/>
  <c r="Q67" i="4"/>
  <c r="K68" i="4"/>
  <c r="AA68" i="4"/>
  <c r="W68" i="4"/>
  <c r="O68" i="4"/>
  <c r="AZ68" i="4" l="1"/>
  <c r="BC68" i="4" s="1"/>
  <c r="BD68" i="4"/>
  <c r="AM68" i="4"/>
  <c r="AF68" i="4" s="1"/>
  <c r="AK68" i="4"/>
  <c r="E68" i="4" s="1"/>
  <c r="AC68" i="4"/>
  <c r="AB68" i="4" l="1"/>
  <c r="L68" i="4"/>
  <c r="F68" i="4"/>
  <c r="AY69" i="4" s="1"/>
  <c r="X68" i="4" l="1"/>
  <c r="AD68" i="4"/>
  <c r="M68" i="4"/>
  <c r="BA69" i="4" s="1"/>
  <c r="B68" i="4"/>
  <c r="N68" i="4" l="1"/>
  <c r="Z68" i="4" s="1"/>
  <c r="R68" i="4"/>
  <c r="Y68" i="4"/>
  <c r="AQ69" i="4"/>
  <c r="AP69" i="4"/>
  <c r="V69" i="4" l="1"/>
  <c r="AZ69" i="4" s="1"/>
  <c r="BC69" i="4" s="1"/>
  <c r="Q68" i="4"/>
  <c r="J69" i="4"/>
  <c r="AL69" i="4"/>
  <c r="AE69" i="4" s="1"/>
  <c r="AJ69" i="4"/>
  <c r="D69" i="4" s="1"/>
  <c r="C69" i="4"/>
  <c r="S68" i="4"/>
  <c r="U68" i="4" s="1"/>
  <c r="T68" i="4" s="1"/>
  <c r="F68" i="1" s="1"/>
  <c r="W69" i="4"/>
  <c r="P68" i="4"/>
  <c r="H68" i="1" s="1"/>
  <c r="BB69" i="4" l="1"/>
  <c r="BD69" i="4" s="1"/>
  <c r="AK69" i="4"/>
  <c r="E69" i="4" s="1"/>
  <c r="AM69" i="4"/>
  <c r="AF69" i="4" s="1"/>
  <c r="AA69" i="4"/>
  <c r="K69" i="4"/>
  <c r="AC69" i="4" l="1"/>
  <c r="F69" i="4"/>
  <c r="L69" i="4"/>
  <c r="AB69" i="4"/>
  <c r="AD69" i="4" l="1"/>
  <c r="B69" i="4" s="1"/>
  <c r="M69" i="4"/>
  <c r="BA70" i="4" s="1"/>
  <c r="X69" i="4"/>
  <c r="AY70" i="4"/>
  <c r="N69" i="4" l="1"/>
  <c r="R69" i="4"/>
  <c r="Y69" i="4"/>
  <c r="AQ70" i="4"/>
  <c r="AP70" i="4"/>
  <c r="AL70" i="4" l="1"/>
  <c r="AE70" i="4" s="1"/>
  <c r="AJ70" i="4"/>
  <c r="D70" i="4" s="1"/>
  <c r="C70" i="4"/>
  <c r="J70" i="4"/>
  <c r="S69" i="4"/>
  <c r="U69" i="4" s="1"/>
  <c r="T69" i="4" s="1"/>
  <c r="F69" i="1" s="1"/>
  <c r="Z69" i="4"/>
  <c r="O69" i="4"/>
  <c r="P69" i="4" s="1"/>
  <c r="H69" i="1" s="1"/>
  <c r="V70" i="4" l="1"/>
  <c r="BB70" i="4" s="1"/>
  <c r="Q69" i="4"/>
  <c r="O70" i="4"/>
  <c r="W70" i="4"/>
  <c r="K70" i="4"/>
  <c r="AA70" i="4"/>
  <c r="AZ70" i="4" l="1"/>
  <c r="BC70" i="4" s="1"/>
  <c r="AC70" i="4"/>
  <c r="AK70" i="4"/>
  <c r="E70" i="4" s="1"/>
  <c r="BD70" i="4"/>
  <c r="AM70" i="4"/>
  <c r="AF70" i="4" s="1"/>
  <c r="F70" i="4" l="1"/>
  <c r="AY71" i="4" s="1"/>
  <c r="L70" i="4"/>
  <c r="AB70" i="4"/>
  <c r="M70" i="4" l="1"/>
  <c r="BA71" i="4" s="1"/>
  <c r="AD70" i="4"/>
  <c r="B70" i="4" s="1"/>
  <c r="X70" i="4"/>
  <c r="N70" i="4" l="1"/>
  <c r="Z70" i="4" s="1"/>
  <c r="R70" i="4"/>
  <c r="Y70" i="4"/>
  <c r="AP71" i="4"/>
  <c r="AQ71" i="4"/>
  <c r="V71" i="4" l="1"/>
  <c r="BB71" i="4" s="1"/>
  <c r="BD71" i="4" s="1"/>
  <c r="Q70" i="4"/>
  <c r="P70" i="4"/>
  <c r="H70" i="1" s="1"/>
  <c r="J71" i="4"/>
  <c r="AJ71" i="4"/>
  <c r="D71" i="4" s="1"/>
  <c r="AM71" i="4"/>
  <c r="AF71" i="4" s="1"/>
  <c r="AL71" i="4"/>
  <c r="AE71" i="4" s="1"/>
  <c r="C71" i="4"/>
  <c r="S70" i="4"/>
  <c r="U70" i="4" s="1"/>
  <c r="T70" i="4" s="1"/>
  <c r="F70" i="1" s="1"/>
  <c r="W71" i="4"/>
  <c r="AZ71" i="4" l="1"/>
  <c r="BC71" i="4" s="1"/>
  <c r="AK71" i="4"/>
  <c r="E71" i="4" s="1"/>
  <c r="AA71" i="4"/>
  <c r="K71" i="4"/>
  <c r="AC71" i="4" s="1"/>
  <c r="AB71" i="4" l="1"/>
  <c r="F71" i="4"/>
  <c r="L71" i="4"/>
  <c r="X71" i="4" l="1"/>
  <c r="AD71" i="4"/>
  <c r="B71" i="4" s="1"/>
  <c r="M71" i="4"/>
  <c r="AY72" i="4"/>
  <c r="BA72" i="4" l="1"/>
  <c r="N71" i="4"/>
  <c r="R71" i="4"/>
  <c r="Y71" i="4"/>
  <c r="AP72" i="4"/>
  <c r="AQ72" i="4"/>
  <c r="J72" i="4" l="1"/>
  <c r="AL72" i="4"/>
  <c r="AE72" i="4" s="1"/>
  <c r="AJ72" i="4"/>
  <c r="D72" i="4" s="1"/>
  <c r="C72" i="4"/>
  <c r="S71" i="4"/>
  <c r="U71" i="4" s="1"/>
  <c r="T71" i="4" s="1"/>
  <c r="F71" i="1" s="1"/>
  <c r="Z71" i="4"/>
  <c r="O71" i="4"/>
  <c r="P71" i="4" s="1"/>
  <c r="H71" i="1" s="1"/>
  <c r="V72" i="4" l="1"/>
  <c r="Q71" i="4"/>
  <c r="AA72" i="4"/>
  <c r="K72" i="4"/>
  <c r="W72" i="4"/>
  <c r="AZ72" i="4"/>
  <c r="O72" i="4"/>
  <c r="BB72" i="4"/>
  <c r="BD72" i="4" l="1"/>
  <c r="AM72" i="4"/>
  <c r="AF72" i="4" s="1"/>
  <c r="AC72" i="4"/>
  <c r="BC72" i="4"/>
  <c r="AK72" i="4"/>
  <c r="E72" i="4" s="1"/>
  <c r="AB72" i="4" l="1"/>
  <c r="L72" i="4"/>
  <c r="F72" i="4"/>
  <c r="AY73" i="4" s="1"/>
  <c r="X72" i="4" l="1"/>
  <c r="AD72" i="4"/>
  <c r="B72" i="4" s="1"/>
  <c r="M72" i="4"/>
  <c r="BA73" i="4" s="1"/>
  <c r="R72" i="4" l="1"/>
  <c r="N72" i="4"/>
  <c r="Z72" i="4" s="1"/>
  <c r="Y72" i="4"/>
  <c r="AQ73" i="4"/>
  <c r="AP73" i="4"/>
  <c r="P72" i="4"/>
  <c r="H72" i="1" s="1"/>
  <c r="V73" i="4" l="1"/>
  <c r="Q72" i="4"/>
  <c r="AJ73" i="4"/>
  <c r="D73" i="4" s="1"/>
  <c r="AL73" i="4"/>
  <c r="AE73" i="4" s="1"/>
  <c r="C73" i="4"/>
  <c r="J73" i="4"/>
  <c r="BB73" i="4"/>
  <c r="BD73" i="4" s="1"/>
  <c r="AZ73" i="4"/>
  <c r="BC73" i="4" s="1"/>
  <c r="W73" i="4"/>
  <c r="S72" i="4"/>
  <c r="U72" i="4" s="1"/>
  <c r="T72" i="4" s="1"/>
  <c r="F72" i="1" s="1"/>
  <c r="AK73" i="4" l="1"/>
  <c r="E73" i="4" s="1"/>
  <c r="AM73" i="4"/>
  <c r="AF73" i="4" s="1"/>
  <c r="K73" i="4"/>
  <c r="AA73" i="4"/>
  <c r="AC73" i="4" l="1"/>
  <c r="L73" i="4"/>
  <c r="AB73" i="4"/>
  <c r="F73" i="4"/>
  <c r="AD73" i="4" l="1"/>
  <c r="B73" i="4" s="1"/>
  <c r="M73" i="4"/>
  <c r="BA74" i="4" s="1"/>
  <c r="X73" i="4"/>
  <c r="AY74" i="4"/>
  <c r="N73" i="4" l="1"/>
  <c r="R73" i="4"/>
  <c r="Y73" i="4"/>
  <c r="AQ74" i="4"/>
  <c r="AP74" i="4"/>
  <c r="AJ74" i="4" l="1"/>
  <c r="D74" i="4" s="1"/>
  <c r="AL74" i="4"/>
  <c r="AE74" i="4" s="1"/>
  <c r="C74" i="4"/>
  <c r="J74" i="4"/>
  <c r="S73" i="4"/>
  <c r="U73" i="4" s="1"/>
  <c r="T73" i="4" s="1"/>
  <c r="F73" i="1" s="1"/>
  <c r="Z73" i="4"/>
  <c r="O73" i="4"/>
  <c r="P73" i="4" s="1"/>
  <c r="H73" i="1" s="1"/>
  <c r="V74" i="4" l="1"/>
  <c r="AZ74" i="4" s="1"/>
  <c r="Q73" i="4"/>
  <c r="W74" i="4"/>
  <c r="O74" i="4"/>
  <c r="BB74" i="4"/>
  <c r="K74" i="4"/>
  <c r="AA74" i="4"/>
  <c r="BD74" i="4" l="1"/>
  <c r="AM74" i="4"/>
  <c r="AF74" i="4" s="1"/>
  <c r="AC74" i="4"/>
  <c r="BC74" i="4"/>
  <c r="AK74" i="4"/>
  <c r="E74" i="4" s="1"/>
  <c r="L74" i="4" l="1"/>
  <c r="AB74" i="4"/>
  <c r="F74" i="4"/>
  <c r="AY75" i="4" l="1"/>
  <c r="X74" i="4"/>
  <c r="M74" i="4"/>
  <c r="BA75" i="4" s="1"/>
  <c r="AD74" i="4"/>
  <c r="B74" i="4" s="1"/>
  <c r="P74" i="4" l="1"/>
  <c r="H74" i="1" s="1"/>
  <c r="N74" i="4"/>
  <c r="Z74" i="4" s="1"/>
  <c r="R74" i="4"/>
  <c r="Y74" i="4"/>
  <c r="AP75" i="4"/>
  <c r="AQ75" i="4"/>
  <c r="V75" i="4" l="1"/>
  <c r="BB75" i="4" s="1"/>
  <c r="BD75" i="4" s="1"/>
  <c r="Q74" i="4"/>
  <c r="J75" i="4"/>
  <c r="AL75" i="4"/>
  <c r="AE75" i="4" s="1"/>
  <c r="AJ75" i="4"/>
  <c r="D75" i="4" s="1"/>
  <c r="C75" i="4"/>
  <c r="S74" i="4"/>
  <c r="U74" i="4" s="1"/>
  <c r="T74" i="4" s="1"/>
  <c r="F74" i="1" s="1"/>
  <c r="AZ75" i="4"/>
  <c r="BC75" i="4" s="1"/>
  <c r="W75" i="4"/>
  <c r="AM75" i="4" l="1"/>
  <c r="AF75" i="4" s="1"/>
  <c r="AK75" i="4"/>
  <c r="E75" i="4" s="1"/>
  <c r="AA75" i="4"/>
  <c r="K75" i="4"/>
  <c r="AC75" i="4" l="1"/>
  <c r="L75" i="4"/>
  <c r="AB75" i="4"/>
  <c r="F75" i="4"/>
  <c r="M75" i="4" l="1"/>
  <c r="BA76" i="4" s="1"/>
  <c r="AD75" i="4"/>
  <c r="B75" i="4" s="1"/>
  <c r="X75" i="4"/>
  <c r="AY76" i="4"/>
  <c r="N75" i="4" l="1"/>
  <c r="R75" i="4"/>
  <c r="Y75" i="4"/>
  <c r="AQ76" i="4"/>
  <c r="AP76" i="4"/>
  <c r="AL76" i="4" l="1"/>
  <c r="AE76" i="4" s="1"/>
  <c r="AJ76" i="4"/>
  <c r="D76" i="4" s="1"/>
  <c r="C76" i="4"/>
  <c r="J76" i="4"/>
  <c r="S75" i="4"/>
  <c r="U75" i="4" s="1"/>
  <c r="T75" i="4" s="1"/>
  <c r="F75" i="1" s="1"/>
  <c r="Z75" i="4"/>
  <c r="O75" i="4"/>
  <c r="P75" i="4" s="1"/>
  <c r="H75" i="1" s="1"/>
  <c r="V76" i="4" l="1"/>
  <c r="BB76" i="4" s="1"/>
  <c r="Q75" i="4"/>
  <c r="K76" i="4"/>
  <c r="AC76" i="4" s="1"/>
  <c r="AA76" i="4"/>
  <c r="O76" i="4"/>
  <c r="W76" i="4"/>
  <c r="AZ76" i="4"/>
  <c r="BD76" i="4" l="1"/>
  <c r="AM76" i="4"/>
  <c r="AF76" i="4" s="1"/>
  <c r="BC76" i="4"/>
  <c r="AK76" i="4"/>
  <c r="E76" i="4" s="1"/>
  <c r="L76" i="4" l="1"/>
  <c r="AB76" i="4"/>
  <c r="F76" i="4"/>
  <c r="AY77" i="4" s="1"/>
  <c r="X76" i="4" l="1"/>
  <c r="M76" i="4"/>
  <c r="AD76" i="4"/>
  <c r="B76" i="4" s="1"/>
  <c r="BA77" i="4" l="1"/>
  <c r="N76" i="4"/>
  <c r="Z76" i="4" s="1"/>
  <c r="R76" i="4"/>
  <c r="Y76" i="4"/>
  <c r="AQ77" i="4"/>
  <c r="AP77" i="4"/>
  <c r="V77" i="4" l="1"/>
  <c r="Q76" i="4"/>
  <c r="J77" i="4"/>
  <c r="S76" i="4"/>
  <c r="U76" i="4" s="1"/>
  <c r="T76" i="4" s="1"/>
  <c r="F76" i="1" s="1"/>
  <c r="AZ77" i="4"/>
  <c r="BC77" i="4" s="1"/>
  <c r="W77" i="4"/>
  <c r="BB77" i="4"/>
  <c r="BD77" i="4" s="1"/>
  <c r="AL77" i="4"/>
  <c r="AE77" i="4" s="1"/>
  <c r="AJ77" i="4"/>
  <c r="D77" i="4" s="1"/>
  <c r="C77" i="4"/>
  <c r="P76" i="4"/>
  <c r="H76" i="1" s="1"/>
  <c r="AM77" i="4" l="1"/>
  <c r="AF77" i="4" s="1"/>
  <c r="K77" i="4"/>
  <c r="AA77" i="4"/>
  <c r="AK77" i="4"/>
  <c r="E77" i="4" s="1"/>
  <c r="F77" i="4" l="1"/>
  <c r="AY78" i="4" s="1"/>
  <c r="AB77" i="4"/>
  <c r="L77" i="4"/>
  <c r="AC77" i="4"/>
  <c r="AD77" i="4" l="1"/>
  <c r="B77" i="4" s="1"/>
  <c r="M77" i="4"/>
  <c r="X77" i="4"/>
  <c r="R77" i="4" l="1"/>
  <c r="N77" i="4"/>
  <c r="Y77" i="4"/>
  <c r="AQ78" i="4"/>
  <c r="AP78" i="4"/>
  <c r="BA78" i="4"/>
  <c r="AL78" i="4" l="1"/>
  <c r="AJ78" i="4"/>
  <c r="D78" i="4" s="1"/>
  <c r="C78" i="4"/>
  <c r="AE78" i="4"/>
  <c r="J78" i="4"/>
  <c r="Z77" i="4"/>
  <c r="O77" i="4"/>
  <c r="P77" i="4" s="1"/>
  <c r="H77" i="1" s="1"/>
  <c r="S77" i="4"/>
  <c r="U77" i="4" s="1"/>
  <c r="T77" i="4" s="1"/>
  <c r="F77" i="1" s="1"/>
  <c r="V78" i="4" l="1"/>
  <c r="BB78" i="4" s="1"/>
  <c r="Q77" i="4"/>
  <c r="AA78" i="4"/>
  <c r="K78" i="4"/>
  <c r="O78" i="4"/>
  <c r="W78" i="4"/>
  <c r="AZ78" i="4" l="1"/>
  <c r="BC78" i="4" s="1"/>
  <c r="AK78" i="4"/>
  <c r="E78" i="4" s="1"/>
  <c r="BD78" i="4"/>
  <c r="AM78" i="4"/>
  <c r="AF78" i="4" s="1"/>
  <c r="AC78" i="4"/>
  <c r="L78" i="4" l="1"/>
  <c r="AB78" i="4"/>
  <c r="F78" i="4"/>
  <c r="AY79" i="4" l="1"/>
  <c r="X78" i="4"/>
  <c r="M78" i="4"/>
  <c r="BA79" i="4" s="1"/>
  <c r="AD78" i="4"/>
  <c r="B78" i="4" s="1"/>
  <c r="R78" i="4" l="1"/>
  <c r="N78" i="4"/>
  <c r="Z78" i="4" s="1"/>
  <c r="Y78" i="4"/>
  <c r="AQ79" i="4"/>
  <c r="AP79" i="4"/>
  <c r="V79" i="4" l="1"/>
  <c r="Q78" i="4"/>
  <c r="AL79" i="4"/>
  <c r="AE79" i="4" s="1"/>
  <c r="AJ79" i="4"/>
  <c r="D79" i="4" s="1"/>
  <c r="C79" i="4"/>
  <c r="J79" i="4"/>
  <c r="W79" i="4"/>
  <c r="AZ79" i="4"/>
  <c r="BC79" i="4" s="1"/>
  <c r="BB79" i="4"/>
  <c r="BD79" i="4" s="1"/>
  <c r="S78" i="4"/>
  <c r="U78" i="4" s="1"/>
  <c r="T78" i="4" s="1"/>
  <c r="F78" i="1" s="1"/>
  <c r="P78" i="4"/>
  <c r="H78" i="1" s="1"/>
  <c r="AM79" i="4" l="1"/>
  <c r="AF79" i="4" s="1"/>
  <c r="AK79" i="4"/>
  <c r="E79" i="4" s="1"/>
  <c r="AA79" i="4"/>
  <c r="K79" i="4"/>
  <c r="AC79" i="4" l="1"/>
  <c r="F79" i="4"/>
  <c r="AB79" i="4"/>
  <c r="L79" i="4"/>
  <c r="X79" i="4" l="1"/>
  <c r="AD79" i="4"/>
  <c r="B79" i="4" s="1"/>
  <c r="M79" i="4"/>
  <c r="AY80" i="4"/>
  <c r="R79" i="4" l="1"/>
  <c r="N79" i="4"/>
  <c r="Y79" i="4"/>
  <c r="AQ80" i="4"/>
  <c r="AP80" i="4"/>
  <c r="BA80" i="4"/>
  <c r="AJ80" i="4" l="1"/>
  <c r="D80" i="4" s="1"/>
  <c r="AL80" i="4"/>
  <c r="C80" i="4"/>
  <c r="AE80" i="4"/>
  <c r="J80" i="4"/>
  <c r="Z79" i="4"/>
  <c r="O79" i="4"/>
  <c r="P79" i="4" s="1"/>
  <c r="H79" i="1" s="1"/>
  <c r="S79" i="4"/>
  <c r="U79" i="4" s="1"/>
  <c r="T79" i="4" s="1"/>
  <c r="F79" i="1" s="1"/>
  <c r="V80" i="4" l="1"/>
  <c r="Q79" i="4"/>
  <c r="K80" i="4"/>
  <c r="AA80" i="4"/>
  <c r="W80" i="4"/>
  <c r="O80" i="4"/>
  <c r="BB80" i="4"/>
  <c r="AZ80" i="4"/>
  <c r="BC80" i="4" l="1"/>
  <c r="AK80" i="4"/>
  <c r="E80" i="4" s="1"/>
  <c r="BD80" i="4"/>
  <c r="AM80" i="4"/>
  <c r="AF80" i="4" s="1"/>
  <c r="AC80" i="4"/>
  <c r="AB80" i="4" l="1"/>
  <c r="F80" i="4"/>
  <c r="AY81" i="4" s="1"/>
  <c r="L80" i="4"/>
  <c r="AD80" i="4" l="1"/>
  <c r="B80" i="4" s="1"/>
  <c r="M80" i="4"/>
  <c r="BA81" i="4" s="1"/>
  <c r="X80" i="4"/>
  <c r="R80" i="4" l="1"/>
  <c r="N80" i="4"/>
  <c r="Z80" i="4" s="1"/>
  <c r="Y80" i="4"/>
  <c r="AQ81" i="4"/>
  <c r="AP81" i="4"/>
  <c r="V81" i="4" l="1"/>
  <c r="BB81" i="4" s="1"/>
  <c r="BD81" i="4" s="1"/>
  <c r="Q80" i="4"/>
  <c r="AJ81" i="4"/>
  <c r="D81" i="4" s="1"/>
  <c r="AL81" i="4"/>
  <c r="AE81" i="4" s="1"/>
  <c r="C81" i="4"/>
  <c r="W81" i="4"/>
  <c r="S80" i="4"/>
  <c r="U80" i="4" s="1"/>
  <c r="T80" i="4" s="1"/>
  <c r="F80" i="1" s="1"/>
  <c r="J81" i="4"/>
  <c r="P80" i="4"/>
  <c r="H80" i="1" s="1"/>
  <c r="AZ81" i="4" l="1"/>
  <c r="BC81" i="4" s="1"/>
  <c r="AK81" i="4"/>
  <c r="E81" i="4" s="1"/>
  <c r="AM81" i="4"/>
  <c r="AF81" i="4" s="1"/>
  <c r="K81" i="4"/>
  <c r="AA81" i="4"/>
  <c r="AC81" i="4" l="1"/>
  <c r="AB81" i="4"/>
  <c r="L81" i="4"/>
  <c r="F81" i="4"/>
  <c r="M81" i="4" l="1"/>
  <c r="BA82" i="4" s="1"/>
  <c r="AD81" i="4"/>
  <c r="B81" i="4" s="1"/>
  <c r="X81" i="4"/>
  <c r="AY82" i="4"/>
  <c r="R81" i="4" l="1"/>
  <c r="N81" i="4"/>
  <c r="Y81" i="4"/>
  <c r="AP82" i="4"/>
  <c r="AQ82" i="4"/>
  <c r="J82" i="4" l="1"/>
  <c r="AJ82" i="4"/>
  <c r="D82" i="4" s="1"/>
  <c r="AL82" i="4"/>
  <c r="AE82" i="4" s="1"/>
  <c r="C82" i="4"/>
  <c r="Z81" i="4"/>
  <c r="O81" i="4"/>
  <c r="P81" i="4" s="1"/>
  <c r="H81" i="1" s="1"/>
  <c r="S81" i="4"/>
  <c r="U81" i="4" s="1"/>
  <c r="T81" i="4" s="1"/>
  <c r="F81" i="1" s="1"/>
  <c r="V82" i="4" l="1"/>
  <c r="Q81" i="4"/>
  <c r="K82" i="4"/>
  <c r="AC82" i="4" s="1"/>
  <c r="AA82" i="4"/>
  <c r="AZ82" i="4"/>
  <c r="BB82" i="4"/>
  <c r="W82" i="4"/>
  <c r="O82" i="4"/>
  <c r="BD82" i="4" l="1"/>
  <c r="AM82" i="4"/>
  <c r="AF82" i="4" s="1"/>
  <c r="BC82" i="4"/>
  <c r="AK82" i="4"/>
  <c r="E82" i="4" s="1"/>
  <c r="L82" i="4" l="1"/>
  <c r="AB82" i="4"/>
  <c r="F82" i="4"/>
  <c r="AY83" i="4" s="1"/>
  <c r="X82" i="4" l="1"/>
  <c r="M82" i="4"/>
  <c r="AD82" i="4"/>
  <c r="B82" i="4" s="1"/>
  <c r="BA83" i="4" l="1"/>
  <c r="R82" i="4"/>
  <c r="N82" i="4"/>
  <c r="Z82" i="4" s="1"/>
  <c r="Y82" i="4"/>
  <c r="AQ83" i="4"/>
  <c r="AP83" i="4"/>
  <c r="V83" i="4" l="1"/>
  <c r="AZ83" i="4" s="1"/>
  <c r="BC83" i="4" s="1"/>
  <c r="Q82" i="4"/>
  <c r="J83" i="4"/>
  <c r="W83" i="4"/>
  <c r="AL83" i="4"/>
  <c r="AE83" i="4" s="1"/>
  <c r="AJ83" i="4"/>
  <c r="D83" i="4" s="1"/>
  <c r="C83" i="4"/>
  <c r="S82" i="4"/>
  <c r="U82" i="4" s="1"/>
  <c r="T82" i="4" s="1"/>
  <c r="F82" i="1" s="1"/>
  <c r="P82" i="4"/>
  <c r="H82" i="1" s="1"/>
  <c r="BB83" i="4" l="1"/>
  <c r="BD83" i="4" s="1"/>
  <c r="AM83" i="4"/>
  <c r="AF83" i="4" s="1"/>
  <c r="AK83" i="4"/>
  <c r="E83" i="4" s="1"/>
  <c r="K83" i="4"/>
  <c r="AA83" i="4"/>
  <c r="AC83" i="4" l="1"/>
  <c r="AB83" i="4"/>
  <c r="L83" i="4"/>
  <c r="F83" i="4"/>
  <c r="AD83" i="4" l="1"/>
  <c r="B83" i="4" s="1"/>
  <c r="M83" i="4"/>
  <c r="BA84" i="4" s="1"/>
  <c r="X83" i="4"/>
  <c r="AY84" i="4"/>
  <c r="N83" i="4" l="1"/>
  <c r="R83" i="4"/>
  <c r="Y83" i="4"/>
  <c r="AQ84" i="4"/>
  <c r="AP84" i="4"/>
  <c r="J84" i="4" l="1"/>
  <c r="S83" i="4"/>
  <c r="U83" i="4" s="1"/>
  <c r="T83" i="4" s="1"/>
  <c r="F83" i="1" s="1"/>
  <c r="AL84" i="4"/>
  <c r="AE84" i="4" s="1"/>
  <c r="AJ84" i="4"/>
  <c r="D84" i="4" s="1"/>
  <c r="C84" i="4"/>
  <c r="Z83" i="4"/>
  <c r="O83" i="4"/>
  <c r="P83" i="4" s="1"/>
  <c r="H83" i="1" s="1"/>
  <c r="V84" i="4" l="1"/>
  <c r="AZ84" i="4" s="1"/>
  <c r="Q83" i="4"/>
  <c r="AA84" i="4"/>
  <c r="K84" i="4"/>
  <c r="W84" i="4"/>
  <c r="O84" i="4"/>
  <c r="BB84" i="4" l="1"/>
  <c r="BD84" i="4" s="1"/>
  <c r="BC84" i="4"/>
  <c r="AK84" i="4"/>
  <c r="E84" i="4" s="1"/>
  <c r="AM84" i="4"/>
  <c r="AF84" i="4" s="1"/>
  <c r="AC84" i="4"/>
  <c r="AB84" i="4" l="1"/>
  <c r="F84" i="4"/>
  <c r="L84" i="4"/>
  <c r="M84" i="4" l="1"/>
  <c r="BA85" i="4" s="1"/>
  <c r="AD84" i="4"/>
  <c r="B84" i="4" s="1"/>
  <c r="X84" i="4"/>
  <c r="AY85" i="4"/>
  <c r="N84" i="4" l="1"/>
  <c r="Z84" i="4" s="1"/>
  <c r="R84" i="4"/>
  <c r="Y84" i="4"/>
  <c r="AQ85" i="4"/>
  <c r="AP85" i="4"/>
  <c r="V85" i="4" l="1"/>
  <c r="Q84" i="4"/>
  <c r="J85" i="4"/>
  <c r="S84" i="4"/>
  <c r="U84" i="4" s="1"/>
  <c r="T84" i="4" s="1"/>
  <c r="F84" i="1" s="1"/>
  <c r="W85" i="4"/>
  <c r="AZ85" i="4"/>
  <c r="BC85" i="4" s="1"/>
  <c r="BB85" i="4"/>
  <c r="BD85" i="4" s="1"/>
  <c r="AL85" i="4"/>
  <c r="AE85" i="4" s="1"/>
  <c r="AJ85" i="4"/>
  <c r="D85" i="4" s="1"/>
  <c r="C85" i="4"/>
  <c r="P84" i="4"/>
  <c r="H84" i="1" s="1"/>
  <c r="AM85" i="4" l="1"/>
  <c r="AF85" i="4" s="1"/>
  <c r="K85" i="4"/>
  <c r="AA85" i="4"/>
  <c r="AK85" i="4"/>
  <c r="E85" i="4" s="1"/>
  <c r="F85" i="4" l="1"/>
  <c r="AY86" i="4" s="1"/>
  <c r="AB85" i="4"/>
  <c r="L85" i="4"/>
  <c r="AC85" i="4"/>
  <c r="M85" i="4" l="1"/>
  <c r="AD85" i="4"/>
  <c r="B85" i="4" s="1"/>
  <c r="X85" i="4"/>
  <c r="R85" i="4" l="1"/>
  <c r="N85" i="4"/>
  <c r="Y85" i="4"/>
  <c r="AQ86" i="4"/>
  <c r="AP86" i="4"/>
  <c r="BA86" i="4"/>
  <c r="AJ86" i="4" l="1"/>
  <c r="D86" i="4" s="1"/>
  <c r="AL86" i="4"/>
  <c r="AE86" i="4" s="1"/>
  <c r="C86" i="4"/>
  <c r="J86" i="4"/>
  <c r="Z85" i="4"/>
  <c r="O85" i="4"/>
  <c r="P85" i="4" s="1"/>
  <c r="H85" i="1" s="1"/>
  <c r="S85" i="4"/>
  <c r="U85" i="4" s="1"/>
  <c r="T85" i="4" s="1"/>
  <c r="F85" i="1" s="1"/>
  <c r="V86" i="4" l="1"/>
  <c r="Q85" i="4"/>
  <c r="K86" i="4"/>
  <c r="AA86" i="4"/>
  <c r="O86" i="4"/>
  <c r="W86" i="4"/>
  <c r="AZ86" i="4"/>
  <c r="BB86" i="4"/>
  <c r="BD86" i="4" l="1"/>
  <c r="AM86" i="4"/>
  <c r="AF86" i="4" s="1"/>
  <c r="BC86" i="4"/>
  <c r="AK86" i="4"/>
  <c r="E86" i="4" s="1"/>
  <c r="AC86" i="4"/>
  <c r="F86" i="4" l="1"/>
  <c r="AY87" i="4" s="1"/>
  <c r="AB86" i="4"/>
  <c r="L86" i="4"/>
  <c r="AD86" i="4" l="1"/>
  <c r="B86" i="4" s="1"/>
  <c r="M86" i="4"/>
  <c r="BA87" i="4" s="1"/>
  <c r="X86" i="4"/>
  <c r="N86" i="4" l="1"/>
  <c r="Z86" i="4" s="1"/>
  <c r="R86" i="4"/>
  <c r="Y86" i="4"/>
  <c r="AQ87" i="4"/>
  <c r="AP87" i="4"/>
  <c r="P86" i="4"/>
  <c r="H86" i="1" s="1"/>
  <c r="V87" i="4" l="1"/>
  <c r="AZ87" i="4" s="1"/>
  <c r="BC87" i="4" s="1"/>
  <c r="Q86" i="4"/>
  <c r="J87" i="4"/>
  <c r="AL87" i="4"/>
  <c r="AE87" i="4" s="1"/>
  <c r="AJ87" i="4"/>
  <c r="D87" i="4" s="1"/>
  <c r="C87" i="4"/>
  <c r="S86" i="4"/>
  <c r="U86" i="4" s="1"/>
  <c r="T86" i="4" s="1"/>
  <c r="F86" i="1" s="1"/>
  <c r="W87" i="4"/>
  <c r="BB87" i="4" l="1"/>
  <c r="BD87" i="4" s="1"/>
  <c r="AM87" i="4"/>
  <c r="AF87" i="4" s="1"/>
  <c r="AK87" i="4"/>
  <c r="E87" i="4" s="1"/>
  <c r="K87" i="4"/>
  <c r="AA87" i="4"/>
  <c r="AC87" i="4" l="1"/>
  <c r="AB87" i="4"/>
  <c r="L87" i="4"/>
  <c r="F87" i="4"/>
  <c r="M87" i="4" l="1"/>
  <c r="BA88" i="4" s="1"/>
  <c r="AD87" i="4"/>
  <c r="B87" i="4" s="1"/>
  <c r="X87" i="4"/>
  <c r="AY88" i="4"/>
  <c r="R87" i="4" l="1"/>
  <c r="N87" i="4"/>
  <c r="Y87" i="4"/>
  <c r="AQ88" i="4"/>
  <c r="AP88" i="4"/>
  <c r="AJ88" i="4" l="1"/>
  <c r="D88" i="4" s="1"/>
  <c r="AL88" i="4"/>
  <c r="AE88" i="4" s="1"/>
  <c r="C88" i="4"/>
  <c r="J88" i="4"/>
  <c r="Z87" i="4"/>
  <c r="O87" i="4"/>
  <c r="P87" i="4" s="1"/>
  <c r="H87" i="1" s="1"/>
  <c r="S87" i="4"/>
  <c r="U87" i="4" s="1"/>
  <c r="T87" i="4" s="1"/>
  <c r="F87" i="1" s="1"/>
  <c r="V88" i="4" l="1"/>
  <c r="BB88" i="4" s="1"/>
  <c r="Q87" i="4"/>
  <c r="O88" i="4"/>
  <c r="W88" i="4"/>
  <c r="AA88" i="4"/>
  <c r="K88" i="4"/>
  <c r="AZ88" i="4" l="1"/>
  <c r="BC88" i="4" s="1"/>
  <c r="AC88" i="4"/>
  <c r="AK88" i="4"/>
  <c r="E88" i="4" s="1"/>
  <c r="BD88" i="4"/>
  <c r="AM88" i="4"/>
  <c r="AF88" i="4" s="1"/>
  <c r="L88" i="4" l="1"/>
  <c r="AB88" i="4"/>
  <c r="F88" i="4"/>
  <c r="X88" i="4" l="1"/>
  <c r="AY89" i="4"/>
  <c r="AD88" i="4"/>
  <c r="B88" i="4" s="1"/>
  <c r="M88" i="4"/>
  <c r="BA89" i="4" s="1"/>
  <c r="R88" i="4" l="1"/>
  <c r="N88" i="4"/>
  <c r="Z88" i="4" s="1"/>
  <c r="Y88" i="4"/>
  <c r="AQ89" i="4"/>
  <c r="AP89" i="4"/>
  <c r="P88" i="4"/>
  <c r="H88" i="1" s="1"/>
  <c r="V89" i="4" l="1"/>
  <c r="AZ89" i="4" s="1"/>
  <c r="BC89" i="4" s="1"/>
  <c r="Q88" i="4"/>
  <c r="J89" i="4"/>
  <c r="AL89" i="4"/>
  <c r="AE89" i="4" s="1"/>
  <c r="AJ89" i="4"/>
  <c r="D89" i="4" s="1"/>
  <c r="C89" i="4"/>
  <c r="W89" i="4"/>
  <c r="S88" i="4"/>
  <c r="U88" i="4" s="1"/>
  <c r="T88" i="4" s="1"/>
  <c r="F88" i="1" s="1"/>
  <c r="BB89" i="4" l="1"/>
  <c r="BD89" i="4" s="1"/>
  <c r="AK89" i="4"/>
  <c r="E89" i="4" s="1"/>
  <c r="AM89" i="4"/>
  <c r="AF89" i="4" s="1"/>
  <c r="K89" i="4"/>
  <c r="AA89" i="4"/>
  <c r="AC89" i="4" l="1"/>
  <c r="AB89" i="4"/>
  <c r="L89" i="4"/>
  <c r="F89" i="4"/>
  <c r="AD89" i="4" l="1"/>
  <c r="B89" i="4" s="1"/>
  <c r="M89" i="4"/>
  <c r="BA90" i="4" s="1"/>
  <c r="X89" i="4"/>
  <c r="AY90" i="4"/>
  <c r="N89" i="4" l="1"/>
  <c r="R89" i="4"/>
  <c r="Y89" i="4"/>
  <c r="AP90" i="4"/>
  <c r="AQ90" i="4"/>
  <c r="AJ90" i="4" l="1"/>
  <c r="D90" i="4" s="1"/>
  <c r="AL90" i="4"/>
  <c r="AE90" i="4" s="1"/>
  <c r="C90" i="4"/>
  <c r="J90" i="4"/>
  <c r="S89" i="4"/>
  <c r="U89" i="4" s="1"/>
  <c r="T89" i="4" s="1"/>
  <c r="F89" i="1" s="1"/>
  <c r="Z89" i="4"/>
  <c r="O89" i="4"/>
  <c r="P89" i="4" s="1"/>
  <c r="H89" i="1" s="1"/>
  <c r="V90" i="4" l="1"/>
  <c r="Q89" i="4"/>
  <c r="O90" i="4"/>
  <c r="BB90" i="4"/>
  <c r="W90" i="4"/>
  <c r="AZ90" i="4"/>
  <c r="AA90" i="4"/>
  <c r="K90" i="4"/>
  <c r="AC90" i="4" l="1"/>
  <c r="BD90" i="4"/>
  <c r="AM90" i="4"/>
  <c r="AF90" i="4" s="1"/>
  <c r="BC90" i="4"/>
  <c r="AK90" i="4"/>
  <c r="E90" i="4" s="1"/>
  <c r="L90" i="4" l="1"/>
  <c r="AB90" i="4"/>
  <c r="F90" i="4"/>
  <c r="AY91" i="4" s="1"/>
  <c r="X90" i="4" l="1"/>
  <c r="M90" i="4"/>
  <c r="AD90" i="4"/>
  <c r="B90" i="4" s="1"/>
  <c r="R90" i="4" l="1"/>
  <c r="N90" i="4"/>
  <c r="Z90" i="4" s="1"/>
  <c r="Y90" i="4"/>
  <c r="AP91" i="4"/>
  <c r="AQ91" i="4"/>
  <c r="BA91" i="4"/>
  <c r="V91" i="4" l="1"/>
  <c r="AZ91" i="4" s="1"/>
  <c r="BC91" i="4" s="1"/>
  <c r="Q90" i="4"/>
  <c r="J91" i="4"/>
  <c r="W91" i="4"/>
  <c r="AJ91" i="4"/>
  <c r="D91" i="4" s="1"/>
  <c r="AL91" i="4"/>
  <c r="AE91" i="4" s="1"/>
  <c r="C91" i="4"/>
  <c r="S90" i="4"/>
  <c r="U90" i="4" s="1"/>
  <c r="T90" i="4" s="1"/>
  <c r="F90" i="1" s="1"/>
  <c r="P90" i="4"/>
  <c r="H90" i="1" s="1"/>
  <c r="BB91" i="4" l="1"/>
  <c r="BD91" i="4" s="1"/>
  <c r="K91" i="4"/>
  <c r="AA91" i="4"/>
  <c r="AK91" i="4"/>
  <c r="E91" i="4" s="1"/>
  <c r="AM91" i="4"/>
  <c r="AF91" i="4" s="1"/>
  <c r="AB91" i="4" l="1"/>
  <c r="F91" i="4"/>
  <c r="AY92" i="4" s="1"/>
  <c r="L91" i="4"/>
  <c r="AC91" i="4"/>
  <c r="AD91" i="4" l="1"/>
  <c r="B91" i="4" s="1"/>
  <c r="M91" i="4"/>
  <c r="BA92" i="4" s="1"/>
  <c r="X91" i="4"/>
  <c r="R91" i="4" l="1"/>
  <c r="N91" i="4"/>
  <c r="Y91" i="4"/>
  <c r="AQ92" i="4"/>
  <c r="AP92" i="4"/>
  <c r="J92" i="4" l="1"/>
  <c r="Z91" i="4"/>
  <c r="O91" i="4"/>
  <c r="P91" i="4" s="1"/>
  <c r="H91" i="1" s="1"/>
  <c r="AJ92" i="4"/>
  <c r="D92" i="4" s="1"/>
  <c r="AL92" i="4"/>
  <c r="AE92" i="4" s="1"/>
  <c r="C92" i="4"/>
  <c r="S91" i="4"/>
  <c r="U91" i="4" s="1"/>
  <c r="T91" i="4" s="1"/>
  <c r="F91" i="1" s="1"/>
  <c r="V92" i="4" l="1"/>
  <c r="AZ92" i="4" s="1"/>
  <c r="Q91" i="4"/>
  <c r="AA92" i="4"/>
  <c r="K92" i="4"/>
  <c r="O92" i="4"/>
  <c r="W92" i="4"/>
  <c r="BB92" i="4" l="1"/>
  <c r="BD92" i="4" s="1"/>
  <c r="BC92" i="4"/>
  <c r="AK92" i="4"/>
  <c r="E92" i="4" s="1"/>
  <c r="AC92" i="4"/>
  <c r="AM92" i="4"/>
  <c r="AF92" i="4" s="1"/>
  <c r="F92" i="4" l="1"/>
  <c r="AB92" i="4"/>
  <c r="L92" i="4"/>
  <c r="M92" i="4" l="1"/>
  <c r="AD92" i="4"/>
  <c r="B92" i="4" s="1"/>
  <c r="BA93" i="4"/>
  <c r="AY93" i="4"/>
  <c r="X92" i="4"/>
  <c r="R92" i="4" l="1"/>
  <c r="N92" i="4"/>
  <c r="Z92" i="4" s="1"/>
  <c r="Y92" i="4"/>
  <c r="AQ93" i="4"/>
  <c r="AP93" i="4"/>
  <c r="V93" i="4" l="1"/>
  <c r="BB93" i="4" s="1"/>
  <c r="BD93" i="4" s="1"/>
  <c r="Q92" i="4"/>
  <c r="AJ93" i="4"/>
  <c r="D93" i="4" s="1"/>
  <c r="AL93" i="4"/>
  <c r="C93" i="4"/>
  <c r="W93" i="4"/>
  <c r="AE93" i="4"/>
  <c r="J93" i="4"/>
  <c r="S92" i="4"/>
  <c r="U92" i="4" s="1"/>
  <c r="T92" i="4" s="1"/>
  <c r="F92" i="1" s="1"/>
  <c r="P92" i="4"/>
  <c r="H92" i="1" s="1"/>
  <c r="AZ93" i="4" l="1"/>
  <c r="BC93" i="4" s="1"/>
  <c r="AA93" i="4"/>
  <c r="K93" i="4"/>
  <c r="AM93" i="4"/>
  <c r="AF93" i="4" s="1"/>
  <c r="AK93" i="4"/>
  <c r="E93" i="4" s="1"/>
  <c r="AC93" i="4" l="1"/>
  <c r="F93" i="4"/>
  <c r="AB93" i="4"/>
  <c r="L93" i="4"/>
  <c r="M93" i="4" l="1"/>
  <c r="BA94" i="4" s="1"/>
  <c r="AD93" i="4"/>
  <c r="B93" i="4" s="1"/>
  <c r="X93" i="4"/>
  <c r="AY94" i="4"/>
  <c r="R93" i="4" l="1"/>
  <c r="N93" i="4"/>
  <c r="Y93" i="4"/>
  <c r="AQ94" i="4"/>
  <c r="AP94" i="4"/>
  <c r="AL94" i="4" l="1"/>
  <c r="AJ94" i="4"/>
  <c r="D94" i="4" s="1"/>
  <c r="C94" i="4"/>
  <c r="Z93" i="4"/>
  <c r="O93" i="4"/>
  <c r="P93" i="4" s="1"/>
  <c r="H93" i="1" s="1"/>
  <c r="AE94" i="4"/>
  <c r="J94" i="4"/>
  <c r="S93" i="4"/>
  <c r="U93" i="4" s="1"/>
  <c r="T93" i="4" s="1"/>
  <c r="F93" i="1" s="1"/>
  <c r="V94" i="4" l="1"/>
  <c r="AZ94" i="4" s="1"/>
  <c r="Q93" i="4"/>
  <c r="AA94" i="4"/>
  <c r="K94" i="4"/>
  <c r="W94" i="4"/>
  <c r="O94" i="4"/>
  <c r="BB94" i="4" l="1"/>
  <c r="BD94" i="4" s="1"/>
  <c r="BC94" i="4"/>
  <c r="AK94" i="4"/>
  <c r="E94" i="4" s="1"/>
  <c r="AM94" i="4"/>
  <c r="AF94" i="4" s="1"/>
  <c r="AC94" i="4"/>
  <c r="F94" i="4" l="1"/>
  <c r="AY95" i="4" s="1"/>
  <c r="L94" i="4"/>
  <c r="AB94" i="4"/>
  <c r="AD94" i="4" l="1"/>
  <c r="B94" i="4" s="1"/>
  <c r="M94" i="4"/>
  <c r="BA95" i="4" s="1"/>
  <c r="X94" i="4"/>
  <c r="N94" i="4" l="1"/>
  <c r="Z94" i="4" s="1"/>
  <c r="R94" i="4"/>
  <c r="Y94" i="4"/>
  <c r="AQ95" i="4"/>
  <c r="AP95" i="4"/>
  <c r="P94" i="4"/>
  <c r="H94" i="1" s="1"/>
  <c r="V95" i="4" l="1"/>
  <c r="BB95" i="4" s="1"/>
  <c r="BD95" i="4" s="1"/>
  <c r="Q94" i="4"/>
  <c r="AJ95" i="4"/>
  <c r="D95" i="4" s="1"/>
  <c r="AL95" i="4"/>
  <c r="AE95" i="4" s="1"/>
  <c r="C95" i="4"/>
  <c r="J95" i="4"/>
  <c r="S94" i="4"/>
  <c r="U94" i="4" s="1"/>
  <c r="T94" i="4" s="1"/>
  <c r="F94" i="1" s="1"/>
  <c r="W95" i="4"/>
  <c r="AZ95" i="4" l="1"/>
  <c r="BC95" i="4" s="1"/>
  <c r="AK95" i="4"/>
  <c r="E95" i="4" s="1"/>
  <c r="AM95" i="4"/>
  <c r="AF95" i="4" s="1"/>
  <c r="K95" i="4"/>
  <c r="AA95" i="4"/>
  <c r="AC95" i="4" l="1"/>
  <c r="L95" i="4"/>
  <c r="F95" i="4"/>
  <c r="AB95" i="4"/>
  <c r="X95" i="4" l="1"/>
  <c r="AY96" i="4"/>
  <c r="M95" i="4"/>
  <c r="BA96" i="4" s="1"/>
  <c r="AD95" i="4"/>
  <c r="B95" i="4" s="1"/>
  <c r="N95" i="4" l="1"/>
  <c r="R95" i="4"/>
  <c r="Y95" i="4"/>
  <c r="AQ96" i="4"/>
  <c r="AP96" i="4"/>
  <c r="AJ96" i="4" l="1"/>
  <c r="D96" i="4" s="1"/>
  <c r="AL96" i="4"/>
  <c r="C96" i="4"/>
  <c r="AE96" i="4"/>
  <c r="J96" i="4"/>
  <c r="S95" i="4"/>
  <c r="U95" i="4" s="1"/>
  <c r="T95" i="4" s="1"/>
  <c r="F95" i="1" s="1"/>
  <c r="Z95" i="4"/>
  <c r="O95" i="4"/>
  <c r="P95" i="4" s="1"/>
  <c r="H95" i="1" s="1"/>
  <c r="V96" i="4" l="1"/>
  <c r="AZ96" i="4" s="1"/>
  <c r="Q95" i="4"/>
  <c r="W96" i="4"/>
  <c r="O96" i="4"/>
  <c r="AA96" i="4"/>
  <c r="K96" i="4"/>
  <c r="BB96" i="4" l="1"/>
  <c r="BD96" i="4" s="1"/>
  <c r="AM96" i="4"/>
  <c r="AF96" i="4" s="1"/>
  <c r="AC96" i="4"/>
  <c r="BC96" i="4"/>
  <c r="AK96" i="4"/>
  <c r="E96" i="4" s="1"/>
  <c r="AB96" i="4" l="1"/>
  <c r="F96" i="4"/>
  <c r="L96" i="4"/>
  <c r="AY97" i="4" l="1"/>
  <c r="X96" i="4"/>
  <c r="M96" i="4"/>
  <c r="BA97" i="4" s="1"/>
  <c r="AD96" i="4"/>
  <c r="B96" i="4" s="1"/>
  <c r="N96" i="4" l="1"/>
  <c r="Z96" i="4" s="1"/>
  <c r="R96" i="4"/>
  <c r="Y96" i="4"/>
  <c r="AQ97" i="4"/>
  <c r="AP97" i="4"/>
  <c r="P96" i="4"/>
  <c r="H96" i="1" s="1"/>
  <c r="V97" i="4" l="1"/>
  <c r="AZ97" i="4" s="1"/>
  <c r="BC97" i="4" s="1"/>
  <c r="Q96" i="4"/>
  <c r="J97" i="4"/>
  <c r="AL97" i="4"/>
  <c r="AE97" i="4" s="1"/>
  <c r="AJ97" i="4"/>
  <c r="D97" i="4" s="1"/>
  <c r="C97" i="4"/>
  <c r="S96" i="4"/>
  <c r="U96" i="4" s="1"/>
  <c r="T96" i="4" s="1"/>
  <c r="F96" i="1" s="1"/>
  <c r="BB97" i="4"/>
  <c r="BD97" i="4" s="1"/>
  <c r="W97" i="4"/>
  <c r="AM97" i="4" l="1"/>
  <c r="AF97" i="4" s="1"/>
  <c r="AK97" i="4"/>
  <c r="E97" i="4" s="1"/>
  <c r="AA97" i="4"/>
  <c r="K97" i="4"/>
  <c r="AC97" i="4" l="1"/>
  <c r="F97" i="4"/>
  <c r="AB97" i="4"/>
  <c r="L97" i="4"/>
  <c r="M97" i="4" l="1"/>
  <c r="AD97" i="4"/>
  <c r="B97" i="4" s="1"/>
  <c r="X97" i="4"/>
  <c r="AY98" i="4"/>
  <c r="BA98" i="4"/>
  <c r="R97" i="4" l="1"/>
  <c r="N97" i="4"/>
  <c r="Y97" i="4"/>
  <c r="AQ98" i="4"/>
  <c r="AP98" i="4"/>
  <c r="J98" i="4" l="1"/>
  <c r="AJ98" i="4"/>
  <c r="D98" i="4" s="1"/>
  <c r="AL98" i="4"/>
  <c r="AE98" i="4" s="1"/>
  <c r="C98" i="4"/>
  <c r="Z97" i="4"/>
  <c r="O97" i="4"/>
  <c r="P97" i="4" s="1"/>
  <c r="H97" i="1" s="1"/>
  <c r="S97" i="4"/>
  <c r="U97" i="4" s="1"/>
  <c r="T97" i="4" s="1"/>
  <c r="F97" i="1" s="1"/>
  <c r="V98" i="4" l="1"/>
  <c r="Q97" i="4"/>
  <c r="AA98" i="4"/>
  <c r="K98" i="4"/>
  <c r="AC98" i="4" s="1"/>
  <c r="W98" i="4"/>
  <c r="O98" i="4"/>
  <c r="AZ98" i="4"/>
  <c r="BB98" i="4"/>
  <c r="BC98" i="4" l="1"/>
  <c r="AK98" i="4"/>
  <c r="E98" i="4" s="1"/>
  <c r="BD98" i="4"/>
  <c r="AM98" i="4"/>
  <c r="AF98" i="4" s="1"/>
  <c r="AB98" i="4" l="1"/>
  <c r="F98" i="4"/>
  <c r="AY99" i="4" s="1"/>
  <c r="L98" i="4"/>
  <c r="X98" i="4" l="1"/>
  <c r="AD98" i="4"/>
  <c r="B98" i="4" s="1"/>
  <c r="M98" i="4"/>
  <c r="BA99" i="4" l="1"/>
  <c r="N98" i="4"/>
  <c r="Z98" i="4" s="1"/>
  <c r="R98" i="4"/>
  <c r="Y98" i="4"/>
  <c r="AP99" i="4"/>
  <c r="AQ99" i="4"/>
  <c r="V99" i="4" l="1"/>
  <c r="AZ99" i="4" s="1"/>
  <c r="BC99" i="4" s="1"/>
  <c r="Q98" i="4"/>
  <c r="AJ99" i="4"/>
  <c r="D99" i="4" s="1"/>
  <c r="AL99" i="4"/>
  <c r="AE99" i="4" s="1"/>
  <c r="C99" i="4"/>
  <c r="J99" i="4"/>
  <c r="S98" i="4"/>
  <c r="U98" i="4" s="1"/>
  <c r="T98" i="4" s="1"/>
  <c r="F98" i="1" s="1"/>
  <c r="W99" i="4"/>
  <c r="BB99" i="4"/>
  <c r="BD99" i="4" s="1"/>
  <c r="P98" i="4"/>
  <c r="H98" i="1" s="1"/>
  <c r="AK99" i="4" l="1"/>
  <c r="E99" i="4" s="1"/>
  <c r="AM99" i="4"/>
  <c r="AF99" i="4" s="1"/>
  <c r="AA99" i="4"/>
  <c r="K99" i="4"/>
  <c r="AC99" i="4" l="1"/>
  <c r="F99" i="4"/>
  <c r="L99" i="4"/>
  <c r="AB99" i="4"/>
  <c r="M99" i="4" l="1"/>
  <c r="BA100" i="4" s="1"/>
  <c r="AD99" i="4"/>
  <c r="B99" i="4" s="1"/>
  <c r="X99" i="4"/>
  <c r="AY100" i="4"/>
  <c r="R99" i="4" l="1"/>
  <c r="N99" i="4"/>
  <c r="Y99" i="4"/>
  <c r="AP100" i="4"/>
  <c r="AQ100" i="4"/>
  <c r="J100" i="4" l="1"/>
  <c r="Z99" i="4"/>
  <c r="O99" i="4"/>
  <c r="P99" i="4" s="1"/>
  <c r="H99" i="1" s="1"/>
  <c r="AJ100" i="4"/>
  <c r="D100" i="4" s="1"/>
  <c r="AL100" i="4"/>
  <c r="AE100" i="4" s="1"/>
  <c r="C100" i="4"/>
  <c r="S99" i="4"/>
  <c r="U99" i="4" s="1"/>
  <c r="T99" i="4" s="1"/>
  <c r="F99" i="1" s="1"/>
  <c r="V100" i="4" l="1"/>
  <c r="AZ100" i="4" s="1"/>
  <c r="Q99" i="4"/>
  <c r="AA100" i="4"/>
  <c r="K100" i="4"/>
  <c r="W100" i="4"/>
  <c r="O100" i="4"/>
  <c r="BB100" i="4" l="1"/>
  <c r="BD100" i="4" s="1"/>
  <c r="AM100" i="4"/>
  <c r="AF100" i="4" s="1"/>
  <c r="BC100" i="4"/>
  <c r="AK100" i="4"/>
  <c r="E100" i="4" s="1"/>
  <c r="AC100" i="4"/>
  <c r="F100" i="4" l="1"/>
  <c r="AY101" i="4" s="1"/>
  <c r="L100" i="4"/>
  <c r="AB100" i="4"/>
  <c r="M100" i="4" l="1"/>
  <c r="AD100" i="4"/>
  <c r="B100" i="4" s="1"/>
  <c r="X100" i="4"/>
  <c r="R100" i="4" l="1"/>
  <c r="N100" i="4"/>
  <c r="Z100" i="4" s="1"/>
  <c r="Y100" i="4"/>
  <c r="AQ101" i="4"/>
  <c r="AP101" i="4"/>
  <c r="BA101" i="4"/>
  <c r="V101" i="4" l="1"/>
  <c r="BB101" i="4" s="1"/>
  <c r="BD101" i="4" s="1"/>
  <c r="Q100" i="4"/>
  <c r="J101" i="4"/>
  <c r="W101" i="4"/>
  <c r="S100" i="4"/>
  <c r="U100" i="4" s="1"/>
  <c r="T100" i="4" s="1"/>
  <c r="F100" i="1" s="1"/>
  <c r="AL101" i="4"/>
  <c r="AE101" i="4" s="1"/>
  <c r="AJ101" i="4"/>
  <c r="D101" i="4" s="1"/>
  <c r="C101" i="4"/>
  <c r="P100" i="4"/>
  <c r="H100" i="1" s="1"/>
  <c r="AZ101" i="4" l="1"/>
  <c r="BC101" i="4" s="1"/>
  <c r="AK101" i="4"/>
  <c r="E101" i="4" s="1"/>
  <c r="AA101" i="4"/>
  <c r="K101" i="4"/>
  <c r="AB101" i="4"/>
  <c r="F101" i="4"/>
  <c r="AM101" i="4"/>
  <c r="AF101" i="4" s="1"/>
  <c r="L101" i="4" s="1"/>
  <c r="AD101" i="4" l="1"/>
  <c r="B101" i="4" s="1"/>
  <c r="M101" i="4"/>
  <c r="X101" i="4"/>
  <c r="AY102" i="4"/>
  <c r="AC101" i="4"/>
  <c r="BA102" i="4"/>
  <c r="N101" i="4" l="1"/>
  <c r="R101" i="4"/>
  <c r="Y101" i="4"/>
  <c r="AQ102" i="4"/>
  <c r="AP102" i="4"/>
  <c r="AL102" i="4" l="1"/>
  <c r="AJ102" i="4"/>
  <c r="D102" i="4" s="1"/>
  <c r="C102" i="4"/>
  <c r="AE102" i="4"/>
  <c r="J102" i="4"/>
  <c r="S101" i="4"/>
  <c r="U101" i="4" s="1"/>
  <c r="T101" i="4" s="1"/>
  <c r="F101" i="1" s="1"/>
  <c r="Z101" i="4"/>
  <c r="O101" i="4"/>
  <c r="P101" i="4" s="1"/>
  <c r="H101" i="1" s="1"/>
  <c r="V102" i="4" l="1"/>
  <c r="Q101" i="4"/>
  <c r="AA102" i="4"/>
  <c r="K102" i="4"/>
  <c r="W102" i="4"/>
  <c r="AZ102" i="4"/>
  <c r="O102" i="4"/>
  <c r="BB102" i="4"/>
  <c r="BD102" i="4" l="1"/>
  <c r="AM102" i="4"/>
  <c r="AF102" i="4" s="1"/>
  <c r="AC102" i="4"/>
  <c r="BC102" i="4"/>
  <c r="AK102" i="4"/>
  <c r="E102" i="4" s="1"/>
  <c r="AB102" i="4" l="1"/>
  <c r="F102" i="4"/>
  <c r="AY103" i="4" s="1"/>
  <c r="L102" i="4"/>
  <c r="X102" i="4" l="1"/>
  <c r="M102" i="4"/>
  <c r="BA103" i="4" s="1"/>
  <c r="AD102" i="4"/>
  <c r="B102" i="4" s="1"/>
  <c r="N102" i="4" l="1"/>
  <c r="Z102" i="4" s="1"/>
  <c r="R102" i="4"/>
  <c r="Y102" i="4"/>
  <c r="AQ103" i="4"/>
  <c r="AP103" i="4"/>
  <c r="P102" i="4"/>
  <c r="H102" i="1" s="1"/>
  <c r="V103" i="4" l="1"/>
  <c r="Q102" i="4"/>
  <c r="J103" i="4"/>
  <c r="AJ103" i="4"/>
  <c r="D103" i="4" s="1"/>
  <c r="AL103" i="4"/>
  <c r="AE103" i="4" s="1"/>
  <c r="C103" i="4"/>
  <c r="S102" i="4"/>
  <c r="U102" i="4" s="1"/>
  <c r="T102" i="4" s="1"/>
  <c r="F102" i="1" s="1"/>
  <c r="AZ103" i="4"/>
  <c r="BC103" i="4" s="1"/>
  <c r="BB103" i="4"/>
  <c r="BD103" i="4" s="1"/>
  <c r="W103" i="4"/>
  <c r="K103" i="4" l="1"/>
  <c r="AA103" i="4"/>
  <c r="AM103" i="4"/>
  <c r="AF103" i="4" s="1"/>
  <c r="AK103" i="4"/>
  <c r="E103" i="4" s="1"/>
  <c r="AB103" i="4" l="1"/>
  <c r="F103" i="4"/>
  <c r="AY104" i="4" s="1"/>
  <c r="L103" i="4"/>
  <c r="AC103" i="4"/>
  <c r="M103" i="4" l="1"/>
  <c r="BA104" i="4" s="1"/>
  <c r="AD103" i="4"/>
  <c r="B103" i="4" s="1"/>
  <c r="X103" i="4"/>
  <c r="R103" i="4" l="1"/>
  <c r="N103" i="4"/>
  <c r="Y103" i="4"/>
  <c r="AQ104" i="4"/>
  <c r="AP104" i="4"/>
  <c r="J104" i="4" l="1"/>
  <c r="Z103" i="4"/>
  <c r="O103" i="4"/>
  <c r="P103" i="4" s="1"/>
  <c r="H103" i="1" s="1"/>
  <c r="AL104" i="4"/>
  <c r="AE104" i="4" s="1"/>
  <c r="AJ104" i="4"/>
  <c r="D104" i="4" s="1"/>
  <c r="C104" i="4"/>
  <c r="S103" i="4"/>
  <c r="U103" i="4" s="1"/>
  <c r="T103" i="4" s="1"/>
  <c r="F103" i="1" s="1"/>
  <c r="V104" i="4" l="1"/>
  <c r="Q103" i="4"/>
  <c r="K104" i="4"/>
  <c r="AC104" i="4" s="1"/>
  <c r="AA104" i="4"/>
  <c r="W104" i="4"/>
  <c r="O104" i="4"/>
  <c r="BB104" i="4"/>
  <c r="AZ104" i="4"/>
  <c r="BC104" i="4" l="1"/>
  <c r="AK104" i="4"/>
  <c r="E104" i="4" s="1"/>
  <c r="BD104" i="4"/>
  <c r="AM104" i="4"/>
  <c r="AF104" i="4" s="1"/>
  <c r="AB104" i="4" l="1"/>
  <c r="L104" i="4"/>
  <c r="F104" i="4"/>
  <c r="AY105" i="4" l="1"/>
  <c r="X104" i="4"/>
  <c r="M104" i="4"/>
  <c r="AD104" i="4"/>
  <c r="B104" i="4"/>
  <c r="BA105" i="4" l="1"/>
  <c r="R104" i="4"/>
  <c r="N104" i="4"/>
  <c r="Z104" i="4" s="1"/>
  <c r="Y104" i="4"/>
  <c r="AQ105" i="4"/>
  <c r="AP105" i="4"/>
  <c r="V105" i="4" l="1"/>
  <c r="AZ105" i="4" s="1"/>
  <c r="BC105" i="4" s="1"/>
  <c r="Q104" i="4"/>
  <c r="W105" i="4"/>
  <c r="S104" i="4"/>
  <c r="U104" i="4" s="1"/>
  <c r="T104" i="4" s="1"/>
  <c r="F104" i="1" s="1"/>
  <c r="J105" i="4"/>
  <c r="AJ105" i="4"/>
  <c r="D105" i="4" s="1"/>
  <c r="AL105" i="4"/>
  <c r="AE105" i="4" s="1"/>
  <c r="C105" i="4"/>
  <c r="P104" i="4"/>
  <c r="H104" i="1" s="1"/>
  <c r="BB105" i="4" l="1"/>
  <c r="BD105" i="4" s="1"/>
  <c r="AK105" i="4"/>
  <c r="E105" i="4" s="1"/>
  <c r="AB105" i="4" s="1"/>
  <c r="AM105" i="4"/>
  <c r="AF105" i="4" s="1"/>
  <c r="L105" i="4" s="1"/>
  <c r="K105" i="4"/>
  <c r="AA105" i="4"/>
  <c r="F105" i="4" l="1"/>
  <c r="AY106" i="4" s="1"/>
  <c r="M105" i="4"/>
  <c r="BA106" i="4" s="1"/>
  <c r="AD105" i="4"/>
  <c r="B105" i="4" s="1"/>
  <c r="AC105" i="4"/>
  <c r="X105" i="4"/>
  <c r="N105" i="4" l="1"/>
  <c r="R105" i="4"/>
  <c r="Y105" i="4"/>
  <c r="AP106" i="4"/>
  <c r="AQ106" i="4"/>
  <c r="J106" i="4" l="1"/>
  <c r="AJ106" i="4"/>
  <c r="D106" i="4" s="1"/>
  <c r="AL106" i="4"/>
  <c r="AE106" i="4" s="1"/>
  <c r="C106" i="4"/>
  <c r="S105" i="4"/>
  <c r="U105" i="4" s="1"/>
  <c r="T105" i="4" s="1"/>
  <c r="F105" i="1" s="1"/>
  <c r="Z105" i="4"/>
  <c r="O105" i="4"/>
  <c r="P105" i="4" s="1"/>
  <c r="H105" i="1" s="1"/>
  <c r="V106" i="4" l="1"/>
  <c r="Q105" i="4"/>
  <c r="AA106" i="4"/>
  <c r="K106" i="4"/>
  <c r="AC106" i="4" s="1"/>
  <c r="W106" i="4"/>
  <c r="O106" i="4"/>
  <c r="AZ106" i="4"/>
  <c r="BB106" i="4"/>
  <c r="BD106" i="4" l="1"/>
  <c r="AM106" i="4"/>
  <c r="AF106" i="4" s="1"/>
  <c r="BC106" i="4"/>
  <c r="AK106" i="4"/>
  <c r="E106" i="4" s="1"/>
  <c r="AB106" i="4" l="1"/>
  <c r="L106" i="4"/>
  <c r="F106" i="4"/>
  <c r="X106" i="4" l="1"/>
  <c r="M106" i="4"/>
  <c r="AD106" i="4"/>
  <c r="AY107" i="4"/>
  <c r="B106" i="4"/>
  <c r="BA107" i="4" l="1"/>
  <c r="R106" i="4"/>
  <c r="N106" i="4"/>
  <c r="Z106" i="4" s="1"/>
  <c r="Y106" i="4"/>
  <c r="AQ107" i="4"/>
  <c r="AP107" i="4"/>
  <c r="V107" i="4" l="1"/>
  <c r="BB107" i="4" s="1"/>
  <c r="BD107" i="4" s="1"/>
  <c r="Q106" i="4"/>
  <c r="J107" i="4"/>
  <c r="W107" i="4"/>
  <c r="AZ107" i="4"/>
  <c r="BC107" i="4" s="1"/>
  <c r="S106" i="4"/>
  <c r="U106" i="4" s="1"/>
  <c r="T106" i="4" s="1"/>
  <c r="F106" i="1" s="1"/>
  <c r="AJ107" i="4"/>
  <c r="D107" i="4" s="1"/>
  <c r="AL107" i="4"/>
  <c r="AE107" i="4" s="1"/>
  <c r="C107" i="4"/>
  <c r="P106" i="4"/>
  <c r="H106" i="1" s="1"/>
  <c r="AK107" i="4" l="1"/>
  <c r="E107" i="4" s="1"/>
  <c r="AM107" i="4"/>
  <c r="AF107" i="4" s="1"/>
  <c r="K107" i="4"/>
  <c r="AA107" i="4"/>
  <c r="AC107" i="4" l="1"/>
  <c r="AB107" i="4"/>
  <c r="L107" i="4"/>
  <c r="F107" i="4"/>
  <c r="M107" i="4" l="1"/>
  <c r="BA108" i="4" s="1"/>
  <c r="AD107" i="4"/>
  <c r="B107" i="4" s="1"/>
  <c r="X107" i="4"/>
  <c r="AY108" i="4"/>
  <c r="R107" i="4" l="1"/>
  <c r="N107" i="4"/>
  <c r="Y107" i="4"/>
  <c r="AQ108" i="4"/>
  <c r="AP108" i="4"/>
  <c r="J108" i="4" l="1"/>
  <c r="Z107" i="4"/>
  <c r="O107" i="4"/>
  <c r="P107" i="4" s="1"/>
  <c r="H107" i="1" s="1"/>
  <c r="AL108" i="4"/>
  <c r="AE108" i="4" s="1"/>
  <c r="AJ108" i="4"/>
  <c r="D108" i="4" s="1"/>
  <c r="C108" i="4"/>
  <c r="S107" i="4"/>
  <c r="U107" i="4" s="1"/>
  <c r="T107" i="4" s="1"/>
  <c r="F107" i="1" s="1"/>
  <c r="V108" i="4" l="1"/>
  <c r="Q107" i="4"/>
  <c r="K108" i="4"/>
  <c r="AC108" i="4" s="1"/>
  <c r="AA108" i="4"/>
  <c r="BB108" i="4"/>
  <c r="O108" i="4"/>
  <c r="W108" i="4"/>
  <c r="AZ108" i="4"/>
  <c r="BD108" i="4" l="1"/>
  <c r="AM108" i="4"/>
  <c r="AF108" i="4" s="1"/>
  <c r="BC108" i="4"/>
  <c r="AK108" i="4"/>
  <c r="E108" i="4" s="1"/>
  <c r="F108" i="4" l="1"/>
  <c r="AB108" i="4"/>
  <c r="L108" i="4"/>
  <c r="AD108" i="4" l="1"/>
  <c r="B108" i="4" s="1"/>
  <c r="M108" i="4"/>
  <c r="AY109" i="4"/>
  <c r="X108" i="4"/>
  <c r="BA109" i="4" l="1"/>
  <c r="R108" i="4"/>
  <c r="N108" i="4"/>
  <c r="Z108" i="4" s="1"/>
  <c r="Y108" i="4"/>
  <c r="AQ109" i="4"/>
  <c r="J109" i="4" s="1"/>
  <c r="AP109" i="4"/>
  <c r="V109" i="4" l="1"/>
  <c r="BB109" i="4" s="1"/>
  <c r="BD109" i="4" s="1"/>
  <c r="Q108" i="4"/>
  <c r="W109" i="4"/>
  <c r="S108" i="4"/>
  <c r="U108" i="4" s="1"/>
  <c r="T108" i="4" s="1"/>
  <c r="F108" i="1" s="1"/>
  <c r="AJ109" i="4"/>
  <c r="D109" i="4" s="1"/>
  <c r="AL109" i="4"/>
  <c r="AE109" i="4" s="1"/>
  <c r="C109" i="4"/>
  <c r="P108" i="4"/>
  <c r="H108" i="1" s="1"/>
  <c r="AZ109" i="4" l="1"/>
  <c r="BC109" i="4" s="1"/>
  <c r="AA109" i="4"/>
  <c r="K109" i="4"/>
  <c r="AC109" i="4" s="1"/>
  <c r="AM109" i="4"/>
  <c r="AF109" i="4" s="1"/>
  <c r="AK109" i="4"/>
  <c r="E109" i="4" s="1"/>
  <c r="AB109" i="4" l="1"/>
  <c r="L109" i="4"/>
  <c r="F109" i="4"/>
  <c r="X109" i="4" s="1"/>
  <c r="M109" i="4" l="1"/>
  <c r="AD109" i="4"/>
  <c r="B109" i="4" s="1"/>
  <c r="N109" i="4" l="1"/>
  <c r="R109" i="4"/>
  <c r="Y109" i="4"/>
  <c r="S109" i="4" l="1"/>
  <c r="U109" i="4" s="1"/>
  <c r="T109" i="4" s="1"/>
  <c r="F109" i="1" s="1"/>
  <c r="Z109" i="4"/>
  <c r="Q109" i="4" s="1"/>
  <c r="O109" i="4"/>
  <c r="P109" i="4" s="1"/>
  <c r="H109" i="1" s="1"/>
</calcChain>
</file>

<file path=xl/sharedStrings.xml><?xml version="1.0" encoding="utf-8"?>
<sst xmlns="http://schemas.openxmlformats.org/spreadsheetml/2006/main" count="486" uniqueCount="263">
  <si>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</si>
  <si>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</si>
  <si>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</si>
  <si>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</si>
  <si>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</si>
  <si>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</si>
  <si>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</si>
  <si>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</si>
  <si>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</si>
  <si>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</si>
  <si>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</si>
  <si>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</si>
  <si>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</si>
  <si>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</si>
  <si>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</si>
  <si>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</si>
  <si>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</si>
  <si>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</si>
  <si>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</si>
  <si>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</si>
  <si>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</si>
  <si>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</si>
  <si>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</si>
  <si>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</si>
  <si>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</si>
  <si>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</si>
  <si>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</si>
  <si>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</si>
  <si>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</si>
  <si>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</si>
  <si>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</si>
  <si>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</si>
  <si>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</si>
  <si>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</si>
  <si>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</si>
  <si>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</si>
  <si>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</si>
  <si>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</si>
  <si>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</si>
  <si>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</si>
  <si>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</si>
  <si>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</si>
  <si>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</si>
  <si>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</si>
  <si>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</si>
  <si>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</si>
  <si>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</si>
  <si>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</si>
  <si>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</si>
  <si>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</si>
  <si>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</si>
  <si>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</si>
  <si>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</si>
  <si>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</si>
  <si>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</si>
  <si>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</si>
  <si>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</si>
  <si>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</si>
  <si>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</si>
  <si>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</si>
  <si>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</si>
  <si>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</si>
  <si>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</si>
  <si>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</si>
  <si>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</si>
  <si>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</si>
  <si>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</si>
  <si>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</si>
  <si>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</si>
  <si>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</si>
  <si>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</si>
  <si>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</si>
  <si>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</si>
  <si>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</si>
  <si>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</si>
  <si>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</si>
  <si>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</si>
  <si>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</si>
  <si>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</si>
  <si>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</si>
  <si>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</si>
  <si>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</si>
  <si>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</si>
  <si>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</si>
  <si>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</si>
  <si>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</si>
  <si>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</si>
  <si>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</si>
  <si>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</si>
  <si>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</si>
  <si>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</si>
  <si>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</si>
  <si>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</si>
  <si>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</si>
  <si>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</si>
  <si>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</si>
  <si>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</si>
  <si>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</si>
  <si>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</si>
  <si>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</si>
  <si>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</si>
  <si>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</si>
  <si>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</si>
  <si>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</si>
  <si>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</si>
  <si>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</si>
  <si>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</si>
  <si>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</si>
  <si>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</si>
  <si>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</si>
  <si>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</si>
  <si>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</si>
  <si>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</si>
  <si>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</si>
  <si>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>GAME</t>
  </si>
  <si>
    <t>START</t>
  </si>
  <si>
    <t>S</t>
  </si>
  <si>
    <t>TAIL</t>
  </si>
  <si>
    <t>RL</t>
  </si>
  <si>
    <t>LL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</si>
  <si>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</si>
  <si>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</si>
  <si>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</si>
  <si>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</si>
  <si>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</si>
  <si>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</si>
  <si>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</si>
  <si>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</si>
  <si>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</si>
  <si>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</si>
  <si>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</si>
  <si>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</si>
  <si>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</si>
  <si>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</si>
  <si>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</si>
  <si>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</si>
  <si>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</si>
  <si>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</si>
  <si>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</si>
  <si>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</si>
  <si>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</si>
  <si>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</si>
  <si>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</si>
  <si>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</si>
  <si>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</si>
  <si>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</si>
  <si>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</si>
  <si>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/>
  </si>
  <si>
    <t>OVERALL BET RESULT</t>
  </si>
  <si>
    <t>Overall</t>
  </si>
  <si>
    <t>Bet Win</t>
  </si>
  <si>
    <t>LLL</t>
  </si>
  <si>
    <t>WWL</t>
  </si>
  <si>
    <t>WLL</t>
  </si>
  <si>
    <t>LWL</t>
  </si>
  <si>
    <t>WWW</t>
  </si>
  <si>
    <t>LWW</t>
  </si>
  <si>
    <t>WLW</t>
  </si>
  <si>
    <t>LLW</t>
  </si>
  <si>
    <t>WL</t>
  </si>
  <si>
    <t>LW</t>
  </si>
  <si>
    <t>WW</t>
  </si>
  <si>
    <t>WWWW</t>
  </si>
  <si>
    <t>LLLL</t>
  </si>
  <si>
    <t>LLWL</t>
  </si>
  <si>
    <t>LLWW</t>
  </si>
  <si>
    <t>LWLL</t>
  </si>
  <si>
    <t>LWLW</t>
  </si>
  <si>
    <t>LWWL</t>
  </si>
  <si>
    <t>LWWW</t>
  </si>
  <si>
    <t>WLLL</t>
  </si>
  <si>
    <t>WLLW</t>
  </si>
  <si>
    <t>WLWL</t>
  </si>
  <si>
    <t>WLWW</t>
  </si>
  <si>
    <t>WWLL</t>
  </si>
  <si>
    <t>WWLW</t>
  </si>
  <si>
    <t>WWWL</t>
  </si>
  <si>
    <t>LLLLL</t>
  </si>
  <si>
    <t>LWLLL</t>
  </si>
  <si>
    <t>LLWLL</t>
  </si>
  <si>
    <t>LWWLL</t>
  </si>
  <si>
    <t>LLLWL</t>
  </si>
  <si>
    <t>LWLWL</t>
  </si>
  <si>
    <t>LLWWL</t>
  </si>
  <si>
    <t>LWWWL</t>
  </si>
  <si>
    <t>WLLLL</t>
  </si>
  <si>
    <t>WWLLL</t>
  </si>
  <si>
    <t>WLWLL</t>
  </si>
  <si>
    <t>WWWLL</t>
  </si>
  <si>
    <t>WLLWL</t>
  </si>
  <si>
    <t>WWLWL</t>
  </si>
  <si>
    <t>WLWWL</t>
  </si>
  <si>
    <t>WWWWL</t>
  </si>
  <si>
    <t>LLLLW</t>
  </si>
  <si>
    <t>LWLLW</t>
  </si>
  <si>
    <t>LLWLW</t>
  </si>
  <si>
    <t>LWWLW</t>
  </si>
  <si>
    <t>LLLWW</t>
  </si>
  <si>
    <t>LWLWW</t>
  </si>
  <si>
    <t>LLWWW</t>
  </si>
  <si>
    <t>LWWWW</t>
  </si>
  <si>
    <t>WLLLW</t>
  </si>
  <si>
    <t>WWLLW</t>
  </si>
  <si>
    <t>WLWLW</t>
  </si>
  <si>
    <t>WWWLW</t>
  </si>
  <si>
    <t>WLLWW</t>
  </si>
  <si>
    <t>WWLWW</t>
  </si>
  <si>
    <t>WLWWW</t>
  </si>
  <si>
    <t>WWWWW</t>
  </si>
  <si>
    <t>LLLLLW</t>
  </si>
  <si>
    <t>LLLLWL</t>
  </si>
  <si>
    <t>LLLLWW</t>
  </si>
  <si>
    <t>LLLWLL</t>
  </si>
  <si>
    <t>LLLWLW</t>
  </si>
  <si>
    <t>LLLWWL</t>
  </si>
  <si>
    <t>LLLWWW</t>
  </si>
  <si>
    <t>LLWLLL</t>
  </si>
  <si>
    <t>LLWLLW</t>
  </si>
  <si>
    <t>LLWLWL</t>
  </si>
  <si>
    <t>LLWLWW</t>
  </si>
  <si>
    <t>LLWWLL</t>
  </si>
  <si>
    <t>LLWWLW</t>
  </si>
  <si>
    <t>LLWWWL</t>
  </si>
  <si>
    <t>LLWWWW</t>
  </si>
  <si>
    <t>LWLLLL</t>
  </si>
  <si>
    <t>LWLLLW</t>
  </si>
  <si>
    <t>LWLLWL</t>
  </si>
  <si>
    <t>LWLLWW</t>
  </si>
  <si>
    <t>LWLWLL</t>
  </si>
  <si>
    <t>LWLWLW</t>
  </si>
  <si>
    <t>LWLWWL</t>
  </si>
  <si>
    <t>LWLWWW</t>
  </si>
  <si>
    <t>LWWLLL</t>
  </si>
  <si>
    <t>LWWLLW</t>
  </si>
  <si>
    <t>LWWLWL</t>
  </si>
  <si>
    <t>LWWLWW</t>
  </si>
  <si>
    <t>LWWWLL</t>
  </si>
  <si>
    <t>LWWWLW</t>
  </si>
  <si>
    <t>LWWWWL</t>
  </si>
  <si>
    <t>LWWWWW</t>
  </si>
  <si>
    <t>WLLLLL</t>
  </si>
  <si>
    <t>WLLLLW</t>
  </si>
  <si>
    <t>WLLLWL</t>
  </si>
  <si>
    <t>WLLLWW</t>
  </si>
  <si>
    <t>WLLWLL</t>
  </si>
  <si>
    <t>WLLWLW</t>
  </si>
  <si>
    <t>WLLWWL</t>
  </si>
  <si>
    <t>WLLWWW</t>
  </si>
  <si>
    <t>WLWLLL</t>
  </si>
  <si>
    <t>WLWLLW</t>
  </si>
  <si>
    <t>WLWLWL</t>
  </si>
  <si>
    <t>WLWLWW</t>
  </si>
  <si>
    <t>WLWWLL</t>
  </si>
  <si>
    <t>WLWWLW</t>
  </si>
  <si>
    <t>LLLLLL</t>
  </si>
  <si>
    <t>END OF SHEET</t>
  </si>
  <si>
    <t xml:space="preserve">$$$ </t>
  </si>
  <si>
    <t>Strategy Report</t>
  </si>
  <si>
    <t xml:space="preserve">Number of Player </t>
  </si>
  <si>
    <t>Number of  Banker</t>
  </si>
  <si>
    <t>Total Profit / Loss (Unit)</t>
  </si>
  <si>
    <t>Total Consolidated Wins</t>
  </si>
  <si>
    <t>Total Consolidated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</si>
</sst>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Var(--ff-mono)"/>
    </font>
    <font>
      <b/>
      <sz val="16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Wingdings"/>
      <charset val="2"/>
    </font>
    <font>
      <sz val="12"/>
      <color theme="1"/>
      <name val="Wingdings"/>
      <charset val="2"/>
    </font>
    <font>
      <b/>
      <sz val="9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1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21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18" borderId="17" xfId="0" applyFont="1" applyFill="1" applyBorder="1" applyAlignment="1">
      <alignment horizontal="center" vertical="center"/>
    </xf>
    <xf numFmtId="0" fontId="8" fillId="18" borderId="18" xfId="0" applyFont="1" applyFill="1" applyBorder="1" applyAlignment="1">
      <alignment horizontal="center" vertical="center"/>
    </xf>
    <xf numFmtId="0" fontId="10" fillId="18" borderId="18" xfId="0" applyFont="1" applyFill="1" applyBorder="1" applyAlignment="1">
      <alignment horizontal="center" vertical="center"/>
    </xf>
    <xf numFmtId="0" fontId="8" fillId="18" borderId="19" xfId="0" applyFont="1" applyFill="1" applyBorder="1" applyAlignment="1">
      <alignment horizontal="center" vertical="center" wrapText="1"/>
    </xf>
    <xf numFmtId="0" fontId="9" fillId="18" borderId="2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8" fillId="16" borderId="5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11" fillId="16" borderId="10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quotePrefix="1" applyFill="1" applyBorder="1" applyAlignment="1">
      <alignment horizontal="center" vertical="center"/>
    </xf>
    <xf numFmtId="0" fontId="0" fillId="16" borderId="8" xfId="0" quotePrefix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6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4" fillId="21" borderId="0" xfId="0" applyFont="1" applyFill="1" applyAlignment="1">
      <alignment vertical="center"/>
    </xf>
    <xf numFmtId="0" fontId="1" fillId="18" borderId="4" xfId="0" applyFont="1" applyFill="1" applyBorder="1" applyAlignment="1">
      <alignment horizontal="center" vertical="center" wrapText="1"/>
    </xf>
    <xf numFmtId="0" fontId="8" fillId="14" borderId="26" xfId="0" applyFont="1" applyFill="1" applyBorder="1" applyAlignment="1">
      <alignment horizontal="center" vertical="center"/>
    </xf>
    <xf numFmtId="0" fontId="1" fillId="18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8" fillId="14" borderId="44" xfId="0" applyFont="1" applyFill="1" applyBorder="1" applyAlignment="1">
      <alignment horizontal="center" vertical="center"/>
    </xf>
    <xf numFmtId="0" fontId="0" fillId="18" borderId="6" xfId="0" quotePrefix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18" borderId="8" xfId="0" quotePrefix="1" applyFill="1" applyBorder="1" applyAlignment="1">
      <alignment horizontal="center" vertical="center"/>
    </xf>
    <xf numFmtId="0" fontId="0" fillId="16" borderId="9" xfId="0" quotePrefix="1" applyFill="1" applyBorder="1" applyAlignment="1">
      <alignment horizontal="center" vertical="center"/>
    </xf>
    <xf numFmtId="0" fontId="0" fillId="16" borderId="4" xfId="0" quotePrefix="1" applyFill="1" applyBorder="1" applyAlignment="1">
      <alignment horizontal="center" vertical="center"/>
    </xf>
    <xf numFmtId="0" fontId="0" fillId="16" borderId="10" xfId="0" quotePrefix="1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8" borderId="4" xfId="0" quotePrefix="1" applyFill="1" applyBorder="1" applyAlignment="1">
      <alignment horizontal="center" vertical="center"/>
    </xf>
    <xf numFmtId="0" fontId="8" fillId="14" borderId="45" xfId="0" applyFont="1" applyFill="1" applyBorder="1" applyAlignment="1">
      <alignment horizontal="center" vertical="center"/>
    </xf>
    <xf numFmtId="0" fontId="12" fillId="18" borderId="38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2" fillId="18" borderId="40" xfId="0" applyFont="1" applyFill="1" applyBorder="1" applyAlignment="1">
      <alignment horizontal="center" vertical="center"/>
    </xf>
    <xf numFmtId="0" fontId="12" fillId="18" borderId="37" xfId="0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18" borderId="46" xfId="0" applyFont="1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CFBCB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CCC"/>
        </patternFill>
      </fill>
    </dxf>
    <dxf>
      <fill>
        <patternFill>
          <bgColor rgb="FF66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FCCCC"/>
      <color rgb="FFFF6600"/>
      <color rgb="FF2FD422"/>
      <color rgb="FF66FF99"/>
      <color rgb="FFFCFBCB"/>
      <color rgb="FFFF7C80"/>
      <color rgb="FF9900FF"/>
      <color rgb="FF9900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Q104853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8" sqref="K8"/>
    </sheetView>
  </sheetViews>
  <sheetFormatPr defaultRowHeight="15"/>
  <cols>
    <col min="1" max="1" width="4.28515625" style="14" customWidth="1"/>
    <col min="2" max="4" width="5.7109375" style="14" customWidth="1"/>
    <col min="5" max="5" width="5.7109375" style="88" customWidth="1"/>
    <col min="6" max="8" width="5.7109375" style="14" customWidth="1"/>
    <col min="9" max="13" width="11.85546875" style="14" customWidth="1"/>
    <col min="14" max="14" width="7.5703125" style="14" customWidth="1"/>
    <col min="15" max="16384" width="9.140625" style="14"/>
  </cols>
  <sheetData>
    <row r="1" spans="1:14" ht="15" customHeight="1">
      <c r="B1" s="96" t="s">
        <v>27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15.75" customHeight="1" thickBot="1">
      <c r="B2" s="96"/>
      <c r="C2" s="96"/>
      <c r="D2" s="96"/>
      <c r="E2" s="96"/>
      <c r="F2" s="96"/>
      <c r="G2" s="96"/>
      <c r="H2" s="96"/>
      <c r="I2" s="97"/>
      <c r="J2" s="97"/>
      <c r="K2" s="97"/>
      <c r="L2" s="97"/>
      <c r="M2" s="97"/>
      <c r="N2" s="97"/>
    </row>
    <row r="3" spans="1:14" ht="30.75" customHeight="1">
      <c r="B3" s="98" t="s">
        <v>3</v>
      </c>
      <c r="C3" s="99"/>
      <c r="D3" s="99"/>
      <c r="E3" s="99"/>
      <c r="F3" s="99"/>
      <c r="G3" s="99"/>
      <c r="H3" s="100"/>
      <c r="I3" s="141"/>
      <c r="J3" s="142"/>
      <c r="K3" s="142"/>
      <c r="L3" s="142"/>
      <c r="M3" s="142"/>
      <c r="N3" s="229" t="s">
        <v>0</v>
      </c>
    </row>
    <row r="4" spans="1:14" s="89" customFormat="1" ht="25.5" customHeight="1" thickBot="1">
      <c r="B4" s="143" t="s">
        <v>73</v>
      </c>
      <c r="C4" s="144" t="s">
        <v>119</v>
      </c>
      <c r="D4" s="144" t="s">
        <v>118</v>
      </c>
      <c r="E4" s="145" t="str">
        <f>CHAR(252)</f>
        <v>ü</v>
      </c>
      <c r="F4" s="144" t="s">
        <v>24</v>
      </c>
      <c r="G4" s="144" t="s">
        <v>76</v>
      </c>
      <c r="H4" s="146" t="s">
        <v>77</v>
      </c>
      <c r="I4" s="147"/>
      <c r="J4" s="148"/>
      <c r="K4" s="149"/>
      <c r="L4" s="149"/>
      <c r="M4" s="150"/>
      <c r="N4" s="230"/>
    </row>
    <row r="5" spans="1:14" ht="26.25" customHeight="1">
      <c r="B5" s="151"/>
      <c r="C5" s="152"/>
      <c r="D5" s="152"/>
      <c r="E5" s="153" t="str">
        <f>IF('Strategy 1 | PD-TG'!R5&gt;0,"YES",IF('Strategy 1 | PD-TG'!R5=0,"","NO"))</f>
        <v/>
      </c>
      <c r="F5" s="152">
        <f>'Strategy 1 | PD-TG'!T5</f>
        <v>0</v>
      </c>
      <c r="G5" s="152"/>
      <c r="H5" s="154">
        <f>'Strategy 1 | PD-TG'!P5</f>
        <v>0</v>
      </c>
      <c r="I5" s="141"/>
      <c r="J5" s="142"/>
      <c r="K5" s="142"/>
      <c r="L5" s="142"/>
      <c r="M5" s="155"/>
      <c r="N5" s="156" t="s">
        <v>24</v>
      </c>
    </row>
    <row r="6" spans="1:14" ht="26.25" customHeight="1">
      <c r="B6" s="157"/>
      <c r="C6" s="158"/>
      <c r="D6" s="158"/>
      <c r="E6" s="159" t="str">
        <f>IF('Strategy 1 | PD-TG'!R6&gt;0,"YES",IF('Strategy 1 | PD-TG'!R6=0,"","NO"))</f>
        <v/>
      </c>
      <c r="F6" s="158">
        <f>'Strategy 1 | PD-TG'!T6</f>
        <v>0</v>
      </c>
      <c r="G6" s="158"/>
      <c r="H6" s="160">
        <f>'Strategy 1 | PD-TG'!P6</f>
        <v>0</v>
      </c>
      <c r="I6" s="141"/>
      <c r="J6" s="142"/>
      <c r="K6" s="142"/>
      <c r="L6" s="142"/>
      <c r="M6" s="155"/>
      <c r="N6" s="161" t="s">
        <v>24</v>
      </c>
    </row>
    <row r="7" spans="1:14" ht="26.25" customHeight="1">
      <c r="B7" s="157"/>
      <c r="C7" s="158"/>
      <c r="D7" s="158"/>
      <c r="E7" s="159" t="str">
        <f>IF('Strategy 1 | PD-TG'!R7&gt;0,"YES",IF('Strategy 1 | PD-TG'!R7=0,"","NO"))</f>
        <v/>
      </c>
      <c r="F7" s="158">
        <f>'Strategy 1 | PD-TG'!T7</f>
        <v>0</v>
      </c>
      <c r="G7" s="158"/>
      <c r="H7" s="160">
        <f>'Strategy 1 | PD-TG'!P7</f>
        <v>0</v>
      </c>
      <c r="I7" s="141"/>
      <c r="J7" s="142"/>
      <c r="K7" s="142"/>
      <c r="L7" s="142"/>
      <c r="M7" s="155"/>
      <c r="N7" s="161" t="s">
        <v>24</v>
      </c>
    </row>
    <row r="8" spans="1:14" ht="26.25" customHeight="1">
      <c r="B8" s="157"/>
      <c r="C8" s="158"/>
      <c r="D8" s="158"/>
      <c r="E8" s="159" t="str">
        <f>IF('Strategy 1 | PD-TG'!R8&gt;0,"YES",IF('Strategy 1 | PD-TG'!R8=0,"","NO"))</f>
        <v/>
      </c>
      <c r="F8" s="158">
        <f>'Strategy 1 | PD-TG'!T8</f>
        <v>0</v>
      </c>
      <c r="G8" s="158"/>
      <c r="H8" s="160">
        <f>'Strategy 1 | PD-TG'!P8</f>
        <v>0</v>
      </c>
      <c r="I8" s="141"/>
      <c r="J8" s="142"/>
      <c r="K8" s="142"/>
      <c r="L8" s="142"/>
      <c r="M8" s="155"/>
      <c r="N8" s="161" t="s">
        <v>24</v>
      </c>
    </row>
    <row r="9" spans="1:14" ht="26.25" customHeight="1" thickBot="1">
      <c r="B9" s="162"/>
      <c r="C9" s="163"/>
      <c r="D9" s="163"/>
      <c r="E9" s="164"/>
      <c r="F9" s="163">
        <f>'Strategy 1 | PD-TG'!T9</f>
        <v>0</v>
      </c>
      <c r="G9" s="163"/>
      <c r="H9" s="165">
        <f>'Strategy 1 | PD-TG'!P9</f>
        <v>0</v>
      </c>
      <c r="I9" s="141"/>
      <c r="J9" s="142"/>
      <c r="K9" s="142"/>
      <c r="L9" s="142"/>
      <c r="M9" s="155"/>
      <c r="N9" s="166" t="s">
        <v>24</v>
      </c>
    </row>
    <row r="10" spans="1:14" ht="26.25" customHeight="1" thickBot="1">
      <c r="A10" s="14">
        <v>1</v>
      </c>
      <c r="B10" s="167" t="str">
        <f>'Strategy 1 | PD-TG'!B10</f>
        <v>P2</v>
      </c>
      <c r="C10" s="168" t="str">
        <f>'Strategy 1 | PD-TG'!C10</f>
        <v>T-B</v>
      </c>
      <c r="D10" s="168" t="str">
        <f>'Strategy 1 | PD-TG'!J10</f>
        <v>T-B</v>
      </c>
      <c r="E10" s="169" t="str">
        <f>IF(N10="","",IF('Strategy 1 | PD-TG'!R10&gt;0,CHAR(252),IF('Strategy 1 | PD-TG'!R10=0,"",CHAR(251))))</f>
        <v>û</v>
      </c>
      <c r="F10" s="168">
        <f>'Strategy 1 | PD-TG'!T10</f>
        <v>-1</v>
      </c>
      <c r="G10" s="168">
        <f>'Strategy 1 | PD-TG'!N10</f>
        <v>-2</v>
      </c>
      <c r="H10" s="170">
        <f>'Strategy 1 | PD-TG'!P10</f>
        <v>-2</v>
      </c>
      <c r="I10" s="141"/>
      <c r="J10" s="142"/>
      <c r="K10" s="142"/>
      <c r="L10" s="142"/>
      <c r="M10" s="141"/>
      <c r="N10" s="156" t="s">
        <v>25</v>
      </c>
    </row>
    <row r="11" spans="1:14" ht="26.25" customHeight="1" thickBot="1">
      <c r="A11" s="14">
        <v>2</v>
      </c>
      <c r="B11" s="171" t="str">
        <f>'Strategy 1 | PD-TG'!B11</f>
        <v>NB</v>
      </c>
      <c r="C11" s="142" t="str">
        <f>'Strategy 1 | PD-TG'!C11</f>
        <v>PD</v>
      </c>
      <c r="D11" s="142" t="str">
        <f>'Strategy 1 | PD-TG'!J11</f>
        <v>TG</v>
      </c>
      <c r="E11" s="169" t="str">
        <f>IF(N11="","",IF('Strategy 1 | PD-TG'!R11&gt;0,CHAR(252),IF('Strategy 1 | PD-TG'!R11=0,"",CHAR(251))))</f>
        <v/>
      </c>
      <c r="F11" s="142">
        <f>'Strategy 1 | PD-TG'!T11</f>
        <v>-1</v>
      </c>
      <c r="G11" s="142">
        <f>'Strategy 1 | PD-TG'!N11</f>
        <v>-2</v>
      </c>
      <c r="H11" s="172">
        <f>'Strategy 1 | PD-TG'!P11</f>
        <v>-2</v>
      </c>
      <c r="I11" s="141"/>
      <c r="J11" s="142"/>
      <c r="K11" s="142"/>
      <c r="L11" s="142"/>
      <c r="M11" s="141"/>
      <c r="N11" s="161" t="s">
        <v>25</v>
      </c>
    </row>
    <row r="12" spans="1:14" ht="26.25" customHeight="1" thickBot="1">
      <c r="A12" s="14">
        <v>3</v>
      </c>
      <c r="B12" s="171" t="str">
        <f>'Strategy 1 | PD-TG'!B12</f>
        <v>P4</v>
      </c>
      <c r="C12" s="142" t="str">
        <f>'Strategy 1 | PD-TG'!C12</f>
        <v/>
      </c>
      <c r="D12" s="142" t="str">
        <f>'Strategy 1 | PD-TG'!J12</f>
        <v/>
      </c>
      <c r="E12" s="169" t="str">
        <f>IF(N12="","",IF('Strategy 1 | PD-TG'!R12&gt;0,CHAR(252),IF('Strategy 1 | PD-TG'!R12=0,"",CHAR(251))))</f>
        <v>û</v>
      </c>
      <c r="F12" s="142">
        <f>'Strategy 1 | PD-TG'!T12</f>
        <v>-4</v>
      </c>
      <c r="G12" s="142">
        <f>'Strategy 1 | PD-TG'!N12</f>
        <v>-6</v>
      </c>
      <c r="H12" s="172">
        <f>'Strategy 1 | PD-TG'!P12</f>
        <v>-6</v>
      </c>
      <c r="I12" s="141"/>
      <c r="J12" s="142"/>
      <c r="K12" s="142"/>
      <c r="L12" s="142"/>
      <c r="M12" s="141"/>
      <c r="N12" s="161" t="s">
        <v>25</v>
      </c>
    </row>
    <row r="13" spans="1:14" ht="26.25" customHeight="1" thickBot="1">
      <c r="A13" s="14">
        <v>4</v>
      </c>
      <c r="B13" s="171" t="str">
        <f>'Strategy 1 | PD-TG'!B13</f>
        <v>B2</v>
      </c>
      <c r="C13" s="142" t="str">
        <f>'Strategy 1 | PD-TG'!C13</f>
        <v/>
      </c>
      <c r="D13" s="142" t="str">
        <f>'Strategy 1 | PD-TG'!J13</f>
        <v/>
      </c>
      <c r="E13" s="169" t="str">
        <f>IF(N13="","",IF('Strategy 1 | PD-TG'!R13&gt;0,CHAR(252),IF('Strategy 1 | PD-TG'!R13=0,"",CHAR(251))))</f>
        <v>ü</v>
      </c>
      <c r="F13" s="142">
        <f>'Strategy 1 | PD-TG'!T13</f>
        <v>-3</v>
      </c>
      <c r="G13" s="142">
        <f>'Strategy 1 | PD-TG'!N13</f>
        <v>-4</v>
      </c>
      <c r="H13" s="172">
        <f>'Strategy 1 | PD-TG'!P13</f>
        <v>-4</v>
      </c>
      <c r="I13" s="141"/>
      <c r="J13" s="142"/>
      <c r="K13" s="142"/>
      <c r="L13" s="142"/>
      <c r="M13" s="141"/>
      <c r="N13" s="161" t="s">
        <v>25</v>
      </c>
    </row>
    <row r="14" spans="1:14" ht="26.25" customHeight="1" thickBot="1">
      <c r="A14" s="14">
        <v>5</v>
      </c>
      <c r="B14" s="173" t="str">
        <f>'Strategy 1 | PD-TG'!B14</f>
        <v>NB</v>
      </c>
      <c r="C14" s="174" t="str">
        <f>'Strategy 1 | PD-TG'!C14</f>
        <v/>
      </c>
      <c r="D14" s="174" t="str">
        <f>'Strategy 1 | PD-TG'!J14</f>
        <v/>
      </c>
      <c r="E14" s="169" t="str">
        <f>IF(N14="","",IF('Strategy 1 | PD-TG'!R14&gt;0,CHAR(252),IF('Strategy 1 | PD-TG'!R14=0,"",CHAR(251))))</f>
        <v/>
      </c>
      <c r="F14" s="174">
        <f>'Strategy 1 | PD-TG'!T14</f>
        <v>-3</v>
      </c>
      <c r="G14" s="174">
        <f>'Strategy 1 | PD-TG'!N14</f>
        <v>-4</v>
      </c>
      <c r="H14" s="175">
        <f>'Strategy 1 | PD-TG'!P14</f>
        <v>-4</v>
      </c>
      <c r="I14" s="141"/>
      <c r="J14" s="142"/>
      <c r="K14" s="142"/>
      <c r="L14" s="142"/>
      <c r="M14" s="141"/>
      <c r="N14" s="166" t="s">
        <v>25</v>
      </c>
    </row>
    <row r="15" spans="1:14" ht="26.25" customHeight="1" thickBot="1">
      <c r="A15" s="14">
        <v>6</v>
      </c>
      <c r="B15" s="167" t="str">
        <f>'Strategy 1 | PD-TG'!B15</f>
        <v>B5</v>
      </c>
      <c r="C15" s="168" t="str">
        <f>'Strategy 1 | PD-TG'!C15</f>
        <v>T-B</v>
      </c>
      <c r="D15" s="176" t="str">
        <f>'Strategy 1 | PD-TG'!J15</f>
        <v>T-B</v>
      </c>
      <c r="E15" s="169" t="str">
        <f>IF(N15="","",IF('Strategy 1 | PD-TG'!R15&gt;0,CHAR(252),IF('Strategy 1 | PD-TG'!R15=0,"",CHAR(251))))</f>
        <v>û</v>
      </c>
      <c r="F15" s="177">
        <f>'Strategy 1 | PD-TG'!T15</f>
        <v>-4</v>
      </c>
      <c r="G15" s="168">
        <f>'Strategy 1 | PD-TG'!N15</f>
        <v>-9</v>
      </c>
      <c r="H15" s="170">
        <f>'Strategy 1 | PD-TG'!P15</f>
        <v>-9</v>
      </c>
      <c r="I15" s="141"/>
      <c r="J15" s="142"/>
      <c r="K15" s="142"/>
      <c r="L15" s="142"/>
      <c r="M15" s="141"/>
      <c r="N15" s="156" t="s">
        <v>24</v>
      </c>
    </row>
    <row r="16" spans="1:14" ht="26.25" customHeight="1" thickBot="1">
      <c r="A16" s="14">
        <v>7</v>
      </c>
      <c r="B16" s="171" t="str">
        <f>'Strategy 1 | PD-TG'!B16</f>
        <v>P3</v>
      </c>
      <c r="C16" s="142" t="str">
        <f>'Strategy 1 | PD-TG'!C16</f>
        <v>PD</v>
      </c>
      <c r="D16" s="178" t="str">
        <f>'Strategy 1 | PD-TG'!J16</f>
        <v>TG</v>
      </c>
      <c r="E16" s="169" t="str">
        <f>IF(N16="","",IF('Strategy 1 | PD-TG'!R16&gt;0,CHAR(252),IF('Strategy 1 | PD-TG'!R16=0,"",CHAR(251))))</f>
        <v>ü</v>
      </c>
      <c r="F16" s="141">
        <f>'Strategy 1 | PD-TG'!T16</f>
        <v>-3</v>
      </c>
      <c r="G16" s="142">
        <f>'Strategy 1 | PD-TG'!N16</f>
        <v>-6</v>
      </c>
      <c r="H16" s="172">
        <f>'Strategy 1 | PD-TG'!P16</f>
        <v>-6</v>
      </c>
      <c r="I16" s="141"/>
      <c r="J16" s="142"/>
      <c r="K16" s="142"/>
      <c r="L16" s="142"/>
      <c r="M16" s="141"/>
      <c r="N16" s="161" t="s">
        <v>24</v>
      </c>
    </row>
    <row r="17" spans="1:14" ht="26.25" customHeight="1" thickBot="1">
      <c r="A17" s="14">
        <v>8</v>
      </c>
      <c r="B17" s="171" t="str">
        <f>'Strategy 1 | PD-TG'!B17</f>
        <v>B7</v>
      </c>
      <c r="C17" s="142" t="str">
        <f>'Strategy 1 | PD-TG'!C17</f>
        <v/>
      </c>
      <c r="D17" s="178" t="str">
        <f>'Strategy 1 | PD-TG'!J17</f>
        <v/>
      </c>
      <c r="E17" s="169" t="str">
        <f>IF(N17="","",IF('Strategy 1 | PD-TG'!R17&gt;0,CHAR(252),IF('Strategy 1 | PD-TG'!R17=0,"",CHAR(251))))</f>
        <v>û</v>
      </c>
      <c r="F17" s="141">
        <f>'Strategy 1 | PD-TG'!T17</f>
        <v>-4</v>
      </c>
      <c r="G17" s="142">
        <f>'Strategy 1 | PD-TG'!N17</f>
        <v>-13</v>
      </c>
      <c r="H17" s="172">
        <f>'Strategy 1 | PD-TG'!P17</f>
        <v>-13</v>
      </c>
      <c r="I17" s="141"/>
      <c r="J17" s="142"/>
      <c r="K17" s="142"/>
      <c r="L17" s="142"/>
      <c r="M17" s="141"/>
      <c r="N17" s="161" t="s">
        <v>24</v>
      </c>
    </row>
    <row r="18" spans="1:14" ht="26.25" customHeight="1" thickBot="1">
      <c r="A18" s="14">
        <v>9</v>
      </c>
      <c r="B18" s="171"/>
      <c r="C18" s="142" t="str">
        <f>'Strategy 1 | PD-TG'!C18</f>
        <v/>
      </c>
      <c r="D18" s="178" t="str">
        <f>'Strategy 1 | PD-TG'!J18</f>
        <v/>
      </c>
      <c r="E18" s="169" t="str">
        <f>IF(N18="","",IF('Strategy 1 | PD-TG'!R18&gt;0,CHAR(252),IF('Strategy 1 | PD-TG'!R18=0,"",CHAR(251))))</f>
        <v>ü</v>
      </c>
      <c r="F18" s="141">
        <f>'Strategy 1 | PD-TG'!T18</f>
        <v>-3</v>
      </c>
      <c r="G18" s="142">
        <f>'Strategy 1 | PD-TG'!N18</f>
        <v>-12</v>
      </c>
      <c r="H18" s="172">
        <f>'Strategy 1 | PD-TG'!P18</f>
        <v>-12</v>
      </c>
      <c r="I18" s="141"/>
      <c r="J18" s="142"/>
      <c r="K18" s="142"/>
      <c r="L18" s="142"/>
      <c r="M18" s="141"/>
      <c r="N18" s="161" t="s">
        <v>25</v>
      </c>
    </row>
    <row r="19" spans="1:14" ht="26.25" customHeight="1" thickBot="1">
      <c r="A19" s="14">
        <v>10</v>
      </c>
      <c r="B19" s="173"/>
      <c r="C19" s="174" t="str">
        <f>'Strategy 1 | PD-TG'!C19</f>
        <v/>
      </c>
      <c r="D19" s="179" t="str">
        <f>'Strategy 1 | PD-TG'!J19</f>
        <v/>
      </c>
      <c r="E19" s="169" t="str">
        <f>IF(N19="","",IF('Strategy 1 | PD-TG'!R19&gt;0,CHAR(252),IF('Strategy 1 | PD-TG'!R19=0,"",CHAR(251))))</f>
        <v>ü</v>
      </c>
      <c r="F19" s="180">
        <f>'Strategy 1 | PD-TG'!T19</f>
        <v>0</v>
      </c>
      <c r="G19" s="174">
        <f>'Strategy 1 | PD-TG'!N19</f>
        <v>-8</v>
      </c>
      <c r="H19" s="175">
        <f>'Strategy 1 | PD-TG'!P19</f>
        <v>-8</v>
      </c>
      <c r="I19" s="141"/>
      <c r="J19" s="142"/>
      <c r="K19" s="142"/>
      <c r="L19" s="142"/>
      <c r="M19" s="141"/>
      <c r="N19" s="166" t="s">
        <v>24</v>
      </c>
    </row>
    <row r="20" spans="1:14" ht="26.25" customHeight="1" thickBot="1">
      <c r="A20" s="14">
        <v>11</v>
      </c>
      <c r="B20" s="167"/>
      <c r="C20" s="168" t="str">
        <f>'Strategy 1 | PD-TG'!C20</f>
        <v/>
      </c>
      <c r="D20" s="176" t="str">
        <f>'Strategy 1 | PD-TG'!J20</f>
        <v/>
      </c>
      <c r="E20" s="169" t="str">
        <f>IF(N20="","",IF('Strategy 1 | PD-TG'!R20&gt;0,CHAR(252),IF('Strategy 1 | PD-TG'!R20=0,"",CHAR(251))))</f>
        <v>ü</v>
      </c>
      <c r="F20" s="177">
        <f>'Strategy 1 | PD-TG'!T20</f>
        <v>6</v>
      </c>
      <c r="G20" s="168">
        <f>'Strategy 1 | PD-TG'!N20</f>
        <v>2</v>
      </c>
      <c r="H20" s="170">
        <f>'Strategy 1 | PD-TG'!P20</f>
        <v>-6</v>
      </c>
      <c r="I20" s="141"/>
      <c r="J20" s="142"/>
      <c r="K20" s="142"/>
      <c r="L20" s="142"/>
      <c r="M20" s="141"/>
      <c r="N20" s="156" t="s">
        <v>24</v>
      </c>
    </row>
    <row r="21" spans="1:14" ht="26.25" customHeight="1" thickBot="1">
      <c r="A21" s="14">
        <v>12</v>
      </c>
      <c r="B21" s="171"/>
      <c r="C21" s="142" t="str">
        <f>'Strategy 1 | PD-TG'!C21</f>
        <v/>
      </c>
      <c r="D21" s="178" t="str">
        <f>'Strategy 1 | PD-TG'!J21</f>
        <v/>
      </c>
      <c r="E21" s="169" t="str">
        <f>IF(N21="","",IF('Strategy 1 | PD-TG'!R21&gt;0,CHAR(252),IF('Strategy 1 | PD-TG'!R21=0,"",CHAR(251))))</f>
        <v/>
      </c>
      <c r="F21" s="141">
        <f>'Strategy 1 | PD-TG'!T21</f>
        <v>6</v>
      </c>
      <c r="G21" s="142">
        <f>'Strategy 1 | PD-TG'!N21</f>
        <v>2</v>
      </c>
      <c r="H21" s="172">
        <f>'Strategy 1 | PD-TG'!P21</f>
        <v>-6</v>
      </c>
      <c r="I21" s="141"/>
      <c r="J21" s="142"/>
      <c r="K21" s="142"/>
      <c r="L21" s="142"/>
      <c r="M21" s="141"/>
      <c r="N21" s="161" t="s">
        <v>25</v>
      </c>
    </row>
    <row r="22" spans="1:14" ht="26.25" customHeight="1" thickBot="1">
      <c r="A22" s="14">
        <v>13</v>
      </c>
      <c r="B22" s="171"/>
      <c r="C22" s="142" t="str">
        <f>'Strategy 1 | PD-TG'!C22</f>
        <v/>
      </c>
      <c r="D22" s="178" t="str">
        <f>'Strategy 1 | PD-TG'!J22</f>
        <v/>
      </c>
      <c r="E22" s="169" t="str">
        <f>IF(N22="","",IF('Strategy 1 | PD-TG'!R22&gt;0,CHAR(252),IF('Strategy 1 | PD-TG'!R22=0,"",CHAR(251))))</f>
        <v/>
      </c>
      <c r="F22" s="141">
        <f>'Strategy 1 | PD-TG'!T22</f>
        <v>6</v>
      </c>
      <c r="G22" s="142">
        <f>'Strategy 1 | PD-TG'!N22</f>
        <v>0</v>
      </c>
      <c r="H22" s="172">
        <f>'Strategy 1 | PD-TG'!P22</f>
        <v>-6</v>
      </c>
      <c r="I22" s="141"/>
      <c r="J22" s="142"/>
      <c r="K22" s="142"/>
      <c r="L22" s="142"/>
      <c r="M22" s="141"/>
      <c r="N22" s="161" t="s">
        <v>25</v>
      </c>
    </row>
    <row r="23" spans="1:14" ht="26.25" customHeight="1" thickBot="1">
      <c r="A23" s="14">
        <v>14</v>
      </c>
      <c r="B23" s="171"/>
      <c r="C23" s="142" t="str">
        <f>'Strategy 1 | PD-TG'!C23</f>
        <v/>
      </c>
      <c r="D23" s="178" t="str">
        <f>'Strategy 1 | PD-TG'!J23</f>
        <v/>
      </c>
      <c r="E23" s="169" t="str">
        <f>IF(N23="","",IF('Strategy 1 | PD-TG'!R23&gt;0,CHAR(252),IF('Strategy 1 | PD-TG'!R23=0,"",CHAR(251))))</f>
        <v>ü</v>
      </c>
      <c r="F23" s="141">
        <f>'Strategy 1 | PD-TG'!T23</f>
        <v>10</v>
      </c>
      <c r="G23" s="142">
        <f>'Strategy 1 | PD-TG'!N23</f>
        <v>3</v>
      </c>
      <c r="H23" s="172">
        <f>'Strategy 1 | PD-TG'!P23</f>
        <v>-3</v>
      </c>
      <c r="I23" s="141"/>
      <c r="J23" s="142"/>
      <c r="K23" s="142"/>
      <c r="L23" s="142"/>
      <c r="M23" s="141"/>
      <c r="N23" s="161" t="s">
        <v>24</v>
      </c>
    </row>
    <row r="24" spans="1:14" ht="26.25" customHeight="1" thickBot="1">
      <c r="A24" s="14">
        <v>15</v>
      </c>
      <c r="B24" s="173"/>
      <c r="C24" s="174" t="str">
        <f>'Strategy 1 | PD-TG'!C24</f>
        <v/>
      </c>
      <c r="D24" s="179" t="str">
        <f>'Strategy 1 | PD-TG'!J24</f>
        <v/>
      </c>
      <c r="E24" s="169" t="str">
        <f>IF(N24="","",IF('Strategy 1 | PD-TG'!R24&gt;0,CHAR(252),IF('Strategy 1 | PD-TG'!R24=0,"",CHAR(251))))</f>
        <v>ü</v>
      </c>
      <c r="F24" s="180">
        <f>'Strategy 1 | PD-TG'!T24</f>
        <v>10</v>
      </c>
      <c r="G24" s="174">
        <f>'Strategy 1 | PD-TG'!N24</f>
        <v>2</v>
      </c>
      <c r="H24" s="175">
        <f>'Strategy 1 | PD-TG'!P24</f>
        <v>-1</v>
      </c>
      <c r="I24" s="141"/>
      <c r="J24" s="142"/>
      <c r="K24" s="142"/>
      <c r="L24" s="142"/>
      <c r="M24" s="141"/>
      <c r="N24" s="166" t="s">
        <v>24</v>
      </c>
    </row>
    <row r="25" spans="1:14" ht="26.25" customHeight="1" thickBot="1">
      <c r="A25" s="14">
        <v>16</v>
      </c>
      <c r="B25" s="167"/>
      <c r="C25" s="168"/>
      <c r="D25" s="176" t="str">
        <f>'Strategy 1 | PD-TG'!J25</f>
        <v>T-T</v>
      </c>
      <c r="E25" s="169" t="str">
        <f>IF(N25="","",IF('Strategy 1 | PD-TG'!R25&gt;0,CHAR(252),IF('Strategy 1 | PD-TG'!R25=0,"",CHAR(251))))</f>
        <v>ü</v>
      </c>
      <c r="F25" s="177">
        <f>'Strategy 1 | PD-TG'!T25</f>
        <v>10</v>
      </c>
      <c r="G25" s="168">
        <f>'Strategy 1 | PD-TG'!N25</f>
        <v>12</v>
      </c>
      <c r="H25" s="170">
        <f>'Strategy 1 | PD-TG'!P25</f>
        <v>9</v>
      </c>
      <c r="I25" s="141"/>
      <c r="J25" s="142"/>
      <c r="K25" s="142"/>
      <c r="L25" s="142"/>
      <c r="M25" s="141"/>
      <c r="N25" s="156" t="s">
        <v>25</v>
      </c>
    </row>
    <row r="26" spans="1:14" ht="26.25" customHeight="1" thickBot="1">
      <c r="A26" s="14">
        <v>17</v>
      </c>
      <c r="B26" s="171"/>
      <c r="C26" s="142"/>
      <c r="D26" s="178"/>
      <c r="E26" s="169" t="str">
        <f>IF(N26="","",IF('Strategy 1 | PD-TG'!R26&gt;0,CHAR(252),IF('Strategy 1 | PD-TG'!R26=0,"",CHAR(251))))</f>
        <v>û</v>
      </c>
      <c r="F26" s="141">
        <f>'Strategy 1 | PD-TG'!T26</f>
        <v>9</v>
      </c>
      <c r="G26" s="142">
        <f>'Strategy 1 | PD-TG'!N26</f>
        <v>-2</v>
      </c>
      <c r="H26" s="172">
        <f>'Strategy 1 | PD-TG'!P26</f>
        <v>7</v>
      </c>
      <c r="I26" s="141"/>
      <c r="J26" s="142"/>
      <c r="K26" s="142"/>
      <c r="L26" s="142"/>
      <c r="M26" s="141"/>
      <c r="N26" s="161" t="s">
        <v>24</v>
      </c>
    </row>
    <row r="27" spans="1:14" ht="26.25" customHeight="1" thickBot="1">
      <c r="A27" s="14">
        <v>18</v>
      </c>
      <c r="B27" s="171"/>
      <c r="C27" s="142"/>
      <c r="D27" s="178"/>
      <c r="E27" s="169" t="str">
        <f>IF(N27="","",IF('Strategy 1 | PD-TG'!R27&gt;0,CHAR(252),IF('Strategy 1 | PD-TG'!R27=0,"",CHAR(251))))</f>
        <v>ü</v>
      </c>
      <c r="F27" s="141">
        <f>'Strategy 1 | PD-TG'!T27</f>
        <v>10</v>
      </c>
      <c r="G27" s="142">
        <f>'Strategy 1 | PD-TG'!N27</f>
        <v>2</v>
      </c>
      <c r="H27" s="172">
        <f>'Strategy 1 | PD-TG'!P27</f>
        <v>11</v>
      </c>
      <c r="I27" s="141"/>
      <c r="J27" s="142"/>
      <c r="K27" s="142"/>
      <c r="L27" s="142"/>
      <c r="M27" s="141"/>
      <c r="N27" s="161" t="s">
        <v>24</v>
      </c>
    </row>
    <row r="28" spans="1:14" ht="26.25" customHeight="1" thickBot="1">
      <c r="A28" s="14">
        <v>19</v>
      </c>
      <c r="B28" s="171"/>
      <c r="C28" s="142"/>
      <c r="D28" s="178"/>
      <c r="E28" s="169" t="str">
        <f>IF(N28="","",IF('Strategy 1 | PD-TG'!R28&gt;0,CHAR(252),IF('Strategy 1 | PD-TG'!R28=0,"",CHAR(251))))</f>
        <v>ü</v>
      </c>
      <c r="F28" s="141">
        <f>'Strategy 1 | PD-TG'!T28</f>
        <v>10</v>
      </c>
      <c r="G28" s="142"/>
      <c r="H28" s="172">
        <f>'Strategy 1 | PD-TG'!P28</f>
        <v>13</v>
      </c>
      <c r="I28" s="141"/>
      <c r="J28" s="142"/>
      <c r="K28" s="142"/>
      <c r="L28" s="142"/>
      <c r="M28" s="141"/>
      <c r="N28" s="161" t="s">
        <v>25</v>
      </c>
    </row>
    <row r="29" spans="1:14" ht="26.25" customHeight="1" thickBot="1">
      <c r="A29" s="14">
        <v>20</v>
      </c>
      <c r="B29" s="173"/>
      <c r="C29" s="174"/>
      <c r="D29" s="179"/>
      <c r="E29" s="169" t="str">
        <f>IF(N29="","",IF('Strategy 1 | PD-TG'!R29&gt;0,CHAR(252),IF('Strategy 1 | PD-TG'!R29=0,"",CHAR(251))))</f>
        <v>û</v>
      </c>
      <c r="F29" s="180">
        <f>'Strategy 1 | PD-TG'!T29</f>
        <v>10</v>
      </c>
      <c r="G29" s="174"/>
      <c r="H29" s="175">
        <f>'Strategy 1 | PD-TG'!P29</f>
        <v>3</v>
      </c>
      <c r="I29" s="141"/>
      <c r="J29" s="142"/>
      <c r="K29" s="142"/>
      <c r="L29" s="142"/>
      <c r="M29" s="141"/>
      <c r="N29" s="166" t="s">
        <v>24</v>
      </c>
    </row>
    <row r="30" spans="1:14" ht="26.25" customHeight="1" thickBot="1">
      <c r="A30" s="14">
        <v>21</v>
      </c>
      <c r="B30" s="167"/>
      <c r="C30" s="168"/>
      <c r="D30" s="176"/>
      <c r="E30" s="169" t="str">
        <f>IF(N30="","",IF('Strategy 1 | PD-TG'!R30&gt;0,CHAR(252),IF('Strategy 1 | PD-TG'!R30=0,"",CHAR(251))))</f>
        <v>ü</v>
      </c>
      <c r="F30" s="177">
        <f>'Strategy 1 | PD-TG'!T30</f>
        <v>10</v>
      </c>
      <c r="G30" s="168"/>
      <c r="H30" s="170">
        <f>'Strategy 1 | PD-TG'!P30</f>
        <v>6</v>
      </c>
      <c r="I30" s="141"/>
      <c r="J30" s="142"/>
      <c r="K30" s="142"/>
      <c r="L30" s="142"/>
      <c r="M30" s="141"/>
      <c r="N30" s="156" t="s">
        <v>24</v>
      </c>
    </row>
    <row r="31" spans="1:14" ht="26.25" customHeight="1" thickBot="1">
      <c r="A31" s="14">
        <v>22</v>
      </c>
      <c r="B31" s="171"/>
      <c r="C31" s="142"/>
      <c r="D31" s="178"/>
      <c r="E31" s="169" t="str">
        <f>IF(N31="","",IF('Strategy 1 | PD-TG'!R31&gt;0,CHAR(252),IF('Strategy 1 | PD-TG'!R31=0,"",CHAR(251))))</f>
        <v>ü</v>
      </c>
      <c r="F31" s="141">
        <f>'Strategy 1 | PD-TG'!T31</f>
        <v>10</v>
      </c>
      <c r="G31" s="142"/>
      <c r="H31" s="172">
        <f>'Strategy 1 | PD-TG'!P31</f>
        <v>12</v>
      </c>
      <c r="I31" s="141"/>
      <c r="J31" s="142"/>
      <c r="K31" s="142"/>
      <c r="L31" s="142"/>
      <c r="M31" s="141"/>
      <c r="N31" s="161" t="s">
        <v>25</v>
      </c>
    </row>
    <row r="32" spans="1:14" ht="26.25" customHeight="1" thickBot="1">
      <c r="A32" s="14">
        <v>23</v>
      </c>
      <c r="B32" s="171"/>
      <c r="C32" s="142"/>
      <c r="D32" s="178"/>
      <c r="E32" s="169" t="str">
        <f>IF(N32="","",IF('Strategy 1 | PD-TG'!R32&gt;0,CHAR(252),IF('Strategy 1 | PD-TG'!R32=0,"",CHAR(251))))</f>
        <v>û</v>
      </c>
      <c r="F32" s="141">
        <f>'Strategy 1 | PD-TG'!T32</f>
        <v>10</v>
      </c>
      <c r="G32" s="142"/>
      <c r="H32" s="172">
        <f>'Strategy 1 | PD-TG'!P32</f>
        <v>10</v>
      </c>
      <c r="I32" s="141"/>
      <c r="J32" s="142"/>
      <c r="K32" s="142"/>
      <c r="L32" s="142"/>
      <c r="M32" s="141"/>
      <c r="N32" s="161" t="s">
        <v>24</v>
      </c>
    </row>
    <row r="33" spans="1:14" ht="26.25" customHeight="1" thickBot="1">
      <c r="A33" s="14">
        <v>24</v>
      </c>
      <c r="B33" s="171"/>
      <c r="C33" s="142"/>
      <c r="D33" s="178"/>
      <c r="E33" s="169" t="str">
        <f>IF(N33="","",IF('Strategy 1 | PD-TG'!R33&gt;0,CHAR(252),IF('Strategy 1 | PD-TG'!R33=0,"",CHAR(251))))</f>
        <v>û</v>
      </c>
      <c r="F33" s="141">
        <f>'Strategy 1 | PD-TG'!T33</f>
        <v>7</v>
      </c>
      <c r="G33" s="142"/>
      <c r="H33" s="172">
        <f>'Strategy 1 | PD-TG'!P33</f>
        <v>6</v>
      </c>
      <c r="I33" s="141"/>
      <c r="J33" s="142"/>
      <c r="K33" s="142"/>
      <c r="L33" s="142"/>
      <c r="M33" s="141"/>
      <c r="N33" s="161" t="s">
        <v>25</v>
      </c>
    </row>
    <row r="34" spans="1:14" ht="26.25" customHeight="1" thickBot="1">
      <c r="A34" s="14">
        <v>25</v>
      </c>
      <c r="B34" s="173"/>
      <c r="C34" s="174"/>
      <c r="D34" s="179"/>
      <c r="E34" s="169" t="str">
        <f>IF(N34="","",IF('Strategy 1 | PD-TG'!R34&gt;0,CHAR(252),IF('Strategy 1 | PD-TG'!R34=0,"",CHAR(251))))</f>
        <v/>
      </c>
      <c r="F34" s="180">
        <f>'Strategy 1 | PD-TG'!T34</f>
        <v>7</v>
      </c>
      <c r="G34" s="174"/>
      <c r="H34" s="175">
        <f>'Strategy 1 | PD-TG'!P34</f>
        <v>6</v>
      </c>
      <c r="I34" s="141"/>
      <c r="J34" s="142"/>
      <c r="K34" s="142"/>
      <c r="L34" s="142"/>
      <c r="M34" s="141"/>
      <c r="N34" s="166" t="s">
        <v>24</v>
      </c>
    </row>
    <row r="35" spans="1:14" ht="26.25" customHeight="1" thickBot="1">
      <c r="A35" s="14">
        <v>26</v>
      </c>
      <c r="B35" s="167"/>
      <c r="C35" s="168"/>
      <c r="D35" s="176"/>
      <c r="E35" s="169" t="str">
        <f>IF(N35="","",IF('Strategy 1 | PD-TG'!R35&gt;0,CHAR(252),IF('Strategy 1 | PD-TG'!R35=0,"",CHAR(251))))</f>
        <v>û</v>
      </c>
      <c r="F35" s="177">
        <f>'Strategy 1 | PD-TG'!T35</f>
        <v>1</v>
      </c>
      <c r="G35" s="168"/>
      <c r="H35" s="170">
        <f>'Strategy 1 | PD-TG'!P35</f>
        <v>0</v>
      </c>
      <c r="I35" s="141"/>
      <c r="J35" s="142"/>
      <c r="K35" s="142"/>
      <c r="L35" s="142"/>
      <c r="M35" s="141"/>
      <c r="N35" s="156" t="s">
        <v>25</v>
      </c>
    </row>
    <row r="36" spans="1:14" ht="26.25" customHeight="1" thickBot="1">
      <c r="A36" s="14">
        <v>27</v>
      </c>
      <c r="B36" s="171"/>
      <c r="C36" s="142"/>
      <c r="D36" s="178"/>
      <c r="E36" s="169" t="str">
        <f>IF(N36="","",IF('Strategy 1 | PD-TG'!R36&gt;0,CHAR(252),IF('Strategy 1 | PD-TG'!R36=0,"",CHAR(251))))</f>
        <v>û</v>
      </c>
      <c r="F36" s="141">
        <f>'Strategy 1 | PD-TG'!T36</f>
        <v>-5</v>
      </c>
      <c r="G36" s="142"/>
      <c r="H36" s="172">
        <f>'Strategy 1 | PD-TG'!P36</f>
        <v>-8</v>
      </c>
      <c r="I36" s="141"/>
      <c r="J36" s="142"/>
      <c r="K36" s="142"/>
      <c r="L36" s="142"/>
      <c r="M36" s="141"/>
      <c r="N36" s="161" t="s">
        <v>25</v>
      </c>
    </row>
    <row r="37" spans="1:14" ht="26.25" customHeight="1" thickBot="1">
      <c r="A37" s="14">
        <v>28</v>
      </c>
      <c r="B37" s="171"/>
      <c r="C37" s="142"/>
      <c r="D37" s="178"/>
      <c r="E37" s="169" t="str">
        <f>IF(N37="","",IF('Strategy 1 | PD-TG'!R37&gt;0,CHAR(252),IF('Strategy 1 | PD-TG'!R37=0,"",CHAR(251))))</f>
        <v>û</v>
      </c>
      <c r="F37" s="141">
        <f>'Strategy 1 | PD-TG'!T37</f>
        <v>-10</v>
      </c>
      <c r="G37" s="142"/>
      <c r="H37" s="172">
        <f>'Strategy 1 | PD-TG'!P37</f>
        <v>-10</v>
      </c>
      <c r="I37" s="141"/>
      <c r="J37" s="142"/>
      <c r="K37" s="142"/>
      <c r="L37" s="142"/>
      <c r="M37" s="141"/>
      <c r="N37" s="161" t="s">
        <v>25</v>
      </c>
    </row>
    <row r="38" spans="1:14" ht="26.25" customHeight="1" thickBot="1">
      <c r="A38" s="14">
        <v>29</v>
      </c>
      <c r="B38" s="171"/>
      <c r="C38" s="142"/>
      <c r="D38" s="178"/>
      <c r="E38" s="169" t="str">
        <f>IF(N38="","",IF('Strategy 1 | PD-TG'!R38&gt;0,CHAR(252),IF('Strategy 1 | PD-TG'!R38=0,"",CHAR(251))))</f>
        <v>ü</v>
      </c>
      <c r="F38" s="141">
        <f>'Strategy 1 | PD-TG'!T38</f>
        <v>-9</v>
      </c>
      <c r="G38" s="142"/>
      <c r="H38" s="172">
        <f>'Strategy 1 | PD-TG'!P38</f>
        <v>-6</v>
      </c>
      <c r="I38" s="141"/>
      <c r="J38" s="142"/>
      <c r="K38" s="142"/>
      <c r="L38" s="142"/>
      <c r="M38" s="141"/>
      <c r="N38" s="161" t="s">
        <v>24</v>
      </c>
    </row>
    <row r="39" spans="1:14" ht="26.25" customHeight="1" thickBot="1">
      <c r="A39" s="14">
        <v>30</v>
      </c>
      <c r="B39" s="173"/>
      <c r="C39" s="174"/>
      <c r="D39" s="179"/>
      <c r="E39" s="169" t="str">
        <f>IF(N39="","",IF('Strategy 1 | PD-TG'!R39&gt;0,CHAR(252),IF('Strategy 1 | PD-TG'!R39=0,"",CHAR(251))))</f>
        <v>ü</v>
      </c>
      <c r="F39" s="180">
        <f>'Strategy 1 | PD-TG'!T39</f>
        <v>-6</v>
      </c>
      <c r="G39" s="174"/>
      <c r="H39" s="175">
        <f>'Strategy 1 | PD-TG'!P39</f>
        <v>-4</v>
      </c>
      <c r="I39" s="141"/>
      <c r="J39" s="142"/>
      <c r="K39" s="142"/>
      <c r="L39" s="142"/>
      <c r="M39" s="141"/>
      <c r="N39" s="166" t="s">
        <v>24</v>
      </c>
    </row>
    <row r="40" spans="1:14" ht="26.25" customHeight="1" thickBot="1">
      <c r="A40" s="14">
        <v>31</v>
      </c>
      <c r="B40" s="167"/>
      <c r="C40" s="168"/>
      <c r="D40" s="176"/>
      <c r="E40" s="169" t="str">
        <f>IF(N40="","",IF('Strategy 1 | PD-TG'!R40&gt;0,CHAR(252),IF('Strategy 1 | PD-TG'!R40=0,"",CHAR(251))))</f>
        <v>ü</v>
      </c>
      <c r="F40" s="177">
        <f>'Strategy 1 | PD-TG'!T40</f>
        <v>0</v>
      </c>
      <c r="G40" s="168"/>
      <c r="H40" s="170">
        <f>'Strategy 1 | PD-TG'!P40</f>
        <v>2</v>
      </c>
      <c r="I40" s="141"/>
      <c r="J40" s="142"/>
      <c r="K40" s="142"/>
      <c r="L40" s="142"/>
      <c r="M40" s="141"/>
      <c r="N40" s="156" t="s">
        <v>25</v>
      </c>
    </row>
    <row r="41" spans="1:14" ht="26.25" customHeight="1" thickBot="1">
      <c r="A41" s="14">
        <v>32</v>
      </c>
      <c r="B41" s="171"/>
      <c r="C41" s="142"/>
      <c r="D41" s="178"/>
      <c r="E41" s="169" t="str">
        <f>IF(N41="","",IF('Strategy 1 | PD-TG'!R41&gt;0,CHAR(252),IF('Strategy 1 | PD-TG'!R41=0,"",CHAR(251))))</f>
        <v>ü</v>
      </c>
      <c r="F41" s="141">
        <f>'Strategy 1 | PD-TG'!T41</f>
        <v>6</v>
      </c>
      <c r="G41" s="142"/>
      <c r="H41" s="172">
        <f>'Strategy 1 | PD-TG'!P41</f>
        <v>7</v>
      </c>
      <c r="I41" s="141"/>
      <c r="J41" s="142"/>
      <c r="K41" s="142"/>
      <c r="L41" s="142"/>
      <c r="M41" s="141"/>
      <c r="N41" s="161" t="s">
        <v>25</v>
      </c>
    </row>
    <row r="42" spans="1:14" ht="26.25" customHeight="1" thickBot="1">
      <c r="A42" s="14">
        <v>33</v>
      </c>
      <c r="B42" s="171"/>
      <c r="C42" s="142"/>
      <c r="D42" s="178"/>
      <c r="E42" s="169" t="str">
        <f>IF(N42="","",IF('Strategy 1 | PD-TG'!R42&gt;0,CHAR(252),IF('Strategy 1 | PD-TG'!R42=0,"",CHAR(251))))</f>
        <v/>
      </c>
      <c r="F42" s="141">
        <f>'Strategy 1 | PD-TG'!T42</f>
        <v>6</v>
      </c>
      <c r="G42" s="142"/>
      <c r="H42" s="172">
        <f>'Strategy 1 | PD-TG'!P42</f>
        <v>7</v>
      </c>
      <c r="I42" s="141"/>
      <c r="J42" s="142"/>
      <c r="K42" s="142"/>
      <c r="L42" s="142"/>
      <c r="M42" s="141"/>
      <c r="N42" s="161" t="s">
        <v>24</v>
      </c>
    </row>
    <row r="43" spans="1:14" ht="26.25" customHeight="1" thickBot="1">
      <c r="A43" s="14">
        <v>34</v>
      </c>
      <c r="B43" s="171"/>
      <c r="C43" s="142"/>
      <c r="D43" s="178"/>
      <c r="E43" s="169" t="str">
        <f>IF(N43="","",IF('Strategy 1 | PD-TG'!R43&gt;0,CHAR(252),IF('Strategy 1 | PD-TG'!R43=0,"",CHAR(251))))</f>
        <v>ü</v>
      </c>
      <c r="F43" s="141">
        <f>'Strategy 1 | PD-TG'!T43</f>
        <v>10</v>
      </c>
      <c r="G43" s="142"/>
      <c r="H43" s="172">
        <f>'Strategy 1 | PD-TG'!P43</f>
        <v>14</v>
      </c>
      <c r="I43" s="141"/>
      <c r="J43" s="142"/>
      <c r="K43" s="142"/>
      <c r="L43" s="142"/>
      <c r="M43" s="141"/>
      <c r="N43" s="161" t="s">
        <v>24</v>
      </c>
    </row>
    <row r="44" spans="1:14" ht="26.25" customHeight="1" thickBot="1">
      <c r="A44" s="14">
        <v>35</v>
      </c>
      <c r="B44" s="173"/>
      <c r="C44" s="174"/>
      <c r="D44" s="179"/>
      <c r="E44" s="169" t="str">
        <f>IF(N44="","",IF('Strategy 1 | PD-TG'!R44&gt;0,CHAR(252),IF('Strategy 1 | PD-TG'!R44=0,"",CHAR(251))))</f>
        <v>û</v>
      </c>
      <c r="F44" s="180">
        <f>'Strategy 1 | PD-TG'!T44</f>
        <v>9</v>
      </c>
      <c r="G44" s="174"/>
      <c r="H44" s="175">
        <f>'Strategy 1 | PD-TG'!P44</f>
        <v>12</v>
      </c>
      <c r="I44" s="141"/>
      <c r="J44" s="142"/>
      <c r="K44" s="142"/>
      <c r="L44" s="142"/>
      <c r="M44" s="141"/>
      <c r="N44" s="166" t="s">
        <v>24</v>
      </c>
    </row>
    <row r="45" spans="1:14" ht="26.25" customHeight="1" thickBot="1">
      <c r="A45" s="14">
        <v>36</v>
      </c>
      <c r="B45" s="167"/>
      <c r="C45" s="168"/>
      <c r="D45" s="176"/>
      <c r="E45" s="169" t="str">
        <f>IF(N45="","",IF('Strategy 1 | PD-TG'!R45&gt;0,CHAR(252),IF('Strategy 1 | PD-TG'!R45=0,"",CHAR(251))))</f>
        <v>ü</v>
      </c>
      <c r="F45" s="177">
        <f>'Strategy 1 | PD-TG'!T45</f>
        <v>10</v>
      </c>
      <c r="G45" s="168"/>
      <c r="H45" s="170">
        <f>'Strategy 1 | PD-TG'!P45</f>
        <v>16</v>
      </c>
      <c r="I45" s="141"/>
      <c r="J45" s="142"/>
      <c r="K45" s="142"/>
      <c r="L45" s="142"/>
      <c r="M45" s="141"/>
      <c r="N45" s="156" t="s">
        <v>25</v>
      </c>
    </row>
    <row r="46" spans="1:14" ht="26.25" customHeight="1" thickBot="1">
      <c r="A46" s="14">
        <v>37</v>
      </c>
      <c r="B46" s="167"/>
      <c r="C46" s="168"/>
      <c r="D46" s="176"/>
      <c r="E46" s="169" t="str">
        <f>IF(N46="","",IF('Strategy 1 | PD-TG'!R46&gt;0,CHAR(252),IF('Strategy 1 | PD-TG'!R46=0,"",CHAR(251))))</f>
        <v/>
      </c>
      <c r="F46" s="177" t="str">
        <f>'Strategy 1 | PD-TG'!T46</f>
        <v/>
      </c>
      <c r="G46" s="168"/>
      <c r="H46" s="170" t="str">
        <f>'Strategy 1 | PD-TG'!P46</f>
        <v/>
      </c>
      <c r="I46" s="141"/>
      <c r="J46" s="142"/>
      <c r="K46" s="142"/>
      <c r="L46" s="142"/>
      <c r="M46" s="141"/>
      <c r="N46" s="161"/>
    </row>
    <row r="47" spans="1:14" ht="26.25" customHeight="1" thickBot="1">
      <c r="A47" s="14">
        <v>38</v>
      </c>
      <c r="B47" s="167"/>
      <c r="C47" s="168"/>
      <c r="D47" s="176"/>
      <c r="E47" s="169" t="str">
        <f>IF(N47="","",IF('Strategy 1 | PD-TG'!R47&gt;0,CHAR(252),IF('Strategy 1 | PD-TG'!R47=0,"",CHAR(251))))</f>
        <v/>
      </c>
      <c r="F47" s="177" t="str">
        <f>'Strategy 1 | PD-TG'!T47</f>
        <v/>
      </c>
      <c r="G47" s="168"/>
      <c r="H47" s="170" t="str">
        <f>'Strategy 1 | PD-TG'!P47</f>
        <v/>
      </c>
      <c r="I47" s="141"/>
      <c r="J47" s="142"/>
      <c r="K47" s="142"/>
      <c r="L47" s="142"/>
      <c r="M47" s="141"/>
      <c r="N47" s="161"/>
    </row>
    <row r="48" spans="1:14" ht="26.25" customHeight="1" thickBot="1">
      <c r="A48" s="14">
        <v>39</v>
      </c>
      <c r="B48" s="167"/>
      <c r="C48" s="168"/>
      <c r="D48" s="176"/>
      <c r="E48" s="169" t="str">
        <f>IF(N48="","",IF('Strategy 1 | PD-TG'!R48&gt;0,CHAR(252),IF('Strategy 1 | PD-TG'!R48=0,"",CHAR(251))))</f>
        <v/>
      </c>
      <c r="F48" s="177" t="str">
        <f>'Strategy 1 | PD-TG'!T48</f>
        <v/>
      </c>
      <c r="G48" s="168"/>
      <c r="H48" s="170" t="str">
        <f>'Strategy 1 | PD-TG'!P48</f>
        <v/>
      </c>
      <c r="I48" s="141"/>
      <c r="J48" s="142"/>
      <c r="K48" s="142"/>
      <c r="L48" s="142"/>
      <c r="M48" s="141"/>
      <c r="N48" s="161"/>
    </row>
    <row r="49" spans="1:14" ht="26.25" customHeight="1" thickBot="1">
      <c r="A49" s="14">
        <v>40</v>
      </c>
      <c r="B49" s="167"/>
      <c r="C49" s="168"/>
      <c r="D49" s="176"/>
      <c r="E49" s="169" t="str">
        <f>IF(N49="","",IF('Strategy 1 | PD-TG'!R49&gt;0,CHAR(252),IF('Strategy 1 | PD-TG'!R49=0,"",CHAR(251))))</f>
        <v/>
      </c>
      <c r="F49" s="177" t="str">
        <f>'Strategy 1 | PD-TG'!T49</f>
        <v/>
      </c>
      <c r="G49" s="168"/>
      <c r="H49" s="170" t="str">
        <f>'Strategy 1 | PD-TG'!P49</f>
        <v/>
      </c>
      <c r="I49" s="141"/>
      <c r="J49" s="142"/>
      <c r="K49" s="142"/>
      <c r="L49" s="142"/>
      <c r="M49" s="141"/>
      <c r="N49" s="166"/>
    </row>
    <row r="50" spans="1:14" ht="26.25" customHeight="1" thickBot="1">
      <c r="A50" s="14">
        <v>41</v>
      </c>
      <c r="B50" s="167"/>
      <c r="C50" s="168"/>
      <c r="D50" s="176"/>
      <c r="E50" s="169" t="str">
        <f>IF(N50="","",IF('Strategy 1 | PD-TG'!R50&gt;0,CHAR(252),IF('Strategy 1 | PD-TG'!R50=0,"",CHAR(251))))</f>
        <v/>
      </c>
      <c r="F50" s="177" t="str">
        <f>'Strategy 1 | PD-TG'!T50</f>
        <v/>
      </c>
      <c r="G50" s="168"/>
      <c r="H50" s="170" t="str">
        <f>'Strategy 1 | PD-TG'!P50</f>
        <v/>
      </c>
      <c r="I50" s="141"/>
      <c r="J50" s="142"/>
      <c r="K50" s="142"/>
      <c r="L50" s="142"/>
      <c r="M50" s="141"/>
      <c r="N50" s="156"/>
    </row>
    <row r="51" spans="1:14" ht="26.25" customHeight="1" thickBot="1">
      <c r="A51" s="14">
        <v>42</v>
      </c>
      <c r="B51" s="167"/>
      <c r="C51" s="168"/>
      <c r="D51" s="176"/>
      <c r="E51" s="169" t="str">
        <f>IF(N51="","",IF('Strategy 1 | PD-TG'!R51&gt;0,CHAR(252),IF('Strategy 1 | PD-TG'!R51=0,"",CHAR(251))))</f>
        <v/>
      </c>
      <c r="F51" s="177" t="str">
        <f>'Strategy 1 | PD-TG'!T51</f>
        <v/>
      </c>
      <c r="G51" s="168"/>
      <c r="H51" s="170" t="str">
        <f>'Strategy 1 | PD-TG'!P51</f>
        <v/>
      </c>
      <c r="I51" s="141"/>
      <c r="J51" s="142"/>
      <c r="K51" s="142"/>
      <c r="L51" s="142"/>
      <c r="M51" s="141"/>
      <c r="N51" s="161"/>
    </row>
    <row r="52" spans="1:14" ht="26.25" customHeight="1" thickBot="1">
      <c r="A52" s="14">
        <v>43</v>
      </c>
      <c r="B52" s="167"/>
      <c r="C52" s="168"/>
      <c r="D52" s="176"/>
      <c r="E52" s="169" t="str">
        <f>IF(N52="","",IF('Strategy 1 | PD-TG'!R52&gt;0,CHAR(252),IF('Strategy 1 | PD-TG'!R52=0,"",CHAR(251))))</f>
        <v/>
      </c>
      <c r="F52" s="177" t="str">
        <f>'Strategy 1 | PD-TG'!T52</f>
        <v/>
      </c>
      <c r="G52" s="168"/>
      <c r="H52" s="170" t="str">
        <f>'Strategy 1 | PD-TG'!P52</f>
        <v/>
      </c>
      <c r="I52" s="141"/>
      <c r="J52" s="142"/>
      <c r="K52" s="142"/>
      <c r="L52" s="142"/>
      <c r="M52" s="141"/>
      <c r="N52" s="161"/>
    </row>
    <row r="53" spans="1:14" ht="26.25" customHeight="1" thickBot="1">
      <c r="A53" s="14">
        <v>44</v>
      </c>
      <c r="B53" s="167"/>
      <c r="C53" s="168"/>
      <c r="D53" s="176"/>
      <c r="E53" s="169" t="str">
        <f>IF(N53="","",IF('Strategy 1 | PD-TG'!R53&gt;0,CHAR(252),IF('Strategy 1 | PD-TG'!R53=0,"",CHAR(251))))</f>
        <v/>
      </c>
      <c r="F53" s="177" t="str">
        <f>'Strategy 1 | PD-TG'!T53</f>
        <v/>
      </c>
      <c r="G53" s="168"/>
      <c r="H53" s="170" t="str">
        <f>'Strategy 1 | PD-TG'!P53</f>
        <v/>
      </c>
      <c r="I53" s="141"/>
      <c r="J53" s="142"/>
      <c r="K53" s="142"/>
      <c r="L53" s="142"/>
      <c r="M53" s="141"/>
      <c r="N53" s="161"/>
    </row>
    <row r="54" spans="1:14" ht="26.25" customHeight="1" thickBot="1">
      <c r="A54" s="14">
        <v>45</v>
      </c>
      <c r="B54" s="167"/>
      <c r="C54" s="168"/>
      <c r="D54" s="176"/>
      <c r="E54" s="169" t="str">
        <f>IF(N54="","",IF('Strategy 1 | PD-TG'!R54&gt;0,CHAR(252),IF('Strategy 1 | PD-TG'!R54=0,"",CHAR(251))))</f>
        <v/>
      </c>
      <c r="F54" s="177" t="str">
        <f>'Strategy 1 | PD-TG'!T54</f>
        <v/>
      </c>
      <c r="G54" s="168"/>
      <c r="H54" s="170" t="str">
        <f>'Strategy 1 | PD-TG'!P54</f>
        <v/>
      </c>
      <c r="I54" s="141"/>
      <c r="J54" s="142"/>
      <c r="K54" s="142"/>
      <c r="L54" s="142"/>
      <c r="M54" s="141"/>
      <c r="N54" s="166"/>
    </row>
    <row r="55" spans="1:14" ht="26.25" customHeight="1" thickBot="1">
      <c r="A55" s="14">
        <v>46</v>
      </c>
      <c r="B55" s="167"/>
      <c r="C55" s="168"/>
      <c r="D55" s="176"/>
      <c r="E55" s="169" t="str">
        <f>IF(N55="","",IF('Strategy 1 | PD-TG'!R55&gt;0,CHAR(252),IF('Strategy 1 | PD-TG'!R55=0,"",CHAR(251))))</f>
        <v/>
      </c>
      <c r="F55" s="177" t="str">
        <f>'Strategy 1 | PD-TG'!T55</f>
        <v/>
      </c>
      <c r="G55" s="168"/>
      <c r="H55" s="170" t="str">
        <f>'Strategy 1 | PD-TG'!P55</f>
        <v/>
      </c>
      <c r="I55" s="141"/>
      <c r="J55" s="142"/>
      <c r="K55" s="142"/>
      <c r="L55" s="142"/>
      <c r="M55" s="141"/>
      <c r="N55" s="156"/>
    </row>
    <row r="56" spans="1:14" ht="26.25" customHeight="1" thickBot="1">
      <c r="A56" s="14">
        <v>47</v>
      </c>
      <c r="B56" s="167"/>
      <c r="C56" s="168"/>
      <c r="D56" s="176"/>
      <c r="E56" s="169" t="str">
        <f>IF(N56="","",IF('Strategy 1 | PD-TG'!R56&gt;0,CHAR(252),IF('Strategy 1 | PD-TG'!R56=0,"",CHAR(251))))</f>
        <v/>
      </c>
      <c r="F56" s="177" t="str">
        <f>'Strategy 1 | PD-TG'!T56</f>
        <v/>
      </c>
      <c r="G56" s="168"/>
      <c r="H56" s="170" t="str">
        <f>'Strategy 1 | PD-TG'!P56</f>
        <v/>
      </c>
      <c r="I56" s="141"/>
      <c r="J56" s="142"/>
      <c r="K56" s="142"/>
      <c r="L56" s="142"/>
      <c r="M56" s="141"/>
      <c r="N56" s="161"/>
    </row>
    <row r="57" spans="1:14" ht="26.25" customHeight="1" thickBot="1">
      <c r="A57" s="14">
        <v>48</v>
      </c>
      <c r="B57" s="167"/>
      <c r="C57" s="168"/>
      <c r="D57" s="176"/>
      <c r="E57" s="169" t="str">
        <f>IF(N57="","",IF('Strategy 1 | PD-TG'!R57&gt;0,CHAR(252),IF('Strategy 1 | PD-TG'!R57=0,"",CHAR(251))))</f>
        <v/>
      </c>
      <c r="F57" s="177" t="str">
        <f>'Strategy 1 | PD-TG'!T57</f>
        <v/>
      </c>
      <c r="G57" s="168"/>
      <c r="H57" s="170" t="str">
        <f>'Strategy 1 | PD-TG'!P57</f>
        <v/>
      </c>
      <c r="I57" s="141"/>
      <c r="J57" s="142"/>
      <c r="K57" s="142"/>
      <c r="L57" s="142"/>
      <c r="M57" s="141"/>
      <c r="N57" s="161"/>
    </row>
    <row r="58" spans="1:14" ht="26.25" customHeight="1" thickBot="1">
      <c r="A58" s="14">
        <v>49</v>
      </c>
      <c r="B58" s="167"/>
      <c r="C58" s="168"/>
      <c r="D58" s="176"/>
      <c r="E58" s="169" t="str">
        <f>IF(N58="","",IF('Strategy 1 | PD-TG'!R58&gt;0,CHAR(252),IF('Strategy 1 | PD-TG'!R58=0,"",CHAR(251))))</f>
        <v/>
      </c>
      <c r="F58" s="177" t="str">
        <f>'Strategy 1 | PD-TG'!T58</f>
        <v/>
      </c>
      <c r="G58" s="168"/>
      <c r="H58" s="170" t="str">
        <f>'Strategy 1 | PD-TG'!P58</f>
        <v/>
      </c>
      <c r="I58" s="141"/>
      <c r="J58" s="142"/>
      <c r="K58" s="142"/>
      <c r="L58" s="142"/>
      <c r="M58" s="141"/>
      <c r="N58" s="161"/>
    </row>
    <row r="59" spans="1:14" ht="26.25" customHeight="1" thickBot="1">
      <c r="A59" s="14">
        <v>50</v>
      </c>
      <c r="B59" s="167"/>
      <c r="C59" s="168"/>
      <c r="D59" s="176"/>
      <c r="E59" s="169" t="str">
        <f>IF(N59="","",IF('Strategy 1 | PD-TG'!R59&gt;0,CHAR(252),IF('Strategy 1 | PD-TG'!R59=0,"",CHAR(251))))</f>
        <v/>
      </c>
      <c r="F59" s="177" t="str">
        <f>'Strategy 1 | PD-TG'!T59</f>
        <v/>
      </c>
      <c r="G59" s="168"/>
      <c r="H59" s="170" t="str">
        <f>'Strategy 1 | PD-TG'!P59</f>
        <v/>
      </c>
      <c r="I59" s="141"/>
      <c r="J59" s="142"/>
      <c r="K59" s="142"/>
      <c r="L59" s="142"/>
      <c r="M59" s="141"/>
      <c r="N59" s="166"/>
    </row>
    <row r="60" spans="1:14" ht="26.25" customHeight="1" thickBot="1">
      <c r="A60" s="14">
        <v>51</v>
      </c>
      <c r="B60" s="167"/>
      <c r="C60" s="168"/>
      <c r="D60" s="176"/>
      <c r="E60" s="169" t="str">
        <f>IF(N60="","",IF('Strategy 1 | PD-TG'!R60&gt;0,CHAR(252),IF('Strategy 1 | PD-TG'!R60=0,"",CHAR(251))))</f>
        <v/>
      </c>
      <c r="F60" s="177" t="str">
        <f>'Strategy 1 | PD-TG'!T60</f>
        <v/>
      </c>
      <c r="G60" s="168"/>
      <c r="H60" s="170" t="str">
        <f>'Strategy 1 | PD-TG'!P60</f>
        <v/>
      </c>
      <c r="I60" s="141"/>
      <c r="J60" s="142"/>
      <c r="K60" s="142"/>
      <c r="L60" s="142"/>
      <c r="M60" s="141"/>
      <c r="N60" s="156"/>
    </row>
    <row r="61" spans="1:14" ht="26.25" customHeight="1" thickBot="1">
      <c r="A61" s="14">
        <v>52</v>
      </c>
      <c r="B61" s="167"/>
      <c r="C61" s="168"/>
      <c r="D61" s="176"/>
      <c r="E61" s="169" t="str">
        <f>IF(N61="","",IF('Strategy 1 | PD-TG'!R61&gt;0,CHAR(252),IF('Strategy 1 | PD-TG'!R61=0,"",CHAR(251))))</f>
        <v/>
      </c>
      <c r="F61" s="177" t="str">
        <f>'Strategy 1 | PD-TG'!T61</f>
        <v/>
      </c>
      <c r="G61" s="168"/>
      <c r="H61" s="170" t="str">
        <f>'Strategy 1 | PD-TG'!P61</f>
        <v/>
      </c>
      <c r="I61" s="141"/>
      <c r="J61" s="142"/>
      <c r="K61" s="142"/>
      <c r="L61" s="142"/>
      <c r="M61" s="141"/>
      <c r="N61" s="161"/>
    </row>
    <row r="62" spans="1:14" ht="26.25" customHeight="1" thickBot="1">
      <c r="A62" s="14">
        <v>53</v>
      </c>
      <c r="B62" s="167"/>
      <c r="C62" s="168"/>
      <c r="D62" s="176"/>
      <c r="E62" s="169" t="str">
        <f>IF(N62="","",IF('Strategy 1 | PD-TG'!R62&gt;0,CHAR(252),IF('Strategy 1 | PD-TG'!R62=0,"",CHAR(251))))</f>
        <v/>
      </c>
      <c r="F62" s="177" t="str">
        <f>'Strategy 1 | PD-TG'!T62</f>
        <v/>
      </c>
      <c r="G62" s="168"/>
      <c r="H62" s="170" t="str">
        <f>'Strategy 1 | PD-TG'!P62</f>
        <v/>
      </c>
      <c r="I62" s="141"/>
      <c r="J62" s="142"/>
      <c r="K62" s="142"/>
      <c r="L62" s="142"/>
      <c r="M62" s="141"/>
      <c r="N62" s="161"/>
    </row>
    <row r="63" spans="1:14" ht="26.25" customHeight="1" thickBot="1">
      <c r="A63" s="14">
        <v>54</v>
      </c>
      <c r="B63" s="167"/>
      <c r="C63" s="168"/>
      <c r="D63" s="176"/>
      <c r="E63" s="169" t="str">
        <f>IF(N63="","",IF('Strategy 1 | PD-TG'!R63&gt;0,CHAR(252),IF('Strategy 1 | PD-TG'!R63=0,"",CHAR(251))))</f>
        <v/>
      </c>
      <c r="F63" s="177" t="str">
        <f>'Strategy 1 | PD-TG'!T63</f>
        <v/>
      </c>
      <c r="G63" s="168"/>
      <c r="H63" s="170" t="str">
        <f>'Strategy 1 | PD-TG'!P63</f>
        <v/>
      </c>
      <c r="I63" s="141"/>
      <c r="J63" s="142"/>
      <c r="K63" s="142"/>
      <c r="L63" s="142"/>
      <c r="M63" s="141"/>
      <c r="N63" s="161"/>
    </row>
    <row r="64" spans="1:14" ht="26.25" customHeight="1" thickBot="1">
      <c r="A64" s="14">
        <v>55</v>
      </c>
      <c r="B64" s="167"/>
      <c r="C64" s="168"/>
      <c r="D64" s="176"/>
      <c r="E64" s="169" t="str">
        <f>IF(N64="","",IF('Strategy 1 | PD-TG'!R64&gt;0,CHAR(252),IF('Strategy 1 | PD-TG'!R64=0,"",CHAR(251))))</f>
        <v/>
      </c>
      <c r="F64" s="177" t="str">
        <f>'Strategy 1 | PD-TG'!T64</f>
        <v/>
      </c>
      <c r="G64" s="168"/>
      <c r="H64" s="170" t="str">
        <f>'Strategy 1 | PD-TG'!P64</f>
        <v/>
      </c>
      <c r="I64" s="141"/>
      <c r="J64" s="142"/>
      <c r="K64" s="142"/>
      <c r="L64" s="142"/>
      <c r="M64" s="141"/>
      <c r="N64" s="166"/>
    </row>
    <row r="65" spans="1:14" ht="26.25" customHeight="1" thickBot="1">
      <c r="A65" s="14">
        <v>56</v>
      </c>
      <c r="B65" s="167"/>
      <c r="C65" s="168"/>
      <c r="D65" s="176"/>
      <c r="E65" s="169" t="str">
        <f>IF(N65="","",IF('Strategy 1 | PD-TG'!R65&gt;0,CHAR(252),IF('Strategy 1 | PD-TG'!R65=0,"",CHAR(251))))</f>
        <v/>
      </c>
      <c r="F65" s="177" t="str">
        <f>'Strategy 1 | PD-TG'!T65</f>
        <v/>
      </c>
      <c r="G65" s="168"/>
      <c r="H65" s="170" t="str">
        <f>'Strategy 1 | PD-TG'!P65</f>
        <v/>
      </c>
      <c r="I65" s="141"/>
      <c r="J65" s="142"/>
      <c r="K65" s="142"/>
      <c r="L65" s="142"/>
      <c r="M65" s="141"/>
      <c r="N65" s="156"/>
    </row>
    <row r="66" spans="1:14" ht="26.25" customHeight="1" thickBot="1">
      <c r="A66" s="14">
        <v>57</v>
      </c>
      <c r="B66" s="167"/>
      <c r="C66" s="168"/>
      <c r="D66" s="176"/>
      <c r="E66" s="169" t="str">
        <f>IF(N66="","",IF('Strategy 1 | PD-TG'!R66&gt;0,CHAR(252),IF('Strategy 1 | PD-TG'!R66=0,"",CHAR(251))))</f>
        <v/>
      </c>
      <c r="F66" s="177" t="str">
        <f>'Strategy 1 | PD-TG'!T66</f>
        <v/>
      </c>
      <c r="G66" s="168"/>
      <c r="H66" s="170" t="str">
        <f>'Strategy 1 | PD-TG'!P66</f>
        <v/>
      </c>
      <c r="I66" s="141"/>
      <c r="J66" s="142"/>
      <c r="K66" s="142"/>
      <c r="L66" s="142"/>
      <c r="M66" s="141"/>
      <c r="N66" s="161"/>
    </row>
    <row r="67" spans="1:14" ht="26.25" customHeight="1" thickBot="1">
      <c r="A67" s="14">
        <v>58</v>
      </c>
      <c r="B67" s="167"/>
      <c r="C67" s="168"/>
      <c r="D67" s="176"/>
      <c r="E67" s="169" t="str">
        <f>IF(N67="","",IF('Strategy 1 | PD-TG'!R67&gt;0,CHAR(252),IF('Strategy 1 | PD-TG'!R67=0,"",CHAR(251))))</f>
        <v/>
      </c>
      <c r="F67" s="177" t="str">
        <f>'Strategy 1 | PD-TG'!T67</f>
        <v/>
      </c>
      <c r="G67" s="168"/>
      <c r="H67" s="170" t="str">
        <f>'Strategy 1 | PD-TG'!P67</f>
        <v/>
      </c>
      <c r="I67" s="141"/>
      <c r="J67" s="142"/>
      <c r="K67" s="142"/>
      <c r="L67" s="142"/>
      <c r="M67" s="141"/>
      <c r="N67" s="161"/>
    </row>
    <row r="68" spans="1:14" ht="26.25" customHeight="1" thickBot="1">
      <c r="A68" s="14">
        <v>59</v>
      </c>
      <c r="B68" s="167"/>
      <c r="C68" s="168"/>
      <c r="D68" s="176"/>
      <c r="E68" s="169" t="str">
        <f>IF(N68="","",IF('Strategy 1 | PD-TG'!R68&gt;0,CHAR(252),IF('Strategy 1 | PD-TG'!R68=0,"",CHAR(251))))</f>
        <v/>
      </c>
      <c r="F68" s="177" t="str">
        <f>'Strategy 1 | PD-TG'!T68</f>
        <v/>
      </c>
      <c r="G68" s="168"/>
      <c r="H68" s="170" t="str">
        <f>'Strategy 1 | PD-TG'!P68</f>
        <v/>
      </c>
      <c r="I68" s="141"/>
      <c r="J68" s="142"/>
      <c r="K68" s="142"/>
      <c r="L68" s="142"/>
      <c r="M68" s="141"/>
      <c r="N68" s="161"/>
    </row>
    <row r="69" spans="1:14" ht="26.25" customHeight="1" thickBot="1">
      <c r="A69" s="14">
        <v>60</v>
      </c>
      <c r="B69" s="167"/>
      <c r="C69" s="168"/>
      <c r="D69" s="176"/>
      <c r="E69" s="169" t="str">
        <f>IF(N69="","",IF('Strategy 1 | PD-TG'!R69&gt;0,CHAR(252),IF('Strategy 1 | PD-TG'!R69=0,"",CHAR(251))))</f>
        <v/>
      </c>
      <c r="F69" s="177" t="str">
        <f>'Strategy 1 | PD-TG'!T69</f>
        <v/>
      </c>
      <c r="G69" s="168"/>
      <c r="H69" s="170" t="str">
        <f>'Strategy 1 | PD-TG'!P69</f>
        <v/>
      </c>
      <c r="I69" s="141"/>
      <c r="J69" s="142"/>
      <c r="K69" s="142"/>
      <c r="L69" s="142"/>
      <c r="M69" s="141"/>
      <c r="N69" s="166"/>
    </row>
    <row r="70" spans="1:14" ht="26.25" customHeight="1" thickBot="1">
      <c r="A70" s="14">
        <v>61</v>
      </c>
      <c r="B70" s="167"/>
      <c r="C70" s="168"/>
      <c r="D70" s="176"/>
      <c r="E70" s="169" t="str">
        <f>IF(N70="","",IF('Strategy 1 | PD-TG'!R70&gt;0,CHAR(252),IF('Strategy 1 | PD-TG'!R70=0,"",CHAR(251))))</f>
        <v/>
      </c>
      <c r="F70" s="177" t="str">
        <f>'Strategy 1 | PD-TG'!T70</f>
        <v/>
      </c>
      <c r="G70" s="168"/>
      <c r="H70" s="170" t="str">
        <f>'Strategy 1 | PD-TG'!P70</f>
        <v/>
      </c>
      <c r="I70" s="141"/>
      <c r="J70" s="142"/>
      <c r="K70" s="142"/>
      <c r="L70" s="142"/>
      <c r="M70" s="141"/>
      <c r="N70" s="156"/>
    </row>
    <row r="71" spans="1:14" ht="26.25" customHeight="1" thickBot="1">
      <c r="A71" s="14">
        <v>62</v>
      </c>
      <c r="B71" s="167"/>
      <c r="C71" s="168"/>
      <c r="D71" s="176"/>
      <c r="E71" s="169" t="str">
        <f>IF(N71="","",IF('Strategy 1 | PD-TG'!R71&gt;0,CHAR(252),IF('Strategy 1 | PD-TG'!R71=0,"",CHAR(251))))</f>
        <v/>
      </c>
      <c r="F71" s="177" t="str">
        <f>'Strategy 1 | PD-TG'!T71</f>
        <v/>
      </c>
      <c r="G71" s="168"/>
      <c r="H71" s="170" t="str">
        <f>'Strategy 1 | PD-TG'!P71</f>
        <v/>
      </c>
      <c r="I71" s="141"/>
      <c r="J71" s="142"/>
      <c r="K71" s="142"/>
      <c r="L71" s="142"/>
      <c r="M71" s="141"/>
      <c r="N71" s="161"/>
    </row>
    <row r="72" spans="1:14" ht="26.25" customHeight="1" thickBot="1">
      <c r="A72" s="14">
        <v>63</v>
      </c>
      <c r="B72" s="167"/>
      <c r="C72" s="168"/>
      <c r="D72" s="176"/>
      <c r="E72" s="169" t="str">
        <f>IF(N72="","",IF('Strategy 1 | PD-TG'!R72&gt;0,CHAR(252),IF('Strategy 1 | PD-TG'!R72=0,"",CHAR(251))))</f>
        <v/>
      </c>
      <c r="F72" s="177" t="str">
        <f>'Strategy 1 | PD-TG'!T72</f>
        <v/>
      </c>
      <c r="G72" s="168"/>
      <c r="H72" s="170" t="str">
        <f>'Strategy 1 | PD-TG'!P72</f>
        <v/>
      </c>
      <c r="I72" s="141"/>
      <c r="J72" s="142"/>
      <c r="K72" s="142"/>
      <c r="L72" s="142"/>
      <c r="M72" s="141"/>
      <c r="N72" s="161"/>
    </row>
    <row r="73" spans="1:14" ht="26.25" customHeight="1" thickBot="1">
      <c r="A73" s="14">
        <v>64</v>
      </c>
      <c r="B73" s="167"/>
      <c r="C73" s="168"/>
      <c r="D73" s="176"/>
      <c r="E73" s="169" t="str">
        <f>IF(N73="","",IF('Strategy 1 | PD-TG'!R73&gt;0,CHAR(252),IF('Strategy 1 | PD-TG'!R73=0,"",CHAR(251))))</f>
        <v/>
      </c>
      <c r="F73" s="177" t="str">
        <f>'Strategy 1 | PD-TG'!T73</f>
        <v/>
      </c>
      <c r="G73" s="168"/>
      <c r="H73" s="170" t="str">
        <f>'Strategy 1 | PD-TG'!P73</f>
        <v/>
      </c>
      <c r="I73" s="141"/>
      <c r="J73" s="142"/>
      <c r="K73" s="142"/>
      <c r="L73" s="142"/>
      <c r="M73" s="141"/>
      <c r="N73" s="161"/>
    </row>
    <row r="74" spans="1:14" ht="26.25" customHeight="1" thickBot="1">
      <c r="A74" s="14">
        <v>65</v>
      </c>
      <c r="B74" s="167"/>
      <c r="C74" s="168"/>
      <c r="D74" s="176"/>
      <c r="E74" s="169" t="str">
        <f>IF(N74="","",IF('Strategy 1 | PD-TG'!R74&gt;0,CHAR(252),IF('Strategy 1 | PD-TG'!R74=0,"",CHAR(251))))</f>
        <v/>
      </c>
      <c r="F74" s="177" t="str">
        <f>'Strategy 1 | PD-TG'!T74</f>
        <v/>
      </c>
      <c r="G74" s="168"/>
      <c r="H74" s="170" t="str">
        <f>'Strategy 1 | PD-TG'!P74</f>
        <v/>
      </c>
      <c r="I74" s="141"/>
      <c r="J74" s="142"/>
      <c r="K74" s="142"/>
      <c r="L74" s="142"/>
      <c r="M74" s="141"/>
      <c r="N74" s="166"/>
    </row>
    <row r="75" spans="1:14" ht="26.25" customHeight="1" thickBot="1">
      <c r="A75" s="14">
        <v>66</v>
      </c>
      <c r="B75" s="167"/>
      <c r="C75" s="168"/>
      <c r="D75" s="176"/>
      <c r="E75" s="169" t="str">
        <f>IF(N75="","",IF('Strategy 1 | PD-TG'!R75&gt;0,CHAR(252),IF('Strategy 1 | PD-TG'!R75=0,"",CHAR(251))))</f>
        <v/>
      </c>
      <c r="F75" s="177" t="str">
        <f>'Strategy 1 | PD-TG'!T75</f>
        <v/>
      </c>
      <c r="G75" s="168"/>
      <c r="H75" s="170" t="str">
        <f>'Strategy 1 | PD-TG'!P75</f>
        <v/>
      </c>
      <c r="I75" s="141"/>
      <c r="J75" s="142"/>
      <c r="K75" s="142"/>
      <c r="L75" s="142"/>
      <c r="M75" s="141"/>
      <c r="N75" s="156"/>
    </row>
    <row r="76" spans="1:14" ht="26.25" customHeight="1" thickBot="1">
      <c r="A76" s="14">
        <v>67</v>
      </c>
      <c r="B76" s="167"/>
      <c r="C76" s="168"/>
      <c r="D76" s="176"/>
      <c r="E76" s="169" t="str">
        <f>IF(N76="","",IF('Strategy 1 | PD-TG'!R76&gt;0,CHAR(252),IF('Strategy 1 | PD-TG'!R76=0,"",CHAR(251))))</f>
        <v/>
      </c>
      <c r="F76" s="177" t="str">
        <f>'Strategy 1 | PD-TG'!T76</f>
        <v/>
      </c>
      <c r="G76" s="168"/>
      <c r="H76" s="170" t="str">
        <f>'Strategy 1 | PD-TG'!P76</f>
        <v/>
      </c>
      <c r="I76" s="141"/>
      <c r="J76" s="142"/>
      <c r="K76" s="142"/>
      <c r="L76" s="142"/>
      <c r="M76" s="141"/>
      <c r="N76" s="161"/>
    </row>
    <row r="77" spans="1:14" ht="26.25" customHeight="1" thickBot="1">
      <c r="A77" s="14">
        <v>68</v>
      </c>
      <c r="B77" s="167"/>
      <c r="C77" s="168"/>
      <c r="D77" s="176"/>
      <c r="E77" s="169" t="str">
        <f>IF(N77="","",IF('Strategy 1 | PD-TG'!R77&gt;0,CHAR(252),IF('Strategy 1 | PD-TG'!R77=0,"",CHAR(251))))</f>
        <v/>
      </c>
      <c r="F77" s="177" t="str">
        <f>'Strategy 1 | PD-TG'!T77</f>
        <v/>
      </c>
      <c r="G77" s="168"/>
      <c r="H77" s="170" t="str">
        <f>'Strategy 1 | PD-TG'!P77</f>
        <v/>
      </c>
      <c r="I77" s="141"/>
      <c r="J77" s="142"/>
      <c r="K77" s="142"/>
      <c r="L77" s="142"/>
      <c r="M77" s="141"/>
      <c r="N77" s="161"/>
    </row>
    <row r="78" spans="1:14" ht="26.25" customHeight="1" thickBot="1">
      <c r="A78" s="14">
        <v>69</v>
      </c>
      <c r="B78" s="167"/>
      <c r="C78" s="168"/>
      <c r="D78" s="176"/>
      <c r="E78" s="169" t="str">
        <f>IF(N78="","",IF('Strategy 1 | PD-TG'!R78&gt;0,CHAR(252),IF('Strategy 1 | PD-TG'!R78=0,"",CHAR(251))))</f>
        <v/>
      </c>
      <c r="F78" s="177" t="str">
        <f>'Strategy 1 | PD-TG'!T78</f>
        <v/>
      </c>
      <c r="G78" s="168"/>
      <c r="H78" s="170" t="str">
        <f>'Strategy 1 | PD-TG'!P78</f>
        <v/>
      </c>
      <c r="I78" s="141"/>
      <c r="J78" s="142"/>
      <c r="K78" s="142"/>
      <c r="L78" s="142"/>
      <c r="M78" s="141"/>
      <c r="N78" s="161"/>
    </row>
    <row r="79" spans="1:14" ht="26.25" customHeight="1" thickBot="1">
      <c r="A79" s="14">
        <v>70</v>
      </c>
      <c r="B79" s="167"/>
      <c r="C79" s="168"/>
      <c r="D79" s="176"/>
      <c r="E79" s="169" t="str">
        <f>IF(N79="","",IF('Strategy 1 | PD-TG'!R79&gt;0,CHAR(252),IF('Strategy 1 | PD-TG'!R79=0,"",CHAR(251))))</f>
        <v/>
      </c>
      <c r="F79" s="177" t="str">
        <f>'Strategy 1 | PD-TG'!T79</f>
        <v/>
      </c>
      <c r="G79" s="168"/>
      <c r="H79" s="170" t="str">
        <f>'Strategy 1 | PD-TG'!P79</f>
        <v/>
      </c>
      <c r="I79" s="141"/>
      <c r="J79" s="142"/>
      <c r="K79" s="142"/>
      <c r="L79" s="142"/>
      <c r="M79" s="141"/>
      <c r="N79" s="166"/>
    </row>
    <row r="80" spans="1:14" ht="26.25" customHeight="1" thickBot="1">
      <c r="A80" s="14">
        <v>71</v>
      </c>
      <c r="B80" s="167"/>
      <c r="C80" s="168"/>
      <c r="D80" s="176"/>
      <c r="E80" s="169" t="str">
        <f>IF(N80="","",IF('Strategy 1 | PD-TG'!R80&gt;0,CHAR(252),IF('Strategy 1 | PD-TG'!R80=0,"",CHAR(251))))</f>
        <v/>
      </c>
      <c r="F80" s="177" t="str">
        <f>'Strategy 1 | PD-TG'!T80</f>
        <v/>
      </c>
      <c r="G80" s="168"/>
      <c r="H80" s="170" t="str">
        <f>'Strategy 1 | PD-TG'!P80</f>
        <v/>
      </c>
      <c r="I80" s="141"/>
      <c r="J80" s="142"/>
      <c r="K80" s="142"/>
      <c r="L80" s="142"/>
      <c r="M80" s="141"/>
      <c r="N80" s="156"/>
    </row>
    <row r="81" spans="1:14" ht="26.25" customHeight="1" thickBot="1">
      <c r="A81" s="14">
        <v>72</v>
      </c>
      <c r="B81" s="167"/>
      <c r="C81" s="168"/>
      <c r="D81" s="176"/>
      <c r="E81" s="169" t="str">
        <f>IF(N81="","",IF('Strategy 1 | PD-TG'!R81&gt;0,CHAR(252),IF('Strategy 1 | PD-TG'!R81=0,"",CHAR(251))))</f>
        <v/>
      </c>
      <c r="F81" s="177" t="str">
        <f>'Strategy 1 | PD-TG'!T81</f>
        <v/>
      </c>
      <c r="G81" s="168"/>
      <c r="H81" s="170" t="str">
        <f>'Strategy 1 | PD-TG'!P81</f>
        <v/>
      </c>
      <c r="I81" s="141"/>
      <c r="J81" s="142"/>
      <c r="K81" s="142"/>
      <c r="L81" s="142"/>
      <c r="M81" s="141"/>
      <c r="N81" s="161"/>
    </row>
    <row r="82" spans="1:14" ht="26.25" customHeight="1" thickBot="1">
      <c r="A82" s="14">
        <v>73</v>
      </c>
      <c r="B82" s="167"/>
      <c r="C82" s="168"/>
      <c r="D82" s="176"/>
      <c r="E82" s="169" t="str">
        <f>IF(N82="","",IF('Strategy 1 | PD-TG'!R82&gt;0,CHAR(252),IF('Strategy 1 | PD-TG'!R82=0,"",CHAR(251))))</f>
        <v/>
      </c>
      <c r="F82" s="177" t="str">
        <f>'Strategy 1 | PD-TG'!T82</f>
        <v/>
      </c>
      <c r="G82" s="168"/>
      <c r="H82" s="170" t="str">
        <f>'Strategy 1 | PD-TG'!P82</f>
        <v/>
      </c>
      <c r="I82" s="141"/>
      <c r="J82" s="142"/>
      <c r="K82" s="142"/>
      <c r="L82" s="142"/>
      <c r="M82" s="141"/>
      <c r="N82" s="161"/>
    </row>
    <row r="83" spans="1:14" ht="26.25" customHeight="1" thickBot="1">
      <c r="A83" s="14">
        <v>74</v>
      </c>
      <c r="B83" s="167"/>
      <c r="C83" s="168"/>
      <c r="D83" s="176"/>
      <c r="E83" s="169" t="str">
        <f>IF(N83="","",IF('Strategy 1 | PD-TG'!R83&gt;0,CHAR(252),IF('Strategy 1 | PD-TG'!R83=0,"",CHAR(251))))</f>
        <v/>
      </c>
      <c r="F83" s="177" t="str">
        <f>'Strategy 1 | PD-TG'!T83</f>
        <v/>
      </c>
      <c r="G83" s="168"/>
      <c r="H83" s="170" t="str">
        <f>'Strategy 1 | PD-TG'!P83</f>
        <v/>
      </c>
      <c r="I83" s="141"/>
      <c r="J83" s="142"/>
      <c r="K83" s="142"/>
      <c r="L83" s="142"/>
      <c r="M83" s="141"/>
      <c r="N83" s="161"/>
    </row>
    <row r="84" spans="1:14" ht="26.25" customHeight="1" thickBot="1">
      <c r="A84" s="14">
        <v>75</v>
      </c>
      <c r="B84" s="167"/>
      <c r="C84" s="168"/>
      <c r="D84" s="176"/>
      <c r="E84" s="169" t="str">
        <f>IF(N84="","",IF('Strategy 1 | PD-TG'!R84&gt;0,CHAR(252),IF('Strategy 1 | PD-TG'!R84=0,"",CHAR(251))))</f>
        <v/>
      </c>
      <c r="F84" s="177" t="str">
        <f>'Strategy 1 | PD-TG'!T84</f>
        <v/>
      </c>
      <c r="G84" s="168"/>
      <c r="H84" s="170" t="str">
        <f>'Strategy 1 | PD-TG'!P84</f>
        <v/>
      </c>
      <c r="I84" s="141"/>
      <c r="J84" s="142"/>
      <c r="K84" s="142"/>
      <c r="L84" s="142"/>
      <c r="M84" s="141"/>
      <c r="N84" s="166"/>
    </row>
    <row r="85" spans="1:14" ht="26.25" customHeight="1" thickBot="1">
      <c r="A85" s="14">
        <v>76</v>
      </c>
      <c r="B85" s="167"/>
      <c r="C85" s="168"/>
      <c r="D85" s="176"/>
      <c r="E85" s="169" t="str">
        <f>IF(N85="","",IF('Strategy 1 | PD-TG'!R85&gt;0,CHAR(252),IF('Strategy 1 | PD-TG'!R85=0,"",CHAR(251))))</f>
        <v/>
      </c>
      <c r="F85" s="177" t="str">
        <f>'Strategy 1 | PD-TG'!T85</f>
        <v/>
      </c>
      <c r="G85" s="168"/>
      <c r="H85" s="170" t="str">
        <f>'Strategy 1 | PD-TG'!P85</f>
        <v/>
      </c>
      <c r="I85" s="141"/>
      <c r="J85" s="142"/>
      <c r="K85" s="142"/>
      <c r="L85" s="142"/>
      <c r="M85" s="141"/>
      <c r="N85" s="156"/>
    </row>
    <row r="86" spans="1:14" ht="26.25" customHeight="1" thickBot="1">
      <c r="A86" s="14">
        <v>77</v>
      </c>
      <c r="B86" s="167"/>
      <c r="C86" s="168"/>
      <c r="D86" s="176"/>
      <c r="E86" s="169" t="str">
        <f>IF(N86="","",IF('Strategy 1 | PD-TG'!R86&gt;0,CHAR(252),IF('Strategy 1 | PD-TG'!R86=0,"",CHAR(251))))</f>
        <v/>
      </c>
      <c r="F86" s="177" t="str">
        <f>'Strategy 1 | PD-TG'!T86</f>
        <v/>
      </c>
      <c r="G86" s="168"/>
      <c r="H86" s="170" t="str">
        <f>'Strategy 1 | PD-TG'!P86</f>
        <v/>
      </c>
      <c r="I86" s="141"/>
      <c r="J86" s="142"/>
      <c r="K86" s="142"/>
      <c r="L86" s="142"/>
      <c r="M86" s="141"/>
      <c r="N86" s="161"/>
    </row>
    <row r="87" spans="1:14" ht="26.25" customHeight="1" thickBot="1">
      <c r="A87" s="14">
        <v>78</v>
      </c>
      <c r="B87" s="167"/>
      <c r="C87" s="168"/>
      <c r="D87" s="176"/>
      <c r="E87" s="169" t="str">
        <f>IF(N87="","",IF('Strategy 1 | PD-TG'!R87&gt;0,CHAR(252),IF('Strategy 1 | PD-TG'!R87=0,"",CHAR(251))))</f>
        <v/>
      </c>
      <c r="F87" s="177" t="str">
        <f>'Strategy 1 | PD-TG'!T87</f>
        <v/>
      </c>
      <c r="G87" s="168"/>
      <c r="H87" s="170" t="str">
        <f>'Strategy 1 | PD-TG'!P87</f>
        <v/>
      </c>
      <c r="I87" s="141"/>
      <c r="J87" s="142"/>
      <c r="K87" s="142"/>
      <c r="L87" s="142"/>
      <c r="M87" s="141"/>
      <c r="N87" s="161"/>
    </row>
    <row r="88" spans="1:14" ht="26.25" customHeight="1" thickBot="1">
      <c r="A88" s="14">
        <v>79</v>
      </c>
      <c r="B88" s="167"/>
      <c r="C88" s="168"/>
      <c r="D88" s="176"/>
      <c r="E88" s="169" t="str">
        <f>IF(N88="","",IF('Strategy 1 | PD-TG'!R88&gt;0,CHAR(252),IF('Strategy 1 | PD-TG'!R88=0,"",CHAR(251))))</f>
        <v/>
      </c>
      <c r="F88" s="177" t="str">
        <f>'Strategy 1 | PD-TG'!T88</f>
        <v/>
      </c>
      <c r="G88" s="168"/>
      <c r="H88" s="170" t="str">
        <f>'Strategy 1 | PD-TG'!P88</f>
        <v/>
      </c>
      <c r="I88" s="141"/>
      <c r="J88" s="142"/>
      <c r="K88" s="142"/>
      <c r="L88" s="142"/>
      <c r="M88" s="141"/>
      <c r="N88" s="161"/>
    </row>
    <row r="89" spans="1:14" ht="26.25" customHeight="1" thickBot="1">
      <c r="A89" s="14">
        <v>80</v>
      </c>
      <c r="B89" s="167"/>
      <c r="C89" s="168"/>
      <c r="D89" s="176"/>
      <c r="E89" s="169" t="str">
        <f>IF(N89="","",IF('Strategy 1 | PD-TG'!R89&gt;0,CHAR(252),IF('Strategy 1 | PD-TG'!R89=0,"",CHAR(251))))</f>
        <v/>
      </c>
      <c r="F89" s="177" t="str">
        <f>'Strategy 1 | PD-TG'!T89</f>
        <v/>
      </c>
      <c r="G89" s="168"/>
      <c r="H89" s="170" t="str">
        <f>'Strategy 1 | PD-TG'!P89</f>
        <v/>
      </c>
      <c r="I89" s="141"/>
      <c r="J89" s="142"/>
      <c r="K89" s="142"/>
      <c r="L89" s="142"/>
      <c r="M89" s="141"/>
      <c r="N89" s="166"/>
    </row>
    <row r="90" spans="1:14" ht="26.25" customHeight="1" thickBot="1">
      <c r="A90" s="14">
        <v>81</v>
      </c>
      <c r="B90" s="167"/>
      <c r="C90" s="168"/>
      <c r="D90" s="176"/>
      <c r="E90" s="169" t="str">
        <f>IF(N90="","",IF('Strategy 1 | PD-TG'!R90&gt;0,CHAR(252),IF('Strategy 1 | PD-TG'!R90=0,"",CHAR(251))))</f>
        <v/>
      </c>
      <c r="F90" s="177" t="str">
        <f>'Strategy 1 | PD-TG'!T90</f>
        <v/>
      </c>
      <c r="G90" s="168"/>
      <c r="H90" s="170" t="str">
        <f>'Strategy 1 | PD-TG'!P90</f>
        <v/>
      </c>
      <c r="I90" s="141"/>
      <c r="J90" s="142"/>
      <c r="K90" s="142"/>
      <c r="L90" s="142"/>
      <c r="M90" s="141"/>
      <c r="N90" s="156"/>
    </row>
    <row r="91" spans="1:14" ht="26.25" customHeight="1" thickBot="1">
      <c r="A91" s="14">
        <v>82</v>
      </c>
      <c r="B91" s="167"/>
      <c r="C91" s="168"/>
      <c r="D91" s="176"/>
      <c r="E91" s="169" t="str">
        <f>IF(N91="","",IF('Strategy 1 | PD-TG'!R91&gt;0,CHAR(252),IF('Strategy 1 | PD-TG'!R91=0,"",CHAR(251))))</f>
        <v/>
      </c>
      <c r="F91" s="177" t="str">
        <f>'Strategy 1 | PD-TG'!T91</f>
        <v/>
      </c>
      <c r="G91" s="168"/>
      <c r="H91" s="170" t="str">
        <f>'Strategy 1 | PD-TG'!P91</f>
        <v/>
      </c>
      <c r="I91" s="141"/>
      <c r="J91" s="142"/>
      <c r="K91" s="142"/>
      <c r="L91" s="142"/>
      <c r="M91" s="141"/>
      <c r="N91" s="161"/>
    </row>
    <row r="92" spans="1:14" ht="26.25" customHeight="1" thickBot="1">
      <c r="A92" s="14">
        <v>83</v>
      </c>
      <c r="B92" s="167"/>
      <c r="C92" s="168"/>
      <c r="D92" s="176"/>
      <c r="E92" s="169" t="str">
        <f>IF(N92="","",IF('Strategy 1 | PD-TG'!R92&gt;0,CHAR(252),IF('Strategy 1 | PD-TG'!R92=0,"",CHAR(251))))</f>
        <v/>
      </c>
      <c r="F92" s="177" t="str">
        <f>'Strategy 1 | PD-TG'!T92</f>
        <v/>
      </c>
      <c r="G92" s="168"/>
      <c r="H92" s="170" t="str">
        <f>'Strategy 1 | PD-TG'!P92</f>
        <v/>
      </c>
      <c r="I92" s="141"/>
      <c r="J92" s="142"/>
      <c r="K92" s="142"/>
      <c r="L92" s="142"/>
      <c r="M92" s="141"/>
      <c r="N92" s="161"/>
    </row>
    <row r="93" spans="1:14" ht="26.25" customHeight="1" thickBot="1">
      <c r="A93" s="14">
        <v>84</v>
      </c>
      <c r="B93" s="167"/>
      <c r="C93" s="168"/>
      <c r="D93" s="176"/>
      <c r="E93" s="169" t="str">
        <f>IF(N93="","",IF('Strategy 1 | PD-TG'!R93&gt;0,CHAR(252),IF('Strategy 1 | PD-TG'!R93=0,"",CHAR(251))))</f>
        <v/>
      </c>
      <c r="F93" s="177" t="str">
        <f>'Strategy 1 | PD-TG'!T93</f>
        <v/>
      </c>
      <c r="G93" s="168"/>
      <c r="H93" s="170" t="str">
        <f>'Strategy 1 | PD-TG'!P93</f>
        <v/>
      </c>
      <c r="I93" s="141"/>
      <c r="J93" s="142"/>
      <c r="K93" s="142"/>
      <c r="L93" s="142"/>
      <c r="M93" s="141"/>
      <c r="N93" s="161"/>
    </row>
    <row r="94" spans="1:14" ht="26.25" customHeight="1" thickBot="1">
      <c r="A94" s="14">
        <v>85</v>
      </c>
      <c r="B94" s="167"/>
      <c r="C94" s="168"/>
      <c r="D94" s="176"/>
      <c r="E94" s="169" t="str">
        <f>IF(N94="","",IF('Strategy 1 | PD-TG'!R94&gt;0,CHAR(252),IF('Strategy 1 | PD-TG'!R94=0,"",CHAR(251))))</f>
        <v/>
      </c>
      <c r="F94" s="177" t="str">
        <f>'Strategy 1 | PD-TG'!T94</f>
        <v/>
      </c>
      <c r="G94" s="168"/>
      <c r="H94" s="170" t="str">
        <f>'Strategy 1 | PD-TG'!P94</f>
        <v/>
      </c>
      <c r="I94" s="141"/>
      <c r="J94" s="142"/>
      <c r="K94" s="142"/>
      <c r="L94" s="142"/>
      <c r="M94" s="141"/>
      <c r="N94" s="166"/>
    </row>
    <row r="95" spans="1:14" ht="26.25" customHeight="1" thickBot="1">
      <c r="A95" s="14">
        <v>86</v>
      </c>
      <c r="B95" s="167"/>
      <c r="C95" s="168"/>
      <c r="D95" s="176"/>
      <c r="E95" s="169" t="str">
        <f>IF(N95="","",IF('Strategy 1 | PD-TG'!R95&gt;0,CHAR(252),IF('Strategy 1 | PD-TG'!R95=0,"",CHAR(251))))</f>
        <v/>
      </c>
      <c r="F95" s="177" t="str">
        <f>'Strategy 1 | PD-TG'!T95</f>
        <v/>
      </c>
      <c r="G95" s="168"/>
      <c r="H95" s="170" t="str">
        <f>'Strategy 1 | PD-TG'!P95</f>
        <v/>
      </c>
      <c r="I95" s="141"/>
      <c r="J95" s="142"/>
      <c r="K95" s="142"/>
      <c r="L95" s="142"/>
      <c r="M95" s="141"/>
      <c r="N95" s="156"/>
    </row>
    <row r="96" spans="1:14" ht="26.25" customHeight="1" thickBot="1">
      <c r="A96" s="14">
        <v>87</v>
      </c>
      <c r="B96" s="167"/>
      <c r="C96" s="168"/>
      <c r="D96" s="176"/>
      <c r="E96" s="169" t="str">
        <f>IF(N96="","",IF('Strategy 1 | PD-TG'!R96&gt;0,CHAR(252),IF('Strategy 1 | PD-TG'!R96=0,"",CHAR(251))))</f>
        <v/>
      </c>
      <c r="F96" s="177" t="str">
        <f>'Strategy 1 | PD-TG'!T96</f>
        <v/>
      </c>
      <c r="G96" s="168"/>
      <c r="H96" s="170" t="str">
        <f>'Strategy 1 | PD-TG'!P96</f>
        <v/>
      </c>
      <c r="I96" s="141"/>
      <c r="J96" s="142"/>
      <c r="K96" s="142"/>
      <c r="L96" s="142"/>
      <c r="M96" s="141"/>
      <c r="N96" s="161"/>
    </row>
    <row r="97" spans="1:17" ht="26.25" customHeight="1" thickBot="1">
      <c r="A97" s="14">
        <v>88</v>
      </c>
      <c r="B97" s="167"/>
      <c r="C97" s="168"/>
      <c r="D97" s="176"/>
      <c r="E97" s="169" t="str">
        <f>IF(N97="","",IF('Strategy 1 | PD-TG'!R97&gt;0,CHAR(252),IF('Strategy 1 | PD-TG'!R97=0,"",CHAR(251))))</f>
        <v/>
      </c>
      <c r="F97" s="177" t="str">
        <f>'Strategy 1 | PD-TG'!T97</f>
        <v/>
      </c>
      <c r="G97" s="168"/>
      <c r="H97" s="170" t="str">
        <f>'Strategy 1 | PD-TG'!P97</f>
        <v/>
      </c>
      <c r="I97" s="141"/>
      <c r="J97" s="142"/>
      <c r="K97" s="142"/>
      <c r="L97" s="142"/>
      <c r="M97" s="141"/>
      <c r="N97" s="161"/>
    </row>
    <row r="98" spans="1:17" ht="26.25" customHeight="1" thickBot="1">
      <c r="A98" s="14">
        <v>89</v>
      </c>
      <c r="B98" s="167"/>
      <c r="C98" s="168"/>
      <c r="D98" s="176"/>
      <c r="E98" s="169" t="str">
        <f>IF(N98="","",IF('Strategy 1 | PD-TG'!R98&gt;0,CHAR(252),IF('Strategy 1 | PD-TG'!R98=0,"",CHAR(251))))</f>
        <v/>
      </c>
      <c r="F98" s="177" t="str">
        <f>'Strategy 1 | PD-TG'!T98</f>
        <v/>
      </c>
      <c r="G98" s="168"/>
      <c r="H98" s="170" t="str">
        <f>'Strategy 1 | PD-TG'!P98</f>
        <v/>
      </c>
      <c r="I98" s="141"/>
      <c r="J98" s="142"/>
      <c r="K98" s="142"/>
      <c r="L98" s="142"/>
      <c r="M98" s="141"/>
      <c r="N98" s="161"/>
    </row>
    <row r="99" spans="1:17" ht="26.25" customHeight="1" thickBot="1">
      <c r="A99" s="14">
        <v>90</v>
      </c>
      <c r="B99" s="167"/>
      <c r="C99" s="168"/>
      <c r="D99" s="176"/>
      <c r="E99" s="169" t="str">
        <f>IF(N99="","",IF('Strategy 1 | PD-TG'!R99&gt;0,CHAR(252),IF('Strategy 1 | PD-TG'!R99=0,"",CHAR(251))))</f>
        <v/>
      </c>
      <c r="F99" s="177" t="str">
        <f>'Strategy 1 | PD-TG'!T99</f>
        <v/>
      </c>
      <c r="G99" s="168"/>
      <c r="H99" s="170" t="str">
        <f>'Strategy 1 | PD-TG'!P99</f>
        <v/>
      </c>
      <c r="I99" s="141"/>
      <c r="J99" s="142"/>
      <c r="K99" s="142"/>
      <c r="L99" s="142"/>
      <c r="M99" s="141"/>
      <c r="N99" s="166"/>
    </row>
    <row r="100" spans="1:17" ht="26.25" customHeight="1" thickBot="1">
      <c r="A100" s="14">
        <v>91</v>
      </c>
      <c r="B100" s="167"/>
      <c r="C100" s="168"/>
      <c r="D100" s="176"/>
      <c r="E100" s="169" t="str">
        <f>IF(N100="","",IF('Strategy 1 | PD-TG'!R100&gt;0,CHAR(252),IF('Strategy 1 | PD-TG'!R100=0,"",CHAR(251))))</f>
        <v/>
      </c>
      <c r="F100" s="177" t="str">
        <f>'Strategy 1 | PD-TG'!T100</f>
        <v/>
      </c>
      <c r="G100" s="168"/>
      <c r="H100" s="170" t="str">
        <f>'Strategy 1 | PD-TG'!P100</f>
        <v/>
      </c>
      <c r="I100" s="141"/>
      <c r="J100" s="142"/>
      <c r="K100" s="142"/>
      <c r="L100" s="142"/>
      <c r="M100" s="141"/>
      <c r="N100" s="156"/>
    </row>
    <row r="101" spans="1:17" ht="26.25" customHeight="1" thickBot="1">
      <c r="A101" s="14">
        <v>92</v>
      </c>
      <c r="B101" s="167"/>
      <c r="C101" s="168"/>
      <c r="D101" s="176"/>
      <c r="E101" s="169" t="str">
        <f>IF(N101="","",IF('Strategy 1 | PD-TG'!R101&gt;0,CHAR(252),IF('Strategy 1 | PD-TG'!R101=0,"",CHAR(251))))</f>
        <v/>
      </c>
      <c r="F101" s="177" t="str">
        <f>'Strategy 1 | PD-TG'!T101</f>
        <v/>
      </c>
      <c r="G101" s="168"/>
      <c r="H101" s="170" t="str">
        <f>'Strategy 1 | PD-TG'!P101</f>
        <v/>
      </c>
      <c r="I101" s="141"/>
      <c r="J101" s="142"/>
      <c r="K101" s="142"/>
      <c r="L101" s="142"/>
      <c r="M101" s="141"/>
      <c r="N101" s="161"/>
    </row>
    <row r="102" spans="1:17" ht="26.25" customHeight="1" thickBot="1">
      <c r="A102" s="14">
        <v>93</v>
      </c>
      <c r="B102" s="167"/>
      <c r="C102" s="168"/>
      <c r="D102" s="176"/>
      <c r="E102" s="169" t="str">
        <f>IF(N102="","",IF('Strategy 1 | PD-TG'!R102&gt;0,CHAR(252),IF('Strategy 1 | PD-TG'!R102=0,"",CHAR(251))))</f>
        <v/>
      </c>
      <c r="F102" s="177" t="str">
        <f>'Strategy 1 | PD-TG'!T102</f>
        <v/>
      </c>
      <c r="G102" s="168"/>
      <c r="H102" s="170" t="str">
        <f>'Strategy 1 | PD-TG'!P102</f>
        <v/>
      </c>
      <c r="I102" s="141"/>
      <c r="J102" s="142"/>
      <c r="K102" s="142"/>
      <c r="L102" s="142"/>
      <c r="M102" s="141"/>
      <c r="N102" s="161"/>
    </row>
    <row r="103" spans="1:17" ht="26.25" customHeight="1" thickBot="1">
      <c r="A103" s="14">
        <v>94</v>
      </c>
      <c r="B103" s="167"/>
      <c r="C103" s="168"/>
      <c r="D103" s="176"/>
      <c r="E103" s="169" t="str">
        <f>IF(N103="","",IF('Strategy 1 | PD-TG'!R103&gt;0,CHAR(252),IF('Strategy 1 | PD-TG'!R103=0,"",CHAR(251))))</f>
        <v/>
      </c>
      <c r="F103" s="177" t="str">
        <f>'Strategy 1 | PD-TG'!T103</f>
        <v/>
      </c>
      <c r="G103" s="168"/>
      <c r="H103" s="170" t="str">
        <f>'Strategy 1 | PD-TG'!P103</f>
        <v/>
      </c>
      <c r="I103" s="141"/>
      <c r="J103" s="142"/>
      <c r="K103" s="142"/>
      <c r="L103" s="142"/>
      <c r="M103" s="141"/>
      <c r="N103" s="161"/>
    </row>
    <row r="104" spans="1:17" ht="26.25" customHeight="1" thickBot="1">
      <c r="A104" s="14">
        <v>95</v>
      </c>
      <c r="B104" s="167"/>
      <c r="C104" s="168"/>
      <c r="D104" s="176"/>
      <c r="E104" s="169" t="str">
        <f>IF(N104="","",IF('Strategy 1 | PD-TG'!R104&gt;0,CHAR(252),IF('Strategy 1 | PD-TG'!R104=0,"",CHAR(251))))</f>
        <v/>
      </c>
      <c r="F104" s="177" t="str">
        <f>'Strategy 1 | PD-TG'!T104</f>
        <v/>
      </c>
      <c r="G104" s="168"/>
      <c r="H104" s="170" t="str">
        <f>'Strategy 1 | PD-TG'!P104</f>
        <v/>
      </c>
      <c r="I104" s="141"/>
      <c r="J104" s="142"/>
      <c r="K104" s="142"/>
      <c r="L104" s="142"/>
      <c r="M104" s="141"/>
      <c r="N104" s="166"/>
    </row>
    <row r="105" spans="1:17" ht="26.25" customHeight="1" thickBot="1">
      <c r="A105" s="14">
        <v>96</v>
      </c>
      <c r="B105" s="167"/>
      <c r="C105" s="168"/>
      <c r="D105" s="176"/>
      <c r="E105" s="169" t="str">
        <f>IF(N105="","",IF('Strategy 1 | PD-TG'!R105&gt;0,CHAR(252),IF('Strategy 1 | PD-TG'!R105=0,"",CHAR(251))))</f>
        <v/>
      </c>
      <c r="F105" s="177" t="str">
        <f>'Strategy 1 | PD-TG'!T105</f>
        <v/>
      </c>
      <c r="G105" s="168"/>
      <c r="H105" s="170" t="str">
        <f>'Strategy 1 | PD-TG'!P105</f>
        <v/>
      </c>
      <c r="I105" s="141"/>
      <c r="J105" s="142"/>
      <c r="K105" s="142"/>
      <c r="L105" s="142"/>
      <c r="M105" s="141"/>
      <c r="N105" s="181"/>
    </row>
    <row r="106" spans="1:17" ht="26.25" customHeight="1" thickBot="1">
      <c r="A106" s="14">
        <v>97</v>
      </c>
      <c r="B106" s="167"/>
      <c r="C106" s="168"/>
      <c r="D106" s="176"/>
      <c r="E106" s="169" t="str">
        <f>IF(N106="","",IF('Strategy 1 | PD-TG'!R106&gt;0,CHAR(252),IF('Strategy 1 | PD-TG'!R106=0,"",CHAR(251))))</f>
        <v/>
      </c>
      <c r="F106" s="177" t="str">
        <f>'Strategy 1 | PD-TG'!T106</f>
        <v/>
      </c>
      <c r="G106" s="168"/>
      <c r="H106" s="170" t="str">
        <f>'Strategy 1 | PD-TG'!P106</f>
        <v/>
      </c>
      <c r="I106" s="141"/>
      <c r="J106" s="142"/>
      <c r="K106" s="142"/>
      <c r="L106" s="142"/>
      <c r="M106" s="141"/>
      <c r="N106" s="181"/>
    </row>
    <row r="107" spans="1:17" ht="26.25" customHeight="1" thickBot="1">
      <c r="A107" s="14">
        <v>98</v>
      </c>
      <c r="B107" s="167"/>
      <c r="C107" s="168"/>
      <c r="D107" s="176"/>
      <c r="E107" s="169" t="str">
        <f>IF(N107="","",IF('Strategy 1 | PD-TG'!R107&gt;0,CHAR(252),IF('Strategy 1 | PD-TG'!R107=0,"",CHAR(251))))</f>
        <v/>
      </c>
      <c r="F107" s="177" t="str">
        <f>'Strategy 1 | PD-TG'!T107</f>
        <v/>
      </c>
      <c r="G107" s="168"/>
      <c r="H107" s="170" t="str">
        <f>'Strategy 1 | PD-TG'!P107</f>
        <v/>
      </c>
      <c r="I107" s="141"/>
      <c r="J107" s="142"/>
      <c r="K107" s="142"/>
      <c r="L107" s="142"/>
      <c r="M107" s="141"/>
      <c r="N107" s="181"/>
    </row>
    <row r="108" spans="1:17" ht="26.25" customHeight="1" thickBot="1">
      <c r="A108" s="14">
        <v>99</v>
      </c>
      <c r="B108" s="167"/>
      <c r="C108" s="168"/>
      <c r="D108" s="176"/>
      <c r="E108" s="169" t="str">
        <f>IF(N108="","",IF('Strategy 1 | PD-TG'!R108&gt;0,CHAR(252),IF('Strategy 1 | PD-TG'!R108=0,"",CHAR(251))))</f>
        <v/>
      </c>
      <c r="F108" s="177" t="str">
        <f>'Strategy 1 | PD-TG'!T108</f>
        <v/>
      </c>
      <c r="G108" s="168"/>
      <c r="H108" s="170" t="str">
        <f>'Strategy 1 | PD-TG'!P108</f>
        <v/>
      </c>
      <c r="I108" s="141"/>
      <c r="J108" s="142"/>
      <c r="K108" s="142"/>
      <c r="L108" s="142"/>
      <c r="M108" s="141"/>
      <c r="N108" s="181"/>
    </row>
    <row r="109" spans="1:17" ht="26.25" customHeight="1">
      <c r="A109" s="14">
        <v>100</v>
      </c>
      <c r="B109" s="167"/>
      <c r="C109" s="168"/>
      <c r="D109" s="176"/>
      <c r="E109" s="169" t="str">
        <f>IF(N109="","",IF('Strategy 1 | PD-TG'!R109&gt;0,CHAR(252),IF('Strategy 1 | PD-TG'!R109=0,"",CHAR(251))))</f>
        <v/>
      </c>
      <c r="F109" s="177" t="str">
        <f>'Strategy 1 | PD-TG'!T109</f>
        <v/>
      </c>
      <c r="G109" s="168"/>
      <c r="H109" s="170" t="str">
        <f>'Strategy 1 | PD-TG'!P109</f>
        <v/>
      </c>
      <c r="I109" s="141"/>
      <c r="J109" s="142"/>
      <c r="K109" s="142"/>
      <c r="L109" s="142"/>
      <c r="M109" s="141"/>
      <c r="N109" s="181"/>
    </row>
    <row r="110" spans="1:17" ht="26.25">
      <c r="A110" s="139" t="s">
        <v>255</v>
      </c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</row>
    <row r="1048532" spans="2:2">
      <c r="B1048532" s="76"/>
    </row>
  </sheetData>
  <mergeCells count="4">
    <mergeCell ref="A110:Q110"/>
    <mergeCell ref="B1:N2"/>
    <mergeCell ref="B3:H3"/>
    <mergeCell ref="N3:N4"/>
  </mergeCells>
  <phoneticPr fontId="2" type="noConversion"/>
  <conditionalFormatting sqref="N5:N104">
    <cfRule type="cellIs" dxfId="17" priority="11" operator="equal">
      <formula>"P"</formula>
    </cfRule>
  </conditionalFormatting>
  <conditionalFormatting sqref="N5:N104">
    <cfRule type="cellIs" dxfId="16" priority="9" operator="equal">
      <formula>"B"</formula>
    </cfRule>
    <cfRule type="cellIs" dxfId="15" priority="10" operator="equal">
      <formula>"P"</formula>
    </cfRule>
  </conditionalFormatting>
  <conditionalFormatting sqref="F5:F109">
    <cfRule type="containsBlanks" dxfId="14" priority="3">
      <formula>LEN(TRIM(F5))=0</formula>
    </cfRule>
    <cfRule type="containsBlanks" priority="4">
      <formula>LEN(TRIM(F5))=0</formula>
    </cfRule>
    <cfRule type="cellIs" dxfId="13" priority="5" operator="equal">
      <formula>""""""</formula>
    </cfRule>
    <cfRule type="cellIs" dxfId="12" priority="6" operator="greaterThan">
      <formula>2</formula>
    </cfRule>
    <cfRule type="cellIs" dxfId="11" priority="7" operator="lessThan">
      <formula>-2</formula>
    </cfRule>
    <cfRule type="cellIs" dxfId="10" priority="8" operator="between">
      <formula>-2</formula>
      <formula>2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B127C1-7E42-43D0-BE6F-0FC0B6B83370}">
            <xm:f>'Strategy 1 | PD-TG'!R10&gt;0</xm:f>
            <x14:dxf>
              <fill>
                <patternFill>
                  <bgColor rgb="FF66FF99"/>
                </patternFill>
              </fill>
            </x14:dxf>
          </x14:cfRule>
          <x14:cfRule type="expression" priority="2" id="{977E44BA-0D55-41F0-BD3F-4B0DBAF5DA00}">
            <xm:f>'Strategy 1 | PD-TG'!R10&lt;0</xm:f>
            <x14:dxf>
              <fill>
                <patternFill>
                  <bgColor rgb="FFFFCCCC"/>
                </patternFill>
              </fill>
            </x14:dxf>
          </x14:cfRule>
          <xm:sqref>E10:E109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/>
  <sheetData>
    <row r="10" spans="1:21">
      <c r="A10" s="65">
        <v>-10</v>
      </c>
      <c r="B10" s="65">
        <v>-9</v>
      </c>
      <c r="C10" s="65">
        <v>-8</v>
      </c>
      <c r="D10" s="65">
        <v>-7</v>
      </c>
      <c r="E10" s="65">
        <v>-6</v>
      </c>
      <c r="F10" s="65">
        <v>-5</v>
      </c>
      <c r="G10" s="65">
        <v>-4</v>
      </c>
      <c r="H10" s="65">
        <v>-3</v>
      </c>
      <c r="I10" s="68">
        <v>-2</v>
      </c>
      <c r="J10" s="68">
        <v>-1</v>
      </c>
      <c r="K10" s="68">
        <v>0</v>
      </c>
      <c r="L10" s="68">
        <v>1</v>
      </c>
      <c r="M10" s="68">
        <v>2</v>
      </c>
      <c r="N10" s="67">
        <v>3</v>
      </c>
      <c r="O10" s="67">
        <v>4</v>
      </c>
      <c r="P10" s="67">
        <v>5</v>
      </c>
      <c r="Q10" s="67">
        <v>6</v>
      </c>
      <c r="R10" s="67">
        <v>7</v>
      </c>
      <c r="S10" s="67">
        <v>8</v>
      </c>
      <c r="T10" s="67">
        <v>9</v>
      </c>
      <c r="U10" s="67">
        <v>10</v>
      </c>
    </row>
    <row r="13" spans="1:21">
      <c r="A13" t="s">
        <v>120</v>
      </c>
      <c r="B13" s="69" t="s">
        <v>121</v>
      </c>
    </row>
    <row r="14" spans="1:21">
      <c r="A14" t="s">
        <v>123</v>
      </c>
      <c r="B14" s="69" t="s">
        <v>122</v>
      </c>
    </row>
    <row r="15" spans="1:21">
      <c r="A15" t="s">
        <v>124</v>
      </c>
      <c r="B15" s="69" t="s">
        <v>125</v>
      </c>
    </row>
    <row r="18" spans="1:2">
      <c r="A18" t="s">
        <v>126</v>
      </c>
      <c r="B18" t="s">
        <v>127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>
      <c r="A1" s="110" t="str">
        <f>Dashboard!B3</f>
        <v>Strategy 1 : PD/TG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  <c r="Q1" s="112"/>
      <c r="R1" s="112"/>
      <c r="S1" s="112"/>
      <c r="T1" s="113"/>
    </row>
    <row r="2" spans="1:34" s="15" customFormat="1">
      <c r="A2" s="114" t="s">
        <v>35</v>
      </c>
      <c r="B2" s="117" t="s">
        <v>20</v>
      </c>
      <c r="C2" s="62"/>
      <c r="D2" s="117" t="s">
        <v>0</v>
      </c>
      <c r="E2" s="120"/>
      <c r="F2" s="122" t="s">
        <v>18</v>
      </c>
      <c r="G2" s="123"/>
      <c r="H2" s="123"/>
      <c r="I2" s="123"/>
      <c r="J2" s="124"/>
      <c r="K2" s="125" t="s">
        <v>22</v>
      </c>
      <c r="L2" s="126"/>
      <c r="M2" s="126"/>
      <c r="N2" s="126"/>
      <c r="O2" s="127"/>
      <c r="P2" s="128" t="s">
        <v>23</v>
      </c>
      <c r="Q2" s="129"/>
      <c r="R2" s="129"/>
      <c r="S2" s="129"/>
      <c r="T2" s="130"/>
    </row>
    <row r="3" spans="1:34" s="15" customFormat="1" ht="30">
      <c r="A3" s="115"/>
      <c r="B3" s="118"/>
      <c r="C3" s="16" t="s">
        <v>67</v>
      </c>
      <c r="D3" s="118"/>
      <c r="E3" s="121"/>
      <c r="F3" s="20" t="s">
        <v>19</v>
      </c>
      <c r="G3" s="108" t="s">
        <v>26</v>
      </c>
      <c r="H3" s="109"/>
      <c r="I3" s="17" t="s">
        <v>21</v>
      </c>
      <c r="J3" s="21" t="s">
        <v>66</v>
      </c>
      <c r="K3" s="22" t="s">
        <v>19</v>
      </c>
      <c r="L3" s="18" t="s">
        <v>47</v>
      </c>
      <c r="M3" s="18"/>
      <c r="N3" s="18" t="s">
        <v>21</v>
      </c>
      <c r="O3" s="23" t="s">
        <v>36</v>
      </c>
      <c r="P3" s="131" t="s">
        <v>28</v>
      </c>
      <c r="Q3" s="104" t="s">
        <v>29</v>
      </c>
      <c r="R3" s="104" t="s">
        <v>30</v>
      </c>
      <c r="S3" s="104" t="s">
        <v>31</v>
      </c>
      <c r="T3" s="106" t="s">
        <v>32</v>
      </c>
      <c r="W3" s="101" t="s">
        <v>33</v>
      </c>
      <c r="X3" s="102"/>
      <c r="Y3" s="101" t="s">
        <v>34</v>
      </c>
      <c r="Z3" s="102"/>
      <c r="AA3" s="103" t="s">
        <v>37</v>
      </c>
      <c r="AB3" s="103" t="s">
        <v>38</v>
      </c>
      <c r="AC3" s="15" t="s">
        <v>42</v>
      </c>
      <c r="AD3" s="15" t="s">
        <v>45</v>
      </c>
      <c r="AE3" s="15" t="s">
        <v>46</v>
      </c>
      <c r="AF3" s="15" t="s">
        <v>48</v>
      </c>
      <c r="AG3" s="15" t="s">
        <v>49</v>
      </c>
      <c r="AH3" s="15" t="s">
        <v>50</v>
      </c>
    </row>
    <row r="4" spans="1:34" s="15" customFormat="1" ht="15.75" thickBot="1">
      <c r="A4" s="116"/>
      <c r="B4" s="119"/>
      <c r="C4" s="26"/>
      <c r="D4" s="26" t="s">
        <v>1</v>
      </c>
      <c r="E4" s="27" t="s">
        <v>2</v>
      </c>
      <c r="F4" s="28"/>
      <c r="G4" s="29" t="s">
        <v>1</v>
      </c>
      <c r="H4" s="29" t="s">
        <v>2</v>
      </c>
      <c r="I4" s="29"/>
      <c r="J4" s="30"/>
      <c r="K4" s="31"/>
      <c r="L4" s="32" t="s">
        <v>1</v>
      </c>
      <c r="M4" s="32" t="s">
        <v>2</v>
      </c>
      <c r="N4" s="32"/>
      <c r="O4" s="33"/>
      <c r="P4" s="132"/>
      <c r="Q4" s="105"/>
      <c r="R4" s="105"/>
      <c r="S4" s="105"/>
      <c r="T4" s="107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03"/>
      <c r="AB4" s="103"/>
    </row>
    <row r="5" spans="1:34">
      <c r="A5" s="34"/>
      <c r="B5" s="35"/>
      <c r="C5" s="35"/>
      <c r="D5" s="36" t="str">
        <f>IF(U5="","","P"&amp;U5)</f>
        <v>P1</v>
      </c>
      <c r="E5" s="36" t="e">
        <f>IF(V5="","","B"&amp;V5)</f>
        <v>#REF!</v>
      </c>
      <c r="F5" s="34"/>
      <c r="G5" s="35"/>
      <c r="H5" s="35"/>
      <c r="I5" s="35"/>
      <c r="J5" s="37"/>
      <c r="K5" s="34"/>
      <c r="L5" s="35"/>
      <c r="M5" s="35"/>
      <c r="N5" s="35"/>
      <c r="O5" s="37"/>
      <c r="P5" s="49"/>
      <c r="Q5" s="50"/>
      <c r="R5" s="50"/>
      <c r="S5" s="50"/>
      <c r="T5" s="51"/>
      <c r="U5" s="1">
        <f>IF(Dashboard!N5="P",1,0)</f>
        <v>1</v>
      </c>
      <c r="V5" s="1" t="e">
        <f>IF(Dashboard!#REF!="B",1,"")</f>
        <v>#REF!</v>
      </c>
    </row>
    <row r="6" spans="1:34">
      <c r="A6" s="10"/>
      <c r="B6" s="3"/>
      <c r="C6" s="3"/>
      <c r="D6" s="24" t="str">
        <f t="shared" ref="D6:D69" si="0">IF(U6="","","P"&amp;U6)</f>
        <v>P2</v>
      </c>
      <c r="E6" s="24" t="e">
        <f t="shared" ref="E6:E69" si="1">IF(V6="","","B"&amp;V6)</f>
        <v>#REF!</v>
      </c>
      <c r="F6" s="10"/>
      <c r="G6" s="3"/>
      <c r="H6" s="3"/>
      <c r="I6" s="3"/>
      <c r="J6" s="11"/>
      <c r="K6" s="10"/>
      <c r="L6" s="3"/>
      <c r="M6" s="3"/>
      <c r="N6" s="3"/>
      <c r="O6" s="11"/>
      <c r="P6" s="52"/>
      <c r="Q6" s="2"/>
      <c r="R6" s="2"/>
      <c r="S6" s="2"/>
      <c r="T6" s="7"/>
      <c r="U6" s="1">
        <f>IF(Dashboard!N6="P",IF(U5="",1,U5+1),"")</f>
        <v>2</v>
      </c>
      <c r="V6" s="1" t="e">
        <f>IF(Dashboard!#REF!="B",IF(V5="",1,V5+1),"")</f>
        <v>#REF!</v>
      </c>
    </row>
    <row r="7" spans="1:34">
      <c r="A7" s="10"/>
      <c r="B7" s="3"/>
      <c r="C7" s="3"/>
      <c r="D7" s="24" t="str">
        <f t="shared" si="0"/>
        <v>P3</v>
      </c>
      <c r="E7" s="24" t="e">
        <f t="shared" si="1"/>
        <v>#REF!</v>
      </c>
      <c r="F7" s="10"/>
      <c r="G7" s="3"/>
      <c r="H7" s="3"/>
      <c r="I7" s="3"/>
      <c r="J7" s="11"/>
      <c r="K7" s="10"/>
      <c r="L7" s="3"/>
      <c r="M7" s="3"/>
      <c r="N7" s="3"/>
      <c r="O7" s="11"/>
      <c r="P7" s="52"/>
      <c r="Q7" s="2"/>
      <c r="R7" s="2"/>
      <c r="S7" s="2"/>
      <c r="T7" s="7"/>
      <c r="U7" s="1">
        <f>IF(Dashboard!N7="P",IF(U6="",1,U6+1),"")</f>
        <v>3</v>
      </c>
      <c r="V7" s="1" t="e">
        <f>IF(Dashboard!#REF!="B",IF(V6="",1,V6+1),"")</f>
        <v>#REF!</v>
      </c>
    </row>
    <row r="8" spans="1:34">
      <c r="A8" s="10"/>
      <c r="B8" s="3"/>
      <c r="C8" s="3"/>
      <c r="D8" s="24" t="str">
        <f t="shared" si="0"/>
        <v>P4</v>
      </c>
      <c r="E8" s="24" t="e">
        <f t="shared" si="1"/>
        <v>#REF!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2"/>
      <c r="Q8" s="2"/>
      <c r="R8" s="2"/>
      <c r="S8" s="2"/>
      <c r="T8" s="7"/>
      <c r="U8" s="1">
        <f>IF(Dashboard!N8="P",IF(U7="",1,U7+1),"")</f>
        <v>4</v>
      </c>
      <c r="V8" s="1" t="e">
        <f>IF(Dashboard!#REF!="B",IF(V7="",1,V7+1),"")</f>
        <v>#REF!</v>
      </c>
    </row>
    <row r="9" spans="1:34" ht="15.75" thickBot="1">
      <c r="A9" s="12"/>
      <c r="B9" s="19"/>
      <c r="C9" s="19"/>
      <c r="D9" s="25" t="str">
        <f t="shared" si="0"/>
        <v>P5</v>
      </c>
      <c r="E9" s="25" t="e">
        <f t="shared" si="1"/>
        <v>#REF!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3"/>
      <c r="Q9" s="54"/>
      <c r="R9" s="54"/>
      <c r="S9" s="54"/>
      <c r="T9" s="9"/>
      <c r="U9" s="1">
        <f>IF(Dashboard!N9="P",IF(U8="",1,U8+1),"")</f>
        <v>5</v>
      </c>
      <c r="V9" s="1" t="e">
        <f>IF(Dashboard!#REF!="B",IF(V8="",1,V8+1),"")</f>
        <v>#REF!</v>
      </c>
    </row>
    <row r="10" spans="1:34">
      <c r="A10" s="38"/>
      <c r="B10" s="39"/>
      <c r="C10" s="39"/>
      <c r="D10" s="40" t="str">
        <f t="shared" si="0"/>
        <v/>
      </c>
      <c r="E10" s="40" t="e">
        <f t="shared" si="1"/>
        <v>#REF!</v>
      </c>
      <c r="F10" s="38" t="str">
        <f>'Strategy-Rule'!A3</f>
        <v>PD</v>
      </c>
      <c r="G10" s="39" t="e">
        <f>IF(AC10="Y",IF(AA10="P","P"&amp;REPLACE(AB10, 1, 1, ""),""),"")</f>
        <v>#REF!</v>
      </c>
      <c r="H10" s="39" t="str">
        <f t="shared" ref="H10:H41" si="2">IF(AA10="B","B"&amp;REPLACE(AB10, 1, 1, ""),"")</f>
        <v/>
      </c>
      <c r="I10" s="39" t="e">
        <f>IF(LEFT(D10)=LEFT(G10),"W","L")</f>
        <v>#REF!</v>
      </c>
      <c r="J10" s="41"/>
      <c r="K10" s="38"/>
      <c r="L10" s="39"/>
      <c r="M10" s="39"/>
      <c r="N10" s="39"/>
      <c r="O10" s="41"/>
      <c r="P10" s="55" t="e">
        <f>IF(W10="10101","Y",IF(X10="10101","Y","N"))</f>
        <v>#REF!</v>
      </c>
      <c r="Q10" s="56" t="str">
        <f>IF(W10="12345","Y",IF(X10="12345","Y","N"))</f>
        <v>Y</v>
      </c>
      <c r="R10" s="56" t="e">
        <f>IF(Y10="101","Y",IF(Z10="101","Y","N"))</f>
        <v>#REF!</v>
      </c>
      <c r="S10" s="56"/>
      <c r="T10" s="57"/>
      <c r="U10" s="1" t="str">
        <f>IF(Dashboard!N10="P",IF(U9="",1,U9+1),"")</f>
        <v/>
      </c>
      <c r="V10" s="1" t="e">
        <f>IF(Dashboard!#REF!="B",IF(V9="",1,V9+1),"")</f>
        <v>#REF!</v>
      </c>
      <c r="W10" s="1" t="str">
        <f t="shared" ref="W10:W41" si="3">IF(U5="",0,U5)&amp;IF(U6="",0,U6)&amp;IF(U7="",0,U7)&amp;IF(U8="",0,U8)&amp;IF(U9="",0,U9)</f>
        <v>12345</v>
      </c>
      <c r="X10" s="1" t="e">
        <f t="shared" ref="X10:X41" si="4">IF(V5="",0,V5)&amp;IF(V6="",0,V6)&amp;IF(V7="",0,V7)&amp;IF(V8="",0,V8)&amp;IF(V9="",0,V9)</f>
        <v>#REF!</v>
      </c>
      <c r="Y10" s="1" t="str">
        <f t="shared" ref="Y10:Y41" si="5">IF(U7="",0,U7)&amp;IF(U8="",0,U8)&amp;IF(U9="",0,U9)</f>
        <v>345</v>
      </c>
      <c r="Z10" s="1" t="e">
        <f t="shared" ref="Z10:Z41" si="6">IF(V7="",0,V7)&amp;IF(V8="",0,V8)&amp;IF(V9="",0,V9)</f>
        <v>#REF!</v>
      </c>
      <c r="AA10" t="str">
        <f>IF(COUNTBLANK(U5:U9)&gt;2,"B","P")</f>
        <v>P</v>
      </c>
      <c r="AB10" t="s">
        <v>41</v>
      </c>
      <c r="AC10" t="e">
        <f t="shared" ref="AC10:AC16" si="7">IF(AND(U9="",V9=""),"N","Y")</f>
        <v>#REF!</v>
      </c>
      <c r="AD10" t="s">
        <v>43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>
      <c r="A11" s="42"/>
      <c r="B11" s="43"/>
      <c r="C11" s="43"/>
      <c r="D11" s="44" t="str">
        <f t="shared" si="0"/>
        <v/>
      </c>
      <c r="E11" s="44" t="e">
        <f t="shared" si="1"/>
        <v>#REF!</v>
      </c>
      <c r="F11" s="42"/>
      <c r="G11" s="39" t="str">
        <f t="shared" ref="G11:G19" si="8">IF(AA11="P","P"&amp;REPLACE(AB11, 1, 1, ""),"")</f>
        <v>P5</v>
      </c>
      <c r="H11" s="39" t="str">
        <f t="shared" si="2"/>
        <v/>
      </c>
      <c r="I11" s="39" t="str">
        <f t="shared" ref="I11:I16" si="9">IF(LEFT(D11)=LEFT(G11),"W","L")</f>
        <v>L</v>
      </c>
      <c r="J11" s="45"/>
      <c r="K11" s="42"/>
      <c r="L11" s="43"/>
      <c r="M11" s="43"/>
      <c r="N11" s="43"/>
      <c r="O11" s="45"/>
      <c r="P11" s="55" t="e">
        <f t="shared" ref="P11:P74" si="10">IF(W11="10101","Y",IF(X11="10101","Y","N"))</f>
        <v>#REF!</v>
      </c>
      <c r="Q11" s="56" t="e">
        <f t="shared" ref="Q11:Q74" si="11">IF(W11="12345","Y",IF(X11="12345","Y","N"))</f>
        <v>#REF!</v>
      </c>
      <c r="R11" s="56" t="e">
        <f t="shared" ref="R11:R74" si="12">IF(Y11="101","Y",IF(Z11="101","Y","N"))</f>
        <v>#REF!</v>
      </c>
      <c r="S11" s="58"/>
      <c r="T11" s="59"/>
      <c r="U11" s="1" t="str">
        <f>IF(Dashboard!N11="P",IF(U10="",1,U10+1),"")</f>
        <v/>
      </c>
      <c r="V11" s="1" t="e">
        <f>IF(Dashboard!#REF!="B",IF(V10="",1,V10+1),"")</f>
        <v>#REF!</v>
      </c>
      <c r="W11" s="1" t="str">
        <f t="shared" si="3"/>
        <v>23450</v>
      </c>
      <c r="X11" s="1" t="e">
        <f t="shared" si="4"/>
        <v>#REF!</v>
      </c>
      <c r="Y11" s="1" t="str">
        <f t="shared" si="5"/>
        <v>450</v>
      </c>
      <c r="Z11" s="1" t="e">
        <f t="shared" si="6"/>
        <v>#REF!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e">
        <f t="shared" si="7"/>
        <v>#REF!</v>
      </c>
      <c r="AD11" t="s">
        <v>44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>
      <c r="A12" s="42"/>
      <c r="B12" s="43"/>
      <c r="C12" s="43"/>
      <c r="D12" s="44" t="str">
        <f t="shared" si="0"/>
        <v/>
      </c>
      <c r="E12" s="44" t="e">
        <f t="shared" si="1"/>
        <v>#REF!</v>
      </c>
      <c r="F12" s="42"/>
      <c r="G12" s="39" t="str">
        <f t="shared" si="8"/>
        <v>P5</v>
      </c>
      <c r="H12" s="39" t="str">
        <f t="shared" si="2"/>
        <v/>
      </c>
      <c r="I12" s="39" t="str">
        <f t="shared" si="9"/>
        <v>L</v>
      </c>
      <c r="J12" s="45"/>
      <c r="K12" s="42"/>
      <c r="L12" s="43"/>
      <c r="M12" s="43"/>
      <c r="N12" s="43"/>
      <c r="O12" s="45"/>
      <c r="P12" s="55" t="e">
        <f t="shared" si="10"/>
        <v>#REF!</v>
      </c>
      <c r="Q12" s="56" t="e">
        <f t="shared" si="11"/>
        <v>#REF!</v>
      </c>
      <c r="R12" s="56" t="e">
        <f t="shared" si="12"/>
        <v>#REF!</v>
      </c>
      <c r="S12" s="58"/>
      <c r="T12" s="59"/>
      <c r="U12" s="1" t="str">
        <f>IF(Dashboard!N12="P",IF(U11="",1,U11+1),"")</f>
        <v/>
      </c>
      <c r="V12" s="1" t="e">
        <f>IF(Dashboard!#REF!="B",IF(V11="",1,V11+1),"")</f>
        <v>#REF!</v>
      </c>
      <c r="W12" s="1" t="str">
        <f t="shared" si="3"/>
        <v>34500</v>
      </c>
      <c r="X12" s="1" t="e">
        <f t="shared" si="4"/>
        <v>#REF!</v>
      </c>
      <c r="Y12" s="1" t="str">
        <f t="shared" si="5"/>
        <v>500</v>
      </c>
      <c r="Z12" s="1" t="e">
        <f t="shared" si="6"/>
        <v>#REF!</v>
      </c>
      <c r="AA12" t="str">
        <f t="shared" si="13"/>
        <v>P</v>
      </c>
      <c r="AB12" t="str">
        <f t="shared" si="14"/>
        <v>L5</v>
      </c>
      <c r="AC12" t="e">
        <f t="shared" si="7"/>
        <v>#REF!</v>
      </c>
      <c r="AD12" t="s">
        <v>44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>
      <c r="A13" s="42"/>
      <c r="B13" s="43"/>
      <c r="C13" s="43"/>
      <c r="D13" s="44" t="str">
        <f t="shared" si="0"/>
        <v/>
      </c>
      <c r="E13" s="44" t="e">
        <f t="shared" si="1"/>
        <v>#REF!</v>
      </c>
      <c r="F13" s="42"/>
      <c r="G13" s="39" t="str">
        <f t="shared" si="8"/>
        <v/>
      </c>
      <c r="H13" s="39" t="str">
        <f t="shared" si="2"/>
        <v>B5</v>
      </c>
      <c r="I13" s="39" t="str">
        <f t="shared" si="9"/>
        <v>W</v>
      </c>
      <c r="J13" s="45"/>
      <c r="K13" s="42"/>
      <c r="L13" s="43"/>
      <c r="M13" s="43"/>
      <c r="N13" s="43"/>
      <c r="O13" s="45"/>
      <c r="P13" s="55" t="e">
        <f t="shared" si="10"/>
        <v>#REF!</v>
      </c>
      <c r="Q13" s="56" t="e">
        <f t="shared" si="11"/>
        <v>#REF!</v>
      </c>
      <c r="R13" s="56" t="e">
        <f t="shared" si="12"/>
        <v>#REF!</v>
      </c>
      <c r="S13" s="58"/>
      <c r="T13" s="59"/>
      <c r="U13" s="1" t="str">
        <f>IF(Dashboard!N13="P",IF(U12="",1,U12+1),"")</f>
        <v/>
      </c>
      <c r="V13" s="1" t="e">
        <f>IF(Dashboard!#REF!="B",IF(V12="",1,V12+1),"")</f>
        <v>#REF!</v>
      </c>
      <c r="W13" s="1" t="str">
        <f t="shared" si="3"/>
        <v>45000</v>
      </c>
      <c r="X13" s="1" t="e">
        <f t="shared" si="4"/>
        <v>#REF!</v>
      </c>
      <c r="Y13" s="1" t="str">
        <f t="shared" si="5"/>
        <v>000</v>
      </c>
      <c r="Z13" s="1" t="e">
        <f t="shared" si="6"/>
        <v>#REF!</v>
      </c>
      <c r="AA13" t="str">
        <f t="shared" si="13"/>
        <v>B</v>
      </c>
      <c r="AB13" t="str">
        <f t="shared" si="14"/>
        <v>L5</v>
      </c>
      <c r="AC13" t="e">
        <f t="shared" si="7"/>
        <v>#REF!</v>
      </c>
      <c r="AD13" t="s">
        <v>44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>
      <c r="A14" s="42"/>
      <c r="B14" s="43"/>
      <c r="C14" s="43"/>
      <c r="D14" s="44" t="str">
        <f t="shared" si="0"/>
        <v/>
      </c>
      <c r="E14" s="44" t="e">
        <f t="shared" si="1"/>
        <v>#REF!</v>
      </c>
      <c r="F14" s="42"/>
      <c r="G14" s="39" t="str">
        <f t="shared" si="8"/>
        <v/>
      </c>
      <c r="H14" s="39" t="str">
        <f t="shared" si="2"/>
        <v>B5</v>
      </c>
      <c r="I14" s="39" t="str">
        <f t="shared" si="9"/>
        <v>W</v>
      </c>
      <c r="J14" s="45"/>
      <c r="K14" s="42"/>
      <c r="L14" s="43"/>
      <c r="M14" s="43"/>
      <c r="N14" s="43"/>
      <c r="O14" s="45"/>
      <c r="P14" s="55" t="e">
        <f t="shared" si="10"/>
        <v>#REF!</v>
      </c>
      <c r="Q14" s="56" t="e">
        <f t="shared" si="11"/>
        <v>#REF!</v>
      </c>
      <c r="R14" s="56" t="e">
        <f t="shared" si="12"/>
        <v>#REF!</v>
      </c>
      <c r="S14" s="58"/>
      <c r="T14" s="59"/>
      <c r="U14" s="1" t="str">
        <f>IF(Dashboard!N14="P",IF(U13="",1,U13+1),"")</f>
        <v/>
      </c>
      <c r="V14" s="1" t="e">
        <f>IF(Dashboard!#REF!="B",IF(V13="",1,V13+1),"")</f>
        <v>#REF!</v>
      </c>
      <c r="W14" s="1" t="str">
        <f t="shared" si="3"/>
        <v>50000</v>
      </c>
      <c r="X14" s="1" t="e">
        <f t="shared" si="4"/>
        <v>#REF!</v>
      </c>
      <c r="Y14" s="1" t="str">
        <f t="shared" si="5"/>
        <v>000</v>
      </c>
      <c r="Z14" s="1" t="e">
        <f t="shared" si="6"/>
        <v>#REF!</v>
      </c>
      <c r="AA14" t="str">
        <f t="shared" si="13"/>
        <v>B</v>
      </c>
      <c r="AB14" t="str">
        <f t="shared" si="14"/>
        <v>L5</v>
      </c>
      <c r="AC14" t="e">
        <f t="shared" si="7"/>
        <v>#REF!</v>
      </c>
      <c r="AD14" t="s">
        <v>44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>
      <c r="A15" s="42"/>
      <c r="B15" s="43"/>
      <c r="C15" s="43"/>
      <c r="D15" s="44" t="str">
        <f t="shared" si="0"/>
        <v>P1</v>
      </c>
      <c r="E15" s="44" t="e">
        <f t="shared" si="1"/>
        <v>#REF!</v>
      </c>
      <c r="F15" s="42"/>
      <c r="G15" s="39" t="str">
        <f t="shared" si="8"/>
        <v/>
      </c>
      <c r="H15" s="39" t="str">
        <f t="shared" si="2"/>
        <v>B5</v>
      </c>
      <c r="I15" s="39" t="str">
        <f t="shared" si="9"/>
        <v>L</v>
      </c>
      <c r="J15" s="45"/>
      <c r="K15" s="42"/>
      <c r="L15" s="43"/>
      <c r="M15" s="43"/>
      <c r="N15" s="43"/>
      <c r="O15" s="45"/>
      <c r="P15" s="55" t="e">
        <f t="shared" si="10"/>
        <v>#REF!</v>
      </c>
      <c r="Q15" s="56" t="e">
        <f t="shared" si="11"/>
        <v>#REF!</v>
      </c>
      <c r="R15" s="56" t="e">
        <f t="shared" si="12"/>
        <v>#REF!</v>
      </c>
      <c r="S15" s="58"/>
      <c r="T15" s="59"/>
      <c r="U15" s="1">
        <f>IF(Dashboard!N15="P",IF(U14="",1,U14+1),"")</f>
        <v>1</v>
      </c>
      <c r="V15" s="1" t="e">
        <f>IF(Dashboard!#REF!="B",IF(V14="",1,V14+1),"")</f>
        <v>#REF!</v>
      </c>
      <c r="W15" s="1" t="str">
        <f t="shared" si="3"/>
        <v>00000</v>
      </c>
      <c r="X15" s="1" t="e">
        <f t="shared" si="4"/>
        <v>#REF!</v>
      </c>
      <c r="Y15" s="1" t="str">
        <f t="shared" si="5"/>
        <v>000</v>
      </c>
      <c r="Z15" s="1" t="e">
        <f t="shared" si="6"/>
        <v>#REF!</v>
      </c>
      <c r="AA15" t="str">
        <f t="shared" si="13"/>
        <v>B</v>
      </c>
      <c r="AB15" t="str">
        <f t="shared" si="14"/>
        <v>L5</v>
      </c>
      <c r="AC15" t="e">
        <f t="shared" si="7"/>
        <v>#REF!</v>
      </c>
      <c r="AD15" t="s">
        <v>44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>
      <c r="A16" s="42"/>
      <c r="B16" s="43"/>
      <c r="C16" s="43"/>
      <c r="D16" s="44" t="str">
        <f t="shared" si="0"/>
        <v>P2</v>
      </c>
      <c r="E16" s="44" t="e">
        <f t="shared" si="1"/>
        <v>#REF!</v>
      </c>
      <c r="F16" s="42"/>
      <c r="G16" s="39" t="str">
        <f t="shared" si="8"/>
        <v/>
      </c>
      <c r="H16" s="39" t="str">
        <f t="shared" si="2"/>
        <v>B5</v>
      </c>
      <c r="I16" s="39" t="str">
        <f t="shared" si="9"/>
        <v>L</v>
      </c>
      <c r="J16" s="45"/>
      <c r="K16" s="42"/>
      <c r="L16" s="43"/>
      <c r="M16" s="43"/>
      <c r="N16" s="43"/>
      <c r="O16" s="45"/>
      <c r="P16" s="55" t="e">
        <f t="shared" si="10"/>
        <v>#REF!</v>
      </c>
      <c r="Q16" s="56" t="e">
        <f t="shared" si="11"/>
        <v>#REF!</v>
      </c>
      <c r="R16" s="56" t="e">
        <f t="shared" si="12"/>
        <v>#REF!</v>
      </c>
      <c r="S16" s="58"/>
      <c r="T16" s="59"/>
      <c r="U16" s="1">
        <f>IF(Dashboard!N16="P",IF(U15="",1,U15+1),"")</f>
        <v>2</v>
      </c>
      <c r="V16" s="1" t="e">
        <f>IF(Dashboard!#REF!="B",IF(V15="",1,V15+1),"")</f>
        <v>#REF!</v>
      </c>
      <c r="W16" s="1" t="str">
        <f t="shared" si="3"/>
        <v>00001</v>
      </c>
      <c r="X16" s="1" t="e">
        <f t="shared" si="4"/>
        <v>#REF!</v>
      </c>
      <c r="Y16" s="1" t="str">
        <f t="shared" si="5"/>
        <v>001</v>
      </c>
      <c r="Z16" s="1" t="e">
        <f t="shared" si="6"/>
        <v>#REF!</v>
      </c>
      <c r="AA16" t="str">
        <f t="shared" si="13"/>
        <v>B</v>
      </c>
      <c r="AB16" t="str">
        <f t="shared" si="14"/>
        <v>L5</v>
      </c>
      <c r="AC16" t="e">
        <f t="shared" si="7"/>
        <v>#REF!</v>
      </c>
      <c r="AD16" t="s">
        <v>44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>
      <c r="A17" s="42"/>
      <c r="B17" s="43"/>
      <c r="C17" s="43"/>
      <c r="D17" s="44" t="str">
        <f t="shared" si="0"/>
        <v>P3</v>
      </c>
      <c r="E17" s="44" t="e">
        <f t="shared" si="1"/>
        <v>#REF!</v>
      </c>
      <c r="F17" s="42"/>
      <c r="G17" s="39" t="str">
        <f t="shared" si="8"/>
        <v/>
      </c>
      <c r="H17" s="39" t="str">
        <f t="shared" si="2"/>
        <v>B</v>
      </c>
      <c r="I17" s="43"/>
      <c r="J17" s="45"/>
      <c r="K17" s="42"/>
      <c r="L17" s="43"/>
      <c r="M17" s="43"/>
      <c r="N17" s="43"/>
      <c r="O17" s="45"/>
      <c r="P17" s="55" t="e">
        <f t="shared" si="10"/>
        <v>#REF!</v>
      </c>
      <c r="Q17" s="56" t="e">
        <f t="shared" si="11"/>
        <v>#REF!</v>
      </c>
      <c r="R17" s="56" t="e">
        <f t="shared" si="12"/>
        <v>#REF!</v>
      </c>
      <c r="S17" s="58"/>
      <c r="T17" s="59"/>
      <c r="U17" s="1">
        <f>IF(Dashboard!N17="P",IF(U16="",1,U16+1),"")</f>
        <v>3</v>
      </c>
      <c r="V17" s="1" t="e">
        <f>IF(Dashboard!#REF!="B",IF(V16="",1,V16+1),"")</f>
        <v>#REF!</v>
      </c>
      <c r="W17" s="1" t="str">
        <f t="shared" si="3"/>
        <v>00012</v>
      </c>
      <c r="X17" s="1" t="e">
        <f t="shared" si="4"/>
        <v>#REF!</v>
      </c>
      <c r="Y17" s="1" t="str">
        <f t="shared" si="5"/>
        <v>012</v>
      </c>
      <c r="Z17" s="1" t="e">
        <f t="shared" si="6"/>
        <v>#REF!</v>
      </c>
      <c r="AA17" t="str">
        <f t="shared" si="13"/>
        <v>B</v>
      </c>
      <c r="AF17" t="str">
        <f t="shared" si="16"/>
        <v/>
      </c>
    </row>
    <row r="18" spans="1:32">
      <c r="A18" s="42"/>
      <c r="B18" s="43"/>
      <c r="C18" s="43"/>
      <c r="D18" s="44" t="str">
        <f t="shared" si="0"/>
        <v/>
      </c>
      <c r="E18" s="44" t="e">
        <f t="shared" si="1"/>
        <v>#REF!</v>
      </c>
      <c r="F18" s="42"/>
      <c r="G18" s="39" t="str">
        <f t="shared" si="8"/>
        <v>P</v>
      </c>
      <c r="H18" s="39" t="str">
        <f t="shared" si="2"/>
        <v/>
      </c>
      <c r="I18" s="43"/>
      <c r="J18" s="45"/>
      <c r="K18" s="42"/>
      <c r="L18" s="43"/>
      <c r="M18" s="43"/>
      <c r="N18" s="43"/>
      <c r="O18" s="45"/>
      <c r="P18" s="55" t="e">
        <f t="shared" si="10"/>
        <v>#REF!</v>
      </c>
      <c r="Q18" s="56" t="e">
        <f t="shared" si="11"/>
        <v>#REF!</v>
      </c>
      <c r="R18" s="56" t="e">
        <f t="shared" si="12"/>
        <v>#REF!</v>
      </c>
      <c r="S18" s="58"/>
      <c r="T18" s="59"/>
      <c r="U18" s="1" t="str">
        <f>IF(Dashboard!N18="P",IF(U17="",1,U17+1),"")</f>
        <v/>
      </c>
      <c r="V18" s="1" t="e">
        <f>IF(Dashboard!#REF!="B",IF(V17="",1,V17+1),"")</f>
        <v>#REF!</v>
      </c>
      <c r="W18" s="1" t="str">
        <f t="shared" si="3"/>
        <v>00123</v>
      </c>
      <c r="X18" s="1" t="e">
        <f t="shared" si="4"/>
        <v>#REF!</v>
      </c>
      <c r="Y18" s="1" t="str">
        <f t="shared" si="5"/>
        <v>123</v>
      </c>
      <c r="Z18" s="1" t="e">
        <f t="shared" si="6"/>
        <v>#REF!</v>
      </c>
      <c r="AA18" t="str">
        <f t="shared" si="13"/>
        <v>P</v>
      </c>
      <c r="AF18" t="str">
        <f t="shared" si="16"/>
        <v/>
      </c>
    </row>
    <row r="19" spans="1:32">
      <c r="A19" s="42"/>
      <c r="B19" s="43"/>
      <c r="C19" s="43"/>
      <c r="D19" s="44" t="str">
        <f t="shared" si="0"/>
        <v>P1</v>
      </c>
      <c r="E19" s="44" t="e">
        <f t="shared" si="1"/>
        <v>#REF!</v>
      </c>
      <c r="F19" s="42"/>
      <c r="G19" s="39" t="str">
        <f t="shared" si="8"/>
        <v>P</v>
      </c>
      <c r="H19" s="39" t="str">
        <f t="shared" si="2"/>
        <v/>
      </c>
      <c r="I19" s="43"/>
      <c r="J19" s="45"/>
      <c r="K19" s="42"/>
      <c r="L19" s="43"/>
      <c r="M19" s="43"/>
      <c r="N19" s="43"/>
      <c r="O19" s="45"/>
      <c r="P19" s="55" t="e">
        <f t="shared" si="10"/>
        <v>#REF!</v>
      </c>
      <c r="Q19" s="56" t="e">
        <f t="shared" si="11"/>
        <v>#REF!</v>
      </c>
      <c r="R19" s="56" t="e">
        <f t="shared" si="12"/>
        <v>#REF!</v>
      </c>
      <c r="S19" s="58"/>
      <c r="T19" s="59"/>
      <c r="U19" s="1">
        <f>IF(Dashboard!N19="P",IF(U18="",1,U18+1),"")</f>
        <v>1</v>
      </c>
      <c r="V19" s="1" t="e">
        <f>IF(Dashboard!#REF!="B",IF(V18="",1,V18+1),"")</f>
        <v>#REF!</v>
      </c>
      <c r="W19" s="1" t="str">
        <f t="shared" si="3"/>
        <v>01230</v>
      </c>
      <c r="X19" s="1" t="e">
        <f t="shared" si="4"/>
        <v>#REF!</v>
      </c>
      <c r="Y19" s="1" t="str">
        <f t="shared" si="5"/>
        <v>230</v>
      </c>
      <c r="Z19" s="1" t="e">
        <f t="shared" si="6"/>
        <v>#REF!</v>
      </c>
      <c r="AA19" t="str">
        <f t="shared" si="13"/>
        <v>P</v>
      </c>
      <c r="AF19" t="str">
        <f t="shared" si="16"/>
        <v/>
      </c>
    </row>
    <row r="20" spans="1:32">
      <c r="A20" s="42"/>
      <c r="B20" s="43"/>
      <c r="C20" s="43"/>
      <c r="D20" s="44" t="str">
        <f t="shared" si="0"/>
        <v>P2</v>
      </c>
      <c r="E20" s="44" t="e">
        <f t="shared" si="1"/>
        <v>#REF!</v>
      </c>
      <c r="F20" s="42"/>
      <c r="G20" s="39" t="str">
        <f t="shared" ref="G20:G51" si="19">IF(AA20="P","P"&amp;REPLACE(AB20, 1, 1, ""),"")</f>
        <v>P</v>
      </c>
      <c r="H20" s="39" t="str">
        <f t="shared" si="2"/>
        <v/>
      </c>
      <c r="I20" s="43"/>
      <c r="J20" s="45"/>
      <c r="K20" s="42"/>
      <c r="L20" s="43"/>
      <c r="M20" s="43"/>
      <c r="N20" s="43"/>
      <c r="O20" s="45"/>
      <c r="P20" s="55" t="e">
        <f t="shared" si="10"/>
        <v>#REF!</v>
      </c>
      <c r="Q20" s="56" t="e">
        <f t="shared" si="11"/>
        <v>#REF!</v>
      </c>
      <c r="R20" s="56" t="e">
        <f t="shared" si="12"/>
        <v>#REF!</v>
      </c>
      <c r="S20" s="58"/>
      <c r="T20" s="59"/>
      <c r="U20" s="1">
        <f>IF(Dashboard!N20="P",IF(U19="",1,U19+1),"")</f>
        <v>2</v>
      </c>
      <c r="V20" s="1" t="e">
        <f>IF(Dashboard!#REF!="B",IF(V19="",1,V19+1),"")</f>
        <v>#REF!</v>
      </c>
      <c r="W20" s="1" t="str">
        <f t="shared" si="3"/>
        <v>12301</v>
      </c>
      <c r="X20" s="1" t="e">
        <f t="shared" si="4"/>
        <v>#REF!</v>
      </c>
      <c r="Y20" s="1" t="str">
        <f t="shared" si="5"/>
        <v>301</v>
      </c>
      <c r="Z20" s="1" t="e">
        <f t="shared" si="6"/>
        <v>#REF!</v>
      </c>
      <c r="AA20" t="str">
        <f t="shared" si="13"/>
        <v>P</v>
      </c>
      <c r="AF20" t="str">
        <f t="shared" si="16"/>
        <v/>
      </c>
    </row>
    <row r="21" spans="1:32">
      <c r="A21" s="42"/>
      <c r="B21" s="43"/>
      <c r="C21" s="43"/>
      <c r="D21" s="44" t="str">
        <f t="shared" si="0"/>
        <v/>
      </c>
      <c r="E21" s="44" t="e">
        <f t="shared" si="1"/>
        <v>#REF!</v>
      </c>
      <c r="F21" s="42"/>
      <c r="G21" s="39" t="str">
        <f t="shared" si="19"/>
        <v>P</v>
      </c>
      <c r="H21" s="39" t="str">
        <f t="shared" si="2"/>
        <v/>
      </c>
      <c r="I21" s="43"/>
      <c r="J21" s="45"/>
      <c r="K21" s="42"/>
      <c r="L21" s="43"/>
      <c r="M21" s="43"/>
      <c r="N21" s="43"/>
      <c r="O21" s="45"/>
      <c r="P21" s="55" t="e">
        <f t="shared" si="10"/>
        <v>#REF!</v>
      </c>
      <c r="Q21" s="56" t="e">
        <f t="shared" si="11"/>
        <v>#REF!</v>
      </c>
      <c r="R21" s="56" t="e">
        <f t="shared" si="12"/>
        <v>#REF!</v>
      </c>
      <c r="S21" s="58"/>
      <c r="T21" s="59"/>
      <c r="U21" s="1" t="str">
        <f>IF(Dashboard!N21="P",IF(U20="",1,U20+1),"")</f>
        <v/>
      </c>
      <c r="V21" s="1" t="e">
        <f>IF(Dashboard!#REF!="B",IF(V20="",1,V20+1),"")</f>
        <v>#REF!</v>
      </c>
      <c r="W21" s="1" t="str">
        <f t="shared" si="3"/>
        <v>23012</v>
      </c>
      <c r="X21" s="1" t="e">
        <f t="shared" si="4"/>
        <v>#REF!</v>
      </c>
      <c r="Y21" s="1" t="str">
        <f t="shared" si="5"/>
        <v>012</v>
      </c>
      <c r="Z21" s="1" t="e">
        <f t="shared" si="6"/>
        <v>#REF!</v>
      </c>
      <c r="AA21" t="str">
        <f t="shared" si="13"/>
        <v>P</v>
      </c>
      <c r="AF21" t="str">
        <f t="shared" si="16"/>
        <v/>
      </c>
    </row>
    <row r="22" spans="1:32">
      <c r="A22" s="42"/>
      <c r="B22" s="43"/>
      <c r="C22" s="43"/>
      <c r="D22" s="44" t="str">
        <f t="shared" si="0"/>
        <v/>
      </c>
      <c r="E22" s="44" t="e">
        <f t="shared" si="1"/>
        <v>#REF!</v>
      </c>
      <c r="F22" s="42"/>
      <c r="G22" s="39" t="str">
        <f t="shared" si="19"/>
        <v>P</v>
      </c>
      <c r="H22" s="39" t="str">
        <f t="shared" si="2"/>
        <v/>
      </c>
      <c r="I22" s="43"/>
      <c r="J22" s="45"/>
      <c r="K22" s="42"/>
      <c r="L22" s="43"/>
      <c r="M22" s="43"/>
      <c r="N22" s="43"/>
      <c r="O22" s="45"/>
      <c r="P22" s="55" t="e">
        <f t="shared" si="10"/>
        <v>#REF!</v>
      </c>
      <c r="Q22" s="56" t="e">
        <f t="shared" si="11"/>
        <v>#REF!</v>
      </c>
      <c r="R22" s="56" t="e">
        <f t="shared" si="12"/>
        <v>#REF!</v>
      </c>
      <c r="S22" s="58"/>
      <c r="T22" s="59"/>
      <c r="U22" s="1" t="str">
        <f>IF(Dashboard!N22="P",IF(U21="",1,U21+1),"")</f>
        <v/>
      </c>
      <c r="V22" s="1" t="e">
        <f>IF(Dashboard!#REF!="B",IF(V21="",1,V21+1),"")</f>
        <v>#REF!</v>
      </c>
      <c r="W22" s="1" t="str">
        <f t="shared" si="3"/>
        <v>30120</v>
      </c>
      <c r="X22" s="1" t="e">
        <f t="shared" si="4"/>
        <v>#REF!</v>
      </c>
      <c r="Y22" s="1" t="str">
        <f t="shared" si="5"/>
        <v>120</v>
      </c>
      <c r="Z22" s="1" t="e">
        <f t="shared" si="6"/>
        <v>#REF!</v>
      </c>
      <c r="AA22" t="str">
        <f t="shared" si="13"/>
        <v>P</v>
      </c>
      <c r="AF22" t="str">
        <f t="shared" si="16"/>
        <v/>
      </c>
    </row>
    <row r="23" spans="1:32">
      <c r="A23" s="42"/>
      <c r="B23" s="43"/>
      <c r="C23" s="43"/>
      <c r="D23" s="44" t="str">
        <f t="shared" si="0"/>
        <v>P1</v>
      </c>
      <c r="E23" s="44" t="e">
        <f t="shared" si="1"/>
        <v>#REF!</v>
      </c>
      <c r="F23" s="42"/>
      <c r="G23" s="39" t="str">
        <f t="shared" si="19"/>
        <v/>
      </c>
      <c r="H23" s="39" t="str">
        <f t="shared" si="2"/>
        <v>B</v>
      </c>
      <c r="I23" s="43"/>
      <c r="J23" s="45"/>
      <c r="K23" s="42"/>
      <c r="L23" s="43"/>
      <c r="M23" s="43"/>
      <c r="N23" s="43"/>
      <c r="O23" s="45"/>
      <c r="P23" s="55" t="e">
        <f t="shared" si="10"/>
        <v>#REF!</v>
      </c>
      <c r="Q23" s="56" t="e">
        <f t="shared" si="11"/>
        <v>#REF!</v>
      </c>
      <c r="R23" s="56" t="e">
        <f t="shared" si="12"/>
        <v>#REF!</v>
      </c>
      <c r="S23" s="58"/>
      <c r="T23" s="59"/>
      <c r="U23" s="1">
        <f>IF(Dashboard!N23="P",IF(U22="",1,U22+1),"")</f>
        <v>1</v>
      </c>
      <c r="V23" s="1" t="e">
        <f>IF(Dashboard!#REF!="B",IF(V22="",1,V22+1),"")</f>
        <v>#REF!</v>
      </c>
      <c r="W23" s="1" t="str">
        <f t="shared" si="3"/>
        <v>01200</v>
      </c>
      <c r="X23" s="1" t="e">
        <f t="shared" si="4"/>
        <v>#REF!</v>
      </c>
      <c r="Y23" s="1" t="str">
        <f t="shared" si="5"/>
        <v>200</v>
      </c>
      <c r="Z23" s="1" t="e">
        <f t="shared" si="6"/>
        <v>#REF!</v>
      </c>
      <c r="AA23" t="str">
        <f t="shared" si="13"/>
        <v>B</v>
      </c>
      <c r="AF23" t="str">
        <f t="shared" si="16"/>
        <v/>
      </c>
    </row>
    <row r="24" spans="1:32">
      <c r="A24" s="42"/>
      <c r="B24" s="43"/>
      <c r="C24" s="43"/>
      <c r="D24" s="44" t="str">
        <f t="shared" si="0"/>
        <v>P2</v>
      </c>
      <c r="E24" s="44" t="e">
        <f t="shared" si="1"/>
        <v>#REF!</v>
      </c>
      <c r="F24" s="42"/>
      <c r="G24" s="39" t="str">
        <f t="shared" si="19"/>
        <v>P</v>
      </c>
      <c r="H24" s="39" t="str">
        <f t="shared" si="2"/>
        <v/>
      </c>
      <c r="I24" s="43"/>
      <c r="J24" s="45"/>
      <c r="K24" s="42"/>
      <c r="L24" s="43"/>
      <c r="M24" s="43"/>
      <c r="N24" s="43"/>
      <c r="O24" s="45"/>
      <c r="P24" s="55" t="e">
        <f t="shared" si="10"/>
        <v>#REF!</v>
      </c>
      <c r="Q24" s="56" t="e">
        <f t="shared" si="11"/>
        <v>#REF!</v>
      </c>
      <c r="R24" s="56" t="e">
        <f t="shared" si="12"/>
        <v>#REF!</v>
      </c>
      <c r="S24" s="58"/>
      <c r="T24" s="59"/>
      <c r="U24" s="1">
        <f>IF(Dashboard!N24="P",IF(U23="",1,U23+1),"")</f>
        <v>2</v>
      </c>
      <c r="V24" s="1" t="e">
        <f>IF(Dashboard!#REF!="B",IF(V23="",1,V23+1),"")</f>
        <v>#REF!</v>
      </c>
      <c r="W24" s="1" t="str">
        <f t="shared" si="3"/>
        <v>12001</v>
      </c>
      <c r="X24" s="1" t="e">
        <f t="shared" si="4"/>
        <v>#REF!</v>
      </c>
      <c r="Y24" s="1" t="str">
        <f t="shared" si="5"/>
        <v>001</v>
      </c>
      <c r="Z24" s="1" t="e">
        <f t="shared" si="6"/>
        <v>#REF!</v>
      </c>
      <c r="AA24" t="str">
        <f t="shared" si="13"/>
        <v>P</v>
      </c>
      <c r="AF24" t="str">
        <f t="shared" si="16"/>
        <v/>
      </c>
    </row>
    <row r="25" spans="1:32">
      <c r="A25" s="42"/>
      <c r="B25" s="43"/>
      <c r="C25" s="43"/>
      <c r="D25" s="44" t="str">
        <f t="shared" si="0"/>
        <v/>
      </c>
      <c r="E25" s="44" t="e">
        <f t="shared" si="1"/>
        <v>#REF!</v>
      </c>
      <c r="F25" s="42"/>
      <c r="G25" s="39" t="str">
        <f t="shared" si="19"/>
        <v>P</v>
      </c>
      <c r="H25" s="39" t="str">
        <f t="shared" si="2"/>
        <v/>
      </c>
      <c r="I25" s="43"/>
      <c r="J25" s="45"/>
      <c r="K25" s="42"/>
      <c r="L25" s="43"/>
      <c r="M25" s="43"/>
      <c r="N25" s="43"/>
      <c r="O25" s="45"/>
      <c r="P25" s="55" t="e">
        <f t="shared" si="10"/>
        <v>#REF!</v>
      </c>
      <c r="Q25" s="56" t="e">
        <f t="shared" si="11"/>
        <v>#REF!</v>
      </c>
      <c r="R25" s="56" t="e">
        <f t="shared" si="12"/>
        <v>#REF!</v>
      </c>
      <c r="S25" s="58"/>
      <c r="T25" s="59"/>
      <c r="U25" s="1" t="str">
        <f>IF(Dashboard!N25="P",IF(U24="",1,U24+1),"")</f>
        <v/>
      </c>
      <c r="V25" s="1" t="e">
        <f>IF(Dashboard!#REF!="B",IF(V24="",1,V24+1),"")</f>
        <v>#REF!</v>
      </c>
      <c r="W25" s="1" t="str">
        <f t="shared" si="3"/>
        <v>20012</v>
      </c>
      <c r="X25" s="1" t="e">
        <f t="shared" si="4"/>
        <v>#REF!</v>
      </c>
      <c r="Y25" s="1" t="str">
        <f t="shared" si="5"/>
        <v>012</v>
      </c>
      <c r="Z25" s="1" t="e">
        <f t="shared" si="6"/>
        <v>#REF!</v>
      </c>
      <c r="AA25" t="str">
        <f t="shared" si="13"/>
        <v>P</v>
      </c>
    </row>
    <row r="26" spans="1:32">
      <c r="A26" s="42"/>
      <c r="B26" s="43"/>
      <c r="C26" s="43"/>
      <c r="D26" s="44" t="str">
        <f t="shared" si="0"/>
        <v>P1</v>
      </c>
      <c r="E26" s="44" t="e">
        <f t="shared" si="1"/>
        <v>#REF!</v>
      </c>
      <c r="F26" s="42"/>
      <c r="G26" s="39" t="str">
        <f t="shared" si="19"/>
        <v/>
      </c>
      <c r="H26" s="39" t="str">
        <f t="shared" si="2"/>
        <v>B</v>
      </c>
      <c r="I26" s="43"/>
      <c r="J26" s="45"/>
      <c r="K26" s="42"/>
      <c r="L26" s="43"/>
      <c r="M26" s="43"/>
      <c r="N26" s="43"/>
      <c r="O26" s="45"/>
      <c r="P26" s="55" t="e">
        <f t="shared" si="10"/>
        <v>#REF!</v>
      </c>
      <c r="Q26" s="56" t="e">
        <f t="shared" si="11"/>
        <v>#REF!</v>
      </c>
      <c r="R26" s="56" t="e">
        <f t="shared" si="12"/>
        <v>#REF!</v>
      </c>
      <c r="S26" s="58"/>
      <c r="T26" s="59"/>
      <c r="U26" s="1">
        <f>IF(Dashboard!N26="P",IF(U25="",1,U25+1),"")</f>
        <v>1</v>
      </c>
      <c r="V26" s="1" t="e">
        <f>IF(Dashboard!#REF!="B",IF(V25="",1,V25+1),"")</f>
        <v>#REF!</v>
      </c>
      <c r="W26" s="1" t="str">
        <f t="shared" si="3"/>
        <v>00120</v>
      </c>
      <c r="X26" s="1" t="e">
        <f t="shared" si="4"/>
        <v>#REF!</v>
      </c>
      <c r="Y26" s="1" t="str">
        <f t="shared" si="5"/>
        <v>120</v>
      </c>
      <c r="Z26" s="1" t="e">
        <f t="shared" si="6"/>
        <v>#REF!</v>
      </c>
      <c r="AA26" t="str">
        <f t="shared" si="13"/>
        <v>B</v>
      </c>
    </row>
    <row r="27" spans="1:32">
      <c r="A27" s="42"/>
      <c r="B27" s="43"/>
      <c r="C27" s="43"/>
      <c r="D27" s="44" t="str">
        <f t="shared" si="0"/>
        <v>P2</v>
      </c>
      <c r="E27" s="44" t="e">
        <f t="shared" si="1"/>
        <v>#REF!</v>
      </c>
      <c r="F27" s="42"/>
      <c r="G27" s="39" t="str">
        <f t="shared" si="19"/>
        <v>P</v>
      </c>
      <c r="H27" s="39" t="str">
        <f t="shared" si="2"/>
        <v/>
      </c>
      <c r="I27" s="43"/>
      <c r="J27" s="45"/>
      <c r="K27" s="42"/>
      <c r="L27" s="43"/>
      <c r="M27" s="43"/>
      <c r="N27" s="43"/>
      <c r="O27" s="45"/>
      <c r="P27" s="55" t="e">
        <f t="shared" si="10"/>
        <v>#REF!</v>
      </c>
      <c r="Q27" s="56" t="e">
        <f t="shared" si="11"/>
        <v>#REF!</v>
      </c>
      <c r="R27" s="56" t="e">
        <f t="shared" si="12"/>
        <v>#REF!</v>
      </c>
      <c r="S27" s="58"/>
      <c r="T27" s="59"/>
      <c r="U27" s="1">
        <f>IF(Dashboard!N27="P",IF(U26="",1,U26+1),"")</f>
        <v>2</v>
      </c>
      <c r="V27" s="1" t="e">
        <f>IF(Dashboard!#REF!="B",IF(V26="",1,V26+1),"")</f>
        <v>#REF!</v>
      </c>
      <c r="W27" s="1" t="str">
        <f t="shared" si="3"/>
        <v>01201</v>
      </c>
      <c r="X27" s="1" t="e">
        <f t="shared" si="4"/>
        <v>#REF!</v>
      </c>
      <c r="Y27" s="1" t="str">
        <f t="shared" si="5"/>
        <v>201</v>
      </c>
      <c r="Z27" s="1" t="e">
        <f t="shared" si="6"/>
        <v>#REF!</v>
      </c>
      <c r="AA27" t="str">
        <f t="shared" si="13"/>
        <v>P</v>
      </c>
    </row>
    <row r="28" spans="1:32">
      <c r="A28" s="42"/>
      <c r="B28" s="43"/>
      <c r="C28" s="43"/>
      <c r="D28" s="44" t="str">
        <f t="shared" si="0"/>
        <v/>
      </c>
      <c r="E28" s="44" t="e">
        <f t="shared" si="1"/>
        <v>#REF!</v>
      </c>
      <c r="F28" s="42"/>
      <c r="G28" s="39" t="str">
        <f t="shared" si="19"/>
        <v>P</v>
      </c>
      <c r="H28" s="39" t="str">
        <f t="shared" si="2"/>
        <v/>
      </c>
      <c r="I28" s="43"/>
      <c r="J28" s="45"/>
      <c r="K28" s="42"/>
      <c r="L28" s="43"/>
      <c r="M28" s="43"/>
      <c r="N28" s="43"/>
      <c r="O28" s="45"/>
      <c r="P28" s="55" t="e">
        <f t="shared" si="10"/>
        <v>#REF!</v>
      </c>
      <c r="Q28" s="56" t="e">
        <f t="shared" si="11"/>
        <v>#REF!</v>
      </c>
      <c r="R28" s="56" t="e">
        <f t="shared" si="12"/>
        <v>#REF!</v>
      </c>
      <c r="S28" s="58"/>
      <c r="T28" s="59"/>
      <c r="U28" s="1" t="str">
        <f>IF(Dashboard!N28="P",IF(U27="",1,U27+1),"")</f>
        <v/>
      </c>
      <c r="V28" s="1" t="e">
        <f>IF(Dashboard!#REF!="B",IF(V27="",1,V27+1),"")</f>
        <v>#REF!</v>
      </c>
      <c r="W28" s="1" t="str">
        <f t="shared" si="3"/>
        <v>12012</v>
      </c>
      <c r="X28" s="1" t="e">
        <f t="shared" si="4"/>
        <v>#REF!</v>
      </c>
      <c r="Y28" s="1" t="str">
        <f t="shared" si="5"/>
        <v>012</v>
      </c>
      <c r="Z28" s="1" t="e">
        <f t="shared" si="6"/>
        <v>#REF!</v>
      </c>
      <c r="AA28" t="str">
        <f t="shared" si="13"/>
        <v>P</v>
      </c>
    </row>
    <row r="29" spans="1:32">
      <c r="A29" s="42"/>
      <c r="B29" s="43"/>
      <c r="C29" s="43"/>
      <c r="D29" s="44" t="str">
        <f t="shared" si="0"/>
        <v>P1</v>
      </c>
      <c r="E29" s="44" t="e">
        <f t="shared" si="1"/>
        <v>#REF!</v>
      </c>
      <c r="F29" s="42"/>
      <c r="G29" s="39" t="str">
        <f t="shared" si="19"/>
        <v>P</v>
      </c>
      <c r="H29" s="39" t="str">
        <f t="shared" si="2"/>
        <v/>
      </c>
      <c r="I29" s="43"/>
      <c r="J29" s="45"/>
      <c r="K29" s="42"/>
      <c r="L29" s="43"/>
      <c r="M29" s="43"/>
      <c r="N29" s="43"/>
      <c r="O29" s="45"/>
      <c r="P29" s="55" t="e">
        <f t="shared" si="10"/>
        <v>#REF!</v>
      </c>
      <c r="Q29" s="56" t="e">
        <f t="shared" si="11"/>
        <v>#REF!</v>
      </c>
      <c r="R29" s="56" t="e">
        <f t="shared" si="12"/>
        <v>#REF!</v>
      </c>
      <c r="S29" s="58"/>
      <c r="T29" s="59"/>
      <c r="U29" s="1">
        <f>IF(Dashboard!N29="P",IF(U28="",1,U28+1),"")</f>
        <v>1</v>
      </c>
      <c r="V29" s="1" t="e">
        <f>IF(Dashboard!#REF!="B",IF(V28="",1,V28+1),"")</f>
        <v>#REF!</v>
      </c>
      <c r="W29" s="1" t="str">
        <f t="shared" si="3"/>
        <v>20120</v>
      </c>
      <c r="X29" s="1" t="e">
        <f t="shared" si="4"/>
        <v>#REF!</v>
      </c>
      <c r="Y29" s="1" t="str">
        <f t="shared" si="5"/>
        <v>120</v>
      </c>
      <c r="Z29" s="1" t="e">
        <f t="shared" si="6"/>
        <v>#REF!</v>
      </c>
      <c r="AA29" t="str">
        <f t="shared" si="13"/>
        <v>P</v>
      </c>
    </row>
    <row r="30" spans="1:32">
      <c r="A30" s="42"/>
      <c r="B30" s="43"/>
      <c r="C30" s="43"/>
      <c r="D30" s="44" t="str">
        <f t="shared" si="0"/>
        <v>P2</v>
      </c>
      <c r="E30" s="44" t="e">
        <f t="shared" si="1"/>
        <v>#REF!</v>
      </c>
      <c r="F30" s="42"/>
      <c r="G30" s="39" t="str">
        <f t="shared" si="19"/>
        <v>P</v>
      </c>
      <c r="H30" s="39" t="str">
        <f t="shared" si="2"/>
        <v/>
      </c>
      <c r="I30" s="43"/>
      <c r="J30" s="45"/>
      <c r="K30" s="42"/>
      <c r="L30" s="43"/>
      <c r="M30" s="43"/>
      <c r="N30" s="43"/>
      <c r="O30" s="45"/>
      <c r="P30" s="55" t="e">
        <f t="shared" si="10"/>
        <v>#REF!</v>
      </c>
      <c r="Q30" s="56" t="e">
        <f t="shared" si="11"/>
        <v>#REF!</v>
      </c>
      <c r="R30" s="56" t="e">
        <f t="shared" si="12"/>
        <v>#REF!</v>
      </c>
      <c r="S30" s="58"/>
      <c r="T30" s="59"/>
      <c r="U30" s="1">
        <f>IF(Dashboard!N30="P",IF(U29="",1,U29+1),"")</f>
        <v>2</v>
      </c>
      <c r="V30" s="1" t="e">
        <f>IF(Dashboard!#REF!="B",IF(V29="",1,V29+1),"")</f>
        <v>#REF!</v>
      </c>
      <c r="W30" s="1" t="str">
        <f t="shared" si="3"/>
        <v>01201</v>
      </c>
      <c r="X30" s="1" t="e">
        <f t="shared" si="4"/>
        <v>#REF!</v>
      </c>
      <c r="Y30" s="1" t="str">
        <f t="shared" si="5"/>
        <v>201</v>
      </c>
      <c r="Z30" s="1" t="e">
        <f t="shared" si="6"/>
        <v>#REF!</v>
      </c>
      <c r="AA30" t="str">
        <f t="shared" si="13"/>
        <v>P</v>
      </c>
    </row>
    <row r="31" spans="1:32">
      <c r="A31" s="42"/>
      <c r="B31" s="43"/>
      <c r="C31" s="43"/>
      <c r="D31" s="44" t="str">
        <f t="shared" si="0"/>
        <v/>
      </c>
      <c r="E31" s="44" t="e">
        <f t="shared" si="1"/>
        <v>#REF!</v>
      </c>
      <c r="F31" s="42"/>
      <c r="G31" s="39" t="str">
        <f t="shared" si="19"/>
        <v>P</v>
      </c>
      <c r="H31" s="39" t="str">
        <f t="shared" si="2"/>
        <v/>
      </c>
      <c r="I31" s="43"/>
      <c r="J31" s="45"/>
      <c r="K31" s="42"/>
      <c r="L31" s="43"/>
      <c r="M31" s="43"/>
      <c r="N31" s="43"/>
      <c r="O31" s="45"/>
      <c r="P31" s="55" t="e">
        <f t="shared" si="10"/>
        <v>#REF!</v>
      </c>
      <c r="Q31" s="56" t="e">
        <f t="shared" si="11"/>
        <v>#REF!</v>
      </c>
      <c r="R31" s="56" t="e">
        <f t="shared" si="12"/>
        <v>#REF!</v>
      </c>
      <c r="S31" s="58"/>
      <c r="T31" s="59"/>
      <c r="U31" s="1" t="str">
        <f>IF(Dashboard!N31="P",IF(U30="",1,U30+1),"")</f>
        <v/>
      </c>
      <c r="V31" s="1" t="e">
        <f>IF(Dashboard!#REF!="B",IF(V30="",1,V30+1),"")</f>
        <v>#REF!</v>
      </c>
      <c r="W31" s="1" t="str">
        <f t="shared" si="3"/>
        <v>12012</v>
      </c>
      <c r="X31" s="1" t="e">
        <f t="shared" si="4"/>
        <v>#REF!</v>
      </c>
      <c r="Y31" s="1" t="str">
        <f t="shared" si="5"/>
        <v>012</v>
      </c>
      <c r="Z31" s="1" t="e">
        <f t="shared" si="6"/>
        <v>#REF!</v>
      </c>
      <c r="AA31" t="str">
        <f t="shared" si="13"/>
        <v>P</v>
      </c>
    </row>
    <row r="32" spans="1:32">
      <c r="A32" s="42"/>
      <c r="B32" s="43"/>
      <c r="C32" s="43"/>
      <c r="D32" s="44" t="str">
        <f t="shared" si="0"/>
        <v>P1</v>
      </c>
      <c r="E32" s="44" t="e">
        <f t="shared" si="1"/>
        <v>#REF!</v>
      </c>
      <c r="F32" s="42"/>
      <c r="G32" s="39" t="str">
        <f t="shared" si="19"/>
        <v>P</v>
      </c>
      <c r="H32" s="39" t="str">
        <f t="shared" si="2"/>
        <v/>
      </c>
      <c r="I32" s="43"/>
      <c r="J32" s="45"/>
      <c r="K32" s="42"/>
      <c r="L32" s="43"/>
      <c r="M32" s="43"/>
      <c r="N32" s="43"/>
      <c r="O32" s="45"/>
      <c r="P32" s="55" t="e">
        <f t="shared" si="10"/>
        <v>#REF!</v>
      </c>
      <c r="Q32" s="56" t="e">
        <f t="shared" si="11"/>
        <v>#REF!</v>
      </c>
      <c r="R32" s="56" t="e">
        <f t="shared" si="12"/>
        <v>#REF!</v>
      </c>
      <c r="S32" s="58"/>
      <c r="T32" s="59"/>
      <c r="U32" s="1">
        <f>IF(Dashboard!N32="P",IF(U31="",1,U31+1),"")</f>
        <v>1</v>
      </c>
      <c r="V32" s="1" t="e">
        <f>IF(Dashboard!#REF!="B",IF(V31="",1,V31+1),"")</f>
        <v>#REF!</v>
      </c>
      <c r="W32" s="1" t="str">
        <f t="shared" si="3"/>
        <v>20120</v>
      </c>
      <c r="X32" s="1" t="e">
        <f t="shared" si="4"/>
        <v>#REF!</v>
      </c>
      <c r="Y32" s="1" t="str">
        <f t="shared" si="5"/>
        <v>120</v>
      </c>
      <c r="Z32" s="1" t="e">
        <f t="shared" si="6"/>
        <v>#REF!</v>
      </c>
      <c r="AA32" t="str">
        <f t="shared" si="13"/>
        <v>P</v>
      </c>
    </row>
    <row r="33" spans="1:27">
      <c r="A33" s="42"/>
      <c r="B33" s="43"/>
      <c r="C33" s="43"/>
      <c r="D33" s="44" t="str">
        <f t="shared" si="0"/>
        <v/>
      </c>
      <c r="E33" s="44" t="e">
        <f t="shared" si="1"/>
        <v>#REF!</v>
      </c>
      <c r="F33" s="42"/>
      <c r="G33" s="39" t="str">
        <f t="shared" si="19"/>
        <v>P</v>
      </c>
      <c r="H33" s="39" t="str">
        <f t="shared" si="2"/>
        <v/>
      </c>
      <c r="I33" s="43"/>
      <c r="J33" s="45"/>
      <c r="K33" s="42"/>
      <c r="L33" s="43"/>
      <c r="M33" s="43"/>
      <c r="N33" s="43"/>
      <c r="O33" s="45"/>
      <c r="P33" s="55" t="e">
        <f t="shared" si="10"/>
        <v>#REF!</v>
      </c>
      <c r="Q33" s="56" t="e">
        <f t="shared" si="11"/>
        <v>#REF!</v>
      </c>
      <c r="R33" s="56" t="e">
        <f t="shared" si="12"/>
        <v>#REF!</v>
      </c>
      <c r="S33" s="58"/>
      <c r="T33" s="59"/>
      <c r="U33" s="1" t="str">
        <f>IF(Dashboard!N33="P",IF(U32="",1,U32+1),"")</f>
        <v/>
      </c>
      <c r="V33" s="1" t="e">
        <f>IF(Dashboard!#REF!="B",IF(V32="",1,V32+1),"")</f>
        <v>#REF!</v>
      </c>
      <c r="W33" s="1" t="str">
        <f t="shared" si="3"/>
        <v>01201</v>
      </c>
      <c r="X33" s="1" t="e">
        <f t="shared" si="4"/>
        <v>#REF!</v>
      </c>
      <c r="Y33" s="1" t="str">
        <f t="shared" si="5"/>
        <v>201</v>
      </c>
      <c r="Z33" s="1" t="e">
        <f t="shared" si="6"/>
        <v>#REF!</v>
      </c>
      <c r="AA33" t="str">
        <f t="shared" si="13"/>
        <v>P</v>
      </c>
    </row>
    <row r="34" spans="1:27">
      <c r="A34" s="42"/>
      <c r="B34" s="43"/>
      <c r="C34" s="43"/>
      <c r="D34" s="44" t="str">
        <f t="shared" si="0"/>
        <v>P1</v>
      </c>
      <c r="E34" s="44" t="e">
        <f t="shared" si="1"/>
        <v>#REF!</v>
      </c>
      <c r="F34" s="42"/>
      <c r="G34" s="39" t="str">
        <f t="shared" si="19"/>
        <v>P</v>
      </c>
      <c r="H34" s="39" t="str">
        <f t="shared" si="2"/>
        <v/>
      </c>
      <c r="I34" s="43"/>
      <c r="J34" s="45"/>
      <c r="K34" s="42"/>
      <c r="L34" s="43"/>
      <c r="M34" s="43"/>
      <c r="N34" s="43"/>
      <c r="O34" s="45"/>
      <c r="P34" s="55" t="e">
        <f t="shared" si="10"/>
        <v>#REF!</v>
      </c>
      <c r="Q34" s="56" t="e">
        <f t="shared" si="11"/>
        <v>#REF!</v>
      </c>
      <c r="R34" s="56" t="e">
        <f t="shared" si="12"/>
        <v>#REF!</v>
      </c>
      <c r="S34" s="58"/>
      <c r="T34" s="59"/>
      <c r="U34" s="1">
        <f>IF(Dashboard!N34="P",IF(U33="",1,U33+1),"")</f>
        <v>1</v>
      </c>
      <c r="V34" s="1" t="e">
        <f>IF(Dashboard!#REF!="B",IF(V33="",1,V33+1),"")</f>
        <v>#REF!</v>
      </c>
      <c r="W34" s="1" t="str">
        <f t="shared" si="3"/>
        <v>12010</v>
      </c>
      <c r="X34" s="1" t="e">
        <f t="shared" si="4"/>
        <v>#REF!</v>
      </c>
      <c r="Y34" s="1" t="str">
        <f t="shared" si="5"/>
        <v>010</v>
      </c>
      <c r="Z34" s="1" t="e">
        <f t="shared" si="6"/>
        <v>#REF!</v>
      </c>
      <c r="AA34" t="str">
        <f t="shared" si="13"/>
        <v>P</v>
      </c>
    </row>
    <row r="35" spans="1:27">
      <c r="A35" s="42"/>
      <c r="B35" s="43"/>
      <c r="C35" s="43"/>
      <c r="D35" s="44" t="str">
        <f t="shared" si="0"/>
        <v/>
      </c>
      <c r="E35" s="44" t="e">
        <f t="shared" si="1"/>
        <v>#REF!</v>
      </c>
      <c r="F35" s="42"/>
      <c r="G35" s="39" t="str">
        <f t="shared" si="19"/>
        <v>P</v>
      </c>
      <c r="H35" s="39" t="str">
        <f t="shared" si="2"/>
        <v/>
      </c>
      <c r="I35" s="43"/>
      <c r="J35" s="45"/>
      <c r="K35" s="42"/>
      <c r="L35" s="43"/>
      <c r="M35" s="43"/>
      <c r="N35" s="43"/>
      <c r="O35" s="45"/>
      <c r="P35" s="55" t="e">
        <f t="shared" si="10"/>
        <v>#REF!</v>
      </c>
      <c r="Q35" s="56" t="e">
        <f t="shared" si="11"/>
        <v>#REF!</v>
      </c>
      <c r="R35" s="56" t="str">
        <f t="shared" si="12"/>
        <v>Y</v>
      </c>
      <c r="S35" s="58"/>
      <c r="T35" s="59"/>
      <c r="U35" s="1" t="str">
        <f>IF(Dashboard!N35="P",IF(U34="",1,U34+1),"")</f>
        <v/>
      </c>
      <c r="V35" s="1" t="e">
        <f>IF(Dashboard!#REF!="B",IF(V34="",1,V34+1),"")</f>
        <v>#REF!</v>
      </c>
      <c r="W35" s="1" t="str">
        <f t="shared" si="3"/>
        <v>20101</v>
      </c>
      <c r="X35" s="1" t="e">
        <f t="shared" si="4"/>
        <v>#REF!</v>
      </c>
      <c r="Y35" s="1" t="str">
        <f t="shared" si="5"/>
        <v>101</v>
      </c>
      <c r="Z35" s="1" t="e">
        <f t="shared" si="6"/>
        <v>#REF!</v>
      </c>
      <c r="AA35" t="str">
        <f t="shared" si="13"/>
        <v>P</v>
      </c>
    </row>
    <row r="36" spans="1:27">
      <c r="A36" s="42"/>
      <c r="B36" s="43"/>
      <c r="C36" s="43"/>
      <c r="D36" s="44" t="str">
        <f t="shared" si="0"/>
        <v/>
      </c>
      <c r="E36" s="44" t="e">
        <f t="shared" si="1"/>
        <v>#REF!</v>
      </c>
      <c r="F36" s="42"/>
      <c r="G36" s="39" t="str">
        <f t="shared" si="19"/>
        <v/>
      </c>
      <c r="H36" s="39" t="str">
        <f t="shared" si="2"/>
        <v>B</v>
      </c>
      <c r="I36" s="43"/>
      <c r="J36" s="45"/>
      <c r="K36" s="42"/>
      <c r="L36" s="43"/>
      <c r="M36" s="43"/>
      <c r="N36" s="43"/>
      <c r="O36" s="45"/>
      <c r="P36" s="55" t="e">
        <f t="shared" si="10"/>
        <v>#REF!</v>
      </c>
      <c r="Q36" s="56" t="e">
        <f t="shared" si="11"/>
        <v>#REF!</v>
      </c>
      <c r="R36" s="56" t="e">
        <f t="shared" si="12"/>
        <v>#REF!</v>
      </c>
      <c r="S36" s="58"/>
      <c r="T36" s="59"/>
      <c r="U36" s="1" t="str">
        <f>IF(Dashboard!N36="P",IF(U35="",1,U35+1),"")</f>
        <v/>
      </c>
      <c r="V36" s="1" t="e">
        <f>IF(Dashboard!#REF!="B",IF(V35="",1,V35+1),"")</f>
        <v>#REF!</v>
      </c>
      <c r="W36" s="1" t="str">
        <f t="shared" si="3"/>
        <v>01010</v>
      </c>
      <c r="X36" s="1" t="e">
        <f t="shared" si="4"/>
        <v>#REF!</v>
      </c>
      <c r="Y36" s="1" t="str">
        <f t="shared" si="5"/>
        <v>010</v>
      </c>
      <c r="Z36" s="1" t="e">
        <f t="shared" si="6"/>
        <v>#REF!</v>
      </c>
      <c r="AA36" t="str">
        <f t="shared" si="13"/>
        <v>B</v>
      </c>
    </row>
    <row r="37" spans="1:27">
      <c r="A37" s="42"/>
      <c r="B37" s="43"/>
      <c r="C37" s="43"/>
      <c r="D37" s="44" t="str">
        <f t="shared" si="0"/>
        <v/>
      </c>
      <c r="E37" s="44" t="e">
        <f t="shared" si="1"/>
        <v>#REF!</v>
      </c>
      <c r="F37" s="42"/>
      <c r="G37" s="39" t="str">
        <f t="shared" si="19"/>
        <v/>
      </c>
      <c r="H37" s="39" t="str">
        <f t="shared" si="2"/>
        <v>B</v>
      </c>
      <c r="I37" s="43"/>
      <c r="J37" s="45"/>
      <c r="K37" s="42"/>
      <c r="L37" s="43"/>
      <c r="M37" s="43"/>
      <c r="N37" s="43"/>
      <c r="O37" s="45"/>
      <c r="P37" s="55" t="e">
        <f t="shared" si="10"/>
        <v>#REF!</v>
      </c>
      <c r="Q37" s="56" t="e">
        <f t="shared" si="11"/>
        <v>#REF!</v>
      </c>
      <c r="R37" s="56" t="e">
        <f t="shared" si="12"/>
        <v>#REF!</v>
      </c>
      <c r="S37" s="58"/>
      <c r="T37" s="59"/>
      <c r="U37" s="1" t="str">
        <f>IF(Dashboard!N37="P",IF(U36="",1,U36+1),"")</f>
        <v/>
      </c>
      <c r="V37" s="1" t="e">
        <f>IF(Dashboard!#REF!="B",IF(V36="",1,V36+1),"")</f>
        <v>#REF!</v>
      </c>
      <c r="W37" s="1" t="str">
        <f t="shared" si="3"/>
        <v>10100</v>
      </c>
      <c r="X37" s="1" t="e">
        <f t="shared" si="4"/>
        <v>#REF!</v>
      </c>
      <c r="Y37" s="1" t="str">
        <f t="shared" si="5"/>
        <v>100</v>
      </c>
      <c r="Z37" s="1" t="e">
        <f t="shared" si="6"/>
        <v>#REF!</v>
      </c>
      <c r="AA37" t="str">
        <f t="shared" si="13"/>
        <v>B</v>
      </c>
    </row>
    <row r="38" spans="1:27">
      <c r="A38" s="42"/>
      <c r="B38" s="43"/>
      <c r="C38" s="43"/>
      <c r="D38" s="44" t="str">
        <f t="shared" si="0"/>
        <v>P1</v>
      </c>
      <c r="E38" s="44" t="e">
        <f t="shared" si="1"/>
        <v>#REF!</v>
      </c>
      <c r="F38" s="42"/>
      <c r="G38" s="39" t="str">
        <f t="shared" si="19"/>
        <v/>
      </c>
      <c r="H38" s="39" t="str">
        <f t="shared" si="2"/>
        <v>B</v>
      </c>
      <c r="I38" s="43"/>
      <c r="J38" s="45"/>
      <c r="K38" s="42"/>
      <c r="L38" s="43"/>
      <c r="M38" s="43"/>
      <c r="N38" s="43"/>
      <c r="O38" s="45"/>
      <c r="P38" s="55" t="e">
        <f t="shared" si="10"/>
        <v>#REF!</v>
      </c>
      <c r="Q38" s="56" t="e">
        <f t="shared" si="11"/>
        <v>#REF!</v>
      </c>
      <c r="R38" s="56" t="e">
        <f t="shared" si="12"/>
        <v>#REF!</v>
      </c>
      <c r="S38" s="58"/>
      <c r="T38" s="59"/>
      <c r="U38" s="1">
        <f>IF(Dashboard!N38="P",IF(U37="",1,U37+1),"")</f>
        <v>1</v>
      </c>
      <c r="V38" s="1" t="e">
        <f>IF(Dashboard!#REF!="B",IF(V37="",1,V37+1),"")</f>
        <v>#REF!</v>
      </c>
      <c r="W38" s="1" t="str">
        <f t="shared" si="3"/>
        <v>01000</v>
      </c>
      <c r="X38" s="1" t="e">
        <f t="shared" si="4"/>
        <v>#REF!</v>
      </c>
      <c r="Y38" s="1" t="str">
        <f t="shared" si="5"/>
        <v>000</v>
      </c>
      <c r="Z38" s="1" t="e">
        <f t="shared" si="6"/>
        <v>#REF!</v>
      </c>
      <c r="AA38" t="str">
        <f t="shared" si="13"/>
        <v>B</v>
      </c>
    </row>
    <row r="39" spans="1:27">
      <c r="A39" s="42"/>
      <c r="B39" s="43"/>
      <c r="C39" s="43"/>
      <c r="D39" s="44" t="str">
        <f t="shared" si="0"/>
        <v>P2</v>
      </c>
      <c r="E39" s="44" t="e">
        <f t="shared" si="1"/>
        <v>#REF!</v>
      </c>
      <c r="F39" s="42"/>
      <c r="G39" s="39" t="str">
        <f t="shared" si="19"/>
        <v/>
      </c>
      <c r="H39" s="39" t="str">
        <f t="shared" si="2"/>
        <v>B</v>
      </c>
      <c r="I39" s="43"/>
      <c r="J39" s="45"/>
      <c r="K39" s="42"/>
      <c r="L39" s="43"/>
      <c r="M39" s="43"/>
      <c r="N39" s="43"/>
      <c r="O39" s="45"/>
      <c r="P39" s="55" t="e">
        <f t="shared" si="10"/>
        <v>#REF!</v>
      </c>
      <c r="Q39" s="56" t="e">
        <f t="shared" si="11"/>
        <v>#REF!</v>
      </c>
      <c r="R39" s="56" t="e">
        <f t="shared" si="12"/>
        <v>#REF!</v>
      </c>
      <c r="S39" s="58"/>
      <c r="T39" s="59"/>
      <c r="U39" s="1">
        <f>IF(Dashboard!N39="P",IF(U38="",1,U38+1),"")</f>
        <v>2</v>
      </c>
      <c r="V39" s="1" t="e">
        <f>IF(Dashboard!#REF!="B",IF(V38="",1,V38+1),"")</f>
        <v>#REF!</v>
      </c>
      <c r="W39" s="1" t="str">
        <f t="shared" si="3"/>
        <v>10001</v>
      </c>
      <c r="X39" s="1" t="e">
        <f t="shared" si="4"/>
        <v>#REF!</v>
      </c>
      <c r="Y39" s="1" t="str">
        <f t="shared" si="5"/>
        <v>001</v>
      </c>
      <c r="Z39" s="1" t="e">
        <f t="shared" si="6"/>
        <v>#REF!</v>
      </c>
      <c r="AA39" t="str">
        <f t="shared" si="13"/>
        <v>B</v>
      </c>
    </row>
    <row r="40" spans="1:27">
      <c r="A40" s="42"/>
      <c r="B40" s="43"/>
      <c r="C40" s="43"/>
      <c r="D40" s="44" t="str">
        <f t="shared" si="0"/>
        <v/>
      </c>
      <c r="E40" s="44" t="e">
        <f t="shared" si="1"/>
        <v>#REF!</v>
      </c>
      <c r="F40" s="42"/>
      <c r="G40" s="39" t="str">
        <f t="shared" si="19"/>
        <v/>
      </c>
      <c r="H40" s="39" t="str">
        <f t="shared" si="2"/>
        <v>B</v>
      </c>
      <c r="I40" s="43"/>
      <c r="J40" s="45"/>
      <c r="K40" s="42"/>
      <c r="L40" s="43"/>
      <c r="M40" s="43"/>
      <c r="N40" s="43"/>
      <c r="O40" s="45"/>
      <c r="P40" s="55" t="e">
        <f t="shared" si="10"/>
        <v>#REF!</v>
      </c>
      <c r="Q40" s="56" t="e">
        <f t="shared" si="11"/>
        <v>#REF!</v>
      </c>
      <c r="R40" s="56" t="e">
        <f t="shared" si="12"/>
        <v>#REF!</v>
      </c>
      <c r="S40" s="58"/>
      <c r="T40" s="59"/>
      <c r="U40" s="1" t="str">
        <f>IF(Dashboard!N40="P",IF(U39="",1,U39+1),"")</f>
        <v/>
      </c>
      <c r="V40" s="1" t="e">
        <f>IF(Dashboard!#REF!="B",IF(V39="",1,V39+1),"")</f>
        <v>#REF!</v>
      </c>
      <c r="W40" s="1" t="str">
        <f t="shared" si="3"/>
        <v>00012</v>
      </c>
      <c r="X40" s="1" t="e">
        <f t="shared" si="4"/>
        <v>#REF!</v>
      </c>
      <c r="Y40" s="1" t="str">
        <f t="shared" si="5"/>
        <v>012</v>
      </c>
      <c r="Z40" s="1" t="e">
        <f t="shared" si="6"/>
        <v>#REF!</v>
      </c>
      <c r="AA40" t="str">
        <f t="shared" si="13"/>
        <v>B</v>
      </c>
    </row>
    <row r="41" spans="1:27">
      <c r="A41" s="42"/>
      <c r="B41" s="43"/>
      <c r="C41" s="43"/>
      <c r="D41" s="44" t="str">
        <f t="shared" si="0"/>
        <v/>
      </c>
      <c r="E41" s="44" t="e">
        <f t="shared" si="1"/>
        <v>#REF!</v>
      </c>
      <c r="F41" s="42"/>
      <c r="G41" s="39" t="str">
        <f t="shared" si="19"/>
        <v/>
      </c>
      <c r="H41" s="39" t="str">
        <f t="shared" si="2"/>
        <v>B</v>
      </c>
      <c r="I41" s="43"/>
      <c r="J41" s="45"/>
      <c r="K41" s="42"/>
      <c r="L41" s="43"/>
      <c r="M41" s="43"/>
      <c r="N41" s="43"/>
      <c r="O41" s="45"/>
      <c r="P41" s="55" t="e">
        <f t="shared" si="10"/>
        <v>#REF!</v>
      </c>
      <c r="Q41" s="56" t="e">
        <f t="shared" si="11"/>
        <v>#REF!</v>
      </c>
      <c r="R41" s="56" t="e">
        <f t="shared" si="12"/>
        <v>#REF!</v>
      </c>
      <c r="S41" s="58"/>
      <c r="T41" s="59"/>
      <c r="U41" s="1" t="str">
        <f>IF(Dashboard!N41="P",IF(U40="",1,U40+1),"")</f>
        <v/>
      </c>
      <c r="V41" s="1" t="e">
        <f>IF(Dashboard!#REF!="B",IF(V40="",1,V40+1),"")</f>
        <v>#REF!</v>
      </c>
      <c r="W41" s="1" t="str">
        <f t="shared" si="3"/>
        <v>00120</v>
      </c>
      <c r="X41" s="1" t="e">
        <f t="shared" si="4"/>
        <v>#REF!</v>
      </c>
      <c r="Y41" s="1" t="str">
        <f t="shared" si="5"/>
        <v>120</v>
      </c>
      <c r="Z41" s="1" t="e">
        <f t="shared" si="6"/>
        <v>#REF!</v>
      </c>
      <c r="AA41" t="str">
        <f t="shared" si="13"/>
        <v>B</v>
      </c>
    </row>
    <row r="42" spans="1:27">
      <c r="A42" s="42"/>
      <c r="B42" s="43"/>
      <c r="C42" s="43"/>
      <c r="D42" s="44" t="str">
        <f t="shared" si="0"/>
        <v>P1</v>
      </c>
      <c r="E42" s="44" t="e">
        <f t="shared" si="1"/>
        <v>#REF!</v>
      </c>
      <c r="F42" s="42"/>
      <c r="G42" s="39" t="str">
        <f t="shared" si="19"/>
        <v/>
      </c>
      <c r="H42" s="39" t="str">
        <f t="shared" ref="H42:H73" si="20">IF(AA42="B","B"&amp;REPLACE(AB42, 1, 1, ""),"")</f>
        <v>B</v>
      </c>
      <c r="I42" s="43"/>
      <c r="J42" s="45"/>
      <c r="K42" s="42"/>
      <c r="L42" s="43"/>
      <c r="M42" s="43"/>
      <c r="N42" s="43"/>
      <c r="O42" s="45"/>
      <c r="P42" s="55" t="e">
        <f t="shared" si="10"/>
        <v>#REF!</v>
      </c>
      <c r="Q42" s="56" t="e">
        <f t="shared" si="11"/>
        <v>#REF!</v>
      </c>
      <c r="R42" s="56" t="e">
        <f t="shared" si="12"/>
        <v>#REF!</v>
      </c>
      <c r="S42" s="58"/>
      <c r="T42" s="59"/>
      <c r="U42" s="1">
        <f>IF(Dashboard!N42="P",IF(U41="",1,U41+1),"")</f>
        <v>1</v>
      </c>
      <c r="V42" s="1" t="e">
        <f>IF(Dashboard!#REF!="B",IF(V41="",1,V41+1),"")</f>
        <v>#REF!</v>
      </c>
      <c r="W42" s="1" t="str">
        <f t="shared" ref="W42:W73" si="21">IF(U37="",0,U37)&amp;IF(U38="",0,U38)&amp;IF(U39="",0,U39)&amp;IF(U40="",0,U40)&amp;IF(U41="",0,U41)</f>
        <v>01200</v>
      </c>
      <c r="X42" s="1" t="e">
        <f t="shared" ref="X42:X73" si="22">IF(V37="",0,V37)&amp;IF(V38="",0,V38)&amp;IF(V39="",0,V39)&amp;IF(V40="",0,V40)&amp;IF(V41="",0,V41)</f>
        <v>#REF!</v>
      </c>
      <c r="Y42" s="1" t="str">
        <f t="shared" ref="Y42:Y73" si="23">IF(U39="",0,U39)&amp;IF(U40="",0,U40)&amp;IF(U41="",0,U41)</f>
        <v>200</v>
      </c>
      <c r="Z42" s="1" t="e">
        <f t="shared" ref="Z42:Z73" si="24">IF(V39="",0,V39)&amp;IF(V40="",0,V40)&amp;IF(V41="",0,V41)</f>
        <v>#REF!</v>
      </c>
      <c r="AA42" t="str">
        <f t="shared" si="13"/>
        <v>B</v>
      </c>
    </row>
    <row r="43" spans="1:27">
      <c r="A43" s="42"/>
      <c r="B43" s="43"/>
      <c r="C43" s="43"/>
      <c r="D43" s="44" t="str">
        <f t="shared" si="0"/>
        <v>P2</v>
      </c>
      <c r="E43" s="44" t="e">
        <f t="shared" si="1"/>
        <v>#REF!</v>
      </c>
      <c r="F43" s="42"/>
      <c r="G43" s="39" t="str">
        <f t="shared" si="19"/>
        <v>P</v>
      </c>
      <c r="H43" s="39" t="str">
        <f t="shared" si="20"/>
        <v/>
      </c>
      <c r="I43" s="43"/>
      <c r="J43" s="45"/>
      <c r="K43" s="42"/>
      <c r="L43" s="43"/>
      <c r="M43" s="43"/>
      <c r="N43" s="43"/>
      <c r="O43" s="45"/>
      <c r="P43" s="55" t="e">
        <f t="shared" si="10"/>
        <v>#REF!</v>
      </c>
      <c r="Q43" s="56" t="e">
        <f t="shared" si="11"/>
        <v>#REF!</v>
      </c>
      <c r="R43" s="56" t="e">
        <f t="shared" si="12"/>
        <v>#REF!</v>
      </c>
      <c r="S43" s="58"/>
      <c r="T43" s="59"/>
      <c r="U43" s="1">
        <f>IF(Dashboard!N43="P",IF(U42="",1,U42+1),"")</f>
        <v>2</v>
      </c>
      <c r="V43" s="1" t="e">
        <f>IF(Dashboard!#REF!="B",IF(V42="",1,V42+1),"")</f>
        <v>#REF!</v>
      </c>
      <c r="W43" s="1" t="str">
        <f t="shared" si="21"/>
        <v>12001</v>
      </c>
      <c r="X43" s="1" t="e">
        <f t="shared" si="22"/>
        <v>#REF!</v>
      </c>
      <c r="Y43" s="1" t="str">
        <f t="shared" si="23"/>
        <v>001</v>
      </c>
      <c r="Z43" s="1" t="e">
        <f t="shared" si="24"/>
        <v>#REF!</v>
      </c>
      <c r="AA43" t="str">
        <f t="shared" si="13"/>
        <v>P</v>
      </c>
    </row>
    <row r="44" spans="1:27">
      <c r="A44" s="42"/>
      <c r="B44" s="43"/>
      <c r="C44" s="43"/>
      <c r="D44" s="44" t="str">
        <f t="shared" si="0"/>
        <v>P3</v>
      </c>
      <c r="E44" s="44" t="e">
        <f t="shared" si="1"/>
        <v>#REF!</v>
      </c>
      <c r="F44" s="42"/>
      <c r="G44" s="39" t="str">
        <f t="shared" si="19"/>
        <v>P</v>
      </c>
      <c r="H44" s="39" t="str">
        <f t="shared" si="20"/>
        <v/>
      </c>
      <c r="I44" s="43"/>
      <c r="J44" s="45"/>
      <c r="K44" s="42"/>
      <c r="L44" s="43"/>
      <c r="M44" s="43"/>
      <c r="N44" s="43"/>
      <c r="O44" s="45"/>
      <c r="P44" s="55" t="e">
        <f t="shared" si="10"/>
        <v>#REF!</v>
      </c>
      <c r="Q44" s="56" t="e">
        <f t="shared" si="11"/>
        <v>#REF!</v>
      </c>
      <c r="R44" s="56" t="e">
        <f t="shared" si="12"/>
        <v>#REF!</v>
      </c>
      <c r="S44" s="58"/>
      <c r="T44" s="59"/>
      <c r="U44" s="1">
        <f>IF(Dashboard!N44="P",IF(U43="",1,U43+1),"")</f>
        <v>3</v>
      </c>
      <c r="V44" s="1" t="e">
        <f>IF(Dashboard!#REF!="B",IF(V43="",1,V43+1),"")</f>
        <v>#REF!</v>
      </c>
      <c r="W44" s="1" t="str">
        <f t="shared" si="21"/>
        <v>20012</v>
      </c>
      <c r="X44" s="1" t="e">
        <f t="shared" si="22"/>
        <v>#REF!</v>
      </c>
      <c r="Y44" s="1" t="str">
        <f t="shared" si="23"/>
        <v>012</v>
      </c>
      <c r="Z44" s="1" t="e">
        <f t="shared" si="24"/>
        <v>#REF!</v>
      </c>
      <c r="AA44" t="str">
        <f t="shared" si="13"/>
        <v>P</v>
      </c>
    </row>
    <row r="45" spans="1:27">
      <c r="A45" s="42"/>
      <c r="B45" s="43"/>
      <c r="C45" s="43"/>
      <c r="D45" s="44" t="str">
        <f t="shared" si="0"/>
        <v/>
      </c>
      <c r="E45" s="44" t="e">
        <f t="shared" si="1"/>
        <v>#REF!</v>
      </c>
      <c r="F45" s="42"/>
      <c r="G45" s="39" t="str">
        <f t="shared" si="19"/>
        <v>P</v>
      </c>
      <c r="H45" s="39" t="str">
        <f t="shared" si="20"/>
        <v/>
      </c>
      <c r="I45" s="43"/>
      <c r="J45" s="45"/>
      <c r="K45" s="42"/>
      <c r="L45" s="43"/>
      <c r="M45" s="43"/>
      <c r="N45" s="43"/>
      <c r="O45" s="45"/>
      <c r="P45" s="55" t="e">
        <f t="shared" si="10"/>
        <v>#REF!</v>
      </c>
      <c r="Q45" s="56" t="e">
        <f t="shared" si="11"/>
        <v>#REF!</v>
      </c>
      <c r="R45" s="56" t="e">
        <f t="shared" si="12"/>
        <v>#REF!</v>
      </c>
      <c r="S45" s="58"/>
      <c r="T45" s="59"/>
      <c r="U45" s="1" t="str">
        <f>IF(Dashboard!N45="P",IF(U44="",1,U44+1),"")</f>
        <v/>
      </c>
      <c r="V45" s="1" t="e">
        <f>IF(Dashboard!#REF!="B",IF(V44="",1,V44+1),"")</f>
        <v>#REF!</v>
      </c>
      <c r="W45" s="1" t="str">
        <f t="shared" si="21"/>
        <v>00123</v>
      </c>
      <c r="X45" s="1" t="e">
        <f t="shared" si="22"/>
        <v>#REF!</v>
      </c>
      <c r="Y45" s="1" t="str">
        <f t="shared" si="23"/>
        <v>123</v>
      </c>
      <c r="Z45" s="1" t="e">
        <f t="shared" si="24"/>
        <v>#REF!</v>
      </c>
      <c r="AA45" t="str">
        <f t="shared" si="13"/>
        <v>P</v>
      </c>
    </row>
    <row r="46" spans="1:27">
      <c r="A46" s="42"/>
      <c r="B46" s="43"/>
      <c r="C46" s="43"/>
      <c r="D46" s="44" t="str">
        <f t="shared" si="0"/>
        <v/>
      </c>
      <c r="E46" s="44" t="e">
        <f t="shared" si="1"/>
        <v>#REF!</v>
      </c>
      <c r="F46" s="42"/>
      <c r="G46" s="39" t="str">
        <f t="shared" si="19"/>
        <v>P</v>
      </c>
      <c r="H46" s="39" t="str">
        <f t="shared" si="20"/>
        <v/>
      </c>
      <c r="I46" s="43"/>
      <c r="J46" s="45"/>
      <c r="K46" s="42"/>
      <c r="L46" s="43"/>
      <c r="M46" s="43"/>
      <c r="N46" s="43"/>
      <c r="O46" s="45"/>
      <c r="P46" s="55" t="e">
        <f t="shared" si="10"/>
        <v>#REF!</v>
      </c>
      <c r="Q46" s="56" t="e">
        <f t="shared" si="11"/>
        <v>#REF!</v>
      </c>
      <c r="R46" s="56" t="e">
        <f t="shared" si="12"/>
        <v>#REF!</v>
      </c>
      <c r="S46" s="58"/>
      <c r="T46" s="59"/>
      <c r="U46" s="1" t="str">
        <f>IF(Dashboard!N46="P",IF(U45="",1,U45+1),"")</f>
        <v/>
      </c>
      <c r="V46" s="1" t="e">
        <f>IF(Dashboard!#REF!="B",IF(V45="",1,V45+1),"")</f>
        <v>#REF!</v>
      </c>
      <c r="W46" s="1" t="str">
        <f t="shared" si="21"/>
        <v>01230</v>
      </c>
      <c r="X46" s="1" t="e">
        <f t="shared" si="22"/>
        <v>#REF!</v>
      </c>
      <c r="Y46" s="1" t="str">
        <f t="shared" si="23"/>
        <v>230</v>
      </c>
      <c r="Z46" s="1" t="e">
        <f t="shared" si="24"/>
        <v>#REF!</v>
      </c>
      <c r="AA46" t="str">
        <f t="shared" si="13"/>
        <v>P</v>
      </c>
    </row>
    <row r="47" spans="1:27">
      <c r="A47" s="42"/>
      <c r="B47" s="43"/>
      <c r="C47" s="43"/>
      <c r="D47" s="44" t="str">
        <f t="shared" si="0"/>
        <v/>
      </c>
      <c r="E47" s="44" t="e">
        <f t="shared" si="1"/>
        <v>#REF!</v>
      </c>
      <c r="F47" s="42"/>
      <c r="G47" s="39" t="str">
        <f t="shared" si="19"/>
        <v>P</v>
      </c>
      <c r="H47" s="39" t="str">
        <f t="shared" si="20"/>
        <v/>
      </c>
      <c r="I47" s="43"/>
      <c r="J47" s="45"/>
      <c r="K47" s="42"/>
      <c r="L47" s="43"/>
      <c r="M47" s="43"/>
      <c r="N47" s="43"/>
      <c r="O47" s="45"/>
      <c r="P47" s="55" t="e">
        <f t="shared" si="10"/>
        <v>#REF!</v>
      </c>
      <c r="Q47" s="56" t="e">
        <f t="shared" si="11"/>
        <v>#REF!</v>
      </c>
      <c r="R47" s="56" t="e">
        <f t="shared" si="12"/>
        <v>#REF!</v>
      </c>
      <c r="S47" s="58"/>
      <c r="T47" s="59"/>
      <c r="U47" s="1" t="str">
        <f>IF(Dashboard!N47="P",IF(U46="",1,U46+1),"")</f>
        <v/>
      </c>
      <c r="V47" s="1" t="e">
        <f>IF(Dashboard!#REF!="B",IF(V46="",1,V46+1),"")</f>
        <v>#REF!</v>
      </c>
      <c r="W47" s="1" t="str">
        <f t="shared" si="21"/>
        <v>12300</v>
      </c>
      <c r="X47" s="1" t="e">
        <f t="shared" si="22"/>
        <v>#REF!</v>
      </c>
      <c r="Y47" s="1" t="str">
        <f t="shared" si="23"/>
        <v>300</v>
      </c>
      <c r="Z47" s="1" t="e">
        <f t="shared" si="24"/>
        <v>#REF!</v>
      </c>
      <c r="AA47" t="str">
        <f t="shared" si="13"/>
        <v>P</v>
      </c>
    </row>
    <row r="48" spans="1:27">
      <c r="A48" s="42"/>
      <c r="B48" s="43"/>
      <c r="C48" s="43"/>
      <c r="D48" s="44" t="str">
        <f t="shared" si="0"/>
        <v/>
      </c>
      <c r="E48" s="44" t="e">
        <f t="shared" si="1"/>
        <v>#REF!</v>
      </c>
      <c r="F48" s="42"/>
      <c r="G48" s="39" t="str">
        <f t="shared" si="19"/>
        <v/>
      </c>
      <c r="H48" s="39" t="str">
        <f t="shared" si="20"/>
        <v>B</v>
      </c>
      <c r="I48" s="43"/>
      <c r="J48" s="45"/>
      <c r="K48" s="42"/>
      <c r="L48" s="43"/>
      <c r="M48" s="43"/>
      <c r="N48" s="43"/>
      <c r="O48" s="45"/>
      <c r="P48" s="55" t="e">
        <f t="shared" si="10"/>
        <v>#REF!</v>
      </c>
      <c r="Q48" s="56" t="e">
        <f t="shared" si="11"/>
        <v>#REF!</v>
      </c>
      <c r="R48" s="56" t="e">
        <f t="shared" si="12"/>
        <v>#REF!</v>
      </c>
      <c r="S48" s="58"/>
      <c r="T48" s="59"/>
      <c r="U48" s="1" t="str">
        <f>IF(Dashboard!N48="P",IF(U47="",1,U47+1),"")</f>
        <v/>
      </c>
      <c r="V48" s="1" t="e">
        <f>IF(Dashboard!#REF!="B",IF(V47="",1,V47+1),"")</f>
        <v>#REF!</v>
      </c>
      <c r="W48" s="1" t="str">
        <f t="shared" si="21"/>
        <v>23000</v>
      </c>
      <c r="X48" s="1" t="e">
        <f t="shared" si="22"/>
        <v>#REF!</v>
      </c>
      <c r="Y48" s="1" t="str">
        <f t="shared" si="23"/>
        <v>000</v>
      </c>
      <c r="Z48" s="1" t="e">
        <f t="shared" si="24"/>
        <v>#REF!</v>
      </c>
      <c r="AA48" t="str">
        <f t="shared" si="13"/>
        <v>B</v>
      </c>
    </row>
    <row r="49" spans="1:27">
      <c r="A49" s="42"/>
      <c r="B49" s="43"/>
      <c r="C49" s="43"/>
      <c r="D49" s="44" t="str">
        <f t="shared" si="0"/>
        <v/>
      </c>
      <c r="E49" s="44" t="e">
        <f t="shared" si="1"/>
        <v>#REF!</v>
      </c>
      <c r="F49" s="42"/>
      <c r="G49" s="39" t="str">
        <f t="shared" si="19"/>
        <v/>
      </c>
      <c r="H49" s="39" t="str">
        <f t="shared" si="20"/>
        <v>B</v>
      </c>
      <c r="I49" s="43"/>
      <c r="J49" s="45"/>
      <c r="K49" s="42"/>
      <c r="L49" s="43"/>
      <c r="M49" s="43"/>
      <c r="N49" s="43"/>
      <c r="O49" s="45"/>
      <c r="P49" s="55" t="e">
        <f t="shared" si="10"/>
        <v>#REF!</v>
      </c>
      <c r="Q49" s="56" t="e">
        <f t="shared" si="11"/>
        <v>#REF!</v>
      </c>
      <c r="R49" s="56" t="e">
        <f t="shared" si="12"/>
        <v>#REF!</v>
      </c>
      <c r="S49" s="58"/>
      <c r="T49" s="59"/>
      <c r="U49" s="1" t="str">
        <f>IF(Dashboard!N49="P",IF(U48="",1,U48+1),"")</f>
        <v/>
      </c>
      <c r="V49" s="1" t="e">
        <f>IF(Dashboard!#REF!="B",IF(V48="",1,V48+1),"")</f>
        <v>#REF!</v>
      </c>
      <c r="W49" s="1" t="str">
        <f t="shared" si="21"/>
        <v>30000</v>
      </c>
      <c r="X49" s="1" t="e">
        <f t="shared" si="22"/>
        <v>#REF!</v>
      </c>
      <c r="Y49" s="1" t="str">
        <f t="shared" si="23"/>
        <v>000</v>
      </c>
      <c r="Z49" s="1" t="e">
        <f t="shared" si="24"/>
        <v>#REF!</v>
      </c>
      <c r="AA49" t="str">
        <f t="shared" si="13"/>
        <v>B</v>
      </c>
    </row>
    <row r="50" spans="1:27">
      <c r="A50" s="42"/>
      <c r="B50" s="43"/>
      <c r="C50" s="43"/>
      <c r="D50" s="44" t="str">
        <f t="shared" si="0"/>
        <v/>
      </c>
      <c r="E50" s="44" t="e">
        <f t="shared" si="1"/>
        <v>#REF!</v>
      </c>
      <c r="F50" s="42"/>
      <c r="G50" s="39" t="str">
        <f t="shared" si="19"/>
        <v/>
      </c>
      <c r="H50" s="39" t="str">
        <f t="shared" si="20"/>
        <v>B</v>
      </c>
      <c r="I50" s="43"/>
      <c r="J50" s="45"/>
      <c r="K50" s="42"/>
      <c r="L50" s="43"/>
      <c r="M50" s="43"/>
      <c r="N50" s="43"/>
      <c r="O50" s="45"/>
      <c r="P50" s="55" t="e">
        <f t="shared" si="10"/>
        <v>#REF!</v>
      </c>
      <c r="Q50" s="56" t="e">
        <f t="shared" si="11"/>
        <v>#REF!</v>
      </c>
      <c r="R50" s="56" t="e">
        <f t="shared" si="12"/>
        <v>#REF!</v>
      </c>
      <c r="S50" s="58"/>
      <c r="T50" s="59"/>
      <c r="U50" s="1" t="str">
        <f>IF(Dashboard!N50="P",IF(U49="",1,U49+1),"")</f>
        <v/>
      </c>
      <c r="V50" s="1" t="e">
        <f>IF(Dashboard!#REF!="B",IF(V49="",1,V49+1),"")</f>
        <v>#REF!</v>
      </c>
      <c r="W50" s="1" t="str">
        <f t="shared" si="21"/>
        <v>00000</v>
      </c>
      <c r="X50" s="1" t="e">
        <f t="shared" si="22"/>
        <v>#REF!</v>
      </c>
      <c r="Y50" s="1" t="str">
        <f t="shared" si="23"/>
        <v>000</v>
      </c>
      <c r="Z50" s="1" t="e">
        <f t="shared" si="24"/>
        <v>#REF!</v>
      </c>
      <c r="AA50" t="str">
        <f t="shared" si="13"/>
        <v>B</v>
      </c>
    </row>
    <row r="51" spans="1:27">
      <c r="A51" s="42"/>
      <c r="B51" s="43"/>
      <c r="C51" s="43"/>
      <c r="D51" s="44" t="str">
        <f t="shared" si="0"/>
        <v/>
      </c>
      <c r="E51" s="44" t="e">
        <f t="shared" si="1"/>
        <v>#REF!</v>
      </c>
      <c r="F51" s="42"/>
      <c r="G51" s="39" t="str">
        <f t="shared" si="19"/>
        <v/>
      </c>
      <c r="H51" s="39" t="str">
        <f t="shared" si="20"/>
        <v>B</v>
      </c>
      <c r="I51" s="43"/>
      <c r="J51" s="45"/>
      <c r="K51" s="42"/>
      <c r="L51" s="43"/>
      <c r="M51" s="43"/>
      <c r="N51" s="43"/>
      <c r="O51" s="45"/>
      <c r="P51" s="55" t="e">
        <f t="shared" si="10"/>
        <v>#REF!</v>
      </c>
      <c r="Q51" s="56" t="e">
        <f t="shared" si="11"/>
        <v>#REF!</v>
      </c>
      <c r="R51" s="56" t="e">
        <f t="shared" si="12"/>
        <v>#REF!</v>
      </c>
      <c r="S51" s="58"/>
      <c r="T51" s="59"/>
      <c r="U51" s="1" t="str">
        <f>IF(Dashboard!N51="P",IF(U50="",1,U50+1),"")</f>
        <v/>
      </c>
      <c r="V51" s="1" t="e">
        <f>IF(Dashboard!#REF!="B",IF(V50="",1,V50+1),"")</f>
        <v>#REF!</v>
      </c>
      <c r="W51" s="1" t="str">
        <f t="shared" si="21"/>
        <v>00000</v>
      </c>
      <c r="X51" s="1" t="e">
        <f t="shared" si="22"/>
        <v>#REF!</v>
      </c>
      <c r="Y51" s="1" t="str">
        <f t="shared" si="23"/>
        <v>000</v>
      </c>
      <c r="Z51" s="1" t="e">
        <f t="shared" si="24"/>
        <v>#REF!</v>
      </c>
      <c r="AA51" t="str">
        <f t="shared" si="13"/>
        <v>B</v>
      </c>
    </row>
    <row r="52" spans="1:27">
      <c r="A52" s="42"/>
      <c r="B52" s="43"/>
      <c r="C52" s="43"/>
      <c r="D52" s="44" t="str">
        <f t="shared" si="0"/>
        <v/>
      </c>
      <c r="E52" s="44" t="e">
        <f t="shared" si="1"/>
        <v>#REF!</v>
      </c>
      <c r="F52" s="42"/>
      <c r="G52" s="39" t="str">
        <f t="shared" ref="G52:G83" si="25">IF(AA52="P","P"&amp;REPLACE(AB52, 1, 1, ""),"")</f>
        <v/>
      </c>
      <c r="H52" s="39" t="str">
        <f t="shared" si="20"/>
        <v>B</v>
      </c>
      <c r="I52" s="43"/>
      <c r="J52" s="45"/>
      <c r="K52" s="42"/>
      <c r="L52" s="43"/>
      <c r="M52" s="43"/>
      <c r="N52" s="43"/>
      <c r="O52" s="45"/>
      <c r="P52" s="55" t="e">
        <f t="shared" si="10"/>
        <v>#REF!</v>
      </c>
      <c r="Q52" s="56" t="e">
        <f t="shared" si="11"/>
        <v>#REF!</v>
      </c>
      <c r="R52" s="56" t="e">
        <f t="shared" si="12"/>
        <v>#REF!</v>
      </c>
      <c r="S52" s="58"/>
      <c r="T52" s="59"/>
      <c r="U52" s="1" t="str">
        <f>IF(Dashboard!N52="P",IF(U51="",1,U51+1),"")</f>
        <v/>
      </c>
      <c r="V52" s="1" t="e">
        <f>IF(Dashboard!#REF!="B",IF(V51="",1,V51+1),"")</f>
        <v>#REF!</v>
      </c>
      <c r="W52" s="1" t="str">
        <f t="shared" si="21"/>
        <v>00000</v>
      </c>
      <c r="X52" s="1" t="e">
        <f t="shared" si="22"/>
        <v>#REF!</v>
      </c>
      <c r="Y52" s="1" t="str">
        <f t="shared" si="23"/>
        <v>000</v>
      </c>
      <c r="Z52" s="1" t="e">
        <f t="shared" si="24"/>
        <v>#REF!</v>
      </c>
      <c r="AA52" t="str">
        <f t="shared" si="13"/>
        <v>B</v>
      </c>
    </row>
    <row r="53" spans="1:27">
      <c r="A53" s="42"/>
      <c r="B53" s="43"/>
      <c r="C53" s="43"/>
      <c r="D53" s="44" t="str">
        <f t="shared" si="0"/>
        <v/>
      </c>
      <c r="E53" s="44" t="e">
        <f t="shared" si="1"/>
        <v>#REF!</v>
      </c>
      <c r="F53" s="42"/>
      <c r="G53" s="39" t="str">
        <f t="shared" si="25"/>
        <v/>
      </c>
      <c r="H53" s="39" t="str">
        <f t="shared" si="20"/>
        <v>B</v>
      </c>
      <c r="I53" s="43"/>
      <c r="J53" s="45"/>
      <c r="K53" s="42"/>
      <c r="L53" s="43"/>
      <c r="M53" s="43"/>
      <c r="N53" s="43"/>
      <c r="O53" s="45"/>
      <c r="P53" s="55" t="e">
        <f t="shared" si="10"/>
        <v>#REF!</v>
      </c>
      <c r="Q53" s="56" t="e">
        <f t="shared" si="11"/>
        <v>#REF!</v>
      </c>
      <c r="R53" s="56" t="e">
        <f t="shared" si="12"/>
        <v>#REF!</v>
      </c>
      <c r="S53" s="58"/>
      <c r="T53" s="59"/>
      <c r="U53" s="1" t="str">
        <f>IF(Dashboard!N53="P",IF(U52="",1,U52+1),"")</f>
        <v/>
      </c>
      <c r="V53" s="1" t="e">
        <f>IF(Dashboard!#REF!="B",IF(V52="",1,V52+1),"")</f>
        <v>#REF!</v>
      </c>
      <c r="W53" s="1" t="str">
        <f t="shared" si="21"/>
        <v>00000</v>
      </c>
      <c r="X53" s="1" t="e">
        <f t="shared" si="22"/>
        <v>#REF!</v>
      </c>
      <c r="Y53" s="1" t="str">
        <f t="shared" si="23"/>
        <v>000</v>
      </c>
      <c r="Z53" s="1" t="e">
        <f t="shared" si="24"/>
        <v>#REF!</v>
      </c>
      <c r="AA53" t="str">
        <f t="shared" si="13"/>
        <v>B</v>
      </c>
    </row>
    <row r="54" spans="1:27">
      <c r="A54" s="42"/>
      <c r="B54" s="43"/>
      <c r="C54" s="43"/>
      <c r="D54" s="44" t="str">
        <f t="shared" si="0"/>
        <v/>
      </c>
      <c r="E54" s="44" t="e">
        <f t="shared" si="1"/>
        <v>#REF!</v>
      </c>
      <c r="F54" s="42"/>
      <c r="G54" s="39" t="str">
        <f t="shared" si="25"/>
        <v/>
      </c>
      <c r="H54" s="39" t="str">
        <f t="shared" si="20"/>
        <v>B</v>
      </c>
      <c r="I54" s="43"/>
      <c r="J54" s="45"/>
      <c r="K54" s="42"/>
      <c r="L54" s="43"/>
      <c r="M54" s="43"/>
      <c r="N54" s="43"/>
      <c r="O54" s="45"/>
      <c r="P54" s="55" t="e">
        <f t="shared" si="10"/>
        <v>#REF!</v>
      </c>
      <c r="Q54" s="56" t="e">
        <f t="shared" si="11"/>
        <v>#REF!</v>
      </c>
      <c r="R54" s="56" t="e">
        <f t="shared" si="12"/>
        <v>#REF!</v>
      </c>
      <c r="S54" s="58"/>
      <c r="T54" s="59"/>
      <c r="U54" s="1" t="str">
        <f>IF(Dashboard!N54="P",IF(U53="",1,U53+1),"")</f>
        <v/>
      </c>
      <c r="V54" s="1" t="e">
        <f>IF(Dashboard!#REF!="B",IF(V53="",1,V53+1),"")</f>
        <v>#REF!</v>
      </c>
      <c r="W54" s="1" t="str">
        <f t="shared" si="21"/>
        <v>00000</v>
      </c>
      <c r="X54" s="1" t="e">
        <f t="shared" si="22"/>
        <v>#REF!</v>
      </c>
      <c r="Y54" s="1" t="str">
        <f t="shared" si="23"/>
        <v>000</v>
      </c>
      <c r="Z54" s="1" t="e">
        <f t="shared" si="24"/>
        <v>#REF!</v>
      </c>
      <c r="AA54" t="str">
        <f t="shared" si="13"/>
        <v>B</v>
      </c>
    </row>
    <row r="55" spans="1:27">
      <c r="A55" s="42"/>
      <c r="B55" s="43"/>
      <c r="C55" s="43"/>
      <c r="D55" s="44" t="str">
        <f t="shared" si="0"/>
        <v/>
      </c>
      <c r="E55" s="44" t="e">
        <f t="shared" si="1"/>
        <v>#REF!</v>
      </c>
      <c r="F55" s="42"/>
      <c r="G55" s="39" t="str">
        <f t="shared" si="25"/>
        <v/>
      </c>
      <c r="H55" s="39" t="str">
        <f t="shared" si="20"/>
        <v>B</v>
      </c>
      <c r="I55" s="43"/>
      <c r="J55" s="45"/>
      <c r="K55" s="42"/>
      <c r="L55" s="43"/>
      <c r="M55" s="43"/>
      <c r="N55" s="43"/>
      <c r="O55" s="45"/>
      <c r="P55" s="55" t="e">
        <f t="shared" si="10"/>
        <v>#REF!</v>
      </c>
      <c r="Q55" s="56" t="e">
        <f t="shared" si="11"/>
        <v>#REF!</v>
      </c>
      <c r="R55" s="56" t="e">
        <f t="shared" si="12"/>
        <v>#REF!</v>
      </c>
      <c r="S55" s="58"/>
      <c r="T55" s="59"/>
      <c r="U55" s="1" t="str">
        <f>IF(Dashboard!N55="P",IF(U54="",1,U54+1),"")</f>
        <v/>
      </c>
      <c r="V55" s="1" t="e">
        <f>IF(Dashboard!#REF!="B",IF(V54="",1,V54+1),"")</f>
        <v>#REF!</v>
      </c>
      <c r="W55" s="1" t="str">
        <f t="shared" si="21"/>
        <v>00000</v>
      </c>
      <c r="X55" s="1" t="e">
        <f t="shared" si="22"/>
        <v>#REF!</v>
      </c>
      <c r="Y55" s="1" t="str">
        <f t="shared" si="23"/>
        <v>000</v>
      </c>
      <c r="Z55" s="1" t="e">
        <f t="shared" si="24"/>
        <v>#REF!</v>
      </c>
      <c r="AA55" t="str">
        <f t="shared" si="13"/>
        <v>B</v>
      </c>
    </row>
    <row r="56" spans="1:27">
      <c r="A56" s="42"/>
      <c r="B56" s="43"/>
      <c r="C56" s="43"/>
      <c r="D56" s="44" t="str">
        <f t="shared" si="0"/>
        <v/>
      </c>
      <c r="E56" s="44" t="e">
        <f t="shared" si="1"/>
        <v>#REF!</v>
      </c>
      <c r="F56" s="42"/>
      <c r="G56" s="39" t="str">
        <f t="shared" si="25"/>
        <v/>
      </c>
      <c r="H56" s="39" t="str">
        <f t="shared" si="20"/>
        <v>B</v>
      </c>
      <c r="I56" s="43"/>
      <c r="J56" s="45"/>
      <c r="K56" s="42"/>
      <c r="L56" s="43"/>
      <c r="M56" s="43"/>
      <c r="N56" s="43"/>
      <c r="O56" s="45"/>
      <c r="P56" s="55" t="e">
        <f t="shared" si="10"/>
        <v>#REF!</v>
      </c>
      <c r="Q56" s="56" t="e">
        <f t="shared" si="11"/>
        <v>#REF!</v>
      </c>
      <c r="R56" s="56" t="e">
        <f t="shared" si="12"/>
        <v>#REF!</v>
      </c>
      <c r="S56" s="58"/>
      <c r="T56" s="59"/>
      <c r="U56" s="1" t="str">
        <f>IF(Dashboard!N56="P",IF(U55="",1,U55+1),"")</f>
        <v/>
      </c>
      <c r="V56" s="1" t="e">
        <f>IF(Dashboard!#REF!="B",IF(V55="",1,V55+1),"")</f>
        <v>#REF!</v>
      </c>
      <c r="W56" s="1" t="str">
        <f t="shared" si="21"/>
        <v>00000</v>
      </c>
      <c r="X56" s="1" t="e">
        <f t="shared" si="22"/>
        <v>#REF!</v>
      </c>
      <c r="Y56" s="1" t="str">
        <f t="shared" si="23"/>
        <v>000</v>
      </c>
      <c r="Z56" s="1" t="e">
        <f t="shared" si="24"/>
        <v>#REF!</v>
      </c>
      <c r="AA56" t="str">
        <f t="shared" si="13"/>
        <v>B</v>
      </c>
    </row>
    <row r="57" spans="1:27">
      <c r="A57" s="42"/>
      <c r="B57" s="43"/>
      <c r="C57" s="43"/>
      <c r="D57" s="44" t="str">
        <f t="shared" si="0"/>
        <v/>
      </c>
      <c r="E57" s="44" t="e">
        <f t="shared" si="1"/>
        <v>#REF!</v>
      </c>
      <c r="F57" s="42"/>
      <c r="G57" s="39" t="str">
        <f t="shared" si="25"/>
        <v/>
      </c>
      <c r="H57" s="39" t="str">
        <f t="shared" si="20"/>
        <v>B</v>
      </c>
      <c r="I57" s="43"/>
      <c r="J57" s="45"/>
      <c r="K57" s="42"/>
      <c r="L57" s="43"/>
      <c r="M57" s="43"/>
      <c r="N57" s="43"/>
      <c r="O57" s="45"/>
      <c r="P57" s="55" t="e">
        <f t="shared" si="10"/>
        <v>#REF!</v>
      </c>
      <c r="Q57" s="56" t="e">
        <f t="shared" si="11"/>
        <v>#REF!</v>
      </c>
      <c r="R57" s="56" t="e">
        <f t="shared" si="12"/>
        <v>#REF!</v>
      </c>
      <c r="S57" s="58"/>
      <c r="T57" s="59"/>
      <c r="U57" s="1" t="str">
        <f>IF(Dashboard!N57="P",IF(U56="",1,U56+1),"")</f>
        <v/>
      </c>
      <c r="V57" s="1" t="e">
        <f>IF(Dashboard!#REF!="B",IF(V56="",1,V56+1),"")</f>
        <v>#REF!</v>
      </c>
      <c r="W57" s="1" t="str">
        <f t="shared" si="21"/>
        <v>00000</v>
      </c>
      <c r="X57" s="1" t="e">
        <f t="shared" si="22"/>
        <v>#REF!</v>
      </c>
      <c r="Y57" s="1" t="str">
        <f t="shared" si="23"/>
        <v>000</v>
      </c>
      <c r="Z57" s="1" t="e">
        <f t="shared" si="24"/>
        <v>#REF!</v>
      </c>
      <c r="AA57" t="str">
        <f t="shared" si="13"/>
        <v>B</v>
      </c>
    </row>
    <row r="58" spans="1:27">
      <c r="A58" s="42"/>
      <c r="B58" s="43"/>
      <c r="C58" s="43"/>
      <c r="D58" s="44" t="str">
        <f t="shared" si="0"/>
        <v/>
      </c>
      <c r="E58" s="44" t="e">
        <f t="shared" si="1"/>
        <v>#REF!</v>
      </c>
      <c r="F58" s="42"/>
      <c r="G58" s="39" t="str">
        <f t="shared" si="25"/>
        <v/>
      </c>
      <c r="H58" s="39" t="str">
        <f t="shared" si="20"/>
        <v>B</v>
      </c>
      <c r="I58" s="43"/>
      <c r="J58" s="45"/>
      <c r="K58" s="42"/>
      <c r="L58" s="43"/>
      <c r="M58" s="43"/>
      <c r="N58" s="43"/>
      <c r="O58" s="45"/>
      <c r="P58" s="55" t="e">
        <f t="shared" si="10"/>
        <v>#REF!</v>
      </c>
      <c r="Q58" s="56" t="e">
        <f t="shared" si="11"/>
        <v>#REF!</v>
      </c>
      <c r="R58" s="56" t="e">
        <f t="shared" si="12"/>
        <v>#REF!</v>
      </c>
      <c r="S58" s="58"/>
      <c r="T58" s="59"/>
      <c r="U58" s="1" t="str">
        <f>IF(Dashboard!N58="P",IF(U57="",1,U57+1),"")</f>
        <v/>
      </c>
      <c r="V58" s="1" t="e">
        <f>IF(Dashboard!#REF!="B",IF(V57="",1,V57+1),"")</f>
        <v>#REF!</v>
      </c>
      <c r="W58" s="1" t="str">
        <f t="shared" si="21"/>
        <v>00000</v>
      </c>
      <c r="X58" s="1" t="e">
        <f t="shared" si="22"/>
        <v>#REF!</v>
      </c>
      <c r="Y58" s="1" t="str">
        <f t="shared" si="23"/>
        <v>000</v>
      </c>
      <c r="Z58" s="1" t="e">
        <f t="shared" si="24"/>
        <v>#REF!</v>
      </c>
      <c r="AA58" t="str">
        <f t="shared" si="13"/>
        <v>B</v>
      </c>
    </row>
    <row r="59" spans="1:27">
      <c r="A59" s="42"/>
      <c r="B59" s="43"/>
      <c r="C59" s="43"/>
      <c r="D59" s="44" t="str">
        <f t="shared" si="0"/>
        <v/>
      </c>
      <c r="E59" s="44" t="e">
        <f t="shared" si="1"/>
        <v>#REF!</v>
      </c>
      <c r="F59" s="42"/>
      <c r="G59" s="39" t="str">
        <f t="shared" si="25"/>
        <v/>
      </c>
      <c r="H59" s="39" t="str">
        <f t="shared" si="20"/>
        <v>B</v>
      </c>
      <c r="I59" s="43"/>
      <c r="J59" s="45"/>
      <c r="K59" s="42"/>
      <c r="L59" s="43"/>
      <c r="M59" s="43"/>
      <c r="N59" s="43"/>
      <c r="O59" s="45"/>
      <c r="P59" s="55" t="e">
        <f t="shared" si="10"/>
        <v>#REF!</v>
      </c>
      <c r="Q59" s="56" t="e">
        <f t="shared" si="11"/>
        <v>#REF!</v>
      </c>
      <c r="R59" s="56" t="e">
        <f t="shared" si="12"/>
        <v>#REF!</v>
      </c>
      <c r="S59" s="58"/>
      <c r="T59" s="59"/>
      <c r="U59" s="1" t="str">
        <f>IF(Dashboard!N59="P",IF(U58="",1,U58+1),"")</f>
        <v/>
      </c>
      <c r="V59" s="1" t="e">
        <f>IF(Dashboard!#REF!="B",IF(V58="",1,V58+1),"")</f>
        <v>#REF!</v>
      </c>
      <c r="W59" s="1" t="str">
        <f t="shared" si="21"/>
        <v>00000</v>
      </c>
      <c r="X59" s="1" t="e">
        <f t="shared" si="22"/>
        <v>#REF!</v>
      </c>
      <c r="Y59" s="1" t="str">
        <f t="shared" si="23"/>
        <v>000</v>
      </c>
      <c r="Z59" s="1" t="e">
        <f t="shared" si="24"/>
        <v>#REF!</v>
      </c>
      <c r="AA59" t="str">
        <f t="shared" si="13"/>
        <v>B</v>
      </c>
    </row>
    <row r="60" spans="1:27">
      <c r="A60" s="42"/>
      <c r="B60" s="43"/>
      <c r="C60" s="43"/>
      <c r="D60" s="44" t="str">
        <f t="shared" si="0"/>
        <v/>
      </c>
      <c r="E60" s="44" t="e">
        <f t="shared" si="1"/>
        <v>#REF!</v>
      </c>
      <c r="F60" s="42"/>
      <c r="G60" s="39" t="str">
        <f t="shared" si="25"/>
        <v/>
      </c>
      <c r="H60" s="39" t="str">
        <f t="shared" si="20"/>
        <v>B</v>
      </c>
      <c r="I60" s="43"/>
      <c r="J60" s="45"/>
      <c r="K60" s="42"/>
      <c r="L60" s="43"/>
      <c r="M60" s="43"/>
      <c r="N60" s="43"/>
      <c r="O60" s="45"/>
      <c r="P60" s="55" t="e">
        <f t="shared" si="10"/>
        <v>#REF!</v>
      </c>
      <c r="Q60" s="56" t="e">
        <f t="shared" si="11"/>
        <v>#REF!</v>
      </c>
      <c r="R60" s="56" t="e">
        <f t="shared" si="12"/>
        <v>#REF!</v>
      </c>
      <c r="S60" s="58"/>
      <c r="T60" s="59"/>
      <c r="U60" s="1" t="str">
        <f>IF(Dashboard!N60="P",IF(U59="",1,U59+1),"")</f>
        <v/>
      </c>
      <c r="V60" s="1" t="e">
        <f>IF(Dashboard!#REF!="B",IF(V59="",1,V59+1),"")</f>
        <v>#REF!</v>
      </c>
      <c r="W60" s="1" t="str">
        <f t="shared" si="21"/>
        <v>00000</v>
      </c>
      <c r="X60" s="1" t="e">
        <f t="shared" si="22"/>
        <v>#REF!</v>
      </c>
      <c r="Y60" s="1" t="str">
        <f t="shared" si="23"/>
        <v>000</v>
      </c>
      <c r="Z60" s="1" t="e">
        <f t="shared" si="24"/>
        <v>#REF!</v>
      </c>
      <c r="AA60" t="str">
        <f t="shared" si="13"/>
        <v>B</v>
      </c>
    </row>
    <row r="61" spans="1:27">
      <c r="A61" s="42"/>
      <c r="B61" s="43"/>
      <c r="C61" s="43"/>
      <c r="D61" s="44" t="str">
        <f t="shared" si="0"/>
        <v/>
      </c>
      <c r="E61" s="44" t="e">
        <f t="shared" si="1"/>
        <v>#REF!</v>
      </c>
      <c r="F61" s="42"/>
      <c r="G61" s="39" t="str">
        <f t="shared" si="25"/>
        <v/>
      </c>
      <c r="H61" s="39" t="str">
        <f t="shared" si="20"/>
        <v>B</v>
      </c>
      <c r="I61" s="43"/>
      <c r="J61" s="45"/>
      <c r="K61" s="42"/>
      <c r="L61" s="43"/>
      <c r="M61" s="43"/>
      <c r="N61" s="43"/>
      <c r="O61" s="45"/>
      <c r="P61" s="55" t="e">
        <f t="shared" si="10"/>
        <v>#REF!</v>
      </c>
      <c r="Q61" s="56" t="e">
        <f t="shared" si="11"/>
        <v>#REF!</v>
      </c>
      <c r="R61" s="56" t="e">
        <f t="shared" si="12"/>
        <v>#REF!</v>
      </c>
      <c r="S61" s="58"/>
      <c r="T61" s="59"/>
      <c r="U61" s="1" t="str">
        <f>IF(Dashboard!N61="P",IF(U60="",1,U60+1),"")</f>
        <v/>
      </c>
      <c r="V61" s="1" t="e">
        <f>IF(Dashboard!#REF!="B",IF(V60="",1,V60+1),"")</f>
        <v>#REF!</v>
      </c>
      <c r="W61" s="1" t="str">
        <f t="shared" si="21"/>
        <v>00000</v>
      </c>
      <c r="X61" s="1" t="e">
        <f t="shared" si="22"/>
        <v>#REF!</v>
      </c>
      <c r="Y61" s="1" t="str">
        <f t="shared" si="23"/>
        <v>000</v>
      </c>
      <c r="Z61" s="1" t="e">
        <f t="shared" si="24"/>
        <v>#REF!</v>
      </c>
      <c r="AA61" t="str">
        <f t="shared" si="13"/>
        <v>B</v>
      </c>
    </row>
    <row r="62" spans="1:27">
      <c r="A62" s="42"/>
      <c r="B62" s="43"/>
      <c r="C62" s="43"/>
      <c r="D62" s="44" t="str">
        <f t="shared" si="0"/>
        <v/>
      </c>
      <c r="E62" s="44" t="e">
        <f t="shared" si="1"/>
        <v>#REF!</v>
      </c>
      <c r="F62" s="42"/>
      <c r="G62" s="39" t="str">
        <f t="shared" si="25"/>
        <v/>
      </c>
      <c r="H62" s="39" t="str">
        <f t="shared" si="20"/>
        <v>B</v>
      </c>
      <c r="I62" s="43"/>
      <c r="J62" s="45"/>
      <c r="K62" s="42"/>
      <c r="L62" s="43"/>
      <c r="M62" s="43"/>
      <c r="N62" s="43"/>
      <c r="O62" s="45"/>
      <c r="P62" s="55" t="e">
        <f t="shared" si="10"/>
        <v>#REF!</v>
      </c>
      <c r="Q62" s="56" t="e">
        <f t="shared" si="11"/>
        <v>#REF!</v>
      </c>
      <c r="R62" s="56" t="e">
        <f t="shared" si="12"/>
        <v>#REF!</v>
      </c>
      <c r="S62" s="58"/>
      <c r="T62" s="59"/>
      <c r="U62" s="1" t="str">
        <f>IF(Dashboard!N62="P",IF(U61="",1,U61+1),"")</f>
        <v/>
      </c>
      <c r="V62" s="1" t="e">
        <f>IF(Dashboard!#REF!="B",IF(V61="",1,V61+1),"")</f>
        <v>#REF!</v>
      </c>
      <c r="W62" s="1" t="str">
        <f t="shared" si="21"/>
        <v>00000</v>
      </c>
      <c r="X62" s="1" t="e">
        <f t="shared" si="22"/>
        <v>#REF!</v>
      </c>
      <c r="Y62" s="1" t="str">
        <f t="shared" si="23"/>
        <v>000</v>
      </c>
      <c r="Z62" s="1" t="e">
        <f t="shared" si="24"/>
        <v>#REF!</v>
      </c>
      <c r="AA62" t="str">
        <f t="shared" si="13"/>
        <v>B</v>
      </c>
    </row>
    <row r="63" spans="1:27">
      <c r="A63" s="42"/>
      <c r="B63" s="43"/>
      <c r="C63" s="43"/>
      <c r="D63" s="44" t="str">
        <f t="shared" si="0"/>
        <v/>
      </c>
      <c r="E63" s="44" t="e">
        <f t="shared" si="1"/>
        <v>#REF!</v>
      </c>
      <c r="F63" s="42"/>
      <c r="G63" s="39" t="str">
        <f t="shared" si="25"/>
        <v/>
      </c>
      <c r="H63" s="39" t="str">
        <f t="shared" si="20"/>
        <v>B</v>
      </c>
      <c r="I63" s="43"/>
      <c r="J63" s="45"/>
      <c r="K63" s="42"/>
      <c r="L63" s="43"/>
      <c r="M63" s="43"/>
      <c r="N63" s="43"/>
      <c r="O63" s="45"/>
      <c r="P63" s="55" t="e">
        <f t="shared" si="10"/>
        <v>#REF!</v>
      </c>
      <c r="Q63" s="56" t="e">
        <f t="shared" si="11"/>
        <v>#REF!</v>
      </c>
      <c r="R63" s="56" t="e">
        <f t="shared" si="12"/>
        <v>#REF!</v>
      </c>
      <c r="S63" s="58"/>
      <c r="T63" s="59"/>
      <c r="U63" s="1" t="str">
        <f>IF(Dashboard!N63="P",IF(U62="",1,U62+1),"")</f>
        <v/>
      </c>
      <c r="V63" s="1" t="e">
        <f>IF(Dashboard!#REF!="B",IF(V62="",1,V62+1),"")</f>
        <v>#REF!</v>
      </c>
      <c r="W63" s="1" t="str">
        <f t="shared" si="21"/>
        <v>00000</v>
      </c>
      <c r="X63" s="1" t="e">
        <f t="shared" si="22"/>
        <v>#REF!</v>
      </c>
      <c r="Y63" s="1" t="str">
        <f t="shared" si="23"/>
        <v>000</v>
      </c>
      <c r="Z63" s="1" t="e">
        <f t="shared" si="24"/>
        <v>#REF!</v>
      </c>
      <c r="AA63" t="str">
        <f t="shared" si="13"/>
        <v>B</v>
      </c>
    </row>
    <row r="64" spans="1:27">
      <c r="A64" s="42"/>
      <c r="B64" s="43"/>
      <c r="C64" s="43"/>
      <c r="D64" s="44" t="str">
        <f t="shared" si="0"/>
        <v/>
      </c>
      <c r="E64" s="44" t="e">
        <f t="shared" si="1"/>
        <v>#REF!</v>
      </c>
      <c r="F64" s="42"/>
      <c r="G64" s="39" t="str">
        <f t="shared" si="25"/>
        <v/>
      </c>
      <c r="H64" s="39" t="str">
        <f t="shared" si="20"/>
        <v>B</v>
      </c>
      <c r="I64" s="43"/>
      <c r="J64" s="45"/>
      <c r="K64" s="42"/>
      <c r="L64" s="43"/>
      <c r="M64" s="43"/>
      <c r="N64" s="43"/>
      <c r="O64" s="45"/>
      <c r="P64" s="55" t="e">
        <f t="shared" si="10"/>
        <v>#REF!</v>
      </c>
      <c r="Q64" s="56" t="e">
        <f t="shared" si="11"/>
        <v>#REF!</v>
      </c>
      <c r="R64" s="56" t="e">
        <f t="shared" si="12"/>
        <v>#REF!</v>
      </c>
      <c r="S64" s="58"/>
      <c r="T64" s="59"/>
      <c r="U64" s="1" t="str">
        <f>IF(Dashboard!N64="P",IF(U63="",1,U63+1),"")</f>
        <v/>
      </c>
      <c r="V64" s="1" t="e">
        <f>IF(Dashboard!#REF!="B",IF(V63="",1,V63+1),"")</f>
        <v>#REF!</v>
      </c>
      <c r="W64" s="1" t="str">
        <f t="shared" si="21"/>
        <v>00000</v>
      </c>
      <c r="X64" s="1" t="e">
        <f t="shared" si="22"/>
        <v>#REF!</v>
      </c>
      <c r="Y64" s="1" t="str">
        <f t="shared" si="23"/>
        <v>000</v>
      </c>
      <c r="Z64" s="1" t="e">
        <f t="shared" si="24"/>
        <v>#REF!</v>
      </c>
      <c r="AA64" t="str">
        <f t="shared" si="13"/>
        <v>B</v>
      </c>
    </row>
    <row r="65" spans="1:27">
      <c r="A65" s="42"/>
      <c r="B65" s="43"/>
      <c r="C65" s="43"/>
      <c r="D65" s="44" t="str">
        <f t="shared" si="0"/>
        <v/>
      </c>
      <c r="E65" s="44" t="e">
        <f t="shared" si="1"/>
        <v>#REF!</v>
      </c>
      <c r="F65" s="42"/>
      <c r="G65" s="39" t="str">
        <f t="shared" si="25"/>
        <v/>
      </c>
      <c r="H65" s="39" t="str">
        <f t="shared" si="20"/>
        <v>B</v>
      </c>
      <c r="I65" s="43"/>
      <c r="J65" s="45"/>
      <c r="K65" s="42"/>
      <c r="L65" s="43"/>
      <c r="M65" s="43"/>
      <c r="N65" s="43"/>
      <c r="O65" s="45"/>
      <c r="P65" s="55" t="e">
        <f t="shared" si="10"/>
        <v>#REF!</v>
      </c>
      <c r="Q65" s="56" t="e">
        <f t="shared" si="11"/>
        <v>#REF!</v>
      </c>
      <c r="R65" s="56" t="e">
        <f t="shared" si="12"/>
        <v>#REF!</v>
      </c>
      <c r="S65" s="58"/>
      <c r="T65" s="59"/>
      <c r="U65" s="1" t="str">
        <f>IF(Dashboard!N65="P",IF(U64="",1,U64+1),"")</f>
        <v/>
      </c>
      <c r="V65" s="1" t="e">
        <f>IF(Dashboard!#REF!="B",IF(V64="",1,V64+1),"")</f>
        <v>#REF!</v>
      </c>
      <c r="W65" s="1" t="str">
        <f t="shared" si="21"/>
        <v>00000</v>
      </c>
      <c r="X65" s="1" t="e">
        <f t="shared" si="22"/>
        <v>#REF!</v>
      </c>
      <c r="Y65" s="1" t="str">
        <f t="shared" si="23"/>
        <v>000</v>
      </c>
      <c r="Z65" s="1" t="e">
        <f t="shared" si="24"/>
        <v>#REF!</v>
      </c>
      <c r="AA65" t="str">
        <f t="shared" si="13"/>
        <v>B</v>
      </c>
    </row>
    <row r="66" spans="1:27">
      <c r="A66" s="42"/>
      <c r="B66" s="43"/>
      <c r="C66" s="43"/>
      <c r="D66" s="44" t="str">
        <f t="shared" si="0"/>
        <v/>
      </c>
      <c r="E66" s="44" t="e">
        <f t="shared" si="1"/>
        <v>#REF!</v>
      </c>
      <c r="F66" s="42"/>
      <c r="G66" s="39" t="str">
        <f t="shared" si="25"/>
        <v/>
      </c>
      <c r="H66" s="39" t="str">
        <f t="shared" si="20"/>
        <v>B</v>
      </c>
      <c r="I66" s="43"/>
      <c r="J66" s="45"/>
      <c r="K66" s="42"/>
      <c r="L66" s="43"/>
      <c r="M66" s="43"/>
      <c r="N66" s="43"/>
      <c r="O66" s="45"/>
      <c r="P66" s="55" t="e">
        <f t="shared" si="10"/>
        <v>#REF!</v>
      </c>
      <c r="Q66" s="56" t="e">
        <f t="shared" si="11"/>
        <v>#REF!</v>
      </c>
      <c r="R66" s="56" t="e">
        <f t="shared" si="12"/>
        <v>#REF!</v>
      </c>
      <c r="S66" s="58"/>
      <c r="T66" s="59"/>
      <c r="U66" s="1" t="str">
        <f>IF(Dashboard!N66="P",IF(U65="",1,U65+1),"")</f>
        <v/>
      </c>
      <c r="V66" s="1" t="e">
        <f>IF(Dashboard!#REF!="B",IF(V65="",1,V65+1),"")</f>
        <v>#REF!</v>
      </c>
      <c r="W66" s="1" t="str">
        <f t="shared" si="21"/>
        <v>00000</v>
      </c>
      <c r="X66" s="1" t="e">
        <f t="shared" si="22"/>
        <v>#REF!</v>
      </c>
      <c r="Y66" s="1" t="str">
        <f t="shared" si="23"/>
        <v>000</v>
      </c>
      <c r="Z66" s="1" t="e">
        <f t="shared" si="24"/>
        <v>#REF!</v>
      </c>
      <c r="AA66" t="str">
        <f t="shared" si="13"/>
        <v>B</v>
      </c>
    </row>
    <row r="67" spans="1:27">
      <c r="A67" s="42"/>
      <c r="B67" s="43"/>
      <c r="C67" s="43"/>
      <c r="D67" s="44" t="str">
        <f t="shared" si="0"/>
        <v/>
      </c>
      <c r="E67" s="44" t="e">
        <f t="shared" si="1"/>
        <v>#REF!</v>
      </c>
      <c r="F67" s="42"/>
      <c r="G67" s="39" t="str">
        <f t="shared" si="25"/>
        <v/>
      </c>
      <c r="H67" s="39" t="str">
        <f t="shared" si="20"/>
        <v>B</v>
      </c>
      <c r="I67" s="43"/>
      <c r="J67" s="45"/>
      <c r="K67" s="42"/>
      <c r="L67" s="43"/>
      <c r="M67" s="43"/>
      <c r="N67" s="43"/>
      <c r="O67" s="45"/>
      <c r="P67" s="55" t="e">
        <f t="shared" si="10"/>
        <v>#REF!</v>
      </c>
      <c r="Q67" s="56" t="e">
        <f t="shared" si="11"/>
        <v>#REF!</v>
      </c>
      <c r="R67" s="56" t="e">
        <f t="shared" si="12"/>
        <v>#REF!</v>
      </c>
      <c r="S67" s="58"/>
      <c r="T67" s="59"/>
      <c r="U67" s="1" t="str">
        <f>IF(Dashboard!N67="P",IF(U66="",1,U66+1),"")</f>
        <v/>
      </c>
      <c r="V67" s="1" t="e">
        <f>IF(Dashboard!#REF!="B",IF(V66="",1,V66+1),"")</f>
        <v>#REF!</v>
      </c>
      <c r="W67" s="1" t="str">
        <f t="shared" si="21"/>
        <v>00000</v>
      </c>
      <c r="X67" s="1" t="e">
        <f t="shared" si="22"/>
        <v>#REF!</v>
      </c>
      <c r="Y67" s="1" t="str">
        <f t="shared" si="23"/>
        <v>000</v>
      </c>
      <c r="Z67" s="1" t="e">
        <f t="shared" si="24"/>
        <v>#REF!</v>
      </c>
      <c r="AA67" t="str">
        <f t="shared" si="13"/>
        <v>B</v>
      </c>
    </row>
    <row r="68" spans="1:27">
      <c r="A68" s="42"/>
      <c r="B68" s="43"/>
      <c r="C68" s="43"/>
      <c r="D68" s="44" t="str">
        <f t="shared" si="0"/>
        <v/>
      </c>
      <c r="E68" s="44" t="e">
        <f t="shared" si="1"/>
        <v>#REF!</v>
      </c>
      <c r="F68" s="42"/>
      <c r="G68" s="39" t="str">
        <f t="shared" si="25"/>
        <v/>
      </c>
      <c r="H68" s="39" t="str">
        <f t="shared" si="20"/>
        <v>B</v>
      </c>
      <c r="I68" s="43"/>
      <c r="J68" s="45"/>
      <c r="K68" s="42"/>
      <c r="L68" s="43"/>
      <c r="M68" s="43"/>
      <c r="N68" s="43"/>
      <c r="O68" s="45"/>
      <c r="P68" s="55" t="e">
        <f t="shared" si="10"/>
        <v>#REF!</v>
      </c>
      <c r="Q68" s="56" t="e">
        <f t="shared" si="11"/>
        <v>#REF!</v>
      </c>
      <c r="R68" s="56" t="e">
        <f t="shared" si="12"/>
        <v>#REF!</v>
      </c>
      <c r="S68" s="58"/>
      <c r="T68" s="59"/>
      <c r="U68" s="1" t="str">
        <f>IF(Dashboard!N68="P",IF(U67="",1,U67+1),"")</f>
        <v/>
      </c>
      <c r="V68" s="1" t="e">
        <f>IF(Dashboard!#REF!="B",IF(V67="",1,V67+1),"")</f>
        <v>#REF!</v>
      </c>
      <c r="W68" s="1" t="str">
        <f t="shared" si="21"/>
        <v>00000</v>
      </c>
      <c r="X68" s="1" t="e">
        <f t="shared" si="22"/>
        <v>#REF!</v>
      </c>
      <c r="Y68" s="1" t="str">
        <f t="shared" si="23"/>
        <v>000</v>
      </c>
      <c r="Z68" s="1" t="e">
        <f t="shared" si="24"/>
        <v>#REF!</v>
      </c>
      <c r="AA68" t="str">
        <f t="shared" si="13"/>
        <v>B</v>
      </c>
    </row>
    <row r="69" spans="1:27">
      <c r="A69" s="42"/>
      <c r="B69" s="43"/>
      <c r="C69" s="43"/>
      <c r="D69" s="44" t="str">
        <f t="shared" si="0"/>
        <v/>
      </c>
      <c r="E69" s="44" t="e">
        <f t="shared" si="1"/>
        <v>#REF!</v>
      </c>
      <c r="F69" s="42"/>
      <c r="G69" s="39" t="str">
        <f t="shared" si="25"/>
        <v/>
      </c>
      <c r="H69" s="39" t="str">
        <f t="shared" si="20"/>
        <v>B</v>
      </c>
      <c r="I69" s="43"/>
      <c r="J69" s="45"/>
      <c r="K69" s="42"/>
      <c r="L69" s="43"/>
      <c r="M69" s="43"/>
      <c r="N69" s="43"/>
      <c r="O69" s="45"/>
      <c r="P69" s="55" t="e">
        <f t="shared" si="10"/>
        <v>#REF!</v>
      </c>
      <c r="Q69" s="56" t="e">
        <f t="shared" si="11"/>
        <v>#REF!</v>
      </c>
      <c r="R69" s="56" t="e">
        <f t="shared" si="12"/>
        <v>#REF!</v>
      </c>
      <c r="S69" s="58"/>
      <c r="T69" s="59"/>
      <c r="U69" s="1" t="str">
        <f>IF(Dashboard!N69="P",IF(U68="",1,U68+1),"")</f>
        <v/>
      </c>
      <c r="V69" s="1" t="e">
        <f>IF(Dashboard!#REF!="B",IF(V68="",1,V68+1),"")</f>
        <v>#REF!</v>
      </c>
      <c r="W69" s="1" t="str">
        <f t="shared" si="21"/>
        <v>00000</v>
      </c>
      <c r="X69" s="1" t="e">
        <f t="shared" si="22"/>
        <v>#REF!</v>
      </c>
      <c r="Y69" s="1" t="str">
        <f t="shared" si="23"/>
        <v>000</v>
      </c>
      <c r="Z69" s="1" t="e">
        <f t="shared" si="24"/>
        <v>#REF!</v>
      </c>
      <c r="AA69" t="str">
        <f t="shared" si="13"/>
        <v>B</v>
      </c>
    </row>
    <row r="70" spans="1:27">
      <c r="A70" s="42"/>
      <c r="B70" s="43"/>
      <c r="C70" s="43"/>
      <c r="D70" s="44" t="str">
        <f t="shared" ref="D70:D100" si="26">IF(U70="","","P"&amp;U70)</f>
        <v/>
      </c>
      <c r="E70" s="44" t="e">
        <f t="shared" ref="E70:E100" si="27">IF(V70="","","B"&amp;V70)</f>
        <v>#REF!</v>
      </c>
      <c r="F70" s="42"/>
      <c r="G70" s="39" t="str">
        <f t="shared" si="25"/>
        <v/>
      </c>
      <c r="H70" s="39" t="str">
        <f t="shared" si="20"/>
        <v>B</v>
      </c>
      <c r="I70" s="43"/>
      <c r="J70" s="45"/>
      <c r="K70" s="42"/>
      <c r="L70" s="43"/>
      <c r="M70" s="43"/>
      <c r="N70" s="43"/>
      <c r="O70" s="45"/>
      <c r="P70" s="55" t="e">
        <f t="shared" si="10"/>
        <v>#REF!</v>
      </c>
      <c r="Q70" s="56" t="e">
        <f t="shared" si="11"/>
        <v>#REF!</v>
      </c>
      <c r="R70" s="56" t="e">
        <f t="shared" si="12"/>
        <v>#REF!</v>
      </c>
      <c r="S70" s="58"/>
      <c r="T70" s="59"/>
      <c r="U70" s="1" t="str">
        <f>IF(Dashboard!N70="P",IF(U69="",1,U69+1),"")</f>
        <v/>
      </c>
      <c r="V70" s="1" t="e">
        <f>IF(Dashboard!#REF!="B",IF(V69="",1,V69+1),"")</f>
        <v>#REF!</v>
      </c>
      <c r="W70" s="1" t="str">
        <f t="shared" si="21"/>
        <v>00000</v>
      </c>
      <c r="X70" s="1" t="e">
        <f t="shared" si="22"/>
        <v>#REF!</v>
      </c>
      <c r="Y70" s="1" t="str">
        <f t="shared" si="23"/>
        <v>000</v>
      </c>
      <c r="Z70" s="1" t="e">
        <f t="shared" si="24"/>
        <v>#REF!</v>
      </c>
      <c r="AA70" t="str">
        <f t="shared" si="13"/>
        <v>B</v>
      </c>
    </row>
    <row r="71" spans="1:27">
      <c r="A71" s="42"/>
      <c r="B71" s="43"/>
      <c r="C71" s="43"/>
      <c r="D71" s="44" t="str">
        <f t="shared" si="26"/>
        <v/>
      </c>
      <c r="E71" s="44" t="e">
        <f t="shared" si="27"/>
        <v>#REF!</v>
      </c>
      <c r="F71" s="42"/>
      <c r="G71" s="39" t="str">
        <f t="shared" si="25"/>
        <v/>
      </c>
      <c r="H71" s="39" t="str">
        <f t="shared" si="20"/>
        <v>B</v>
      </c>
      <c r="I71" s="43"/>
      <c r="J71" s="45"/>
      <c r="K71" s="42"/>
      <c r="L71" s="43"/>
      <c r="M71" s="43"/>
      <c r="N71" s="43"/>
      <c r="O71" s="45"/>
      <c r="P71" s="55" t="e">
        <f t="shared" si="10"/>
        <v>#REF!</v>
      </c>
      <c r="Q71" s="56" t="e">
        <f t="shared" si="11"/>
        <v>#REF!</v>
      </c>
      <c r="R71" s="56" t="e">
        <f t="shared" si="12"/>
        <v>#REF!</v>
      </c>
      <c r="S71" s="58"/>
      <c r="T71" s="59"/>
      <c r="U71" s="1" t="str">
        <f>IF(Dashboard!N71="P",IF(U70="",1,U70+1),"")</f>
        <v/>
      </c>
      <c r="V71" s="1" t="e">
        <f>IF(Dashboard!#REF!="B",IF(V70="",1,V70+1),"")</f>
        <v>#REF!</v>
      </c>
      <c r="W71" s="1" t="str">
        <f t="shared" si="21"/>
        <v>00000</v>
      </c>
      <c r="X71" s="1" t="e">
        <f t="shared" si="22"/>
        <v>#REF!</v>
      </c>
      <c r="Y71" s="1" t="str">
        <f t="shared" si="23"/>
        <v>000</v>
      </c>
      <c r="Z71" s="1" t="e">
        <f t="shared" si="24"/>
        <v>#REF!</v>
      </c>
      <c r="AA71" t="str">
        <f t="shared" si="13"/>
        <v>B</v>
      </c>
    </row>
    <row r="72" spans="1:27">
      <c r="A72" s="42"/>
      <c r="B72" s="43"/>
      <c r="C72" s="43"/>
      <c r="D72" s="44" t="str">
        <f t="shared" si="26"/>
        <v/>
      </c>
      <c r="E72" s="44" t="e">
        <f t="shared" si="27"/>
        <v>#REF!</v>
      </c>
      <c r="F72" s="42"/>
      <c r="G72" s="39" t="str">
        <f t="shared" si="25"/>
        <v/>
      </c>
      <c r="H72" s="39" t="str">
        <f t="shared" si="20"/>
        <v>B</v>
      </c>
      <c r="I72" s="43"/>
      <c r="J72" s="45"/>
      <c r="K72" s="42"/>
      <c r="L72" s="43"/>
      <c r="M72" s="43"/>
      <c r="N72" s="43"/>
      <c r="O72" s="45"/>
      <c r="P72" s="55" t="e">
        <f t="shared" si="10"/>
        <v>#REF!</v>
      </c>
      <c r="Q72" s="56" t="e">
        <f t="shared" si="11"/>
        <v>#REF!</v>
      </c>
      <c r="R72" s="56" t="e">
        <f t="shared" si="12"/>
        <v>#REF!</v>
      </c>
      <c r="S72" s="58"/>
      <c r="T72" s="59"/>
      <c r="U72" s="1" t="str">
        <f>IF(Dashboard!N72="P",IF(U71="",1,U71+1),"")</f>
        <v/>
      </c>
      <c r="V72" s="1" t="e">
        <f>IF(Dashboard!#REF!="B",IF(V71="",1,V71+1),"")</f>
        <v>#REF!</v>
      </c>
      <c r="W72" s="1" t="str">
        <f t="shared" si="21"/>
        <v>00000</v>
      </c>
      <c r="X72" s="1" t="e">
        <f t="shared" si="22"/>
        <v>#REF!</v>
      </c>
      <c r="Y72" s="1" t="str">
        <f t="shared" si="23"/>
        <v>000</v>
      </c>
      <c r="Z72" s="1" t="e">
        <f t="shared" si="24"/>
        <v>#REF!</v>
      </c>
      <c r="AA72" t="str">
        <f t="shared" si="13"/>
        <v>B</v>
      </c>
    </row>
    <row r="73" spans="1:27">
      <c r="A73" s="42"/>
      <c r="B73" s="43"/>
      <c r="C73" s="43"/>
      <c r="D73" s="44" t="str">
        <f t="shared" si="26"/>
        <v/>
      </c>
      <c r="E73" s="44" t="e">
        <f t="shared" si="27"/>
        <v>#REF!</v>
      </c>
      <c r="F73" s="42"/>
      <c r="G73" s="39" t="str">
        <f t="shared" si="25"/>
        <v/>
      </c>
      <c r="H73" s="39" t="str">
        <f t="shared" si="20"/>
        <v>B</v>
      </c>
      <c r="I73" s="43"/>
      <c r="J73" s="45"/>
      <c r="K73" s="42"/>
      <c r="L73" s="43"/>
      <c r="M73" s="43"/>
      <c r="N73" s="43"/>
      <c r="O73" s="45"/>
      <c r="P73" s="55" t="e">
        <f t="shared" si="10"/>
        <v>#REF!</v>
      </c>
      <c r="Q73" s="56" t="e">
        <f t="shared" si="11"/>
        <v>#REF!</v>
      </c>
      <c r="R73" s="56" t="e">
        <f t="shared" si="12"/>
        <v>#REF!</v>
      </c>
      <c r="S73" s="58"/>
      <c r="T73" s="59"/>
      <c r="U73" s="1" t="str">
        <f>IF(Dashboard!N73="P",IF(U72="",1,U72+1),"")</f>
        <v/>
      </c>
      <c r="V73" s="1" t="e">
        <f>IF(Dashboard!#REF!="B",IF(V72="",1,V72+1),"")</f>
        <v>#REF!</v>
      </c>
      <c r="W73" s="1" t="str">
        <f t="shared" si="21"/>
        <v>00000</v>
      </c>
      <c r="X73" s="1" t="e">
        <f t="shared" si="22"/>
        <v>#REF!</v>
      </c>
      <c r="Y73" s="1" t="str">
        <f t="shared" si="23"/>
        <v>000</v>
      </c>
      <c r="Z73" s="1" t="e">
        <f t="shared" si="24"/>
        <v>#REF!</v>
      </c>
      <c r="AA73" t="str">
        <f t="shared" si="13"/>
        <v>B</v>
      </c>
    </row>
    <row r="74" spans="1:27">
      <c r="A74" s="42"/>
      <c r="B74" s="43"/>
      <c r="C74" s="43"/>
      <c r="D74" s="44" t="str">
        <f t="shared" si="26"/>
        <v/>
      </c>
      <c r="E74" s="44" t="e">
        <f t="shared" si="27"/>
        <v>#REF!</v>
      </c>
      <c r="F74" s="42"/>
      <c r="G74" s="39" t="str">
        <f t="shared" si="25"/>
        <v/>
      </c>
      <c r="H74" s="39" t="str">
        <f t="shared" ref="H74:H100" si="28">IF(AA74="B","B"&amp;REPLACE(AB74, 1, 1, ""),"")</f>
        <v>B</v>
      </c>
      <c r="I74" s="43"/>
      <c r="J74" s="45"/>
      <c r="K74" s="42"/>
      <c r="L74" s="43"/>
      <c r="M74" s="43"/>
      <c r="N74" s="43"/>
      <c r="O74" s="45"/>
      <c r="P74" s="55" t="e">
        <f t="shared" si="10"/>
        <v>#REF!</v>
      </c>
      <c r="Q74" s="56" t="e">
        <f t="shared" si="11"/>
        <v>#REF!</v>
      </c>
      <c r="R74" s="56" t="e">
        <f t="shared" si="12"/>
        <v>#REF!</v>
      </c>
      <c r="S74" s="58"/>
      <c r="T74" s="59"/>
      <c r="U74" s="1" t="str">
        <f>IF(Dashboard!N74="P",IF(U73="",1,U73+1),"")</f>
        <v/>
      </c>
      <c r="V74" s="1" t="e">
        <f>IF(Dashboard!#REF!="B",IF(V73="",1,V73+1),"")</f>
        <v>#REF!</v>
      </c>
      <c r="W74" s="1" t="str">
        <f t="shared" ref="W74:W100" si="29">IF(U69="",0,U69)&amp;IF(U70="",0,U70)&amp;IF(U71="",0,U71)&amp;IF(U72="",0,U72)&amp;IF(U73="",0,U73)</f>
        <v>00000</v>
      </c>
      <c r="X74" s="1" t="e">
        <f t="shared" ref="X74:X100" si="30">IF(V69="",0,V69)&amp;IF(V70="",0,V70)&amp;IF(V71="",0,V71)&amp;IF(V72="",0,V72)&amp;IF(V73="",0,V73)</f>
        <v>#REF!</v>
      </c>
      <c r="Y74" s="1" t="str">
        <f t="shared" ref="Y74:Y100" si="31">IF(U71="",0,U71)&amp;IF(U72="",0,U72)&amp;IF(U73="",0,U73)</f>
        <v>000</v>
      </c>
      <c r="Z74" s="1" t="e">
        <f t="shared" ref="Z74:Z100" si="32">IF(V71="",0,V71)&amp;IF(V72="",0,V72)&amp;IF(V73="",0,V73)</f>
        <v>#REF!</v>
      </c>
      <c r="AA74" t="str">
        <f t="shared" si="13"/>
        <v>B</v>
      </c>
    </row>
    <row r="75" spans="1:27">
      <c r="A75" s="42"/>
      <c r="B75" s="43"/>
      <c r="C75" s="43"/>
      <c r="D75" s="44" t="str">
        <f t="shared" si="26"/>
        <v/>
      </c>
      <c r="E75" s="44" t="e">
        <f t="shared" si="27"/>
        <v>#REF!</v>
      </c>
      <c r="F75" s="42"/>
      <c r="G75" s="39" t="str">
        <f t="shared" si="25"/>
        <v/>
      </c>
      <c r="H75" s="39" t="str">
        <f t="shared" si="28"/>
        <v>B</v>
      </c>
      <c r="I75" s="43"/>
      <c r="J75" s="45"/>
      <c r="K75" s="42"/>
      <c r="L75" s="43"/>
      <c r="M75" s="43"/>
      <c r="N75" s="43"/>
      <c r="O75" s="45"/>
      <c r="P75" s="55" t="e">
        <f t="shared" ref="P75:P100" si="33">IF(W75="10101","Y",IF(X75="10101","Y","N"))</f>
        <v>#REF!</v>
      </c>
      <c r="Q75" s="56" t="e">
        <f t="shared" ref="Q75:Q100" si="34">IF(W75="12345","Y",IF(X75="12345","Y","N"))</f>
        <v>#REF!</v>
      </c>
      <c r="R75" s="56" t="e">
        <f t="shared" ref="R75:R100" si="35">IF(Y75="101","Y",IF(Z75="101","Y","N"))</f>
        <v>#REF!</v>
      </c>
      <c r="S75" s="58"/>
      <c r="T75" s="59"/>
      <c r="U75" s="1" t="str">
        <f>IF(Dashboard!N75="P",IF(U74="",1,U74+1),"")</f>
        <v/>
      </c>
      <c r="V75" s="1" t="e">
        <f>IF(Dashboard!#REF!="B",IF(V74="",1,V74+1),"")</f>
        <v>#REF!</v>
      </c>
      <c r="W75" s="1" t="str">
        <f t="shared" si="29"/>
        <v>00000</v>
      </c>
      <c r="X75" s="1" t="e">
        <f t="shared" si="30"/>
        <v>#REF!</v>
      </c>
      <c r="Y75" s="1" t="str">
        <f t="shared" si="31"/>
        <v>000</v>
      </c>
      <c r="Z75" s="1" t="e">
        <f t="shared" si="32"/>
        <v>#REF!</v>
      </c>
      <c r="AA75" t="str">
        <f t="shared" ref="AA75:AA100" si="36">IF(COUNTBLANK(U70:U74)&gt;2,"B","P")</f>
        <v>B</v>
      </c>
    </row>
    <row r="76" spans="1:27">
      <c r="A76" s="42"/>
      <c r="B76" s="43"/>
      <c r="C76" s="43"/>
      <c r="D76" s="44" t="str">
        <f t="shared" si="26"/>
        <v/>
      </c>
      <c r="E76" s="44" t="e">
        <f t="shared" si="27"/>
        <v>#REF!</v>
      </c>
      <c r="F76" s="42"/>
      <c r="G76" s="39" t="str">
        <f t="shared" si="25"/>
        <v/>
      </c>
      <c r="H76" s="39" t="str">
        <f t="shared" si="28"/>
        <v>B</v>
      </c>
      <c r="I76" s="43"/>
      <c r="J76" s="45"/>
      <c r="K76" s="42"/>
      <c r="L76" s="43"/>
      <c r="M76" s="43"/>
      <c r="N76" s="43"/>
      <c r="O76" s="45"/>
      <c r="P76" s="55" t="e">
        <f t="shared" si="33"/>
        <v>#REF!</v>
      </c>
      <c r="Q76" s="56" t="e">
        <f t="shared" si="34"/>
        <v>#REF!</v>
      </c>
      <c r="R76" s="56" t="e">
        <f t="shared" si="35"/>
        <v>#REF!</v>
      </c>
      <c r="S76" s="58"/>
      <c r="T76" s="59"/>
      <c r="U76" s="1" t="str">
        <f>IF(Dashboard!N76="P",IF(U75="",1,U75+1),"")</f>
        <v/>
      </c>
      <c r="V76" s="1" t="e">
        <f>IF(Dashboard!#REF!="B",IF(V75="",1,V75+1),"")</f>
        <v>#REF!</v>
      </c>
      <c r="W76" s="1" t="str">
        <f t="shared" si="29"/>
        <v>00000</v>
      </c>
      <c r="X76" s="1" t="e">
        <f t="shared" si="30"/>
        <v>#REF!</v>
      </c>
      <c r="Y76" s="1" t="str">
        <f t="shared" si="31"/>
        <v>000</v>
      </c>
      <c r="Z76" s="1" t="e">
        <f t="shared" si="32"/>
        <v>#REF!</v>
      </c>
      <c r="AA76" t="str">
        <f t="shared" si="36"/>
        <v>B</v>
      </c>
    </row>
    <row r="77" spans="1:27">
      <c r="A77" s="42"/>
      <c r="B77" s="43"/>
      <c r="C77" s="43"/>
      <c r="D77" s="44" t="str">
        <f t="shared" si="26"/>
        <v/>
      </c>
      <c r="E77" s="44" t="e">
        <f t="shared" si="27"/>
        <v>#REF!</v>
      </c>
      <c r="F77" s="42"/>
      <c r="G77" s="39" t="str">
        <f t="shared" si="25"/>
        <v/>
      </c>
      <c r="H77" s="39" t="str">
        <f t="shared" si="28"/>
        <v>B</v>
      </c>
      <c r="I77" s="43"/>
      <c r="J77" s="45"/>
      <c r="K77" s="42"/>
      <c r="L77" s="43"/>
      <c r="M77" s="43"/>
      <c r="N77" s="43"/>
      <c r="O77" s="45"/>
      <c r="P77" s="55" t="e">
        <f t="shared" si="33"/>
        <v>#REF!</v>
      </c>
      <c r="Q77" s="56" t="e">
        <f t="shared" si="34"/>
        <v>#REF!</v>
      </c>
      <c r="R77" s="56" t="e">
        <f t="shared" si="35"/>
        <v>#REF!</v>
      </c>
      <c r="S77" s="58"/>
      <c r="T77" s="59"/>
      <c r="U77" s="1" t="str">
        <f>IF(Dashboard!N77="P",IF(U76="",1,U76+1),"")</f>
        <v/>
      </c>
      <c r="V77" s="1" t="e">
        <f>IF(Dashboard!#REF!="B",IF(V76="",1,V76+1),"")</f>
        <v>#REF!</v>
      </c>
      <c r="W77" s="1" t="str">
        <f t="shared" si="29"/>
        <v>00000</v>
      </c>
      <c r="X77" s="1" t="e">
        <f t="shared" si="30"/>
        <v>#REF!</v>
      </c>
      <c r="Y77" s="1" t="str">
        <f t="shared" si="31"/>
        <v>000</v>
      </c>
      <c r="Z77" s="1" t="e">
        <f t="shared" si="32"/>
        <v>#REF!</v>
      </c>
      <c r="AA77" t="str">
        <f t="shared" si="36"/>
        <v>B</v>
      </c>
    </row>
    <row r="78" spans="1:27">
      <c r="A78" s="42"/>
      <c r="B78" s="43"/>
      <c r="C78" s="43"/>
      <c r="D78" s="44" t="str">
        <f t="shared" si="26"/>
        <v/>
      </c>
      <c r="E78" s="44" t="e">
        <f t="shared" si="27"/>
        <v>#REF!</v>
      </c>
      <c r="F78" s="42"/>
      <c r="G78" s="39" t="str">
        <f t="shared" si="25"/>
        <v/>
      </c>
      <c r="H78" s="39" t="str">
        <f t="shared" si="28"/>
        <v>B</v>
      </c>
      <c r="I78" s="43"/>
      <c r="J78" s="45"/>
      <c r="K78" s="42"/>
      <c r="L78" s="43"/>
      <c r="M78" s="43"/>
      <c r="N78" s="43"/>
      <c r="O78" s="45"/>
      <c r="P78" s="55" t="e">
        <f t="shared" si="33"/>
        <v>#REF!</v>
      </c>
      <c r="Q78" s="56" t="e">
        <f t="shared" si="34"/>
        <v>#REF!</v>
      </c>
      <c r="R78" s="56" t="e">
        <f t="shared" si="35"/>
        <v>#REF!</v>
      </c>
      <c r="S78" s="58"/>
      <c r="T78" s="59"/>
      <c r="U78" s="1" t="str">
        <f>IF(Dashboard!N78="P",IF(U77="",1,U77+1),"")</f>
        <v/>
      </c>
      <c r="V78" s="1" t="e">
        <f>IF(Dashboard!#REF!="B",IF(V77="",1,V77+1),"")</f>
        <v>#REF!</v>
      </c>
      <c r="W78" s="1" t="str">
        <f t="shared" si="29"/>
        <v>00000</v>
      </c>
      <c r="X78" s="1" t="e">
        <f t="shared" si="30"/>
        <v>#REF!</v>
      </c>
      <c r="Y78" s="1" t="str">
        <f t="shared" si="31"/>
        <v>000</v>
      </c>
      <c r="Z78" s="1" t="e">
        <f t="shared" si="32"/>
        <v>#REF!</v>
      </c>
      <c r="AA78" t="str">
        <f t="shared" si="36"/>
        <v>B</v>
      </c>
    </row>
    <row r="79" spans="1:27">
      <c r="A79" s="42"/>
      <c r="B79" s="43"/>
      <c r="C79" s="43"/>
      <c r="D79" s="44" t="str">
        <f t="shared" si="26"/>
        <v/>
      </c>
      <c r="E79" s="44" t="e">
        <f t="shared" si="27"/>
        <v>#REF!</v>
      </c>
      <c r="F79" s="42"/>
      <c r="G79" s="39" t="str">
        <f t="shared" si="25"/>
        <v/>
      </c>
      <c r="H79" s="39" t="str">
        <f t="shared" si="28"/>
        <v>B</v>
      </c>
      <c r="I79" s="43"/>
      <c r="J79" s="45"/>
      <c r="K79" s="42"/>
      <c r="L79" s="43"/>
      <c r="M79" s="43"/>
      <c r="N79" s="43"/>
      <c r="O79" s="45"/>
      <c r="P79" s="55" t="e">
        <f t="shared" si="33"/>
        <v>#REF!</v>
      </c>
      <c r="Q79" s="56" t="e">
        <f t="shared" si="34"/>
        <v>#REF!</v>
      </c>
      <c r="R79" s="56" t="e">
        <f t="shared" si="35"/>
        <v>#REF!</v>
      </c>
      <c r="S79" s="58"/>
      <c r="T79" s="59"/>
      <c r="U79" s="1" t="str">
        <f>IF(Dashboard!N79="P",IF(U78="",1,U78+1),"")</f>
        <v/>
      </c>
      <c r="V79" s="1" t="e">
        <f>IF(Dashboard!#REF!="B",IF(V78="",1,V78+1),"")</f>
        <v>#REF!</v>
      </c>
      <c r="W79" s="1" t="str">
        <f t="shared" si="29"/>
        <v>00000</v>
      </c>
      <c r="X79" s="1" t="e">
        <f t="shared" si="30"/>
        <v>#REF!</v>
      </c>
      <c r="Y79" s="1" t="str">
        <f t="shared" si="31"/>
        <v>000</v>
      </c>
      <c r="Z79" s="1" t="e">
        <f t="shared" si="32"/>
        <v>#REF!</v>
      </c>
      <c r="AA79" t="str">
        <f t="shared" si="36"/>
        <v>B</v>
      </c>
    </row>
    <row r="80" spans="1:27">
      <c r="A80" s="42"/>
      <c r="B80" s="43"/>
      <c r="C80" s="43"/>
      <c r="D80" s="44" t="str">
        <f t="shared" si="26"/>
        <v/>
      </c>
      <c r="E80" s="44" t="e">
        <f t="shared" si="27"/>
        <v>#REF!</v>
      </c>
      <c r="F80" s="42"/>
      <c r="G80" s="39" t="str">
        <f t="shared" si="25"/>
        <v/>
      </c>
      <c r="H80" s="39" t="str">
        <f t="shared" si="28"/>
        <v>B</v>
      </c>
      <c r="I80" s="43"/>
      <c r="J80" s="45"/>
      <c r="K80" s="42"/>
      <c r="L80" s="43"/>
      <c r="M80" s="43"/>
      <c r="N80" s="43"/>
      <c r="O80" s="45"/>
      <c r="P80" s="55" t="e">
        <f t="shared" si="33"/>
        <v>#REF!</v>
      </c>
      <c r="Q80" s="56" t="e">
        <f t="shared" si="34"/>
        <v>#REF!</v>
      </c>
      <c r="R80" s="56" t="e">
        <f t="shared" si="35"/>
        <v>#REF!</v>
      </c>
      <c r="S80" s="58"/>
      <c r="T80" s="59"/>
      <c r="U80" s="1" t="str">
        <f>IF(Dashboard!N80="P",IF(U79="",1,U79+1),"")</f>
        <v/>
      </c>
      <c r="V80" s="1" t="e">
        <f>IF(Dashboard!#REF!="B",IF(V79="",1,V79+1),"")</f>
        <v>#REF!</v>
      </c>
      <c r="W80" s="1" t="str">
        <f t="shared" si="29"/>
        <v>00000</v>
      </c>
      <c r="X80" s="1" t="e">
        <f t="shared" si="30"/>
        <v>#REF!</v>
      </c>
      <c r="Y80" s="1" t="str">
        <f t="shared" si="31"/>
        <v>000</v>
      </c>
      <c r="Z80" s="1" t="e">
        <f t="shared" si="32"/>
        <v>#REF!</v>
      </c>
      <c r="AA80" t="str">
        <f t="shared" si="36"/>
        <v>B</v>
      </c>
    </row>
    <row r="81" spans="1:27">
      <c r="A81" s="42"/>
      <c r="B81" s="43"/>
      <c r="C81" s="43"/>
      <c r="D81" s="44" t="str">
        <f t="shared" si="26"/>
        <v/>
      </c>
      <c r="E81" s="44" t="e">
        <f t="shared" si="27"/>
        <v>#REF!</v>
      </c>
      <c r="F81" s="42"/>
      <c r="G81" s="39" t="str">
        <f t="shared" si="25"/>
        <v/>
      </c>
      <c r="H81" s="39" t="str">
        <f t="shared" si="28"/>
        <v>B</v>
      </c>
      <c r="I81" s="43"/>
      <c r="J81" s="45"/>
      <c r="K81" s="42"/>
      <c r="L81" s="43"/>
      <c r="M81" s="43"/>
      <c r="N81" s="43"/>
      <c r="O81" s="45"/>
      <c r="P81" s="55" t="e">
        <f t="shared" si="33"/>
        <v>#REF!</v>
      </c>
      <c r="Q81" s="56" t="e">
        <f t="shared" si="34"/>
        <v>#REF!</v>
      </c>
      <c r="R81" s="56" t="e">
        <f t="shared" si="35"/>
        <v>#REF!</v>
      </c>
      <c r="S81" s="58"/>
      <c r="T81" s="59"/>
      <c r="U81" s="1" t="str">
        <f>IF(Dashboard!N81="P",IF(U80="",1,U80+1),"")</f>
        <v/>
      </c>
      <c r="V81" s="1" t="e">
        <f>IF(Dashboard!#REF!="B",IF(V80="",1,V80+1),"")</f>
        <v>#REF!</v>
      </c>
      <c r="W81" s="1" t="str">
        <f t="shared" si="29"/>
        <v>00000</v>
      </c>
      <c r="X81" s="1" t="e">
        <f t="shared" si="30"/>
        <v>#REF!</v>
      </c>
      <c r="Y81" s="1" t="str">
        <f t="shared" si="31"/>
        <v>000</v>
      </c>
      <c r="Z81" s="1" t="e">
        <f t="shared" si="32"/>
        <v>#REF!</v>
      </c>
      <c r="AA81" t="str">
        <f t="shared" si="36"/>
        <v>B</v>
      </c>
    </row>
    <row r="82" spans="1:27">
      <c r="A82" s="42"/>
      <c r="B82" s="43"/>
      <c r="C82" s="43"/>
      <c r="D82" s="44" t="str">
        <f t="shared" si="26"/>
        <v/>
      </c>
      <c r="E82" s="44" t="e">
        <f t="shared" si="27"/>
        <v>#REF!</v>
      </c>
      <c r="F82" s="42"/>
      <c r="G82" s="39" t="str">
        <f t="shared" si="25"/>
        <v/>
      </c>
      <c r="H82" s="39" t="str">
        <f t="shared" si="28"/>
        <v>B</v>
      </c>
      <c r="I82" s="43"/>
      <c r="J82" s="45"/>
      <c r="K82" s="42"/>
      <c r="L82" s="43"/>
      <c r="M82" s="43"/>
      <c r="N82" s="43"/>
      <c r="O82" s="45"/>
      <c r="P82" s="55" t="e">
        <f t="shared" si="33"/>
        <v>#REF!</v>
      </c>
      <c r="Q82" s="56" t="e">
        <f t="shared" si="34"/>
        <v>#REF!</v>
      </c>
      <c r="R82" s="56" t="e">
        <f t="shared" si="35"/>
        <v>#REF!</v>
      </c>
      <c r="S82" s="58"/>
      <c r="T82" s="59"/>
      <c r="U82" s="1" t="str">
        <f>IF(Dashboard!N82="P",IF(U81="",1,U81+1),"")</f>
        <v/>
      </c>
      <c r="V82" s="1" t="e">
        <f>IF(Dashboard!#REF!="B",IF(V81="",1,V81+1),"")</f>
        <v>#REF!</v>
      </c>
      <c r="W82" s="1" t="str">
        <f t="shared" si="29"/>
        <v>00000</v>
      </c>
      <c r="X82" s="1" t="e">
        <f t="shared" si="30"/>
        <v>#REF!</v>
      </c>
      <c r="Y82" s="1" t="str">
        <f t="shared" si="31"/>
        <v>000</v>
      </c>
      <c r="Z82" s="1" t="e">
        <f t="shared" si="32"/>
        <v>#REF!</v>
      </c>
      <c r="AA82" t="str">
        <f t="shared" si="36"/>
        <v>B</v>
      </c>
    </row>
    <row r="83" spans="1:27">
      <c r="A83" s="42"/>
      <c r="B83" s="43"/>
      <c r="C83" s="43"/>
      <c r="D83" s="44" t="str">
        <f t="shared" si="26"/>
        <v/>
      </c>
      <c r="E83" s="44" t="e">
        <f t="shared" si="27"/>
        <v>#REF!</v>
      </c>
      <c r="F83" s="42"/>
      <c r="G83" s="39" t="str">
        <f t="shared" si="25"/>
        <v/>
      </c>
      <c r="H83" s="39" t="str">
        <f t="shared" si="28"/>
        <v>B</v>
      </c>
      <c r="I83" s="43"/>
      <c r="J83" s="45"/>
      <c r="K83" s="42"/>
      <c r="L83" s="43"/>
      <c r="M83" s="43"/>
      <c r="N83" s="43"/>
      <c r="O83" s="45"/>
      <c r="P83" s="55" t="e">
        <f t="shared" si="33"/>
        <v>#REF!</v>
      </c>
      <c r="Q83" s="56" t="e">
        <f t="shared" si="34"/>
        <v>#REF!</v>
      </c>
      <c r="R83" s="56" t="e">
        <f t="shared" si="35"/>
        <v>#REF!</v>
      </c>
      <c r="S83" s="58"/>
      <c r="T83" s="59"/>
      <c r="U83" s="1" t="str">
        <f>IF(Dashboard!N83="P",IF(U82="",1,U82+1),"")</f>
        <v/>
      </c>
      <c r="V83" s="1" t="e">
        <f>IF(Dashboard!#REF!="B",IF(V82="",1,V82+1),"")</f>
        <v>#REF!</v>
      </c>
      <c r="W83" s="1" t="str">
        <f t="shared" si="29"/>
        <v>00000</v>
      </c>
      <c r="X83" s="1" t="e">
        <f t="shared" si="30"/>
        <v>#REF!</v>
      </c>
      <c r="Y83" s="1" t="str">
        <f t="shared" si="31"/>
        <v>000</v>
      </c>
      <c r="Z83" s="1" t="e">
        <f t="shared" si="32"/>
        <v>#REF!</v>
      </c>
      <c r="AA83" t="str">
        <f t="shared" si="36"/>
        <v>B</v>
      </c>
    </row>
    <row r="84" spans="1:27">
      <c r="A84" s="42"/>
      <c r="B84" s="43"/>
      <c r="C84" s="43"/>
      <c r="D84" s="44" t="str">
        <f t="shared" si="26"/>
        <v/>
      </c>
      <c r="E84" s="44" t="e">
        <f t="shared" si="27"/>
        <v>#REF!</v>
      </c>
      <c r="F84" s="42"/>
      <c r="G84" s="39" t="str">
        <f t="shared" ref="G84:G100" si="37">IF(AA84="P","P"&amp;REPLACE(AB84, 1, 1, ""),"")</f>
        <v/>
      </c>
      <c r="H84" s="39" t="str">
        <f t="shared" si="28"/>
        <v>B</v>
      </c>
      <c r="I84" s="43"/>
      <c r="J84" s="45"/>
      <c r="K84" s="42"/>
      <c r="L84" s="43"/>
      <c r="M84" s="43"/>
      <c r="N84" s="43"/>
      <c r="O84" s="45"/>
      <c r="P84" s="55" t="e">
        <f t="shared" si="33"/>
        <v>#REF!</v>
      </c>
      <c r="Q84" s="56" t="e">
        <f t="shared" si="34"/>
        <v>#REF!</v>
      </c>
      <c r="R84" s="56" t="e">
        <f t="shared" si="35"/>
        <v>#REF!</v>
      </c>
      <c r="S84" s="58"/>
      <c r="T84" s="59"/>
      <c r="U84" s="1" t="str">
        <f>IF(Dashboard!N84="P",IF(U83="",1,U83+1),"")</f>
        <v/>
      </c>
      <c r="V84" s="1" t="e">
        <f>IF(Dashboard!#REF!="B",IF(V83="",1,V83+1),"")</f>
        <v>#REF!</v>
      </c>
      <c r="W84" s="1" t="str">
        <f t="shared" si="29"/>
        <v>00000</v>
      </c>
      <c r="X84" s="1" t="e">
        <f t="shared" si="30"/>
        <v>#REF!</v>
      </c>
      <c r="Y84" s="1" t="str">
        <f t="shared" si="31"/>
        <v>000</v>
      </c>
      <c r="Z84" s="1" t="e">
        <f t="shared" si="32"/>
        <v>#REF!</v>
      </c>
      <c r="AA84" t="str">
        <f t="shared" si="36"/>
        <v>B</v>
      </c>
    </row>
    <row r="85" spans="1:27">
      <c r="A85" s="42"/>
      <c r="B85" s="43"/>
      <c r="C85" s="43"/>
      <c r="D85" s="44" t="str">
        <f t="shared" si="26"/>
        <v/>
      </c>
      <c r="E85" s="44" t="e">
        <f t="shared" si="27"/>
        <v>#REF!</v>
      </c>
      <c r="F85" s="42"/>
      <c r="G85" s="39" t="str">
        <f t="shared" si="37"/>
        <v/>
      </c>
      <c r="H85" s="39" t="str">
        <f t="shared" si="28"/>
        <v>B</v>
      </c>
      <c r="I85" s="43"/>
      <c r="J85" s="45"/>
      <c r="K85" s="42"/>
      <c r="L85" s="43"/>
      <c r="M85" s="43"/>
      <c r="N85" s="43"/>
      <c r="O85" s="45"/>
      <c r="P85" s="55" t="e">
        <f t="shared" si="33"/>
        <v>#REF!</v>
      </c>
      <c r="Q85" s="56" t="e">
        <f t="shared" si="34"/>
        <v>#REF!</v>
      </c>
      <c r="R85" s="56" t="e">
        <f t="shared" si="35"/>
        <v>#REF!</v>
      </c>
      <c r="S85" s="58"/>
      <c r="T85" s="59"/>
      <c r="U85" s="1" t="str">
        <f>IF(Dashboard!N85="P",IF(U84="",1,U84+1),"")</f>
        <v/>
      </c>
      <c r="V85" s="1" t="e">
        <f>IF(Dashboard!#REF!="B",IF(V84="",1,V84+1),"")</f>
        <v>#REF!</v>
      </c>
      <c r="W85" s="1" t="str">
        <f t="shared" si="29"/>
        <v>00000</v>
      </c>
      <c r="X85" s="1" t="e">
        <f t="shared" si="30"/>
        <v>#REF!</v>
      </c>
      <c r="Y85" s="1" t="str">
        <f t="shared" si="31"/>
        <v>000</v>
      </c>
      <c r="Z85" s="1" t="e">
        <f t="shared" si="32"/>
        <v>#REF!</v>
      </c>
      <c r="AA85" t="str">
        <f t="shared" si="36"/>
        <v>B</v>
      </c>
    </row>
    <row r="86" spans="1:27">
      <c r="A86" s="42"/>
      <c r="B86" s="43"/>
      <c r="C86" s="43"/>
      <c r="D86" s="44" t="str">
        <f t="shared" si="26"/>
        <v/>
      </c>
      <c r="E86" s="44" t="e">
        <f t="shared" si="27"/>
        <v>#REF!</v>
      </c>
      <c r="F86" s="42"/>
      <c r="G86" s="39" t="str">
        <f t="shared" si="37"/>
        <v/>
      </c>
      <c r="H86" s="39" t="str">
        <f t="shared" si="28"/>
        <v>B</v>
      </c>
      <c r="I86" s="43"/>
      <c r="J86" s="45"/>
      <c r="K86" s="42"/>
      <c r="L86" s="43"/>
      <c r="M86" s="43"/>
      <c r="N86" s="43"/>
      <c r="O86" s="45"/>
      <c r="P86" s="55" t="e">
        <f t="shared" si="33"/>
        <v>#REF!</v>
      </c>
      <c r="Q86" s="56" t="e">
        <f t="shared" si="34"/>
        <v>#REF!</v>
      </c>
      <c r="R86" s="56" t="e">
        <f t="shared" si="35"/>
        <v>#REF!</v>
      </c>
      <c r="S86" s="58"/>
      <c r="T86" s="59"/>
      <c r="U86" s="1" t="str">
        <f>IF(Dashboard!N86="P",IF(U85="",1,U85+1),"")</f>
        <v/>
      </c>
      <c r="V86" s="1" t="e">
        <f>IF(Dashboard!#REF!="B",IF(V85="",1,V85+1),"")</f>
        <v>#REF!</v>
      </c>
      <c r="W86" s="1" t="str">
        <f t="shared" si="29"/>
        <v>00000</v>
      </c>
      <c r="X86" s="1" t="e">
        <f t="shared" si="30"/>
        <v>#REF!</v>
      </c>
      <c r="Y86" s="1" t="str">
        <f t="shared" si="31"/>
        <v>000</v>
      </c>
      <c r="Z86" s="1" t="e">
        <f t="shared" si="32"/>
        <v>#REF!</v>
      </c>
      <c r="AA86" t="str">
        <f t="shared" si="36"/>
        <v>B</v>
      </c>
    </row>
    <row r="87" spans="1:27">
      <c r="A87" s="42"/>
      <c r="B87" s="43"/>
      <c r="C87" s="43"/>
      <c r="D87" s="44" t="str">
        <f t="shared" si="26"/>
        <v/>
      </c>
      <c r="E87" s="44" t="e">
        <f t="shared" si="27"/>
        <v>#REF!</v>
      </c>
      <c r="F87" s="42"/>
      <c r="G87" s="39" t="str">
        <f t="shared" si="37"/>
        <v/>
      </c>
      <c r="H87" s="39" t="str">
        <f t="shared" si="28"/>
        <v>B</v>
      </c>
      <c r="I87" s="43"/>
      <c r="J87" s="45"/>
      <c r="K87" s="42"/>
      <c r="L87" s="43"/>
      <c r="M87" s="43"/>
      <c r="N87" s="43"/>
      <c r="O87" s="45"/>
      <c r="P87" s="55" t="e">
        <f t="shared" si="33"/>
        <v>#REF!</v>
      </c>
      <c r="Q87" s="56" t="e">
        <f t="shared" si="34"/>
        <v>#REF!</v>
      </c>
      <c r="R87" s="56" t="e">
        <f t="shared" si="35"/>
        <v>#REF!</v>
      </c>
      <c r="S87" s="58"/>
      <c r="T87" s="59"/>
      <c r="U87" s="1" t="str">
        <f>IF(Dashboard!N87="P",IF(U86="",1,U86+1),"")</f>
        <v/>
      </c>
      <c r="V87" s="1" t="e">
        <f>IF(Dashboard!#REF!="B",IF(V86="",1,V86+1),"")</f>
        <v>#REF!</v>
      </c>
      <c r="W87" s="1" t="str">
        <f t="shared" si="29"/>
        <v>00000</v>
      </c>
      <c r="X87" s="1" t="e">
        <f t="shared" si="30"/>
        <v>#REF!</v>
      </c>
      <c r="Y87" s="1" t="str">
        <f t="shared" si="31"/>
        <v>000</v>
      </c>
      <c r="Z87" s="1" t="e">
        <f t="shared" si="32"/>
        <v>#REF!</v>
      </c>
      <c r="AA87" t="str">
        <f t="shared" si="36"/>
        <v>B</v>
      </c>
    </row>
    <row r="88" spans="1:27">
      <c r="A88" s="42"/>
      <c r="B88" s="43"/>
      <c r="C88" s="43"/>
      <c r="D88" s="44" t="str">
        <f t="shared" si="26"/>
        <v/>
      </c>
      <c r="E88" s="44" t="e">
        <f t="shared" si="27"/>
        <v>#REF!</v>
      </c>
      <c r="F88" s="42"/>
      <c r="G88" s="39" t="str">
        <f t="shared" si="37"/>
        <v/>
      </c>
      <c r="H88" s="39" t="str">
        <f t="shared" si="28"/>
        <v>B</v>
      </c>
      <c r="I88" s="43"/>
      <c r="J88" s="45"/>
      <c r="K88" s="42"/>
      <c r="L88" s="43"/>
      <c r="M88" s="43"/>
      <c r="N88" s="43"/>
      <c r="O88" s="45"/>
      <c r="P88" s="55" t="e">
        <f t="shared" si="33"/>
        <v>#REF!</v>
      </c>
      <c r="Q88" s="56" t="e">
        <f t="shared" si="34"/>
        <v>#REF!</v>
      </c>
      <c r="R88" s="56" t="e">
        <f t="shared" si="35"/>
        <v>#REF!</v>
      </c>
      <c r="S88" s="58"/>
      <c r="T88" s="59"/>
      <c r="U88" s="1" t="str">
        <f>IF(Dashboard!N88="P",IF(U87="",1,U87+1),"")</f>
        <v/>
      </c>
      <c r="V88" s="1" t="e">
        <f>IF(Dashboard!#REF!="B",IF(V87="",1,V87+1),"")</f>
        <v>#REF!</v>
      </c>
      <c r="W88" s="1" t="str">
        <f t="shared" si="29"/>
        <v>00000</v>
      </c>
      <c r="X88" s="1" t="e">
        <f t="shared" si="30"/>
        <v>#REF!</v>
      </c>
      <c r="Y88" s="1" t="str">
        <f t="shared" si="31"/>
        <v>000</v>
      </c>
      <c r="Z88" s="1" t="e">
        <f t="shared" si="32"/>
        <v>#REF!</v>
      </c>
      <c r="AA88" t="str">
        <f t="shared" si="36"/>
        <v>B</v>
      </c>
    </row>
    <row r="89" spans="1:27">
      <c r="A89" s="42"/>
      <c r="B89" s="43"/>
      <c r="C89" s="43"/>
      <c r="D89" s="44" t="str">
        <f t="shared" si="26"/>
        <v/>
      </c>
      <c r="E89" s="44" t="e">
        <f t="shared" si="27"/>
        <v>#REF!</v>
      </c>
      <c r="F89" s="42"/>
      <c r="G89" s="39" t="str">
        <f t="shared" si="37"/>
        <v/>
      </c>
      <c r="H89" s="39" t="str">
        <f t="shared" si="28"/>
        <v>B</v>
      </c>
      <c r="I89" s="43"/>
      <c r="J89" s="45"/>
      <c r="K89" s="42"/>
      <c r="L89" s="43"/>
      <c r="M89" s="43"/>
      <c r="N89" s="43"/>
      <c r="O89" s="45"/>
      <c r="P89" s="55" t="e">
        <f t="shared" si="33"/>
        <v>#REF!</v>
      </c>
      <c r="Q89" s="56" t="e">
        <f t="shared" si="34"/>
        <v>#REF!</v>
      </c>
      <c r="R89" s="56" t="e">
        <f t="shared" si="35"/>
        <v>#REF!</v>
      </c>
      <c r="S89" s="58"/>
      <c r="T89" s="59"/>
      <c r="U89" s="1" t="str">
        <f>IF(Dashboard!N89="P",IF(U88="",1,U88+1),"")</f>
        <v/>
      </c>
      <c r="V89" s="1" t="e">
        <f>IF(Dashboard!#REF!="B",IF(V88="",1,V88+1),"")</f>
        <v>#REF!</v>
      </c>
      <c r="W89" s="1" t="str">
        <f t="shared" si="29"/>
        <v>00000</v>
      </c>
      <c r="X89" s="1" t="e">
        <f t="shared" si="30"/>
        <v>#REF!</v>
      </c>
      <c r="Y89" s="1" t="str">
        <f t="shared" si="31"/>
        <v>000</v>
      </c>
      <c r="Z89" s="1" t="e">
        <f t="shared" si="32"/>
        <v>#REF!</v>
      </c>
      <c r="AA89" t="str">
        <f t="shared" si="36"/>
        <v>B</v>
      </c>
    </row>
    <row r="90" spans="1:27">
      <c r="A90" s="42"/>
      <c r="B90" s="43"/>
      <c r="C90" s="43"/>
      <c r="D90" s="44" t="str">
        <f t="shared" si="26"/>
        <v/>
      </c>
      <c r="E90" s="44" t="e">
        <f t="shared" si="27"/>
        <v>#REF!</v>
      </c>
      <c r="F90" s="42"/>
      <c r="G90" s="39" t="str">
        <f t="shared" si="37"/>
        <v/>
      </c>
      <c r="H90" s="39" t="str">
        <f t="shared" si="28"/>
        <v>B</v>
      </c>
      <c r="I90" s="43"/>
      <c r="J90" s="45"/>
      <c r="K90" s="42"/>
      <c r="L90" s="43"/>
      <c r="M90" s="43"/>
      <c r="N90" s="43"/>
      <c r="O90" s="45"/>
      <c r="P90" s="55" t="e">
        <f t="shared" si="33"/>
        <v>#REF!</v>
      </c>
      <c r="Q90" s="56" t="e">
        <f t="shared" si="34"/>
        <v>#REF!</v>
      </c>
      <c r="R90" s="56" t="e">
        <f t="shared" si="35"/>
        <v>#REF!</v>
      </c>
      <c r="S90" s="58"/>
      <c r="T90" s="59"/>
      <c r="U90" s="1" t="str">
        <f>IF(Dashboard!N90="P",IF(U89="",1,U89+1),"")</f>
        <v/>
      </c>
      <c r="V90" s="1" t="e">
        <f>IF(Dashboard!#REF!="B",IF(V89="",1,V89+1),"")</f>
        <v>#REF!</v>
      </c>
      <c r="W90" s="1" t="str">
        <f t="shared" si="29"/>
        <v>00000</v>
      </c>
      <c r="X90" s="1" t="e">
        <f t="shared" si="30"/>
        <v>#REF!</v>
      </c>
      <c r="Y90" s="1" t="str">
        <f t="shared" si="31"/>
        <v>000</v>
      </c>
      <c r="Z90" s="1" t="e">
        <f t="shared" si="32"/>
        <v>#REF!</v>
      </c>
      <c r="AA90" t="str">
        <f t="shared" si="36"/>
        <v>B</v>
      </c>
    </row>
    <row r="91" spans="1:27">
      <c r="A91" s="42"/>
      <c r="B91" s="43"/>
      <c r="C91" s="43"/>
      <c r="D91" s="44" t="str">
        <f t="shared" si="26"/>
        <v/>
      </c>
      <c r="E91" s="44" t="e">
        <f t="shared" si="27"/>
        <v>#REF!</v>
      </c>
      <c r="F91" s="42"/>
      <c r="G91" s="39" t="str">
        <f t="shared" si="37"/>
        <v/>
      </c>
      <c r="H91" s="39" t="str">
        <f t="shared" si="28"/>
        <v>B</v>
      </c>
      <c r="I91" s="43"/>
      <c r="J91" s="45"/>
      <c r="K91" s="42"/>
      <c r="L91" s="43"/>
      <c r="M91" s="43"/>
      <c r="N91" s="43"/>
      <c r="O91" s="45"/>
      <c r="P91" s="55" t="e">
        <f t="shared" si="33"/>
        <v>#REF!</v>
      </c>
      <c r="Q91" s="56" t="e">
        <f t="shared" si="34"/>
        <v>#REF!</v>
      </c>
      <c r="R91" s="56" t="e">
        <f t="shared" si="35"/>
        <v>#REF!</v>
      </c>
      <c r="S91" s="58"/>
      <c r="T91" s="59"/>
      <c r="U91" s="1" t="str">
        <f>IF(Dashboard!N91="P",IF(U90="",1,U90+1),"")</f>
        <v/>
      </c>
      <c r="V91" s="1" t="e">
        <f>IF(Dashboard!#REF!="B",IF(V90="",1,V90+1),"")</f>
        <v>#REF!</v>
      </c>
      <c r="W91" s="1" t="str">
        <f t="shared" si="29"/>
        <v>00000</v>
      </c>
      <c r="X91" s="1" t="e">
        <f t="shared" si="30"/>
        <v>#REF!</v>
      </c>
      <c r="Y91" s="1" t="str">
        <f t="shared" si="31"/>
        <v>000</v>
      </c>
      <c r="Z91" s="1" t="e">
        <f t="shared" si="32"/>
        <v>#REF!</v>
      </c>
      <c r="AA91" t="str">
        <f t="shared" si="36"/>
        <v>B</v>
      </c>
    </row>
    <row r="92" spans="1:27">
      <c r="A92" s="42"/>
      <c r="B92" s="43"/>
      <c r="C92" s="43"/>
      <c r="D92" s="44" t="str">
        <f t="shared" si="26"/>
        <v/>
      </c>
      <c r="E92" s="44" t="e">
        <f t="shared" si="27"/>
        <v>#REF!</v>
      </c>
      <c r="F92" s="42"/>
      <c r="G92" s="39" t="str">
        <f t="shared" si="37"/>
        <v/>
      </c>
      <c r="H92" s="39" t="str">
        <f t="shared" si="28"/>
        <v>B</v>
      </c>
      <c r="I92" s="43"/>
      <c r="J92" s="45"/>
      <c r="K92" s="42"/>
      <c r="L92" s="43"/>
      <c r="M92" s="43"/>
      <c r="N92" s="43"/>
      <c r="O92" s="45"/>
      <c r="P92" s="55" t="e">
        <f t="shared" si="33"/>
        <v>#REF!</v>
      </c>
      <c r="Q92" s="56" t="e">
        <f t="shared" si="34"/>
        <v>#REF!</v>
      </c>
      <c r="R92" s="56" t="e">
        <f t="shared" si="35"/>
        <v>#REF!</v>
      </c>
      <c r="S92" s="58"/>
      <c r="T92" s="59"/>
      <c r="U92" s="1" t="str">
        <f>IF(Dashboard!N92="P",IF(U91="",1,U91+1),"")</f>
        <v/>
      </c>
      <c r="V92" s="1" t="e">
        <f>IF(Dashboard!#REF!="B",IF(V91="",1,V91+1),"")</f>
        <v>#REF!</v>
      </c>
      <c r="W92" s="1" t="str">
        <f t="shared" si="29"/>
        <v>00000</v>
      </c>
      <c r="X92" s="1" t="e">
        <f t="shared" si="30"/>
        <v>#REF!</v>
      </c>
      <c r="Y92" s="1" t="str">
        <f t="shared" si="31"/>
        <v>000</v>
      </c>
      <c r="Z92" s="1" t="e">
        <f t="shared" si="32"/>
        <v>#REF!</v>
      </c>
      <c r="AA92" t="str">
        <f t="shared" si="36"/>
        <v>B</v>
      </c>
    </row>
    <row r="93" spans="1:27">
      <c r="A93" s="42"/>
      <c r="B93" s="43"/>
      <c r="C93" s="43"/>
      <c r="D93" s="44" t="str">
        <f t="shared" si="26"/>
        <v/>
      </c>
      <c r="E93" s="44" t="e">
        <f t="shared" si="27"/>
        <v>#REF!</v>
      </c>
      <c r="F93" s="42"/>
      <c r="G93" s="39" t="str">
        <f t="shared" si="37"/>
        <v/>
      </c>
      <c r="H93" s="39" t="str">
        <f t="shared" si="28"/>
        <v>B</v>
      </c>
      <c r="I93" s="43"/>
      <c r="J93" s="45"/>
      <c r="K93" s="42"/>
      <c r="L93" s="43"/>
      <c r="M93" s="43"/>
      <c r="N93" s="43"/>
      <c r="O93" s="45"/>
      <c r="P93" s="55" t="e">
        <f t="shared" si="33"/>
        <v>#REF!</v>
      </c>
      <c r="Q93" s="56" t="e">
        <f t="shared" si="34"/>
        <v>#REF!</v>
      </c>
      <c r="R93" s="56" t="e">
        <f t="shared" si="35"/>
        <v>#REF!</v>
      </c>
      <c r="S93" s="58"/>
      <c r="T93" s="59"/>
      <c r="U93" s="1" t="str">
        <f>IF(Dashboard!N93="P",IF(U92="",1,U92+1),"")</f>
        <v/>
      </c>
      <c r="V93" s="1" t="e">
        <f>IF(Dashboard!#REF!="B",IF(V92="",1,V92+1),"")</f>
        <v>#REF!</v>
      </c>
      <c r="W93" s="1" t="str">
        <f t="shared" si="29"/>
        <v>00000</v>
      </c>
      <c r="X93" s="1" t="e">
        <f t="shared" si="30"/>
        <v>#REF!</v>
      </c>
      <c r="Y93" s="1" t="str">
        <f t="shared" si="31"/>
        <v>000</v>
      </c>
      <c r="Z93" s="1" t="e">
        <f t="shared" si="32"/>
        <v>#REF!</v>
      </c>
      <c r="AA93" t="str">
        <f t="shared" si="36"/>
        <v>B</v>
      </c>
    </row>
    <row r="94" spans="1:27">
      <c r="A94" s="42"/>
      <c r="B94" s="43"/>
      <c r="C94" s="43"/>
      <c r="D94" s="44" t="str">
        <f t="shared" si="26"/>
        <v/>
      </c>
      <c r="E94" s="44" t="e">
        <f t="shared" si="27"/>
        <v>#REF!</v>
      </c>
      <c r="F94" s="42"/>
      <c r="G94" s="39" t="str">
        <f t="shared" si="37"/>
        <v/>
      </c>
      <c r="H94" s="39" t="str">
        <f t="shared" si="28"/>
        <v>B</v>
      </c>
      <c r="I94" s="43"/>
      <c r="J94" s="45"/>
      <c r="K94" s="42"/>
      <c r="L94" s="43"/>
      <c r="M94" s="43"/>
      <c r="N94" s="43"/>
      <c r="O94" s="45"/>
      <c r="P94" s="55" t="e">
        <f t="shared" si="33"/>
        <v>#REF!</v>
      </c>
      <c r="Q94" s="56" t="e">
        <f t="shared" si="34"/>
        <v>#REF!</v>
      </c>
      <c r="R94" s="56" t="e">
        <f t="shared" si="35"/>
        <v>#REF!</v>
      </c>
      <c r="S94" s="58"/>
      <c r="T94" s="59"/>
      <c r="U94" s="1" t="str">
        <f>IF(Dashboard!N94="P",IF(U93="",1,U93+1),"")</f>
        <v/>
      </c>
      <c r="V94" s="1" t="e">
        <f>IF(Dashboard!#REF!="B",IF(V93="",1,V93+1),"")</f>
        <v>#REF!</v>
      </c>
      <c r="W94" s="1" t="str">
        <f t="shared" si="29"/>
        <v>00000</v>
      </c>
      <c r="X94" s="1" t="e">
        <f t="shared" si="30"/>
        <v>#REF!</v>
      </c>
      <c r="Y94" s="1" t="str">
        <f t="shared" si="31"/>
        <v>000</v>
      </c>
      <c r="Z94" s="1" t="e">
        <f t="shared" si="32"/>
        <v>#REF!</v>
      </c>
      <c r="AA94" t="str">
        <f t="shared" si="36"/>
        <v>B</v>
      </c>
    </row>
    <row r="95" spans="1:27">
      <c r="A95" s="42"/>
      <c r="B95" s="43"/>
      <c r="C95" s="43"/>
      <c r="D95" s="44" t="str">
        <f t="shared" si="26"/>
        <v/>
      </c>
      <c r="E95" s="44" t="e">
        <f t="shared" si="27"/>
        <v>#REF!</v>
      </c>
      <c r="F95" s="42"/>
      <c r="G95" s="39" t="str">
        <f t="shared" si="37"/>
        <v/>
      </c>
      <c r="H95" s="39" t="str">
        <f t="shared" si="28"/>
        <v>B</v>
      </c>
      <c r="I95" s="43"/>
      <c r="J95" s="45"/>
      <c r="K95" s="42"/>
      <c r="L95" s="43"/>
      <c r="M95" s="43"/>
      <c r="N95" s="43"/>
      <c r="O95" s="45"/>
      <c r="P95" s="55" t="e">
        <f t="shared" si="33"/>
        <v>#REF!</v>
      </c>
      <c r="Q95" s="56" t="e">
        <f t="shared" si="34"/>
        <v>#REF!</v>
      </c>
      <c r="R95" s="56" t="e">
        <f t="shared" si="35"/>
        <v>#REF!</v>
      </c>
      <c r="S95" s="58"/>
      <c r="T95" s="59"/>
      <c r="U95" s="1" t="str">
        <f>IF(Dashboard!N95="P",IF(U94="",1,U94+1),"")</f>
        <v/>
      </c>
      <c r="V95" s="1" t="e">
        <f>IF(Dashboard!#REF!="B",IF(V94="",1,V94+1),"")</f>
        <v>#REF!</v>
      </c>
      <c r="W95" s="1" t="str">
        <f t="shared" si="29"/>
        <v>00000</v>
      </c>
      <c r="X95" s="1" t="e">
        <f t="shared" si="30"/>
        <v>#REF!</v>
      </c>
      <c r="Y95" s="1" t="str">
        <f t="shared" si="31"/>
        <v>000</v>
      </c>
      <c r="Z95" s="1" t="e">
        <f t="shared" si="32"/>
        <v>#REF!</v>
      </c>
      <c r="AA95" t="str">
        <f t="shared" si="36"/>
        <v>B</v>
      </c>
    </row>
    <row r="96" spans="1:27">
      <c r="A96" s="42"/>
      <c r="B96" s="43"/>
      <c r="C96" s="43"/>
      <c r="D96" s="44" t="str">
        <f t="shared" si="26"/>
        <v/>
      </c>
      <c r="E96" s="44" t="e">
        <f t="shared" si="27"/>
        <v>#REF!</v>
      </c>
      <c r="F96" s="42"/>
      <c r="G96" s="39" t="str">
        <f t="shared" si="37"/>
        <v/>
      </c>
      <c r="H96" s="39" t="str">
        <f t="shared" si="28"/>
        <v>B</v>
      </c>
      <c r="I96" s="43"/>
      <c r="J96" s="45"/>
      <c r="K96" s="42"/>
      <c r="L96" s="43"/>
      <c r="M96" s="43"/>
      <c r="N96" s="43"/>
      <c r="O96" s="45"/>
      <c r="P96" s="55" t="e">
        <f t="shared" si="33"/>
        <v>#REF!</v>
      </c>
      <c r="Q96" s="56" t="e">
        <f t="shared" si="34"/>
        <v>#REF!</v>
      </c>
      <c r="R96" s="56" t="e">
        <f t="shared" si="35"/>
        <v>#REF!</v>
      </c>
      <c r="S96" s="58"/>
      <c r="T96" s="59"/>
      <c r="U96" s="1" t="str">
        <f>IF(Dashboard!N96="P",IF(U95="",1,U95+1),"")</f>
        <v/>
      </c>
      <c r="V96" s="1" t="e">
        <f>IF(Dashboard!#REF!="B",IF(V95="",1,V95+1),"")</f>
        <v>#REF!</v>
      </c>
      <c r="W96" s="1" t="str">
        <f t="shared" si="29"/>
        <v>00000</v>
      </c>
      <c r="X96" s="1" t="e">
        <f t="shared" si="30"/>
        <v>#REF!</v>
      </c>
      <c r="Y96" s="1" t="str">
        <f t="shared" si="31"/>
        <v>000</v>
      </c>
      <c r="Z96" s="1" t="e">
        <f t="shared" si="32"/>
        <v>#REF!</v>
      </c>
      <c r="AA96" t="str">
        <f t="shared" si="36"/>
        <v>B</v>
      </c>
    </row>
    <row r="97" spans="1:27">
      <c r="A97" s="42"/>
      <c r="B97" s="43"/>
      <c r="C97" s="43"/>
      <c r="D97" s="44" t="str">
        <f t="shared" si="26"/>
        <v/>
      </c>
      <c r="E97" s="44" t="e">
        <f t="shared" si="27"/>
        <v>#REF!</v>
      </c>
      <c r="F97" s="42"/>
      <c r="G97" s="39" t="str">
        <f t="shared" si="37"/>
        <v/>
      </c>
      <c r="H97" s="39" t="str">
        <f t="shared" si="28"/>
        <v>B</v>
      </c>
      <c r="I97" s="43"/>
      <c r="J97" s="45"/>
      <c r="K97" s="42"/>
      <c r="L97" s="43"/>
      <c r="M97" s="43"/>
      <c r="N97" s="43"/>
      <c r="O97" s="45"/>
      <c r="P97" s="55" t="e">
        <f t="shared" si="33"/>
        <v>#REF!</v>
      </c>
      <c r="Q97" s="56" t="e">
        <f t="shared" si="34"/>
        <v>#REF!</v>
      </c>
      <c r="R97" s="56" t="e">
        <f t="shared" si="35"/>
        <v>#REF!</v>
      </c>
      <c r="S97" s="58"/>
      <c r="T97" s="59"/>
      <c r="U97" s="1" t="str">
        <f>IF(Dashboard!N97="P",IF(U96="",1,U96+1),"")</f>
        <v/>
      </c>
      <c r="V97" s="1" t="e">
        <f>IF(Dashboard!#REF!="B",IF(V96="",1,V96+1),"")</f>
        <v>#REF!</v>
      </c>
      <c r="W97" s="1" t="str">
        <f t="shared" si="29"/>
        <v>00000</v>
      </c>
      <c r="X97" s="1" t="e">
        <f t="shared" si="30"/>
        <v>#REF!</v>
      </c>
      <c r="Y97" s="1" t="str">
        <f t="shared" si="31"/>
        <v>000</v>
      </c>
      <c r="Z97" s="1" t="e">
        <f t="shared" si="32"/>
        <v>#REF!</v>
      </c>
      <c r="AA97" t="str">
        <f t="shared" si="36"/>
        <v>B</v>
      </c>
    </row>
    <row r="98" spans="1:27">
      <c r="A98" s="42"/>
      <c r="B98" s="43"/>
      <c r="C98" s="43"/>
      <c r="D98" s="44" t="str">
        <f t="shared" si="26"/>
        <v/>
      </c>
      <c r="E98" s="44" t="e">
        <f t="shared" si="27"/>
        <v>#REF!</v>
      </c>
      <c r="F98" s="42"/>
      <c r="G98" s="39" t="str">
        <f t="shared" si="37"/>
        <v/>
      </c>
      <c r="H98" s="39" t="str">
        <f t="shared" si="28"/>
        <v>B</v>
      </c>
      <c r="I98" s="43"/>
      <c r="J98" s="45"/>
      <c r="K98" s="42"/>
      <c r="L98" s="43"/>
      <c r="M98" s="43"/>
      <c r="N98" s="43"/>
      <c r="O98" s="45"/>
      <c r="P98" s="55" t="e">
        <f t="shared" si="33"/>
        <v>#REF!</v>
      </c>
      <c r="Q98" s="56" t="e">
        <f t="shared" si="34"/>
        <v>#REF!</v>
      </c>
      <c r="R98" s="56" t="e">
        <f t="shared" si="35"/>
        <v>#REF!</v>
      </c>
      <c r="S98" s="58"/>
      <c r="T98" s="59"/>
      <c r="U98" s="1" t="str">
        <f>IF(Dashboard!N98="P",IF(U97="",1,U97+1),"")</f>
        <v/>
      </c>
      <c r="V98" s="1" t="e">
        <f>IF(Dashboard!#REF!="B",IF(V97="",1,V97+1),"")</f>
        <v>#REF!</v>
      </c>
      <c r="W98" s="1" t="str">
        <f t="shared" si="29"/>
        <v>00000</v>
      </c>
      <c r="X98" s="1" t="e">
        <f t="shared" si="30"/>
        <v>#REF!</v>
      </c>
      <c r="Y98" s="1" t="str">
        <f t="shared" si="31"/>
        <v>000</v>
      </c>
      <c r="Z98" s="1" t="e">
        <f t="shared" si="32"/>
        <v>#REF!</v>
      </c>
      <c r="AA98" t="str">
        <f t="shared" si="36"/>
        <v>B</v>
      </c>
    </row>
    <row r="99" spans="1:27">
      <c r="A99" s="42"/>
      <c r="B99" s="43"/>
      <c r="C99" s="43"/>
      <c r="D99" s="44" t="str">
        <f t="shared" si="26"/>
        <v/>
      </c>
      <c r="E99" s="44" t="e">
        <f t="shared" si="27"/>
        <v>#REF!</v>
      </c>
      <c r="F99" s="42"/>
      <c r="G99" s="39" t="str">
        <f t="shared" si="37"/>
        <v/>
      </c>
      <c r="H99" s="39" t="str">
        <f t="shared" si="28"/>
        <v>B</v>
      </c>
      <c r="I99" s="43"/>
      <c r="J99" s="45"/>
      <c r="K99" s="42"/>
      <c r="L99" s="43"/>
      <c r="M99" s="43"/>
      <c r="N99" s="43"/>
      <c r="O99" s="45"/>
      <c r="P99" s="55" t="e">
        <f t="shared" si="33"/>
        <v>#REF!</v>
      </c>
      <c r="Q99" s="56" t="e">
        <f t="shared" si="34"/>
        <v>#REF!</v>
      </c>
      <c r="R99" s="56" t="e">
        <f t="shared" si="35"/>
        <v>#REF!</v>
      </c>
      <c r="S99" s="58"/>
      <c r="T99" s="59"/>
      <c r="U99" s="1" t="str">
        <f>IF(Dashboard!N99="P",IF(U98="",1,U98+1),"")</f>
        <v/>
      </c>
      <c r="V99" s="1" t="e">
        <f>IF(Dashboard!#REF!="B",IF(V98="",1,V98+1),"")</f>
        <v>#REF!</v>
      </c>
      <c r="W99" s="1" t="str">
        <f t="shared" si="29"/>
        <v>00000</v>
      </c>
      <c r="X99" s="1" t="e">
        <f t="shared" si="30"/>
        <v>#REF!</v>
      </c>
      <c r="Y99" s="1" t="str">
        <f t="shared" si="31"/>
        <v>000</v>
      </c>
      <c r="Z99" s="1" t="e">
        <f t="shared" si="32"/>
        <v>#REF!</v>
      </c>
      <c r="AA99" t="str">
        <f t="shared" si="36"/>
        <v>B</v>
      </c>
    </row>
    <row r="100" spans="1:27" ht="15.75" thickBot="1">
      <c r="A100" s="46"/>
      <c r="B100" s="47"/>
      <c r="C100" s="63"/>
      <c r="D100" s="44" t="str">
        <f t="shared" si="26"/>
        <v/>
      </c>
      <c r="E100" s="44" t="e">
        <f t="shared" si="27"/>
        <v>#REF!</v>
      </c>
      <c r="F100" s="46"/>
      <c r="G100" s="39" t="str">
        <f t="shared" si="37"/>
        <v/>
      </c>
      <c r="H100" s="39" t="str">
        <f t="shared" si="28"/>
        <v>B</v>
      </c>
      <c r="I100" s="47"/>
      <c r="J100" s="48"/>
      <c r="K100" s="46"/>
      <c r="L100" s="47"/>
      <c r="M100" s="47"/>
      <c r="N100" s="47"/>
      <c r="O100" s="48"/>
      <c r="P100" s="55" t="e">
        <f t="shared" si="33"/>
        <v>#REF!</v>
      </c>
      <c r="Q100" s="56" t="e">
        <f t="shared" si="34"/>
        <v>#REF!</v>
      </c>
      <c r="R100" s="56" t="e">
        <f t="shared" si="35"/>
        <v>#REF!</v>
      </c>
      <c r="S100" s="60"/>
      <c r="T100" s="61"/>
      <c r="U100" s="1" t="str">
        <f>IF(Dashboard!N100="P",IF(U99="",1,U99+1),"")</f>
        <v/>
      </c>
      <c r="V100" s="1" t="e">
        <f>IF(Dashboard!#REF!="B",IF(V99="",1,V99+1),"")</f>
        <v>#REF!</v>
      </c>
      <c r="W100" s="1" t="str">
        <f t="shared" si="29"/>
        <v>00000</v>
      </c>
      <c r="X100" s="1" t="e">
        <f t="shared" si="30"/>
        <v>#REF!</v>
      </c>
      <c r="Y100" s="1" t="str">
        <f t="shared" si="31"/>
        <v>000</v>
      </c>
      <c r="Z100" s="1" t="e">
        <f t="shared" si="32"/>
        <v>#REF!</v>
      </c>
      <c r="AA100" t="str">
        <f t="shared" si="36"/>
        <v>B</v>
      </c>
    </row>
  </sheetData>
  <mergeCells count="17"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  <mergeCell ref="Y3:Z3"/>
    <mergeCell ref="AA3:AA4"/>
    <mergeCell ref="AB3:AB4"/>
    <mergeCell ref="Q3:Q4"/>
    <mergeCell ref="R3:R4"/>
    <mergeCell ref="S3:S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O11" sqref="O11"/>
    </sheetView>
  </sheetViews>
  <sheetFormatPr defaultRowHeight="15"/>
  <cols>
    <col min="1" max="2" width="9.140625" style="1"/>
    <col min="15" max="15" width="12.28515625" customWidth="1"/>
  </cols>
  <sheetData>
    <row r="1" spans="1:18">
      <c r="A1" s="133" t="s">
        <v>3</v>
      </c>
      <c r="B1" s="134"/>
      <c r="C1" s="133" t="s">
        <v>12</v>
      </c>
      <c r="D1" s="134"/>
      <c r="E1" s="133" t="s">
        <v>13</v>
      </c>
      <c r="F1" s="134"/>
      <c r="G1" s="133" t="s">
        <v>14</v>
      </c>
      <c r="H1" s="134"/>
      <c r="I1" s="133" t="s">
        <v>15</v>
      </c>
      <c r="J1" s="134"/>
      <c r="K1" s="133" t="s">
        <v>16</v>
      </c>
      <c r="L1" s="134"/>
      <c r="M1" s="133" t="s">
        <v>17</v>
      </c>
      <c r="N1" s="134"/>
      <c r="O1" t="s">
        <v>51</v>
      </c>
      <c r="Q1" t="s">
        <v>39</v>
      </c>
      <c r="R1" t="s">
        <v>40</v>
      </c>
    </row>
    <row r="2" spans="1:18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52</v>
      </c>
    </row>
    <row r="4" spans="1:18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53</v>
      </c>
    </row>
    <row r="6" spans="1:18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54</v>
      </c>
    </row>
    <row r="8" spans="1:18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55</v>
      </c>
    </row>
    <row r="10" spans="1:18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56</v>
      </c>
    </row>
    <row r="12" spans="1:18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57</v>
      </c>
    </row>
    <row r="14" spans="1:18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58</v>
      </c>
    </row>
    <row r="16" spans="1:18" ht="15.75" thickBot="1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>
      <c r="O17" t="s">
        <v>59</v>
      </c>
    </row>
    <row r="19" spans="1:15">
      <c r="O19" t="s">
        <v>60</v>
      </c>
    </row>
    <row r="21" spans="1:15">
      <c r="A21" s="1">
        <v>1</v>
      </c>
      <c r="L21" t="s">
        <v>63</v>
      </c>
      <c r="O21" t="s">
        <v>61</v>
      </c>
    </row>
    <row r="22" spans="1:15">
      <c r="A22" s="1">
        <v>3</v>
      </c>
      <c r="L22" t="s">
        <v>64</v>
      </c>
      <c r="O22" t="s">
        <v>62</v>
      </c>
    </row>
    <row r="23" spans="1:15">
      <c r="A23" s="1">
        <v>6</v>
      </c>
      <c r="G23" t="s">
        <v>25</v>
      </c>
      <c r="H23" t="s">
        <v>25</v>
      </c>
      <c r="I23" t="s">
        <v>24</v>
      </c>
      <c r="J23" t="s">
        <v>24</v>
      </c>
      <c r="K23" t="s">
        <v>25</v>
      </c>
      <c r="L23" t="s">
        <v>25</v>
      </c>
      <c r="O23" t="s">
        <v>65</v>
      </c>
    </row>
    <row r="24" spans="1:15">
      <c r="G24" t="s">
        <v>24</v>
      </c>
      <c r="H24" t="s">
        <v>24</v>
      </c>
      <c r="I24" t="s">
        <v>25</v>
      </c>
      <c r="J24" t="s">
        <v>25</v>
      </c>
      <c r="K24" t="s">
        <v>24</v>
      </c>
      <c r="L24" t="s">
        <v>24</v>
      </c>
    </row>
    <row r="26" spans="1:15">
      <c r="G26" t="s">
        <v>68</v>
      </c>
      <c r="I26" t="s">
        <v>69</v>
      </c>
    </row>
    <row r="27" spans="1:15">
      <c r="G27" t="s">
        <v>70</v>
      </c>
      <c r="I27" t="s">
        <v>71</v>
      </c>
    </row>
    <row r="28" spans="1:15">
      <c r="G28" t="s">
        <v>72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Q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2" width="9" style="14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09" t="str">
        <f>Dashboard!B3</f>
        <v>Strategy 1 : PD/TG</v>
      </c>
      <c r="C3" s="199"/>
      <c r="D3" s="199"/>
      <c r="E3" s="199"/>
      <c r="F3" s="199"/>
      <c r="G3" s="194"/>
      <c r="H3" s="199"/>
      <c r="I3" s="199"/>
      <c r="J3" s="199"/>
      <c r="K3" s="199"/>
      <c r="L3" s="199"/>
      <c r="M3" s="199"/>
      <c r="N3" s="199"/>
      <c r="O3" s="199"/>
      <c r="P3" s="199"/>
      <c r="Q3" s="200"/>
      <c r="R3" s="193" t="s">
        <v>148</v>
      </c>
      <c r="S3" s="14" t="s">
        <v>149</v>
      </c>
      <c r="V3" s="14" t="s">
        <v>114</v>
      </c>
      <c r="AG3" s="129" t="s">
        <v>117</v>
      </c>
      <c r="AH3" s="129"/>
      <c r="AI3" s="129"/>
      <c r="AJ3" s="66"/>
      <c r="AK3" s="66"/>
      <c r="AL3" s="66"/>
      <c r="AM3" s="66"/>
      <c r="AN3" s="66"/>
      <c r="AO3" s="66"/>
      <c r="AR3" s="119" t="s">
        <v>1</v>
      </c>
      <c r="AS3" s="119" t="s">
        <v>2</v>
      </c>
      <c r="AT3" s="101" t="s">
        <v>33</v>
      </c>
      <c r="AU3" s="102"/>
      <c r="AV3" s="101" t="s">
        <v>79</v>
      </c>
      <c r="AW3" s="102"/>
      <c r="AX3" s="119" t="s">
        <v>37</v>
      </c>
      <c r="AY3" s="137" t="s">
        <v>10</v>
      </c>
      <c r="AZ3" s="138"/>
      <c r="BA3" s="137" t="s">
        <v>11</v>
      </c>
      <c r="BB3" s="138"/>
      <c r="BC3" s="64" t="s">
        <v>10</v>
      </c>
      <c r="BD3" s="64" t="s">
        <v>11</v>
      </c>
      <c r="BE3" s="136" t="s">
        <v>111</v>
      </c>
      <c r="BF3" s="136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210" t="s">
        <v>73</v>
      </c>
      <c r="C4" s="211" t="s">
        <v>119</v>
      </c>
      <c r="D4" s="211" t="s">
        <v>24</v>
      </c>
      <c r="E4" s="211" t="s">
        <v>25</v>
      </c>
      <c r="F4" s="212" t="s">
        <v>74</v>
      </c>
      <c r="G4" s="215"/>
      <c r="H4" s="213" t="s">
        <v>0</v>
      </c>
      <c r="I4" s="214"/>
      <c r="J4" s="210" t="s">
        <v>118</v>
      </c>
      <c r="K4" s="211" t="s">
        <v>24</v>
      </c>
      <c r="L4" s="211" t="s">
        <v>25</v>
      </c>
      <c r="M4" s="211" t="s">
        <v>74</v>
      </c>
      <c r="N4" s="211" t="s">
        <v>76</v>
      </c>
      <c r="O4" s="211" t="s">
        <v>77</v>
      </c>
      <c r="P4" s="211" t="s">
        <v>256</v>
      </c>
      <c r="Q4" s="212" t="s">
        <v>144</v>
      </c>
      <c r="R4" s="195"/>
      <c r="S4" s="14" t="s">
        <v>150</v>
      </c>
      <c r="T4" s="14">
        <f>T28</f>
        <v>10</v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4" t="s">
        <v>145</v>
      </c>
      <c r="AF4" s="14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135"/>
      <c r="AS4" s="135"/>
      <c r="AT4" s="16" t="s">
        <v>1</v>
      </c>
      <c r="AU4" s="16" t="s">
        <v>2</v>
      </c>
      <c r="AV4" s="16" t="s">
        <v>1</v>
      </c>
      <c r="AW4" s="16" t="s">
        <v>2</v>
      </c>
      <c r="AX4" s="135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91"/>
      <c r="C5" s="90" t="s">
        <v>4</v>
      </c>
      <c r="D5" s="90"/>
      <c r="E5" s="90"/>
      <c r="F5" s="91"/>
      <c r="G5" s="140"/>
      <c r="H5" s="84" t="str">
        <f>IF(Dashboard!N5="","",Dashboard!N5)</f>
        <v>P</v>
      </c>
      <c r="I5" s="140"/>
      <c r="J5" s="191" t="s">
        <v>7</v>
      </c>
      <c r="K5" s="90"/>
      <c r="L5" s="90"/>
      <c r="M5" s="90"/>
      <c r="N5" s="90"/>
      <c r="O5" s="204" t="s">
        <v>147</v>
      </c>
      <c r="P5" s="90"/>
      <c r="Q5" s="205" t="str">
        <f>IF(Z5="R","Rabbit","")</f>
        <v/>
      </c>
      <c r="R5" s="196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0">IF(OR(AG5="Y",AH5="Y",AI5="Y"),"T","")</f>
        <v/>
      </c>
      <c r="AP5" s="14" t="str">
        <f t="shared" ref="AP5:AP9" si="1">IF(AG5="Y","T-C",IF(AH5="Y","T-B",IF(AI5="Y","T-T","PD")))</f>
        <v>PD</v>
      </c>
      <c r="AQ5" s="14" t="s">
        <v>7</v>
      </c>
      <c r="AR5" s="14">
        <f>IF(Dashboard!N5="P",1,"")</f>
        <v>1</v>
      </c>
      <c r="AS5" s="14" t="str">
        <f>IF(Dashboard!N5="B",1,"")</f>
        <v/>
      </c>
      <c r="BI5" s="14" t="s">
        <v>25</v>
      </c>
      <c r="BJ5" s="14" t="s">
        <v>43</v>
      </c>
      <c r="BK5" s="14" t="str">
        <f t="shared" ref="BK5:BK7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82"/>
      <c r="C6" s="92" t="str">
        <f>IF(H5="","",IF(AP5=AP6,"",AP6))</f>
        <v/>
      </c>
      <c r="D6" s="92"/>
      <c r="E6" s="92"/>
      <c r="F6" s="93"/>
      <c r="G6" s="140"/>
      <c r="H6" s="85" t="str">
        <f>IF(Dashboard!N6="","",Dashboard!N6)</f>
        <v>P</v>
      </c>
      <c r="I6" s="140"/>
      <c r="J6" s="182" t="str">
        <f t="shared" ref="J6:J10" si="3">IF(AQ5=AQ6,"",AQ6)</f>
        <v/>
      </c>
      <c r="K6" s="92"/>
      <c r="L6" s="92"/>
      <c r="M6" s="92"/>
      <c r="N6" s="92"/>
      <c r="O6" s="189" t="s">
        <v>147</v>
      </c>
      <c r="P6" s="92"/>
      <c r="Q6" s="184" t="str">
        <f>IF(Z6="R","Rabbit","")</f>
        <v/>
      </c>
      <c r="R6" s="197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0"/>
        <v/>
      </c>
      <c r="AP6" s="14" t="str">
        <f t="shared" si="1"/>
        <v>PD</v>
      </c>
      <c r="AQ6" s="14" t="str">
        <f>IF(H5="","",IF(AG6="Y","T-C",IF(AH6="Y","T-B",IF(AI6="Y","T-T",IF(AQ5="TG","TG",IF(H5="","",IF(AG6="Y","T-C",IF(AH6="Y","T-B",IF(AI6="Y","T-T",IF(AQ5="TG","TG",IF(OR(AND(AQ5="T-T",AQ4="T-T",M4&amp;M5="LL"),AND(OR(AQ5="T-B",AQ5="T-C"),M5="L")),"TG",AQ5)))))))))))</f>
        <v>TG</v>
      </c>
      <c r="AR6" s="14">
        <f>IF(Dashboard!N6="P",IF(AR5="",1,AR5+1),"")</f>
        <v>2</v>
      </c>
      <c r="AS6" s="14" t="str">
        <f>IF(Dashboard!N6="B",IF(AS5="",1,AS5+1),"")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82"/>
      <c r="C7" s="92" t="str">
        <f>IF(H6="","",IF(AP6=AP7,"",AP7))</f>
        <v/>
      </c>
      <c r="D7" s="92"/>
      <c r="E7" s="92"/>
      <c r="F7" s="93"/>
      <c r="G7" s="140"/>
      <c r="H7" s="85" t="str">
        <f>IF(Dashboard!N7="","",Dashboard!N7)</f>
        <v>P</v>
      </c>
      <c r="I7" s="140"/>
      <c r="J7" s="182" t="str">
        <f t="shared" si="3"/>
        <v/>
      </c>
      <c r="K7" s="92"/>
      <c r="L7" s="92"/>
      <c r="M7" s="92"/>
      <c r="N7" s="92"/>
      <c r="O7" s="189" t="s">
        <v>147</v>
      </c>
      <c r="P7" s="92"/>
      <c r="Q7" s="184" t="str">
        <f>IF(Z7="R","Rabbit","")</f>
        <v/>
      </c>
      <c r="R7" s="197"/>
      <c r="T7" s="14">
        <f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0"/>
        <v/>
      </c>
      <c r="AP7" s="14" t="str">
        <f t="shared" si="1"/>
        <v>PD</v>
      </c>
      <c r="AQ7" s="14" t="str">
        <f>IF(H6="","",IF(AG7="Y","T-C",IF(AH7="Y","T-B",IF(AI7="Y","T-T",IF(AQ6="TG","TG",IF(H6="","",IF(AG7="Y","T-C",IF(AH7="Y","T-B",IF(AI7="Y","T-T",IF(AQ6="TG","TG",IF(OR(AND(AQ6="T-T",AQ5="T-T",M5&amp;M6="LL"),AND(OR(AQ6="T-B",AQ6="T-C"),M6="L")),"TG",AQ6)))))))))))</f>
        <v>TG</v>
      </c>
      <c r="AR7" s="14">
        <f>IF(Dashboard!N7="P",IF(AR6="",1,AR6+1),"")</f>
        <v>3</v>
      </c>
      <c r="AS7" s="14" t="str">
        <f>IF(Dashboard!N7="B",IF(AS6="",1,AS6+1),"")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82"/>
      <c r="C8" s="92" t="str">
        <f>IF(H7="","",IF(AP7=AP8,"",AP8))</f>
        <v/>
      </c>
      <c r="D8" s="92"/>
      <c r="E8" s="92"/>
      <c r="F8" s="93"/>
      <c r="G8" s="140"/>
      <c r="H8" s="85" t="str">
        <f>IF(Dashboard!N8="","",Dashboard!N8)</f>
        <v>P</v>
      </c>
      <c r="I8" s="140"/>
      <c r="J8" s="182" t="str">
        <f t="shared" si="3"/>
        <v/>
      </c>
      <c r="K8" s="92"/>
      <c r="L8" s="92"/>
      <c r="M8" s="92"/>
      <c r="N8" s="92"/>
      <c r="O8" s="189" t="s">
        <v>147</v>
      </c>
      <c r="P8" s="92"/>
      <c r="Q8" s="184" t="str">
        <f>IF(Z8="R","Rabbit","")</f>
        <v/>
      </c>
      <c r="R8" s="197"/>
      <c r="T8" s="14">
        <f>IF(H8="","",IF(T7+U8&gt;=10,10,IF(T7+U8&lt;=-10,-10,T7+U8)))</f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0"/>
        <v/>
      </c>
      <c r="AP8" s="14" t="str">
        <f t="shared" si="1"/>
        <v>PD</v>
      </c>
      <c r="AQ8" s="14" t="str">
        <f>IF(H7="","",IF(AG8="Y","T-C",IF(AH8="Y","T-B",IF(AI8="Y","T-T",IF(AQ7="TG","TG",IF(H7="","",IF(AG8="Y","T-C",IF(AH8="Y","T-B",IF(AI8="Y","T-T",IF(AQ7="TG","TG",IF(OR(AND(AQ7="T-T",AQ6="T-T",M6&amp;M7="LL"),AND(OR(AQ7="T-B",AQ7="T-C"),M7="L")),"TG",AQ7)))))))))))</f>
        <v>TG</v>
      </c>
      <c r="AR8" s="14">
        <f>IF(Dashboard!N8="P",IF(AR7="",1,AR7+1),"")</f>
        <v>4</v>
      </c>
      <c r="AS8" s="14" t="str">
        <f>IF(Dashboard!N8="B",IF(AS7="",1,AS7+1),"")</f>
        <v/>
      </c>
      <c r="BI8" s="14" t="s">
        <v>86</v>
      </c>
      <c r="BJ8" s="14" t="s">
        <v>44</v>
      </c>
      <c r="BK8" s="14" t="str">
        <f t="shared" ref="BK8:BK11" si="4">BI8&amp;BJ8</f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83"/>
      <c r="C9" s="94" t="str">
        <f>IF(H8="","",IF(AP8=AP9,"",AP9))</f>
        <v/>
      </c>
      <c r="D9" s="94"/>
      <c r="E9" s="94"/>
      <c r="F9" s="95"/>
      <c r="G9" s="140"/>
      <c r="H9" s="86" t="str">
        <f>IF(Dashboard!N9="","",Dashboard!N9)</f>
        <v>P</v>
      </c>
      <c r="I9" s="140"/>
      <c r="J9" s="183" t="str">
        <f t="shared" si="3"/>
        <v/>
      </c>
      <c r="K9" s="94"/>
      <c r="L9" s="94"/>
      <c r="M9" s="94"/>
      <c r="N9" s="94">
        <v>0</v>
      </c>
      <c r="O9" s="206" t="s">
        <v>147</v>
      </c>
      <c r="P9" s="94"/>
      <c r="Q9" s="185" t="str">
        <f>IF(Z9="R","Rabbit","")</f>
        <v/>
      </c>
      <c r="R9" s="198"/>
      <c r="T9" s="14">
        <f>IF(H9="","",IF(T8+U9&gt;=10,10,IF(T8+U9&lt;=-10,-10,T8+U9)))</f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0"/>
        <v/>
      </c>
      <c r="AP9" s="14" t="str">
        <f t="shared" si="1"/>
        <v>PD</v>
      </c>
      <c r="AQ9" s="14" t="str">
        <f>IF(H8="","",IF(AG9="Y","T-C",IF(AH9="Y","T-B",IF(AI9="Y","T-T",IF(AQ8="TG","TG",IF(H8="","",IF(AG9="Y","T-C",IF(AH9="Y","T-B",IF(AI9="Y","T-T",IF(AQ8="TG","TG",IF(OR(AND(AQ8="T-T",AQ7="T-T",M7&amp;M8="LL"),AND(OR(AQ8="T-B",AQ8="T-C"),M8="L")),"TG",AQ8)))))))))))</f>
        <v>TG</v>
      </c>
      <c r="AR9" s="14">
        <f>IF(Dashboard!N9="P",IF(AR8="",1,AR8+1),"")</f>
        <v>5</v>
      </c>
      <c r="AS9" s="14" t="str">
        <f>IF(Dashboard!N9="B",IF(AS8="",1,AS8+1),"")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4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>IF(H9="","",IF(AP9=AP10,"",AP10))</f>
        <v>T-B</v>
      </c>
      <c r="D10" s="79" t="str">
        <f>IF(H9="","",IF(AP10="PD",IF(AX10="P",AZ10,""),AJ10))</f>
        <v>B</v>
      </c>
      <c r="E10" s="186" t="str">
        <f>IF(H9="","",IF(AP10="PD",IF(AX10="B",AZ10,""),AK10))</f>
        <v/>
      </c>
      <c r="F10" s="80" t="str">
        <f>IF(H10="","",IF(H10="P",IF(D10="","L","W"),IF(E10="","L","W")))</f>
        <v>L</v>
      </c>
      <c r="G10" s="140"/>
      <c r="H10" s="84" t="str">
        <f>IF(Dashboard!N10="","",Dashboard!N10)</f>
        <v>B</v>
      </c>
      <c r="I10" s="140"/>
      <c r="J10" s="78" t="str">
        <f t="shared" si="3"/>
        <v>T-B</v>
      </c>
      <c r="K10" s="79" t="str">
        <f>IF(H9="","",IF(AND(D10=AE10,LEFT(AE10)="L",REPLACE(AE10,1,1,"")&gt;=5),"L"&amp;(REPLACE(AE10,1,1,"")-3),AE10))</f>
        <v>B</v>
      </c>
      <c r="L10" s="186" t="str">
        <f>IF(H9="","",IF(AND(E10=AF10,LEFT(AF10)="L",REPLACE(AF10,1,1,"")&gt;=5),"L"&amp;(REPLACE(AF10,1,1,"")-3),AF10))</f>
        <v/>
      </c>
      <c r="M10" s="36" t="str">
        <f>IF(H10="","",IF(H10="P",IF(K10="","L","W"),IF(L10="","L","W")))</f>
        <v>L</v>
      </c>
      <c r="N10" s="36">
        <f>IF(H10="","",IF(M10="W",0+BD10,0-BD10)+IF(F10="W",0+BC10,0-BC10)+IF(V10="S",0,N9))</f>
        <v>-2</v>
      </c>
      <c r="O10" s="207" t="str">
        <f>IF(H9="","",IF(V10="S","",IF(N10&gt;0,N10,IF(Z10="R",N10,""))))</f>
        <v/>
      </c>
      <c r="P10" s="36">
        <f>IF(H10="","",IF(B10="NB",P9,IF(O10="",SUM($O$5:$O10)+N10,SUM($O$5:$O10))))</f>
        <v>-2</v>
      </c>
      <c r="Q10" s="208" t="str">
        <f>IF(Z10="R","Rabbit","")</f>
        <v/>
      </c>
      <c r="R10" s="196">
        <f>IF(H10="","",IF(M10="W",0+BD10,0-BD10)+IF(F10="W",0+BC10,0-BC10))</f>
        <v>-2</v>
      </c>
      <c r="S10" s="83" t="str">
        <f>IF(H10="","",IF(R10&gt;0,"W",IF(R10&lt;0,"L","")))</f>
        <v>L</v>
      </c>
      <c r="T10" s="14">
        <f>IF(H10="","",IF(T9+U10&gt;=10,10,IF(T9+U10&lt;=-10,-10,T9+U10)))</f>
        <v>-1</v>
      </c>
      <c r="U10" s="14">
        <f>IF(S10="",0,IFERROR(VLOOKUP(S5&amp;S6&amp;S7&amp;S8&amp;S9&amp;S10,$BN$3:$BO$109,2,FALSE),0))</f>
        <v>-1</v>
      </c>
      <c r="V10" s="14" t="s">
        <v>116</v>
      </c>
      <c r="W10" s="14">
        <f>IF(H10="","",IF(V10="S",1,W9+1))</f>
        <v>1</v>
      </c>
      <c r="X10" s="83" t="str">
        <f>IF(H10="","",(IF(AND(F9&amp;F10="WW",OR(V9&amp;V10="SC",V9&amp;V10="CC")),"Y",IF(AND(F8&amp;F9&amp;F10="WLW",AZ10&lt;&gt;"B",OR(F8&amp;F9&amp;F10="SCC",F8&amp;F9&amp;F10="CCC")),"Y","N"))))</f>
        <v>N</v>
      </c>
      <c r="Y10" s="14" t="str">
        <f>IF(H10="","",IF(AND(M9&amp;M10="WW",OR(V9&amp;V10="SC",V9&amp;V10="CC")),"Y",IF(AND(M8&amp;M9&amp;M10="WLW",BB10&lt;&gt;"B",OR(V8&amp;V9&amp;V10="SCC",V8&amp;V9&amp;V10="CCC")),"Y","N")))</f>
        <v>N</v>
      </c>
      <c r="Z10" s="14" t="str">
        <f>IF(H10="","",IF(AND(N10&lt;0,W10&gt;2,N10&gt;=(2-W10)),"R","N"))</f>
        <v>N</v>
      </c>
      <c r="AA10" s="14">
        <f>IF(H10="","",IF(D10="B",1,IF(REPLACE(D10,1,1,"")="",0,REPLACE(D10,1,1,""))))</f>
        <v>1</v>
      </c>
      <c r="AB10" s="14">
        <f>IF(H10="","",IF(E10="B",1,IF(REPLACE(E10,1,1,"")="",0,REPLACE(E10,1,1,""))))</f>
        <v>0</v>
      </c>
      <c r="AC10" s="14">
        <f>IF(H10="","",IF(K10="B",1,IF(REPLACE(K10,1,1,"")="",0,REPLACE(K10,1,1,""))))</f>
        <v>1</v>
      </c>
      <c r="AD10" s="14">
        <f>IF(H10="","",IF(L10="B",1,IF(REPLACE(L10,1,1,"")="",0,REPLACE(L10,1,1,""))))</f>
        <v>0</v>
      </c>
      <c r="AE10" s="14" t="str">
        <f>IF(H9="","",IF(AQ10="TG",IF(H8="P","",BB10),AL10))</f>
        <v>B</v>
      </c>
      <c r="AF10" s="14" t="str">
        <f>IF(H9="","",IF(AQ10="TG",IF(H8="B","",BB10),AM10))</f>
        <v/>
      </c>
      <c r="AG10" s="44" t="str">
        <f>IF(H10="","",IF(AT10="10101","Y",IF(AU10="10101","Y","N")))</f>
        <v>N</v>
      </c>
      <c r="AH10" s="44" t="str">
        <f>IF(H10="","",IF(AT10="12345","Y",IF(AU10="12345","Y","N")))</f>
        <v>Y</v>
      </c>
      <c r="AI10" s="44" t="str">
        <f>IF(H10="","",IF(AV10="120012","Y",IF(AW10="120012","Y","N")))</f>
        <v>N</v>
      </c>
      <c r="AJ10" s="75" t="str">
        <f>IF(AP10="T-T",IF(H8="B",AZ10,""),IF(AP10="T-C",IF(H9="B",AZ10,""),IF(AP10="T-B",IF(H9="P",AZ10,""),"")))</f>
        <v>B</v>
      </c>
      <c r="AK10" s="75" t="str">
        <f>IF(AP10="T-T",IF(H8="P",AZ10,""),IF(AP10="T-C",IF(H9="P",AZ10,""),IF(AP10="T-B",IF(H9="B",AZ10,""),"")))</f>
        <v/>
      </c>
      <c r="AL10" s="75" t="str">
        <f>IF(AP10="T-T",IF(H8="B",BB10,""),IF(AP10="T-C",IF(H9="B",BB10,""),IF(AP10="T-B",IF(H9="P",BB10,""),"")))</f>
        <v>B</v>
      </c>
      <c r="AM10" s="75" t="str">
        <f>IF(AP10="T-T",IF(H8="P",BB10,""),IF(AP10="T-C",IF(H9="P",BB10,""),IF(AP10="T-B",IF(H9="B",BB10,""),"")))</f>
        <v/>
      </c>
      <c r="AP10" s="14" t="str">
        <f>IF(H9="","",IF(AG10="Y","T-C",IF(AH10="Y","T-B",IF(AI10="Y","T-T",IF(AP9="PD","PD",IF(OR(AND(AP9="T-T",AP8="T-T",M8&amp;M9="LL"),AND(OR(AP9="T-B",AP9="T-C"),M9="L")),"PD",AP9))))))</f>
        <v>T-B</v>
      </c>
      <c r="AQ10" s="14" t="str">
        <f>IF(H9="","",IF(AG10="Y","T-C",IF(AH10="Y","T-B",IF(AI10="Y","T-T",IF(AQ9="TG","TG",IF(H9="","",IF(AG10="Y","T-C",IF(AH10="Y","T-B",IF(AI10="Y","T-T",IF(AQ9="TG","TG",IF(OR(AND(AQ9="T-T",AQ8="T-T",M8&amp;M9="LL"),AND(OR(AQ9="T-B",AQ9="T-C"),M9="L")),"TG",AQ9)))))))))))</f>
        <v>T-B</v>
      </c>
      <c r="AR10" s="14" t="str">
        <f>IF(Dashboard!N10="P",IF(AR9="",1,AR9+1),"")</f>
        <v/>
      </c>
      <c r="AS10" s="14">
        <f>IF(Dashboard!N10="B",IF(AS9="",1,AS9+1),"")</f>
        <v>1</v>
      </c>
      <c r="AT10" s="14" t="str">
        <f t="shared" ref="AT10:AU25" si="5">IF(AR5="",0,AR5)&amp;IF(AR6="",0,AR6)&amp;IF(AR7="",0,AR7)&amp;IF(AR8="",0,AR8)&amp;IF(AR9="",0,AR9)</f>
        <v>12345</v>
      </c>
      <c r="AU10" s="14" t="str">
        <f t="shared" si="5"/>
        <v>00000</v>
      </c>
      <c r="AX10" s="14" t="str">
        <f>IF(COUNTBLANK(AR5:AR9)&gt;2,"B","P")</f>
        <v>P</v>
      </c>
      <c r="AY10" s="14" t="str">
        <f>IF(D9="",E9,D9)&amp;F9</f>
        <v/>
      </c>
      <c r="AZ10" s="14" t="str">
        <f>IF(OR(V10="S",X9="Y"),"B",IFERROR(VLOOKUP(AY10,$BK$3:$BL$100,2,FALSE),""))</f>
        <v>B</v>
      </c>
      <c r="BA10" s="14" t="str">
        <f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4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>IF(H10="","",IF(AND(E11="",L11=""),"P"&amp;(AA11+AC11),IF(AND(D11="",K11=""),"B"&amp;(AB11+AD11),IF(AND(D11="",L11=""),IF(AB11&gt;AC11,"B"&amp;(AB11-AC11),IF(AB11=AC11,"NB","P"&amp;(AC11-AB11))),IF(AND(E11="",K11=""),IF(AA11&gt;AD11,"P"&amp;(AA11-AD11),IF(AA11=AD11,"NB","B"&amp;(AD11-AA11))))))))</f>
        <v>NB</v>
      </c>
      <c r="C11" s="24" t="str">
        <f>IF(H10="","",IF(AP10=AP11,"",AP11))</f>
        <v>PD</v>
      </c>
      <c r="D11" s="81" t="str">
        <f>IF(H10="","",IF(AP11="PD",IF(AX11="P",AZ11,""),AJ11))</f>
        <v>F2</v>
      </c>
      <c r="E11" s="187" t="str">
        <f>IF(H10="","",IF(AP11="PD",IF(AX11="B",AZ11,""),AK11))</f>
        <v/>
      </c>
      <c r="F11" s="71" t="str">
        <f t="shared" ref="F11" si="6">IF(H11="","",IF(H11="P",IF(D11="","L","W"),IF(E11="","L","W")))</f>
        <v>L</v>
      </c>
      <c r="G11" s="140"/>
      <c r="H11" s="85" t="str">
        <f>IF(Dashboard!N11="","",Dashboard!N11)</f>
        <v>B</v>
      </c>
      <c r="I11" s="140"/>
      <c r="J11" s="72" t="str">
        <f>IF(AQ10=AQ11,"",AQ11)</f>
        <v>TG</v>
      </c>
      <c r="K11" s="81" t="str">
        <f>IF(H10="","",IF(AND(D11=AE11,LEFT(AE11)="L",REPLACE(AE11,1,1,"")&gt;=5),"L"&amp;(REPLACE(AE11,1,1,"")-3),AE11))</f>
        <v/>
      </c>
      <c r="L11" s="187" t="str">
        <f>IF(H10="","",IF(AND(E11=AF11,LEFT(AF11)="L",REPLACE(AF11,1,1,"")&gt;=5),"L"&amp;(REPLACE(AF11,1,1,"")-3),AF11))</f>
        <v>F2</v>
      </c>
      <c r="M11" s="24" t="str">
        <f t="shared" ref="M11:M29" si="7">IF(H11="","",IF(H11="P",IF(K11="","L","W"),IF(L11="","L","W")))</f>
        <v>W</v>
      </c>
      <c r="N11" s="24">
        <f>IF(H11="","",IF(M11="W",0+BD11,0-BD11)+IF(F11="W",0+BC11,0-BC11)+IF(V11="S",0,N10))</f>
        <v>-2</v>
      </c>
      <c r="O11" s="190" t="str">
        <f>IF(H10="","",IF(V11="S","",IF(N11&gt;0,N11,IF(Z11="R",N11,""))))</f>
        <v/>
      </c>
      <c r="P11" s="24">
        <f>IF(H11="","",IF(B11="NB",P10,IF(O11="",SUM($O$5:$O11)+N11,SUM($O$5:$O11))))</f>
        <v>-2</v>
      </c>
      <c r="Q11" s="201" t="str">
        <f>IF(Z11="R","Rabbit","")</f>
        <v/>
      </c>
      <c r="R11" s="197">
        <f>IF(H11="","",IF(M11="W",0+BD11,0-BD11)+IF(F11="W",0+BC11,0-BC11))</f>
        <v>0</v>
      </c>
      <c r="S11" s="83" t="str">
        <f>IF(H11="","",IF(R11&gt;0,"W",IF(R11&lt;0,"L","")))</f>
        <v/>
      </c>
      <c r="T11" s="14">
        <f>IF(H11="","",IF(T10+U11&gt;=10,10,IF(T10+U11&lt;=-10,-10,T10+U11)))</f>
        <v>-1</v>
      </c>
      <c r="U11" s="14">
        <f>IF(S11="",0,IFERROR(VLOOKUP(S6&amp;S7&amp;S8&amp;S9&amp;S10&amp;S11,$BN$3:$BO$109,2,FALSE),0))</f>
        <v>0</v>
      </c>
      <c r="V11" s="14" t="str">
        <f>IF(H10="","",IF(Z10="R","S",IF(V10="S","C",IF(N10&gt;0,"S","C"))))</f>
        <v>C</v>
      </c>
      <c r="W11" s="14">
        <f>IF(H11="","",IF(V11="S",1,W10+1))</f>
        <v>2</v>
      </c>
      <c r="X11" s="83" t="str">
        <f>IF(H11="","",(IF(AND(F10&amp;F11="WW",OR(V10&amp;V11="SC",V10&amp;V11="CC")),"Y",IF(AND(F9&amp;F10&amp;F11="WLW",AZ11&lt;&gt;"B",OR(F9&amp;F10&amp;F11="SCC",F9&amp;F10&amp;F11="CCC")),"Y","N"))))</f>
        <v>N</v>
      </c>
      <c r="Y11" s="14" t="str">
        <f>IF(H11="","",IF(AND(M10&amp;M11="WW",OR(V10&amp;V11="SC",V10&amp;V11="CC")),"Y",IF(AND(M9&amp;M10&amp;M11="WLW",BB11&lt;&gt;"B",OR(V9&amp;V10&amp;V11="SCC",V9&amp;V10&amp;V11="CCC")),"Y","N")))</f>
        <v>N</v>
      </c>
      <c r="Z11" s="14" t="str">
        <f>IF(H11="","",IF(AND(N11&lt;0,W11&gt;2,N11&gt;=(2-W11)),"R","N"))</f>
        <v>N</v>
      </c>
      <c r="AA11" s="14" t="str">
        <f>IF(H11="","",IF(D11="B",1,IF(REPLACE(D11,1,1,"")="",0,REPLACE(D11,1,1,""))))</f>
        <v>2</v>
      </c>
      <c r="AB11" s="14">
        <f>IF(H11="","",IF(E11="B",1,IF(REPLACE(E11,1,1,"")="",0,REPLACE(E11,1,1,""))))</f>
        <v>0</v>
      </c>
      <c r="AC11" s="14">
        <f>IF(H11="","",IF(K11="B",1,IF(REPLACE(K11,1,1,"")="",0,REPLACE(K11,1,1,""))))</f>
        <v>0</v>
      </c>
      <c r="AD11" s="14" t="str">
        <f>IF(H11="","",IF(L11="B",1,IF(REPLACE(L11,1,1,"")="",0,REPLACE(L11,1,1,""))))</f>
        <v>2</v>
      </c>
      <c r="AE11" s="14" t="str">
        <f>IF(H10="","",IF(AQ11="TG",IF(H9="P","",BB11),AL11))</f>
        <v/>
      </c>
      <c r="AF11" s="14" t="str">
        <f>IF(H10="","",IF(AQ11="TG",IF(H9="B","",BB11),AM11))</f>
        <v>F2</v>
      </c>
      <c r="AG11" s="44" t="str">
        <f>IF(H11="","",IF(AT11="10101","Y",IF(AU11="10101","Y","N")))</f>
        <v>N</v>
      </c>
      <c r="AH11" s="44" t="str">
        <f>IF(H11="","",IF(AT11="12345","Y",IF(AU11="12345","Y","N")))</f>
        <v>N</v>
      </c>
      <c r="AI11" s="44" t="str">
        <f>IF(H11="","",IF(AV11="120012","Y",IF(AW11="120012","Y","N")))</f>
        <v>N</v>
      </c>
      <c r="AJ11" s="75" t="str">
        <f>IF(AP11="T-T",IF(H9="B",AZ11,""),IF(AP11="T-C",IF(H10="B",AZ11,""),IF(AP11="T-B",IF(H10="P",AZ11,""),"")))</f>
        <v/>
      </c>
      <c r="AK11" s="75" t="str">
        <f>IF(AP11="T-T",IF(H9="P",AZ11,""),IF(AP11="T-C",IF(H10="P",AZ11,""),IF(AP11="T-B",IF(H10="B",AZ11,""),"")))</f>
        <v/>
      </c>
      <c r="AL11" s="75" t="str">
        <f>IF(AP11="T-T",IF(H9="B",BB11,""),IF(AP11="T-C",IF(H10="B",BB11,""),IF(AP11="T-B",IF(H10="P",BB11,""),"")))</f>
        <v/>
      </c>
      <c r="AM11" s="75" t="str">
        <f>IF(AP11="T-T",IF(H9="P",BB11,""),IF(AP11="T-C",IF(H10="P",BB11,""),IF(AP11="T-B",IF(H10="B",BB11,""),"")))</f>
        <v/>
      </c>
      <c r="AP11" s="14" t="str">
        <f>IF(H10="","",IF(AG11="Y","T-C",IF(AH11="Y","T-B",IF(AI11="Y","T-T",IF(AP10="PD","PD",IF(OR(AND(AP10="T-T",AP9="T-T",M9&amp;M10="LL"),AND(OR(AP10="T-B",AP10="T-C"),M10="L")),"PD",AP10))))))</f>
        <v>PD</v>
      </c>
      <c r="AQ11" s="14" t="str">
        <f>IF(H10="","",IF(AG11="Y","T-C",IF(AH11="Y","T-B",IF(AI11="Y","T-T",IF(AQ10="TG","TG",IF(H10="","",IF(AG11="Y","T-C",IF(AH11="Y","T-B",IF(AI11="Y","T-T",IF(AQ10="TG","TG",IF(OR(AND(AQ10="T-T",AQ9="T-T",M9&amp;M10="LL"),AND(OR(AQ10="T-B",AQ10="T-C"),M10="L")),"TG",AQ10)))))))))))</f>
        <v>TG</v>
      </c>
      <c r="AR11" s="14" t="str">
        <f>IF(Dashboard!N11="P",IF(AR10="",1,AR10+1),"")</f>
        <v/>
      </c>
      <c r="AS11" s="14">
        <f>IF(Dashboard!N11="B",IF(AS10="",1,AS10+1),"")</f>
        <v>2</v>
      </c>
      <c r="AT11" s="14" t="str">
        <f t="shared" si="5"/>
        <v>23450</v>
      </c>
      <c r="AU11" s="14" t="str">
        <f t="shared" si="5"/>
        <v>00001</v>
      </c>
      <c r="AV11" s="14" t="str">
        <f>IF(AR5="",0,AR5)&amp;IF(AR6="",0,AR6)&amp;IF(AR7="",0,AR7)&amp;IF(AR8="",0,AR8)&amp;IF(AR9="",0,AR9)&amp;IF(AR10="",0,AR10)</f>
        <v>123450</v>
      </c>
      <c r="AW11" s="14" t="str">
        <f>IF(AS5="",0,AS5)&amp;IF(AS6="",0,AS6)&amp;IF(AS7="",0,AS7)&amp;IF(AS8="",0,AS8)&amp;IF(AS9="",0,AS9)&amp;IF(AS10="",0,AS10)</f>
        <v>000001</v>
      </c>
      <c r="AX11" s="14" t="str">
        <f t="shared" ref="AX11:AX29" si="8">IF(COUNTBLANK(AR6:AR10)&gt;2,"B","P")</f>
        <v>P</v>
      </c>
      <c r="AY11" s="14" t="str">
        <f>IF(D10="",E10,D10)&amp;F10</f>
        <v>BL</v>
      </c>
      <c r="AZ11" s="14" t="str">
        <f>IF(OR(V11="S",X10="Y"),"B",IFERROR(VLOOKUP(AY11,$BK$3:$BL$100,2,FALSE),""))</f>
        <v>F2</v>
      </c>
      <c r="BA11" s="14" t="str">
        <f>IF(K10="",L10,K10)&amp;M10</f>
        <v>BL</v>
      </c>
      <c r="BB11" s="14" t="str">
        <f>IF(OR(V11="S",Y10="Y"),"B",IFERROR(VLOOKUP(BA11,$BK$3:$BL$100,2,FALSE),""))</f>
        <v>F2</v>
      </c>
      <c r="BC11" s="14" t="str">
        <f t="shared" ref="BC11:BC25" si="9">IF(AZ11="","",(IF(REPLACE(AZ11,1,1,"")="",1,REPLACE(AZ11,1,1,""))))</f>
        <v>2</v>
      </c>
      <c r="BD11" s="14" t="str">
        <f t="shared" ref="BD11:BD29" si="10">IF(REPLACE(BB11, 1, 1, "")="",1,REPLACE(BB11, 1, 1, ""))</f>
        <v>2</v>
      </c>
      <c r="BI11" s="14" t="s">
        <v>89</v>
      </c>
      <c r="BJ11" s="14" t="s">
        <v>44</v>
      </c>
      <c r="BK11" s="14" t="str">
        <f t="shared" si="4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>IF(H11="","",IF(AND(E12="",L12=""),"P"&amp;(AA12+AC12),IF(AND(D12="",K12=""),"B"&amp;(AB12+AD12),IF(AND(D12="",L12=""),IF(AB12&gt;AC12,"B"&amp;(AB12-AC12),IF(AB12=AC12,"NB","P"&amp;(AC12-AB12))),IF(AND(E12="",K12=""),IF(AA12&gt;AD12,"P"&amp;(AA12-AD12),IF(AA12=AD12,"NB","B"&amp;(AD12-AA12))))))))</f>
        <v>P4</v>
      </c>
      <c r="C12" s="24" t="str">
        <f>IF(H11="","",IF(AP11=AP12,"",AP12))</f>
        <v/>
      </c>
      <c r="D12" s="81" t="str">
        <f>IF(H11="","",IF(AP12="PD",IF(AX12="P",AZ12,""),AJ12))</f>
        <v>F3</v>
      </c>
      <c r="E12" s="187" t="str">
        <f>IF(H11="","",IF(AP12="PD",IF(AX12="B",AZ12,""),AK12))</f>
        <v/>
      </c>
      <c r="F12" s="71" t="str">
        <f t="shared" ref="F12:F29" si="11">IF(H12="","",IF(H12="P",IF(D12="","L","W"),IF(E12="","L","W")))</f>
        <v>L</v>
      </c>
      <c r="G12" s="140"/>
      <c r="H12" s="85" t="str">
        <f>IF(Dashboard!N12="","",Dashboard!N12)</f>
        <v>B</v>
      </c>
      <c r="I12" s="140"/>
      <c r="J12" s="72" t="str">
        <f>IF(AQ11=AQ12,"",AQ12)</f>
        <v/>
      </c>
      <c r="K12" s="81" t="str">
        <f>IF(H11="","",IF(AND(D12=AE12,LEFT(AE12)="L",REPLACE(AE12,1,1,"")&gt;=5),"L"&amp;(REPLACE(AE12,1,1,"")-3),AE12))</f>
        <v>B</v>
      </c>
      <c r="L12" s="187" t="str">
        <f>IF(H11="","",IF(AND(E12=AF12,LEFT(AF12)="L",REPLACE(AF12,1,1,"")&gt;=5),"L"&amp;(REPLACE(AF12,1,1,"")-3),AF12))</f>
        <v/>
      </c>
      <c r="M12" s="24" t="str">
        <f t="shared" si="7"/>
        <v>L</v>
      </c>
      <c r="N12" s="24">
        <f>IF(H12="","",IF(M12="W",0+BD12,0-BD12)+IF(F12="W",0+BC12,0-BC12)+IF(V12="S",0,N11))</f>
        <v>-6</v>
      </c>
      <c r="O12" s="190" t="str">
        <f>IF(H11="","",IF(V12="S","",IF(N12&gt;0,N12,IF(Z12="R",N12,""))))</f>
        <v/>
      </c>
      <c r="P12" s="24">
        <f>IF(H12="","",IF(B12="NB",P11,IF(O12="",SUM($O$5:$O12)+N12,SUM($O$5:$O12))))</f>
        <v>-6</v>
      </c>
      <c r="Q12" s="201" t="str">
        <f>IF(Z12="R","Rabbit","")</f>
        <v/>
      </c>
      <c r="R12" s="197">
        <f>IF(H12="","",IF(M12="W",0+BD12,0-BD12)+IF(F12="W",0+BC12,0-BC12))</f>
        <v>-4</v>
      </c>
      <c r="S12" s="83" t="str">
        <f>IF(H12="","",IF(R12&gt;0,"W",IF(R12&lt;0,"L","")))</f>
        <v>L</v>
      </c>
      <c r="T12" s="14">
        <f>IF(H12="","",IF(T11+U12&gt;=10,10,IF(T11+U12&lt;=-10,-10,T11+U12)))</f>
        <v>-4</v>
      </c>
      <c r="U12" s="14">
        <f>IF(S12="",0,IFERROR(VLOOKUP(S7&amp;S8&amp;S9&amp;S10&amp;S11&amp;S12,$BN$3:$BO$109,2,FALSE),0))</f>
        <v>-3</v>
      </c>
      <c r="V12" s="14" t="str">
        <f>IF(H11="","",IF(Z11="R","S",IF(V11="S","C",IF(N11&gt;0,"S","C"))))</f>
        <v>C</v>
      </c>
      <c r="W12" s="14">
        <f>IF(H12="","",IF(V12="S",1,W11+1))</f>
        <v>3</v>
      </c>
      <c r="X12" s="83" t="str">
        <f>IF(H12="","",(IF(AND(F11&amp;F12="WW",OR(V11&amp;V12="SC",V11&amp;V12="CC")),"Y",IF(AND(F10&amp;F11&amp;F12="WLW",AZ12&lt;&gt;"B",OR(F10&amp;F11&amp;F12="SCC",F10&amp;F11&amp;F12="CCC")),"Y","N"))))</f>
        <v>N</v>
      </c>
      <c r="Y12" s="14" t="str">
        <f>IF(H12="","",IF(AND(M11&amp;M12="WW",OR(V11&amp;V12="SC",V11&amp;V12="CC")),"Y",IF(AND(M10&amp;M11&amp;M12="WLW",BB12&lt;&gt;"B",OR(V10&amp;V11&amp;V12="SCC",V10&amp;V11&amp;V12="CCC")),"Y","N")))</f>
        <v>N</v>
      </c>
      <c r="Z12" s="14" t="str">
        <f>IF(H12="","",IF(AND(N12&lt;0,W12&gt;2,N12&gt;=(2-W12)),"R","N"))</f>
        <v>N</v>
      </c>
      <c r="AA12" s="14" t="str">
        <f>IF(H12="","",IF(D12="B",1,IF(REPLACE(D12,1,1,"")="",0,REPLACE(D12,1,1,""))))</f>
        <v>3</v>
      </c>
      <c r="AB12" s="14">
        <f>IF(H12="","",IF(E12="B",1,IF(REPLACE(E12,1,1,"")="",0,REPLACE(E12,1,1,""))))</f>
        <v>0</v>
      </c>
      <c r="AC12" s="14">
        <f>IF(H12="","",IF(K12="B",1,IF(REPLACE(K12,1,1,"")="",0,REPLACE(K12,1,1,""))))</f>
        <v>1</v>
      </c>
      <c r="AD12" s="14">
        <f>IF(H12="","",IF(L12="B",1,IF(REPLACE(L12,1,1,"")="",0,REPLACE(L12,1,1,""))))</f>
        <v>0</v>
      </c>
      <c r="AE12" s="14" t="str">
        <f>IF(H11="","",IF(AQ12="TG",IF(H10="P","",BB12),AL12))</f>
        <v>B</v>
      </c>
      <c r="AF12" s="14" t="str">
        <f>IF(H11="","",IF(AQ12="TG",IF(H10="B","",BB12),AM12))</f>
        <v/>
      </c>
      <c r="AG12" s="44" t="str">
        <f>IF(H12="","",IF(AT12="10101","Y",IF(AU12="10101","Y","N")))</f>
        <v>N</v>
      </c>
      <c r="AH12" s="44" t="str">
        <f>IF(H12="","",IF(AT12="12345","Y",IF(AU12="12345","Y","N")))</f>
        <v>N</v>
      </c>
      <c r="AI12" s="44" t="str">
        <f>IF(H12="","",IF(AV12="120012","Y",IF(AW12="120012","Y","N")))</f>
        <v>N</v>
      </c>
      <c r="AJ12" s="75" t="str">
        <f>IF(AP12="T-T",IF(H10="B",AZ12,""),IF(AP12="T-C",IF(H11="B",AZ12,""),IF(AP12="T-B",IF(H11="P",AZ12,""),"")))</f>
        <v/>
      </c>
      <c r="AK12" s="75" t="str">
        <f>IF(AP12="T-T",IF(H10="P",AZ12,""),IF(AP12="T-C",IF(H11="P",AZ12,""),IF(AP12="T-B",IF(H11="B",AZ12,""),"")))</f>
        <v/>
      </c>
      <c r="AL12" s="75" t="str">
        <f>IF(AP12="T-T",IF(H10="B",BB12,""),IF(AP12="T-C",IF(H11="B",BB12,""),IF(AP12="T-B",IF(H11="P",BB12,""),"")))</f>
        <v/>
      </c>
      <c r="AM12" s="75" t="str">
        <f>IF(AP12="T-T",IF(H10="P",BB12,""),IF(AP12="T-C",IF(H11="P",BB12,""),IF(AP12="T-B",IF(H11="B",BB12,""),"")))</f>
        <v/>
      </c>
      <c r="AP12" s="14" t="str">
        <f>IF(H11="","",IF(AG12="Y","T-C",IF(AH12="Y","T-B",IF(AI12="Y","T-T",IF(AP11="PD","PD",IF(OR(AND(AP11="T-T",AP10="T-T",M10&amp;M11="LL"),AND(OR(AP11="T-B",AP11="T-C"),M11="L")),"PD",AP11))))))</f>
        <v>PD</v>
      </c>
      <c r="AQ12" s="14" t="str">
        <f>IF(H11="","",IF(AG12="Y","T-C",IF(AH12="Y","T-B",IF(AI12="Y","T-T",IF(AQ11="TG","TG",IF(H11="","",IF(AG12="Y","T-C",IF(AH12="Y","T-B",IF(AI12="Y","T-T",IF(AQ11="TG","TG",IF(OR(AND(AQ11="T-T",AQ10="T-T",M10&amp;M11="LL"),AND(OR(AQ11="T-B",AQ11="T-C"),M11="L")),"TG",AQ11)))))))))))</f>
        <v>TG</v>
      </c>
      <c r="AR12" s="14" t="str">
        <f>IF(Dashboard!N12="P",IF(AR11="",1,AR11+1),"")</f>
        <v/>
      </c>
      <c r="AS12" s="14">
        <f>IF(Dashboard!N12="B",IF(AS11="",1,AS11+1),"")</f>
        <v>3</v>
      </c>
      <c r="AT12" s="14" t="str">
        <f t="shared" si="5"/>
        <v>34500</v>
      </c>
      <c r="AU12" s="14" t="str">
        <f t="shared" si="5"/>
        <v>00012</v>
      </c>
      <c r="AV12" s="14" t="str">
        <f t="shared" ref="AV12:AV15" si="12">IF(AR6="",0,AR6)&amp;IF(AR7="",0,AR7)&amp;IF(AR8="",0,AR8)&amp;IF(AR9="",0,AR9)&amp;IF(AR10="",0,AR10)&amp;IF(AR11="",0,AR11)</f>
        <v>234500</v>
      </c>
      <c r="AW12" s="14" t="str">
        <f t="shared" ref="AW12:AW15" si="13">IF(AS6="",0,AS6)&amp;IF(AS7="",0,AS7)&amp;IF(AS8="",0,AS8)&amp;IF(AS9="",0,AS9)&amp;IF(AS10="",0,AS10)&amp;IF(AS11="",0,AS11)</f>
        <v>000012</v>
      </c>
      <c r="AX12" s="14" t="str">
        <f t="shared" si="8"/>
        <v>P</v>
      </c>
      <c r="AY12" s="14" t="str">
        <f>IF(D11="",E11,D11)&amp;F11</f>
        <v>F2L</v>
      </c>
      <c r="AZ12" s="14" t="str">
        <f>IF(OR(V12="S",X11="Y"),"B",IFERROR(VLOOKUP(AY12,$BK$3:$BL$100,2,FALSE),""))</f>
        <v>F3</v>
      </c>
      <c r="BA12" s="14" t="str">
        <f>IF(K11="",L11,K11)&amp;M11</f>
        <v>F2W</v>
      </c>
      <c r="BB12" s="14" t="str">
        <f>IF(OR(V12="S",Y11="Y"),"B",IFERROR(VLOOKUP(BA12,$BK$3:$BL$100,2,FALSE),""))</f>
        <v>B</v>
      </c>
      <c r="BC12" s="14" t="str">
        <f t="shared" si="9"/>
        <v>3</v>
      </c>
      <c r="BD12" s="14">
        <f t="shared" si="10"/>
        <v>1</v>
      </c>
      <c r="BI12" s="14" t="s">
        <v>90</v>
      </c>
      <c r="BJ12" s="14" t="s">
        <v>44</v>
      </c>
      <c r="BK12" s="14" t="str">
        <f t="shared" ref="BK12:BK15" si="14">BI12&amp;BJ12</f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>IF(H12="","",IF(AND(E13="",L13=""),"P"&amp;(AA13+AC13),IF(AND(D13="",K13=""),"B"&amp;(AB13+AD13),IF(AND(D13="",L13=""),IF(AB13&gt;AC13,"B"&amp;(AB13-AC13),IF(AB13=AC13,"NB","P"&amp;(AC13-AB13))),IF(AND(E13="",K13=""),IF(AA13&gt;AD13,"P"&amp;(AA13-AD13),IF(AA13=AD13,"NB","B"&amp;(AD13-AA13))))))))</f>
        <v>B2</v>
      </c>
      <c r="C13" s="24" t="str">
        <f>IF(H12="","",IF(AP12=AP13,"",AP13))</f>
        <v/>
      </c>
      <c r="D13" s="81" t="str">
        <f>IF(H12="","",IF(AP13="PD",IF(AX13="P",AZ13,""),AJ13))</f>
        <v/>
      </c>
      <c r="E13" s="187" t="str">
        <f>IF(H12="","",IF(AP13="PD",IF(AX13="B",AZ13,""),AK13))</f>
        <v>F4</v>
      </c>
      <c r="F13" s="71" t="str">
        <f t="shared" si="11"/>
        <v>W</v>
      </c>
      <c r="G13" s="140"/>
      <c r="H13" s="85" t="str">
        <f>IF(Dashboard!N13="","",Dashboard!N13)</f>
        <v>B</v>
      </c>
      <c r="I13" s="140"/>
      <c r="J13" s="72" t="str">
        <f>IF(AQ12=AQ13,"",AQ13)</f>
        <v/>
      </c>
      <c r="K13" s="81" t="str">
        <f>IF(H12="","",IF(AND(D13=AE13,LEFT(AE13)="L",REPLACE(AE13,1,1,"")&gt;=5),"L"&amp;(REPLACE(AE13,1,1,"")-3),AE13))</f>
        <v>F2</v>
      </c>
      <c r="L13" s="187" t="str">
        <f>IF(H12="","",IF(AND(E13=AF13,LEFT(AF13)="L",REPLACE(AF13,1,1,"")&gt;=5),"L"&amp;(REPLACE(AF13,1,1,"")-3),AF13))</f>
        <v/>
      </c>
      <c r="M13" s="24" t="str">
        <f t="shared" si="7"/>
        <v>L</v>
      </c>
      <c r="N13" s="24">
        <f>IF(H13="","",IF(M13="W",0+BD13,0-BD13)+IF(F13="W",0+BC13,0-BC13)+IF(V13="S",0,N12))</f>
        <v>-4</v>
      </c>
      <c r="O13" s="190" t="str">
        <f>IF(H12="","",IF(V13="S","",IF(N13&gt;0,N13,IF(Z13="R",N13,""))))</f>
        <v/>
      </c>
      <c r="P13" s="24">
        <f>IF(H13="","",IF(B13="NB",P12,IF(O13="",SUM($O$5:$O13)+N13,SUM($O$5:$O13))))</f>
        <v>-4</v>
      </c>
      <c r="Q13" s="201" t="str">
        <f>IF(Z13="R","Rabbit","")</f>
        <v/>
      </c>
      <c r="R13" s="197">
        <f>IF(H13="","",IF(M13="W",0+BD13,0-BD13)+IF(F13="W",0+BC13,0-BC13))</f>
        <v>2</v>
      </c>
      <c r="S13" s="83" t="str">
        <f>IF(H13="","",IF(R13&gt;0,"W",IF(R13&lt;0,"L","")))</f>
        <v>W</v>
      </c>
      <c r="T13" s="14">
        <f>IF(H13="","",IF(T12+U13&gt;=10,10,IF(T12+U13&lt;=-10,-10,T12+U13)))</f>
        <v>-3</v>
      </c>
      <c r="U13" s="14">
        <f>IF(S13="",0,IFERROR(VLOOKUP(S8&amp;S9&amp;S10&amp;S11&amp;S12&amp;S13,$BN$3:$BO$109,2,FALSE),0))</f>
        <v>1</v>
      </c>
      <c r="V13" s="14" t="str">
        <f>IF(H12="","",IF(Z12="R","S",IF(V12="S","C",IF(N12&gt;0,"S","C"))))</f>
        <v>C</v>
      </c>
      <c r="W13" s="14">
        <f>IF(H13="","",IF(V13="S",1,W12+1))</f>
        <v>4</v>
      </c>
      <c r="X13" s="83" t="str">
        <f>IF(H13="","",(IF(AND(F12&amp;F13="WW",OR(V12&amp;V13="SC",V12&amp;V13="CC")),"Y",IF(AND(F11&amp;F12&amp;F13="WLW",AZ13&lt;&gt;"B",OR(F11&amp;F12&amp;F13="SCC",F11&amp;F12&amp;F13="CCC")),"Y","N"))))</f>
        <v>N</v>
      </c>
      <c r="Y13" s="14" t="str">
        <f>IF(H13="","",IF(AND(M12&amp;M13="WW",OR(V12&amp;V13="SC",V12&amp;V13="CC")),"Y",IF(AND(M11&amp;M12&amp;M13="WLW",BB13&lt;&gt;"B",OR(V11&amp;V12&amp;V13="SCC",V11&amp;V12&amp;V13="CCC")),"Y","N")))</f>
        <v>N</v>
      </c>
      <c r="Z13" s="14" t="str">
        <f>IF(H13="","",IF(AND(N13&lt;0,W13&gt;2,N13&gt;=(2-W13)),"R","N"))</f>
        <v>N</v>
      </c>
      <c r="AA13" s="14">
        <f>IF(H13="","",IF(D13="B",1,IF(REPLACE(D13,1,1,"")="",0,REPLACE(D13,1,1,""))))</f>
        <v>0</v>
      </c>
      <c r="AB13" s="14" t="str">
        <f>IF(H13="","",IF(E13="B",1,IF(REPLACE(E13,1,1,"")="",0,REPLACE(E13,1,1,""))))</f>
        <v>4</v>
      </c>
      <c r="AC13" s="14" t="str">
        <f>IF(H13="","",IF(K13="B",1,IF(REPLACE(K13,1,1,"")="",0,REPLACE(K13,1,1,""))))</f>
        <v>2</v>
      </c>
      <c r="AD13" s="14">
        <f>IF(H13="","",IF(L13="B",1,IF(REPLACE(L13,1,1,"")="",0,REPLACE(L13,1,1,""))))</f>
        <v>0</v>
      </c>
      <c r="AE13" s="14" t="str">
        <f>IF(H12="","",IF(AQ13="TG",IF(H11="P","",BB13),AL13))</f>
        <v>F2</v>
      </c>
      <c r="AF13" s="14" t="str">
        <f>IF(H12="","",IF(AQ13="TG",IF(H11="B","",BB13),AM13))</f>
        <v/>
      </c>
      <c r="AG13" s="44" t="str">
        <f>IF(H13="","",IF(AT13="10101","Y",IF(AU13="10101","Y","N")))</f>
        <v>N</v>
      </c>
      <c r="AH13" s="44" t="str">
        <f>IF(H13="","",IF(AT13="12345","Y",IF(AU13="12345","Y","N")))</f>
        <v>N</v>
      </c>
      <c r="AI13" s="44" t="str">
        <f>IF(H13="","",IF(AV13="120012","Y",IF(AW13="120012","Y","N")))</f>
        <v>N</v>
      </c>
      <c r="AJ13" s="75" t="str">
        <f>IF(AP13="T-T",IF(H11="B",AZ13,""),IF(AP13="T-C",IF(H12="B",AZ13,""),IF(AP13="T-B",IF(H12="P",AZ13,""),"")))</f>
        <v/>
      </c>
      <c r="AK13" s="75" t="str">
        <f>IF(AP13="T-T",IF(H11="P",AZ13,""),IF(AP13="T-C",IF(H12="P",AZ13,""),IF(AP13="T-B",IF(H12="B",AZ13,""),"")))</f>
        <v/>
      </c>
      <c r="AL13" s="75" t="str">
        <f>IF(AP13="T-T",IF(H11="B",BB13,""),IF(AP13="T-C",IF(H12="B",BB13,""),IF(AP13="T-B",IF(H12="P",BB13,""),"")))</f>
        <v/>
      </c>
      <c r="AM13" s="75" t="str">
        <f>IF(AP13="T-T",IF(H11="P",BB13,""),IF(AP13="T-C",IF(H12="P",BB13,""),IF(AP13="T-B",IF(H12="B",BB13,""),"")))</f>
        <v/>
      </c>
      <c r="AP13" s="14" t="str">
        <f>IF(H12="","",IF(AG13="Y","T-C",IF(AH13="Y","T-B",IF(AI13="Y","T-T",IF(AP12="PD","PD",IF(OR(AND(AP12="T-T",AP11="T-T",M11&amp;M12="LL"),AND(OR(AP12="T-B",AP12="T-C"),M12="L")),"PD",AP12))))))</f>
        <v>PD</v>
      </c>
      <c r="AQ13" s="14" t="str">
        <f>IF(H12="","",IF(AG13="Y","T-C",IF(AH13="Y","T-B",IF(AI13="Y","T-T",IF(AQ12="TG","TG",IF(H12="","",IF(AG13="Y","T-C",IF(AH13="Y","T-B",IF(AI13="Y","T-T",IF(AQ12="TG","TG",IF(OR(AND(AQ12="T-T",AQ11="T-T",M11&amp;M12="LL"),AND(OR(AQ12="T-B",AQ12="T-C"),M12="L")),"TG",AQ12)))))))))))</f>
        <v>TG</v>
      </c>
      <c r="AR13" s="14" t="str">
        <f>IF(Dashboard!N13="P",IF(AR12="",1,AR12+1),"")</f>
        <v/>
      </c>
      <c r="AS13" s="14">
        <f>IF(Dashboard!N13="B",IF(AS12="",1,AS12+1),"")</f>
        <v>4</v>
      </c>
      <c r="AT13" s="14" t="str">
        <f t="shared" si="5"/>
        <v>45000</v>
      </c>
      <c r="AU13" s="14" t="str">
        <f t="shared" si="5"/>
        <v>00123</v>
      </c>
      <c r="AV13" s="14" t="str">
        <f t="shared" si="12"/>
        <v>345000</v>
      </c>
      <c r="AW13" s="14" t="str">
        <f t="shared" si="13"/>
        <v>000123</v>
      </c>
      <c r="AX13" s="14" t="str">
        <f t="shared" si="8"/>
        <v>B</v>
      </c>
      <c r="AY13" s="14" t="str">
        <f>IF(D12="",E12,D12)&amp;F12</f>
        <v>F3L</v>
      </c>
      <c r="AZ13" s="14" t="str">
        <f>IF(OR(V13="S",X12="Y"),"B",IFERROR(VLOOKUP(AY13,$BK$3:$BL$100,2,FALSE),""))</f>
        <v>F4</v>
      </c>
      <c r="BA13" s="14" t="str">
        <f>IF(K12="",L12,K12)&amp;M12</f>
        <v>BL</v>
      </c>
      <c r="BB13" s="14" t="str">
        <f>IF(OR(V13="S",Y12="Y"),"B",IFERROR(VLOOKUP(BA13,$BK$3:$BL$100,2,FALSE),""))</f>
        <v>F2</v>
      </c>
      <c r="BC13" s="14" t="str">
        <f t="shared" si="9"/>
        <v>4</v>
      </c>
      <c r="BD13" s="14" t="str">
        <f t="shared" si="10"/>
        <v>2</v>
      </c>
      <c r="BI13" s="14" t="s">
        <v>91</v>
      </c>
      <c r="BJ13" s="14" t="s">
        <v>44</v>
      </c>
      <c r="BK13" s="14" t="str">
        <f t="shared" si="14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>IF(H13="","",IF(AND(E14="",L14=""),"P"&amp;(AA14+AC14),IF(AND(D14="",K14=""),"B"&amp;(AB14+AD14),IF(AND(D14="",L14=""),IF(AB14&gt;AC14,"B"&amp;(AB14-AC14),IF(AB14=AC14,"NB","P"&amp;(AC14-AB14))),IF(AND(E14="",K14=""),IF(AA14&gt;AD14,"P"&amp;(AA14-AD14),IF(AA14=AD14,"NB","B"&amp;(AD14-AA14))))))))</f>
        <v>NB</v>
      </c>
      <c r="C14" s="25" t="str">
        <f>IF(H13="","",IF(AP13=AP14,"",AP14))</f>
        <v/>
      </c>
      <c r="D14" s="82" t="str">
        <f>IF(H13="","",IF(AP14="PD",IF(AX14="P",AZ14,""),AJ14))</f>
        <v/>
      </c>
      <c r="E14" s="188" t="str">
        <f>IF(H13="","",IF(AP14="PD",IF(AX14="B",AZ14,""),AK14))</f>
        <v>F3</v>
      </c>
      <c r="F14" s="74" t="str">
        <f t="shared" si="11"/>
        <v>W</v>
      </c>
      <c r="G14" s="140"/>
      <c r="H14" s="86" t="str">
        <f>IF(Dashboard!N14="","",Dashboard!N14)</f>
        <v>B</v>
      </c>
      <c r="I14" s="140"/>
      <c r="J14" s="73" t="str">
        <f>IF(AQ13=AQ14,"",AQ14)</f>
        <v/>
      </c>
      <c r="K14" s="82" t="str">
        <f>IF(H13="","",IF(AND(D14=AE14,LEFT(AE14)="L",REPLACE(AE14,1,1,"")&gt;=5),"L"&amp;(REPLACE(AE14,1,1,"")-3),AE14))</f>
        <v>F3</v>
      </c>
      <c r="L14" s="188" t="str">
        <f>IF(H13="","",IF(AND(E14=AF14,LEFT(AF14)="L",REPLACE(AF14,1,1,"")&gt;=5),"L"&amp;(REPLACE(AF14,1,1,"")-3),AF14))</f>
        <v/>
      </c>
      <c r="M14" s="25" t="str">
        <f t="shared" si="7"/>
        <v>L</v>
      </c>
      <c r="N14" s="25">
        <f>IF(H14="","",IF(M14="W",0+BD14,0-BD14)+IF(F14="W",0+BC14,0-BC14)+IF(V14="S",0,N13))</f>
        <v>-4</v>
      </c>
      <c r="O14" s="202" t="str">
        <f>IF(H13="","",IF(V14="S","",IF(N14&gt;0,N14,IF(Z14="R",N14,""))))</f>
        <v/>
      </c>
      <c r="P14" s="25">
        <f>IF(H14="","",IF(B14="NB",P13,IF(O14="",SUM($O$5:$O14)+N14,SUM($O$5:$O14))))</f>
        <v>-4</v>
      </c>
      <c r="Q14" s="203" t="str">
        <f>IF(Z14="R","Rabbit","")</f>
        <v/>
      </c>
      <c r="R14" s="198">
        <f>IF(H14="","",IF(M14="W",0+BD14,0-BD14)+IF(F14="W",0+BC14,0-BC14))</f>
        <v>0</v>
      </c>
      <c r="S14" s="83" t="str">
        <f>IF(H14="","",IF(R14&gt;0,"W",IF(R14&lt;0,"L","")))</f>
        <v/>
      </c>
      <c r="T14" s="14">
        <f>IF(H14="","",IF(T13+U14&gt;=10,10,IF(T13+U14&lt;=-10,-10,T13+U14)))</f>
        <v>-3</v>
      </c>
      <c r="U14" s="14">
        <f>IF(S14="",0,IFERROR(VLOOKUP(S9&amp;S10&amp;S11&amp;S12&amp;S13&amp;S14,$BN$3:$BO$109,2,FALSE),0))</f>
        <v>0</v>
      </c>
      <c r="V14" s="14" t="str">
        <f>IF(H13="","",IF(Z13="R","S",IF(V13="S","C",IF(N13&gt;0,"S","C"))))</f>
        <v>C</v>
      </c>
      <c r="W14" s="14">
        <f>IF(H14="","",IF(V14="S",1,W13+1))</f>
        <v>5</v>
      </c>
      <c r="X14" s="83" t="str">
        <f>IF(H14="","",(IF(AND(F13&amp;F14="WW",OR(V13&amp;V14="SC",V13&amp;V14="CC")),"Y",IF(AND(F12&amp;F13&amp;F14="WLW",AZ14&lt;&gt;"B",OR(F12&amp;F13&amp;F14="SCC",F12&amp;F13&amp;F14="CCC")),"Y","N"))))</f>
        <v>Y</v>
      </c>
      <c r="Y14" s="14" t="str">
        <f>IF(H14="","",IF(AND(M13&amp;M14="WW",OR(V13&amp;V14="SC",V13&amp;V14="CC")),"Y",IF(AND(M12&amp;M13&amp;M14="WLW",BB14&lt;&gt;"B",OR(V12&amp;V13&amp;V14="SCC",V12&amp;V13&amp;V14="CCC")),"Y","N")))</f>
        <v>N</v>
      </c>
      <c r="Z14" s="14" t="str">
        <f>IF(H14="","",IF(AND(N14&lt;0,W14&gt;2,N14&gt;=(2-W14)),"R","N"))</f>
        <v>N</v>
      </c>
      <c r="AA14" s="14">
        <f>IF(H14="","",IF(D14="B",1,IF(REPLACE(D14,1,1,"")="",0,REPLACE(D14,1,1,""))))</f>
        <v>0</v>
      </c>
      <c r="AB14" s="14" t="str">
        <f>IF(H14="","",IF(E14="B",1,IF(REPLACE(E14,1,1,"")="",0,REPLACE(E14,1,1,""))))</f>
        <v>3</v>
      </c>
      <c r="AC14" s="14" t="str">
        <f>IF(H14="","",IF(K14="B",1,IF(REPLACE(K14,1,1,"")="",0,REPLACE(K14,1,1,""))))</f>
        <v>3</v>
      </c>
      <c r="AD14" s="14">
        <f>IF(H14="","",IF(L14="B",1,IF(REPLACE(L14,1,1,"")="",0,REPLACE(L14,1,1,""))))</f>
        <v>0</v>
      </c>
      <c r="AE14" s="14" t="str">
        <f>IF(H13="","",IF(AQ14="TG",IF(H12="P","",BB14),AL14))</f>
        <v>F3</v>
      </c>
      <c r="AF14" s="14" t="str">
        <f>IF(H13="","",IF(AQ14="TG",IF(H12="B","",BB14),AM14))</f>
        <v/>
      </c>
      <c r="AG14" s="44" t="str">
        <f>IF(H14="","",IF(AT14="10101","Y",IF(AU14="10101","Y","N")))</f>
        <v>N</v>
      </c>
      <c r="AH14" s="44" t="str">
        <f>IF(H14="","",IF(AT14="12345","Y",IF(AU14="12345","Y","N")))</f>
        <v>N</v>
      </c>
      <c r="AI14" s="44" t="str">
        <f>IF(H14="","",IF(AV14="120012","Y",IF(AW14="120012","Y","N")))</f>
        <v>N</v>
      </c>
      <c r="AJ14" s="75" t="str">
        <f>IF(AP14="T-T",IF(H12="B",AZ14,""),IF(AP14="T-C",IF(H13="B",AZ14,""),IF(AP14="T-B",IF(H13="P",AZ14,""),"")))</f>
        <v/>
      </c>
      <c r="AK14" s="75" t="str">
        <f>IF(AP14="T-T",IF(H12="P",AZ14,""),IF(AP14="T-C",IF(H13="P",AZ14,""),IF(AP14="T-B",IF(H13="B",AZ14,""),"")))</f>
        <v/>
      </c>
      <c r="AL14" s="75" t="str">
        <f>IF(AP14="T-T",IF(H12="B",BB14,""),IF(AP14="T-C",IF(H13="B",BB14,""),IF(AP14="T-B",IF(H13="P",BB14,""),"")))</f>
        <v/>
      </c>
      <c r="AM14" s="75" t="str">
        <f>IF(AP14="T-T",IF(H12="P",BB14,""),IF(AP14="T-C",IF(H13="P",BB14,""),IF(AP14="T-B",IF(H13="B",BB14,""),"")))</f>
        <v/>
      </c>
      <c r="AP14" s="14" t="str">
        <f>IF(H13="","",IF(AG14="Y","T-C",IF(AH14="Y","T-B",IF(AI14="Y","T-T",IF(AP13="PD","PD",IF(OR(AND(AP13="T-T",AP12="T-T",M12&amp;M13="LL"),AND(OR(AP13="T-B",AP13="T-C"),M13="L")),"PD",AP13))))))</f>
        <v>PD</v>
      </c>
      <c r="AQ14" s="14" t="str">
        <f>IF(H13="","",IF(AG14="Y","T-C",IF(AH14="Y","T-B",IF(AI14="Y","T-T",IF(AQ13="TG","TG",IF(H13="","",IF(AG14="Y","T-C",IF(AH14="Y","T-B",IF(AI14="Y","T-T",IF(AQ13="TG","TG",IF(OR(AND(AQ13="T-T",AQ12="T-T",M12&amp;M13="LL"),AND(OR(AQ13="T-B",AQ13="T-C"),M13="L")),"TG",AQ13)))))))))))</f>
        <v>TG</v>
      </c>
      <c r="AR14" s="14" t="str">
        <f>IF(Dashboard!N14="P",IF(AR13="",1,AR13+1),"")</f>
        <v/>
      </c>
      <c r="AS14" s="14">
        <f>IF(Dashboard!N14="B",IF(AS13="",1,AS13+1),"")</f>
        <v>5</v>
      </c>
      <c r="AT14" s="14" t="str">
        <f t="shared" si="5"/>
        <v>50000</v>
      </c>
      <c r="AU14" s="14" t="str">
        <f t="shared" si="5"/>
        <v>01234</v>
      </c>
      <c r="AV14" s="14" t="str">
        <f t="shared" si="12"/>
        <v>450000</v>
      </c>
      <c r="AW14" s="14" t="str">
        <f t="shared" si="13"/>
        <v>001234</v>
      </c>
      <c r="AX14" s="14" t="str">
        <f t="shared" si="8"/>
        <v>B</v>
      </c>
      <c r="AY14" s="14" t="str">
        <f>IF(D13="",E13,D13)&amp;F13</f>
        <v>F4W</v>
      </c>
      <c r="AZ14" s="14" t="str">
        <f>IF(OR(V14="S",X13="Y"),"B",IFERROR(VLOOKUP(AY14,$BK$3:$BL$100,2,FALSE),""))</f>
        <v>F3</v>
      </c>
      <c r="BA14" s="14" t="str">
        <f>IF(K13="",L13,K13)&amp;M13</f>
        <v>F2L</v>
      </c>
      <c r="BB14" s="14" t="str">
        <f>IF(OR(V14="S",Y13="Y"),"B",IFERROR(VLOOKUP(BA14,$BK$3:$BL$100,2,FALSE),""))</f>
        <v>F3</v>
      </c>
      <c r="BC14" s="14" t="str">
        <f t="shared" si="9"/>
        <v>3</v>
      </c>
      <c r="BD14" s="14" t="str">
        <f t="shared" si="10"/>
        <v>3</v>
      </c>
      <c r="BI14" s="14" t="s">
        <v>92</v>
      </c>
      <c r="BJ14" s="14" t="s">
        <v>44</v>
      </c>
      <c r="BK14" s="14" t="str">
        <f t="shared" si="14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>IF(H14="","",IF(AND(E15="",L15=""),"P"&amp;(AA15+AC15),IF(AND(D15="",K15=""),"B"&amp;(AB15+AD15),IF(AND(D15="",L15=""),IF(AB15&gt;AC15,"B"&amp;(AB15-AC15),IF(AB15=AC15,"NB","P"&amp;(AC15-AB15))),IF(AND(E15="",K15=""),IF(AA15&gt;AD15,"P"&amp;(AA15-AD15),IF(AA15=AD15,"NB","B"&amp;(AD15-AA15))))))))</f>
        <v>B5</v>
      </c>
      <c r="C15" s="36" t="str">
        <f>IF(H14="","",IF(AP14=AP15,"",AP15))</f>
        <v>T-B</v>
      </c>
      <c r="D15" s="79" t="str">
        <f>IF(H14="","",IF(AP15="PD",IF(AX15="P",AZ15,""),AJ15))</f>
        <v/>
      </c>
      <c r="E15" s="186" t="str">
        <f>IF(H14="","",IF(AP15="PD",IF(AX15="B",AZ15,""),AK15))</f>
        <v>B</v>
      </c>
      <c r="F15" s="80" t="str">
        <f t="shared" si="11"/>
        <v>L</v>
      </c>
      <c r="G15" s="140"/>
      <c r="H15" s="84" t="str">
        <f>IF(Dashboard!N15="","",Dashboard!N15)</f>
        <v>P</v>
      </c>
      <c r="I15" s="140"/>
      <c r="J15" s="78" t="str">
        <f>IF(AQ14=AQ15,"",AQ15)</f>
        <v>T-B</v>
      </c>
      <c r="K15" s="79" t="str">
        <f>IF(H14="","",IF(AND(D15=AE15,LEFT(AE15)="L",REPLACE(AE15,1,1,"")&gt;=5),"L"&amp;(REPLACE(AE15,1,1,"")-3),AE15))</f>
        <v/>
      </c>
      <c r="L15" s="186" t="str">
        <f>IF(H14="","",IF(AND(E15=AF15,LEFT(AF15)="L",REPLACE(AF15,1,1,"")&gt;=5),"L"&amp;(REPLACE(AF15,1,1,"")-3),AF15))</f>
        <v>F4</v>
      </c>
      <c r="M15" s="36" t="str">
        <f t="shared" si="7"/>
        <v>L</v>
      </c>
      <c r="N15" s="36">
        <f>IF(H15="","",IF(M15="W",0+BD15,0-BD15)+IF(F15="W",0+BC15,0-BC15)+IF(V15="S",0,N14))</f>
        <v>-9</v>
      </c>
      <c r="O15" s="207" t="str">
        <f>IF(H14="","",IF(V15="S","",IF(N15&gt;0,N15,IF(Z15="R",N15,""))))</f>
        <v/>
      </c>
      <c r="P15" s="36">
        <f>IF(H15="","",IF(B15="NB",P14,IF(O15="",SUM($O$5:$O15)+N15,SUM($O$5:$O15))))</f>
        <v>-9</v>
      </c>
      <c r="Q15" s="208" t="str">
        <f>IF(Z15="R","Rabbit","")</f>
        <v/>
      </c>
      <c r="R15" s="196">
        <f>IF(H15="","",IF(M15="W",0+BD15,0-BD15)+IF(F15="W",0+BC15,0-BC15))</f>
        <v>-5</v>
      </c>
      <c r="S15" s="83" t="str">
        <f>IF(H15="","",IF(R15&gt;0,"W",IF(R15&lt;0,"L","")))</f>
        <v>L</v>
      </c>
      <c r="T15" s="14">
        <f>IF(H15="","",IF(T14+U15&gt;=10,10,IF(T14+U15&lt;=-10,-10,T14+U15)))</f>
        <v>-4</v>
      </c>
      <c r="U15" s="14">
        <f>IF(S15="",0,IFERROR(VLOOKUP(S10&amp;S11&amp;S12&amp;S13&amp;S14&amp;S15,$BN$3:$BO$109,2,FALSE),0))</f>
        <v>-1</v>
      </c>
      <c r="V15" s="14" t="str">
        <f>IF(H14="","",IF(Z14="R","S",IF(V14="S","C",IF(N14&gt;0,"S","C"))))</f>
        <v>C</v>
      </c>
      <c r="W15" s="14">
        <f>IF(H15="","",IF(V15="S",1,W14+1))</f>
        <v>6</v>
      </c>
      <c r="X15" s="83" t="str">
        <f>IF(H15="","",(IF(AND(F14&amp;F15="WW",OR(V14&amp;V15="SC",V14&amp;V15="CC")),"Y",IF(AND(F13&amp;F14&amp;F15="WLW",AZ15&lt;&gt;"B",OR(F13&amp;F14&amp;F15="SCC",F13&amp;F14&amp;F15="CCC")),"Y","N"))))</f>
        <v>N</v>
      </c>
      <c r="Y15" s="14" t="str">
        <f>IF(H15="","",IF(AND(M14&amp;M15="WW",OR(V14&amp;V15="SC",V14&amp;V15="CC")),"Y",IF(AND(M13&amp;M14&amp;M15="WLW",BB15&lt;&gt;"B",OR(V13&amp;V14&amp;V15="SCC",V13&amp;V14&amp;V15="CCC")),"Y","N")))</f>
        <v>N</v>
      </c>
      <c r="Z15" s="14" t="str">
        <f>IF(H15="","",IF(AND(N15&lt;0,W15&gt;2,N15&gt;=(2-W15)),"R","N"))</f>
        <v>N</v>
      </c>
      <c r="AA15" s="14">
        <f>IF(H15="","",IF(D15="B",1,IF(REPLACE(D15,1,1,"")="",0,REPLACE(D15,1,1,""))))</f>
        <v>0</v>
      </c>
      <c r="AB15" s="14">
        <f>IF(H15="","",IF(E15="B",1,IF(REPLACE(E15,1,1,"")="",0,REPLACE(E15,1,1,""))))</f>
        <v>1</v>
      </c>
      <c r="AC15" s="14">
        <f>IF(H15="","",IF(K15="B",1,IF(REPLACE(K15,1,1,"")="",0,REPLACE(K15,1,1,""))))</f>
        <v>0</v>
      </c>
      <c r="AD15" s="14" t="str">
        <f>IF(H15="","",IF(L15="B",1,IF(REPLACE(L15,1,1,"")="",0,REPLACE(L15,1,1,""))))</f>
        <v>4</v>
      </c>
      <c r="AE15" s="14" t="str">
        <f>IF(H14="","",IF(AQ15="TG",IF(H13="P","",BB15),AL15))</f>
        <v/>
      </c>
      <c r="AF15" s="14" t="str">
        <f>IF(H14="","",IF(AQ15="TG",IF(H13="B","",BB15),AM15))</f>
        <v>F4</v>
      </c>
      <c r="AG15" s="44" t="str">
        <f>IF(H15="","",IF(AT15="10101","Y",IF(AU15="10101","Y","N")))</f>
        <v>N</v>
      </c>
      <c r="AH15" s="44" t="str">
        <f>IF(H15="","",IF(AT15="12345","Y",IF(AU15="12345","Y","N")))</f>
        <v>Y</v>
      </c>
      <c r="AI15" s="44" t="str">
        <f>IF(H15="","",IF(AV15="120012","Y",IF(AW15="120012","Y","N")))</f>
        <v>N</v>
      </c>
      <c r="AJ15" s="75" t="str">
        <f>IF(AP15="T-T",IF(H13="B",AZ15,""),IF(AP15="T-C",IF(H14="B",AZ15,""),IF(AP15="T-B",IF(H14="P",AZ15,""),"")))</f>
        <v/>
      </c>
      <c r="AK15" s="75" t="str">
        <f>IF(AP15="T-T",IF(H13="P",AZ15,""),IF(AP15="T-C",IF(H14="P",AZ15,""),IF(AP15="T-B",IF(H14="B",AZ15,""),"")))</f>
        <v>B</v>
      </c>
      <c r="AL15" s="75" t="str">
        <f>IF(AP15="T-T",IF(H13="B",BB15,""),IF(AP15="T-C",IF(H14="B",BB15,""),IF(AP15="T-B",IF(H14="P",BB15,""),"")))</f>
        <v/>
      </c>
      <c r="AM15" s="75" t="str">
        <f>IF(AP15="T-T",IF(H13="P",BB15,""),IF(AP15="T-C",IF(H14="P",BB15,""),IF(AP15="T-B",IF(H14="B",BB15,""),"")))</f>
        <v>F4</v>
      </c>
      <c r="AP15" s="14" t="str">
        <f>IF(H14="","",IF(AG15="Y","T-C",IF(AH15="Y","T-B",IF(AI15="Y","T-T",IF(AP14="PD","PD",IF(OR(AND(AP14="T-T",AP13="T-T",M13&amp;M14="LL"),AND(OR(AP14="T-B",AP14="T-C"),M14="L")),"PD",AP14))))))</f>
        <v>T-B</v>
      </c>
      <c r="AQ15" s="14" t="str">
        <f>IF(H14="","",IF(AG15="Y","T-C",IF(AH15="Y","T-B",IF(AI15="Y","T-T",IF(AQ14="TG","TG",IF(H14="","",IF(AG15="Y","T-C",IF(AH15="Y","T-B",IF(AI15="Y","T-T",IF(AQ14="TG","TG",IF(OR(AND(AQ14="T-T",AQ13="T-T",M13&amp;M14="LL"),AND(OR(AQ14="T-B",AQ14="T-C"),M14="L")),"TG",AQ14)))))))))))</f>
        <v>T-B</v>
      </c>
      <c r="AR15" s="14">
        <f>IF(Dashboard!N15="P",IF(AR14="",1,AR14+1),"")</f>
        <v>1</v>
      </c>
      <c r="AS15" s="14" t="str">
        <f>IF(Dashboard!N15="B",IF(AS14="",1,AS14+1),"")</f>
        <v/>
      </c>
      <c r="AT15" s="14" t="str">
        <f t="shared" si="5"/>
        <v>00000</v>
      </c>
      <c r="AU15" s="14" t="str">
        <f t="shared" si="5"/>
        <v>12345</v>
      </c>
      <c r="AV15" s="14" t="str">
        <f t="shared" si="12"/>
        <v>500000</v>
      </c>
      <c r="AW15" s="14" t="str">
        <f t="shared" si="13"/>
        <v>012345</v>
      </c>
      <c r="AX15" s="14" t="str">
        <f t="shared" si="8"/>
        <v>B</v>
      </c>
      <c r="AY15" s="14" t="str">
        <f>IF(D14="",E14,D14)&amp;F14</f>
        <v>F3W</v>
      </c>
      <c r="AZ15" s="14" t="str">
        <f>IF(OR(V15="S",X14="Y"),"B",IFERROR(VLOOKUP(AY15,$BK$3:$BL$100,2,FALSE),""))</f>
        <v>B</v>
      </c>
      <c r="BA15" s="14" t="str">
        <f>IF(K14="",L14,K14)&amp;M14</f>
        <v>F3L</v>
      </c>
      <c r="BB15" s="14" t="str">
        <f>IF(OR(V15="S",Y14="Y"),"B",IFERROR(VLOOKUP(BA15,$BK$3:$BL$100,2,FALSE),""))</f>
        <v>F4</v>
      </c>
      <c r="BC15" s="14">
        <f t="shared" si="9"/>
        <v>1</v>
      </c>
      <c r="BD15" s="14" t="str">
        <f t="shared" si="10"/>
        <v>4</v>
      </c>
      <c r="BI15" s="14" t="s">
        <v>93</v>
      </c>
      <c r="BJ15" s="14" t="s">
        <v>44</v>
      </c>
      <c r="BK15" s="14" t="str">
        <f t="shared" si="14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>IF(H15="","",IF(AND(E16="",L16=""),"P"&amp;(AA16+AC16),IF(AND(D16="",K16=""),"B"&amp;(AB16+AD16),IF(AND(D16="",L16=""),IF(AB16&gt;AC16,"B"&amp;(AB16-AC16),IF(AB16=AC16,"NB","P"&amp;(AC16-AB16))),IF(AND(E16="",K16=""),IF(AA16&gt;AD16,"P"&amp;(AA16-AD16),IF(AA16=AD16,"NB","B"&amp;(AD16-AA16))))))))</f>
        <v>P3</v>
      </c>
      <c r="C16" s="24" t="str">
        <f>IF(H15="","",IF(AP15=AP16,"",AP16))</f>
        <v>PD</v>
      </c>
      <c r="D16" s="81" t="str">
        <f>IF(H15="","",IF(AP16="PD",IF(AX16="P",AZ16,""),AJ16))</f>
        <v/>
      </c>
      <c r="E16" s="187" t="str">
        <f>IF(H15="","",IF(AP16="PD",IF(AX16="B",AZ16,""),AK16))</f>
        <v>F2</v>
      </c>
      <c r="F16" s="71" t="str">
        <f t="shared" si="11"/>
        <v>L</v>
      </c>
      <c r="G16" s="140"/>
      <c r="H16" s="85" t="str">
        <f>IF(Dashboard!N16="","",Dashboard!N16)</f>
        <v>P</v>
      </c>
      <c r="I16" s="140"/>
      <c r="J16" s="72" t="str">
        <f>IF(AQ15=AQ16,"",AQ16)</f>
        <v>TG</v>
      </c>
      <c r="K16" s="81" t="str">
        <f>IF(H15="","",IF(AND(D16=AE16,LEFT(AE16)="L",REPLACE(AE16,1,1,"")&gt;=5),"L"&amp;(REPLACE(AE16,1,1,"")-3),AE16))</f>
        <v>F5</v>
      </c>
      <c r="L16" s="187" t="str">
        <f>IF(H15="","",IF(AND(E16=AF16,LEFT(AF16)="L",REPLACE(AF16,1,1,"")&gt;=5),"L"&amp;(REPLACE(AF16,1,1,"")-3),AF16))</f>
        <v/>
      </c>
      <c r="M16" s="24" t="str">
        <f t="shared" si="7"/>
        <v>W</v>
      </c>
      <c r="N16" s="24">
        <f>IF(H16="","",IF(M16="W",0+BD16,0-BD16)+IF(F16="W",0+BC16,0-BC16)+IF(V16="S",0,N15))</f>
        <v>-6</v>
      </c>
      <c r="O16" s="190" t="str">
        <f>IF(H15="","",IF(V16="S","",IF(N16&gt;0,N16,IF(Z16="R",N16,""))))</f>
        <v/>
      </c>
      <c r="P16" s="24">
        <f>IF(H16="","",IF(B16="NB",P15,IF(O16="",SUM($O$5:$O16)+N16,SUM($O$5:$O16))))</f>
        <v>-6</v>
      </c>
      <c r="Q16" s="201" t="str">
        <f>IF(Z16="R","Rabbit","")</f>
        <v/>
      </c>
      <c r="R16" s="197">
        <f>IF(H16="","",IF(M16="W",0+BD16,0-BD16)+IF(F16="W",0+BC16,0-BC16))</f>
        <v>3</v>
      </c>
      <c r="S16" s="83" t="str">
        <f>IF(H16="","",IF(R16&gt;0,"W",IF(R16&lt;0,"L","")))</f>
        <v>W</v>
      </c>
      <c r="T16" s="14">
        <f>IF(H16="","",IF(T15+U16&gt;=10,10,IF(T15+U16&lt;=-10,-10,T15+U16)))</f>
        <v>-3</v>
      </c>
      <c r="U16" s="14">
        <f>IF(S16="",0,IFERROR(VLOOKUP(S11&amp;S12&amp;S13&amp;S14&amp;S15&amp;S16,$BN$3:$BO$109,2,FALSE),0))</f>
        <v>1</v>
      </c>
      <c r="V16" s="14" t="str">
        <f>IF(H15="","",IF(Z15="R","S",IF(V15="S","C",IF(N15&gt;0,"S","C"))))</f>
        <v>C</v>
      </c>
      <c r="W16" s="14">
        <f>IF(H16="","",IF(V16="S",1,W15+1))</f>
        <v>7</v>
      </c>
      <c r="X16" s="83" t="str">
        <f>IF(H16="","",(IF(AND(F15&amp;F16="WW",OR(V15&amp;V16="SC",V15&amp;V16="CC")),"Y",IF(AND(F14&amp;F15&amp;F16="WLW",AZ16&lt;&gt;"B",OR(F14&amp;F15&amp;F16="SCC",F14&amp;F15&amp;F16="CCC")),"Y","N"))))</f>
        <v>N</v>
      </c>
      <c r="Y16" s="14" t="str">
        <f>IF(H16="","",IF(AND(M15&amp;M16="WW",OR(V15&amp;V16="SC",V15&amp;V16="CC")),"Y",IF(AND(M14&amp;M15&amp;M16="WLW",BB16&lt;&gt;"B",OR(V14&amp;V15&amp;V16="SCC",V14&amp;V15&amp;V16="CCC")),"Y","N")))</f>
        <v>N</v>
      </c>
      <c r="Z16" s="14" t="str">
        <f>IF(H16="","",IF(AND(N16&lt;0,W16&gt;2,N16&gt;=(2-W16)),"R","N"))</f>
        <v>N</v>
      </c>
      <c r="AA16" s="14">
        <f>IF(H16="","",IF(D16="B",1,IF(REPLACE(D16,1,1,"")="",0,REPLACE(D16,1,1,""))))</f>
        <v>0</v>
      </c>
      <c r="AB16" s="14" t="str">
        <f>IF(H16="","",IF(E16="B",1,IF(REPLACE(E16,1,1,"")="",0,REPLACE(E16,1,1,""))))</f>
        <v>2</v>
      </c>
      <c r="AC16" s="14" t="str">
        <f>IF(H16="","",IF(K16="B",1,IF(REPLACE(K16,1,1,"")="",0,REPLACE(K16,1,1,""))))</f>
        <v>5</v>
      </c>
      <c r="AD16" s="14">
        <f>IF(H16="","",IF(L16="B",1,IF(REPLACE(L16,1,1,"")="",0,REPLACE(L16,1,1,""))))</f>
        <v>0</v>
      </c>
      <c r="AE16" s="14" t="str">
        <f>IF(H15="","",IF(AQ16="TG",IF(H14="P","",BB16),AL16))</f>
        <v>F5</v>
      </c>
      <c r="AF16" s="14" t="str">
        <f>IF(H15="","",IF(AQ16="TG",IF(H14="B","",BB16),AM16))</f>
        <v/>
      </c>
      <c r="AG16" s="44" t="str">
        <f>IF(H16="","",IF(AT16="10101","Y",IF(AU16="10101","Y","N")))</f>
        <v>N</v>
      </c>
      <c r="AH16" s="44" t="str">
        <f>IF(H16="","",IF(AT16="12345","Y",IF(AU16="12345","Y","N")))</f>
        <v>N</v>
      </c>
      <c r="AI16" s="44" t="str">
        <f>IF(H16="","",IF(AV16="120012","Y",IF(AW16="120012","Y","N")))</f>
        <v>N</v>
      </c>
      <c r="AJ16" s="75" t="str">
        <f>IF(AP16="T-T",IF(H14="B",AZ16,""),IF(AP16="T-C",IF(H15="B",AZ16,""),IF(AP16="T-B",IF(H15="P",AZ16,""),"")))</f>
        <v/>
      </c>
      <c r="AK16" s="75" t="str">
        <f>IF(AP16="T-T",IF(H14="P",AZ16,""),IF(AP16="T-C",IF(H15="P",AZ16,""),IF(AP16="T-B",IF(H15="B",AZ16,""),"")))</f>
        <v/>
      </c>
      <c r="AL16" s="75" t="str">
        <f>IF(AP16="T-T",IF(H14="B",BB16,""),IF(AP16="T-C",IF(H15="B",BB16,""),IF(AP16="T-B",IF(H15="P",BB16,""),"")))</f>
        <v/>
      </c>
      <c r="AM16" s="75" t="str">
        <f>IF(AP16="T-T",IF(H14="P",BB16,""),IF(AP16="T-C",IF(H15="P",BB16,""),IF(AP16="T-B",IF(H15="B",BB16,""),"")))</f>
        <v/>
      </c>
      <c r="AP16" s="14" t="str">
        <f>IF(H15="","",IF(AG16="Y","T-C",IF(AH16="Y","T-B",IF(AI16="Y","T-T",IF(AP15="PD","PD",IF(OR(AND(AP15="T-T",AP14="T-T",M14&amp;M15="LL"),AND(OR(AP15="T-B",AP15="T-C"),M15="L")),"PD",AP15))))))</f>
        <v>PD</v>
      </c>
      <c r="AQ16" s="14" t="str">
        <f>IF(H15="","",IF(AG16="Y","T-C",IF(AH16="Y","T-B",IF(AI16="Y","T-T",IF(AQ15="TG","TG",IF(H15="","",IF(AG16="Y","T-C",IF(AH16="Y","T-B",IF(AI16="Y","T-T",IF(AQ15="TG","TG",IF(OR(AND(AQ15="T-T",AQ14="T-T",M14&amp;M15="LL"),AND(OR(AQ15="T-B",AQ15="T-C"),M15="L")),"TG",AQ15)))))))))))</f>
        <v>TG</v>
      </c>
      <c r="AR16" s="14">
        <f>IF(Dashboard!N16="P",IF(AR15="",1,AR15+1),"")</f>
        <v>2</v>
      </c>
      <c r="AS16" s="14" t="str">
        <f>IF(Dashboard!N16="B",IF(AS15="",1,AS15+1),"")</f>
        <v/>
      </c>
      <c r="AT16" s="14" t="str">
        <f t="shared" si="5"/>
        <v>00001</v>
      </c>
      <c r="AU16" s="14" t="str">
        <f t="shared" si="5"/>
        <v>23450</v>
      </c>
      <c r="AV16" s="14" t="str">
        <f t="shared" ref="AV16:AV29" si="15">IF(AR10="",0,AR10)&amp;IF(AR11="",0,AR11)&amp;IF(AR12="",0,AR12)&amp;IF(AR13="",0,AR13)&amp;IF(AR14="",0,AR14)&amp;IF(AR15="",0,AR15)</f>
        <v>000001</v>
      </c>
      <c r="AW16" s="14" t="str">
        <f t="shared" ref="AW16:AW29" si="16">IF(AS10="",0,AS10)&amp;IF(AS11="",0,AS11)&amp;IF(AS12="",0,AS12)&amp;IF(AS13="",0,AS13)&amp;IF(AS14="",0,AS14)&amp;IF(AS15="",0,AS15)</f>
        <v>123450</v>
      </c>
      <c r="AX16" s="14" t="str">
        <f t="shared" si="8"/>
        <v>B</v>
      </c>
      <c r="AY16" s="14" t="str">
        <f>IF(D15="",E15,D15)&amp;F15</f>
        <v>BL</v>
      </c>
      <c r="AZ16" s="14" t="str">
        <f>IF(OR(V16="S",X15="Y"),"B",IFERROR(VLOOKUP(AY16,$BK$3:$BL$100,2,FALSE),""))</f>
        <v>F2</v>
      </c>
      <c r="BA16" s="14" t="str">
        <f>IF(K15="",L15,K15)&amp;M15</f>
        <v>F4L</v>
      </c>
      <c r="BB16" s="14" t="str">
        <f>IF(OR(V16="S",Y15="Y"),"B",IFERROR(VLOOKUP(BA16,$BK$3:$BL$100,2,FALSE),""))</f>
        <v>F5</v>
      </c>
      <c r="BC16" s="14" t="str">
        <f t="shared" si="9"/>
        <v>2</v>
      </c>
      <c r="BD16" s="14" t="str">
        <f t="shared" si="10"/>
        <v>5</v>
      </c>
      <c r="BI16" s="14" t="s">
        <v>84</v>
      </c>
      <c r="BJ16" s="14" t="s">
        <v>43</v>
      </c>
      <c r="BK16" s="14" t="str">
        <f t="shared" ref="BK16:BK30" si="17">BI16&amp;BJ16</f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>IF(H16="","",IF(AND(E17="",L17=""),"P"&amp;(AA17+AC17),IF(AND(D17="",K17=""),"B"&amp;(AB17+AD17),IF(AND(D17="",L17=""),IF(AB17&gt;AC17,"B"&amp;(AB17-AC17),IF(AB17=AC17,"NB","P"&amp;(AC17-AB17))),IF(AND(E17="",K17=""),IF(AA17&gt;AD17,"P"&amp;(AA17-AD17),IF(AA17=AD17,"NB","B"&amp;(AD17-AA17))))))))</f>
        <v>B7</v>
      </c>
      <c r="C17" s="24" t="str">
        <f>IF(H16="","",IF(AP16=AP17,"",AP17))</f>
        <v/>
      </c>
      <c r="D17" s="81" t="str">
        <f>IF(H16="","",IF(AP17="PD",IF(AX17="P",AZ17,""),AJ17))</f>
        <v/>
      </c>
      <c r="E17" s="187" t="str">
        <f>IF(H16="","",IF(AP17="PD",IF(AX17="B",AZ17,""),AK17))</f>
        <v>F3</v>
      </c>
      <c r="F17" s="71" t="str">
        <f t="shared" si="11"/>
        <v>L</v>
      </c>
      <c r="G17" s="140"/>
      <c r="H17" s="85" t="str">
        <f>IF(Dashboard!N17="","",Dashboard!N17)</f>
        <v>P</v>
      </c>
      <c r="I17" s="140"/>
      <c r="J17" s="72" t="str">
        <f>IF(AQ16=AQ17,"",AQ17)</f>
        <v/>
      </c>
      <c r="K17" s="81" t="str">
        <f>IF(H16="","",IF(AND(D17=AE17,LEFT(AE17)="L",REPLACE(AE17,1,1,"")&gt;=5),"L"&amp;(REPLACE(AE17,1,1,"")-3),AE17))</f>
        <v/>
      </c>
      <c r="L17" s="187" t="str">
        <f>IF(H16="","",IF(AND(E17=AF17,LEFT(AF17)="L",REPLACE(AF17,1,1,"")&gt;=5),"L"&amp;(REPLACE(AF17,1,1,"")-3),AF17))</f>
        <v>F4</v>
      </c>
      <c r="M17" s="24" t="str">
        <f t="shared" si="7"/>
        <v>L</v>
      </c>
      <c r="N17" s="24">
        <f>IF(H17="","",IF(M17="W",0+BD17,0-BD17)+IF(F17="W",0+BC17,0-BC17)+IF(V17="S",0,N16))</f>
        <v>-13</v>
      </c>
      <c r="O17" s="190" t="str">
        <f>IF(H16="","",IF(V17="S","",IF(N17&gt;0,N17,IF(Z17="R",N17,""))))</f>
        <v/>
      </c>
      <c r="P17" s="24">
        <f>IF(H17="","",IF(B17="NB",P16,IF(O17="",SUM($O$5:$O17)+N17,SUM($O$5:$O17))))</f>
        <v>-13</v>
      </c>
      <c r="Q17" s="201" t="str">
        <f>IF(Z17="R","Rabbit","")</f>
        <v/>
      </c>
      <c r="R17" s="197">
        <f>IF(H17="","",IF(M17="W",0+BD17,0-BD17)+IF(F17="W",0+BC17,0-BC17))</f>
        <v>-7</v>
      </c>
      <c r="S17" s="83" t="str">
        <f>IF(H17="","",IF(R17&gt;0,"W",IF(R17&lt;0,"L","")))</f>
        <v>L</v>
      </c>
      <c r="T17" s="14">
        <f>IF(H17="","",IF(T16+U17&gt;=10,10,IF(T16+U17&lt;=-10,-10,T16+U17)))</f>
        <v>-4</v>
      </c>
      <c r="U17" s="14">
        <f>IF(S17="",0,IFERROR(VLOOKUP(S12&amp;S13&amp;S14&amp;S15&amp;S16&amp;S17,$BN$3:$BO$109,2,FALSE),0))</f>
        <v>-1</v>
      </c>
      <c r="V17" s="14" t="str">
        <f>IF(H16="","",IF(Z16="R","S",IF(V16="S","C",IF(N16&gt;0,"S","C"))))</f>
        <v>C</v>
      </c>
      <c r="W17" s="14">
        <f>IF(H17="","",IF(V17="S",1,W16+1))</f>
        <v>8</v>
      </c>
      <c r="X17" s="83" t="str">
        <f>IF(H17="","",(IF(AND(F16&amp;F17="WW",OR(V16&amp;V17="SC",V16&amp;V17="CC")),"Y",IF(AND(F15&amp;F16&amp;F17="WLW",AZ17&lt;&gt;"B",OR(F15&amp;F16&amp;F17="SCC",F15&amp;F16&amp;F17="CCC")),"Y","N"))))</f>
        <v>N</v>
      </c>
      <c r="Y17" s="14" t="str">
        <f>IF(H17="","",IF(AND(M16&amp;M17="WW",OR(V16&amp;V17="SC",V16&amp;V17="CC")),"Y",IF(AND(M15&amp;M16&amp;M17="WLW",BB17&lt;&gt;"B",OR(V15&amp;V16&amp;V17="SCC",V15&amp;V16&amp;V17="CCC")),"Y","N")))</f>
        <v>N</v>
      </c>
      <c r="Z17" s="14" t="str">
        <f>IF(H17="","",IF(AND(N17&lt;0,W17&gt;2,N17&gt;=(2-W17)),"R","N"))</f>
        <v>N</v>
      </c>
      <c r="AA17" s="14">
        <f>IF(H17="","",IF(D17="B",1,IF(REPLACE(D17,1,1,"")="",0,REPLACE(D17,1,1,""))))</f>
        <v>0</v>
      </c>
      <c r="AB17" s="14" t="str">
        <f>IF(H17="","",IF(E17="B",1,IF(REPLACE(E17,1,1,"")="",0,REPLACE(E17,1,1,""))))</f>
        <v>3</v>
      </c>
      <c r="AC17" s="14">
        <f>IF(H17="","",IF(K17="B",1,IF(REPLACE(K17,1,1,"")="",0,REPLACE(K17,1,1,""))))</f>
        <v>0</v>
      </c>
      <c r="AD17" s="14" t="str">
        <f>IF(H17="","",IF(L17="B",1,IF(REPLACE(L17,1,1,"")="",0,REPLACE(L17,1,1,""))))</f>
        <v>4</v>
      </c>
      <c r="AE17" s="14" t="str">
        <f>IF(H16="","",IF(AQ17="TG",IF(H15="P","",BB17),AL17))</f>
        <v/>
      </c>
      <c r="AF17" s="14" t="str">
        <f>IF(H16="","",IF(AQ17="TG",IF(H15="B","",BB17),AM17))</f>
        <v>F4</v>
      </c>
      <c r="AG17" s="44" t="str">
        <f>IF(H17="","",IF(AT17="10101","Y",IF(AU17="10101","Y","N")))</f>
        <v>N</v>
      </c>
      <c r="AH17" s="44" t="str">
        <f>IF(H17="","",IF(AT17="12345","Y",IF(AU17="12345","Y","N")))</f>
        <v>N</v>
      </c>
      <c r="AI17" s="44" t="str">
        <f>IF(H17="","",IF(AV17="120012","Y",IF(AW17="120012","Y","N")))</f>
        <v>N</v>
      </c>
      <c r="AJ17" s="75" t="str">
        <f>IF(AP17="T-T",IF(H15="B",AZ17,""),IF(AP17="T-C",IF(H16="B",AZ17,""),IF(AP17="T-B",IF(H16="P",AZ17,""),"")))</f>
        <v/>
      </c>
      <c r="AK17" s="75" t="str">
        <f>IF(AP17="T-T",IF(H15="P",AZ17,""),IF(AP17="T-C",IF(H16="P",AZ17,""),IF(AP17="T-B",IF(H16="B",AZ17,""),"")))</f>
        <v/>
      </c>
      <c r="AL17" s="75" t="str">
        <f>IF(AP17="T-T",IF(H15="B",BB17,""),IF(AP17="T-C",IF(H16="B",BB17,""),IF(AP17="T-B",IF(H16="P",BB17,""),"")))</f>
        <v/>
      </c>
      <c r="AM17" s="75" t="str">
        <f>IF(AP17="T-T",IF(H15="P",BB17,""),IF(AP17="T-C",IF(H16="P",BB17,""),IF(AP17="T-B",IF(H16="B",BB17,""),"")))</f>
        <v/>
      </c>
      <c r="AP17" s="14" t="str">
        <f>IF(H16="","",IF(AG17="Y","T-C",IF(AH17="Y","T-B",IF(AI17="Y","T-T",IF(AP16="PD","PD",IF(OR(AND(AP16="T-T",AP15="T-T",M15&amp;M16="LL"),AND(OR(AP16="T-B",AP16="T-C"),M16="L")),"PD",AP16))))))</f>
        <v>PD</v>
      </c>
      <c r="AQ17" s="14" t="str">
        <f>IF(H16="","",IF(AG17="Y","T-C",IF(AH17="Y","T-B",IF(AI17="Y","T-T",IF(AQ16="TG","TG",IF(H16="","",IF(AG17="Y","T-C",IF(AH17="Y","T-B",IF(AI17="Y","T-T",IF(AQ16="TG","TG",IF(OR(AND(AQ16="T-T",AQ15="T-T",M15&amp;M16="LL"),AND(OR(AQ16="T-B",AQ16="T-C"),M16="L")),"TG",AQ16)))))))))))</f>
        <v>TG</v>
      </c>
      <c r="AR17" s="14">
        <f>IF(Dashboard!N17="P",IF(AR16="",1,AR16+1),"")</f>
        <v>3</v>
      </c>
      <c r="AS17" s="14" t="str">
        <f>IF(Dashboard!N17="B",IF(AS16="",1,AS16+1),"")</f>
        <v/>
      </c>
      <c r="AT17" s="14" t="str">
        <f t="shared" si="5"/>
        <v>00012</v>
      </c>
      <c r="AU17" s="14" t="str">
        <f t="shared" si="5"/>
        <v>34500</v>
      </c>
      <c r="AV17" s="14" t="str">
        <f t="shared" si="15"/>
        <v>000012</v>
      </c>
      <c r="AW17" s="14" t="str">
        <f t="shared" si="16"/>
        <v>234500</v>
      </c>
      <c r="AX17" s="14" t="str">
        <f t="shared" si="8"/>
        <v>B</v>
      </c>
      <c r="AY17" s="14" t="str">
        <f>IF(D16="",E16,D16)&amp;F16</f>
        <v>F2L</v>
      </c>
      <c r="AZ17" s="14" t="str">
        <f>IF(OR(V17="S",X16="Y"),"B",IFERROR(VLOOKUP(AY17,$BK$3:$BL$100,2,FALSE),""))</f>
        <v>F3</v>
      </c>
      <c r="BA17" s="14" t="str">
        <f>IF(K16="",L16,K16)&amp;M16</f>
        <v>F5W</v>
      </c>
      <c r="BB17" s="14" t="str">
        <f>IF(OR(V17="S",Y16="Y"),"B",IFERROR(VLOOKUP(BA17,$BK$3:$BL$100,2,FALSE),""))</f>
        <v>F4</v>
      </c>
      <c r="BC17" s="14" t="str">
        <f t="shared" si="9"/>
        <v>3</v>
      </c>
      <c r="BD17" s="14" t="str">
        <f t="shared" si="10"/>
        <v>4</v>
      </c>
      <c r="BI17" s="14" t="s">
        <v>95</v>
      </c>
      <c r="BJ17" s="14" t="s">
        <v>43</v>
      </c>
      <c r="BK17" s="14" t="str">
        <f t="shared" si="17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>IF(H17="","",IF(AND(E18="",L18=""),"P"&amp;(AA18+AC18),IF(AND(D18="",K18=""),"B"&amp;(AB18+AD18),IF(AND(D18="",L18=""),IF(AB18&gt;AC18,"B"&amp;(AB18-AC18),IF(AB18=AC18,"NB","P"&amp;(AC18-AB18))),IF(AND(E18="",K18=""),IF(AA18&gt;AD18,"P"&amp;(AA18-AD18),IF(AA18=AD18,"NB","B"&amp;(AD18-AA18))))))))</f>
        <v>B1</v>
      </c>
      <c r="C18" s="24" t="str">
        <f>IF(H17="","",IF(AP17=AP18,"",AP18))</f>
        <v/>
      </c>
      <c r="D18" s="81" t="str">
        <f>IF(H17="","",IF(AP18="PD",IF(AX18="P",AZ18,""),AJ18))</f>
        <v>F4</v>
      </c>
      <c r="E18" s="187" t="str">
        <f>IF(H17="","",IF(AP18="PD",IF(AX18="B",AZ18,""),AK18))</f>
        <v/>
      </c>
      <c r="F18" s="71" t="str">
        <f t="shared" si="11"/>
        <v>L</v>
      </c>
      <c r="G18" s="140"/>
      <c r="H18" s="85" t="str">
        <f>IF(Dashboard!N18="","",Dashboard!N18)</f>
        <v>B</v>
      </c>
      <c r="I18" s="140"/>
      <c r="J18" s="72" t="str">
        <f>IF(AQ17=AQ18,"",AQ18)</f>
        <v/>
      </c>
      <c r="K18" s="81" t="str">
        <f>IF(H17="","",IF(AND(D18=AE18,LEFT(AE18)="L",REPLACE(AE18,1,1,"")&gt;=5),"L"&amp;(REPLACE(AE18,1,1,"")-3),AE18))</f>
        <v/>
      </c>
      <c r="L18" s="187" t="str">
        <f>IF(H17="","",IF(AND(E18=AF18,LEFT(AF18)="L",REPLACE(AF18,1,1,"")&gt;=5),"L"&amp;(REPLACE(AF18,1,1,"")-3),AF18))</f>
        <v>F5</v>
      </c>
      <c r="M18" s="24" t="str">
        <f t="shared" si="7"/>
        <v>W</v>
      </c>
      <c r="N18" s="24">
        <f>IF(H18="","",IF(M18="W",0+BD18,0-BD18)+IF(F18="W",0+BC18,0-BC18)+IF(V18="S",0,N17))</f>
        <v>-12</v>
      </c>
      <c r="O18" s="190" t="str">
        <f>IF(H17="","",IF(V18="S","",IF(N18&gt;0,N18,IF(Z18="R",N18,""))))</f>
        <v/>
      </c>
      <c r="P18" s="24">
        <f>IF(H18="","",IF(B18="NB",P17,IF(O18="",SUM($O$5:$O18)+N18,SUM($O$5:$O18))))</f>
        <v>-12</v>
      </c>
      <c r="Q18" s="201" t="str">
        <f>IF(Z18="R","Rabbit","")</f>
        <v/>
      </c>
      <c r="R18" s="197">
        <f>IF(H18="","",IF(M18="W",0+BD18,0-BD18)+IF(F18="W",0+BC18,0-BC18))</f>
        <v>1</v>
      </c>
      <c r="S18" s="83" t="str">
        <f>IF(H18="","",IF(R18&gt;0,"W",IF(R18&lt;0,"L","")))</f>
        <v>W</v>
      </c>
      <c r="T18" s="14">
        <f>IF(H18="","",IF(T17+U18&gt;=10,10,IF(T17+U18&lt;=-10,-10,T17+U18)))</f>
        <v>-3</v>
      </c>
      <c r="U18" s="14">
        <f>IF(S18="",0,IFERROR(VLOOKUP(S13&amp;S14&amp;S15&amp;S16&amp;S17&amp;S18,$BN$3:$BO$109,2,FALSE),0))</f>
        <v>1</v>
      </c>
      <c r="V18" s="14" t="str">
        <f>IF(H17="","",IF(Z17="R","S",IF(V17="S","C",IF(N17&gt;0,"S","C"))))</f>
        <v>C</v>
      </c>
      <c r="W18" s="14">
        <f>IF(H18="","",IF(V18="S",1,W17+1))</f>
        <v>9</v>
      </c>
      <c r="X18" s="83" t="str">
        <f>IF(H18="","",(IF(AND(F17&amp;F18="WW",OR(V17&amp;V18="SC",V17&amp;V18="CC")),"Y",IF(AND(F16&amp;F17&amp;F18="WLW",AZ18&lt;&gt;"B",OR(F16&amp;F17&amp;F18="SCC",F16&amp;F17&amp;F18="CCC")),"Y","N"))))</f>
        <v>N</v>
      </c>
      <c r="Y18" s="14" t="str">
        <f>IF(H18="","",IF(AND(M17&amp;M18="WW",OR(V17&amp;V18="SC",V17&amp;V18="CC")),"Y",IF(AND(M16&amp;M17&amp;M18="WLW",BB18&lt;&gt;"B",OR(V16&amp;V17&amp;V18="SCC",V16&amp;V17&amp;V18="CCC")),"Y","N")))</f>
        <v>Y</v>
      </c>
      <c r="Z18" s="14" t="str">
        <f>IF(H18="","",IF(AND(N18&lt;0,W18&gt;2,N18&gt;=(2-W18)),"R","N"))</f>
        <v>N</v>
      </c>
      <c r="AA18" s="14" t="str">
        <f>IF(H18="","",IF(D18="B",1,IF(REPLACE(D18,1,1,"")="",0,REPLACE(D18,1,1,""))))</f>
        <v>4</v>
      </c>
      <c r="AB18" s="14">
        <f>IF(H18="","",IF(E18="B",1,IF(REPLACE(E18,1,1,"")="",0,REPLACE(E18,1,1,""))))</f>
        <v>0</v>
      </c>
      <c r="AC18" s="14">
        <f>IF(H18="","",IF(K18="B",1,IF(REPLACE(K18,1,1,"")="",0,REPLACE(K18,1,1,""))))</f>
        <v>0</v>
      </c>
      <c r="AD18" s="14" t="str">
        <f>IF(H18="","",IF(L18="B",1,IF(REPLACE(L18,1,1,"")="",0,REPLACE(L18,1,1,""))))</f>
        <v>5</v>
      </c>
      <c r="AE18" s="14" t="str">
        <f>IF(H17="","",IF(AQ18="TG",IF(H16="P","",BB18),AL18))</f>
        <v/>
      </c>
      <c r="AF18" s="14" t="str">
        <f>IF(H17="","",IF(AQ18="TG",IF(H16="B","",BB18),AM18))</f>
        <v>F5</v>
      </c>
      <c r="AG18" s="44" t="str">
        <f>IF(H18="","",IF(AT18="10101","Y",IF(AU18="10101","Y","N")))</f>
        <v>N</v>
      </c>
      <c r="AH18" s="44" t="str">
        <f>IF(H18="","",IF(AT18="12345","Y",IF(AU18="12345","Y","N")))</f>
        <v>N</v>
      </c>
      <c r="AI18" s="44" t="str">
        <f>IF(H18="","",IF(AV18="120012","Y",IF(AW18="120012","Y","N")))</f>
        <v>N</v>
      </c>
      <c r="AJ18" s="75" t="str">
        <f>IF(AP18="T-T",IF(H16="B",AZ18,""),IF(AP18="T-C",IF(H17="B",AZ18,""),IF(AP18="T-B",IF(H17="P",AZ18,""),"")))</f>
        <v/>
      </c>
      <c r="AK18" s="75" t="str">
        <f>IF(AP18="T-T",IF(H16="P",AZ18,""),IF(AP18="T-C",IF(H17="P",AZ18,""),IF(AP18="T-B",IF(H17="B",AZ18,""),"")))</f>
        <v/>
      </c>
      <c r="AL18" s="75" t="str">
        <f>IF(AP18="T-T",IF(H16="B",BB18,""),IF(AP18="T-C",IF(H17="B",BB18,""),IF(AP18="T-B",IF(H17="P",BB18,""),"")))</f>
        <v/>
      </c>
      <c r="AM18" s="75" t="str">
        <f>IF(AP18="T-T",IF(H16="P",BB18,""),IF(AP18="T-C",IF(H17="P",BB18,""),IF(AP18="T-B",IF(H17="B",BB18,""),"")))</f>
        <v/>
      </c>
      <c r="AP18" s="14" t="str">
        <f>IF(H17="","",IF(AG18="Y","T-C",IF(AH18="Y","T-B",IF(AI18="Y","T-T",IF(AP17="PD","PD",IF(OR(AND(AP17="T-T",AP16="T-T",M16&amp;M17="LL"),AND(OR(AP17="T-B",AP17="T-C"),M17="L")),"PD",AP17))))))</f>
        <v>PD</v>
      </c>
      <c r="AQ18" s="14" t="str">
        <f>IF(H17="","",IF(AG18="Y","T-C",IF(AH18="Y","T-B",IF(AI18="Y","T-T",IF(AQ17="TG","TG",IF(H17="","",IF(AG18="Y","T-C",IF(AH18="Y","T-B",IF(AI18="Y","T-T",IF(AQ17="TG","TG",IF(OR(AND(AQ17="T-T",AQ16="T-T",M16&amp;M17="LL"),AND(OR(AQ17="T-B",AQ17="T-C"),M17="L")),"TG",AQ17)))))))))))</f>
        <v>TG</v>
      </c>
      <c r="AR18" s="14" t="str">
        <f>IF(Dashboard!N18="P",IF(AR17="",1,AR17+1),"")</f>
        <v/>
      </c>
      <c r="AS18" s="14">
        <f>IF(Dashboard!N18="B",IF(AS17="",1,AS17+1),"")</f>
        <v>1</v>
      </c>
      <c r="AT18" s="14" t="str">
        <f t="shared" si="5"/>
        <v>00123</v>
      </c>
      <c r="AU18" s="14" t="str">
        <f t="shared" si="5"/>
        <v>45000</v>
      </c>
      <c r="AV18" s="14" t="str">
        <f t="shared" si="15"/>
        <v>000123</v>
      </c>
      <c r="AW18" s="14" t="str">
        <f t="shared" si="16"/>
        <v>345000</v>
      </c>
      <c r="AX18" s="14" t="str">
        <f t="shared" si="8"/>
        <v>P</v>
      </c>
      <c r="AY18" s="14" t="str">
        <f>IF(D17="",E17,D17)&amp;F17</f>
        <v>F3L</v>
      </c>
      <c r="AZ18" s="14" t="str">
        <f>IF(OR(V18="S",X17="Y"),"B",IFERROR(VLOOKUP(AY18,$BK$3:$BL$100,2,FALSE),""))</f>
        <v>F4</v>
      </c>
      <c r="BA18" s="14" t="str">
        <f>IF(K17="",L17,K17)&amp;M17</f>
        <v>F4L</v>
      </c>
      <c r="BB18" s="14" t="str">
        <f>IF(OR(V18="S",Y17="Y"),"B",IFERROR(VLOOKUP(BA18,$BK$3:$BL$100,2,FALSE),""))</f>
        <v>F5</v>
      </c>
      <c r="BC18" s="14" t="str">
        <f t="shared" si="9"/>
        <v>4</v>
      </c>
      <c r="BD18" s="14" t="str">
        <f t="shared" si="10"/>
        <v>5</v>
      </c>
      <c r="BI18" s="14" t="s">
        <v>96</v>
      </c>
      <c r="BJ18" s="14" t="s">
        <v>43</v>
      </c>
      <c r="BK18" s="14" t="str">
        <f t="shared" si="17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>IF(H18="","",IF(AND(E19="",L19=""),"P"&amp;(AA19+AC19),IF(AND(D19="",K19=""),"B"&amp;(AB19+AD19),IF(AND(D19="",L19=""),IF(AB19&gt;AC19,"B"&amp;(AB19-AC19),IF(AB19=AC19,"NB","P"&amp;(AC19-AB19))),IF(AND(E19="",K19=""),IF(AA19&gt;AD19,"P"&amp;(AA19-AD19),IF(AA19=AD19,"NB","B"&amp;(AD19-AA19))))))))</f>
        <v>P4</v>
      </c>
      <c r="C19" s="25" t="str">
        <f>IF(H18="","",IF(AP18=AP19,"",AP19))</f>
        <v/>
      </c>
      <c r="D19" s="82" t="str">
        <f>IF(H18="","",IF(AP19="PD",IF(AX19="P",AZ19,""),AJ19))</f>
        <v>F5</v>
      </c>
      <c r="E19" s="188" t="str">
        <f>IF(H18="","",IF(AP19="PD",IF(AX19="B",AZ19,""),AK19))</f>
        <v/>
      </c>
      <c r="F19" s="74" t="str">
        <f t="shared" si="11"/>
        <v>W</v>
      </c>
      <c r="G19" s="140"/>
      <c r="H19" s="86" t="str">
        <f>IF(Dashboard!N19="","",Dashboard!N19)</f>
        <v>P</v>
      </c>
      <c r="I19" s="140"/>
      <c r="J19" s="73" t="str">
        <f>IF(AQ18=AQ19,"",AQ19)</f>
        <v/>
      </c>
      <c r="K19" s="82" t="str">
        <f>IF(H18="","",IF(AND(D19=AE19,LEFT(AE19)="L",REPLACE(AE19,1,1,"")&gt;=5),"L"&amp;(REPLACE(AE19,1,1,"")-3),AE19))</f>
        <v/>
      </c>
      <c r="L19" s="188" t="str">
        <f>IF(H18="","",IF(AND(E19=AF19,LEFT(AF19)="L",REPLACE(AF19,1,1,"")&gt;=5),"L"&amp;(REPLACE(AF19,1,1,"")-3),AF19))</f>
        <v>B</v>
      </c>
      <c r="M19" s="25" t="str">
        <f t="shared" si="7"/>
        <v>L</v>
      </c>
      <c r="N19" s="25">
        <f>IF(H19="","",IF(M19="W",0+BD19,0-BD19)+IF(F19="W",0+BC19,0-BC19)+IF(V19="S",0,N18))</f>
        <v>-8</v>
      </c>
      <c r="O19" s="202">
        <f>IF(H18="","",IF(V19="S","",IF(N19&gt;0,N19,IF(Z19="R",N19,""))))</f>
        <v>-8</v>
      </c>
      <c r="P19" s="25">
        <f>IF(H19="","",IF(B19="NB",P18,IF(O19="",SUM($O$5:$O19)+N19,SUM($O$5:$O19))))</f>
        <v>-8</v>
      </c>
      <c r="Q19" s="203" t="str">
        <f>IF(Z19="R","Rabbit","")</f>
        <v>Rabbit</v>
      </c>
      <c r="R19" s="198">
        <f>IF(H19="","",IF(M19="W",0+BD19,0-BD19)+IF(F19="W",0+BC19,0-BC19))</f>
        <v>4</v>
      </c>
      <c r="S19" s="83" t="str">
        <f>IF(H19="","",IF(R19&gt;0,"W",IF(R19&lt;0,"L","")))</f>
        <v>W</v>
      </c>
      <c r="T19" s="14">
        <f>IF(H19="","",IF(T18+U19&gt;=10,10,IF(T18+U19&lt;=-10,-10,T18+U19)))</f>
        <v>0</v>
      </c>
      <c r="U19" s="14">
        <f>IF(S19="",0,IFERROR(VLOOKUP(S14&amp;S15&amp;S16&amp;S17&amp;S18&amp;S19,$BN$3:$BO$109,2,FALSE),0))</f>
        <v>3</v>
      </c>
      <c r="V19" s="14" t="str">
        <f>IF(H18="","",IF(Z18="R","S",IF(V18="S","C",IF(N18&gt;0,"S","C"))))</f>
        <v>C</v>
      </c>
      <c r="W19" s="14">
        <f>IF(H19="","",IF(V19="S",1,W18+1))</f>
        <v>10</v>
      </c>
      <c r="X19" s="83" t="str">
        <f>IF(H19="","",(IF(AND(F18&amp;F19="WW",OR(V18&amp;V19="SC",V18&amp;V19="CC")),"Y",IF(AND(F17&amp;F18&amp;F19="WLW",AZ19&lt;&gt;"B",OR(F17&amp;F18&amp;F19="SCC",F17&amp;F18&amp;F19="CCC")),"Y","N"))))</f>
        <v>N</v>
      </c>
      <c r="Y19" s="14" t="str">
        <f>IF(H19="","",IF(AND(M18&amp;M19="WW",OR(V18&amp;V19="SC",V18&amp;V19="CC")),"Y",IF(AND(M17&amp;M18&amp;M19="WLW",BB19&lt;&gt;"B",OR(V17&amp;V18&amp;V19="SCC",V17&amp;V18&amp;V19="CCC")),"Y","N")))</f>
        <v>N</v>
      </c>
      <c r="Z19" s="14" t="str">
        <f>IF(H19="","",IF(AND(N19&lt;0,W19&gt;2,N19&gt;=(2-W19)),"R","N"))</f>
        <v>R</v>
      </c>
      <c r="AA19" s="14" t="str">
        <f>IF(H19="","",IF(D19="B",1,IF(REPLACE(D19,1,1,"")="",0,REPLACE(D19,1,1,""))))</f>
        <v>5</v>
      </c>
      <c r="AB19" s="14">
        <f>IF(H19="","",IF(E19="B",1,IF(REPLACE(E19,1,1,"")="",0,REPLACE(E19,1,1,""))))</f>
        <v>0</v>
      </c>
      <c r="AC19" s="14">
        <f>IF(H19="","",IF(K19="B",1,IF(REPLACE(K19,1,1,"")="",0,REPLACE(K19,1,1,""))))</f>
        <v>0</v>
      </c>
      <c r="AD19" s="14">
        <f>IF(H19="","",IF(L19="B",1,IF(REPLACE(L19,1,1,"")="",0,REPLACE(L19,1,1,""))))</f>
        <v>1</v>
      </c>
      <c r="AE19" s="14" t="str">
        <f>IF(H18="","",IF(AQ19="TG",IF(H17="P","",BB19),AL19))</f>
        <v/>
      </c>
      <c r="AF19" s="14" t="str">
        <f>IF(H18="","",IF(AQ19="TG",IF(H17="B","",BB19),AM19))</f>
        <v>B</v>
      </c>
      <c r="AG19" s="44" t="str">
        <f>IF(H19="","",IF(AT19="10101","Y",IF(AU19="10101","Y","N")))</f>
        <v>N</v>
      </c>
      <c r="AH19" s="44" t="str">
        <f>IF(H19="","",IF(AT19="12345","Y",IF(AU19="12345","Y","N")))</f>
        <v>N</v>
      </c>
      <c r="AI19" s="44" t="str">
        <f>IF(H19="","",IF(AV19="120012","Y",IF(AW19="120012","Y","N")))</f>
        <v>N</v>
      </c>
      <c r="AJ19" s="75" t="str">
        <f>IF(AP19="T-T",IF(H17="B",AZ19,""),IF(AP19="T-C",IF(H18="B",AZ19,""),IF(AP19="T-B",IF(H18="P",AZ19,""),"")))</f>
        <v/>
      </c>
      <c r="AK19" s="75" t="str">
        <f>IF(AP19="T-T",IF(H17="P",AZ19,""),IF(AP19="T-C",IF(H18="P",AZ19,""),IF(AP19="T-B",IF(H18="B",AZ19,""),"")))</f>
        <v/>
      </c>
      <c r="AL19" s="75" t="str">
        <f>IF(AP19="T-T",IF(H17="B",BB19,""),IF(AP19="T-C",IF(H18="B",BB19,""),IF(AP19="T-B",IF(H18="P",BB19,""),"")))</f>
        <v/>
      </c>
      <c r="AM19" s="75" t="str">
        <f>IF(AP19="T-T",IF(H17="P",BB19,""),IF(AP19="T-C",IF(H18="P",BB19,""),IF(AP19="T-B",IF(H18="B",BB19,""),"")))</f>
        <v/>
      </c>
      <c r="AP19" s="14" t="str">
        <f>IF(H18="","",IF(AG19="Y","T-C",IF(AH19="Y","T-B",IF(AI19="Y","T-T",IF(AP18="PD","PD",IF(OR(AND(AP18="T-T",AP17="T-T",M17&amp;M18="LL"),AND(OR(AP18="T-B",AP18="T-C"),M18="L")),"PD",AP18))))))</f>
        <v>PD</v>
      </c>
      <c r="AQ19" s="14" t="str">
        <f>IF(H18="","",IF(AG19="Y","T-C",IF(AH19="Y","T-B",IF(AI19="Y","T-T",IF(AQ18="TG","TG",IF(H18="","",IF(AG19="Y","T-C",IF(AH19="Y","T-B",IF(AI19="Y","T-T",IF(AQ18="TG","TG",IF(OR(AND(AQ18="T-T",AQ17="T-T",M17&amp;M18="LL"),AND(OR(AQ18="T-B",AQ18="T-C"),M18="L")),"TG",AQ18)))))))))))</f>
        <v>TG</v>
      </c>
      <c r="AR19" s="14">
        <f>IF(Dashboard!N19="P",IF(AR18="",1,AR18+1),"")</f>
        <v>1</v>
      </c>
      <c r="AS19" s="14" t="str">
        <f>IF(Dashboard!N19="B",IF(AS18="",1,AS18+1),"")</f>
        <v/>
      </c>
      <c r="AT19" s="14" t="str">
        <f t="shared" si="5"/>
        <v>01230</v>
      </c>
      <c r="AU19" s="14" t="str">
        <f t="shared" si="5"/>
        <v>50001</v>
      </c>
      <c r="AV19" s="14" t="str">
        <f t="shared" si="15"/>
        <v>001230</v>
      </c>
      <c r="AW19" s="14" t="str">
        <f t="shared" si="16"/>
        <v>450001</v>
      </c>
      <c r="AX19" s="14" t="str">
        <f t="shared" si="8"/>
        <v>P</v>
      </c>
      <c r="AY19" s="14" t="str">
        <f>IF(D18="",E18,D18)&amp;F18</f>
        <v>F4L</v>
      </c>
      <c r="AZ19" s="14" t="str">
        <f>IF(OR(V19="S",X18="Y"),"B",IFERROR(VLOOKUP(AY19,$BK$3:$BL$100,2,FALSE),""))</f>
        <v>F5</v>
      </c>
      <c r="BA19" s="14" t="str">
        <f>IF(K18="",L18,K18)&amp;M18</f>
        <v>F5W</v>
      </c>
      <c r="BB19" s="14" t="str">
        <f>IF(OR(V19="S",Y18="Y"),"B",IFERROR(VLOOKUP(BA19,$BK$3:$BL$100,2,FALSE),""))</f>
        <v>B</v>
      </c>
      <c r="BC19" s="14" t="str">
        <f t="shared" si="9"/>
        <v>5</v>
      </c>
      <c r="BD19" s="14">
        <f t="shared" si="10"/>
        <v>1</v>
      </c>
      <c r="BI19" s="14" t="s">
        <v>97</v>
      </c>
      <c r="BJ19" s="14" t="s">
        <v>43</v>
      </c>
      <c r="BK19" s="14" t="str">
        <f t="shared" si="17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>IF(H19="","",IF(AND(E20="",L20=""),"P"&amp;(AA20+AC20),IF(AND(D20="",K20=""),"B"&amp;(AB20+AD20),IF(AND(D20="",L20=""),IF(AB20&gt;AC20,"B"&amp;(AB20-AC20),IF(AB20=AC20,"NB","P"&amp;(AC20-AB20))),IF(AND(E20="",K20=""),IF(AA20&gt;AD20,"P"&amp;(AA20-AD20),IF(AA20=AD20,"NB","B"&amp;(AD20-AA20))))))))</f>
        <v>P2</v>
      </c>
      <c r="C20" s="36" t="str">
        <f>IF(H19="","",IF(AP19=AP20,"",AP20))</f>
        <v/>
      </c>
      <c r="D20" s="79" t="str">
        <f>IF(H19="","",IF(AP20="PD",IF(AX20="P",AZ20,""),AJ20))</f>
        <v>B</v>
      </c>
      <c r="E20" s="186" t="str">
        <f>IF(H19="","",IF(AP20="PD",IF(AX20="B",AZ20,""),AK20))</f>
        <v/>
      </c>
      <c r="F20" s="80" t="str">
        <f t="shared" si="11"/>
        <v>W</v>
      </c>
      <c r="G20" s="140"/>
      <c r="H20" s="84" t="str">
        <f>IF(Dashboard!N20="","",Dashboard!N20)</f>
        <v>P</v>
      </c>
      <c r="I20" s="140"/>
      <c r="J20" s="78" t="str">
        <f>IF(AQ19=AQ20,"",AQ20)</f>
        <v/>
      </c>
      <c r="K20" s="79" t="str">
        <f>IF(H19="","",IF(AND(D20=AE20,LEFT(AE20)="L",REPLACE(AE20,1,1,"")&gt;=5),"L"&amp;(REPLACE(AE20,1,1,"")-3),AE20))</f>
        <v>B</v>
      </c>
      <c r="L20" s="186" t="str">
        <f>IF(H19="","",IF(AND(E20=AF20,LEFT(AF20)="L",REPLACE(AF20,1,1,"")&gt;=5),"L"&amp;(REPLACE(AF20,1,1,"")-3),AF20))</f>
        <v/>
      </c>
      <c r="M20" s="36" t="str">
        <f t="shared" si="7"/>
        <v>W</v>
      </c>
      <c r="N20" s="36">
        <f>IF(H20="","",IF(M20="W",0+BD20,0-BD20)+IF(F20="W",0+BC20,0-BC20)+IF(V20="S",0,N19))</f>
        <v>2</v>
      </c>
      <c r="O20" s="207" t="str">
        <f>IF(H19="","",IF(V20="S","",IF(N20&gt;0,N20,IF(Z20="R",N20,""))))</f>
        <v/>
      </c>
      <c r="P20" s="36">
        <f>IF(H20="","",IF(B20="NB",P19,IF(O20="",SUM($O$5:$O20)+N20,SUM($O$5:$O20))))</f>
        <v>-6</v>
      </c>
      <c r="Q20" s="208" t="str">
        <f>IF(Z20="R","Rabbit","")</f>
        <v/>
      </c>
      <c r="R20" s="196">
        <f>IF(H20="","",IF(M20="W",0+BD20,0-BD20)+IF(F20="W",0+BC20,0-BC20))</f>
        <v>2</v>
      </c>
      <c r="S20" s="83" t="str">
        <f>IF(H20="","",IF(R20&gt;0,"W",IF(R20&lt;0,"L","")))</f>
        <v>W</v>
      </c>
      <c r="T20" s="14">
        <f>IF(H20="","",IF(T19+U20&gt;=10,10,IF(T19+U20&lt;=-10,-10,T19+U20)))</f>
        <v>6</v>
      </c>
      <c r="U20" s="14">
        <f>IF(S20="",0,IFERROR(VLOOKUP(S15&amp;S16&amp;S17&amp;S18&amp;S19&amp;S20,$BN$3:$BO$109,2,FALSE),0))</f>
        <v>6</v>
      </c>
      <c r="V20" s="14" t="str">
        <f>IF(H19="","",IF(Z19="R","S",IF(V19="S","C",IF(N19&gt;0,"S","C"))))</f>
        <v>S</v>
      </c>
      <c r="W20" s="14">
        <f>IF(H20="","",IF(V20="S",1,W19+1))</f>
        <v>1</v>
      </c>
      <c r="X20" s="83" t="str">
        <f>IF(H20="","",(IF(AND(F19&amp;F20="WW",OR(V19&amp;V20="SC",V19&amp;V20="CC")),"Y",IF(AND(F18&amp;F19&amp;F20="WLW",AZ20&lt;&gt;"B",OR(F18&amp;F19&amp;F20="SCC",F18&amp;F19&amp;F20="CCC")),"Y","N"))))</f>
        <v>N</v>
      </c>
      <c r="Y20" s="14" t="str">
        <f>IF(H20="","",IF(AND(M19&amp;M20="WW",OR(V19&amp;V20="SC",V19&amp;V20="CC")),"Y",IF(AND(M18&amp;M19&amp;M20="WLW",BB20&lt;&gt;"B",OR(V18&amp;V19&amp;V20="SCC",V18&amp;V19&amp;V20="CCC")),"Y","N")))</f>
        <v>N</v>
      </c>
      <c r="Z20" s="14" t="str">
        <f>IF(H20="","",IF(AND(N20&lt;0,W20&gt;2,N20&gt;=(2-W20)),"R","N"))</f>
        <v>N</v>
      </c>
      <c r="AA20" s="14">
        <f>IF(H20="","",IF(D20="B",1,IF(REPLACE(D20,1,1,"")="",0,REPLACE(D20,1,1,""))))</f>
        <v>1</v>
      </c>
      <c r="AB20" s="14">
        <f>IF(H20="","",IF(E20="B",1,IF(REPLACE(E20,1,1,"")="",0,REPLACE(E20,1,1,""))))</f>
        <v>0</v>
      </c>
      <c r="AC20" s="14">
        <f>IF(H20="","",IF(K20="B",1,IF(REPLACE(K20,1,1,"")="",0,REPLACE(K20,1,1,""))))</f>
        <v>1</v>
      </c>
      <c r="AD20" s="14">
        <f>IF(H20="","",IF(L20="B",1,IF(REPLACE(L20,1,1,"")="",0,REPLACE(L20,1,1,""))))</f>
        <v>0</v>
      </c>
      <c r="AE20" s="14" t="str">
        <f>IF(H19="","",IF(AQ20="TG",IF(H18="P","",BB20),AL20))</f>
        <v>B</v>
      </c>
      <c r="AF20" s="14" t="str">
        <f>IF(H19="","",IF(AQ20="TG",IF(H18="B","",BB20),AM20))</f>
        <v/>
      </c>
      <c r="AG20" s="44" t="str">
        <f>IF(H20="","",IF(AT20="10101","Y",IF(AU20="10101","Y","N")))</f>
        <v>N</v>
      </c>
      <c r="AH20" s="44" t="str">
        <f>IF(H20="","",IF(AT20="12345","Y",IF(AU20="12345","Y","N")))</f>
        <v>N</v>
      </c>
      <c r="AI20" s="44" t="str">
        <f>IF(H20="","",IF(AV20="120012","Y",IF(AW20="120012","Y","N")))</f>
        <v>N</v>
      </c>
      <c r="AJ20" s="75" t="str">
        <f>IF(AP20="T-T",IF(H18="B",AZ20,""),IF(AP20="T-C",IF(H19="B",AZ20,""),IF(AP20="T-B",IF(H19="P",AZ20,""),"")))</f>
        <v/>
      </c>
      <c r="AK20" s="75" t="str">
        <f>IF(AP20="T-T",IF(H18="P",AZ20,""),IF(AP20="T-C",IF(H19="P",AZ20,""),IF(AP20="T-B",IF(H19="B",AZ20,""),"")))</f>
        <v/>
      </c>
      <c r="AL20" s="75" t="str">
        <f>IF(AP20="T-T",IF(H18="B",BB20,""),IF(AP20="T-C",IF(H19="B",BB20,""),IF(AP20="T-B",IF(H19="P",BB20,""),"")))</f>
        <v/>
      </c>
      <c r="AM20" s="75" t="str">
        <f>IF(AP20="T-T",IF(H18="P",BB20,""),IF(AP20="T-C",IF(H19="P",BB20,""),IF(AP20="T-B",IF(H19="B",BB20,""),"")))</f>
        <v/>
      </c>
      <c r="AP20" s="14" t="str">
        <f>IF(H19="","",IF(AG20="Y","T-C",IF(AH20="Y","T-B",IF(AI20="Y","T-T",IF(AP19="PD","PD",IF(OR(AND(AP19="T-T",AP18="T-T",M18&amp;M19="LL"),AND(OR(AP19="T-B",AP19="T-C"),M19="L")),"PD",AP19))))))</f>
        <v>PD</v>
      </c>
      <c r="AQ20" s="14" t="str">
        <f>IF(H19="","",IF(AG20="Y","T-C",IF(AH20="Y","T-B",IF(AI20="Y","T-T",IF(AQ19="TG","TG",IF(H19="","",IF(AG20="Y","T-C",IF(AH20="Y","T-B",IF(AI20="Y","T-T",IF(AQ19="TG","TG",IF(OR(AND(AQ19="T-T",AQ18="T-T",M18&amp;M19="LL"),AND(OR(AQ19="T-B",AQ19="T-C"),M19="L")),"TG",AQ19)))))))))))</f>
        <v>TG</v>
      </c>
      <c r="AR20" s="14">
        <f>IF(Dashboard!N20="P",IF(AR19="",1,AR19+1),"")</f>
        <v>2</v>
      </c>
      <c r="AS20" s="14" t="str">
        <f>IF(Dashboard!N20="B",IF(AS19="",1,AS19+1),"")</f>
        <v/>
      </c>
      <c r="AT20" s="14" t="str">
        <f t="shared" si="5"/>
        <v>12301</v>
      </c>
      <c r="AU20" s="14" t="str">
        <f t="shared" si="5"/>
        <v>00010</v>
      </c>
      <c r="AV20" s="14" t="str">
        <f t="shared" si="15"/>
        <v>012301</v>
      </c>
      <c r="AW20" s="14" t="str">
        <f t="shared" si="16"/>
        <v>500010</v>
      </c>
      <c r="AX20" s="14" t="str">
        <f t="shared" si="8"/>
        <v>P</v>
      </c>
      <c r="AY20" s="14" t="str">
        <f>IF(D19="",E19,D19)&amp;F19</f>
        <v>F5W</v>
      </c>
      <c r="AZ20" s="14" t="str">
        <f>IF(OR(V20="S",X19="Y"),"B",IFERROR(VLOOKUP(AY20,$BK$3:$BL$100,2,FALSE),""))</f>
        <v>B</v>
      </c>
      <c r="BA20" s="14" t="str">
        <f>IF(K19="",L19,K19)&amp;M19</f>
        <v>BL</v>
      </c>
      <c r="BB20" s="14" t="str">
        <f>IF(OR(V20="S",Y19="Y"),"B",IFERROR(VLOOKUP(BA20,$BK$3:$BL$100,2,FALSE),""))</f>
        <v>B</v>
      </c>
      <c r="BC20" s="14">
        <f t="shared" si="9"/>
        <v>1</v>
      </c>
      <c r="BD20" s="14">
        <f t="shared" si="10"/>
        <v>1</v>
      </c>
      <c r="BI20" s="14" t="s">
        <v>98</v>
      </c>
      <c r="BJ20" s="14" t="s">
        <v>43</v>
      </c>
      <c r="BK20" s="14" t="str">
        <f t="shared" si="17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>IF(H20="","",IF(AND(E21="",L21=""),"P"&amp;(AA21+AC21),IF(AND(D21="",K21=""),"B"&amp;(AB21+AD21),IF(AND(D21="",L21=""),IF(AB21&gt;AC21,"B"&amp;(AB21-AC21),IF(AB21=AC21,"NB","P"&amp;(AC21-AB21))),IF(AND(E21="",K21=""),IF(AA21&gt;AD21,"P"&amp;(AA21-AD21),IF(AA21=AD21,"NB","B"&amp;(AD21-AA21))))))))</f>
        <v>NB</v>
      </c>
      <c r="C21" s="24" t="str">
        <f>IF(H20="","",IF(AP20=AP21,"",AP21))</f>
        <v/>
      </c>
      <c r="D21" s="81" t="str">
        <f>IF(H20="","",IF(AP21="PD",IF(AX21="P",AZ21,""),AJ21))</f>
        <v>L5</v>
      </c>
      <c r="E21" s="187" t="str">
        <f>IF(H20="","",IF(AP21="PD",IF(AX21="B",AZ21,""),AK21))</f>
        <v/>
      </c>
      <c r="F21" s="71" t="str">
        <f t="shared" si="11"/>
        <v>L</v>
      </c>
      <c r="G21" s="140"/>
      <c r="H21" s="85" t="str">
        <f>IF(Dashboard!N21="","",Dashboard!N21)</f>
        <v>B</v>
      </c>
      <c r="I21" s="140"/>
      <c r="J21" s="72" t="str">
        <f>IF(AQ20=AQ21,"",AQ21)</f>
        <v/>
      </c>
      <c r="K21" s="81" t="str">
        <f>IF(H20="","",IF(AND(D21=AE21,LEFT(AE21)="L",REPLACE(AE21,1,1,"")&gt;=5),"L"&amp;(REPLACE(AE21,1,1,"")-3),AE21))</f>
        <v/>
      </c>
      <c r="L21" s="187" t="str">
        <f>IF(H20="","",IF(AND(E21=AF21,LEFT(AF21)="L",REPLACE(AF21,1,1,"")&gt;=5),"L"&amp;(REPLACE(AF21,1,1,"")-3),AF21))</f>
        <v>L5</v>
      </c>
      <c r="M21" s="24" t="str">
        <f t="shared" si="7"/>
        <v>W</v>
      </c>
      <c r="N21" s="24">
        <f>IF(H21="","",IF(M21="W",0+BD21,0-BD21)+IF(F21="W",0+BC21,0-BC21)+IF(V21="S",0,N20))</f>
        <v>2</v>
      </c>
      <c r="O21" s="190">
        <f>IF(H20="","",IF(V21="S","",IF(N21&gt;0,N21,IF(Z21="R",N21,""))))</f>
        <v>2</v>
      </c>
      <c r="P21" s="24">
        <f>IF(H21="","",IF(B21="NB",P20,IF(O21="",SUM($O$5:$O21)+N21,SUM($O$5:$O21))))</f>
        <v>-6</v>
      </c>
      <c r="Q21" s="201" t="str">
        <f>IF(Z21="R","Rabbit","")</f>
        <v/>
      </c>
      <c r="R21" s="197">
        <f>IF(H21="","",IF(M21="W",0+BD21,0-BD21)+IF(F21="W",0+BC21,0-BC21))</f>
        <v>0</v>
      </c>
      <c r="S21" s="83" t="str">
        <f>IF(H21="","",IF(R21&gt;0,"W",IF(R21&lt;0,"L","")))</f>
        <v/>
      </c>
      <c r="T21" s="14">
        <f>IF(H21="","",IF(T20+U21&gt;=10,10,IF(T20+U21&lt;=-10,-10,T20+U21)))</f>
        <v>6</v>
      </c>
      <c r="U21" s="14">
        <f>IF(S21="",0,IFERROR(VLOOKUP(S16&amp;S17&amp;S18&amp;S19&amp;S20&amp;S21,$BN$3:$BO$109,2,FALSE),0))</f>
        <v>0</v>
      </c>
      <c r="V21" s="14" t="str">
        <f>IF(H20="","",IF(Z20="R","S",IF(V20="S","C",IF(N20&gt;0,"S","C"))))</f>
        <v>C</v>
      </c>
      <c r="W21" s="14">
        <f>IF(H21="","",IF(V21="S",1,W20+1))</f>
        <v>2</v>
      </c>
      <c r="X21" s="83" t="str">
        <f>IF(H21="","",(IF(AND(F20&amp;F21="WW",OR(V20&amp;V21="SC",V20&amp;V21="CC")),"Y",IF(AND(F19&amp;F20&amp;F21="WLW",AZ21&lt;&gt;"B",OR(F19&amp;F20&amp;F21="SCC",F19&amp;F20&amp;F21="CCC")),"Y","N"))))</f>
        <v>N</v>
      </c>
      <c r="Y21" s="14" t="str">
        <f>IF(H21="","",IF(AND(M20&amp;M21="WW",OR(V20&amp;V21="SC",V20&amp;V21="CC")),"Y",IF(AND(M19&amp;M20&amp;M21="WLW",BB21&lt;&gt;"B",OR(V19&amp;V20&amp;V21="SCC",V19&amp;V20&amp;V21="CCC")),"Y","N")))</f>
        <v>Y</v>
      </c>
      <c r="Z21" s="14" t="str">
        <f>IF(H21="","",IF(AND(N21&lt;0,W21&gt;2,N21&gt;=(2-W21)),"R","N"))</f>
        <v>N</v>
      </c>
      <c r="AA21" s="14" t="str">
        <f>IF(H21="","",IF(D21="B",1,IF(REPLACE(D21,1,1,"")="",0,REPLACE(D21,1,1,""))))</f>
        <v>5</v>
      </c>
      <c r="AB21" s="14">
        <f>IF(H21="","",IF(E21="B",1,IF(REPLACE(E21,1,1,"")="",0,REPLACE(E21,1,1,""))))</f>
        <v>0</v>
      </c>
      <c r="AC21" s="14">
        <f>IF(H21="","",IF(K21="B",1,IF(REPLACE(K21,1,1,"")="",0,REPLACE(K21,1,1,""))))</f>
        <v>0</v>
      </c>
      <c r="AD21" s="14" t="str">
        <f>IF(H21="","",IF(L21="B",1,IF(REPLACE(L21,1,1,"")="",0,REPLACE(L21,1,1,""))))</f>
        <v>5</v>
      </c>
      <c r="AE21" s="14" t="str">
        <f>IF(H20="","",IF(AQ21="TG",IF(H19="P","",BB21),AL21))</f>
        <v/>
      </c>
      <c r="AF21" s="14" t="str">
        <f>IF(H20="","",IF(AQ21="TG",IF(H19="B","",BB21),AM21))</f>
        <v>L5</v>
      </c>
      <c r="AG21" s="44" t="str">
        <f>IF(H21="","",IF(AT21="10101","Y",IF(AU21="10101","Y","N")))</f>
        <v>N</v>
      </c>
      <c r="AH21" s="44" t="str">
        <f>IF(H21="","",IF(AT21="12345","Y",IF(AU21="12345","Y","N")))</f>
        <v>N</v>
      </c>
      <c r="AI21" s="44" t="str">
        <f>IF(H21="","",IF(AV21="120012","Y",IF(AW21="120012","Y","N")))</f>
        <v>N</v>
      </c>
      <c r="AJ21" s="75" t="str">
        <f>IF(AP21="T-T",IF(H19="B",AZ21,""),IF(AP21="T-C",IF(H20="B",AZ21,""),IF(AP21="T-B",IF(H20="P",AZ21,""),"")))</f>
        <v/>
      </c>
      <c r="AK21" s="75" t="str">
        <f>IF(AP21="T-T",IF(H19="P",AZ21,""),IF(AP21="T-C",IF(H20="P",AZ21,""),IF(AP21="T-B",IF(H20="B",AZ21,""),"")))</f>
        <v/>
      </c>
      <c r="AL21" s="75" t="str">
        <f>IF(AP21="T-T",IF(H19="B",BB21,""),IF(AP21="T-C",IF(H20="B",BB21,""),IF(AP21="T-B",IF(H20="P",BB21,""),"")))</f>
        <v/>
      </c>
      <c r="AM21" s="75" t="str">
        <f>IF(AP21="T-T",IF(H19="P",BB21,""),IF(AP21="T-C",IF(H20="P",BB21,""),IF(AP21="T-B",IF(H20="B",BB21,""),"")))</f>
        <v/>
      </c>
      <c r="AP21" s="14" t="str">
        <f>IF(H20="","",IF(AG21="Y","T-C",IF(AH21="Y","T-B",IF(AI21="Y","T-T",IF(AP20="PD","PD",IF(OR(AND(AP20="T-T",AP19="T-T",M19&amp;M20="LL"),AND(OR(AP20="T-B",AP20="T-C"),M20="L")),"PD",AP20))))))</f>
        <v>PD</v>
      </c>
      <c r="AQ21" s="14" t="str">
        <f>IF(H20="","",IF(AG21="Y","T-C",IF(AH21="Y","T-B",IF(AI21="Y","T-T",IF(AQ20="TG","TG",IF(H20="","",IF(AG21="Y","T-C",IF(AH21="Y","T-B",IF(AI21="Y","T-T",IF(AQ20="TG","TG",IF(OR(AND(AQ20="T-T",AQ19="T-T",M19&amp;M20="LL"),AND(OR(AQ20="T-B",AQ20="T-C"),M20="L")),"TG",AQ20)))))))))))</f>
        <v>TG</v>
      </c>
      <c r="AR21" s="14" t="str">
        <f>IF(Dashboard!N21="P",IF(AR20="",1,AR20+1),"")</f>
        <v/>
      </c>
      <c r="AS21" s="14">
        <f>IF(Dashboard!N21="B",IF(AS20="",1,AS20+1),"")</f>
        <v>1</v>
      </c>
      <c r="AT21" s="14" t="str">
        <f t="shared" si="5"/>
        <v>23012</v>
      </c>
      <c r="AU21" s="14" t="str">
        <f t="shared" si="5"/>
        <v>00100</v>
      </c>
      <c r="AV21" s="14" t="str">
        <f t="shared" si="15"/>
        <v>123012</v>
      </c>
      <c r="AW21" s="14" t="str">
        <f t="shared" si="16"/>
        <v>000100</v>
      </c>
      <c r="AX21" s="14" t="str">
        <f t="shared" si="8"/>
        <v>P</v>
      </c>
      <c r="AY21" s="14" t="str">
        <f>IF(D20="",E20,D20)&amp;F20</f>
        <v>BW</v>
      </c>
      <c r="AZ21" s="14" t="str">
        <f>IF(OR(V21="S",X20="Y"),"B",IFERROR(VLOOKUP(AY21,$BK$3:$BL$100,2,FALSE),""))</f>
        <v>L5</v>
      </c>
      <c r="BA21" s="14" t="str">
        <f>IF(K20="",L20,K20)&amp;M20</f>
        <v>BW</v>
      </c>
      <c r="BB21" s="14" t="str">
        <f>IF(OR(V21="S",Y20="Y"),"B",IFERROR(VLOOKUP(BA21,$BK$3:$BL$100,2,FALSE),""))</f>
        <v>L5</v>
      </c>
      <c r="BC21" s="14" t="str">
        <f t="shared" si="9"/>
        <v>5</v>
      </c>
      <c r="BD21" s="14" t="str">
        <f t="shared" si="10"/>
        <v>5</v>
      </c>
      <c r="BI21" s="14" t="s">
        <v>99</v>
      </c>
      <c r="BJ21" s="14" t="s">
        <v>43</v>
      </c>
      <c r="BK21" s="14" t="str">
        <f t="shared" si="17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>IF(H21="","",IF(AND(E22="",L22=""),"P"&amp;(AA22+AC22),IF(AND(D22="",K22=""),"B"&amp;(AB22+AD22),IF(AND(D22="",L22=""),IF(AB22&gt;AC22,"B"&amp;(AB22-AC22),IF(AB22=AC22,"NB","P"&amp;(AC22-AB22))),IF(AND(E22="",K22=""),IF(AA22&gt;AD22,"P"&amp;(AA22-AD22),IF(AA22=AD22,"NB","B"&amp;(AD22-AA22))))))))</f>
        <v>NB</v>
      </c>
      <c r="C22" s="24" t="str">
        <f>IF(H21="","",IF(AP21=AP22,"",AP22))</f>
        <v/>
      </c>
      <c r="D22" s="81" t="str">
        <f>IF(H21="","",IF(AP22="PD",IF(AX22="P",AZ22,""),AJ22))</f>
        <v>B</v>
      </c>
      <c r="E22" s="187" t="str">
        <f>IF(H21="","",IF(AP22="PD",IF(AX22="B",AZ22,""),AK22))</f>
        <v/>
      </c>
      <c r="F22" s="71" t="str">
        <f t="shared" si="11"/>
        <v>L</v>
      </c>
      <c r="G22" s="140"/>
      <c r="H22" s="85" t="str">
        <f>IF(Dashboard!N22="","",Dashboard!N22)</f>
        <v>B</v>
      </c>
      <c r="I22" s="140"/>
      <c r="J22" s="72" t="str">
        <f>IF(AQ21=AQ22,"",AQ22)</f>
        <v/>
      </c>
      <c r="K22" s="81" t="str">
        <f>IF(H21="","",IF(AND(D22=AE22,LEFT(AE22)="L",REPLACE(AE22,1,1,"")&gt;=5),"L"&amp;(REPLACE(AE22,1,1,"")-3),AE22))</f>
        <v/>
      </c>
      <c r="L22" s="187" t="str">
        <f>IF(H21="","",IF(AND(E22=AF22,LEFT(AF22)="L",REPLACE(AF22,1,1,"")&gt;=5),"L"&amp;(REPLACE(AF22,1,1,"")-3),AF22))</f>
        <v>B</v>
      </c>
      <c r="M22" s="24" t="str">
        <f t="shared" si="7"/>
        <v>W</v>
      </c>
      <c r="N22" s="24">
        <f>IF(H22="","",IF(M22="W",0+BD22,0-BD22)+IF(F22="W",0+BC22,0-BC22)+IF(V22="S",0,N21))</f>
        <v>0</v>
      </c>
      <c r="O22" s="190" t="str">
        <f>IF(H21="","",IF(V22="S","",IF(N22&gt;0,N22,IF(Z22="R",N22,""))))</f>
        <v/>
      </c>
      <c r="P22" s="24">
        <f>IF(H22="","",IF(B22="NB",P21,IF(O22="",SUM($O$5:$O22)+N22,SUM($O$5:$O22))))</f>
        <v>-6</v>
      </c>
      <c r="Q22" s="201" t="str">
        <f>IF(Z22="R","Rabbit","")</f>
        <v/>
      </c>
      <c r="R22" s="197">
        <f>IF(H22="","",IF(M22="W",0+BD22,0-BD22)+IF(F22="W",0+BC22,0-BC22))</f>
        <v>0</v>
      </c>
      <c r="S22" s="83" t="str">
        <f>IF(H22="","",IF(R22&gt;0,"W",IF(R22&lt;0,"L","")))</f>
        <v/>
      </c>
      <c r="T22" s="14">
        <f>IF(H22="","",IF(T21+U22&gt;=10,10,IF(T21+U22&lt;=-10,-10,T21+U22)))</f>
        <v>6</v>
      </c>
      <c r="U22" s="14">
        <f>IF(S22="",0,IFERROR(VLOOKUP(S17&amp;S18&amp;S19&amp;S20&amp;S21&amp;S22,$BN$3:$BO$109,2,FALSE),0))</f>
        <v>0</v>
      </c>
      <c r="V22" s="14" t="str">
        <f>IF(H21="","",IF(Z21="R","S",IF(V21="S","C",IF(N21&gt;0,"S","C"))))</f>
        <v>S</v>
      </c>
      <c r="W22" s="14">
        <f>IF(H22="","",IF(V22="S",1,W21+1))</f>
        <v>1</v>
      </c>
      <c r="X22" s="83" t="str">
        <f>IF(H22="","",(IF(AND(F21&amp;F22="WW",OR(V21&amp;V22="SC",V21&amp;V22="CC")),"Y",IF(AND(F20&amp;F21&amp;F22="WLW",AZ22&lt;&gt;"B",OR(F20&amp;F21&amp;F22="SCC",F20&amp;F21&amp;F22="CCC")),"Y","N"))))</f>
        <v>N</v>
      </c>
      <c r="Y22" s="14" t="str">
        <f>IF(H22="","",IF(AND(M21&amp;M22="WW",OR(V21&amp;V22="SC",V21&amp;V22="CC")),"Y",IF(AND(M20&amp;M21&amp;M22="WLW",BB22&lt;&gt;"B",OR(V20&amp;V21&amp;V22="SCC",V20&amp;V21&amp;V22="CCC")),"Y","N")))</f>
        <v>N</v>
      </c>
      <c r="Z22" s="14" t="str">
        <f>IF(H22="","",IF(AND(N22&lt;0,W22&gt;2,N22&gt;=(2-W22)),"R","N"))</f>
        <v>N</v>
      </c>
      <c r="AA22" s="14">
        <f>IF(H22="","",IF(D22="B",1,IF(REPLACE(D22,1,1,"")="",0,REPLACE(D22,1,1,""))))</f>
        <v>1</v>
      </c>
      <c r="AB22" s="14">
        <f>IF(H22="","",IF(E22="B",1,IF(REPLACE(E22,1,1,"")="",0,REPLACE(E22,1,1,""))))</f>
        <v>0</v>
      </c>
      <c r="AC22" s="14">
        <f>IF(H22="","",IF(K22="B",1,IF(REPLACE(K22,1,1,"")="",0,REPLACE(K22,1,1,""))))</f>
        <v>0</v>
      </c>
      <c r="AD22" s="14">
        <f>IF(H22="","",IF(L22="B",1,IF(REPLACE(L22,1,1,"")="",0,REPLACE(L22,1,1,""))))</f>
        <v>1</v>
      </c>
      <c r="AE22" s="14" t="str">
        <f>IF(H21="","",IF(AQ22="TG",IF(H20="P","",BB22),AL22))</f>
        <v/>
      </c>
      <c r="AF22" s="14" t="str">
        <f>IF(H21="","",IF(AQ22="TG",IF(H20="B","",BB22),AM22))</f>
        <v>B</v>
      </c>
      <c r="AG22" s="44" t="str">
        <f>IF(H22="","",IF(AT22="10101","Y",IF(AU22="10101","Y","N")))</f>
        <v>N</v>
      </c>
      <c r="AH22" s="44" t="str">
        <f>IF(H22="","",IF(AT22="12345","Y",IF(AU22="12345","Y","N")))</f>
        <v>N</v>
      </c>
      <c r="AI22" s="44" t="str">
        <f>IF(H22="","",IF(AV22="120012","Y",IF(AW22="120012","Y","N")))</f>
        <v>N</v>
      </c>
      <c r="AJ22" s="75" t="str">
        <f>IF(AP22="T-T",IF(H20="B",AZ22,""),IF(AP22="T-C",IF(H21="B",AZ22,""),IF(AP22="T-B",IF(H21="P",AZ22,""),"")))</f>
        <v/>
      </c>
      <c r="AK22" s="75" t="str">
        <f>IF(AP22="T-T",IF(H20="P",AZ22,""),IF(AP22="T-C",IF(H21="P",AZ22,""),IF(AP22="T-B",IF(H21="B",AZ22,""),"")))</f>
        <v/>
      </c>
      <c r="AL22" s="75" t="str">
        <f>IF(AP22="T-T",IF(H20="B",BB22,""),IF(AP22="T-C",IF(H21="B",BB22,""),IF(AP22="T-B",IF(H21="P",BB22,""),"")))</f>
        <v/>
      </c>
      <c r="AM22" s="75" t="str">
        <f>IF(AP22="T-T",IF(H20="P",BB22,""),IF(AP22="T-C",IF(H21="P",BB22,""),IF(AP22="T-B",IF(H21="B",BB22,""),"")))</f>
        <v/>
      </c>
      <c r="AP22" s="14" t="str">
        <f>IF(H21="","",IF(AG22="Y","T-C",IF(AH22="Y","T-B",IF(AI22="Y","T-T",IF(AP21="PD","PD",IF(OR(AND(AP21="T-T",AP20="T-T",M20&amp;M21="LL"),AND(OR(AP21="T-B",AP21="T-C"),M21="L")),"PD",AP21))))))</f>
        <v>PD</v>
      </c>
      <c r="AQ22" s="14" t="str">
        <f>IF(H21="","",IF(AG22="Y","T-C",IF(AH22="Y","T-B",IF(AI22="Y","T-T",IF(AQ21="TG","TG",IF(H21="","",IF(AG22="Y","T-C",IF(AH22="Y","T-B",IF(AI22="Y","T-T",IF(AQ21="TG","TG",IF(OR(AND(AQ21="T-T",AQ20="T-T",M20&amp;M21="LL"),AND(OR(AQ21="T-B",AQ21="T-C"),M21="L")),"TG",AQ21)))))))))))</f>
        <v>TG</v>
      </c>
      <c r="AR22" s="14" t="str">
        <f>IF(Dashboard!N22="P",IF(AR21="",1,AR21+1),"")</f>
        <v/>
      </c>
      <c r="AS22" s="14">
        <f>IF(Dashboard!N22="B",IF(AS21="",1,AS21+1),"")</f>
        <v>2</v>
      </c>
      <c r="AT22" s="14" t="str">
        <f t="shared" si="5"/>
        <v>30120</v>
      </c>
      <c r="AU22" s="14" t="str">
        <f t="shared" si="5"/>
        <v>01001</v>
      </c>
      <c r="AV22" s="14" t="str">
        <f t="shared" si="15"/>
        <v>230120</v>
      </c>
      <c r="AW22" s="14" t="str">
        <f t="shared" si="16"/>
        <v>001001</v>
      </c>
      <c r="AX22" s="14" t="str">
        <f t="shared" si="8"/>
        <v>P</v>
      </c>
      <c r="AY22" s="14" t="str">
        <f>IF(D21="",E21,D21)&amp;F21</f>
        <v>L5L</v>
      </c>
      <c r="AZ22" s="14" t="str">
        <f>IF(OR(V22="S",X21="Y"),"B",IFERROR(VLOOKUP(AY22,$BK$3:$BL$100,2,FALSE),""))</f>
        <v>B</v>
      </c>
      <c r="BA22" s="14" t="str">
        <f>IF(K21="",L21,K21)&amp;M21</f>
        <v>L5W</v>
      </c>
      <c r="BB22" s="14" t="str">
        <f>IF(OR(V22="S",Y21="Y"),"B",IFERROR(VLOOKUP(BA22,$BK$3:$BL$100,2,FALSE),""))</f>
        <v>B</v>
      </c>
      <c r="BC22" s="14">
        <f t="shared" si="9"/>
        <v>1</v>
      </c>
      <c r="BD22" s="14">
        <f t="shared" si="10"/>
        <v>1</v>
      </c>
      <c r="BI22" s="14" t="s">
        <v>100</v>
      </c>
      <c r="BJ22" s="14" t="s">
        <v>43</v>
      </c>
      <c r="BK22" s="14" t="str">
        <f t="shared" si="17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>IF(H22="","",IF(AND(E23="",L23=""),"P"&amp;(AA23+AC23),IF(AND(D23="",K23=""),"B"&amp;(AB23+AD23),IF(AND(D23="",L23=""),IF(AB23&gt;AC23,"B"&amp;(AB23-AC23),IF(AB23=AC23,"NB","P"&amp;(AC23-AB23))),IF(AND(E23="",K23=""),IF(AA23&gt;AD23,"P"&amp;(AA23-AD23),IF(AA23=AD23,"NB","B"&amp;(AD23-AA23))))))))</f>
        <v>P3</v>
      </c>
      <c r="C23" s="24" t="str">
        <f>IF(H22="","",IF(AP22=AP23,"",AP23))</f>
        <v/>
      </c>
      <c r="D23" s="81" t="str">
        <f>IF(H22="","",IF(AP23="PD",IF(AX23="P",AZ23,""),AJ23))</f>
        <v/>
      </c>
      <c r="E23" s="187" t="str">
        <f>IF(H22="","",IF(AP23="PD",IF(AX23="B",AZ23,""),AK23))</f>
        <v>F2</v>
      </c>
      <c r="F23" s="71" t="str">
        <f t="shared" si="11"/>
        <v>L</v>
      </c>
      <c r="G23" s="140"/>
      <c r="H23" s="85" t="str">
        <f>IF(Dashboard!N23="","",Dashboard!N23)</f>
        <v>P</v>
      </c>
      <c r="I23" s="140"/>
      <c r="J23" s="72" t="str">
        <f>IF(AQ22=AQ23,"",AQ23)</f>
        <v/>
      </c>
      <c r="K23" s="81" t="str">
        <f>IF(H22="","",IF(AND(D23=AE23,LEFT(AE23)="L",REPLACE(AE23,1,1,"")&gt;=5),"L"&amp;(REPLACE(AE23,1,1,"")-3),AE23))</f>
        <v>L5</v>
      </c>
      <c r="L23" s="187" t="str">
        <f>IF(H22="","",IF(AND(E23=AF23,LEFT(AF23)="L",REPLACE(AF23,1,1,"")&gt;=5),"L"&amp;(REPLACE(AF23,1,1,"")-3),AF23))</f>
        <v/>
      </c>
      <c r="M23" s="24" t="str">
        <f t="shared" si="7"/>
        <v>W</v>
      </c>
      <c r="N23" s="24">
        <f>IF(H23="","",IF(M23="W",0+BD23,0-BD23)+IF(F23="W",0+BC23,0-BC23)+IF(V23="S",0,N22))</f>
        <v>3</v>
      </c>
      <c r="O23" s="190">
        <f>IF(H22="","",IF(V23="S","",IF(N23&gt;0,N23,IF(Z23="R",N23,""))))</f>
        <v>3</v>
      </c>
      <c r="P23" s="24">
        <f>IF(H23="","",IF(B23="NB",P22,IF(O23="",SUM($O$5:$O23)+N23,SUM($O$5:$O23))))</f>
        <v>-3</v>
      </c>
      <c r="Q23" s="201" t="str">
        <f>IF(Z23="R","Rabbit","")</f>
        <v/>
      </c>
      <c r="R23" s="197">
        <f>IF(H23="","",IF(M23="W",0+BD23,0-BD23)+IF(F23="W",0+BC23,0-BC23))</f>
        <v>3</v>
      </c>
      <c r="S23" s="83" t="str">
        <f>IF(H23="","",IF(R23&gt;0,"W",IF(R23&lt;0,"L","")))</f>
        <v>W</v>
      </c>
      <c r="T23" s="14">
        <f>IF(H23="","",IF(T22+U23&gt;=10,10,IF(T22+U23&lt;=-10,-10,T22+U23)))</f>
        <v>10</v>
      </c>
      <c r="U23" s="14">
        <f>IF(S23="",0,IFERROR(VLOOKUP(S18&amp;S19&amp;S20&amp;S21&amp;S22&amp;S23,$BN$3:$BO$109,2,FALSE),0))</f>
        <v>6</v>
      </c>
      <c r="V23" s="14" t="str">
        <f>IF(H22="","",IF(Z22="R","S",IF(V22="S","C",IF(N22&gt;0,"S","C"))))</f>
        <v>C</v>
      </c>
      <c r="W23" s="14">
        <f>IF(H23="","",IF(V23="S",1,W22+1))</f>
        <v>2</v>
      </c>
      <c r="X23" s="83" t="str">
        <f>IF(H23="","",(IF(AND(F22&amp;F23="WW",OR(V22&amp;V23="SC",V22&amp;V23="CC")),"Y",IF(AND(F21&amp;F22&amp;F23="WLW",AZ23&lt;&gt;"B",OR(F21&amp;F22&amp;F23="SCC",F21&amp;F22&amp;F23="CCC")),"Y","N"))))</f>
        <v>N</v>
      </c>
      <c r="Y23" s="14" t="str">
        <f>IF(H23="","",IF(AND(M22&amp;M23="WW",OR(V22&amp;V23="SC",V22&amp;V23="CC")),"Y",IF(AND(M21&amp;M22&amp;M23="WLW",BB23&lt;&gt;"B",OR(V21&amp;V22&amp;V23="SCC",V21&amp;V22&amp;V23="CCC")),"Y","N")))</f>
        <v>Y</v>
      </c>
      <c r="Z23" s="14" t="str">
        <f>IF(H23="","",IF(AND(N23&lt;0,W23&gt;2,N23&gt;=(2-W23)),"R","N"))</f>
        <v>N</v>
      </c>
      <c r="AA23" s="14">
        <f>IF(H23="","",IF(D23="B",1,IF(REPLACE(D23,1,1,"")="",0,REPLACE(D23,1,1,""))))</f>
        <v>0</v>
      </c>
      <c r="AB23" s="14" t="str">
        <f>IF(H23="","",IF(E23="B",1,IF(REPLACE(E23,1,1,"")="",0,REPLACE(E23,1,1,""))))</f>
        <v>2</v>
      </c>
      <c r="AC23" s="14" t="str">
        <f>IF(H23="","",IF(K23="B",1,IF(REPLACE(K23,1,1,"")="",0,REPLACE(K23,1,1,""))))</f>
        <v>5</v>
      </c>
      <c r="AD23" s="14">
        <f>IF(H23="","",IF(L23="B",1,IF(REPLACE(L23,1,1,"")="",0,REPLACE(L23,1,1,""))))</f>
        <v>0</v>
      </c>
      <c r="AE23" s="14" t="str">
        <f>IF(H22="","",IF(AQ23="TG",IF(H21="P","",BB23),AL23))</f>
        <v>L5</v>
      </c>
      <c r="AF23" s="14" t="str">
        <f>IF(H22="","",IF(AQ23="TG",IF(H21="B","",BB23),AM23))</f>
        <v/>
      </c>
      <c r="AG23" s="44" t="str">
        <f>IF(H23="","",IF(AT23="10101","Y",IF(AU23="10101","Y","N")))</f>
        <v>N</v>
      </c>
      <c r="AH23" s="44" t="str">
        <f>IF(H23="","",IF(AT23="12345","Y",IF(AU23="12345","Y","N")))</f>
        <v>N</v>
      </c>
      <c r="AI23" s="44" t="str">
        <f>IF(H23="","",IF(AV23="120012","Y",IF(AW23="120012","Y","N")))</f>
        <v>N</v>
      </c>
      <c r="AJ23" s="75" t="str">
        <f>IF(AP23="T-T",IF(H21="B",AZ23,""),IF(AP23="T-C",IF(H22="B",AZ23,""),IF(AP23="T-B",IF(H22="P",AZ23,""),"")))</f>
        <v/>
      </c>
      <c r="AK23" s="75" t="str">
        <f>IF(AP23="T-T",IF(H21="P",AZ23,""),IF(AP23="T-C",IF(H22="P",AZ23,""),IF(AP23="T-B",IF(H22="B",AZ23,""),"")))</f>
        <v/>
      </c>
      <c r="AL23" s="75" t="str">
        <f>IF(AP23="T-T",IF(H21="B",BB23,""),IF(AP23="T-C",IF(H22="B",BB23,""),IF(AP23="T-B",IF(H22="P",BB23,""),"")))</f>
        <v/>
      </c>
      <c r="AM23" s="75" t="str">
        <f>IF(AP23="T-T",IF(H21="P",BB23,""),IF(AP23="T-C",IF(H22="P",BB23,""),IF(AP23="T-B",IF(H22="B",BB23,""),"")))</f>
        <v/>
      </c>
      <c r="AP23" s="14" t="str">
        <f>IF(H22="","",IF(AG23="Y","T-C",IF(AH23="Y","T-B",IF(AI23="Y","T-T",IF(AP22="PD","PD",IF(OR(AND(AP22="T-T",AP21="T-T",M21&amp;M22="LL"),AND(OR(AP22="T-B",AP22="T-C"),M22="L")),"PD",AP22))))))</f>
        <v>PD</v>
      </c>
      <c r="AQ23" s="14" t="str">
        <f>IF(H22="","",IF(AG23="Y","T-C",IF(AH23="Y","T-B",IF(AI23="Y","T-T",IF(AQ22="TG","TG",IF(H22="","",IF(AG23="Y","T-C",IF(AH23="Y","T-B",IF(AI23="Y","T-T",IF(AQ22="TG","TG",IF(OR(AND(AQ22="T-T",AQ21="T-T",M21&amp;M22="LL"),AND(OR(AQ22="T-B",AQ22="T-C"),M22="L")),"TG",AQ22)))))))))))</f>
        <v>TG</v>
      </c>
      <c r="AR23" s="14">
        <f>IF(Dashboard!N23="P",IF(AR22="",1,AR22+1),"")</f>
        <v>1</v>
      </c>
      <c r="AS23" s="14" t="str">
        <f>IF(Dashboard!N23="B",IF(AS22="",1,AS22+1),"")</f>
        <v/>
      </c>
      <c r="AT23" s="14" t="str">
        <f t="shared" si="5"/>
        <v>01200</v>
      </c>
      <c r="AU23" s="14" t="str">
        <f t="shared" si="5"/>
        <v>10012</v>
      </c>
      <c r="AV23" s="14" t="str">
        <f t="shared" si="15"/>
        <v>301200</v>
      </c>
      <c r="AW23" s="14" t="str">
        <f t="shared" si="16"/>
        <v>010012</v>
      </c>
      <c r="AX23" s="14" t="str">
        <f t="shared" si="8"/>
        <v>B</v>
      </c>
      <c r="AY23" s="14" t="str">
        <f>IF(D22="",E22,D22)&amp;F22</f>
        <v>BL</v>
      </c>
      <c r="AZ23" s="14" t="str">
        <f>IF(OR(V23="S",X22="Y"),"B",IFERROR(VLOOKUP(AY23,$BK$3:$BL$100,2,FALSE),""))</f>
        <v>F2</v>
      </c>
      <c r="BA23" s="14" t="str">
        <f>IF(K22="",L22,K22)&amp;M22</f>
        <v>BW</v>
      </c>
      <c r="BB23" s="14" t="str">
        <f>IF(OR(V23="S",Y22="Y"),"B",IFERROR(VLOOKUP(BA23,$BK$3:$BL$100,2,FALSE),""))</f>
        <v>L5</v>
      </c>
      <c r="BC23" s="14" t="str">
        <f t="shared" si="9"/>
        <v>2</v>
      </c>
      <c r="BD23" s="14" t="str">
        <f t="shared" si="10"/>
        <v>5</v>
      </c>
      <c r="BI23" s="14" t="s">
        <v>101</v>
      </c>
      <c r="BJ23" s="14" t="s">
        <v>43</v>
      </c>
      <c r="BK23" s="14" t="str">
        <f t="shared" si="17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>IF(H23="","",IF(AND(E24="",L24=""),"P"&amp;(AA24+AC24),IF(AND(D24="",K24=""),"B"&amp;(AB24+AD24),IF(AND(D24="",L24=""),IF(AB24&gt;AC24,"B"&amp;(AB24-AC24),IF(AB24=AC24,"NB","P"&amp;(AC24-AB24))),IF(AND(E24="",K24=""),IF(AA24&gt;AD24,"P"&amp;(AA24-AD24),IF(AA24=AD24,"NB","B"&amp;(AD24-AA24))))))))</f>
        <v>P2</v>
      </c>
      <c r="C24" s="25" t="str">
        <f>IF(H23="","",IF(AP23=AP24,"",AP24))</f>
        <v/>
      </c>
      <c r="D24" s="82" t="str">
        <f>IF(H23="","",IF(AP24="PD",IF(AX24="P",AZ24,""),AJ24))</f>
        <v>B</v>
      </c>
      <c r="E24" s="188" t="str">
        <f>IF(H23="","",IF(AP24="PD",IF(AX24="B",AZ24,""),AK24))</f>
        <v/>
      </c>
      <c r="F24" s="74" t="str">
        <f t="shared" si="11"/>
        <v>W</v>
      </c>
      <c r="G24" s="140"/>
      <c r="H24" s="86" t="str">
        <f>IF(Dashboard!N24="","",Dashboard!N24)</f>
        <v>P</v>
      </c>
      <c r="I24" s="140"/>
      <c r="J24" s="73" t="str">
        <f>IF(AQ23=AQ24,"",AQ24)</f>
        <v/>
      </c>
      <c r="K24" s="82" t="str">
        <f>IF(H23="","",IF(AND(D24=AE24,LEFT(AE24)="L",REPLACE(AE24,1,1,"")&gt;=5),"L"&amp;(REPLACE(AE24,1,1,"")-3),AE24))</f>
        <v>B</v>
      </c>
      <c r="L24" s="188" t="str">
        <f>IF(H23="","",IF(AND(E24=AF24,LEFT(AF24)="L",REPLACE(AF24,1,1,"")&gt;=5),"L"&amp;(REPLACE(AF24,1,1,"")-3),AF24))</f>
        <v/>
      </c>
      <c r="M24" s="25" t="str">
        <f t="shared" si="7"/>
        <v>W</v>
      </c>
      <c r="N24" s="25">
        <f>IF(H24="","",IF(M24="W",0+BD24,0-BD24)+IF(F24="W",0+BC24,0-BC24)+IF(V24="S",0,N23))</f>
        <v>2</v>
      </c>
      <c r="O24" s="202" t="str">
        <f>IF(H23="","",IF(V24="S","",IF(N24&gt;0,N24,IF(Z24="R",N24,""))))</f>
        <v/>
      </c>
      <c r="P24" s="25">
        <f>IF(H24="","",IF(B24="NB",P23,IF(O24="",SUM($O$5:$O24)+N24,SUM($O$5:$O24))))</f>
        <v>-1</v>
      </c>
      <c r="Q24" s="203" t="str">
        <f>IF(Z24="R","Rabbit","")</f>
        <v/>
      </c>
      <c r="R24" s="198">
        <f>IF(H24="","",IF(M24="W",0+BD24,0-BD24)+IF(F24="W",0+BC24,0-BC24))</f>
        <v>2</v>
      </c>
      <c r="S24" s="83" t="str">
        <f>IF(H24="","",IF(R24&gt;0,"W",IF(R24&lt;0,"L","")))</f>
        <v>W</v>
      </c>
      <c r="T24" s="14">
        <f>IF(H24="","",IF(T23+U24&gt;=10,10,IF(T23+U24&lt;=-10,-10,T23+U24)))</f>
        <v>10</v>
      </c>
      <c r="U24" s="14">
        <f>IF(S24="",0,IFERROR(VLOOKUP(S19&amp;S20&amp;S21&amp;S22&amp;S23&amp;S24,$BN$3:$BO$109,2,FALSE),0))</f>
        <v>6</v>
      </c>
      <c r="V24" s="14" t="str">
        <f>IF(H23="","",IF(Z23="R","S",IF(V23="S","C",IF(N23&gt;0,"S","C"))))</f>
        <v>S</v>
      </c>
      <c r="W24" s="14">
        <f>IF(H24="","",IF(V24="S",1,W23+1))</f>
        <v>1</v>
      </c>
      <c r="X24" s="83" t="str">
        <f>IF(H24="","",(IF(AND(F23&amp;F24="WW",OR(V23&amp;V24="SC",V23&amp;V24="CC")),"Y",IF(AND(F22&amp;F23&amp;F24="WLW",AZ24&lt;&gt;"B",OR(F22&amp;F23&amp;F24="SCC",F22&amp;F23&amp;F24="CCC")),"Y","N"))))</f>
        <v>N</v>
      </c>
      <c r="Y24" s="14" t="str">
        <f>IF(H24="","",IF(AND(M23&amp;M24="WW",OR(V23&amp;V24="SC",V23&amp;V24="CC")),"Y",IF(AND(M22&amp;M23&amp;M24="WLW",BB24&lt;&gt;"B",OR(V22&amp;V23&amp;V24="SCC",V22&amp;V23&amp;V24="CCC")),"Y","N")))</f>
        <v>N</v>
      </c>
      <c r="Z24" s="14" t="str">
        <f>IF(H24="","",IF(AND(N24&lt;0,W24&gt;2,N24&gt;=(2-W24)),"R","N"))</f>
        <v>N</v>
      </c>
      <c r="AA24" s="14">
        <f>IF(H24="","",IF(D24="B",1,IF(REPLACE(D24,1,1,"")="",0,REPLACE(D24,1,1,""))))</f>
        <v>1</v>
      </c>
      <c r="AB24" s="14">
        <f>IF(H24="","",IF(E24="B",1,IF(REPLACE(E24,1,1,"")="",0,REPLACE(E24,1,1,""))))</f>
        <v>0</v>
      </c>
      <c r="AC24" s="14">
        <f>IF(H24="","",IF(K24="B",1,IF(REPLACE(K24,1,1,"")="",0,REPLACE(K24,1,1,""))))</f>
        <v>1</v>
      </c>
      <c r="AD24" s="14">
        <f>IF(H24="","",IF(L24="B",1,IF(REPLACE(L24,1,1,"")="",0,REPLACE(L24,1,1,""))))</f>
        <v>0</v>
      </c>
      <c r="AE24" s="14" t="str">
        <f>IF(H23="","",IF(AQ24="TG",IF(H22="P","",BB24),AL24))</f>
        <v>B</v>
      </c>
      <c r="AF24" s="14" t="str">
        <f>IF(H23="","",IF(AQ24="TG",IF(H22="B","",BB24),AM24))</f>
        <v/>
      </c>
      <c r="AG24" s="44" t="str">
        <f>IF(H24="","",IF(AT24="10101","Y",IF(AU24="10101","Y","N")))</f>
        <v>N</v>
      </c>
      <c r="AH24" s="44" t="str">
        <f>IF(H24="","",IF(AT24="12345","Y",IF(AU24="12345","Y","N")))</f>
        <v>N</v>
      </c>
      <c r="AI24" s="44" t="str">
        <f>IF(H24="","",IF(AV24="120012","Y",IF(AW24="120012","Y","N")))</f>
        <v>N</v>
      </c>
      <c r="AJ24" s="75" t="str">
        <f>IF(AP24="T-T",IF(H22="B",AZ24,""),IF(AP24="T-C",IF(H23="B",AZ24,""),IF(AP24="T-B",IF(H23="P",AZ24,""),"")))</f>
        <v/>
      </c>
      <c r="AK24" s="75" t="str">
        <f>IF(AP24="T-T",IF(H22="P",AZ24,""),IF(AP24="T-C",IF(H23="P",AZ24,""),IF(AP24="T-B",IF(H23="B",AZ24,""),"")))</f>
        <v/>
      </c>
      <c r="AL24" s="75" t="str">
        <f>IF(AP24="T-T",IF(H22="B",BB24,""),IF(AP24="T-C",IF(H23="B",BB24,""),IF(AP24="T-B",IF(H23="P",BB24,""),"")))</f>
        <v/>
      </c>
      <c r="AM24" s="75" t="str">
        <f>IF(AP24="T-T",IF(H22="P",BB24,""),IF(AP24="T-C",IF(H23="P",BB24,""),IF(AP24="T-B",IF(H23="B",BB24,""),"")))</f>
        <v/>
      </c>
      <c r="AP24" s="14" t="str">
        <f>IF(H23="","",IF(AG24="Y","T-C",IF(AH24="Y","T-B",IF(AI24="Y","T-T",IF(AP23="PD","PD",IF(OR(AND(AP23="T-T",AP22="T-T",M22&amp;M23="LL"),AND(OR(AP23="T-B",AP23="T-C"),M23="L")),"PD",AP23))))))</f>
        <v>PD</v>
      </c>
      <c r="AQ24" s="14" t="str">
        <f>IF(H23="","",IF(AG24="Y","T-C",IF(AH24="Y","T-B",IF(AI24="Y","T-T",IF(AQ23="TG","TG",IF(H23="","",IF(AG24="Y","T-C",IF(AH24="Y","T-B",IF(AI24="Y","T-T",IF(AQ23="TG","TG",IF(OR(AND(AQ23="T-T",AQ22="T-T",M22&amp;M23="LL"),AND(OR(AQ23="T-B",AQ23="T-C"),M23="L")),"TG",AQ23)))))))))))</f>
        <v>TG</v>
      </c>
      <c r="AR24" s="14">
        <f>IF(Dashboard!N24="P",IF(AR23="",1,AR23+1),"")</f>
        <v>2</v>
      </c>
      <c r="AS24" s="14" t="str">
        <f>IF(Dashboard!N24="B",IF(AS23="",1,AS23+1),"")</f>
        <v/>
      </c>
      <c r="AT24" s="14" t="str">
        <f t="shared" si="5"/>
        <v>12001</v>
      </c>
      <c r="AU24" s="14" t="str">
        <f t="shared" si="5"/>
        <v>00120</v>
      </c>
      <c r="AV24" s="14" t="str">
        <f t="shared" si="15"/>
        <v>012001</v>
      </c>
      <c r="AW24" s="14" t="str">
        <f t="shared" si="16"/>
        <v>100120</v>
      </c>
      <c r="AX24" s="14" t="str">
        <f t="shared" si="8"/>
        <v>P</v>
      </c>
      <c r="AY24" s="14" t="str">
        <f>IF(D23="",E23,D23)&amp;F23</f>
        <v>F2L</v>
      </c>
      <c r="AZ24" s="14" t="str">
        <f>IF(OR(V24="S",X23="Y"),"B",IFERROR(VLOOKUP(AY24,$BK$3:$BL$100,2,FALSE),""))</f>
        <v>B</v>
      </c>
      <c r="BA24" s="14" t="str">
        <f>IF(K23="",L23,K23)&amp;M23</f>
        <v>L5W</v>
      </c>
      <c r="BB24" s="14" t="str">
        <f>IF(OR(V24="S",Y23="Y"),"B",IFERROR(VLOOKUP(BA24,$BK$3:$BL$100,2,FALSE),""))</f>
        <v>B</v>
      </c>
      <c r="BC24" s="14">
        <f t="shared" si="9"/>
        <v>1</v>
      </c>
      <c r="BD24" s="14">
        <f t="shared" si="10"/>
        <v>1</v>
      </c>
      <c r="BI24" s="14" t="s">
        <v>102</v>
      </c>
      <c r="BJ24" s="14" t="s">
        <v>43</v>
      </c>
      <c r="BK24" s="14" t="str">
        <f t="shared" si="17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>IF(H24="","",IF(AND(E25="",L25=""),"P"&amp;(AA25+AC25),IF(AND(D25="",K25=""),"B"&amp;(AB25+AD25),IF(AND(D25="",L25=""),IF(AB25&gt;AC25,"B"&amp;(AB25-AC25),IF(AB25=AC25,"NB","P"&amp;(AC25-AB25))),IF(AND(E25="",K25=""),IF(AA25&gt;AD25,"P"&amp;(AA25-AD25),IF(AA25=AD25,"NB","B"&amp;(AD25-AA25))))))))</f>
        <v>B7</v>
      </c>
      <c r="C25" s="36" t="str">
        <f>IF(H24="","",IF(AP24=AP25,"",AP25))</f>
        <v>T-T</v>
      </c>
      <c r="D25" s="79" t="str">
        <f>IF(H24="","",IF(AP25="PD",IF(AX25="P",AZ25,""),AJ25))</f>
        <v/>
      </c>
      <c r="E25" s="186" t="str">
        <f>IF(H24="","",IF(AP25="PD",IF(AX25="B",AZ25,""),AK25))</f>
        <v>L5</v>
      </c>
      <c r="F25" s="80" t="str">
        <f t="shared" si="11"/>
        <v>W</v>
      </c>
      <c r="G25" s="140"/>
      <c r="H25" s="84" t="str">
        <f>IF(Dashboard!N25="","",Dashboard!N25)</f>
        <v>B</v>
      </c>
      <c r="I25" s="140"/>
      <c r="J25" s="78" t="str">
        <f>IF(AQ24=AQ25,"",AQ25)</f>
        <v>T-T</v>
      </c>
      <c r="K25" s="79" t="str">
        <f>IF(H24="","",IF(AND(D25=AE25,LEFT(AE25)="L",REPLACE(AE25,1,1,"")&gt;=5),"L"&amp;(REPLACE(AE25,1,1,"")-3),AE25))</f>
        <v/>
      </c>
      <c r="L25" s="186" t="str">
        <f>IF(H24="","",IF(AND(E25=AF25,LEFT(AF25)="L",REPLACE(AF25,1,1,"")&gt;=5),"L"&amp;(REPLACE(AF25,1,1,"")-3),AF25))</f>
        <v>L2</v>
      </c>
      <c r="M25" s="36" t="str">
        <f t="shared" si="7"/>
        <v>W</v>
      </c>
      <c r="N25" s="36">
        <f>IF(H25="","",IF(M25="W",0+BD25,0-BD25)+IF(F25="W",0+BC25,0-BC25)+IF(V25="S",0,N24))</f>
        <v>12</v>
      </c>
      <c r="O25" s="207">
        <f>IF(H24="","",IF(V25="S","",IF(N25&gt;0,N25,IF(Z25="R",N25,""))))</f>
        <v>12</v>
      </c>
      <c r="P25" s="36">
        <f>IF(H25="","",IF(B25="NB",P24,IF(O25="",SUM($O$5:$O25)+N25,SUM($O$5:$O25))))</f>
        <v>9</v>
      </c>
      <c r="Q25" s="208" t="str">
        <f>IF(Z25="R","Rabbit","")</f>
        <v/>
      </c>
      <c r="R25" s="196">
        <f>IF(H25="","",IF(M25="W",0+BD25,0-BD25)+IF(F25="W",0+BC25,0-BC25))</f>
        <v>10</v>
      </c>
      <c r="S25" s="83" t="str">
        <f>IF(H25="","",IF(R25&gt;0,"W",IF(R25&lt;0,"L","")))</f>
        <v>W</v>
      </c>
      <c r="T25" s="14">
        <f>IF(H25="","",IF(T24+U25&gt;=10,10,IF(T24+U25&lt;=-10,-10,T24+U25)))</f>
        <v>10</v>
      </c>
      <c r="U25" s="14">
        <f>IF(S25="",0,IFERROR(VLOOKUP(S20&amp;S21&amp;S22&amp;S23&amp;S24&amp;S25,$BN$3:$BO$109,2,FALSE),0))</f>
        <v>6</v>
      </c>
      <c r="V25" s="14" t="str">
        <f>IF(H24="","",IF(Z24="R","S",IF(V24="S","C",IF(N24&gt;0,"S","C"))))</f>
        <v>C</v>
      </c>
      <c r="W25" s="14">
        <f>IF(H25="","",IF(V25="S",1,W24+1))</f>
        <v>2</v>
      </c>
      <c r="X25" s="83" t="str">
        <f>IF(H25="","",(IF(AND(F24&amp;F25="WW",OR(V24&amp;V25="SC",V24&amp;V25="CC")),"Y",IF(AND(F23&amp;F24&amp;F25="WLW",AZ25&lt;&gt;"B",OR(F23&amp;F24&amp;F25="SCC",F23&amp;F24&amp;F25="CCC")),"Y","N"))))</f>
        <v>Y</v>
      </c>
      <c r="Y25" s="14" t="str">
        <f>IF(H25="","",IF(AND(M24&amp;M25="WW",OR(V24&amp;V25="SC",V24&amp;V25="CC")),"Y",IF(AND(M23&amp;M24&amp;M25="WLW",BB25&lt;&gt;"B",OR(V23&amp;V24&amp;V25="SCC",V23&amp;V24&amp;V25="CCC")),"Y","N")))</f>
        <v>Y</v>
      </c>
      <c r="Z25" s="14" t="str">
        <f>IF(H25="","",IF(AND(N25&lt;0,W25&gt;2,N25&gt;=(2-W25)),"R","N"))</f>
        <v>N</v>
      </c>
      <c r="AA25" s="14">
        <f>IF(H25="","",IF(D25="B",1,IF(REPLACE(D25,1,1,"")="",0,REPLACE(D25,1,1,""))))</f>
        <v>0</v>
      </c>
      <c r="AB25" s="14" t="str">
        <f>IF(H25="","",IF(E25="B",1,IF(REPLACE(E25,1,1,"")="",0,REPLACE(E25,1,1,""))))</f>
        <v>5</v>
      </c>
      <c r="AC25" s="14">
        <f>IF(H25="","",IF(K25="B",1,IF(REPLACE(K25,1,1,"")="",0,REPLACE(K25,1,1,""))))</f>
        <v>0</v>
      </c>
      <c r="AD25" s="14" t="str">
        <f>IF(H25="","",IF(L25="B",1,IF(REPLACE(L25,1,1,"")="",0,REPLACE(L25,1,1,""))))</f>
        <v>2</v>
      </c>
      <c r="AE25" s="14" t="str">
        <f>IF(H24="","",IF(AQ25="TG",IF(H23="P","",BB25),AL25))</f>
        <v/>
      </c>
      <c r="AF25" s="14" t="str">
        <f>IF(H24="","",IF(AQ25="TG",IF(H23="B","",BB25),AM25))</f>
        <v>L5</v>
      </c>
      <c r="AG25" s="44" t="str">
        <f>IF(H25="","",IF(AT25="10101","Y",IF(AU25="10101","Y","N")))</f>
        <v>N</v>
      </c>
      <c r="AH25" s="44" t="str">
        <f>IF(H25="","",IF(AT25="12345","Y",IF(AU25="12345","Y","N")))</f>
        <v>N</v>
      </c>
      <c r="AI25" s="44" t="str">
        <f>IF(H25="","",IF(AV25="120012","Y",IF(AW25="120012","Y","N")))</f>
        <v>Y</v>
      </c>
      <c r="AJ25" s="75" t="str">
        <f>IF(AP25="T-T",IF(H23="B",AZ25,""),IF(AP25="T-C",IF(H24="B",AZ25,""),IF(AP25="T-B",IF(H24="P",AZ25,""),"")))</f>
        <v/>
      </c>
      <c r="AK25" s="75" t="str">
        <f>IF(AP25="T-T",IF(H23="P",AZ25,""),IF(AP25="T-C",IF(H24="P",AZ25,""),IF(AP25="T-B",IF(H24="B",AZ25,""),"")))</f>
        <v>L5</v>
      </c>
      <c r="AL25" s="75" t="str">
        <f>IF(AP25="T-T",IF(H23="B",BB25,""),IF(AP25="T-C",IF(H24="B",BB25,""),IF(AP25="T-B",IF(H24="P",BB25,""),"")))</f>
        <v/>
      </c>
      <c r="AM25" s="75" t="str">
        <f>IF(AP25="T-T",IF(H23="P",BB25,""),IF(AP25="T-C",IF(H24="P",BB25,""),IF(AP25="T-B",IF(H24="B",BB25,""),"")))</f>
        <v>L5</v>
      </c>
      <c r="AP25" s="14" t="str">
        <f>IF(H24="","",IF(AG25="Y","T-C",IF(AH25="Y","T-B",IF(AI25="Y","T-T",IF(AP24="PD","PD",IF(OR(AND(AP24="T-T",AP23="T-T",M23&amp;M24="LL"),AND(OR(AP24="T-B",AP24="T-C"),M24="L")),"PD",AP24))))))</f>
        <v>T-T</v>
      </c>
      <c r="AQ25" s="14" t="str">
        <f>IF(H24="","",IF(AG25="Y","T-C",IF(AH25="Y","T-B",IF(AI25="Y","T-T",IF(AQ24="TG","TG",IF(H24="","",IF(AG25="Y","T-C",IF(AH25="Y","T-B",IF(AI25="Y","T-T",IF(AQ24="TG","TG",IF(OR(AND(AQ24="T-T",AQ23="T-T",M23&amp;M24="LL"),AND(OR(AQ24="T-B",AQ24="T-C"),M24="L")),"TG",AQ24)))))))))))</f>
        <v>T-T</v>
      </c>
      <c r="AR25" s="14" t="str">
        <f>IF(Dashboard!N25="P",IF(AR24="",1,AR24+1),"")</f>
        <v/>
      </c>
      <c r="AS25" s="14">
        <f>IF(Dashboard!N25="B",IF(AS24="",1,AS24+1),"")</f>
        <v>1</v>
      </c>
      <c r="AT25" s="14" t="str">
        <f t="shared" si="5"/>
        <v>20012</v>
      </c>
      <c r="AU25" s="14" t="str">
        <f t="shared" si="5"/>
        <v>01200</v>
      </c>
      <c r="AV25" s="14" t="str">
        <f t="shared" si="15"/>
        <v>120012</v>
      </c>
      <c r="AW25" s="14" t="str">
        <f t="shared" si="16"/>
        <v>001200</v>
      </c>
      <c r="AX25" s="14" t="str">
        <f t="shared" si="8"/>
        <v>P</v>
      </c>
      <c r="AY25" s="14" t="str">
        <f>IF(D24="",E24,D24)&amp;F24</f>
        <v>BW</v>
      </c>
      <c r="AZ25" s="14" t="str">
        <f>IF(OR(V25="S",X24="Y"),"B",IFERROR(VLOOKUP(AY25,$BK$3:$BL$100,2,FALSE),""))</f>
        <v>L5</v>
      </c>
      <c r="BA25" s="14" t="str">
        <f>IF(K24="",L24,K24)&amp;M24</f>
        <v>BW</v>
      </c>
      <c r="BB25" s="14" t="str">
        <f>IF(OR(V25="S",Y24="Y"),"B",IFERROR(VLOOKUP(BA25,$BK$3:$BL$100,2,FALSE),""))</f>
        <v>L5</v>
      </c>
      <c r="BC25" s="14" t="str">
        <f t="shared" si="9"/>
        <v>5</v>
      </c>
      <c r="BD25" s="14" t="str">
        <f t="shared" si="10"/>
        <v>5</v>
      </c>
      <c r="BI25" s="14" t="s">
        <v>80</v>
      </c>
      <c r="BJ25" s="14" t="s">
        <v>43</v>
      </c>
      <c r="BK25" s="14" t="str">
        <f t="shared" si="17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>IF(H25="","",IF(AND(E26="",L26=""),"P"&amp;(AA26+AC26),IF(AND(D26="",K26=""),"B"&amp;(AB26+AD26),IF(AND(D26="",L26=""),IF(AB26&gt;AC26,"B"&amp;(AB26-AC26),IF(AB26=AC26,"NB","P"&amp;(AC26-AB26))),IF(AND(E26="",K26=""),IF(AA26&gt;AD26,"P"&amp;(AA26-AD26),IF(AA26=AD26,"NB","B"&amp;(AD26-AA26))))))))</f>
        <v>B2</v>
      </c>
      <c r="C26" s="24" t="str">
        <f>IF(H25="","",IF(AP25=AP26,"",AP26))</f>
        <v/>
      </c>
      <c r="D26" s="81" t="str">
        <f>IF(H25="","",IF(AP26="PD",IF(AX26="P",AZ26,""),AJ26))</f>
        <v/>
      </c>
      <c r="E26" s="187" t="str">
        <f>IF(H25="","",IF(AP26="PD",IF(AX26="B",AZ26,""),AK26))</f>
        <v>B</v>
      </c>
      <c r="F26" s="71" t="str">
        <f t="shared" si="11"/>
        <v>L</v>
      </c>
      <c r="G26" s="140"/>
      <c r="H26" s="85" t="str">
        <f>IF(Dashboard!N26="","",Dashboard!N26)</f>
        <v>P</v>
      </c>
      <c r="I26" s="140"/>
      <c r="J26" s="72" t="str">
        <f>IF(AQ25=AQ26,"",AQ26)</f>
        <v/>
      </c>
      <c r="K26" s="81" t="str">
        <f>IF(H25="","",IF(AND(D26=AE26,LEFT(AE26)="L",REPLACE(AE26,1,1,"")&gt;=5),"L"&amp;(REPLACE(AE26,1,1,"")-3),AE26))</f>
        <v/>
      </c>
      <c r="L26" s="187" t="str">
        <f>IF(H25="","",IF(AND(E26=AF26,LEFT(AF26)="L",REPLACE(AF26,1,1,"")&gt;=5),"L"&amp;(REPLACE(AF26,1,1,"")-3),AF26))</f>
        <v>B</v>
      </c>
      <c r="M26" s="24" t="str">
        <f t="shared" si="7"/>
        <v>L</v>
      </c>
      <c r="N26" s="24">
        <f>IF(H26="","",IF(M26="W",0+BD26,0-BD26)+IF(F26="W",0+BC26,0-BC26)+IF(V26="S",0,N25))</f>
        <v>-2</v>
      </c>
      <c r="O26" s="190" t="str">
        <f>IF(H25="","",IF(V26="S","",IF(N26&gt;0,N26,IF(Z26="R",N26,""))))</f>
        <v/>
      </c>
      <c r="P26" s="24">
        <f>IF(H26="","",IF(B26="NB",P25,IF(O26="",SUM($O$5:$O26)+N26,SUM($O$5:$O26))))</f>
        <v>7</v>
      </c>
      <c r="Q26" s="201" t="str">
        <f>IF(Z26="R","Rabbit","")</f>
        <v/>
      </c>
      <c r="R26" s="197">
        <f>IF(H26="","",IF(M26="W",0+BD26,0-BD26)+IF(F26="W",0+BC26,0-BC26))</f>
        <v>-2</v>
      </c>
      <c r="S26" s="83" t="str">
        <f>IF(H26="","",IF(R26&gt;0,"W",IF(R26&lt;0,"L","")))</f>
        <v>L</v>
      </c>
      <c r="T26" s="14">
        <f>IF(H26="","",IF(T25+U26&gt;=10,10,IF(T25+U26&lt;=-10,-10,T25+U26)))</f>
        <v>9</v>
      </c>
      <c r="U26" s="14">
        <f>IF(S26="",0,IFERROR(VLOOKUP(S21&amp;S22&amp;S23&amp;S24&amp;S25&amp;S26,$BN$3:$BO$109,2,FALSE),0))</f>
        <v>-1</v>
      </c>
      <c r="V26" s="14" t="str">
        <f>IF(H25="","",IF(Z25="R","S",IF(V25="S","C",IF(N25&gt;0,"S","C"))))</f>
        <v>S</v>
      </c>
      <c r="W26" s="14">
        <f>IF(H26="","",IF(V26="S",1,W25+1))</f>
        <v>1</v>
      </c>
      <c r="X26" s="83" t="str">
        <f>IF(H26="","",(IF(AND(F25&amp;F26="WW",OR(V25&amp;V26="SC",V25&amp;V26="CC")),"Y",IF(AND(F24&amp;F25&amp;F26="WLW",AZ26&lt;&gt;"B",OR(F24&amp;F25&amp;F26="SCC",F24&amp;F25&amp;F26="CCC")),"Y","N"))))</f>
        <v>N</v>
      </c>
      <c r="Y26" s="14" t="str">
        <f>IF(H26="","",IF(AND(M25&amp;M26="WW",OR(V25&amp;V26="SC",V25&amp;V26="CC")),"Y",IF(AND(M24&amp;M25&amp;M26="WLW",BB26&lt;&gt;"B",OR(V24&amp;V25&amp;V26="SCC",V24&amp;V25&amp;V26="CCC")),"Y","N")))</f>
        <v>N</v>
      </c>
      <c r="Z26" s="14" t="str">
        <f>IF(H26="","",IF(AND(N26&lt;0,W26&gt;2,N26&gt;=(2-W26)),"R","N"))</f>
        <v>N</v>
      </c>
      <c r="AA26" s="14">
        <f>IF(H26="","",IF(D26="B",1,IF(REPLACE(D26,1,1,"")="",0,REPLACE(D26,1,1,""))))</f>
        <v>0</v>
      </c>
      <c r="AB26" s="14">
        <f>IF(H26="","",IF(E26="B",1,IF(REPLACE(E26,1,1,"")="",0,REPLACE(E26,1,1,""))))</f>
        <v>1</v>
      </c>
      <c r="AC26" s="14">
        <f>IF(H26="","",IF(K26="B",1,IF(REPLACE(K26,1,1,"")="",0,REPLACE(K26,1,1,""))))</f>
        <v>0</v>
      </c>
      <c r="AD26" s="14">
        <f>IF(H26="","",IF(L26="B",1,IF(REPLACE(L26,1,1,"")="",0,REPLACE(L26,1,1,""))))</f>
        <v>1</v>
      </c>
      <c r="AE26" s="14" t="str">
        <f>IF(H25="","",IF(AQ26="TG",IF(H24="P","",BB26),AL26))</f>
        <v/>
      </c>
      <c r="AF26" s="14" t="str">
        <f>IF(H25="","",IF(AQ26="TG",IF(H24="B","",BB26),AM26))</f>
        <v>B</v>
      </c>
      <c r="AG26" s="44" t="str">
        <f>IF(H26="","",IF(AT26="10101","Y",IF(AU26="10101","Y","N")))</f>
        <v>N</v>
      </c>
      <c r="AH26" s="44" t="str">
        <f>IF(H26="","",IF(AT26="12345","Y",IF(AU26="12345","Y","N")))</f>
        <v>N</v>
      </c>
      <c r="AI26" s="44" t="str">
        <f>IF(H26="","",IF(AV26="120012","Y",IF(AW26="120012","Y","N")))</f>
        <v>N</v>
      </c>
      <c r="AJ26" s="75" t="str">
        <f>IF(AP26="T-T",IF(H24="B",AZ26,""),IF(AP26="T-C",IF(H25="B",AZ26,""),IF(AP26="T-B",IF(H25="P",AZ26,""),"")))</f>
        <v/>
      </c>
      <c r="AK26" s="75" t="str">
        <f>IF(AP26="T-T",IF(H24="P",AZ26,""),IF(AP26="T-C",IF(H25="P",AZ26,""),IF(AP26="T-B",IF(H25="B",AZ26,""),"")))</f>
        <v>B</v>
      </c>
      <c r="AL26" s="75" t="str">
        <f>IF(AP26="T-T",IF(H24="B",BB26,""),IF(AP26="T-C",IF(H25="B",BB26,""),IF(AP26="T-B",IF(H25="P",BB26,""),"")))</f>
        <v/>
      </c>
      <c r="AM26" s="75" t="str">
        <f>IF(AP26="T-T",IF(H24="P",BB26,""),IF(AP26="T-C",IF(H25="P",BB26,""),IF(AP26="T-B",IF(H25="B",BB26,""),"")))</f>
        <v>B</v>
      </c>
      <c r="AP26" s="14" t="str">
        <f>IF(H25="","",IF(AG26="Y","T-C",IF(AH26="Y","T-B",IF(AI26="Y","T-T",IF(AP25="PD","PD",IF(OR(AND(AP25="T-T",AP24="T-T",M24&amp;M25="LL"),AND(OR(AP25="T-B",AP25="T-C"),M25="L")),"PD",AP25))))))</f>
        <v>T-T</v>
      </c>
      <c r="AQ26" s="14" t="str">
        <f>IF(H25="","",IF(AG26="Y","T-C",IF(AH26="Y","T-B",IF(AI26="Y","T-T",IF(AQ25="TG","TG",IF(H25="","",IF(AG26="Y","T-C",IF(AH26="Y","T-B",IF(AI26="Y","T-T",IF(AQ25="TG","TG",IF(OR(AND(AQ25="T-T",AQ24="T-T",M24&amp;M25="LL"),AND(OR(AQ25="T-B",AQ25="T-C"),M25="L")),"TG",AQ25)))))))))))</f>
        <v>T-T</v>
      </c>
      <c r="AR26" s="14">
        <f>IF(Dashboard!N26="P",IF(AR25="",1,AR25+1),"")</f>
        <v>1</v>
      </c>
      <c r="AS26" s="14" t="str">
        <f>IF(Dashboard!N26="B",IF(AS25="",1,AS25+1),"")</f>
        <v/>
      </c>
      <c r="AT26" s="14" t="str">
        <f t="shared" ref="AT26:AU29" si="18">IF(AR21="",0,AR21)&amp;IF(AR22="",0,AR22)&amp;IF(AR23="",0,AR23)&amp;IF(AR24="",0,AR24)&amp;IF(AR25="",0,AR25)</f>
        <v>00120</v>
      </c>
      <c r="AU26" s="14" t="str">
        <f t="shared" si="18"/>
        <v>12001</v>
      </c>
      <c r="AV26" s="14" t="str">
        <f t="shared" si="15"/>
        <v>200120</v>
      </c>
      <c r="AW26" s="14" t="str">
        <f t="shared" si="16"/>
        <v>012001</v>
      </c>
      <c r="AX26" s="14" t="str">
        <f t="shared" si="8"/>
        <v>B</v>
      </c>
      <c r="AY26" s="14" t="str">
        <f>IF(D25="",E25,D25)&amp;F25</f>
        <v>L5W</v>
      </c>
      <c r="AZ26" s="14" t="str">
        <f>IF(OR(V26="S",X25="Y"),"B",IFERROR(VLOOKUP(AY26,$BK$3:$BL$100,2,FALSE),""))</f>
        <v>B</v>
      </c>
      <c r="BA26" s="14" t="str">
        <f>IF(K25="",L25,K25)&amp;M25</f>
        <v>L2W</v>
      </c>
      <c r="BB26" s="14" t="str">
        <f>IF(OR(V26="S",Y25="Y"),"B",IFERROR(VLOOKUP(BA26,$BK$3:$BL$100,2,FALSE),""))</f>
        <v>B</v>
      </c>
      <c r="BC26" s="14">
        <f t="shared" ref="BC26:BC29" si="19">IF(REPLACE(AZ26, 1, 1, "")="",1,REPLACE(AZ26, 1, 1, ""))</f>
        <v>1</v>
      </c>
      <c r="BD26" s="14">
        <f t="shared" si="10"/>
        <v>1</v>
      </c>
      <c r="BI26" s="14" t="s">
        <v>85</v>
      </c>
      <c r="BJ26" s="14" t="s">
        <v>43</v>
      </c>
      <c r="BK26" s="14" t="str">
        <f t="shared" si="17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>IF(H26="","",IF(AND(E27="",L27=""),"P"&amp;(AA27+AC27),IF(AND(D27="",K27=""),"B"&amp;(AB27+AD27),IF(AND(D27="",L27=""),IF(AB27&gt;AC27,"B"&amp;(AB27-AC27),IF(AB27=AC27,"NB","P"&amp;(AC27-AB27))),IF(AND(E27="",K27=""),IF(AA27&gt;AD27,"P"&amp;(AA27-AD27),IF(AA27=AD27,"NB","B"&amp;(AD27-AA27))))))))</f>
        <v>P4</v>
      </c>
      <c r="C27" s="24" t="str">
        <f>IF(H26="","",IF(AP26=AP27,"",AP27))</f>
        <v/>
      </c>
      <c r="D27" s="81" t="str">
        <f>IF(H26="","",IF(AP27="PD",IF(AX27="P",AZ27,""),AJ27))</f>
        <v>F2</v>
      </c>
      <c r="E27" s="187" t="str">
        <f>IF(H26="","",IF(AP27="PD",IF(AX27="B",AZ27,""),AK27))</f>
        <v/>
      </c>
      <c r="F27" s="71" t="str">
        <f t="shared" si="11"/>
        <v>W</v>
      </c>
      <c r="G27" s="140"/>
      <c r="H27" s="85" t="str">
        <f>IF(Dashboard!N27="","",Dashboard!N27)</f>
        <v>P</v>
      </c>
      <c r="I27" s="140"/>
      <c r="J27" s="72" t="str">
        <f>IF(AQ26=AQ27,"",AQ27)</f>
        <v/>
      </c>
      <c r="K27" s="81" t="str">
        <f>IF(H26="","",IF(AND(D27=AE27,LEFT(AE27)="L",REPLACE(AE27,1,1,"")&gt;=5),"L"&amp;(REPLACE(AE27,1,1,"")-3),AE27))</f>
        <v>F2</v>
      </c>
      <c r="L27" s="187" t="str">
        <f>IF(H26="","",IF(AND(E27=AF27,LEFT(AF27)="L",REPLACE(AF27,1,1,"")&gt;=5),"L"&amp;(REPLACE(AF27,1,1,"")-3),AF27))</f>
        <v/>
      </c>
      <c r="M27" s="24" t="str">
        <f t="shared" si="7"/>
        <v>W</v>
      </c>
      <c r="N27" s="24">
        <f>IF(H27="","",IF(M27="W",0+BD27,0-BD27)+IF(F27="W",0+BC27,0-BC27)+IF(V27="S",0,N26))</f>
        <v>2</v>
      </c>
      <c r="O27" s="190">
        <f>IF(H26="","",IF(V27="S","",IF(N27&gt;0,N27,IF(Z27="R",N27,""))))</f>
        <v>2</v>
      </c>
      <c r="P27" s="24">
        <f>IF(H27="","",IF(B27="NB",P26,IF(O27="",SUM($O$5:$O27)+N27,SUM($O$5:$O27))))</f>
        <v>11</v>
      </c>
      <c r="Q27" s="201" t="str">
        <f>IF(Z27="R","Rabbit","")</f>
        <v/>
      </c>
      <c r="R27" s="197">
        <f>IF(H27="","",IF(M27="W",0+BD27,0-BD27)+IF(F27="W",0+BC27,0-BC27))</f>
        <v>4</v>
      </c>
      <c r="S27" s="83" t="str">
        <f>IF(H27="","",IF(R27&gt;0,"W",IF(R27&lt;0,"L","")))</f>
        <v>W</v>
      </c>
      <c r="T27" s="14">
        <f>IF(H27="","",IF(T26+U27&gt;=10,10,IF(T26+U27&lt;=-10,-10,T26+U27)))</f>
        <v>10</v>
      </c>
      <c r="U27" s="14">
        <f>IF(S27="",0,IFERROR(VLOOKUP(S22&amp;S23&amp;S24&amp;S25&amp;S26&amp;S27,$BN$3:$BO$109,2,FALSE),0))</f>
        <v>1</v>
      </c>
      <c r="V27" s="14" t="str">
        <f>IF(H26="","",IF(Z26="R","S",IF(V26="S","C",IF(N26&gt;0,"S","C"))))</f>
        <v>C</v>
      </c>
      <c r="W27" s="14">
        <f>IF(H27="","",IF(V27="S",1,W26+1))</f>
        <v>2</v>
      </c>
      <c r="X27" s="83" t="str">
        <f>IF(H27="","",(IF(AND(F26&amp;F27="WW",OR(V26&amp;V27="SC",V26&amp;V27="CC")),"Y",IF(AND(F25&amp;F26&amp;F27="WLW",AZ27&lt;&gt;"B",OR(F25&amp;F26&amp;F27="SCC",F25&amp;F26&amp;F27="CCC")),"Y","N"))))</f>
        <v>N</v>
      </c>
      <c r="Y27" s="14" t="str">
        <f>IF(H27="","",IF(AND(M26&amp;M27="WW",OR(V26&amp;V27="SC",V26&amp;V27="CC")),"Y",IF(AND(M25&amp;M26&amp;M27="WLW",BB27&lt;&gt;"B",OR(V25&amp;V26&amp;V27="SCC",V25&amp;V26&amp;V27="CCC")),"Y","N")))</f>
        <v>N</v>
      </c>
      <c r="Z27" s="14" t="str">
        <f>IF(H27="","",IF(AND(N27&lt;0,W27&gt;2,N27&gt;=(2-W27)),"R","N"))</f>
        <v>N</v>
      </c>
      <c r="AA27" s="14" t="str">
        <f>IF(H27="","",IF(D27="B",1,IF(REPLACE(D27,1,1,"")="",0,REPLACE(D27,1,1,""))))</f>
        <v>2</v>
      </c>
      <c r="AB27" s="14">
        <f>IF(H27="","",IF(E27="B",1,IF(REPLACE(E27,1,1,"")="",0,REPLACE(E27,1,1,""))))</f>
        <v>0</v>
      </c>
      <c r="AC27" s="14" t="str">
        <f>IF(H27="","",IF(K27="B",1,IF(REPLACE(K27,1,1,"")="",0,REPLACE(K27,1,1,""))))</f>
        <v>2</v>
      </c>
      <c r="AD27" s="14">
        <f>IF(H27="","",IF(L27="B",1,IF(REPLACE(L27,1,1,"")="",0,REPLACE(L27,1,1,""))))</f>
        <v>0</v>
      </c>
      <c r="AE27" s="14" t="str">
        <f>IF(H26="","",IF(AQ27="TG",IF(H25="P","",BB27),AL27))</f>
        <v>F2</v>
      </c>
      <c r="AF27" s="14" t="str">
        <f>IF(H26="","",IF(AQ27="TG",IF(H25="B","",BB27),AM27))</f>
        <v/>
      </c>
      <c r="AG27" s="44" t="str">
        <f>IF(H27="","",IF(AT27="10101","Y",IF(AU27="10101","Y","N")))</f>
        <v>N</v>
      </c>
      <c r="AH27" s="44" t="str">
        <f>IF(H27="","",IF(AT27="12345","Y",IF(AU27="12345","Y","N")))</f>
        <v>N</v>
      </c>
      <c r="AI27" s="44" t="str">
        <f>IF(H27="","",IF(AV27="120012","Y",IF(AW27="120012","Y","N")))</f>
        <v>N</v>
      </c>
      <c r="AJ27" s="75" t="str">
        <f>IF(AP27="T-T",IF(H25="B",AZ27,""),IF(AP27="T-C",IF(H26="B",AZ27,""),IF(AP27="T-B",IF(H26="P",AZ27,""),"")))</f>
        <v>F2</v>
      </c>
      <c r="AK27" s="75" t="str">
        <f>IF(AP27="T-T",IF(H25="P",AZ27,""),IF(AP27="T-C",IF(H26="P",AZ27,""),IF(AP27="T-B",IF(H26="B",AZ27,""),"")))</f>
        <v/>
      </c>
      <c r="AL27" s="75" t="str">
        <f>IF(AP27="T-T",IF(H25="B",BB27,""),IF(AP27="T-C",IF(H26="B",BB27,""),IF(AP27="T-B",IF(H26="P",BB27,""),"")))</f>
        <v>F2</v>
      </c>
      <c r="AM27" s="75" t="str">
        <f>IF(AP27="T-T",IF(H25="P",BB27,""),IF(AP27="T-C",IF(H26="P",BB27,""),IF(AP27="T-B",IF(H26="B",BB27,""),"")))</f>
        <v/>
      </c>
      <c r="AP27" s="14" t="str">
        <f>IF(H26="","",IF(AG27="Y","T-C",IF(AH27="Y","T-B",IF(AI27="Y","T-T",IF(AP26="PD","PD",IF(OR(AND(AP26="T-T",AP25="T-T",M25&amp;M26="LL"),AND(OR(AP26="T-B",AP26="T-C"),M26="L")),"PD",AP26))))))</f>
        <v>T-T</v>
      </c>
      <c r="AQ27" s="14" t="str">
        <f>IF(H26="","",IF(AG27="Y","T-C",IF(AH27="Y","T-B",IF(AI27="Y","T-T",IF(AQ26="TG","TG",IF(H26="","",IF(AG27="Y","T-C",IF(AH27="Y","T-B",IF(AI27="Y","T-T",IF(AQ26="TG","TG",IF(OR(AND(AQ26="T-T",AQ25="T-T",M25&amp;M26="LL"),AND(OR(AQ26="T-B",AQ26="T-C"),M26="L")),"TG",AQ26)))))))))))</f>
        <v>T-T</v>
      </c>
      <c r="AR27" s="14">
        <f>IF(Dashboard!N27="P",IF(AR26="",1,AR26+1),"")</f>
        <v>2</v>
      </c>
      <c r="AS27" s="14" t="str">
        <f>IF(Dashboard!N27="B",IF(AS26="",1,AS26+1),"")</f>
        <v/>
      </c>
      <c r="AT27" s="14" t="str">
        <f t="shared" si="18"/>
        <v>01201</v>
      </c>
      <c r="AU27" s="14" t="str">
        <f t="shared" si="18"/>
        <v>20010</v>
      </c>
      <c r="AV27" s="14" t="str">
        <f t="shared" si="15"/>
        <v>001201</v>
      </c>
      <c r="AW27" s="14" t="str">
        <f t="shared" si="16"/>
        <v>120010</v>
      </c>
      <c r="AX27" s="14" t="str">
        <f t="shared" si="8"/>
        <v>P</v>
      </c>
      <c r="AY27" s="14" t="str">
        <f>IF(D26="",E26,D26)&amp;F26</f>
        <v>BL</v>
      </c>
      <c r="AZ27" s="14" t="str">
        <f>IF(OR(V27="S",X26="Y"),"B",IFERROR(VLOOKUP(AY27,$BK$3:$BL$100,2,FALSE),""))</f>
        <v>F2</v>
      </c>
      <c r="BA27" s="14" t="str">
        <f>IF(K26="",L26,K26)&amp;M26</f>
        <v>BL</v>
      </c>
      <c r="BB27" s="14" t="str">
        <f>IF(OR(V27="S",Y26="Y"),"B",IFERROR(VLOOKUP(BA27,$BK$3:$BL$100,2,FALSE),""))</f>
        <v>F2</v>
      </c>
      <c r="BC27" s="14" t="str">
        <f t="shared" si="19"/>
        <v>2</v>
      </c>
      <c r="BD27" s="14" t="str">
        <f t="shared" si="10"/>
        <v>2</v>
      </c>
      <c r="BI27" s="14" t="s">
        <v>86</v>
      </c>
      <c r="BJ27" s="14" t="s">
        <v>43</v>
      </c>
      <c r="BK27" s="14" t="str">
        <f t="shared" si="17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>IF(H27="","",IF(AND(E28="",L28=""),"P"&amp;(AA28+AC28),IF(AND(D28="",K28=""),"B"&amp;(AB28+AD28),IF(AND(D28="",L28=""),IF(AB28&gt;AC28,"B"&amp;(AB28-AC28),IF(AB28=AC28,"NB","P"&amp;(AC28-AB28))),IF(AND(E28="",K28=""),IF(AA28&gt;AD28,"P"&amp;(AA28-AD28),IF(AA28=AD28,"NB","B"&amp;(AD28-AA28))))))))</f>
        <v>B2</v>
      </c>
      <c r="C28" s="24" t="str">
        <f>IF(H27="","",IF(AP27=AP28,"",AP28))</f>
        <v/>
      </c>
      <c r="D28" s="81" t="str">
        <f>IF(H27="","",IF(AP28="PD",IF(AX28="P",AZ28,""),AJ28))</f>
        <v/>
      </c>
      <c r="E28" s="187" t="str">
        <f>IF(H27="","",IF(AP28="PD",IF(AX28="B",AZ28,""),AK28))</f>
        <v>B</v>
      </c>
      <c r="F28" s="71" t="str">
        <f t="shared" si="11"/>
        <v>W</v>
      </c>
      <c r="G28" s="140"/>
      <c r="H28" s="85" t="str">
        <f>IF(Dashboard!N28="","",Dashboard!N28)</f>
        <v>B</v>
      </c>
      <c r="I28" s="140"/>
      <c r="J28" s="72" t="str">
        <f>IF(AQ27=AQ28,"",AQ28)</f>
        <v/>
      </c>
      <c r="K28" s="81" t="str">
        <f>IF(H27="","",IF(AND(D28=AE28,LEFT(AE28)="L",REPLACE(AE28,1,1,"")&gt;=5),"L"&amp;(REPLACE(AE28,1,1,"")-3),AE28))</f>
        <v/>
      </c>
      <c r="L28" s="187" t="str">
        <f>IF(H27="","",IF(AND(E28=AF28,LEFT(AF28)="L",REPLACE(AF28,1,1,"")&gt;=5),"L"&amp;(REPLACE(AF28,1,1,"")-3),AF28))</f>
        <v>B</v>
      </c>
      <c r="M28" s="24" t="str">
        <f t="shared" si="7"/>
        <v>W</v>
      </c>
      <c r="N28" s="24">
        <f>IF(H28="","",IF(M28="W",0+BD28,0-BD28)+IF(F28="W",0+BC28,0-BC28)+IF(V28="S",0,N27))</f>
        <v>2</v>
      </c>
      <c r="O28" s="190" t="str">
        <f>IF(H27="","",IF(V28="S","",IF(N28&gt;0,N28,IF(Z28="R",N28,""))))</f>
        <v/>
      </c>
      <c r="P28" s="24">
        <f>IF(H28="","",IF(B28="NB",P27,IF(O28="",SUM($O$5:$O28)+N28,SUM($O$5:$O28))))</f>
        <v>13</v>
      </c>
      <c r="Q28" s="201" t="str">
        <f>IF(Z28="R","Rabbit","")</f>
        <v/>
      </c>
      <c r="R28" s="197">
        <f>IF(H28="","",IF(M28="W",0+BD28,0-BD28)+IF(F28="W",0+BC28,0-BC28))</f>
        <v>2</v>
      </c>
      <c r="S28" s="83" t="str">
        <f>IF(H28="","",IF(R28&gt;0,"W",IF(R28&lt;0,"L","")))</f>
        <v>W</v>
      </c>
      <c r="T28" s="14">
        <f>IF(H28="","",IF(T27+U28&gt;=10,10,IF(T27+U28&lt;=-10,-10,T27+U28)))</f>
        <v>10</v>
      </c>
      <c r="U28" s="14">
        <f>IF(S28="",0,IFERROR(VLOOKUP(S23&amp;S24&amp;S25&amp;S26&amp;S27&amp;S28,$BN$3:$BO$109,2,FALSE),0))</f>
        <v>0</v>
      </c>
      <c r="V28" s="14" t="str">
        <f>IF(H27="","",IF(Z27="R","S",IF(V27="S","C",IF(N27&gt;0,"S","C"))))</f>
        <v>S</v>
      </c>
      <c r="W28" s="14">
        <f>IF(H28="","",IF(V28="S",1,W27+1))</f>
        <v>1</v>
      </c>
      <c r="X28" s="83" t="str">
        <f>IF(H28="","",(IF(AND(F27&amp;F28="WW",OR(V27&amp;V28="SC",V27&amp;V28="CC")),"Y",IF(AND(F26&amp;F27&amp;F28="WLW",AZ28&lt;&gt;"B",OR(F26&amp;F27&amp;F28="SCC",F26&amp;F27&amp;F28="CCC")),"Y","N"))))</f>
        <v>N</v>
      </c>
      <c r="Y28" s="14" t="str">
        <f>IF(H28="","",IF(AND(M27&amp;M28="WW",OR(V27&amp;V28="SC",V27&amp;V28="CC")),"Y",IF(AND(M26&amp;M27&amp;M28="WLW",BB28&lt;&gt;"B",OR(V26&amp;V27&amp;V28="SCC",V26&amp;V27&amp;V28="CCC")),"Y","N")))</f>
        <v>N</v>
      </c>
      <c r="Z28" s="14" t="str">
        <f>IF(H28="","",IF(AND(N28&lt;0,W28&gt;2,N28&gt;=(2-W28)),"R","N"))</f>
        <v>N</v>
      </c>
      <c r="AA28" s="14">
        <f>IF(H28="","",IF(D28="B",1,IF(REPLACE(D28,1,1,"")="",0,REPLACE(D28,1,1,""))))</f>
        <v>0</v>
      </c>
      <c r="AB28" s="14">
        <f>IF(H28="","",IF(E28="B",1,IF(REPLACE(E28,1,1,"")="",0,REPLACE(E28,1,1,""))))</f>
        <v>1</v>
      </c>
      <c r="AC28" s="14">
        <f>IF(H28="","",IF(K28="B",1,IF(REPLACE(K28,1,1,"")="",0,REPLACE(K28,1,1,""))))</f>
        <v>0</v>
      </c>
      <c r="AD28" s="14">
        <f>IF(H28="","",IF(L28="B",1,IF(REPLACE(L28,1,1,"")="",0,REPLACE(L28,1,1,""))))</f>
        <v>1</v>
      </c>
      <c r="AE28" s="14" t="str">
        <f>IF(H27="","",IF(AQ28="TG",IF(H26="P","",BB28),AL28))</f>
        <v/>
      </c>
      <c r="AF28" s="14" t="str">
        <f>IF(H27="","",IF(AQ28="TG",IF(H26="B","",BB28),AM28))</f>
        <v>B</v>
      </c>
      <c r="AG28" s="44" t="str">
        <f>IF(H28="","",IF(AT28="10101","Y",IF(AU28="10101","Y","N")))</f>
        <v>N</v>
      </c>
      <c r="AH28" s="44" t="str">
        <f>IF(H28="","",IF(AT28="12345","Y",IF(AU28="12345","Y","N")))</f>
        <v>N</v>
      </c>
      <c r="AI28" s="44" t="str">
        <f>IF(H28="","",IF(AV28="120012","Y",IF(AW28="120012","Y","N")))</f>
        <v>N</v>
      </c>
      <c r="AJ28" s="75" t="str">
        <f>IF(AP28="T-T",IF(H26="B",AZ28,""),IF(AP28="T-C",IF(H27="B",AZ28,""),IF(AP28="T-B",IF(H27="P",AZ28,""),"")))</f>
        <v/>
      </c>
      <c r="AK28" s="75" t="str">
        <f>IF(AP28="T-T",IF(H26="P",AZ28,""),IF(AP28="T-C",IF(H27="P",AZ28,""),IF(AP28="T-B",IF(H27="B",AZ28,""),"")))</f>
        <v>B</v>
      </c>
      <c r="AL28" s="75" t="str">
        <f>IF(AP28="T-T",IF(H26="B",BB28,""),IF(AP28="T-C",IF(H27="B",BB28,""),IF(AP28="T-B",IF(H27="P",BB28,""),"")))</f>
        <v/>
      </c>
      <c r="AM28" s="75" t="str">
        <f>IF(AP28="T-T",IF(H26="P",BB28,""),IF(AP28="T-C",IF(H27="P",BB28,""),IF(AP28="T-B",IF(H27="B",BB28,""),"")))</f>
        <v>B</v>
      </c>
      <c r="AP28" s="14" t="str">
        <f>IF(H27="","",IF(AG28="Y","T-C",IF(AH28="Y","T-B",IF(AI28="Y","T-T",IF(AP27="PD","PD",IF(OR(AND(AP27="T-T",AP26="T-T",M26&amp;M27="LL"),AND(OR(AP27="T-B",AP27="T-C"),M27="L")),"PD",AP27))))))</f>
        <v>T-T</v>
      </c>
      <c r="AQ28" s="14" t="str">
        <f>IF(H27="","",IF(AG28="Y","T-C",IF(AH28="Y","T-B",IF(AI28="Y","T-T",IF(AQ27="TG","TG",IF(H27="","",IF(AG28="Y","T-C",IF(AH28="Y","T-B",IF(AI28="Y","T-T",IF(AQ27="TG","TG",IF(OR(AND(AQ27="T-T",AQ26="T-T",M26&amp;M27="LL"),AND(OR(AQ27="T-B",AQ27="T-C"),M27="L")),"TG",AQ27)))))))))))</f>
        <v>T-T</v>
      </c>
      <c r="AR28" s="14" t="str">
        <f>IF(Dashboard!N28="P",IF(AR27="",1,AR27+1),"")</f>
        <v/>
      </c>
      <c r="AS28" s="14">
        <f>IF(Dashboard!N28="B",IF(AS27="",1,AS27+1),"")</f>
        <v>1</v>
      </c>
      <c r="AT28" s="14" t="str">
        <f t="shared" si="18"/>
        <v>12012</v>
      </c>
      <c r="AU28" s="14" t="str">
        <f t="shared" si="18"/>
        <v>00100</v>
      </c>
      <c r="AV28" s="14" t="str">
        <f t="shared" si="15"/>
        <v>012012</v>
      </c>
      <c r="AW28" s="14" t="str">
        <f t="shared" si="16"/>
        <v>200100</v>
      </c>
      <c r="AX28" s="14" t="str">
        <f t="shared" si="8"/>
        <v>P</v>
      </c>
      <c r="AY28" s="14" t="str">
        <f>IF(D27="",E27,D27)&amp;F27</f>
        <v>F2W</v>
      </c>
      <c r="AZ28" s="14" t="str">
        <f>IF(OR(V28="S",X27="Y"),"B",IFERROR(VLOOKUP(AY28,$BK$3:$BL$100,2,FALSE),""))</f>
        <v>B</v>
      </c>
      <c r="BA28" s="14" t="str">
        <f>IF(K27="",L27,K27)&amp;M27</f>
        <v>F2W</v>
      </c>
      <c r="BB28" s="14" t="str">
        <f>IF(OR(V28="S",Y27="Y"),"B",IFERROR(VLOOKUP(BA28,$BK$3:$BL$100,2,FALSE),""))</f>
        <v>B</v>
      </c>
      <c r="BC28" s="14">
        <f t="shared" si="19"/>
        <v>1</v>
      </c>
      <c r="BD28" s="14">
        <f t="shared" si="10"/>
        <v>1</v>
      </c>
      <c r="BI28" s="14" t="s">
        <v>87</v>
      </c>
      <c r="BJ28" s="14" t="s">
        <v>43</v>
      </c>
      <c r="BK28" s="14" t="str">
        <f t="shared" si="17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>IF(H28="","",IF(AND(E29="",L29=""),"P"&amp;(AA29+AC29),IF(AND(D29="",K29=""),"B"&amp;(AB29+AD29),IF(AND(D29="",L29=""),IF(AB29&gt;AC29,"B"&amp;(AB29-AC29),IF(AB29=AC29,"NB","P"&amp;(AC29-AB29))),IF(AND(E29="",K29=""),IF(AA29&gt;AD29,"P"&amp;(AA29-AD29),IF(AA29=AD29,"NB","B"&amp;(AD29-AA29))))))))</f>
        <v>B7</v>
      </c>
      <c r="C29" s="25" t="str">
        <f>IF(H28="","",IF(AP28=AP29,"",AP29))</f>
        <v/>
      </c>
      <c r="D29" s="82" t="str">
        <f>IF(H28="","",IF(AP29="PD",IF(AX29="P",AZ29,""),AJ29))</f>
        <v/>
      </c>
      <c r="E29" s="188" t="str">
        <f>IF(H28="","",IF(AP29="PD",IF(AX29="B",AZ29,""),AK29))</f>
        <v>L5</v>
      </c>
      <c r="F29" s="74" t="str">
        <f t="shared" si="11"/>
        <v>L</v>
      </c>
      <c r="G29" s="140"/>
      <c r="H29" s="86" t="str">
        <f>IF(Dashboard!N29="","",Dashboard!N29)</f>
        <v>P</v>
      </c>
      <c r="I29" s="140"/>
      <c r="J29" s="73" t="str">
        <f>IF(AQ28=AQ29,"",AQ29)</f>
        <v/>
      </c>
      <c r="K29" s="82" t="str">
        <f>IF(H28="","",IF(AND(D29=AE29,LEFT(AE29)="L",REPLACE(AE29,1,1,"")&gt;=5),"L"&amp;(REPLACE(AE29,1,1,"")-3),AE29))</f>
        <v/>
      </c>
      <c r="L29" s="188" t="str">
        <f>IF(H28="","",IF(AND(E29=AF29,LEFT(AF29)="L",REPLACE(AF29,1,1,"")&gt;=5),"L"&amp;(REPLACE(AF29,1,1,"")-3),AF29))</f>
        <v>L2</v>
      </c>
      <c r="M29" s="25" t="str">
        <f t="shared" si="7"/>
        <v>L</v>
      </c>
      <c r="N29" s="25">
        <f>IF(H29="","",IF(M29="W",0+BD29,0-BD29)+IF(F29="W",0+BC29,0-BC29)+IF(V29="S",0,N28))</f>
        <v>-8</v>
      </c>
      <c r="O29" s="202" t="str">
        <f>IF(H28="","",IF(V29="S","",IF(N29&gt;0,N29,IF(Z29="R",N29,""))))</f>
        <v/>
      </c>
      <c r="P29" s="25">
        <f>IF(H29="","",IF(B29="NB",P28,IF(O29="",SUM($O$5:$O29)+N29,SUM($O$5:$O29))))</f>
        <v>3</v>
      </c>
      <c r="Q29" s="203" t="str">
        <f>IF(Z29="R","Rabbit","")</f>
        <v/>
      </c>
      <c r="R29" s="198">
        <f>IF(H29="","",IF(M29="W",0+BD29,0-BD29)+IF(F29="W",0+BC29,0-BC29))</f>
        <v>-10</v>
      </c>
      <c r="S29" s="83" t="str">
        <f>IF(H29="","",IF(R29&gt;0,"W",IF(R29&lt;0,"L","")))</f>
        <v>L</v>
      </c>
      <c r="T29" s="14">
        <f>IF(H29="","",IF(T28+U29&gt;=10,10,IF(T28+U29&lt;=-10,-10,T28+U29)))</f>
        <v>10</v>
      </c>
      <c r="U29" s="14">
        <f>IF(S29="",0,IFERROR(VLOOKUP(S24&amp;S25&amp;S26&amp;S27&amp;S28&amp;S29,$BN$3:$BO$109,2,FALSE),0))</f>
        <v>0</v>
      </c>
      <c r="V29" s="14" t="str">
        <f>IF(H28="","",IF(Z28="R","S",IF(V28="S","C",IF(N28&gt;0,"S","C"))))</f>
        <v>C</v>
      </c>
      <c r="W29" s="14">
        <f>IF(H29="","",IF(V29="S",1,W28+1))</f>
        <v>2</v>
      </c>
      <c r="X29" s="83" t="str">
        <f>IF(H29="","",(IF(AND(F28&amp;F29="WW",OR(V28&amp;V29="SC",V28&amp;V29="CC")),"Y",IF(AND(F27&amp;F28&amp;F29="WLW",AZ29&lt;&gt;"B",OR(F27&amp;F28&amp;F29="SCC",F27&amp;F28&amp;F29="CCC")),"Y","N"))))</f>
        <v>N</v>
      </c>
      <c r="Y29" s="14" t="str">
        <f>IF(H29="","",IF(AND(M28&amp;M29="WW",OR(V28&amp;V29="SC",V28&amp;V29="CC")),"Y",IF(AND(M27&amp;M28&amp;M29="WLW",BB29&lt;&gt;"B",OR(V27&amp;V28&amp;V29="SCC",V27&amp;V28&amp;V29="CCC")),"Y","N")))</f>
        <v>N</v>
      </c>
      <c r="Z29" s="14" t="str">
        <f>IF(H29="","",IF(AND(N29&lt;0,W29&gt;2,N29&gt;=(2-W29)),"R","N"))</f>
        <v>N</v>
      </c>
      <c r="AA29" s="14">
        <f>IF(H29="","",IF(D29="B",1,IF(REPLACE(D29,1,1,"")="",0,REPLACE(D29,1,1,""))))</f>
        <v>0</v>
      </c>
      <c r="AB29" s="14" t="str">
        <f>IF(H29="","",IF(E29="B",1,IF(REPLACE(E29,1,1,"")="",0,REPLACE(E29,1,1,""))))</f>
        <v>5</v>
      </c>
      <c r="AC29" s="14">
        <f>IF(H29="","",IF(K29="B",1,IF(REPLACE(K29,1,1,"")="",0,REPLACE(K29,1,1,""))))</f>
        <v>0</v>
      </c>
      <c r="AD29" s="14" t="str">
        <f>IF(H29="","",IF(L29="B",1,IF(REPLACE(L29,1,1,"")="",0,REPLACE(L29,1,1,""))))</f>
        <v>2</v>
      </c>
      <c r="AE29" s="14" t="str">
        <f>IF(H28="","",IF(AQ29="TG",IF(H27="P","",BB29),AL29))</f>
        <v/>
      </c>
      <c r="AF29" s="14" t="str">
        <f>IF(H28="","",IF(AQ29="TG",IF(H27="B","",BB29),AM29))</f>
        <v>L5</v>
      </c>
      <c r="AG29" s="44" t="str">
        <f>IF(H29="","",IF(AT29="10101","Y",IF(AU29="10101","Y","N")))</f>
        <v>N</v>
      </c>
      <c r="AH29" s="44" t="str">
        <f>IF(H29="","",IF(AT29="12345","Y",IF(AU29="12345","Y","N")))</f>
        <v>N</v>
      </c>
      <c r="AI29" s="44" t="str">
        <f>IF(H29="","",IF(AV29="120012","Y",IF(AW29="120012","Y","N")))</f>
        <v>N</v>
      </c>
      <c r="AJ29" s="75" t="str">
        <f>IF(AP29="T-T",IF(H27="B",AZ29,""),IF(AP29="T-C",IF(H28="B",AZ29,""),IF(AP29="T-B",IF(H28="P",AZ29,""),"")))</f>
        <v/>
      </c>
      <c r="AK29" s="75" t="str">
        <f>IF(AP29="T-T",IF(H27="P",AZ29,""),IF(AP29="T-C",IF(H28="P",AZ29,""),IF(AP29="T-B",IF(H28="B",AZ29,""),"")))</f>
        <v>L5</v>
      </c>
      <c r="AL29" s="75" t="str">
        <f>IF(AP29="T-T",IF(H27="B",BB29,""),IF(AP29="T-C",IF(H28="B",BB29,""),IF(AP29="T-B",IF(H28="P",BB29,""),"")))</f>
        <v/>
      </c>
      <c r="AM29" s="75" t="str">
        <f>IF(AP29="T-T",IF(H27="P",BB29,""),IF(AP29="T-C",IF(H28="P",BB29,""),IF(AP29="T-B",IF(H28="B",BB29,""),"")))</f>
        <v>L5</v>
      </c>
      <c r="AP29" s="14" t="str">
        <f>IF(H28="","",IF(AG29="Y","T-C",IF(AH29="Y","T-B",IF(AI29="Y","T-T",IF(AP28="PD","PD",IF(OR(AND(AP28="T-T",AP27="T-T",M27&amp;M28="LL"),AND(OR(AP28="T-B",AP28="T-C"),M28="L")),"PD",AP28))))))</f>
        <v>T-T</v>
      </c>
      <c r="AQ29" s="14" t="str">
        <f>IF(H28="","",IF(AG29="Y","T-C",IF(AH29="Y","T-B",IF(AI29="Y","T-T",IF(AQ28="TG","TG",IF(H28="","",IF(AG29="Y","T-C",IF(AH29="Y","T-B",IF(AI29="Y","T-T",IF(AQ28="TG","TG",IF(OR(AND(AQ28="T-T",AQ27="T-T",M27&amp;M28="LL"),AND(OR(AQ28="T-B",AQ28="T-C"),M28="L")),"TG",AQ28)))))))))))</f>
        <v>T-T</v>
      </c>
      <c r="AR29" s="14">
        <f>IF(Dashboard!N29="P",IF(AR28="",1,AR28+1),"")</f>
        <v>1</v>
      </c>
      <c r="AS29" s="14" t="str">
        <f>IF(Dashboard!N29="B",IF(AS28="",1,AS28+1),"")</f>
        <v/>
      </c>
      <c r="AT29" s="14" t="str">
        <f t="shared" si="18"/>
        <v>20120</v>
      </c>
      <c r="AU29" s="14" t="str">
        <f t="shared" si="18"/>
        <v>01001</v>
      </c>
      <c r="AV29" s="14" t="str">
        <f t="shared" si="15"/>
        <v>120120</v>
      </c>
      <c r="AW29" s="14" t="str">
        <f t="shared" si="16"/>
        <v>001001</v>
      </c>
      <c r="AX29" s="14" t="str">
        <f t="shared" si="8"/>
        <v>P</v>
      </c>
      <c r="AY29" s="14" t="str">
        <f>IF(D28="",E28,D28)&amp;F28</f>
        <v>BW</v>
      </c>
      <c r="AZ29" s="14" t="str">
        <f>IF(OR(V29="S",X28="Y"),"B",IFERROR(VLOOKUP(AY29,$BK$3:$BL$100,2,FALSE),""))</f>
        <v>L5</v>
      </c>
      <c r="BA29" s="14" t="str">
        <f>IF(K28="",L28,K28)&amp;M28</f>
        <v>BW</v>
      </c>
      <c r="BB29" s="14" t="str">
        <f>IF(OR(V29="S",Y28="Y"),"B",IFERROR(VLOOKUP(BA29,$BK$3:$BL$100,2,FALSE),""))</f>
        <v>L5</v>
      </c>
      <c r="BC29" s="14" t="str">
        <f t="shared" si="19"/>
        <v>5</v>
      </c>
      <c r="BD29" s="14" t="str">
        <f t="shared" si="10"/>
        <v>5</v>
      </c>
      <c r="BI29" s="14" t="s">
        <v>88</v>
      </c>
      <c r="BJ29" s="14" t="s">
        <v>43</v>
      </c>
      <c r="BK29" s="14" t="str">
        <f t="shared" si="17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>IF(H29="","",IF(AND(E30="",L30=""),"P"&amp;(AA30+AC30),IF(AND(D30="",K30=""),"B"&amp;(AB30+AD30),IF(AND(D30="",L30=""),IF(AB30&gt;AC30,"B"&amp;(AB30-AC30),IF(AB30=AC30,"NB","P"&amp;(AC30-AB30))),IF(AND(E30="",K30=""),IF(AA30&gt;AD30,"P"&amp;(AA30-AD30),IF(AA30=AD30,"NB","B"&amp;(AD30-AA30))))))))</f>
        <v>P3</v>
      </c>
      <c r="C30" s="36" t="str">
        <f>IF(H29="","",IF(AP29=AP30,"",AP30))</f>
        <v/>
      </c>
      <c r="D30" s="79" t="str">
        <f>IF(H29="","",IF(AP30="PD",IF(AX30="P",AZ30,""),AJ30))</f>
        <v>F2</v>
      </c>
      <c r="E30" s="186" t="str">
        <f>IF(H29="","",IF(AP30="PD",IF(AX30="B",AZ30,""),AK30))</f>
        <v/>
      </c>
      <c r="F30" s="80" t="str">
        <f t="shared" ref="F30:F93" si="20">IF(H30="","",IF(H30="P",IF(D30="","L","W"),IF(E30="","L","W")))</f>
        <v>W</v>
      </c>
      <c r="G30" s="140"/>
      <c r="H30" s="84" t="str">
        <f>IF(Dashboard!N30="","",Dashboard!N30)</f>
        <v>P</v>
      </c>
      <c r="I30" s="140"/>
      <c r="J30" s="78" t="str">
        <f t="shared" ref="J30:J93" si="21">IF(AQ29=AQ30,"",AQ30)</f>
        <v/>
      </c>
      <c r="K30" s="79" t="str">
        <f>IF(H29="","",IF(AND(D30=AE30,LEFT(AE30)="L",REPLACE(AE30,1,1,"")&gt;=5),"L"&amp;(REPLACE(AE30,1,1,"")-3),AE30))</f>
        <v>B</v>
      </c>
      <c r="L30" s="186" t="str">
        <f>IF(H29="","",IF(AND(E30=AF30,LEFT(AF30)="L",REPLACE(AF30,1,1,"")&gt;=5),"L"&amp;(REPLACE(AF30,1,1,"")-3),AF30))</f>
        <v/>
      </c>
      <c r="M30" s="36" t="str">
        <f t="shared" ref="M30:M93" si="22">IF(H30="","",IF(H30="P",IF(K30="","L","W"),IF(L30="","L","W")))</f>
        <v>W</v>
      </c>
      <c r="N30" s="36">
        <f>IF(H30="","",IF(M30="W",0+BD30,0-BD30)+IF(F30="W",0+BC30,0-BC30)+IF(V30="S",0,N29))</f>
        <v>-5</v>
      </c>
      <c r="O30" s="207" t="str">
        <f>IF(H29="","",IF(V30="S","",IF(N30&gt;0,N30,IF(Z30="R",N30,""))))</f>
        <v/>
      </c>
      <c r="P30" s="36">
        <f>IF(H30="","",IF(B30="NB",P29,IF(O30="",SUM($O$5:$O30)+N30,SUM($O$5:$O30))))</f>
        <v>6</v>
      </c>
      <c r="Q30" s="208" t="str">
        <f>IF(Z30="R","Rabbit","")</f>
        <v/>
      </c>
      <c r="R30" s="198">
        <f>IF(H30="","",IF(M30="W",0+BD30,0-BD30)+IF(F30="W",0+BC30,0-BC30))</f>
        <v>3</v>
      </c>
      <c r="S30" s="83" t="str">
        <f>IF(H30="","",IF(R30&gt;0,"W",IF(R30&lt;0,"L","")))</f>
        <v>W</v>
      </c>
      <c r="T30" s="14">
        <f>IF(H30="","",IF(T29+U30&gt;=10,10,IF(T29+U30&lt;=-10,-10,T29+U30)))</f>
        <v>10</v>
      </c>
      <c r="U30" s="14">
        <f t="shared" ref="U30:U93" si="23">IF(S30="",0,IFERROR(VLOOKUP(S25&amp;S26&amp;S27&amp;S28&amp;S29&amp;S30,$BN$3:$BO$109,2,FALSE),0))</f>
        <v>1</v>
      </c>
      <c r="V30" s="14" t="str">
        <f>IF(H29="","",IF(Z29="R","S",IF(V29="S","C",IF(N29&gt;0,"S","C"))))</f>
        <v>C</v>
      </c>
      <c r="W30" s="14">
        <f>IF(H30="","",IF(V30="S",1,W29+1))</f>
        <v>3</v>
      </c>
      <c r="X30" s="83" t="str">
        <f>IF(H30="","",(IF(AND(F29&amp;F30="WW",OR(V29&amp;V30="SC",V29&amp;V30="CC")),"Y",IF(AND(F28&amp;F29&amp;F30="WLW",AZ30&lt;&gt;"B",OR(F28&amp;F29&amp;F30="SCC",F28&amp;F29&amp;F30="CCC")),"Y","N"))))</f>
        <v>N</v>
      </c>
      <c r="Y30" s="14" t="str">
        <f>IF(H30="","",IF(AND(M29&amp;M30="WW",OR(V29&amp;V30="SC",V29&amp;V30="CC")),"Y",IF(AND(M28&amp;M29&amp;M30="WLW",BB30&lt;&gt;"B",OR(V28&amp;V29&amp;V30="SCC",V28&amp;V29&amp;V30="CCC")),"Y","N")))</f>
        <v>N</v>
      </c>
      <c r="Z30" s="14" t="str">
        <f>IF(H30="","",IF(AND(N30&lt;0,W30&gt;2,N30&gt;=(2-W30)),"R","N"))</f>
        <v>N</v>
      </c>
      <c r="AA30" s="14" t="str">
        <f>IF(H30="","",IF(D30="B",1,IF(REPLACE(D30,1,1,"")="",0,REPLACE(D30,1,1,""))))</f>
        <v>2</v>
      </c>
      <c r="AB30" s="14">
        <f>IF(H30="","",IF(E30="B",1,IF(REPLACE(E30,1,1,"")="",0,REPLACE(E30,1,1,""))))</f>
        <v>0</v>
      </c>
      <c r="AC30" s="14">
        <f>IF(H30="","",IF(K30="B",1,IF(REPLACE(K30,1,1,"")="",0,REPLACE(K30,1,1,""))))</f>
        <v>1</v>
      </c>
      <c r="AD30" s="14">
        <f>IF(H30="","",IF(L30="B",1,IF(REPLACE(L30,1,1,"")="",0,REPLACE(L30,1,1,""))))</f>
        <v>0</v>
      </c>
      <c r="AE30" s="14" t="str">
        <f>IF(H29="","",IF(AQ30="TG",IF(H28="P","",BB30),AL30))</f>
        <v>B</v>
      </c>
      <c r="AF30" s="14" t="str">
        <f>IF(H29="","",IF(AQ30="TG",IF(H28="B","",BB30),AM30))</f>
        <v/>
      </c>
      <c r="AG30" s="44" t="str">
        <f>IF(H30="","",IF(AT30="10101","Y",IF(AU30="10101","Y","N")))</f>
        <v>N</v>
      </c>
      <c r="AH30" s="44" t="str">
        <f>IF(H30="","",IF(AT30="12345","Y",IF(AU30="12345","Y","N")))</f>
        <v>N</v>
      </c>
      <c r="AI30" s="44" t="str">
        <f>IF(H30="","",IF(AV30="120012","Y",IF(AW30="120012","Y","N")))</f>
        <v>N</v>
      </c>
      <c r="AJ30" s="75" t="str">
        <f>IF(AP30="T-T",IF(H28="B",AZ30,""),IF(AP30="T-C",IF(H29="B",AZ30,""),IF(AP30="T-B",IF(H29="P",AZ30,""),"")))</f>
        <v>F2</v>
      </c>
      <c r="AK30" s="75" t="str">
        <f>IF(AP30="T-T",IF(H28="P",AZ30,""),IF(AP30="T-C",IF(H29="P",AZ30,""),IF(AP30="T-B",IF(H29="B",AZ30,""),"")))</f>
        <v/>
      </c>
      <c r="AL30" s="75" t="str">
        <f>IF(AP30="T-T",IF(H28="B",BB30,""),IF(AP30="T-C",IF(H29="B",BB30,""),IF(AP30="T-B",IF(H29="P",BB30,""),"")))</f>
        <v>B</v>
      </c>
      <c r="AM30" s="75" t="str">
        <f>IF(AP30="T-T",IF(H28="P",BB30,""),IF(AP30="T-C",IF(H29="P",BB30,""),IF(AP30="T-B",IF(H29="B",BB30,""),"")))</f>
        <v/>
      </c>
      <c r="AP30" s="14" t="str">
        <f>IF(H29="","",IF(AG30="Y","T-C",IF(AH30="Y","T-B",IF(AI30="Y","T-T",IF(AP29="PD","PD",IF(OR(AND(AP29="T-T",AP28="T-T",M28&amp;M29="LL"),AND(OR(AP29="T-B",AP29="T-C"),M29="L")),"PD",AP29))))))</f>
        <v>T-T</v>
      </c>
      <c r="AQ30" s="14" t="str">
        <f>IF(H29="","",IF(AG30="Y","T-C",IF(AH30="Y","T-B",IF(AI30="Y","T-T",IF(AQ29="TG","TG",IF(H29="","",IF(AG30="Y","T-C",IF(AH30="Y","T-B",IF(AI30="Y","T-T",IF(AQ29="TG","TG",IF(OR(AND(AQ29="T-T",AQ28="T-T",M28&amp;M29="LL"),AND(OR(AQ29="T-B",AQ29="T-C"),M29="L")),"TG",AQ29)))))))))))</f>
        <v>T-T</v>
      </c>
      <c r="AR30" s="14">
        <f>IF(Dashboard!N30="P",IF(AR29="",1,AR29+1),"")</f>
        <v>2</v>
      </c>
      <c r="AS30" s="14" t="str">
        <f>IF(Dashboard!N30="B",IF(AS29="",1,AS29+1),"")</f>
        <v/>
      </c>
      <c r="AT30" s="14" t="str">
        <f t="shared" ref="AT30:AT93" si="24">IF(AR25="",0,AR25)&amp;IF(AR26="",0,AR26)&amp;IF(AR27="",0,AR27)&amp;IF(AR28="",0,AR28)&amp;IF(AR29="",0,AR29)</f>
        <v>01201</v>
      </c>
      <c r="AU30" s="14" t="str">
        <f t="shared" ref="AU30:AU93" si="25">IF(AS25="",0,AS25)&amp;IF(AS26="",0,AS26)&amp;IF(AS27="",0,AS27)&amp;IF(AS28="",0,AS28)&amp;IF(AS29="",0,AS29)</f>
        <v>10010</v>
      </c>
      <c r="AV30" s="14" t="str">
        <f t="shared" ref="AV30:AV93" si="26">IF(AR24="",0,AR24)&amp;IF(AR25="",0,AR25)&amp;IF(AR26="",0,AR26)&amp;IF(AR27="",0,AR27)&amp;IF(AR28="",0,AR28)&amp;IF(AR29="",0,AR29)</f>
        <v>201201</v>
      </c>
      <c r="AW30" s="14" t="str">
        <f t="shared" ref="AW30:AW93" si="27">IF(AS24="",0,AS24)&amp;IF(AS25="",0,AS25)&amp;IF(AS26="",0,AS26)&amp;IF(AS27="",0,AS27)&amp;IF(AS28="",0,AS28)&amp;IF(AS29="",0,AS29)</f>
        <v>010010</v>
      </c>
      <c r="AX30" s="14" t="str">
        <f t="shared" ref="AX30:AX93" si="28">IF(COUNTBLANK(AR25:AR29)&gt;2,"B","P")</f>
        <v>P</v>
      </c>
      <c r="AY30" s="14" t="str">
        <f>IF(D29="",E29,D29)&amp;F29</f>
        <v>L5L</v>
      </c>
      <c r="AZ30" s="14" t="str">
        <f t="shared" ref="AZ30:AZ93" si="29">IF(OR(V30="S",X29="Y"),"B",IFERROR(VLOOKUP(AY30,$BK$3:$BL$100,2,FALSE),""))</f>
        <v>F2</v>
      </c>
      <c r="BA30" s="14" t="str">
        <f>IF(K29="",L29,K29)&amp;M29</f>
        <v>L2L</v>
      </c>
      <c r="BB30" s="14" t="str">
        <f t="shared" ref="BB30:BB93" si="30">IF(OR(V30="S",Y29="Y"),"B",IFERROR(VLOOKUP(BA30,$BK$3:$BL$100,2,FALSE),""))</f>
        <v>B</v>
      </c>
      <c r="BC30" s="14" t="str">
        <f t="shared" ref="BC30:BC93" si="31">IF(REPLACE(AZ30, 1, 1, "")="",1,REPLACE(AZ30, 1, 1, ""))</f>
        <v>2</v>
      </c>
      <c r="BD30" s="14">
        <f t="shared" ref="BD30:BD93" si="32">IF(REPLACE(BB30, 1, 1, "")="",1,REPLACE(BB30, 1, 1, ""))</f>
        <v>1</v>
      </c>
      <c r="BI30" s="14" t="s">
        <v>89</v>
      </c>
      <c r="BJ30" s="14" t="s">
        <v>43</v>
      </c>
      <c r="BK30" s="14" t="str">
        <f t="shared" si="17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>IF(H30="","",IF(AND(E31="",L31=""),"P"&amp;(AA31+AC31),IF(AND(D31="",K31=""),"B"&amp;(AB31+AD31),IF(AND(D31="",L31=""),IF(AB31&gt;AC31,"B"&amp;(AB31-AC31),IF(AB31=AC31,"NB","P"&amp;(AC31-AB31))),IF(AND(E31="",K31=""),IF(AA31&gt;AD31,"P"&amp;(AA31-AD31),IF(AA31=AD31,"NB","B"&amp;(AD31-AA31))))))))</f>
        <v>B6</v>
      </c>
      <c r="C31" s="24" t="str">
        <f>IF(H30="","",IF(AP30=AP31,"",AP31))</f>
        <v/>
      </c>
      <c r="D31" s="81" t="str">
        <f>IF(H30="","",IF(AP31="PD",IF(AX31="P",AZ31,""),AJ31))</f>
        <v/>
      </c>
      <c r="E31" s="187" t="str">
        <f>IF(H30="","",IF(AP31="PD",IF(AX31="B",AZ31,""),AK31))</f>
        <v>B</v>
      </c>
      <c r="F31" s="71" t="str">
        <f t="shared" si="20"/>
        <v>W</v>
      </c>
      <c r="G31" s="140"/>
      <c r="H31" s="85" t="str">
        <f>IF(Dashboard!N31="","",Dashboard!N31)</f>
        <v>B</v>
      </c>
      <c r="I31" s="140"/>
      <c r="J31" s="72" t="str">
        <f t="shared" si="21"/>
        <v/>
      </c>
      <c r="K31" s="81" t="str">
        <f>IF(H30="","",IF(AND(D31=AE31,LEFT(AE31)="L",REPLACE(AE31,1,1,"")&gt;=5),"L"&amp;(REPLACE(AE31,1,1,"")-3),AE31))</f>
        <v/>
      </c>
      <c r="L31" s="187" t="str">
        <f>IF(H30="","",IF(AND(E31=AF31,LEFT(AF31)="L",REPLACE(AF31,1,1,"")&gt;=5),"L"&amp;(REPLACE(AF31,1,1,"")-3),AF31))</f>
        <v>L5</v>
      </c>
      <c r="M31" s="24" t="str">
        <f t="shared" si="22"/>
        <v>W</v>
      </c>
      <c r="N31" s="24">
        <f>IF(H31="","",IF(M31="W",0+BD31,0-BD31)+IF(F31="W",0+BC31,0-BC31)+IF(V31="S",0,N30))</f>
        <v>1</v>
      </c>
      <c r="O31" s="190">
        <f>IF(H30="","",IF(V31="S","",IF(N31&gt;0,N31,IF(Z31="R",N31,""))))</f>
        <v>1</v>
      </c>
      <c r="P31" s="24">
        <f>IF(H31="","",IF(B31="NB",P30,IF(O31="",SUM($O$5:$O31)+N31,SUM($O$5:$O31))))</f>
        <v>12</v>
      </c>
      <c r="Q31" s="201" t="str">
        <f>IF(Z31="R","Rabbit","")</f>
        <v/>
      </c>
      <c r="R31" s="198">
        <f>IF(H31="","",IF(M31="W",0+BD31,0-BD31)+IF(F31="W",0+BC31,0-BC31))</f>
        <v>6</v>
      </c>
      <c r="S31" s="83" t="str">
        <f>IF(H31="","",IF(R31&gt;0,"W",IF(R31&lt;0,"L","")))</f>
        <v>W</v>
      </c>
      <c r="T31" s="14">
        <f>IF(H31="","",IF(T30+U31&gt;=10,10,IF(T30+U31&lt;=-10,-10,T30+U31)))</f>
        <v>10</v>
      </c>
      <c r="U31" s="14">
        <f t="shared" si="23"/>
        <v>3</v>
      </c>
      <c r="V31" s="14" t="str">
        <f>IF(H30="","",IF(Z30="R","S",IF(V30="S","C",IF(N30&gt;0,"S","C"))))</f>
        <v>C</v>
      </c>
      <c r="W31" s="14">
        <f>IF(H31="","",IF(V31="S",1,W30+1))</f>
        <v>4</v>
      </c>
      <c r="X31" s="83" t="str">
        <f>IF(H31="","",(IF(AND(F30&amp;F31="WW",OR(V30&amp;V31="SC",V30&amp;V31="CC")),"Y",IF(AND(F29&amp;F30&amp;F31="WLW",AZ31&lt;&gt;"B",OR(F29&amp;F30&amp;F31="SCC",F29&amp;F30&amp;F31="CCC")),"Y","N"))))</f>
        <v>Y</v>
      </c>
      <c r="Y31" s="14" t="str">
        <f>IF(H31="","",IF(AND(M30&amp;M31="WW",OR(V30&amp;V31="SC",V30&amp;V31="CC")),"Y",IF(AND(M29&amp;M30&amp;M31="WLW",BB31&lt;&gt;"B",OR(V29&amp;V30&amp;V31="SCC",V29&amp;V30&amp;V31="CCC")),"Y","N")))</f>
        <v>Y</v>
      </c>
      <c r="Z31" s="14" t="str">
        <f>IF(H31="","",IF(AND(N31&lt;0,W31&gt;2,N31&gt;=(2-W31)),"R","N"))</f>
        <v>N</v>
      </c>
      <c r="AA31" s="14">
        <f>IF(H31="","",IF(D31="B",1,IF(REPLACE(D31,1,1,"")="",0,REPLACE(D31,1,1,""))))</f>
        <v>0</v>
      </c>
      <c r="AB31" s="14">
        <f>IF(H31="","",IF(E31="B",1,IF(REPLACE(E31,1,1,"")="",0,REPLACE(E31,1,1,""))))</f>
        <v>1</v>
      </c>
      <c r="AC31" s="14">
        <f>IF(H31="","",IF(K31="B",1,IF(REPLACE(K31,1,1,"")="",0,REPLACE(K31,1,1,""))))</f>
        <v>0</v>
      </c>
      <c r="AD31" s="14" t="str">
        <f>IF(H31="","",IF(L31="B",1,IF(REPLACE(L31,1,1,"")="",0,REPLACE(L31,1,1,""))))</f>
        <v>5</v>
      </c>
      <c r="AE31" s="14" t="str">
        <f>IF(H30="","",IF(AQ31="TG",IF(H29="P","",BB31),AL31))</f>
        <v/>
      </c>
      <c r="AF31" s="14" t="str">
        <f>IF(H30="","",IF(AQ31="TG",IF(H29="B","",BB31),AM31))</f>
        <v>L5</v>
      </c>
      <c r="AG31" s="44" t="str">
        <f>IF(H31="","",IF(AT31="10101","Y",IF(AU31="10101","Y","N")))</f>
        <v>N</v>
      </c>
      <c r="AH31" s="44" t="str">
        <f>IF(H31="","",IF(AT31="12345","Y",IF(AU31="12345","Y","N")))</f>
        <v>N</v>
      </c>
      <c r="AI31" s="44" t="str">
        <f>IF(H31="","",IF(AV31="120012","Y",IF(AW31="120012","Y","N")))</f>
        <v>N</v>
      </c>
      <c r="AJ31" s="75" t="str">
        <f>IF(AP31="T-T",IF(H29="B",AZ31,""),IF(AP31="T-C",IF(H30="B",AZ31,""),IF(AP31="T-B",IF(H30="P",AZ31,""),"")))</f>
        <v/>
      </c>
      <c r="AK31" s="75" t="str">
        <f>IF(AP31="T-T",IF(H29="P",AZ31,""),IF(AP31="T-C",IF(H30="P",AZ31,""),IF(AP31="T-B",IF(H30="B",AZ31,""),"")))</f>
        <v>B</v>
      </c>
      <c r="AL31" s="75" t="str">
        <f>IF(AP31="T-T",IF(H29="B",BB31,""),IF(AP31="T-C",IF(H30="B",BB31,""),IF(AP31="T-B",IF(H30="P",BB31,""),"")))</f>
        <v/>
      </c>
      <c r="AM31" s="75" t="str">
        <f>IF(AP31="T-T",IF(H29="P",BB31,""),IF(AP31="T-C",IF(H30="P",BB31,""),IF(AP31="T-B",IF(H30="B",BB31,""),"")))</f>
        <v>L5</v>
      </c>
      <c r="AP31" s="14" t="str">
        <f>IF(H30="","",IF(AG31="Y","T-C",IF(AH31="Y","T-B",IF(AI31="Y","T-T",IF(AP30="PD","PD",IF(OR(AND(AP30="T-T",AP29="T-T",M29&amp;M30="LL"),AND(OR(AP30="T-B",AP30="T-C"),M30="L")),"PD",AP30))))))</f>
        <v>T-T</v>
      </c>
      <c r="AQ31" s="14" t="str">
        <f>IF(H30="","",IF(AG31="Y","T-C",IF(AH31="Y","T-B",IF(AI31="Y","T-T",IF(AQ30="TG","TG",IF(H30="","",IF(AG31="Y","T-C",IF(AH31="Y","T-B",IF(AI31="Y","T-T",IF(AQ30="TG","TG",IF(OR(AND(AQ30="T-T",AQ29="T-T",M29&amp;M30="LL"),AND(OR(AQ30="T-B",AQ30="T-C"),M30="L")),"TG",AQ30)))))))))))</f>
        <v>T-T</v>
      </c>
      <c r="AR31" s="14" t="str">
        <f>IF(Dashboard!N31="P",IF(AR30="",1,AR30+1),"")</f>
        <v/>
      </c>
      <c r="AS31" s="14">
        <f>IF(Dashboard!N31="B",IF(AS30="",1,AS30+1),"")</f>
        <v>1</v>
      </c>
      <c r="AT31" s="14" t="str">
        <f t="shared" si="24"/>
        <v>12012</v>
      </c>
      <c r="AU31" s="14" t="str">
        <f t="shared" si="25"/>
        <v>00100</v>
      </c>
      <c r="AV31" s="14" t="str">
        <f t="shared" si="26"/>
        <v>012012</v>
      </c>
      <c r="AW31" s="14" t="str">
        <f t="shared" si="27"/>
        <v>100100</v>
      </c>
      <c r="AX31" s="14" t="str">
        <f t="shared" si="28"/>
        <v>P</v>
      </c>
      <c r="AY31" s="14" t="str">
        <f>IF(D30="",E30,D30)&amp;F30</f>
        <v>F2W</v>
      </c>
      <c r="AZ31" s="14" t="str">
        <f t="shared" si="29"/>
        <v>B</v>
      </c>
      <c r="BA31" s="14" t="str">
        <f>IF(K30="",L30,K30)&amp;M30</f>
        <v>BW</v>
      </c>
      <c r="BB31" s="14" t="str">
        <f t="shared" si="30"/>
        <v>L5</v>
      </c>
      <c r="BC31" s="14">
        <f t="shared" si="31"/>
        <v>1</v>
      </c>
      <c r="BD31" s="14" t="str">
        <f t="shared" si="32"/>
        <v>5</v>
      </c>
      <c r="BI31" s="14" t="s">
        <v>84</v>
      </c>
      <c r="BJ31" s="14" t="s">
        <v>44</v>
      </c>
      <c r="BK31" s="14" t="str">
        <f t="shared" ref="BK31:BK40" si="33">BI31&amp;BJ31</f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>IF(H31="","",IF(AND(E32="",L32=""),"P"&amp;(AA32+AC32),IF(AND(D32="",K32=""),"B"&amp;(AB32+AD32),IF(AND(D32="",L32=""),IF(AB32&gt;AC32,"B"&amp;(AB32-AC32),IF(AB32=AC32,"NB","P"&amp;(AC32-AB32))),IF(AND(E32="",K32=""),IF(AA32&gt;AD32,"P"&amp;(AA32-AD32),IF(AA32=AD32,"NB","B"&amp;(AD32-AA32))))))))</f>
        <v>B2</v>
      </c>
      <c r="C32" s="24" t="str">
        <f>IF(H31="","",IF(AP31=AP32,"",AP32))</f>
        <v/>
      </c>
      <c r="D32" s="81" t="str">
        <f>IF(H31="","",IF(AP32="PD",IF(AX32="P",AZ32,""),AJ32))</f>
        <v/>
      </c>
      <c r="E32" s="187" t="str">
        <f>IF(H31="","",IF(AP32="PD",IF(AX32="B",AZ32,""),AK32))</f>
        <v>B</v>
      </c>
      <c r="F32" s="71" t="str">
        <f t="shared" si="20"/>
        <v>L</v>
      </c>
      <c r="G32" s="140"/>
      <c r="H32" s="85" t="str">
        <f>IF(Dashboard!N32="","",Dashboard!N32)</f>
        <v>P</v>
      </c>
      <c r="I32" s="140"/>
      <c r="J32" s="72" t="str">
        <f t="shared" si="21"/>
        <v/>
      </c>
      <c r="K32" s="81" t="str">
        <f>IF(H31="","",IF(AND(D32=AE32,LEFT(AE32)="L",REPLACE(AE32,1,1,"")&gt;=5),"L"&amp;(REPLACE(AE32,1,1,"")-3),AE32))</f>
        <v/>
      </c>
      <c r="L32" s="187" t="str">
        <f>IF(H31="","",IF(AND(E32=AF32,LEFT(AF32)="L",REPLACE(AF32,1,1,"")&gt;=5),"L"&amp;(REPLACE(AF32,1,1,"")-3),AF32))</f>
        <v>B</v>
      </c>
      <c r="M32" s="24" t="str">
        <f t="shared" si="22"/>
        <v>L</v>
      </c>
      <c r="N32" s="24">
        <f>IF(H32="","",IF(M32="W",0+BD32,0-BD32)+IF(F32="W",0+BC32,0-BC32)+IF(V32="S",0,N31))</f>
        <v>-2</v>
      </c>
      <c r="O32" s="190" t="str">
        <f>IF(H31="","",IF(V32="S","",IF(N32&gt;0,N32,IF(Z32="R",N32,""))))</f>
        <v/>
      </c>
      <c r="P32" s="24">
        <f>IF(H32="","",IF(B32="NB",P31,IF(O32="",SUM($O$5:$O32)+N32,SUM($O$5:$O32))))</f>
        <v>10</v>
      </c>
      <c r="Q32" s="201" t="str">
        <f>IF(Z32="R","Rabbit","")</f>
        <v/>
      </c>
      <c r="R32" s="198">
        <f>IF(H32="","",IF(M32="W",0+BD32,0-BD32)+IF(F32="W",0+BC32,0-BC32))</f>
        <v>-2</v>
      </c>
      <c r="S32" s="83" t="str">
        <f>IF(H32="","",IF(R32&gt;0,"W",IF(R32&lt;0,"L","")))</f>
        <v>L</v>
      </c>
      <c r="T32" s="14">
        <f>IF(H32="","",IF(T31+U32&gt;=10,10,IF(T31+U32&lt;=-10,-10,T31+U32)))</f>
        <v>10</v>
      </c>
      <c r="U32" s="14">
        <f t="shared" si="23"/>
        <v>0</v>
      </c>
      <c r="V32" s="14" t="str">
        <f>IF(H31="","",IF(Z31="R","S",IF(V31="S","C",IF(N31&gt;0,"S","C"))))</f>
        <v>S</v>
      </c>
      <c r="W32" s="14">
        <f>IF(H32="","",IF(V32="S",1,W31+1))</f>
        <v>1</v>
      </c>
      <c r="X32" s="83" t="str">
        <f>IF(H32="","",(IF(AND(F31&amp;F32="WW",OR(V31&amp;V32="SC",V31&amp;V32="CC")),"Y",IF(AND(F30&amp;F31&amp;F32="WLW",AZ32&lt;&gt;"B",OR(F30&amp;F31&amp;F32="SCC",F30&amp;F31&amp;F32="CCC")),"Y","N"))))</f>
        <v>N</v>
      </c>
      <c r="Y32" s="14" t="str">
        <f>IF(H32="","",IF(AND(M31&amp;M32="WW",OR(V31&amp;V32="SC",V31&amp;V32="CC")),"Y",IF(AND(M30&amp;M31&amp;M32="WLW",BB32&lt;&gt;"B",OR(V30&amp;V31&amp;V32="SCC",V30&amp;V31&amp;V32="CCC")),"Y","N")))</f>
        <v>N</v>
      </c>
      <c r="Z32" s="14" t="str">
        <f>IF(H32="","",IF(AND(N32&lt;0,W32&gt;2,N32&gt;=(2-W32)),"R","N"))</f>
        <v>N</v>
      </c>
      <c r="AA32" s="14">
        <f>IF(H32="","",IF(D32="B",1,IF(REPLACE(D32,1,1,"")="",0,REPLACE(D32,1,1,""))))</f>
        <v>0</v>
      </c>
      <c r="AB32" s="14">
        <f>IF(H32="","",IF(E32="B",1,IF(REPLACE(E32,1,1,"")="",0,REPLACE(E32,1,1,""))))</f>
        <v>1</v>
      </c>
      <c r="AC32" s="14">
        <f>IF(H32="","",IF(K32="B",1,IF(REPLACE(K32,1,1,"")="",0,REPLACE(K32,1,1,""))))</f>
        <v>0</v>
      </c>
      <c r="AD32" s="14">
        <f>IF(H32="","",IF(L32="B",1,IF(REPLACE(L32,1,1,"")="",0,REPLACE(L32,1,1,""))))</f>
        <v>1</v>
      </c>
      <c r="AE32" s="14" t="str">
        <f>IF(H31="","",IF(AQ32="TG",IF(H30="P","",BB32),AL32))</f>
        <v/>
      </c>
      <c r="AF32" s="14" t="str">
        <f>IF(H31="","",IF(AQ32="TG",IF(H30="B","",BB32),AM32))</f>
        <v>B</v>
      </c>
      <c r="AG32" s="44" t="str">
        <f>IF(H32="","",IF(AT32="10101","Y",IF(AU32="10101","Y","N")))</f>
        <v>N</v>
      </c>
      <c r="AH32" s="44" t="str">
        <f>IF(H32="","",IF(AT32="12345","Y",IF(AU32="12345","Y","N")))</f>
        <v>N</v>
      </c>
      <c r="AI32" s="44" t="str">
        <f>IF(H32="","",IF(AV32="120012","Y",IF(AW32="120012","Y","N")))</f>
        <v>N</v>
      </c>
      <c r="AJ32" s="75" t="str">
        <f>IF(AP32="T-T",IF(H30="B",AZ32,""),IF(AP32="T-C",IF(H31="B",AZ32,""),IF(AP32="T-B",IF(H31="P",AZ32,""),"")))</f>
        <v/>
      </c>
      <c r="AK32" s="75" t="str">
        <f>IF(AP32="T-T",IF(H30="P",AZ32,""),IF(AP32="T-C",IF(H31="P",AZ32,""),IF(AP32="T-B",IF(H31="B",AZ32,""),"")))</f>
        <v>B</v>
      </c>
      <c r="AL32" s="75" t="str">
        <f>IF(AP32="T-T",IF(H30="B",BB32,""),IF(AP32="T-C",IF(H31="B",BB32,""),IF(AP32="T-B",IF(H31="P",BB32,""),"")))</f>
        <v/>
      </c>
      <c r="AM32" s="75" t="str">
        <f>IF(AP32="T-T",IF(H30="P",BB32,""),IF(AP32="T-C",IF(H31="P",BB32,""),IF(AP32="T-B",IF(H31="B",BB32,""),"")))</f>
        <v>B</v>
      </c>
      <c r="AP32" s="14" t="str">
        <f>IF(H31="","",IF(AG32="Y","T-C",IF(AH32="Y","T-B",IF(AI32="Y","T-T",IF(AP31="PD","PD",IF(OR(AND(AP31="T-T",AP30="T-T",M30&amp;M31="LL"),AND(OR(AP31="T-B",AP31="T-C"),M31="L")),"PD",AP31))))))</f>
        <v>T-T</v>
      </c>
      <c r="AQ32" s="14" t="str">
        <f>IF(H31="","",IF(AG32="Y","T-C",IF(AH32="Y","T-B",IF(AI32="Y","T-T",IF(AQ31="TG","TG",IF(H31="","",IF(AG32="Y","T-C",IF(AH32="Y","T-B",IF(AI32="Y","T-T",IF(AQ31="TG","TG",IF(OR(AND(AQ31="T-T",AQ30="T-T",M30&amp;M31="LL"),AND(OR(AQ31="T-B",AQ31="T-C"),M31="L")),"TG",AQ31)))))))))))</f>
        <v>T-T</v>
      </c>
      <c r="AR32" s="14">
        <f>IF(Dashboard!N32="P",IF(AR31="",1,AR31+1),"")</f>
        <v>1</v>
      </c>
      <c r="AS32" s="14" t="str">
        <f>IF(Dashboard!N32="B",IF(AS31="",1,AS31+1),"")</f>
        <v/>
      </c>
      <c r="AT32" s="14" t="str">
        <f t="shared" si="24"/>
        <v>20120</v>
      </c>
      <c r="AU32" s="14" t="str">
        <f t="shared" si="25"/>
        <v>01001</v>
      </c>
      <c r="AV32" s="14" t="str">
        <f t="shared" si="26"/>
        <v>120120</v>
      </c>
      <c r="AW32" s="14" t="str">
        <f t="shared" si="27"/>
        <v>001001</v>
      </c>
      <c r="AX32" s="14" t="str">
        <f t="shared" si="28"/>
        <v>P</v>
      </c>
      <c r="AY32" s="14" t="str">
        <f>IF(D31="",E31,D31)&amp;F31</f>
        <v>BW</v>
      </c>
      <c r="AZ32" s="14" t="str">
        <f t="shared" si="29"/>
        <v>B</v>
      </c>
      <c r="BA32" s="14" t="str">
        <f>IF(K31="",L31,K31)&amp;M31</f>
        <v>L5W</v>
      </c>
      <c r="BB32" s="14" t="str">
        <f t="shared" si="30"/>
        <v>B</v>
      </c>
      <c r="BC32" s="14">
        <f t="shared" si="31"/>
        <v>1</v>
      </c>
      <c r="BD32" s="14">
        <f t="shared" si="32"/>
        <v>1</v>
      </c>
      <c r="BI32" s="14" t="s">
        <v>95</v>
      </c>
      <c r="BJ32" s="14" t="s">
        <v>44</v>
      </c>
      <c r="BK32" s="14" t="str">
        <f t="shared" si="33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>IF(H32="","",IF(AND(E33="",L33=""),"P"&amp;(AA33+AC33),IF(AND(D33="",K33=""),"B"&amp;(AB33+AD33),IF(AND(D33="",L33=""),IF(AB33&gt;AC33,"B"&amp;(AB33-AC33),IF(AB33=AC33,"NB","P"&amp;(AC33-AB33))),IF(AND(E33="",K33=""),IF(AA33&gt;AD33,"P"&amp;(AA33-AD33),IF(AA33=AD33,"NB","B"&amp;(AD33-AA33))))))))</f>
        <v>P4</v>
      </c>
      <c r="C33" s="24" t="str">
        <f>IF(H32="","",IF(AP32=AP33,"",AP33))</f>
        <v/>
      </c>
      <c r="D33" s="81" t="str">
        <f>IF(H32="","",IF(AP33="PD",IF(AX33="P",AZ33,""),AJ33))</f>
        <v>F2</v>
      </c>
      <c r="E33" s="187" t="str">
        <f>IF(H32="","",IF(AP33="PD",IF(AX33="B",AZ33,""),AK33))</f>
        <v/>
      </c>
      <c r="F33" s="71" t="str">
        <f t="shared" si="20"/>
        <v>L</v>
      </c>
      <c r="G33" s="140"/>
      <c r="H33" s="85" t="str">
        <f>IF(Dashboard!N33="","",Dashboard!N33)</f>
        <v>B</v>
      </c>
      <c r="I33" s="140"/>
      <c r="J33" s="72" t="str">
        <f t="shared" si="21"/>
        <v/>
      </c>
      <c r="K33" s="81" t="str">
        <f>IF(H32="","",IF(AND(D33=AE33,LEFT(AE33)="L",REPLACE(AE33,1,1,"")&gt;=5),"L"&amp;(REPLACE(AE33,1,1,"")-3),AE33))</f>
        <v>F2</v>
      </c>
      <c r="L33" s="187" t="str">
        <f>IF(H32="","",IF(AND(E33=AF33,LEFT(AF33)="L",REPLACE(AF33,1,1,"")&gt;=5),"L"&amp;(REPLACE(AF33,1,1,"")-3),AF33))</f>
        <v/>
      </c>
      <c r="M33" s="24" t="str">
        <f t="shared" si="22"/>
        <v>L</v>
      </c>
      <c r="N33" s="24">
        <f>IF(H33="","",IF(M33="W",0+BD33,0-BD33)+IF(F33="W",0+BC33,0-BC33)+IF(V33="S",0,N32))</f>
        <v>-6</v>
      </c>
      <c r="O33" s="190" t="str">
        <f>IF(H32="","",IF(V33="S","",IF(N33&gt;0,N33,IF(Z33="R",N33,""))))</f>
        <v/>
      </c>
      <c r="P33" s="24">
        <f>IF(H33="","",IF(B33="NB",P32,IF(O33="",SUM($O$5:$O33)+N33,SUM($O$5:$O33))))</f>
        <v>6</v>
      </c>
      <c r="Q33" s="201" t="str">
        <f>IF(Z33="R","Rabbit","")</f>
        <v/>
      </c>
      <c r="R33" s="198">
        <f>IF(H33="","",IF(M33="W",0+BD33,0-BD33)+IF(F33="W",0+BC33,0-BC33))</f>
        <v>-4</v>
      </c>
      <c r="S33" s="83" t="str">
        <f>IF(H33="","",IF(R33&gt;0,"W",IF(R33&lt;0,"L","")))</f>
        <v>L</v>
      </c>
      <c r="T33" s="14">
        <f>IF(H33="","",IF(T32+U33&gt;=10,10,IF(T32+U33&lt;=-10,-10,T32+U33)))</f>
        <v>7</v>
      </c>
      <c r="U33" s="14">
        <f t="shared" si="23"/>
        <v>-3</v>
      </c>
      <c r="V33" s="14" t="str">
        <f>IF(H32="","",IF(Z32="R","S",IF(V32="S","C",IF(N32&gt;0,"S","C"))))</f>
        <v>C</v>
      </c>
      <c r="W33" s="14">
        <f>IF(H33="","",IF(V33="S",1,W32+1))</f>
        <v>2</v>
      </c>
      <c r="X33" s="83" t="str">
        <f>IF(H33="","",(IF(AND(F32&amp;F33="WW",OR(V32&amp;V33="SC",V32&amp;V33="CC")),"Y",IF(AND(F31&amp;F32&amp;F33="WLW",AZ33&lt;&gt;"B",OR(F31&amp;F32&amp;F33="SCC",F31&amp;F32&amp;F33="CCC")),"Y","N"))))</f>
        <v>N</v>
      </c>
      <c r="Y33" s="14" t="str">
        <f>IF(H33="","",IF(AND(M32&amp;M33="WW",OR(V32&amp;V33="SC",V32&amp;V33="CC")),"Y",IF(AND(M31&amp;M32&amp;M33="WLW",BB33&lt;&gt;"B",OR(V31&amp;V32&amp;V33="SCC",V31&amp;V32&amp;V33="CCC")),"Y","N")))</f>
        <v>N</v>
      </c>
      <c r="Z33" s="14" t="str">
        <f>IF(H33="","",IF(AND(N33&lt;0,W33&gt;2,N33&gt;=(2-W33)),"R","N"))</f>
        <v>N</v>
      </c>
      <c r="AA33" s="14" t="str">
        <f>IF(H33="","",IF(D33="B",1,IF(REPLACE(D33,1,1,"")="",0,REPLACE(D33,1,1,""))))</f>
        <v>2</v>
      </c>
      <c r="AB33" s="14">
        <f>IF(H33="","",IF(E33="B",1,IF(REPLACE(E33,1,1,"")="",0,REPLACE(E33,1,1,""))))</f>
        <v>0</v>
      </c>
      <c r="AC33" s="14" t="str">
        <f>IF(H33="","",IF(K33="B",1,IF(REPLACE(K33,1,1,"")="",0,REPLACE(K33,1,1,""))))</f>
        <v>2</v>
      </c>
      <c r="AD33" s="14">
        <f>IF(H33="","",IF(L33="B",1,IF(REPLACE(L33,1,1,"")="",0,REPLACE(L33,1,1,""))))</f>
        <v>0</v>
      </c>
      <c r="AE33" s="14" t="str">
        <f>IF(H32="","",IF(AQ33="TG",IF(H31="P","",BB33),AL33))</f>
        <v>F2</v>
      </c>
      <c r="AF33" s="14" t="str">
        <f>IF(H32="","",IF(AQ33="TG",IF(H31="B","",BB33),AM33))</f>
        <v/>
      </c>
      <c r="AG33" s="44" t="str">
        <f>IF(H33="","",IF(AT33="10101","Y",IF(AU33="10101","Y","N")))</f>
        <v>N</v>
      </c>
      <c r="AH33" s="44" t="str">
        <f>IF(H33="","",IF(AT33="12345","Y",IF(AU33="12345","Y","N")))</f>
        <v>N</v>
      </c>
      <c r="AI33" s="44" t="str">
        <f>IF(H33="","",IF(AV33="120012","Y",IF(AW33="120012","Y","N")))</f>
        <v>N</v>
      </c>
      <c r="AJ33" s="75" t="str">
        <f>IF(AP33="T-T",IF(H31="B",AZ33,""),IF(AP33="T-C",IF(H32="B",AZ33,""),IF(AP33="T-B",IF(H32="P",AZ33,""),"")))</f>
        <v>F2</v>
      </c>
      <c r="AK33" s="75" t="str">
        <f>IF(AP33="T-T",IF(H31="P",AZ33,""),IF(AP33="T-C",IF(H32="P",AZ33,""),IF(AP33="T-B",IF(H32="B",AZ33,""),"")))</f>
        <v/>
      </c>
      <c r="AL33" s="75" t="str">
        <f>IF(AP33="T-T",IF(H31="B",BB33,""),IF(AP33="T-C",IF(H32="B",BB33,""),IF(AP33="T-B",IF(H32="P",BB33,""),"")))</f>
        <v>F2</v>
      </c>
      <c r="AM33" s="75" t="str">
        <f>IF(AP33="T-T",IF(H31="P",BB33,""),IF(AP33="T-C",IF(H32="P",BB33,""),IF(AP33="T-B",IF(H32="B",BB33,""),"")))</f>
        <v/>
      </c>
      <c r="AP33" s="14" t="str">
        <f>IF(H32="","",IF(AG33="Y","T-C",IF(AH33="Y","T-B",IF(AI33="Y","T-T",IF(AP32="PD","PD",IF(OR(AND(AP32="T-T",AP31="T-T",M31&amp;M32="LL"),AND(OR(AP32="T-B",AP32="T-C"),M32="L")),"PD",AP32))))))</f>
        <v>T-T</v>
      </c>
      <c r="AQ33" s="14" t="str">
        <f>IF(H32="","",IF(AG33="Y","T-C",IF(AH33="Y","T-B",IF(AI33="Y","T-T",IF(AQ32="TG","TG",IF(H32="","",IF(AG33="Y","T-C",IF(AH33="Y","T-B",IF(AI33="Y","T-T",IF(AQ32="TG","TG",IF(OR(AND(AQ32="T-T",AQ31="T-T",M31&amp;M32="LL"),AND(OR(AQ32="T-B",AQ32="T-C"),M32="L")),"TG",AQ32)))))))))))</f>
        <v>T-T</v>
      </c>
      <c r="AR33" s="14" t="str">
        <f>IF(Dashboard!N33="P",IF(AR32="",1,AR32+1),"")</f>
        <v/>
      </c>
      <c r="AS33" s="14">
        <f>IF(Dashboard!N33="B",IF(AS32="",1,AS32+1),"")</f>
        <v>1</v>
      </c>
      <c r="AT33" s="14" t="str">
        <f t="shared" si="24"/>
        <v>01201</v>
      </c>
      <c r="AU33" s="14" t="str">
        <f t="shared" si="25"/>
        <v>10010</v>
      </c>
      <c r="AV33" s="14" t="str">
        <f t="shared" si="26"/>
        <v>201201</v>
      </c>
      <c r="AW33" s="14" t="str">
        <f t="shared" si="27"/>
        <v>010010</v>
      </c>
      <c r="AX33" s="14" t="str">
        <f t="shared" si="28"/>
        <v>P</v>
      </c>
      <c r="AY33" s="14" t="str">
        <f>IF(D32="",E32,D32)&amp;F32</f>
        <v>BL</v>
      </c>
      <c r="AZ33" s="14" t="str">
        <f t="shared" si="29"/>
        <v>F2</v>
      </c>
      <c r="BA33" s="14" t="str">
        <f>IF(K32="",L32,K32)&amp;M32</f>
        <v>BL</v>
      </c>
      <c r="BB33" s="14" t="str">
        <f t="shared" si="30"/>
        <v>F2</v>
      </c>
      <c r="BC33" s="14" t="str">
        <f t="shared" si="31"/>
        <v>2</v>
      </c>
      <c r="BD33" s="14" t="str">
        <f t="shared" si="32"/>
        <v>2</v>
      </c>
      <c r="BI33" s="14" t="s">
        <v>96</v>
      </c>
      <c r="BJ33" s="14" t="s">
        <v>44</v>
      </c>
      <c r="BK33" s="14" t="str">
        <f t="shared" si="33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>IF(H33="","",IF(AND(E34="",L34=""),"P"&amp;(AA34+AC34),IF(AND(D34="",K34=""),"B"&amp;(AB34+AD34),IF(AND(D34="",L34=""),IF(AB34&gt;AC34,"B"&amp;(AB34-AC34),IF(AB34=AC34,"NB","P"&amp;(AC34-AB34))),IF(AND(E34="",K34=""),IF(AA34&gt;AD34,"P"&amp;(AA34-AD34),IF(AA34=AD34,"NB","B"&amp;(AD34-AA34))))))))</f>
        <v>NB</v>
      </c>
      <c r="C34" s="25" t="str">
        <f>IF(H33="","",IF(AP33=AP34,"",AP34))</f>
        <v>PD</v>
      </c>
      <c r="D34" s="82" t="str">
        <f>IF(H33="","",IF(AP34="PD",IF(AX34="P",AZ34,""),AJ34))</f>
        <v>F3</v>
      </c>
      <c r="E34" s="188" t="str">
        <f>IF(H33="","",IF(AP34="PD",IF(AX34="B",AZ34,""),AK34))</f>
        <v/>
      </c>
      <c r="F34" s="74" t="str">
        <f t="shared" si="20"/>
        <v>W</v>
      </c>
      <c r="G34" s="140"/>
      <c r="H34" s="86" t="str">
        <f>IF(Dashboard!N34="","",Dashboard!N34)</f>
        <v>P</v>
      </c>
      <c r="I34" s="140"/>
      <c r="J34" s="73" t="str">
        <f t="shared" si="21"/>
        <v>TG</v>
      </c>
      <c r="K34" s="82" t="str">
        <f>IF(H33="","",IF(AND(D34=AE34,LEFT(AE34)="L",REPLACE(AE34,1,1,"")&gt;=5),"L"&amp;(REPLACE(AE34,1,1,"")-3),AE34))</f>
        <v/>
      </c>
      <c r="L34" s="188" t="str">
        <f>IF(H33="","",IF(AND(E34=AF34,LEFT(AF34)="L",REPLACE(AF34,1,1,"")&gt;=5),"L"&amp;(REPLACE(AF34,1,1,"")-3),AF34))</f>
        <v>F3</v>
      </c>
      <c r="M34" s="25" t="str">
        <f t="shared" si="22"/>
        <v>L</v>
      </c>
      <c r="N34" s="25">
        <f>IF(H34="","",IF(M34="W",0+BD34,0-BD34)+IF(F34="W",0+BC34,0-BC34)+IF(V34="S",0,N33))</f>
        <v>-6</v>
      </c>
      <c r="O34" s="202" t="str">
        <f>IF(H33="","",IF(V34="S","",IF(N34&gt;0,N34,IF(Z34="R",N34,""))))</f>
        <v/>
      </c>
      <c r="P34" s="25">
        <f>IF(H34="","",IF(B34="NB",P33,IF(O34="",SUM($O$5:$O34)+N34,SUM($O$5:$O34))))</f>
        <v>6</v>
      </c>
      <c r="Q34" s="203" t="str">
        <f>IF(Z34="R","Rabbit","")</f>
        <v/>
      </c>
      <c r="R34" s="198">
        <f>IF(H34="","",IF(M34="W",0+BD34,0-BD34)+IF(F34="W",0+BC34,0-BC34))</f>
        <v>0</v>
      </c>
      <c r="S34" s="83" t="str">
        <f>IF(H34="","",IF(R34&gt;0,"W",IF(R34&lt;0,"L","")))</f>
        <v/>
      </c>
      <c r="T34" s="14">
        <f>IF(H34="","",IF(T33+U34&gt;=10,10,IF(T33+U34&lt;=-10,-10,T33+U34)))</f>
        <v>7</v>
      </c>
      <c r="U34" s="14">
        <f t="shared" si="23"/>
        <v>0</v>
      </c>
      <c r="V34" s="14" t="str">
        <f>IF(H33="","",IF(Z33="R","S",IF(V33="S","C",IF(N33&gt;0,"S","C"))))</f>
        <v>C</v>
      </c>
      <c r="W34" s="14">
        <f>IF(H34="","",IF(V34="S",1,W33+1))</f>
        <v>3</v>
      </c>
      <c r="X34" s="83" t="str">
        <f>IF(H34="","",(IF(AND(F33&amp;F34="WW",OR(V33&amp;V34="SC",V33&amp;V34="CC")),"Y",IF(AND(F32&amp;F33&amp;F34="WLW",AZ34&lt;&gt;"B",OR(F32&amp;F33&amp;F34="SCC",F32&amp;F33&amp;F34="CCC")),"Y","N"))))</f>
        <v>N</v>
      </c>
      <c r="Y34" s="14" t="str">
        <f>IF(H34="","",IF(AND(M33&amp;M34="WW",OR(V33&amp;V34="SC",V33&amp;V34="CC")),"Y",IF(AND(M32&amp;M33&amp;M34="WLW",BB34&lt;&gt;"B",OR(V32&amp;V33&amp;V34="SCC",V32&amp;V33&amp;V34="CCC")),"Y","N")))</f>
        <v>N</v>
      </c>
      <c r="Z34" s="14" t="str">
        <f>IF(H34="","",IF(AND(N34&lt;0,W34&gt;2,N34&gt;=(2-W34)),"R","N"))</f>
        <v>N</v>
      </c>
      <c r="AA34" s="14" t="str">
        <f>IF(H34="","",IF(D34="B",1,IF(REPLACE(D34,1,1,"")="",0,REPLACE(D34,1,1,""))))</f>
        <v>3</v>
      </c>
      <c r="AB34" s="14">
        <f>IF(H34="","",IF(E34="B",1,IF(REPLACE(E34,1,1,"")="",0,REPLACE(E34,1,1,""))))</f>
        <v>0</v>
      </c>
      <c r="AC34" s="14">
        <f>IF(H34="","",IF(K34="B",1,IF(REPLACE(K34,1,1,"")="",0,REPLACE(K34,1,1,""))))</f>
        <v>0</v>
      </c>
      <c r="AD34" s="14" t="str">
        <f>IF(H34="","",IF(L34="B",1,IF(REPLACE(L34,1,1,"")="",0,REPLACE(L34,1,1,""))))</f>
        <v>3</v>
      </c>
      <c r="AE34" s="14" t="str">
        <f>IF(H33="","",IF(AQ34="TG",IF(H32="P","",BB34),AL34))</f>
        <v/>
      </c>
      <c r="AF34" s="14" t="str">
        <f>IF(H33="","",IF(AQ34="TG",IF(H32="B","",BB34),AM34))</f>
        <v>F3</v>
      </c>
      <c r="AG34" s="44" t="str">
        <f>IF(H34="","",IF(AT34="10101","Y",IF(AU34="10101","Y","N")))</f>
        <v>N</v>
      </c>
      <c r="AH34" s="44" t="str">
        <f>IF(H34="","",IF(AT34="12345","Y",IF(AU34="12345","Y","N")))</f>
        <v>N</v>
      </c>
      <c r="AI34" s="44" t="str">
        <f>IF(H34="","",IF(AV34="120012","Y",IF(AW34="120012","Y","N")))</f>
        <v>N</v>
      </c>
      <c r="AJ34" s="75" t="str">
        <f>IF(AP34="T-T",IF(H32="B",AZ34,""),IF(AP34="T-C",IF(H33="B",AZ34,""),IF(AP34="T-B",IF(H33="P",AZ34,""),"")))</f>
        <v/>
      </c>
      <c r="AK34" s="75" t="str">
        <f>IF(AP34="T-T",IF(H32="P",AZ34,""),IF(AP34="T-C",IF(H33="P",AZ34,""),IF(AP34="T-B",IF(H33="B",AZ34,""),"")))</f>
        <v/>
      </c>
      <c r="AL34" s="75" t="str">
        <f>IF(AP34="T-T",IF(H32="B",BB34,""),IF(AP34="T-C",IF(H33="B",BB34,""),IF(AP34="T-B",IF(H33="P",BB34,""),"")))</f>
        <v/>
      </c>
      <c r="AM34" s="75" t="str">
        <f>IF(AP34="T-T",IF(H32="P",BB34,""),IF(AP34="T-C",IF(H33="P",BB34,""),IF(AP34="T-B",IF(H33="B",BB34,""),"")))</f>
        <v/>
      </c>
      <c r="AP34" s="14" t="str">
        <f>IF(H33="","",IF(AG34="Y","T-C",IF(AH34="Y","T-B",IF(AI34="Y","T-T",IF(AP33="PD","PD",IF(OR(AND(AP33="T-T",AP32="T-T",M32&amp;M33="LL"),AND(OR(AP33="T-B",AP33="T-C"),M33="L")),"PD",AP33))))))</f>
        <v>PD</v>
      </c>
      <c r="AQ34" s="14" t="str">
        <f>IF(H33="","",IF(AG34="Y","T-C",IF(AH34="Y","T-B",IF(AI34="Y","T-T",IF(AQ33="TG","TG",IF(H33="","",IF(AG34="Y","T-C",IF(AH34="Y","T-B",IF(AI34="Y","T-T",IF(AQ33="TG","TG",IF(OR(AND(AQ33="T-T",AQ32="T-T",M32&amp;M33="LL"),AND(OR(AQ33="T-B",AQ33="T-C"),M33="L")),"TG",AQ33)))))))))))</f>
        <v>TG</v>
      </c>
      <c r="AR34" s="14">
        <f>IF(Dashboard!N34="P",IF(AR33="",1,AR33+1),"")</f>
        <v>1</v>
      </c>
      <c r="AS34" s="14" t="str">
        <f>IF(Dashboard!N34="B",IF(AS33="",1,AS33+1),"")</f>
        <v/>
      </c>
      <c r="AT34" s="14" t="str">
        <f t="shared" si="24"/>
        <v>12010</v>
      </c>
      <c r="AU34" s="14" t="str">
        <f t="shared" si="25"/>
        <v>00101</v>
      </c>
      <c r="AV34" s="14" t="str">
        <f t="shared" si="26"/>
        <v>012010</v>
      </c>
      <c r="AW34" s="14" t="str">
        <f t="shared" si="27"/>
        <v>100101</v>
      </c>
      <c r="AX34" s="14" t="str">
        <f t="shared" si="28"/>
        <v>P</v>
      </c>
      <c r="AY34" s="14" t="str">
        <f>IF(D33="",E33,D33)&amp;F33</f>
        <v>F2L</v>
      </c>
      <c r="AZ34" s="14" t="str">
        <f t="shared" si="29"/>
        <v>F3</v>
      </c>
      <c r="BA34" s="14" t="str">
        <f>IF(K33="",L33,K33)&amp;M33</f>
        <v>F2L</v>
      </c>
      <c r="BB34" s="14" t="str">
        <f t="shared" si="30"/>
        <v>F3</v>
      </c>
      <c r="BC34" s="14" t="str">
        <f t="shared" si="31"/>
        <v>3</v>
      </c>
      <c r="BD34" s="14" t="str">
        <f t="shared" si="32"/>
        <v>3</v>
      </c>
      <c r="BI34" s="14" t="s">
        <v>97</v>
      </c>
      <c r="BJ34" s="14" t="s">
        <v>44</v>
      </c>
      <c r="BK34" s="14" t="str">
        <f t="shared" si="33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>IF(H34="","",IF(AND(E35="",L35=""),"P"&amp;(AA35+AC35),IF(AND(D35="",K35=""),"B"&amp;(AB35+AD35),IF(AND(D35="",L35=""),IF(AB35&gt;AC35,"B"&amp;(AB35-AC35),IF(AB35=AC35,"NB","P"&amp;(AC35-AB35))),IF(AND(E35="",K35=""),IF(AA35&gt;AD35,"P"&amp;(AA35-AD35),IF(AA35=AD35,"NB","B"&amp;(AD35-AA35))))))))</f>
        <v>P6</v>
      </c>
      <c r="C35" s="36" t="str">
        <f>IF(H34="","",IF(AP34=AP35,"",AP35))</f>
        <v/>
      </c>
      <c r="D35" s="79" t="str">
        <f>IF(H34="","",IF(AP35="PD",IF(AX35="P",AZ35,""),AJ35))</f>
        <v>F2</v>
      </c>
      <c r="E35" s="186" t="str">
        <f>IF(H34="","",IF(AP35="PD",IF(AX35="B",AZ35,""),AK35))</f>
        <v/>
      </c>
      <c r="F35" s="80" t="str">
        <f t="shared" si="20"/>
        <v>L</v>
      </c>
      <c r="G35" s="140"/>
      <c r="H35" s="84" t="str">
        <f>IF(Dashboard!N35="","",Dashboard!N35)</f>
        <v>B</v>
      </c>
      <c r="I35" s="140"/>
      <c r="J35" s="78" t="str">
        <f t="shared" si="21"/>
        <v/>
      </c>
      <c r="K35" s="79" t="str">
        <f>IF(H34="","",IF(AND(D35=AE35,LEFT(AE35)="L",REPLACE(AE35,1,1,"")&gt;=5),"L"&amp;(REPLACE(AE35,1,1,"")-3),AE35))</f>
        <v>F4</v>
      </c>
      <c r="L35" s="186" t="str">
        <f>IF(H34="","",IF(AND(E35=AF35,LEFT(AF35)="L",REPLACE(AF35,1,1,"")&gt;=5),"L"&amp;(REPLACE(AF35,1,1,"")-3),AF35))</f>
        <v/>
      </c>
      <c r="M35" s="36" t="str">
        <f t="shared" si="22"/>
        <v>L</v>
      </c>
      <c r="N35" s="36">
        <f>IF(H35="","",IF(M35="W",0+BD35,0-BD35)+IF(F35="W",0+BC35,0-BC35)+IF(V35="S",0,N34))</f>
        <v>-12</v>
      </c>
      <c r="O35" s="207" t="str">
        <f>IF(H34="","",IF(V35="S","",IF(N35&gt;0,N35,IF(Z35="R",N35,""))))</f>
        <v/>
      </c>
      <c r="P35" s="36">
        <f>IF(H35="","",IF(B35="NB",P34,IF(O35="",SUM($O$5:$O35)+N35,SUM($O$5:$O35))))</f>
        <v>0</v>
      </c>
      <c r="Q35" s="208" t="str">
        <f>IF(Z35="R","Rabbit","")</f>
        <v/>
      </c>
      <c r="R35" s="198">
        <f>IF(H35="","",IF(M35="W",0+BD35,0-BD35)+IF(F35="W",0+BC35,0-BC35))</f>
        <v>-6</v>
      </c>
      <c r="S35" s="83" t="str">
        <f>IF(H35="","",IF(R35&gt;0,"W",IF(R35&lt;0,"L","")))</f>
        <v>L</v>
      </c>
      <c r="T35" s="14">
        <f>IF(H35="","",IF(T34+U35&gt;=10,10,IF(T34+U35&lt;=-10,-10,T34+U35)))</f>
        <v>1</v>
      </c>
      <c r="U35" s="14">
        <f t="shared" si="23"/>
        <v>-6</v>
      </c>
      <c r="V35" s="14" t="str">
        <f>IF(H34="","",IF(Z34="R","S",IF(V34="S","C",IF(N34&gt;0,"S","C"))))</f>
        <v>C</v>
      </c>
      <c r="W35" s="14">
        <f>IF(H35="","",IF(V35="S",1,W34+1))</f>
        <v>4</v>
      </c>
      <c r="X35" s="83" t="str">
        <f>IF(H35="","",(IF(AND(F34&amp;F35="WW",OR(V34&amp;V35="SC",V34&amp;V35="CC")),"Y",IF(AND(F33&amp;F34&amp;F35="WLW",AZ35&lt;&gt;"B",OR(F33&amp;F34&amp;F35="SCC",F33&amp;F34&amp;F35="CCC")),"Y","N"))))</f>
        <v>N</v>
      </c>
      <c r="Y35" s="14" t="str">
        <f>IF(H35="","",IF(AND(M34&amp;M35="WW",OR(V34&amp;V35="SC",V34&amp;V35="CC")),"Y",IF(AND(M33&amp;M34&amp;M35="WLW",BB35&lt;&gt;"B",OR(V33&amp;V34&amp;V35="SCC",V33&amp;V34&amp;V35="CCC")),"Y","N")))</f>
        <v>N</v>
      </c>
      <c r="Z35" s="14" t="str">
        <f>IF(H35="","",IF(AND(N35&lt;0,W35&gt;2,N35&gt;=(2-W35)),"R","N"))</f>
        <v>N</v>
      </c>
      <c r="AA35" s="14" t="str">
        <f>IF(H35="","",IF(D35="B",1,IF(REPLACE(D35,1,1,"")="",0,REPLACE(D35,1,1,""))))</f>
        <v>2</v>
      </c>
      <c r="AB35" s="14">
        <f>IF(H35="","",IF(E35="B",1,IF(REPLACE(E35,1,1,"")="",0,REPLACE(E35,1,1,""))))</f>
        <v>0</v>
      </c>
      <c r="AC35" s="14" t="str">
        <f>IF(H35="","",IF(K35="B",1,IF(REPLACE(K35,1,1,"")="",0,REPLACE(K35,1,1,""))))</f>
        <v>4</v>
      </c>
      <c r="AD35" s="14">
        <f>IF(H35="","",IF(L35="B",1,IF(REPLACE(L35,1,1,"")="",0,REPLACE(L35,1,1,""))))</f>
        <v>0</v>
      </c>
      <c r="AE35" s="14" t="str">
        <f>IF(H34="","",IF(AQ35="TG",IF(H33="P","",BB35),AL35))</f>
        <v>F4</v>
      </c>
      <c r="AF35" s="14" t="str">
        <f>IF(H34="","",IF(AQ35="TG",IF(H33="B","",BB35),AM35))</f>
        <v/>
      </c>
      <c r="AG35" s="44" t="str">
        <f>IF(H35="","",IF(AT35="10101","Y",IF(AU35="10101","Y","N")))</f>
        <v>N</v>
      </c>
      <c r="AH35" s="44" t="str">
        <f>IF(H35="","",IF(AT35="12345","Y",IF(AU35="12345","Y","N")))</f>
        <v>N</v>
      </c>
      <c r="AI35" s="44" t="str">
        <f>IF(H35="","",IF(AV35="120012","Y",IF(AW35="120012","Y","N")))</f>
        <v>N</v>
      </c>
      <c r="AJ35" s="75" t="str">
        <f>IF(AP35="T-T",IF(H33="B",AZ35,""),IF(AP35="T-C",IF(H34="B",AZ35,""),IF(AP35="T-B",IF(H34="P",AZ35,""),"")))</f>
        <v/>
      </c>
      <c r="AK35" s="75" t="str">
        <f>IF(AP35="T-T",IF(H33="P",AZ35,""),IF(AP35="T-C",IF(H34="P",AZ35,""),IF(AP35="T-B",IF(H34="B",AZ35,""),"")))</f>
        <v/>
      </c>
      <c r="AL35" s="75" t="str">
        <f>IF(AP35="T-T",IF(H33="B",BB35,""),IF(AP35="T-C",IF(H34="B",BB35,""),IF(AP35="T-B",IF(H34="P",BB35,""),"")))</f>
        <v/>
      </c>
      <c r="AM35" s="75" t="str">
        <f>IF(AP35="T-T",IF(H33="P",BB35,""),IF(AP35="T-C",IF(H34="P",BB35,""),IF(AP35="T-B",IF(H34="B",BB35,""),"")))</f>
        <v/>
      </c>
      <c r="AP35" s="14" t="str">
        <f>IF(H34="","",IF(AG35="Y","T-C",IF(AH35="Y","T-B",IF(AI35="Y","T-T",IF(AP34="PD","PD",IF(OR(AND(AP34="T-T",AP33="T-T",M33&amp;M34="LL"),AND(OR(AP34="T-B",AP34="T-C"),M34="L")),"PD",AP34))))))</f>
        <v>PD</v>
      </c>
      <c r="AQ35" s="14" t="str">
        <f>IF(H34="","",IF(AG35="Y","T-C",IF(AH35="Y","T-B",IF(AI35="Y","T-T",IF(AQ34="TG","TG",IF(H34="","",IF(AG35="Y","T-C",IF(AH35="Y","T-B",IF(AI35="Y","T-T",IF(AQ34="TG","TG",IF(OR(AND(AQ34="T-T",AQ33="T-T",M33&amp;M34="LL"),AND(OR(AQ34="T-B",AQ34="T-C"),M34="L")),"TG",AQ34)))))))))))</f>
        <v>TG</v>
      </c>
      <c r="AR35" s="14" t="str">
        <f>IF(Dashboard!N35="P",IF(AR34="",1,AR34+1),"")</f>
        <v/>
      </c>
      <c r="AS35" s="14">
        <f>IF(Dashboard!N35="B",IF(AS34="",1,AS34+1),"")</f>
        <v>1</v>
      </c>
      <c r="AT35" s="14" t="str">
        <f t="shared" si="24"/>
        <v>20101</v>
      </c>
      <c r="AU35" s="14" t="str">
        <f t="shared" si="25"/>
        <v>01010</v>
      </c>
      <c r="AV35" s="14" t="str">
        <f t="shared" si="26"/>
        <v>120101</v>
      </c>
      <c r="AW35" s="14" t="str">
        <f t="shared" si="27"/>
        <v>001010</v>
      </c>
      <c r="AX35" s="14" t="str">
        <f t="shared" si="28"/>
        <v>P</v>
      </c>
      <c r="AY35" s="14" t="str">
        <f>IF(D34="",E34,D34)&amp;F34</f>
        <v>F3W</v>
      </c>
      <c r="AZ35" s="14" t="str">
        <f t="shared" si="29"/>
        <v>F2</v>
      </c>
      <c r="BA35" s="14" t="str">
        <f>IF(K34="",L34,K34)&amp;M34</f>
        <v>F3L</v>
      </c>
      <c r="BB35" s="14" t="str">
        <f t="shared" si="30"/>
        <v>F4</v>
      </c>
      <c r="BC35" s="14" t="str">
        <f t="shared" si="31"/>
        <v>2</v>
      </c>
      <c r="BD35" s="14" t="str">
        <f t="shared" si="32"/>
        <v>4</v>
      </c>
      <c r="BI35" s="14" t="s">
        <v>98</v>
      </c>
      <c r="BJ35" s="14" t="s">
        <v>44</v>
      </c>
      <c r="BK35" s="14" t="str">
        <f t="shared" si="33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>IF(H35="","",IF(AND(E36="",L36=""),"P"&amp;(AA36+AC36),IF(AND(D36="",K36=""),"B"&amp;(AB36+AD36),IF(AND(D36="",L36=""),IF(AB36&gt;AC36,"B"&amp;(AB36-AC36),IF(AB36=AC36,"NB","P"&amp;(AC36-AB36))),IF(AND(E36="",K36=""),IF(AA36&gt;AD36,"P"&amp;(AA36-AD36),IF(AA36=AD36,"NB","B"&amp;(AD36-AA36))))))))</f>
        <v>P8</v>
      </c>
      <c r="C36" s="24" t="str">
        <f>IF(H35="","",IF(AP35=AP36,"",AP36))</f>
        <v>T-C</v>
      </c>
      <c r="D36" s="81" t="str">
        <f>IF(H35="","",IF(AP36="PD",IF(AX36="P",AZ36,""),AJ36))</f>
        <v>F3</v>
      </c>
      <c r="E36" s="187" t="str">
        <f>IF(H35="","",IF(AP36="PD",IF(AX36="B",AZ36,""),AK36))</f>
        <v/>
      </c>
      <c r="F36" s="71" t="str">
        <f t="shared" si="20"/>
        <v>L</v>
      </c>
      <c r="G36" s="140"/>
      <c r="H36" s="85" t="str">
        <f>IF(Dashboard!N36="","",Dashboard!N36)</f>
        <v>B</v>
      </c>
      <c r="I36" s="140"/>
      <c r="J36" s="72" t="str">
        <f t="shared" si="21"/>
        <v>T-C</v>
      </c>
      <c r="K36" s="81" t="str">
        <f>IF(H35="","",IF(AND(D36=AE36,LEFT(AE36)="L",REPLACE(AE36,1,1,"")&gt;=5),"L"&amp;(REPLACE(AE36,1,1,"")-3),AE36))</f>
        <v>F5</v>
      </c>
      <c r="L36" s="187" t="str">
        <f>IF(H35="","",IF(AND(E36=AF36,LEFT(AF36)="L",REPLACE(AF36,1,1,"")&gt;=5),"L"&amp;(REPLACE(AF36,1,1,"")-3),AF36))</f>
        <v/>
      </c>
      <c r="M36" s="24" t="str">
        <f t="shared" si="22"/>
        <v>L</v>
      </c>
      <c r="N36" s="24">
        <f>IF(H36="","",IF(M36="W",0+BD36,0-BD36)+IF(F36="W",0+BC36,0-BC36)+IF(V36="S",0,N35))</f>
        <v>-20</v>
      </c>
      <c r="O36" s="190" t="str">
        <f>IF(H35="","",IF(V36="S","",IF(N36&gt;0,N36,IF(Z36="R",N36,""))))</f>
        <v/>
      </c>
      <c r="P36" s="24">
        <f>IF(H36="","",IF(B36="NB",P35,IF(O36="",SUM($O$5:$O36)+N36,SUM($O$5:$O36))))</f>
        <v>-8</v>
      </c>
      <c r="Q36" s="201" t="str">
        <f>IF(Z36="R","Rabbit","")</f>
        <v/>
      </c>
      <c r="R36" s="198">
        <f>IF(H36="","",IF(M36="W",0+BD36,0-BD36)+IF(F36="W",0+BC36,0-BC36))</f>
        <v>-8</v>
      </c>
      <c r="S36" s="83" t="str">
        <f>IF(H36="","",IF(R36&gt;0,"W",IF(R36&lt;0,"L","")))</f>
        <v>L</v>
      </c>
      <c r="T36" s="14">
        <f>IF(H36="","",IF(T35+U36&gt;=10,10,IF(T35+U36&lt;=-10,-10,T35+U36)))</f>
        <v>-5</v>
      </c>
      <c r="U36" s="14">
        <f t="shared" si="23"/>
        <v>-6</v>
      </c>
      <c r="V36" s="14" t="str">
        <f>IF(H35="","",IF(Z35="R","S",IF(V35="S","C",IF(N35&gt;0,"S","C"))))</f>
        <v>C</v>
      </c>
      <c r="W36" s="14">
        <f>IF(H36="","",IF(V36="S",1,W35+1))</f>
        <v>5</v>
      </c>
      <c r="X36" s="83" t="str">
        <f>IF(H36="","",(IF(AND(F35&amp;F36="WW",OR(V35&amp;V36="SC",V35&amp;V36="CC")),"Y",IF(AND(F34&amp;F35&amp;F36="WLW",AZ36&lt;&gt;"B",OR(F34&amp;F35&amp;F36="SCC",F34&amp;F35&amp;F36="CCC")),"Y","N"))))</f>
        <v>N</v>
      </c>
      <c r="Y36" s="14" t="str">
        <f>IF(H36="","",IF(AND(M35&amp;M36="WW",OR(V35&amp;V36="SC",V35&amp;V36="CC")),"Y",IF(AND(M34&amp;M35&amp;M36="WLW",BB36&lt;&gt;"B",OR(V34&amp;V35&amp;V36="SCC",V34&amp;V35&amp;V36="CCC")),"Y","N")))</f>
        <v>N</v>
      </c>
      <c r="Z36" s="14" t="str">
        <f>IF(H36="","",IF(AND(N36&lt;0,W36&gt;2,N36&gt;=(2-W36)),"R","N"))</f>
        <v>N</v>
      </c>
      <c r="AA36" s="14" t="str">
        <f>IF(H36="","",IF(D36="B",1,IF(REPLACE(D36,1,1,"")="",0,REPLACE(D36,1,1,""))))</f>
        <v>3</v>
      </c>
      <c r="AB36" s="14">
        <f>IF(H36="","",IF(E36="B",1,IF(REPLACE(E36,1,1,"")="",0,REPLACE(E36,1,1,""))))</f>
        <v>0</v>
      </c>
      <c r="AC36" s="14" t="str">
        <f>IF(H36="","",IF(K36="B",1,IF(REPLACE(K36,1,1,"")="",0,REPLACE(K36,1,1,""))))</f>
        <v>5</v>
      </c>
      <c r="AD36" s="14">
        <f>IF(H36="","",IF(L36="B",1,IF(REPLACE(L36,1,1,"")="",0,REPLACE(L36,1,1,""))))</f>
        <v>0</v>
      </c>
      <c r="AE36" s="14" t="str">
        <f>IF(H35="","",IF(AQ36="TG",IF(H34="P","",BB36),AL36))</f>
        <v>F5</v>
      </c>
      <c r="AF36" s="14" t="str">
        <f>IF(H35="","",IF(AQ36="TG",IF(H34="B","",BB36),AM36))</f>
        <v/>
      </c>
      <c r="AG36" s="44" t="str">
        <f>IF(H36="","",IF(AT36="10101","Y",IF(AU36="10101","Y","N")))</f>
        <v>Y</v>
      </c>
      <c r="AH36" s="44" t="str">
        <f>IF(H36="","",IF(AT36="12345","Y",IF(AU36="12345","Y","N")))</f>
        <v>N</v>
      </c>
      <c r="AI36" s="44" t="str">
        <f>IF(H36="","",IF(AV36="120012","Y",IF(AW36="120012","Y","N")))</f>
        <v>N</v>
      </c>
      <c r="AJ36" s="75" t="str">
        <f>IF(AP36="T-T",IF(H34="B",AZ36,""),IF(AP36="T-C",IF(H35="B",AZ36,""),IF(AP36="T-B",IF(H35="P",AZ36,""),"")))</f>
        <v>F3</v>
      </c>
      <c r="AK36" s="75" t="str">
        <f>IF(AP36="T-T",IF(H34="P",AZ36,""),IF(AP36="T-C",IF(H35="P",AZ36,""),IF(AP36="T-B",IF(H35="B",AZ36,""),"")))</f>
        <v/>
      </c>
      <c r="AL36" s="75" t="str">
        <f>IF(AP36="T-T",IF(H34="B",BB36,""),IF(AP36="T-C",IF(H35="B",BB36,""),IF(AP36="T-B",IF(H35="P",BB36,""),"")))</f>
        <v>F5</v>
      </c>
      <c r="AM36" s="75" t="str">
        <f>IF(AP36="T-T",IF(H34="P",BB36,""),IF(AP36="T-C",IF(H35="P",BB36,""),IF(AP36="T-B",IF(H35="B",BB36,""),"")))</f>
        <v/>
      </c>
      <c r="AP36" s="14" t="str">
        <f>IF(H35="","",IF(AG36="Y","T-C",IF(AH36="Y","T-B",IF(AI36="Y","T-T",IF(AP35="PD","PD",IF(OR(AND(AP35="T-T",AP34="T-T",M34&amp;M35="LL"),AND(OR(AP35="T-B",AP35="T-C"),M35="L")),"PD",AP35))))))</f>
        <v>T-C</v>
      </c>
      <c r="AQ36" s="14" t="str">
        <f>IF(H35="","",IF(AG36="Y","T-C",IF(AH36="Y","T-B",IF(AI36="Y","T-T",IF(AQ35="TG","TG",IF(H35="","",IF(AG36="Y","T-C",IF(AH36="Y","T-B",IF(AI36="Y","T-T",IF(AQ35="TG","TG",IF(OR(AND(AQ35="T-T",AQ34="T-T",M34&amp;M35="LL"),AND(OR(AQ35="T-B",AQ35="T-C"),M35="L")),"TG",AQ35)))))))))))</f>
        <v>T-C</v>
      </c>
      <c r="AR36" s="14" t="str">
        <f>IF(Dashboard!N36="P",IF(AR35="",1,AR35+1),"")</f>
        <v/>
      </c>
      <c r="AS36" s="14">
        <f>IF(Dashboard!N36="B",IF(AS35="",1,AS35+1),"")</f>
        <v>2</v>
      </c>
      <c r="AT36" s="14" t="str">
        <f t="shared" si="24"/>
        <v>01010</v>
      </c>
      <c r="AU36" s="14" t="str">
        <f t="shared" si="25"/>
        <v>10101</v>
      </c>
      <c r="AV36" s="14" t="str">
        <f t="shared" si="26"/>
        <v>201010</v>
      </c>
      <c r="AW36" s="14" t="str">
        <f t="shared" si="27"/>
        <v>010101</v>
      </c>
      <c r="AX36" s="14" t="str">
        <f t="shared" si="28"/>
        <v>B</v>
      </c>
      <c r="AY36" s="14" t="str">
        <f>IF(D35="",E35,D35)&amp;F35</f>
        <v>F2L</v>
      </c>
      <c r="AZ36" s="14" t="str">
        <f t="shared" si="29"/>
        <v>F3</v>
      </c>
      <c r="BA36" s="14" t="str">
        <f>IF(K35="",L35,K35)&amp;M35</f>
        <v>F4L</v>
      </c>
      <c r="BB36" s="14" t="str">
        <f t="shared" si="30"/>
        <v>F5</v>
      </c>
      <c r="BC36" s="14" t="str">
        <f t="shared" si="31"/>
        <v>3</v>
      </c>
      <c r="BD36" s="14" t="str">
        <f t="shared" si="32"/>
        <v>5</v>
      </c>
      <c r="BI36" s="14" t="s">
        <v>99</v>
      </c>
      <c r="BJ36" s="14" t="s">
        <v>44</v>
      </c>
      <c r="BK36" s="14" t="str">
        <f t="shared" si="33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>IF(H36="","",IF(AND(E37="",L37=""),"P"&amp;(AA37+AC37),IF(AND(D37="",K37=""),"B"&amp;(AB37+AD37),IF(AND(D37="",L37=""),IF(AB37&gt;AC37,"B"&amp;(AB37-AC37),IF(AB37=AC37,"NB","P"&amp;(AC37-AB37))),IF(AND(E37="",K37=""),IF(AA37&gt;AD37,"P"&amp;(AA37-AD37),IF(AA37=AD37,"NB","B"&amp;(AD37-AA37))))))))</f>
        <v>P2</v>
      </c>
      <c r="C37" s="24" t="str">
        <f>IF(H36="","",IF(AP36=AP37,"",AP37))</f>
        <v>PD</v>
      </c>
      <c r="D37" s="81" t="str">
        <f>IF(H36="","",IF(AP37="PD",IF(AX37="P",AZ37,""),AJ37))</f>
        <v/>
      </c>
      <c r="E37" s="187" t="str">
        <f>IF(H36="","",IF(AP37="PD",IF(AX37="B",AZ37,""),AK37))</f>
        <v>F4</v>
      </c>
      <c r="F37" s="71" t="str">
        <f t="shared" si="20"/>
        <v>W</v>
      </c>
      <c r="G37" s="140"/>
      <c r="H37" s="85" t="str">
        <f>IF(Dashboard!N37="","",Dashboard!N37)</f>
        <v>B</v>
      </c>
      <c r="I37" s="140"/>
      <c r="J37" s="72" t="str">
        <f t="shared" si="21"/>
        <v>TG</v>
      </c>
      <c r="K37" s="81" t="str">
        <f>IF(H36="","",IF(AND(D37=AE37,LEFT(AE37)="L",REPLACE(AE37,1,1,"")&gt;=5),"L"&amp;(REPLACE(AE37,1,1,"")-3),AE37))</f>
        <v>F6</v>
      </c>
      <c r="L37" s="187" t="str">
        <f>IF(H36="","",IF(AND(E37=AF37,LEFT(AF37)="L",REPLACE(AF37,1,1,"")&gt;=5),"L"&amp;(REPLACE(AF37,1,1,"")-3),AF37))</f>
        <v/>
      </c>
      <c r="M37" s="24" t="str">
        <f t="shared" si="22"/>
        <v>L</v>
      </c>
      <c r="N37" s="24">
        <f>IF(H37="","",IF(M37="W",0+BD37,0-BD37)+IF(F37="W",0+BC37,0-BC37)+IF(V37="S",0,N36))</f>
        <v>-22</v>
      </c>
      <c r="O37" s="190" t="str">
        <f>IF(H36="","",IF(V37="S","",IF(N37&gt;0,N37,IF(Z37="R",N37,""))))</f>
        <v/>
      </c>
      <c r="P37" s="24">
        <f>IF(H37="","",IF(B37="NB",P36,IF(O37="",SUM($O$5:$O37)+N37,SUM($O$5:$O37))))</f>
        <v>-10</v>
      </c>
      <c r="Q37" s="201" t="str">
        <f>IF(Z37="R","Rabbit","")</f>
        <v/>
      </c>
      <c r="R37" s="198">
        <f>IF(H37="","",IF(M37="W",0+BD37,0-BD37)+IF(F37="W",0+BC37,0-BC37))</f>
        <v>-2</v>
      </c>
      <c r="S37" s="83" t="str">
        <f>IF(H37="","",IF(R37&gt;0,"W",IF(R37&lt;0,"L","")))</f>
        <v>L</v>
      </c>
      <c r="T37" s="14">
        <f>IF(H37="","",IF(T36+U37&gt;=10,10,IF(T36+U37&lt;=-10,-10,T36+U37)))</f>
        <v>-10</v>
      </c>
      <c r="U37" s="14">
        <f t="shared" si="23"/>
        <v>-6</v>
      </c>
      <c r="V37" s="14" t="str">
        <f>IF(H36="","",IF(Z36="R","S",IF(V36="S","C",IF(N36&gt;0,"S","C"))))</f>
        <v>C</v>
      </c>
      <c r="W37" s="14">
        <f>IF(H37="","",IF(V37="S",1,W36+1))</f>
        <v>6</v>
      </c>
      <c r="X37" s="83" t="str">
        <f>IF(H37="","",(IF(AND(F36&amp;F37="WW",OR(V36&amp;V37="SC",V36&amp;V37="CC")),"Y",IF(AND(F35&amp;F36&amp;F37="WLW",AZ37&lt;&gt;"B",OR(F35&amp;F36&amp;F37="SCC",F35&amp;F36&amp;F37="CCC")),"Y","N"))))</f>
        <v>N</v>
      </c>
      <c r="Y37" s="14" t="str">
        <f>IF(H37="","",IF(AND(M36&amp;M37="WW",OR(V36&amp;V37="SC",V36&amp;V37="CC")),"Y",IF(AND(M35&amp;M36&amp;M37="WLW",BB37&lt;&gt;"B",OR(V35&amp;V36&amp;V37="SCC",V35&amp;V36&amp;V37="CCC")),"Y","N")))</f>
        <v>N</v>
      </c>
      <c r="Z37" s="14" t="str">
        <f>IF(H37="","",IF(AND(N37&lt;0,W37&gt;2,N37&gt;=(2-W37)),"R","N"))</f>
        <v>N</v>
      </c>
      <c r="AA37" s="14">
        <f>IF(H37="","",IF(D37="B",1,IF(REPLACE(D37,1,1,"")="",0,REPLACE(D37,1,1,""))))</f>
        <v>0</v>
      </c>
      <c r="AB37" s="14" t="str">
        <f>IF(H37="","",IF(E37="B",1,IF(REPLACE(E37,1,1,"")="",0,REPLACE(E37,1,1,""))))</f>
        <v>4</v>
      </c>
      <c r="AC37" s="14" t="str">
        <f>IF(H37="","",IF(K37="B",1,IF(REPLACE(K37,1,1,"")="",0,REPLACE(K37,1,1,""))))</f>
        <v>6</v>
      </c>
      <c r="AD37" s="14">
        <f>IF(H37="","",IF(L37="B",1,IF(REPLACE(L37,1,1,"")="",0,REPLACE(L37,1,1,""))))</f>
        <v>0</v>
      </c>
      <c r="AE37" s="14" t="str">
        <f>IF(H36="","",IF(AQ37="TG",IF(H35="P","",BB37),AL37))</f>
        <v>F6</v>
      </c>
      <c r="AF37" s="14" t="str">
        <f>IF(H36="","",IF(AQ37="TG",IF(H35="B","",BB37),AM37))</f>
        <v/>
      </c>
      <c r="AG37" s="44" t="str">
        <f>IF(H37="","",IF(AT37="10101","Y",IF(AU37="10101","Y","N")))</f>
        <v>N</v>
      </c>
      <c r="AH37" s="44" t="str">
        <f>IF(H37="","",IF(AT37="12345","Y",IF(AU37="12345","Y","N")))</f>
        <v>N</v>
      </c>
      <c r="AI37" s="44" t="str">
        <f>IF(H37="","",IF(AV37="120012","Y",IF(AW37="120012","Y","N")))</f>
        <v>N</v>
      </c>
      <c r="AJ37" s="75" t="str">
        <f>IF(AP37="T-T",IF(H35="B",AZ37,""),IF(AP37="T-C",IF(H36="B",AZ37,""),IF(AP37="T-B",IF(H36="P",AZ37,""),"")))</f>
        <v/>
      </c>
      <c r="AK37" s="75" t="str">
        <f>IF(AP37="T-T",IF(H35="P",AZ37,""),IF(AP37="T-C",IF(H36="P",AZ37,""),IF(AP37="T-B",IF(H36="B",AZ37,""),"")))</f>
        <v/>
      </c>
      <c r="AL37" s="75" t="str">
        <f>IF(AP37="T-T",IF(H35="B",BB37,""),IF(AP37="T-C",IF(H36="B",BB37,""),IF(AP37="T-B",IF(H36="P",BB37,""),"")))</f>
        <v/>
      </c>
      <c r="AM37" s="75" t="str">
        <f>IF(AP37="T-T",IF(H35="P",BB37,""),IF(AP37="T-C",IF(H36="P",BB37,""),IF(AP37="T-B",IF(H36="B",BB37,""),"")))</f>
        <v/>
      </c>
      <c r="AP37" s="14" t="str">
        <f>IF(H36="","",IF(AG37="Y","T-C",IF(AH37="Y","T-B",IF(AI37="Y","T-T",IF(AP36="PD","PD",IF(OR(AND(AP36="T-T",AP35="T-T",M35&amp;M36="LL"),AND(OR(AP36="T-B",AP36="T-C"),M36="L")),"PD",AP36))))))</f>
        <v>PD</v>
      </c>
      <c r="AQ37" s="14" t="str">
        <f>IF(H36="","",IF(AG37="Y","T-C",IF(AH37="Y","T-B",IF(AI37="Y","T-T",IF(AQ36="TG","TG",IF(H36="","",IF(AG37="Y","T-C",IF(AH37="Y","T-B",IF(AI37="Y","T-T",IF(AQ36="TG","TG",IF(OR(AND(AQ36="T-T",AQ35="T-T",M35&amp;M36="LL"),AND(OR(AQ36="T-B",AQ36="T-C"),M36="L")),"TG",AQ36)))))))))))</f>
        <v>TG</v>
      </c>
      <c r="AR37" s="14" t="str">
        <f>IF(Dashboard!N37="P",IF(AR36="",1,AR36+1),"")</f>
        <v/>
      </c>
      <c r="AS37" s="14">
        <f>IF(Dashboard!N37="B",IF(AS36="",1,AS36+1),"")</f>
        <v>3</v>
      </c>
      <c r="AT37" s="14" t="str">
        <f t="shared" si="24"/>
        <v>10100</v>
      </c>
      <c r="AU37" s="14" t="str">
        <f t="shared" si="25"/>
        <v>01012</v>
      </c>
      <c r="AV37" s="14" t="str">
        <f t="shared" si="26"/>
        <v>010100</v>
      </c>
      <c r="AW37" s="14" t="str">
        <f t="shared" si="27"/>
        <v>101012</v>
      </c>
      <c r="AX37" s="14" t="str">
        <f t="shared" si="28"/>
        <v>B</v>
      </c>
      <c r="AY37" s="14" t="str">
        <f>IF(D36="",E36,D36)&amp;F36</f>
        <v>F3L</v>
      </c>
      <c r="AZ37" s="14" t="str">
        <f t="shared" si="29"/>
        <v>F4</v>
      </c>
      <c r="BA37" s="14" t="str">
        <f>IF(K36="",L36,K36)&amp;M36</f>
        <v>F5L</v>
      </c>
      <c r="BB37" s="14" t="str">
        <f t="shared" si="30"/>
        <v>F6</v>
      </c>
      <c r="BC37" s="14" t="str">
        <f t="shared" si="31"/>
        <v>4</v>
      </c>
      <c r="BD37" s="14" t="str">
        <f t="shared" si="32"/>
        <v>6</v>
      </c>
      <c r="BI37" s="14" t="s">
        <v>100</v>
      </c>
      <c r="BJ37" s="14" t="s">
        <v>44</v>
      </c>
      <c r="BK37" s="14" t="str">
        <f t="shared" si="33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>IF(H37="","",IF(AND(E38="",L38=""),"P"&amp;(AA38+AC38),IF(AND(D38="",K38=""),"B"&amp;(AB38+AD38),IF(AND(D38="",L38=""),IF(AB38&gt;AC38,"B"&amp;(AB38-AC38),IF(AB38=AC38,"NB","P"&amp;(AC38-AB38))),IF(AND(E38="",K38=""),IF(AA38&gt;AD38,"P"&amp;(AA38-AD38),IF(AA38=AD38,"NB","B"&amp;(AD38-AA38))))))))</f>
        <v>P4</v>
      </c>
      <c r="C38" s="24" t="str">
        <f>IF(H37="","",IF(AP37=AP38,"",AP38))</f>
        <v/>
      </c>
      <c r="D38" s="81" t="str">
        <f>IF(H37="","",IF(AP38="PD",IF(AX38="P",AZ38,""),AJ38))</f>
        <v/>
      </c>
      <c r="E38" s="187" t="str">
        <f>IF(H37="","",IF(AP38="PD",IF(AX38="B",AZ38,""),AK38))</f>
        <v>F3</v>
      </c>
      <c r="F38" s="71" t="str">
        <f t="shared" si="20"/>
        <v>L</v>
      </c>
      <c r="G38" s="140"/>
      <c r="H38" s="85" t="str">
        <f>IF(Dashboard!N38="","",Dashboard!N38)</f>
        <v>P</v>
      </c>
      <c r="I38" s="140"/>
      <c r="J38" s="72" t="str">
        <f t="shared" si="21"/>
        <v/>
      </c>
      <c r="K38" s="81" t="str">
        <f>IF(H37="","",IF(AND(D38=AE38,LEFT(AE38)="L",REPLACE(AE38,1,1,"")&gt;=5),"L"&amp;(REPLACE(AE38,1,1,"")-3),AE38))</f>
        <v>F7</v>
      </c>
      <c r="L38" s="187" t="str">
        <f>IF(H37="","",IF(AND(E38=AF38,LEFT(AF38)="L",REPLACE(AF38,1,1,"")&gt;=5),"L"&amp;(REPLACE(AF38,1,1,"")-3),AF38))</f>
        <v/>
      </c>
      <c r="M38" s="24" t="str">
        <f t="shared" si="22"/>
        <v>W</v>
      </c>
      <c r="N38" s="24">
        <f>IF(H38="","",IF(M38="W",0+BD38,0-BD38)+IF(F38="W",0+BC38,0-BC38)+IF(V38="S",0,N37))</f>
        <v>-18</v>
      </c>
      <c r="O38" s="190" t="str">
        <f>IF(H37="","",IF(V38="S","",IF(N38&gt;0,N38,IF(Z38="R",N38,""))))</f>
        <v/>
      </c>
      <c r="P38" s="24">
        <f>IF(H38="","",IF(B38="NB",P37,IF(O38="",SUM($O$5:$O38)+N38,SUM($O$5:$O38))))</f>
        <v>-6</v>
      </c>
      <c r="Q38" s="201" t="str">
        <f>IF(Z38="R","Rabbit","")</f>
        <v/>
      </c>
      <c r="R38" s="198">
        <f>IF(H38="","",IF(M38="W",0+BD38,0-BD38)+IF(F38="W",0+BC38,0-BC38))</f>
        <v>4</v>
      </c>
      <c r="S38" s="83" t="str">
        <f>IF(H38="","",IF(R38&gt;0,"W",IF(R38&lt;0,"L","")))</f>
        <v>W</v>
      </c>
      <c r="T38" s="14">
        <f>IF(H38="","",IF(T37+U38&gt;=10,10,IF(T37+U38&lt;=-10,-10,T37+U38)))</f>
        <v>-9</v>
      </c>
      <c r="U38" s="14">
        <f t="shared" si="23"/>
        <v>1</v>
      </c>
      <c r="V38" s="14" t="str">
        <f>IF(H37="","",IF(Z37="R","S",IF(V37="S","C",IF(N37&gt;0,"S","C"))))</f>
        <v>C</v>
      </c>
      <c r="W38" s="14">
        <f>IF(H38="","",IF(V38="S",1,W37+1))</f>
        <v>7</v>
      </c>
      <c r="X38" s="83" t="str">
        <f>IF(H38="","",(IF(AND(F37&amp;F38="WW",OR(V37&amp;V38="SC",V37&amp;V38="CC")),"Y",IF(AND(F36&amp;F37&amp;F38="WLW",AZ38&lt;&gt;"B",OR(F36&amp;F37&amp;F38="SCC",F36&amp;F37&amp;F38="CCC")),"Y","N"))))</f>
        <v>N</v>
      </c>
      <c r="Y38" s="14" t="str">
        <f>IF(H38="","",IF(AND(M37&amp;M38="WW",OR(V37&amp;V38="SC",V37&amp;V38="CC")),"Y",IF(AND(M36&amp;M37&amp;M38="WLW",BB38&lt;&gt;"B",OR(V36&amp;V37&amp;V38="SCC",V36&amp;V37&amp;V38="CCC")),"Y","N")))</f>
        <v>N</v>
      </c>
      <c r="Z38" s="14" t="str">
        <f>IF(H38="","",IF(AND(N38&lt;0,W38&gt;2,N38&gt;=(2-W38)),"R","N"))</f>
        <v>N</v>
      </c>
      <c r="AA38" s="14">
        <f>IF(H38="","",IF(D38="B",1,IF(REPLACE(D38,1,1,"")="",0,REPLACE(D38,1,1,""))))</f>
        <v>0</v>
      </c>
      <c r="AB38" s="14" t="str">
        <f>IF(H38="","",IF(E38="B",1,IF(REPLACE(E38,1,1,"")="",0,REPLACE(E38,1,1,""))))</f>
        <v>3</v>
      </c>
      <c r="AC38" s="14" t="str">
        <f>IF(H38="","",IF(K38="B",1,IF(REPLACE(K38,1,1,"")="",0,REPLACE(K38,1,1,""))))</f>
        <v>7</v>
      </c>
      <c r="AD38" s="14">
        <f>IF(H38="","",IF(L38="B",1,IF(REPLACE(L38,1,1,"")="",0,REPLACE(L38,1,1,""))))</f>
        <v>0</v>
      </c>
      <c r="AE38" s="14" t="str">
        <f>IF(H37="","",IF(AQ38="TG",IF(H36="P","",BB38),AL38))</f>
        <v>F7</v>
      </c>
      <c r="AF38" s="14" t="str">
        <f>IF(H37="","",IF(AQ38="TG",IF(H36="B","",BB38),AM38))</f>
        <v/>
      </c>
      <c r="AG38" s="44" t="str">
        <f>IF(H38="","",IF(AT38="10101","Y",IF(AU38="10101","Y","N")))</f>
        <v>N</v>
      </c>
      <c r="AH38" s="44" t="str">
        <f>IF(H38="","",IF(AT38="12345","Y",IF(AU38="12345","Y","N")))</f>
        <v>N</v>
      </c>
      <c r="AI38" s="44" t="str">
        <f>IF(H38="","",IF(AV38="120012","Y",IF(AW38="120012","Y","N")))</f>
        <v>N</v>
      </c>
      <c r="AJ38" s="75" t="str">
        <f>IF(AP38="T-T",IF(H36="B",AZ38,""),IF(AP38="T-C",IF(H37="B",AZ38,""),IF(AP38="T-B",IF(H37="P",AZ38,""),"")))</f>
        <v/>
      </c>
      <c r="AK38" s="75" t="str">
        <f>IF(AP38="T-T",IF(H36="P",AZ38,""),IF(AP38="T-C",IF(H37="P",AZ38,""),IF(AP38="T-B",IF(H37="B",AZ38,""),"")))</f>
        <v/>
      </c>
      <c r="AL38" s="75" t="str">
        <f>IF(AP38="T-T",IF(H36="B",BB38,""),IF(AP38="T-C",IF(H37="B",BB38,""),IF(AP38="T-B",IF(H37="P",BB38,""),"")))</f>
        <v/>
      </c>
      <c r="AM38" s="75" t="str">
        <f>IF(AP38="T-T",IF(H36="P",BB38,""),IF(AP38="T-C",IF(H37="P",BB38,""),IF(AP38="T-B",IF(H37="B",BB38,""),"")))</f>
        <v/>
      </c>
      <c r="AP38" s="14" t="str">
        <f>IF(H37="","",IF(AG38="Y","T-C",IF(AH38="Y","T-B",IF(AI38="Y","T-T",IF(AP37="PD","PD",IF(OR(AND(AP37="T-T",AP36="T-T",M36&amp;M37="LL"),AND(OR(AP37="T-B",AP37="T-C"),M37="L")),"PD",AP37))))))</f>
        <v>PD</v>
      </c>
      <c r="AQ38" s="14" t="str">
        <f>IF(H37="","",IF(AG38="Y","T-C",IF(AH38="Y","T-B",IF(AI38="Y","T-T",IF(AQ37="TG","TG",IF(H37="","",IF(AG38="Y","T-C",IF(AH38="Y","T-B",IF(AI38="Y","T-T",IF(AQ37="TG","TG",IF(OR(AND(AQ37="T-T",AQ36="T-T",M36&amp;M37="LL"),AND(OR(AQ37="T-B",AQ37="T-C"),M37="L")),"TG",AQ37)))))))))))</f>
        <v>TG</v>
      </c>
      <c r="AR38" s="14">
        <f>IF(Dashboard!N38="P",IF(AR37="",1,AR37+1),"")</f>
        <v>1</v>
      </c>
      <c r="AS38" s="14" t="str">
        <f>IF(Dashboard!N38="B",IF(AS37="",1,AS37+1),"")</f>
        <v/>
      </c>
      <c r="AT38" s="14" t="str">
        <f t="shared" si="24"/>
        <v>01000</v>
      </c>
      <c r="AU38" s="14" t="str">
        <f t="shared" si="25"/>
        <v>10123</v>
      </c>
      <c r="AV38" s="14" t="str">
        <f t="shared" si="26"/>
        <v>101000</v>
      </c>
      <c r="AW38" s="14" t="str">
        <f t="shared" si="27"/>
        <v>010123</v>
      </c>
      <c r="AX38" s="14" t="str">
        <f t="shared" si="28"/>
        <v>B</v>
      </c>
      <c r="AY38" s="14" t="str">
        <f>IF(D37="",E37,D37)&amp;F37</f>
        <v>F4W</v>
      </c>
      <c r="AZ38" s="14" t="str">
        <f t="shared" si="29"/>
        <v>F3</v>
      </c>
      <c r="BA38" s="14" t="str">
        <f>IF(K37="",L37,K37)&amp;M37</f>
        <v>F6L</v>
      </c>
      <c r="BB38" s="14" t="str">
        <f t="shared" si="30"/>
        <v>F7</v>
      </c>
      <c r="BC38" s="14" t="str">
        <f t="shared" si="31"/>
        <v>3</v>
      </c>
      <c r="BD38" s="14" t="str">
        <f t="shared" si="32"/>
        <v>7</v>
      </c>
      <c r="BI38" s="14" t="s">
        <v>101</v>
      </c>
      <c r="BJ38" s="14" t="s">
        <v>44</v>
      </c>
      <c r="BK38" s="14" t="str">
        <f t="shared" si="33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>IF(H38="","",IF(AND(E39="",L39=""),"P"&amp;(AA39+AC39),IF(AND(D39="",K39=""),"B"&amp;(AB39+AD39),IF(AND(D39="",L39=""),IF(AB39&gt;AC39,"B"&amp;(AB39-AC39),IF(AB39=AC39,"NB","P"&amp;(AC39-AB39))),IF(AND(E39="",K39=""),IF(AA39&gt;AD39,"P"&amp;(AA39-AD39),IF(AA39=AD39,"NB","B"&amp;(AD39-AA39))))))))</f>
        <v>P2</v>
      </c>
      <c r="C39" s="25" t="str">
        <f>IF(H38="","",IF(AP38=AP39,"",AP39))</f>
        <v/>
      </c>
      <c r="D39" s="82" t="str">
        <f>IF(H38="","",IF(AP39="PD",IF(AX39="P",AZ39,""),AJ39))</f>
        <v/>
      </c>
      <c r="E39" s="188" t="str">
        <f>IF(H38="","",IF(AP39="PD",IF(AX39="B",AZ39,""),AK39))</f>
        <v>F4</v>
      </c>
      <c r="F39" s="74" t="str">
        <f t="shared" si="20"/>
        <v>L</v>
      </c>
      <c r="G39" s="140"/>
      <c r="H39" s="86" t="str">
        <f>IF(Dashboard!N39="","",Dashboard!N39)</f>
        <v>P</v>
      </c>
      <c r="I39" s="140"/>
      <c r="J39" s="73" t="str">
        <f t="shared" si="21"/>
        <v/>
      </c>
      <c r="K39" s="82" t="str">
        <f>IF(H38="","",IF(AND(D39=AE39,LEFT(AE39)="L",REPLACE(AE39,1,1,"")&gt;=5),"L"&amp;(REPLACE(AE39,1,1,"")-3),AE39))</f>
        <v>F6</v>
      </c>
      <c r="L39" s="188" t="str">
        <f>IF(H38="","",IF(AND(E39=AF39,LEFT(AF39)="L",REPLACE(AF39,1,1,"")&gt;=5),"L"&amp;(REPLACE(AF39,1,1,"")-3),AF39))</f>
        <v/>
      </c>
      <c r="M39" s="25" t="str">
        <f t="shared" si="22"/>
        <v>W</v>
      </c>
      <c r="N39" s="25">
        <f>IF(H39="","",IF(M39="W",0+BD39,0-BD39)+IF(F39="W",0+BC39,0-BC39)+IF(V39="S",0,N38))</f>
        <v>-16</v>
      </c>
      <c r="O39" s="202" t="str">
        <f>IF(H38="","",IF(V39="S","",IF(N39&gt;0,N39,IF(Z39="R",N39,""))))</f>
        <v/>
      </c>
      <c r="P39" s="25">
        <f>IF(H39="","",IF(B39="NB",P38,IF(O39="",SUM($O$5:$O39)+N39,SUM($O$5:$O39))))</f>
        <v>-4</v>
      </c>
      <c r="Q39" s="203" t="str">
        <f>IF(Z39="R","Rabbit","")</f>
        <v/>
      </c>
      <c r="R39" s="198">
        <f>IF(H39="","",IF(M39="W",0+BD39,0-BD39)+IF(F39="W",0+BC39,0-BC39))</f>
        <v>2</v>
      </c>
      <c r="S39" s="83" t="str">
        <f>IF(H39="","",IF(R39&gt;0,"W",IF(R39&lt;0,"L","")))</f>
        <v>W</v>
      </c>
      <c r="T39" s="14">
        <f>IF(H39="","",IF(T38+U39&gt;=10,10,IF(T38+U39&lt;=-10,-10,T38+U39)))</f>
        <v>-6</v>
      </c>
      <c r="U39" s="14">
        <f t="shared" si="23"/>
        <v>3</v>
      </c>
      <c r="V39" s="14" t="str">
        <f>IF(H38="","",IF(Z38="R","S",IF(V38="S","C",IF(N38&gt;0,"S","C"))))</f>
        <v>C</v>
      </c>
      <c r="W39" s="14">
        <f>IF(H39="","",IF(V39="S",1,W38+1))</f>
        <v>8</v>
      </c>
      <c r="X39" s="83" t="str">
        <f>IF(H39="","",(IF(AND(F38&amp;F39="WW",OR(V38&amp;V39="SC",V38&amp;V39="CC")),"Y",IF(AND(F37&amp;F38&amp;F39="WLW",AZ39&lt;&gt;"B",OR(F37&amp;F38&amp;F39="SCC",F37&amp;F38&amp;F39="CCC")),"Y","N"))))</f>
        <v>N</v>
      </c>
      <c r="Y39" s="14" t="str">
        <f>IF(H39="","",IF(AND(M38&amp;M39="WW",OR(V38&amp;V39="SC",V38&amp;V39="CC")),"Y",IF(AND(M37&amp;M38&amp;M39="WLW",BB39&lt;&gt;"B",OR(V37&amp;V38&amp;V39="SCC",V37&amp;V38&amp;V39="CCC")),"Y","N")))</f>
        <v>Y</v>
      </c>
      <c r="Z39" s="14" t="str">
        <f>IF(H39="","",IF(AND(N39&lt;0,W39&gt;2,N39&gt;=(2-W39)),"R","N"))</f>
        <v>N</v>
      </c>
      <c r="AA39" s="14">
        <f>IF(H39="","",IF(D39="B",1,IF(REPLACE(D39,1,1,"")="",0,REPLACE(D39,1,1,""))))</f>
        <v>0</v>
      </c>
      <c r="AB39" s="14" t="str">
        <f>IF(H39="","",IF(E39="B",1,IF(REPLACE(E39,1,1,"")="",0,REPLACE(E39,1,1,""))))</f>
        <v>4</v>
      </c>
      <c r="AC39" s="14" t="str">
        <f>IF(H39="","",IF(K39="B",1,IF(REPLACE(K39,1,1,"")="",0,REPLACE(K39,1,1,""))))</f>
        <v>6</v>
      </c>
      <c r="AD39" s="14">
        <f>IF(H39="","",IF(L39="B",1,IF(REPLACE(L39,1,1,"")="",0,REPLACE(L39,1,1,""))))</f>
        <v>0</v>
      </c>
      <c r="AE39" s="14" t="str">
        <f>IF(H38="","",IF(AQ39="TG",IF(H37="P","",BB39),AL39))</f>
        <v>F6</v>
      </c>
      <c r="AF39" s="14" t="str">
        <f>IF(H38="","",IF(AQ39="TG",IF(H37="B","",BB39),AM39))</f>
        <v/>
      </c>
      <c r="AG39" s="44" t="str">
        <f>IF(H39="","",IF(AT39="10101","Y",IF(AU39="10101","Y","N")))</f>
        <v>N</v>
      </c>
      <c r="AH39" s="44" t="str">
        <f>IF(H39="","",IF(AT39="12345","Y",IF(AU39="12345","Y","N")))</f>
        <v>N</v>
      </c>
      <c r="AI39" s="44" t="str">
        <f>IF(H39="","",IF(AV39="120012","Y",IF(AW39="120012","Y","N")))</f>
        <v>N</v>
      </c>
      <c r="AJ39" s="75" t="str">
        <f>IF(AP39="T-T",IF(H37="B",AZ39,""),IF(AP39="T-C",IF(H38="B",AZ39,""),IF(AP39="T-B",IF(H38="P",AZ39,""),"")))</f>
        <v/>
      </c>
      <c r="AK39" s="75" t="str">
        <f>IF(AP39="T-T",IF(H37="P",AZ39,""),IF(AP39="T-C",IF(H38="P",AZ39,""),IF(AP39="T-B",IF(H38="B",AZ39,""),"")))</f>
        <v/>
      </c>
      <c r="AL39" s="75" t="str">
        <f>IF(AP39="T-T",IF(H37="B",BB39,""),IF(AP39="T-C",IF(H38="B",BB39,""),IF(AP39="T-B",IF(H38="P",BB39,""),"")))</f>
        <v/>
      </c>
      <c r="AM39" s="75" t="str">
        <f>IF(AP39="T-T",IF(H37="P",BB39,""),IF(AP39="T-C",IF(H38="P",BB39,""),IF(AP39="T-B",IF(H38="B",BB39,""),"")))</f>
        <v/>
      </c>
      <c r="AP39" s="14" t="str">
        <f>IF(H38="","",IF(AG39="Y","T-C",IF(AH39="Y","T-B",IF(AI39="Y","T-T",IF(AP38="PD","PD",IF(OR(AND(AP38="T-T",AP37="T-T",M37&amp;M38="LL"),AND(OR(AP38="T-B",AP38="T-C"),M38="L")),"PD",AP38))))))</f>
        <v>PD</v>
      </c>
      <c r="AQ39" s="14" t="str">
        <f>IF(H38="","",IF(AG39="Y","T-C",IF(AH39="Y","T-B",IF(AI39="Y","T-T",IF(AQ38="TG","TG",IF(H38="","",IF(AG39="Y","T-C",IF(AH39="Y","T-B",IF(AI39="Y","T-T",IF(AQ38="TG","TG",IF(OR(AND(AQ38="T-T",AQ37="T-T",M37&amp;M38="LL"),AND(OR(AQ38="T-B",AQ38="T-C"),M38="L")),"TG",AQ38)))))))))))</f>
        <v>TG</v>
      </c>
      <c r="AR39" s="14">
        <f>IF(Dashboard!N39="P",IF(AR38="",1,AR38+1),"")</f>
        <v>2</v>
      </c>
      <c r="AS39" s="14" t="str">
        <f>IF(Dashboard!N39="B",IF(AS38="",1,AS38+1),"")</f>
        <v/>
      </c>
      <c r="AT39" s="14" t="str">
        <f t="shared" si="24"/>
        <v>10001</v>
      </c>
      <c r="AU39" s="14" t="str">
        <f t="shared" si="25"/>
        <v>01230</v>
      </c>
      <c r="AV39" s="14" t="str">
        <f t="shared" si="26"/>
        <v>010001</v>
      </c>
      <c r="AW39" s="14" t="str">
        <f t="shared" si="27"/>
        <v>101230</v>
      </c>
      <c r="AX39" s="14" t="str">
        <f t="shared" si="28"/>
        <v>B</v>
      </c>
      <c r="AY39" s="14" t="str">
        <f>IF(D38="",E38,D38)&amp;F38</f>
        <v>F3L</v>
      </c>
      <c r="AZ39" s="14" t="str">
        <f t="shared" si="29"/>
        <v>F4</v>
      </c>
      <c r="BA39" s="14" t="str">
        <f>IF(K38="",L38,K38)&amp;M38</f>
        <v>F7W</v>
      </c>
      <c r="BB39" s="14" t="str">
        <f t="shared" si="30"/>
        <v>F6</v>
      </c>
      <c r="BC39" s="14" t="str">
        <f t="shared" si="31"/>
        <v>4</v>
      </c>
      <c r="BD39" s="14" t="str">
        <f t="shared" si="32"/>
        <v>6</v>
      </c>
      <c r="BI39" s="14" t="s">
        <v>102</v>
      </c>
      <c r="BJ39" s="14" t="s">
        <v>44</v>
      </c>
      <c r="BK39" s="14" t="str">
        <f t="shared" si="33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>IF(H39="","",IF(AND(E40="",L40=""),"P"&amp;(AA40+AC40),IF(AND(D40="",K40=""),"B"&amp;(AB40+AD40),IF(AND(D40="",L40=""),IF(AB40&gt;AC40,"B"&amp;(AB40-AC40),IF(AB40=AC40,"NB","P"&amp;(AC40-AB40))),IF(AND(E40="",K40=""),IF(AA40&gt;AD40,"P"&amp;(AA40-AD40),IF(AA40=AD40,"NB","B"&amp;(AD40-AA40))))))))</f>
        <v>B6</v>
      </c>
      <c r="C40" s="36" t="str">
        <f>IF(H39="","",IF(AP39=AP40,"",AP40))</f>
        <v/>
      </c>
      <c r="D40" s="79" t="str">
        <f>IF(H39="","",IF(AP40="PD",IF(AX40="P",AZ40,""),AJ40))</f>
        <v/>
      </c>
      <c r="E40" s="186" t="str">
        <f>IF(H39="","",IF(AP40="PD",IF(AX40="B",AZ40,""),AK40))</f>
        <v>F5</v>
      </c>
      <c r="F40" s="80" t="str">
        <f t="shared" si="20"/>
        <v>W</v>
      </c>
      <c r="G40" s="140"/>
      <c r="H40" s="84" t="str">
        <f>IF(Dashboard!N40="","",Dashboard!N40)</f>
        <v>B</v>
      </c>
      <c r="I40" s="140"/>
      <c r="J40" s="78" t="str">
        <f t="shared" si="21"/>
        <v/>
      </c>
      <c r="K40" s="79" t="str">
        <f>IF(H39="","",IF(AND(D40=AE40,LEFT(AE40)="L",REPLACE(AE40,1,1,"")&gt;=5),"L"&amp;(REPLACE(AE40,1,1,"")-3),AE40))</f>
        <v/>
      </c>
      <c r="L40" s="186" t="str">
        <f>IF(H39="","",IF(AND(E40=AF40,LEFT(AF40)="L",REPLACE(AF40,1,1,"")&gt;=5),"L"&amp;(REPLACE(AF40,1,1,"")-3),AF40))</f>
        <v>B</v>
      </c>
      <c r="M40" s="36" t="str">
        <f t="shared" si="22"/>
        <v>W</v>
      </c>
      <c r="N40" s="36">
        <f>IF(H40="","",IF(M40="W",0+BD40,0-BD40)+IF(F40="W",0+BC40,0-BC40)+IF(V40="S",0,N39))</f>
        <v>-10</v>
      </c>
      <c r="O40" s="207" t="str">
        <f>IF(H39="","",IF(V40="S","",IF(N40&gt;0,N40,IF(Z40="R",N40,""))))</f>
        <v/>
      </c>
      <c r="P40" s="36">
        <f>IF(H40="","",IF(B40="NB",P39,IF(O40="",SUM($O$5:$O40)+N40,SUM($O$5:$O40))))</f>
        <v>2</v>
      </c>
      <c r="Q40" s="208" t="str">
        <f>IF(Z40="R","Rabbit","")</f>
        <v/>
      </c>
      <c r="R40" s="198">
        <f>IF(H40="","",IF(M40="W",0+BD40,0-BD40)+IF(F40="W",0+BC40,0-BC40))</f>
        <v>6</v>
      </c>
      <c r="S40" s="83" t="str">
        <f>IF(H40="","",IF(R40&gt;0,"W",IF(R40&lt;0,"L","")))</f>
        <v>W</v>
      </c>
      <c r="T40" s="14">
        <f>IF(H40="","",IF(T39+U40&gt;=10,10,IF(T39+U40&lt;=-10,-10,T39+U40)))</f>
        <v>0</v>
      </c>
      <c r="U40" s="14">
        <f t="shared" si="23"/>
        <v>6</v>
      </c>
      <c r="V40" s="14" t="str">
        <f>IF(H39="","",IF(Z39="R","S",IF(V39="S","C",IF(N39&gt;0,"S","C"))))</f>
        <v>C</v>
      </c>
      <c r="W40" s="14">
        <f>IF(H40="","",IF(V40="S",1,W39+1))</f>
        <v>9</v>
      </c>
      <c r="X40" s="83" t="str">
        <f>IF(H40="","",(IF(AND(F39&amp;F40="WW",OR(V39&amp;V40="SC",V39&amp;V40="CC")),"Y",IF(AND(F38&amp;F39&amp;F40="WLW",AZ40&lt;&gt;"B",OR(F38&amp;F39&amp;F40="SCC",F38&amp;F39&amp;F40="CCC")),"Y","N"))))</f>
        <v>N</v>
      </c>
      <c r="Y40" s="14" t="str">
        <f>IF(H40="","",IF(AND(M39&amp;M40="WW",OR(V39&amp;V40="SC",V39&amp;V40="CC")),"Y",IF(AND(M38&amp;M39&amp;M40="WLW",BB40&lt;&gt;"B",OR(V38&amp;V39&amp;V40="SCC",V38&amp;V39&amp;V40="CCC")),"Y","N")))</f>
        <v>Y</v>
      </c>
      <c r="Z40" s="14" t="str">
        <f>IF(H40="","",IF(AND(N40&lt;0,W40&gt;2,N40&gt;=(2-W40)),"R","N"))</f>
        <v>N</v>
      </c>
      <c r="AA40" s="14">
        <f>IF(H40="","",IF(D40="B",1,IF(REPLACE(D40,1,1,"")="",0,REPLACE(D40,1,1,""))))</f>
        <v>0</v>
      </c>
      <c r="AB40" s="14" t="str">
        <f>IF(H40="","",IF(E40="B",1,IF(REPLACE(E40,1,1,"")="",0,REPLACE(E40,1,1,""))))</f>
        <v>5</v>
      </c>
      <c r="AC40" s="14">
        <f>IF(H40="","",IF(K40="B",1,IF(REPLACE(K40,1,1,"")="",0,REPLACE(K40,1,1,""))))</f>
        <v>0</v>
      </c>
      <c r="AD40" s="14">
        <f>IF(H40="","",IF(L40="B",1,IF(REPLACE(L40,1,1,"")="",0,REPLACE(L40,1,1,""))))</f>
        <v>1</v>
      </c>
      <c r="AE40" s="14" t="str">
        <f>IF(H39="","",IF(AQ40="TG",IF(H38="P","",BB40),AL40))</f>
        <v/>
      </c>
      <c r="AF40" s="14" t="str">
        <f>IF(H39="","",IF(AQ40="TG",IF(H38="B","",BB40),AM40))</f>
        <v>B</v>
      </c>
      <c r="AG40" s="44" t="str">
        <f>IF(H40="","",IF(AT40="10101","Y",IF(AU40="10101","Y","N")))</f>
        <v>N</v>
      </c>
      <c r="AH40" s="44" t="str">
        <f>IF(H40="","",IF(AT40="12345","Y",IF(AU40="12345","Y","N")))</f>
        <v>N</v>
      </c>
      <c r="AI40" s="44" t="str">
        <f>IF(H40="","",IF(AV40="120012","Y",IF(AW40="120012","Y","N")))</f>
        <v>N</v>
      </c>
      <c r="AJ40" s="75" t="str">
        <f>IF(AP40="T-T",IF(H38="B",AZ40,""),IF(AP40="T-C",IF(H39="B",AZ40,""),IF(AP40="T-B",IF(H39="P",AZ40,""),"")))</f>
        <v/>
      </c>
      <c r="AK40" s="75" t="str">
        <f>IF(AP40="T-T",IF(H38="P",AZ40,""),IF(AP40="T-C",IF(H39="P",AZ40,""),IF(AP40="T-B",IF(H39="B",AZ40,""),"")))</f>
        <v/>
      </c>
      <c r="AL40" s="75" t="str">
        <f>IF(AP40="T-T",IF(H38="B",BB40,""),IF(AP40="T-C",IF(H39="B",BB40,""),IF(AP40="T-B",IF(H39="P",BB40,""),"")))</f>
        <v/>
      </c>
      <c r="AM40" s="75" t="str">
        <f>IF(AP40="T-T",IF(H38="P",BB40,""),IF(AP40="T-C",IF(H39="P",BB40,""),IF(AP40="T-B",IF(H39="B",BB40,""),"")))</f>
        <v/>
      </c>
      <c r="AP40" s="14" t="str">
        <f>IF(H39="","",IF(AG40="Y","T-C",IF(AH40="Y","T-B",IF(AI40="Y","T-T",IF(AP39="PD","PD",IF(OR(AND(AP39="T-T",AP38="T-T",M38&amp;M39="LL"),AND(OR(AP39="T-B",AP39="T-C"),M39="L")),"PD",AP39))))))</f>
        <v>PD</v>
      </c>
      <c r="AQ40" s="14" t="str">
        <f>IF(H39="","",IF(AG40="Y","T-C",IF(AH40="Y","T-B",IF(AI40="Y","T-T",IF(AQ39="TG","TG",IF(H39="","",IF(AG40="Y","T-C",IF(AH40="Y","T-B",IF(AI40="Y","T-T",IF(AQ39="TG","TG",IF(OR(AND(AQ39="T-T",AQ38="T-T",M38&amp;M39="LL"),AND(OR(AQ39="T-B",AQ39="T-C"),M39="L")),"TG",AQ39)))))))))))</f>
        <v>TG</v>
      </c>
      <c r="AR40" s="14" t="str">
        <f>IF(Dashboard!N40="P",IF(AR39="",1,AR39+1),"")</f>
        <v/>
      </c>
      <c r="AS40" s="14">
        <f>IF(Dashboard!N40="B",IF(AS39="",1,AS39+1),"")</f>
        <v>1</v>
      </c>
      <c r="AT40" s="14" t="str">
        <f t="shared" si="24"/>
        <v>00012</v>
      </c>
      <c r="AU40" s="14" t="str">
        <f t="shared" si="25"/>
        <v>12300</v>
      </c>
      <c r="AV40" s="14" t="str">
        <f t="shared" si="26"/>
        <v>100012</v>
      </c>
      <c r="AW40" s="14" t="str">
        <f t="shared" si="27"/>
        <v>012300</v>
      </c>
      <c r="AX40" s="14" t="str">
        <f t="shared" si="28"/>
        <v>B</v>
      </c>
      <c r="AY40" s="14" t="str">
        <f>IF(D39="",E39,D39)&amp;F39</f>
        <v>F4L</v>
      </c>
      <c r="AZ40" s="14" t="str">
        <f t="shared" si="29"/>
        <v>F5</v>
      </c>
      <c r="BA40" s="14" t="str">
        <f>IF(K39="",L39,K39)&amp;M39</f>
        <v>F6W</v>
      </c>
      <c r="BB40" s="14" t="str">
        <f t="shared" si="30"/>
        <v>B</v>
      </c>
      <c r="BC40" s="14" t="str">
        <f t="shared" si="31"/>
        <v>5</v>
      </c>
      <c r="BD40" s="14">
        <f t="shared" si="32"/>
        <v>1</v>
      </c>
      <c r="BI40" s="14" t="s">
        <v>75</v>
      </c>
      <c r="BJ40" s="14" t="s">
        <v>44</v>
      </c>
      <c r="BK40" s="14" t="str">
        <f t="shared" si="33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>IF(H40="","",IF(AND(E41="",L41=""),"P"&amp;(AA41+AC41),IF(AND(D41="",K41=""),"B"&amp;(AB41+AD41),IF(AND(D41="",L41=""),IF(AB41&gt;AC41,"B"&amp;(AB41-AC41),IF(AB41=AC41,"NB","P"&amp;(AC41-AB41))),IF(AND(E41="",K41=""),IF(AA41&gt;AD41,"P"&amp;(AA41-AD41),IF(AA41=AD41,"NB","B"&amp;(AD41-AA41))))))))</f>
        <v>B5</v>
      </c>
      <c r="C41" s="24" t="str">
        <f>IF(H40="","",IF(AP40=AP41,"",AP41))</f>
        <v/>
      </c>
      <c r="D41" s="81" t="str">
        <f>IF(H40="","",IF(AP41="PD",IF(AX41="P",AZ41,""),AJ41))</f>
        <v/>
      </c>
      <c r="E41" s="187" t="str">
        <f>IF(H40="","",IF(AP41="PD",IF(AX41="B",AZ41,""),AK41))</f>
        <v>F4</v>
      </c>
      <c r="F41" s="71" t="str">
        <f t="shared" si="20"/>
        <v>W</v>
      </c>
      <c r="G41" s="140"/>
      <c r="H41" s="85" t="str">
        <f>IF(Dashboard!N41="","",Dashboard!N41)</f>
        <v>B</v>
      </c>
      <c r="I41" s="140"/>
      <c r="J41" s="72" t="str">
        <f t="shared" si="21"/>
        <v/>
      </c>
      <c r="K41" s="81" t="str">
        <f>IF(H40="","",IF(AND(D41=AE41,LEFT(AE41)="L",REPLACE(AE41,1,1,"")&gt;=5),"L"&amp;(REPLACE(AE41,1,1,"")-3),AE41))</f>
        <v/>
      </c>
      <c r="L41" s="187" t="str">
        <f>IF(H40="","",IF(AND(E41=AF41,LEFT(AF41)="L",REPLACE(AF41,1,1,"")&gt;=5),"L"&amp;(REPLACE(AF41,1,1,"")-3),AF41))</f>
        <v>B</v>
      </c>
      <c r="M41" s="24" t="str">
        <f t="shared" si="22"/>
        <v>W</v>
      </c>
      <c r="N41" s="24">
        <f>IF(H41="","",IF(M41="W",0+BD41,0-BD41)+IF(F41="W",0+BC41,0-BC41)+IF(V41="S",0,N40))</f>
        <v>-5</v>
      </c>
      <c r="O41" s="190">
        <f>IF(H40="","",IF(V41="S","",IF(N41&gt;0,N41,IF(Z41="R",N41,""))))</f>
        <v>-5</v>
      </c>
      <c r="P41" s="24">
        <f>IF(H41="","",IF(B41="NB",P40,IF(O41="",SUM($O$5:$O41)+N41,SUM($O$5:$O41))))</f>
        <v>7</v>
      </c>
      <c r="Q41" s="201" t="str">
        <f>IF(Z41="R","Rabbit","")</f>
        <v>Rabbit</v>
      </c>
      <c r="R41" s="198">
        <f>IF(H41="","",IF(M41="W",0+BD41,0-BD41)+IF(F41="W",0+BC41,0-BC41))</f>
        <v>5</v>
      </c>
      <c r="S41" s="83" t="str">
        <f>IF(H41="","",IF(R41&gt;0,"W",IF(R41&lt;0,"L","")))</f>
        <v>W</v>
      </c>
      <c r="T41" s="14">
        <f>IF(H41="","",IF(T40+U41&gt;=10,10,IF(T40+U41&lt;=-10,-10,T40+U41)))</f>
        <v>6</v>
      </c>
      <c r="U41" s="14">
        <f t="shared" si="23"/>
        <v>6</v>
      </c>
      <c r="V41" s="14" t="str">
        <f>IF(H40="","",IF(Z40="R","S",IF(V40="S","C",IF(N40&gt;0,"S","C"))))</f>
        <v>C</v>
      </c>
      <c r="W41" s="14">
        <f>IF(H41="","",IF(V41="S",1,W40+1))</f>
        <v>10</v>
      </c>
      <c r="X41" s="83" t="str">
        <f>IF(H41="","",(IF(AND(F40&amp;F41="WW",OR(V40&amp;V41="SC",V40&amp;V41="CC")),"Y",IF(AND(F39&amp;F40&amp;F41="WLW",AZ41&lt;&gt;"B",OR(F39&amp;F40&amp;F41="SCC",F39&amp;F40&amp;F41="CCC")),"Y","N"))))</f>
        <v>Y</v>
      </c>
      <c r="Y41" s="14" t="str">
        <f>IF(H41="","",IF(AND(M40&amp;M41="WW",OR(V40&amp;V41="SC",V40&amp;V41="CC")),"Y",IF(AND(M39&amp;M40&amp;M41="WLW",BB41&lt;&gt;"B",OR(V39&amp;V40&amp;V41="SCC",V39&amp;V40&amp;V41="CCC")),"Y","N")))</f>
        <v>Y</v>
      </c>
      <c r="Z41" s="14" t="str">
        <f>IF(H41="","",IF(AND(N41&lt;0,W41&gt;2,N41&gt;=(2-W41)),"R","N"))</f>
        <v>R</v>
      </c>
      <c r="AA41" s="14">
        <f>IF(H41="","",IF(D41="B",1,IF(REPLACE(D41,1,1,"")="",0,REPLACE(D41,1,1,""))))</f>
        <v>0</v>
      </c>
      <c r="AB41" s="14" t="str">
        <f>IF(H41="","",IF(E41="B",1,IF(REPLACE(E41,1,1,"")="",0,REPLACE(E41,1,1,""))))</f>
        <v>4</v>
      </c>
      <c r="AC41" s="14">
        <f>IF(H41="","",IF(K41="B",1,IF(REPLACE(K41,1,1,"")="",0,REPLACE(K41,1,1,""))))</f>
        <v>0</v>
      </c>
      <c r="AD41" s="14">
        <f>IF(H41="","",IF(L41="B",1,IF(REPLACE(L41,1,1,"")="",0,REPLACE(L41,1,1,""))))</f>
        <v>1</v>
      </c>
      <c r="AE41" s="14" t="str">
        <f>IF(H40="","",IF(AQ41="TG",IF(H39="P","",BB41),AL41))</f>
        <v/>
      </c>
      <c r="AF41" s="14" t="str">
        <f>IF(H40="","",IF(AQ41="TG",IF(H39="B","",BB41),AM41))</f>
        <v>B</v>
      </c>
      <c r="AG41" s="44" t="str">
        <f>IF(H41="","",IF(AT41="10101","Y",IF(AU41="10101","Y","N")))</f>
        <v>N</v>
      </c>
      <c r="AH41" s="44" t="str">
        <f>IF(H41="","",IF(AT41="12345","Y",IF(AU41="12345","Y","N")))</f>
        <v>N</v>
      </c>
      <c r="AI41" s="44" t="str">
        <f>IF(H41="","",IF(AV41="120012","Y",IF(AW41="120012","Y","N")))</f>
        <v>N</v>
      </c>
      <c r="AJ41" s="75" t="str">
        <f>IF(AP41="T-T",IF(H39="B",AZ41,""),IF(AP41="T-C",IF(H40="B",AZ41,""),IF(AP41="T-B",IF(H40="P",AZ41,""),"")))</f>
        <v/>
      </c>
      <c r="AK41" s="75" t="str">
        <f>IF(AP41="T-T",IF(H39="P",AZ41,""),IF(AP41="T-C",IF(H40="P",AZ41,""),IF(AP41="T-B",IF(H40="B",AZ41,""),"")))</f>
        <v/>
      </c>
      <c r="AL41" s="75" t="str">
        <f>IF(AP41="T-T",IF(H39="B",BB41,""),IF(AP41="T-C",IF(H40="B",BB41,""),IF(AP41="T-B",IF(H40="P",BB41,""),"")))</f>
        <v/>
      </c>
      <c r="AM41" s="75" t="str">
        <f>IF(AP41="T-T",IF(H39="P",BB41,""),IF(AP41="T-C",IF(H40="P",BB41,""),IF(AP41="T-B",IF(H40="B",BB41,""),"")))</f>
        <v/>
      </c>
      <c r="AP41" s="14" t="str">
        <f>IF(H40="","",IF(AG41="Y","T-C",IF(AH41="Y","T-B",IF(AI41="Y","T-T",IF(AP40="PD","PD",IF(OR(AND(AP40="T-T",AP39="T-T",M39&amp;M40="LL"),AND(OR(AP40="T-B",AP40="T-C"),M40="L")),"PD",AP40))))))</f>
        <v>PD</v>
      </c>
      <c r="AQ41" s="14" t="str">
        <f>IF(H40="","",IF(AG41="Y","T-C",IF(AH41="Y","T-B",IF(AI41="Y","T-T",IF(AQ40="TG","TG",IF(H40="","",IF(AG41="Y","T-C",IF(AH41="Y","T-B",IF(AI41="Y","T-T",IF(AQ40="TG","TG",IF(OR(AND(AQ40="T-T",AQ39="T-T",M39&amp;M40="LL"),AND(OR(AQ40="T-B",AQ40="T-C"),M40="L")),"TG",AQ40)))))))))))</f>
        <v>TG</v>
      </c>
      <c r="AR41" s="14" t="str">
        <f>IF(Dashboard!N41="P",IF(AR40="",1,AR40+1),"")</f>
        <v/>
      </c>
      <c r="AS41" s="14">
        <f>IF(Dashboard!N41="B",IF(AS40="",1,AS40+1),"")</f>
        <v>2</v>
      </c>
      <c r="AT41" s="14" t="str">
        <f t="shared" si="24"/>
        <v>00120</v>
      </c>
      <c r="AU41" s="14" t="str">
        <f t="shared" si="25"/>
        <v>23001</v>
      </c>
      <c r="AV41" s="14" t="str">
        <f t="shared" si="26"/>
        <v>000120</v>
      </c>
      <c r="AW41" s="14" t="str">
        <f t="shared" si="27"/>
        <v>123001</v>
      </c>
      <c r="AX41" s="14" t="str">
        <f t="shared" si="28"/>
        <v>B</v>
      </c>
      <c r="AY41" s="14" t="str">
        <f>IF(D40="",E40,D40)&amp;F40</f>
        <v>F5W</v>
      </c>
      <c r="AZ41" s="14" t="str">
        <f t="shared" si="29"/>
        <v>F4</v>
      </c>
      <c r="BA41" s="14" t="str">
        <f>IF(K40="",L40,K40)&amp;M40</f>
        <v>BW</v>
      </c>
      <c r="BB41" s="14" t="str">
        <f t="shared" si="30"/>
        <v>B</v>
      </c>
      <c r="BC41" s="14" t="str">
        <f t="shared" si="31"/>
        <v>4</v>
      </c>
      <c r="BD41" s="14">
        <f t="shared" si="32"/>
        <v>1</v>
      </c>
      <c r="BI41" s="14" t="s">
        <v>109</v>
      </c>
      <c r="BJ41" s="14" t="s">
        <v>44</v>
      </c>
      <c r="BK41" s="14" t="str">
        <f t="shared" ref="BK41:BK44" si="34">BI41&amp;BJ41</f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>IF(H41="","",IF(AND(E42="",L42=""),"P"&amp;(AA42+AC42),IF(AND(D42="",K42=""),"B"&amp;(AB42+AD42),IF(AND(D42="",L42=""),IF(AB42&gt;AC42,"B"&amp;(AB42-AC42),IF(AB42=AC42,"NB","P"&amp;(AC42-AB42))),IF(AND(E42="",K42=""),IF(AA42&gt;AD42,"P"&amp;(AA42-AD42),IF(AA42=AD42,"NB","B"&amp;(AD42-AA42))))))))</f>
        <v>NB</v>
      </c>
      <c r="C42" s="24" t="str">
        <f>IF(H41="","",IF(AP41=AP42,"",AP42))</f>
        <v/>
      </c>
      <c r="D42" s="81" t="str">
        <f>IF(H41="","",IF(AP42="PD",IF(AX42="P",AZ42,""),AJ42))</f>
        <v/>
      </c>
      <c r="E42" s="187" t="str">
        <f>IF(H41="","",IF(AP42="PD",IF(AX42="B",AZ42,""),AK42))</f>
        <v>B</v>
      </c>
      <c r="F42" s="71" t="str">
        <f t="shared" si="20"/>
        <v>L</v>
      </c>
      <c r="G42" s="140"/>
      <c r="H42" s="85" t="str">
        <f>IF(Dashboard!N42="","",Dashboard!N42)</f>
        <v>P</v>
      </c>
      <c r="I42" s="140"/>
      <c r="J42" s="72" t="str">
        <f t="shared" si="21"/>
        <v/>
      </c>
      <c r="K42" s="81" t="str">
        <f>IF(H41="","",IF(AND(D42=AE42,LEFT(AE42)="L",REPLACE(AE42,1,1,"")&gt;=5),"L"&amp;(REPLACE(AE42,1,1,"")-3),AE42))</f>
        <v>B</v>
      </c>
      <c r="L42" s="187" t="str">
        <f>IF(H41="","",IF(AND(E42=AF42,LEFT(AF42)="L",REPLACE(AF42,1,1,"")&gt;=5),"L"&amp;(REPLACE(AF42,1,1,"")-3),AF42))</f>
        <v/>
      </c>
      <c r="M42" s="24" t="str">
        <f t="shared" si="22"/>
        <v>W</v>
      </c>
      <c r="N42" s="24">
        <f>IF(H42="","",IF(M42="W",0+BD42,0-BD42)+IF(F42="W",0+BC42,0-BC42)+IF(V42="S",0,N41))</f>
        <v>0</v>
      </c>
      <c r="O42" s="190" t="str">
        <f>IF(H41="","",IF(V42="S","",IF(N42&gt;0,N42,IF(Z42="R",N42,""))))</f>
        <v/>
      </c>
      <c r="P42" s="24">
        <f>IF(H42="","",IF(B42="NB",P41,IF(O42="",SUM($O$5:$O42)+N42,SUM($O$5:$O42))))</f>
        <v>7</v>
      </c>
      <c r="Q42" s="201" t="str">
        <f>IF(Z42="R","Rabbit","")</f>
        <v/>
      </c>
      <c r="R42" s="198">
        <f>IF(H42="","",IF(M42="W",0+BD42,0-BD42)+IF(F42="W",0+BC42,0-BC42))</f>
        <v>0</v>
      </c>
      <c r="S42" s="83" t="str">
        <f>IF(H42="","",IF(R42&gt;0,"W",IF(R42&lt;0,"L","")))</f>
        <v/>
      </c>
      <c r="T42" s="14">
        <f>IF(H42="","",IF(T41+U42&gt;=10,10,IF(T41+U42&lt;=-10,-10,T41+U42)))</f>
        <v>6</v>
      </c>
      <c r="U42" s="14">
        <f t="shared" si="23"/>
        <v>0</v>
      </c>
      <c r="V42" s="14" t="str">
        <f>IF(H41="","",IF(Z41="R","S",IF(V41="S","C",IF(N41&gt;0,"S","C"))))</f>
        <v>S</v>
      </c>
      <c r="W42" s="14">
        <f>IF(H42="","",IF(V42="S",1,W41+1))</f>
        <v>1</v>
      </c>
      <c r="X42" s="83" t="str">
        <f>IF(H42="","",(IF(AND(F41&amp;F42="WW",OR(V41&amp;V42="SC",V41&amp;V42="CC")),"Y",IF(AND(F40&amp;F41&amp;F42="WLW",AZ42&lt;&gt;"B",OR(F40&amp;F41&amp;F42="SCC",F40&amp;F41&amp;F42="CCC")),"Y","N"))))</f>
        <v>N</v>
      </c>
      <c r="Y42" s="14" t="str">
        <f>IF(H42="","",IF(AND(M41&amp;M42="WW",OR(V41&amp;V42="SC",V41&amp;V42="CC")),"Y",IF(AND(M40&amp;M41&amp;M42="WLW",BB42&lt;&gt;"B",OR(V40&amp;V41&amp;V42="SCC",V40&amp;V41&amp;V42="CCC")),"Y","N")))</f>
        <v>N</v>
      </c>
      <c r="Z42" s="14" t="str">
        <f>IF(H42="","",IF(AND(N42&lt;0,W42&gt;2,N42&gt;=(2-W42)),"R","N"))</f>
        <v>N</v>
      </c>
      <c r="AA42" s="14">
        <f>IF(H42="","",IF(D42="B",1,IF(REPLACE(D42,1,1,"")="",0,REPLACE(D42,1,1,""))))</f>
        <v>0</v>
      </c>
      <c r="AB42" s="14">
        <f>IF(H42="","",IF(E42="B",1,IF(REPLACE(E42,1,1,"")="",0,REPLACE(E42,1,1,""))))</f>
        <v>1</v>
      </c>
      <c r="AC42" s="14">
        <f>IF(H42="","",IF(K42="B",1,IF(REPLACE(K42,1,1,"")="",0,REPLACE(K42,1,1,""))))</f>
        <v>1</v>
      </c>
      <c r="AD42" s="14">
        <f>IF(H42="","",IF(L42="B",1,IF(REPLACE(L42,1,1,"")="",0,REPLACE(L42,1,1,""))))</f>
        <v>0</v>
      </c>
      <c r="AE42" s="14" t="str">
        <f>IF(H41="","",IF(AQ42="TG",IF(H40="P","",BB42),AL42))</f>
        <v>B</v>
      </c>
      <c r="AF42" s="14" t="str">
        <f>IF(H41="","",IF(AQ42="TG",IF(H40="B","",BB42),AM42))</f>
        <v/>
      </c>
      <c r="AG42" s="44" t="str">
        <f>IF(H42="","",IF(AT42="10101","Y",IF(AU42="10101","Y","N")))</f>
        <v>N</v>
      </c>
      <c r="AH42" s="44" t="str">
        <f>IF(H42="","",IF(AT42="12345","Y",IF(AU42="12345","Y","N")))</f>
        <v>N</v>
      </c>
      <c r="AI42" s="44" t="str">
        <f>IF(H42="","",IF(AV42="120012","Y",IF(AW42="120012","Y","N")))</f>
        <v>N</v>
      </c>
      <c r="AJ42" s="75" t="str">
        <f>IF(AP42="T-T",IF(H40="B",AZ42,""),IF(AP42="T-C",IF(H41="B",AZ42,""),IF(AP42="T-B",IF(H41="P",AZ42,""),"")))</f>
        <v/>
      </c>
      <c r="AK42" s="75" t="str">
        <f>IF(AP42="T-T",IF(H40="P",AZ42,""),IF(AP42="T-C",IF(H41="P",AZ42,""),IF(AP42="T-B",IF(H41="B",AZ42,""),"")))</f>
        <v/>
      </c>
      <c r="AL42" s="75" t="str">
        <f>IF(AP42="T-T",IF(H40="B",BB42,""),IF(AP42="T-C",IF(H41="B",BB42,""),IF(AP42="T-B",IF(H41="P",BB42,""),"")))</f>
        <v/>
      </c>
      <c r="AM42" s="75" t="str">
        <f>IF(AP42="T-T",IF(H40="P",BB42,""),IF(AP42="T-C",IF(H41="P",BB42,""),IF(AP42="T-B",IF(H41="B",BB42,""),"")))</f>
        <v/>
      </c>
      <c r="AP42" s="14" t="str">
        <f>IF(H41="","",IF(AG42="Y","T-C",IF(AH42="Y","T-B",IF(AI42="Y","T-T",IF(AP41="PD","PD",IF(OR(AND(AP41="T-T",AP40="T-T",M40&amp;M41="LL"),AND(OR(AP41="T-B",AP41="T-C"),M41="L")),"PD",AP41))))))</f>
        <v>PD</v>
      </c>
      <c r="AQ42" s="14" t="str">
        <f>IF(H41="","",IF(AG42="Y","T-C",IF(AH42="Y","T-B",IF(AI42="Y","T-T",IF(AQ41="TG","TG",IF(H41="","",IF(AG42="Y","T-C",IF(AH42="Y","T-B",IF(AI42="Y","T-T",IF(AQ41="TG","TG",IF(OR(AND(AQ41="T-T",AQ40="T-T",M40&amp;M41="LL"),AND(OR(AQ41="T-B",AQ41="T-C"),M41="L")),"TG",AQ41)))))))))))</f>
        <v>TG</v>
      </c>
      <c r="AR42" s="14">
        <f>IF(Dashboard!N42="P",IF(AR41="",1,AR41+1),"")</f>
        <v>1</v>
      </c>
      <c r="AS42" s="14" t="str">
        <f>IF(Dashboard!N42="B",IF(AS41="",1,AS41+1),"")</f>
        <v/>
      </c>
      <c r="AT42" s="14" t="str">
        <f t="shared" si="24"/>
        <v>01200</v>
      </c>
      <c r="AU42" s="14" t="str">
        <f t="shared" si="25"/>
        <v>30012</v>
      </c>
      <c r="AV42" s="14" t="str">
        <f t="shared" si="26"/>
        <v>001200</v>
      </c>
      <c r="AW42" s="14" t="str">
        <f t="shared" si="27"/>
        <v>230012</v>
      </c>
      <c r="AX42" s="14" t="str">
        <f t="shared" si="28"/>
        <v>B</v>
      </c>
      <c r="AY42" s="14" t="str">
        <f>IF(D41="",E41,D41)&amp;F41</f>
        <v>F4W</v>
      </c>
      <c r="AZ42" s="14" t="str">
        <f t="shared" si="29"/>
        <v>B</v>
      </c>
      <c r="BA42" s="14" t="str">
        <f>IF(K41="",L41,K41)&amp;M41</f>
        <v>BW</v>
      </c>
      <c r="BB42" s="14" t="str">
        <f t="shared" si="30"/>
        <v>B</v>
      </c>
      <c r="BC42" s="14">
        <f t="shared" si="31"/>
        <v>1</v>
      </c>
      <c r="BD42" s="14">
        <f t="shared" si="32"/>
        <v>1</v>
      </c>
      <c r="BI42" s="14" t="s">
        <v>110</v>
      </c>
      <c r="BJ42" s="14" t="s">
        <v>44</v>
      </c>
      <c r="BK42" s="14" t="str">
        <f t="shared" si="34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>IF(H42="","",IF(AND(E43="",L43=""),"P"&amp;(AA43+AC43),IF(AND(D43="",K43=""),"B"&amp;(AB43+AD43),IF(AND(D43="",L43=""),IF(AB43&gt;AC43,"B"&amp;(AB43-AC43),IF(AB43=AC43,"NB","P"&amp;(AC43-AB43))),IF(AND(E43="",K43=""),IF(AA43&gt;AD43,"P"&amp;(AA43-AD43),IF(AA43=AD43,"NB","B"&amp;(AD43-AA43))))))))</f>
        <v>P7</v>
      </c>
      <c r="C43" s="24" t="str">
        <f>IF(H42="","",IF(AP42=AP43,"",AP43))</f>
        <v/>
      </c>
      <c r="D43" s="81" t="str">
        <f>IF(H42="","",IF(AP43="PD",IF(AX43="P",AZ43,""),AJ43))</f>
        <v>F2</v>
      </c>
      <c r="E43" s="187" t="str">
        <f>IF(H42="","",IF(AP43="PD",IF(AX43="B",AZ43,""),AK43))</f>
        <v/>
      </c>
      <c r="F43" s="71" t="str">
        <f t="shared" si="20"/>
        <v>W</v>
      </c>
      <c r="G43" s="140"/>
      <c r="H43" s="85" t="str">
        <f>IF(Dashboard!N43="","",Dashboard!N43)</f>
        <v>P</v>
      </c>
      <c r="I43" s="140"/>
      <c r="J43" s="72" t="str">
        <f t="shared" si="21"/>
        <v/>
      </c>
      <c r="K43" s="81" t="str">
        <f>IF(H42="","",IF(AND(D43=AE43,LEFT(AE43)="L",REPLACE(AE43,1,1,"")&gt;=5),"L"&amp;(REPLACE(AE43,1,1,"")-3),AE43))</f>
        <v>L5</v>
      </c>
      <c r="L43" s="187" t="str">
        <f>IF(H42="","",IF(AND(E43=AF43,LEFT(AF43)="L",REPLACE(AF43,1,1,"")&gt;=5),"L"&amp;(REPLACE(AF43,1,1,"")-3),AF43))</f>
        <v/>
      </c>
      <c r="M43" s="24" t="str">
        <f t="shared" si="22"/>
        <v>W</v>
      </c>
      <c r="N43" s="24">
        <f>IF(H43="","",IF(M43="W",0+BD43,0-BD43)+IF(F43="W",0+BC43,0-BC43)+IF(V43="S",0,N42))</f>
        <v>7</v>
      </c>
      <c r="O43" s="190">
        <f>IF(H42="","",IF(V43="S","",IF(N43&gt;0,N43,IF(Z43="R",N43,""))))</f>
        <v>7</v>
      </c>
      <c r="P43" s="24">
        <f>IF(H43="","",IF(B43="NB",P42,IF(O43="",SUM($O$5:$O43)+N43,SUM($O$5:$O43))))</f>
        <v>14</v>
      </c>
      <c r="Q43" s="201" t="str">
        <f>IF(Z43="R","Rabbit","")</f>
        <v/>
      </c>
      <c r="R43" s="198">
        <f>IF(H43="","",IF(M43="W",0+BD43,0-BD43)+IF(F43="W",0+BC43,0-BC43))</f>
        <v>7</v>
      </c>
      <c r="S43" s="83" t="str">
        <f>IF(H43="","",IF(R43&gt;0,"W",IF(R43&lt;0,"L","")))</f>
        <v>W</v>
      </c>
      <c r="T43" s="14">
        <f>IF(H43="","",IF(T42+U43&gt;=10,10,IF(T42+U43&lt;=-10,-10,T42+U43)))</f>
        <v>10</v>
      </c>
      <c r="U43" s="14">
        <f t="shared" si="23"/>
        <v>6</v>
      </c>
      <c r="V43" s="14" t="str">
        <f>IF(H42="","",IF(Z42="R","S",IF(V42="S","C",IF(N42&gt;0,"S","C"))))</f>
        <v>C</v>
      </c>
      <c r="W43" s="14">
        <f>IF(H43="","",IF(V43="S",1,W42+1))</f>
        <v>2</v>
      </c>
      <c r="X43" s="83" t="str">
        <f>IF(H43="","",(IF(AND(F42&amp;F43="WW",OR(V42&amp;V43="SC",V42&amp;V43="CC")),"Y",IF(AND(F41&amp;F42&amp;F43="WLW",AZ43&lt;&gt;"B",OR(F41&amp;F42&amp;F43="SCC",F41&amp;F42&amp;F43="CCC")),"Y","N"))))</f>
        <v>N</v>
      </c>
      <c r="Y43" s="14" t="str">
        <f>IF(H43="","",IF(AND(M42&amp;M43="WW",OR(V42&amp;V43="SC",V42&amp;V43="CC")),"Y",IF(AND(M41&amp;M42&amp;M43="WLW",BB43&lt;&gt;"B",OR(V41&amp;V42&amp;V43="SCC",V41&amp;V42&amp;V43="CCC")),"Y","N")))</f>
        <v>Y</v>
      </c>
      <c r="Z43" s="14" t="str">
        <f>IF(H43="","",IF(AND(N43&lt;0,W43&gt;2,N43&gt;=(2-W43)),"R","N"))</f>
        <v>N</v>
      </c>
      <c r="AA43" s="14" t="str">
        <f>IF(H43="","",IF(D43="B",1,IF(REPLACE(D43,1,1,"")="",0,REPLACE(D43,1,1,""))))</f>
        <v>2</v>
      </c>
      <c r="AB43" s="14">
        <f>IF(H43="","",IF(E43="B",1,IF(REPLACE(E43,1,1,"")="",0,REPLACE(E43,1,1,""))))</f>
        <v>0</v>
      </c>
      <c r="AC43" s="14" t="str">
        <f>IF(H43="","",IF(K43="B",1,IF(REPLACE(K43,1,1,"")="",0,REPLACE(K43,1,1,""))))</f>
        <v>5</v>
      </c>
      <c r="AD43" s="14">
        <f>IF(H43="","",IF(L43="B",1,IF(REPLACE(L43,1,1,"")="",0,REPLACE(L43,1,1,""))))</f>
        <v>0</v>
      </c>
      <c r="AE43" s="14" t="str">
        <f>IF(H42="","",IF(AQ43="TG",IF(H41="P","",BB43),AL43))</f>
        <v>L5</v>
      </c>
      <c r="AF43" s="14" t="str">
        <f>IF(H42="","",IF(AQ43="TG",IF(H41="B","",BB43),AM43))</f>
        <v/>
      </c>
      <c r="AG43" s="44" t="str">
        <f>IF(H43="","",IF(AT43="10101","Y",IF(AU43="10101","Y","N")))</f>
        <v>N</v>
      </c>
      <c r="AH43" s="44" t="str">
        <f>IF(H43="","",IF(AT43="12345","Y",IF(AU43="12345","Y","N")))</f>
        <v>N</v>
      </c>
      <c r="AI43" s="44" t="str">
        <f>IF(H43="","",IF(AV43="120012","Y",IF(AW43="120012","Y","N")))</f>
        <v>N</v>
      </c>
      <c r="AJ43" s="75" t="str">
        <f>IF(AP43="T-T",IF(H41="B",AZ43,""),IF(AP43="T-C",IF(H42="B",AZ43,""),IF(AP43="T-B",IF(H42="P",AZ43,""),"")))</f>
        <v/>
      </c>
      <c r="AK43" s="75" t="str">
        <f>IF(AP43="T-T",IF(H41="P",AZ43,""),IF(AP43="T-C",IF(H42="P",AZ43,""),IF(AP43="T-B",IF(H42="B",AZ43,""),"")))</f>
        <v/>
      </c>
      <c r="AL43" s="75" t="str">
        <f>IF(AP43="T-T",IF(H41="B",BB43,""),IF(AP43="T-C",IF(H42="B",BB43,""),IF(AP43="T-B",IF(H42="P",BB43,""),"")))</f>
        <v/>
      </c>
      <c r="AM43" s="75" t="str">
        <f>IF(AP43="T-T",IF(H41="P",BB43,""),IF(AP43="T-C",IF(H42="P",BB43,""),IF(AP43="T-B",IF(H42="B",BB43,""),"")))</f>
        <v/>
      </c>
      <c r="AP43" s="14" t="str">
        <f>IF(H42="","",IF(AG43="Y","T-C",IF(AH43="Y","T-B",IF(AI43="Y","T-T",IF(AP42="PD","PD",IF(OR(AND(AP42="T-T",AP41="T-T",M41&amp;M42="LL"),AND(OR(AP42="T-B",AP42="T-C"),M42="L")),"PD",AP42))))))</f>
        <v>PD</v>
      </c>
      <c r="AQ43" s="14" t="str">
        <f>IF(H42="","",IF(AG43="Y","T-C",IF(AH43="Y","T-B",IF(AI43="Y","T-T",IF(AQ42="TG","TG",IF(H42="","",IF(AG43="Y","T-C",IF(AH43="Y","T-B",IF(AI43="Y","T-T",IF(AQ42="TG","TG",IF(OR(AND(AQ42="T-T",AQ41="T-T",M41&amp;M42="LL"),AND(OR(AQ42="T-B",AQ42="T-C"),M42="L")),"TG",AQ42)))))))))))</f>
        <v>TG</v>
      </c>
      <c r="AR43" s="14">
        <f>IF(Dashboard!N43="P",IF(AR42="",1,AR42+1),"")</f>
        <v>2</v>
      </c>
      <c r="AS43" s="14" t="str">
        <f>IF(Dashboard!N43="B",IF(AS42="",1,AS42+1),"")</f>
        <v/>
      </c>
      <c r="AT43" s="14" t="str">
        <f t="shared" si="24"/>
        <v>12001</v>
      </c>
      <c r="AU43" s="14" t="str">
        <f t="shared" si="25"/>
        <v>00120</v>
      </c>
      <c r="AV43" s="14" t="str">
        <f t="shared" si="26"/>
        <v>012001</v>
      </c>
      <c r="AW43" s="14" t="str">
        <f t="shared" si="27"/>
        <v>300120</v>
      </c>
      <c r="AX43" s="14" t="str">
        <f t="shared" si="28"/>
        <v>P</v>
      </c>
      <c r="AY43" s="14" t="str">
        <f>IF(D42="",E42,D42)&amp;F42</f>
        <v>BL</v>
      </c>
      <c r="AZ43" s="14" t="str">
        <f t="shared" si="29"/>
        <v>F2</v>
      </c>
      <c r="BA43" s="14" t="str">
        <f>IF(K42="",L42,K42)&amp;M42</f>
        <v>BW</v>
      </c>
      <c r="BB43" s="14" t="str">
        <f t="shared" si="30"/>
        <v>L5</v>
      </c>
      <c r="BC43" s="14" t="str">
        <f t="shared" si="31"/>
        <v>2</v>
      </c>
      <c r="BD43" s="14" t="str">
        <f t="shared" si="32"/>
        <v>5</v>
      </c>
      <c r="BI43" s="14" t="s">
        <v>109</v>
      </c>
      <c r="BJ43" s="14" t="s">
        <v>43</v>
      </c>
      <c r="BK43" s="14" t="str">
        <f t="shared" si="34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>IF(H43="","",IF(AND(E44="",L44=""),"P"&amp;(AA44+AC44),IF(AND(D44="",K44=""),"B"&amp;(AB44+AD44),IF(AND(D44="",L44=""),IF(AB44&gt;AC44,"B"&amp;(AB44-AC44),IF(AB44=AC44,"NB","P"&amp;(AC44-AB44))),IF(AND(E44="",K44=""),IF(AA44&gt;AD44,"P"&amp;(AA44-AD44),IF(AA44=AD44,"NB","B"&amp;(AD44-AA44))))))))</f>
        <v>B2</v>
      </c>
      <c r="C44" s="25" t="str">
        <f>IF(H43="","",IF(AP43=AP44,"",AP44))</f>
        <v>T-T</v>
      </c>
      <c r="D44" s="82" t="str">
        <f>IF(H43="","",IF(AP44="PD",IF(AX44="P",AZ44,""),AJ44))</f>
        <v/>
      </c>
      <c r="E44" s="188" t="str">
        <f>IF(H43="","",IF(AP44="PD",IF(AX44="B",AZ44,""),AK44))</f>
        <v>B</v>
      </c>
      <c r="F44" s="74" t="str">
        <f t="shared" si="20"/>
        <v>L</v>
      </c>
      <c r="G44" s="140"/>
      <c r="H44" s="86" t="str">
        <f>IF(Dashboard!N44="","",Dashboard!N44)</f>
        <v>P</v>
      </c>
      <c r="I44" s="140"/>
      <c r="J44" s="73" t="str">
        <f t="shared" si="21"/>
        <v>T-T</v>
      </c>
      <c r="K44" s="82" t="str">
        <f>IF(H43="","",IF(AND(D44=AE44,LEFT(AE44)="L",REPLACE(AE44,1,1,"")&gt;=5),"L"&amp;(REPLACE(AE44,1,1,"")-3),AE44))</f>
        <v/>
      </c>
      <c r="L44" s="188" t="str">
        <f>IF(H43="","",IF(AND(E44=AF44,LEFT(AF44)="L",REPLACE(AF44,1,1,"")&gt;=5),"L"&amp;(REPLACE(AF44,1,1,"")-3),AF44))</f>
        <v>B</v>
      </c>
      <c r="M44" s="25" t="str">
        <f t="shared" si="22"/>
        <v>L</v>
      </c>
      <c r="N44" s="25">
        <f>IF(H44="","",IF(M44="W",0+BD44,0-BD44)+IF(F44="W",0+BC44,0-BC44)+IF(V44="S",0,N43))</f>
        <v>-2</v>
      </c>
      <c r="O44" s="202" t="str">
        <f>IF(H43="","",IF(V44="S","",IF(N44&gt;0,N44,IF(Z44="R",N44,""))))</f>
        <v/>
      </c>
      <c r="P44" s="25">
        <f>IF(H44="","",IF(B44="NB",P43,IF(O44="",SUM($O$5:$O44)+N44,SUM($O$5:$O44))))</f>
        <v>12</v>
      </c>
      <c r="Q44" s="203" t="str">
        <f>IF(Z44="R","Rabbit","")</f>
        <v/>
      </c>
      <c r="R44" s="198">
        <f>IF(H44="","",IF(M44="W",0+BD44,0-BD44)+IF(F44="W",0+BC44,0-BC44))</f>
        <v>-2</v>
      </c>
      <c r="S44" s="83" t="str">
        <f>IF(H44="","",IF(R44&gt;0,"W",IF(R44&lt;0,"L","")))</f>
        <v>L</v>
      </c>
      <c r="T44" s="14">
        <f>IF(H44="","",IF(T43+U44&gt;=10,10,IF(T43+U44&lt;=-10,-10,T43+U44)))</f>
        <v>9</v>
      </c>
      <c r="U44" s="14">
        <f t="shared" si="23"/>
        <v>-1</v>
      </c>
      <c r="V44" s="14" t="str">
        <f>IF(H43="","",IF(Z43="R","S",IF(V43="S","C",IF(N43&gt;0,"S","C"))))</f>
        <v>S</v>
      </c>
      <c r="W44" s="14">
        <f>IF(H44="","",IF(V44="S",1,W43+1))</f>
        <v>1</v>
      </c>
      <c r="X44" s="83" t="str">
        <f>IF(H44="","",(IF(AND(F43&amp;F44="WW",OR(V43&amp;V44="SC",V43&amp;V44="CC")),"Y",IF(AND(F42&amp;F43&amp;F44="WLW",AZ44&lt;&gt;"B",OR(F42&amp;F43&amp;F44="SCC",F42&amp;F43&amp;F44="CCC")),"Y","N"))))</f>
        <v>N</v>
      </c>
      <c r="Y44" s="14" t="str">
        <f>IF(H44="","",IF(AND(M43&amp;M44="WW",OR(V43&amp;V44="SC",V43&amp;V44="CC")),"Y",IF(AND(M42&amp;M43&amp;M44="WLW",BB44&lt;&gt;"B",OR(V42&amp;V43&amp;V44="SCC",V42&amp;V43&amp;V44="CCC")),"Y","N")))</f>
        <v>N</v>
      </c>
      <c r="Z44" s="14" t="str">
        <f>IF(H44="","",IF(AND(N44&lt;0,W44&gt;2,N44&gt;=(2-W44)),"R","N"))</f>
        <v>N</v>
      </c>
      <c r="AA44" s="14">
        <f>IF(H44="","",IF(D44="B",1,IF(REPLACE(D44,1,1,"")="",0,REPLACE(D44,1,1,""))))</f>
        <v>0</v>
      </c>
      <c r="AB44" s="14">
        <f>IF(H44="","",IF(E44="B",1,IF(REPLACE(E44,1,1,"")="",0,REPLACE(E44,1,1,""))))</f>
        <v>1</v>
      </c>
      <c r="AC44" s="14">
        <f>IF(H44="","",IF(K44="B",1,IF(REPLACE(K44,1,1,"")="",0,REPLACE(K44,1,1,""))))</f>
        <v>0</v>
      </c>
      <c r="AD44" s="14">
        <f>IF(H44="","",IF(L44="B",1,IF(REPLACE(L44,1,1,"")="",0,REPLACE(L44,1,1,""))))</f>
        <v>1</v>
      </c>
      <c r="AE44" s="14" t="str">
        <f>IF(H43="","",IF(AQ44="TG",IF(H42="P","",BB44),AL44))</f>
        <v/>
      </c>
      <c r="AF44" s="14" t="str">
        <f>IF(H43="","",IF(AQ44="TG",IF(H42="B","",BB44),AM44))</f>
        <v>B</v>
      </c>
      <c r="AG44" s="44" t="str">
        <f>IF(H44="","",IF(AT44="10101","Y",IF(AU44="10101","Y","N")))</f>
        <v>N</v>
      </c>
      <c r="AH44" s="44" t="str">
        <f>IF(H44="","",IF(AT44="12345","Y",IF(AU44="12345","Y","N")))</f>
        <v>N</v>
      </c>
      <c r="AI44" s="44" t="str">
        <f>IF(H44="","",IF(AV44="120012","Y",IF(AW44="120012","Y","N")))</f>
        <v>Y</v>
      </c>
      <c r="AJ44" s="75" t="str">
        <f>IF(AP44="T-T",IF(H42="B",AZ44,""),IF(AP44="T-C",IF(H43="B",AZ44,""),IF(AP44="T-B",IF(H43="P",AZ44,""),"")))</f>
        <v/>
      </c>
      <c r="AK44" s="75" t="str">
        <f>IF(AP44="T-T",IF(H42="P",AZ44,""),IF(AP44="T-C",IF(H43="P",AZ44,""),IF(AP44="T-B",IF(H43="B",AZ44,""),"")))</f>
        <v>B</v>
      </c>
      <c r="AL44" s="75" t="str">
        <f>IF(AP44="T-T",IF(H42="B",BB44,""),IF(AP44="T-C",IF(H43="B",BB44,""),IF(AP44="T-B",IF(H43="P",BB44,""),"")))</f>
        <v/>
      </c>
      <c r="AM44" s="75" t="str">
        <f>IF(AP44="T-T",IF(H42="P",BB44,""),IF(AP44="T-C",IF(H43="P",BB44,""),IF(AP44="T-B",IF(H43="B",BB44,""),"")))</f>
        <v>B</v>
      </c>
      <c r="AP44" s="14" t="str">
        <f>IF(H43="","",IF(AG44="Y","T-C",IF(AH44="Y","T-B",IF(AI44="Y","T-T",IF(AP43="PD","PD",IF(OR(AND(AP43="T-T",AP42="T-T",M42&amp;M43="LL"),AND(OR(AP43="T-B",AP43="T-C"),M43="L")),"PD",AP43))))))</f>
        <v>T-T</v>
      </c>
      <c r="AQ44" s="14" t="str">
        <f>IF(H43="","",IF(AG44="Y","T-C",IF(AH44="Y","T-B",IF(AI44="Y","T-T",IF(AQ43="TG","TG",IF(H43="","",IF(AG44="Y","T-C",IF(AH44="Y","T-B",IF(AI44="Y","T-T",IF(AQ43="TG","TG",IF(OR(AND(AQ43="T-T",AQ42="T-T",M42&amp;M43="LL"),AND(OR(AQ43="T-B",AQ43="T-C"),M43="L")),"TG",AQ43)))))))))))</f>
        <v>T-T</v>
      </c>
      <c r="AR44" s="14">
        <f>IF(Dashboard!N44="P",IF(AR43="",1,AR43+1),"")</f>
        <v>3</v>
      </c>
      <c r="AS44" s="14" t="str">
        <f>IF(Dashboard!N44="B",IF(AS43="",1,AS43+1),"")</f>
        <v/>
      </c>
      <c r="AT44" s="14" t="str">
        <f t="shared" si="24"/>
        <v>20012</v>
      </c>
      <c r="AU44" s="14" t="str">
        <f t="shared" si="25"/>
        <v>01200</v>
      </c>
      <c r="AV44" s="14" t="str">
        <f t="shared" si="26"/>
        <v>120012</v>
      </c>
      <c r="AW44" s="14" t="str">
        <f t="shared" si="27"/>
        <v>001200</v>
      </c>
      <c r="AX44" s="14" t="str">
        <f t="shared" si="28"/>
        <v>P</v>
      </c>
      <c r="AY44" s="14" t="str">
        <f>IF(D43="",E43,D43)&amp;F43</f>
        <v>F2W</v>
      </c>
      <c r="AZ44" s="14" t="str">
        <f t="shared" si="29"/>
        <v>B</v>
      </c>
      <c r="BA44" s="14" t="str">
        <f>IF(K43="",L43,K43)&amp;M43</f>
        <v>L5W</v>
      </c>
      <c r="BB44" s="14" t="str">
        <f t="shared" si="30"/>
        <v>B</v>
      </c>
      <c r="BC44" s="14">
        <f t="shared" si="31"/>
        <v>1</v>
      </c>
      <c r="BD44" s="14">
        <f t="shared" si="32"/>
        <v>1</v>
      </c>
      <c r="BI44" s="14" t="s">
        <v>75</v>
      </c>
      <c r="BJ44" s="14" t="s">
        <v>43</v>
      </c>
      <c r="BK44" s="14" t="str">
        <f t="shared" si="34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>IF(H44="","",IF(AND(E45="",L45=""),"P"&amp;(AA45+AC45),IF(AND(D45="",K45=""),"B"&amp;(AB45+AD45),IF(AND(D45="",L45=""),IF(AB45&gt;AC45,"B"&amp;(AB45-AC45),IF(AB45=AC45,"NB","P"&amp;(AC45-AB45))),IF(AND(E45="",K45=""),IF(AA45&gt;AD45,"P"&amp;(AA45-AD45),IF(AA45=AD45,"NB","B"&amp;(AD45-AA45))))))))</f>
        <v>B4</v>
      </c>
      <c r="C45" s="36" t="str">
        <f>IF(H44="","",IF(AP44=AP45,"",AP45))</f>
        <v/>
      </c>
      <c r="D45" s="79" t="str">
        <f>IF(H44="","",IF(AP45="PD",IF(AX45="P",AZ45,""),AJ45))</f>
        <v/>
      </c>
      <c r="E45" s="186" t="str">
        <f>IF(H44="","",IF(AP45="PD",IF(AX45="B",AZ45,""),AK45))</f>
        <v>F2</v>
      </c>
      <c r="F45" s="80" t="str">
        <f t="shared" si="20"/>
        <v>W</v>
      </c>
      <c r="G45" s="140"/>
      <c r="H45" s="84" t="str">
        <f>IF(Dashboard!N45="","",Dashboard!N45)</f>
        <v>B</v>
      </c>
      <c r="I45" s="140"/>
      <c r="J45" s="78" t="str">
        <f t="shared" si="21"/>
        <v/>
      </c>
      <c r="K45" s="79" t="str">
        <f>IF(H44="","",IF(AND(D45=AE45,LEFT(AE45)="L",REPLACE(AE45,1,1,"")&gt;=5),"L"&amp;(REPLACE(AE45,1,1,"")-3),AE45))</f>
        <v/>
      </c>
      <c r="L45" s="186" t="str">
        <f>IF(H44="","",IF(AND(E45=AF45,LEFT(AF45)="L",REPLACE(AF45,1,1,"")&gt;=5),"L"&amp;(REPLACE(AF45,1,1,"")-3),AF45))</f>
        <v>F2</v>
      </c>
      <c r="M45" s="36" t="str">
        <f t="shared" si="22"/>
        <v>W</v>
      </c>
      <c r="N45" s="36">
        <f>IF(H45="","",IF(M45="W",0+BD45,0-BD45)+IF(F45="W",0+BC45,0-BC45)+IF(V45="S",0,N44))</f>
        <v>2</v>
      </c>
      <c r="O45" s="207">
        <f>IF(H44="","",IF(V45="S","",IF(N45&gt;0,N45,IF(Z45="R",N45,""))))</f>
        <v>2</v>
      </c>
      <c r="P45" s="36">
        <f>IF(H45="","",IF(B45="NB",P44,IF(O45="",SUM($O$5:$O45)+N45,SUM($O$5:$O45))))</f>
        <v>16</v>
      </c>
      <c r="Q45" s="208" t="str">
        <f>IF(Z45="R","Rabbit","")</f>
        <v/>
      </c>
      <c r="R45" s="198">
        <f>IF(H45="","",IF(M45="W",0+BD45,0-BD45)+IF(F45="W",0+BC45,0-BC45))</f>
        <v>4</v>
      </c>
      <c r="S45" s="83" t="str">
        <f>IF(H45="","",IF(R45&gt;0,"W",IF(R45&lt;0,"L","")))</f>
        <v>W</v>
      </c>
      <c r="T45" s="14">
        <f>IF(H45="","",IF(T44+U45&gt;=10,10,IF(T44+U45&lt;=-10,-10,T44+U45)))</f>
        <v>10</v>
      </c>
      <c r="U45" s="14">
        <f t="shared" si="23"/>
        <v>1</v>
      </c>
      <c r="V45" s="14" t="str">
        <f>IF(H44="","",IF(Z44="R","S",IF(V44="S","C",IF(N44&gt;0,"S","C"))))</f>
        <v>C</v>
      </c>
      <c r="W45" s="14">
        <f>IF(H45="","",IF(V45="S",1,W44+1))</f>
        <v>2</v>
      </c>
      <c r="X45" s="83" t="str">
        <f>IF(H45="","",(IF(AND(F44&amp;F45="WW",OR(V44&amp;V45="SC",V44&amp;V45="CC")),"Y",IF(AND(F43&amp;F44&amp;F45="WLW",AZ45&lt;&gt;"B",OR(F43&amp;F44&amp;F45="SCC",F43&amp;F44&amp;F45="CCC")),"Y","N"))))</f>
        <v>N</v>
      </c>
      <c r="Y45" s="14" t="str">
        <f>IF(H45="","",IF(AND(M44&amp;M45="WW",OR(V44&amp;V45="SC",V44&amp;V45="CC")),"Y",IF(AND(M43&amp;M44&amp;M45="WLW",BB45&lt;&gt;"B",OR(V43&amp;V44&amp;V45="SCC",V43&amp;V44&amp;V45="CCC")),"Y","N")))</f>
        <v>N</v>
      </c>
      <c r="Z45" s="14" t="str">
        <f>IF(H45="","",IF(AND(N45&lt;0,W45&gt;2,N45&gt;=(2-W45)),"R","N"))</f>
        <v>N</v>
      </c>
      <c r="AA45" s="14">
        <f>IF(H45="","",IF(D45="B",1,IF(REPLACE(D45,1,1,"")="",0,REPLACE(D45,1,1,""))))</f>
        <v>0</v>
      </c>
      <c r="AB45" s="14" t="str">
        <f>IF(H45="","",IF(E45="B",1,IF(REPLACE(E45,1,1,"")="",0,REPLACE(E45,1,1,""))))</f>
        <v>2</v>
      </c>
      <c r="AC45" s="14">
        <f>IF(H45="","",IF(K45="B",1,IF(REPLACE(K45,1,1,"")="",0,REPLACE(K45,1,1,""))))</f>
        <v>0</v>
      </c>
      <c r="AD45" s="14" t="str">
        <f>IF(H45="","",IF(L45="B",1,IF(REPLACE(L45,1,1,"")="",0,REPLACE(L45,1,1,""))))</f>
        <v>2</v>
      </c>
      <c r="AE45" s="14" t="str">
        <f>IF(H44="","",IF(AQ45="TG",IF(H43="P","",BB45),AL45))</f>
        <v/>
      </c>
      <c r="AF45" s="14" t="str">
        <f>IF(H44="","",IF(AQ45="TG",IF(H43="B","",BB45),AM45))</f>
        <v>F2</v>
      </c>
      <c r="AG45" s="44" t="str">
        <f>IF(H45="","",IF(AT45="10101","Y",IF(AU45="10101","Y","N")))</f>
        <v>N</v>
      </c>
      <c r="AH45" s="44" t="str">
        <f>IF(H45="","",IF(AT45="12345","Y",IF(AU45="12345","Y","N")))</f>
        <v>N</v>
      </c>
      <c r="AI45" s="44" t="str">
        <f>IF(H45="","",IF(AV45="120012","Y",IF(AW45="120012","Y","N")))</f>
        <v>N</v>
      </c>
      <c r="AJ45" s="75" t="str">
        <f>IF(AP45="T-T",IF(H43="B",AZ45,""),IF(AP45="T-C",IF(H44="B",AZ45,""),IF(AP45="T-B",IF(H44="P",AZ45,""),"")))</f>
        <v/>
      </c>
      <c r="AK45" s="75" t="str">
        <f>IF(AP45="T-T",IF(H43="P",AZ45,""),IF(AP45="T-C",IF(H44="P",AZ45,""),IF(AP45="T-B",IF(H44="B",AZ45,""),"")))</f>
        <v>F2</v>
      </c>
      <c r="AL45" s="75" t="str">
        <f>IF(AP45="T-T",IF(H43="B",BB45,""),IF(AP45="T-C",IF(H44="B",BB45,""),IF(AP45="T-B",IF(H44="P",BB45,""),"")))</f>
        <v/>
      </c>
      <c r="AM45" s="75" t="str">
        <f>IF(AP45="T-T",IF(H43="P",BB45,""),IF(AP45="T-C",IF(H44="P",BB45,""),IF(AP45="T-B",IF(H44="B",BB45,""),"")))</f>
        <v>F2</v>
      </c>
      <c r="AP45" s="14" t="str">
        <f>IF(H44="","",IF(AG45="Y","T-C",IF(AH45="Y","T-B",IF(AI45="Y","T-T",IF(AP44="PD","PD",IF(OR(AND(AP44="T-T",AP43="T-T",M43&amp;M44="LL"),AND(OR(AP44="T-B",AP44="T-C"),M44="L")),"PD",AP44))))))</f>
        <v>T-T</v>
      </c>
      <c r="AQ45" s="14" t="str">
        <f>IF(H44="","",IF(AG45="Y","T-C",IF(AH45="Y","T-B",IF(AI45="Y","T-T",IF(AQ44="TG","TG",IF(H44="","",IF(AG45="Y","T-C",IF(AH45="Y","T-B",IF(AI45="Y","T-T",IF(AQ44="TG","TG",IF(OR(AND(AQ44="T-T",AQ43="T-T",M43&amp;M44="LL"),AND(OR(AQ44="T-B",AQ44="T-C"),M44="L")),"TG",AQ44)))))))))))</f>
        <v>T-T</v>
      </c>
      <c r="AR45" s="14" t="str">
        <f>IF(Dashboard!N45="P",IF(AR44="",1,AR44+1),"")</f>
        <v/>
      </c>
      <c r="AS45" s="14">
        <f>IF(Dashboard!N45="B",IF(AS44="",1,AS44+1),"")</f>
        <v>1</v>
      </c>
      <c r="AT45" s="14" t="str">
        <f t="shared" si="24"/>
        <v>00123</v>
      </c>
      <c r="AU45" s="14" t="str">
        <f t="shared" si="25"/>
        <v>12000</v>
      </c>
      <c r="AV45" s="14" t="str">
        <f t="shared" si="26"/>
        <v>200123</v>
      </c>
      <c r="AW45" s="14" t="str">
        <f t="shared" si="27"/>
        <v>012000</v>
      </c>
      <c r="AX45" s="14" t="str">
        <f t="shared" si="28"/>
        <v>P</v>
      </c>
      <c r="AY45" s="14" t="str">
        <f>IF(D44="",E44,D44)&amp;F44</f>
        <v>BL</v>
      </c>
      <c r="AZ45" s="14" t="str">
        <f t="shared" si="29"/>
        <v>F2</v>
      </c>
      <c r="BA45" s="14" t="str">
        <f>IF(K44="",L44,K44)&amp;M44</f>
        <v>BL</v>
      </c>
      <c r="BB45" s="14" t="str">
        <f t="shared" si="30"/>
        <v>F2</v>
      </c>
      <c r="BC45" s="14" t="str">
        <f t="shared" si="31"/>
        <v>2</v>
      </c>
      <c r="BD45" s="14" t="str">
        <f t="shared" si="32"/>
        <v>2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>IF(H45="","",IF(AND(E46="",L46=""),"P"&amp;(AA46+AC46),IF(AND(D46="",K46=""),"B"&amp;(AB46+AD46),IF(AND(D46="",L46=""),IF(AB46&gt;AC46,"B"&amp;(AB46-AC46),IF(AB46=AC46,"NB","P"&amp;(AC46-AB46))),IF(AND(E46="",K46=""),IF(AA46&gt;AD46,"P"&amp;(AA46-AD46),IF(AA46=AD46,"NB","B"&amp;(AD46-AA46))))))))</f>
        <v>B2</v>
      </c>
      <c r="C46" s="24" t="str">
        <f>IF(H45="","",IF(AP45=AP46,"",AP46))</f>
        <v/>
      </c>
      <c r="D46" s="81" t="str">
        <f>IF(H45="","",IF(AP46="PD",IF(AX46="P",AZ46,""),AJ46))</f>
        <v/>
      </c>
      <c r="E46" s="187" t="str">
        <f>IF(H45="","",IF(AP46="PD",IF(AX46="B",AZ46,""),AK46))</f>
        <v>B</v>
      </c>
      <c r="F46" s="71" t="str">
        <f t="shared" si="20"/>
        <v/>
      </c>
      <c r="G46" s="140"/>
      <c r="H46" s="85" t="str">
        <f>IF(Dashboard!N46="","",Dashboard!N46)</f>
        <v/>
      </c>
      <c r="I46" s="140"/>
      <c r="J46" s="72" t="str">
        <f t="shared" si="21"/>
        <v/>
      </c>
      <c r="K46" s="81" t="str">
        <f>IF(H45="","",IF(AND(D46=AE46,LEFT(AE46)="L",REPLACE(AE46,1,1,"")&gt;=5),"L"&amp;(REPLACE(AE46,1,1,"")-3),AE46))</f>
        <v/>
      </c>
      <c r="L46" s="187" t="str">
        <f>IF(H45="","",IF(AND(E46=AF46,LEFT(AF46)="L",REPLACE(AF46,1,1,"")&gt;=5),"L"&amp;(REPLACE(AF46,1,1,"")-3),AF46))</f>
        <v>B</v>
      </c>
      <c r="M46" s="24" t="str">
        <f t="shared" si="22"/>
        <v/>
      </c>
      <c r="N46" s="24" t="str">
        <f>IF(H46="","",IF(M46="W",0+BD46,0-BD46)+IF(F46="W",0+BC46,0-BC46)+IF(V46="S",0,N45))</f>
        <v/>
      </c>
      <c r="O46" s="190" t="str">
        <f>IF(H45="","",IF(V46="S","",IF(N46&gt;0,N46,IF(Z46="R",N46,""))))</f>
        <v/>
      </c>
      <c r="P46" s="24" t="str">
        <f>IF(H46="","",IF(B46="NB",P45,IF(O46="",SUM($O$5:$O46)+N46,SUM($O$5:$O46))))</f>
        <v/>
      </c>
      <c r="Q46" s="201" t="str">
        <f>IF(Z46="R","Rabbit","")</f>
        <v/>
      </c>
      <c r="R46" s="198" t="str">
        <f>IF(H46="","",IF(M46="W",0+BD46,0-BD46)+IF(F46="W",0+BC46,0-BC46))</f>
        <v/>
      </c>
      <c r="S46" s="83" t="str">
        <f>IF(H46="","",IF(R46&gt;0,"W",IF(R46&lt;0,"L","")))</f>
        <v/>
      </c>
      <c r="T46" s="14" t="str">
        <f>IF(H46="","",IF(T45+U46&gt;=10,10,IF(T45+U46&lt;=-10,-10,T45+U46)))</f>
        <v/>
      </c>
      <c r="U46" s="14">
        <f t="shared" si="23"/>
        <v>0</v>
      </c>
      <c r="V46" s="14" t="str">
        <f>IF(H45="","",IF(Z45="R","S",IF(V45="S","C",IF(N45&gt;0,"S","C"))))</f>
        <v>S</v>
      </c>
      <c r="W46" s="14">
        <f>IF(H45="","",IF(V46="S",1,W45+1))</f>
        <v>1</v>
      </c>
      <c r="X46" s="83" t="str">
        <f>IF(H45="","",(IF(AND(F45&amp;F46="WW",OR(V45&amp;V46="SC",V45&amp;V46="CC")),"Y",IF(AND(F44&amp;F45&amp;F46="WLW",AZ46&lt;&gt;"B",OR(F44&amp;F45&amp;F46="SCC",F44&amp;F45&amp;F46="CCC")),"Y","N"))))</f>
        <v>N</v>
      </c>
      <c r="Y46" s="14" t="str">
        <f>IF(H45="","",IF(AND(M45&amp;M46="WW",OR(V45&amp;V46="SC",V45&amp;V46="CC")),"Y",IF(AND(M44&amp;M45&amp;M46="WLW",BB46&lt;&gt;"B",OR(V44&amp;V45&amp;V46="SCC",V44&amp;V45&amp;V46="CCC")),"Y","N")))</f>
        <v>N</v>
      </c>
      <c r="Z46" s="14" t="str">
        <f>IF(H45="","",IF(AND(N46&lt;0,W46&gt;2,N46&gt;=(2-W46)),"R","N"))</f>
        <v>N</v>
      </c>
      <c r="AA46" s="14">
        <f>IF(H45="","",IF(D46="B",1,IF(REPLACE(D46,1,1,"")="",0,REPLACE(D46,1,1,""))))</f>
        <v>0</v>
      </c>
      <c r="AB46" s="14">
        <f>IF(H45="","",IF(E46="B",1,IF(REPLACE(E46,1,1,"")="",0,REPLACE(E46,1,1,""))))</f>
        <v>1</v>
      </c>
      <c r="AC46" s="14">
        <f>IF(H45="","",IF(K46="B",1,IF(REPLACE(K46,1,1,"")="",0,REPLACE(K46,1,1,""))))</f>
        <v>0</v>
      </c>
      <c r="AD46" s="14">
        <f>IF(H45="","",IF(L46="B",1,IF(REPLACE(L46,1,1,"")="",0,REPLACE(L46,1,1,""))))</f>
        <v>1</v>
      </c>
      <c r="AE46" s="14" t="str">
        <f>IF(H45="","",IF(AQ46="TG",IF(H44="P","",BB46),AL46))</f>
        <v/>
      </c>
      <c r="AF46" s="14" t="str">
        <f>IF(H45="","",IF(AQ46="TG",IF(H44="B","",BB46),AM46))</f>
        <v>B</v>
      </c>
      <c r="AG46" s="44" t="str">
        <f>IF(H46="","",IF(AT46="10101","Y",IF(AU46="10101","Y","N")))</f>
        <v/>
      </c>
      <c r="AH46" s="44" t="str">
        <f>IF(H46="","",IF(AT46="12345","Y",IF(AU46="12345","Y","N")))</f>
        <v/>
      </c>
      <c r="AI46" s="44" t="str">
        <f>IF(H46="","",IF(AV46="120012","Y",IF(AW46="120012","Y","N")))</f>
        <v/>
      </c>
      <c r="AJ46" s="75" t="str">
        <f>IF(AP46="T-T",IF(H44="B",AZ46,""),IF(AP46="T-C",IF(H45="B",AZ46,""),IF(AP46="T-B",IF(H45="P",AZ46,""),"")))</f>
        <v/>
      </c>
      <c r="AK46" s="75" t="str">
        <f>IF(AP46="T-T",IF(H44="P",AZ46,""),IF(AP46="T-C",IF(H45="P",AZ46,""),IF(AP46="T-B",IF(H45="B",AZ46,""),"")))</f>
        <v>B</v>
      </c>
      <c r="AL46" s="75" t="str">
        <f>IF(AP46="T-T",IF(H44="B",BB46,""),IF(AP46="T-C",IF(H45="B",BB46,""),IF(AP46="T-B",IF(H45="P",BB46,""),"")))</f>
        <v/>
      </c>
      <c r="AM46" s="75" t="str">
        <f>IF(AP46="T-T",IF(H44="P",BB46,""),IF(AP46="T-C",IF(H45="P",BB46,""),IF(AP46="T-B",IF(H45="B",BB46,""),"")))</f>
        <v>B</v>
      </c>
      <c r="AP46" s="14" t="str">
        <f>IF(H45="","",IF(AG46="Y","T-C",IF(AH46="Y","T-B",IF(AI46="Y","T-T",IF(AP45="PD","PD",IF(OR(AND(AP45="T-T",AP44="T-T",M44&amp;M45="LL"),AND(OR(AP45="T-B",AP45="T-C"),M45="L")),"PD",AP45))))))</f>
        <v>T-T</v>
      </c>
      <c r="AQ46" s="14" t="str">
        <f>IF(H45="","",IF(AG46="Y","T-C",IF(AH46="Y","T-B",IF(AI46="Y","T-T",IF(AQ45="TG","TG",IF(H45="","",IF(AG46="Y","T-C",IF(AH46="Y","T-B",IF(AI46="Y","T-T",IF(AQ45="TG","TG",IF(OR(AND(AQ45="T-T",AQ44="T-T",M44&amp;M45="LL"),AND(OR(AQ45="T-B",AQ45="T-C"),M45="L")),"TG",AQ45)))))))))))</f>
        <v>T-T</v>
      </c>
      <c r="AR46" s="14" t="str">
        <f>IF(Dashboard!N46="P",IF(AR45="",1,AR45+1),"")</f>
        <v/>
      </c>
      <c r="AS46" s="14" t="str">
        <f>IF(Dashboard!N46="B",IF(AS45="",1,AS45+1),"")</f>
        <v/>
      </c>
      <c r="AT46" s="14" t="str">
        <f t="shared" si="24"/>
        <v>01230</v>
      </c>
      <c r="AU46" s="14" t="str">
        <f t="shared" si="25"/>
        <v>20001</v>
      </c>
      <c r="AV46" s="14" t="str">
        <f t="shared" si="26"/>
        <v>001230</v>
      </c>
      <c r="AW46" s="14" t="str">
        <f t="shared" si="27"/>
        <v>120001</v>
      </c>
      <c r="AX46" s="14" t="str">
        <f t="shared" si="28"/>
        <v>P</v>
      </c>
      <c r="AY46" s="14" t="str">
        <f>IF(D45="",E45,D45)&amp;F45</f>
        <v>F2W</v>
      </c>
      <c r="AZ46" s="14" t="str">
        <f t="shared" si="29"/>
        <v>B</v>
      </c>
      <c r="BA46" s="14" t="str">
        <f>IF(K45="",L45,K45)&amp;M45</f>
        <v>F2W</v>
      </c>
      <c r="BB46" s="14" t="str">
        <f t="shared" si="30"/>
        <v>B</v>
      </c>
      <c r="BC46" s="14">
        <f t="shared" si="31"/>
        <v>1</v>
      </c>
      <c r="BD46" s="14">
        <f t="shared" si="32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>IF(H46="","",IF(AND(E47="",L47=""),"P"&amp;(AA47+AC47),IF(AND(D47="",K47=""),"B"&amp;(AB47+AD47),IF(AND(D47="",L47=""),IF(AB47&gt;AC47,"B"&amp;(AB47-AC47),IF(AB47=AC47,"NB","P"&amp;(AC47-AB47))),IF(AND(E47="",K47=""),IF(AA47&gt;AD47,"P"&amp;(AA47-AD47),IF(AA47=AD47,"NB","B"&amp;(AD47-AA47))))))))</f>
        <v/>
      </c>
      <c r="C47" s="24" t="str">
        <f>IF(H46="","",IF(AP46=AP47,"",AP47))</f>
        <v/>
      </c>
      <c r="D47" s="81" t="str">
        <f>IF(H46="","",IF(AP47="PD",IF(AX47="P",AZ47,""),AJ47))</f>
        <v/>
      </c>
      <c r="E47" s="187" t="str">
        <f>IF(H46="","",IF(AP47="PD",IF(AX47="B",AZ47,""),AK47))</f>
        <v/>
      </c>
      <c r="F47" s="71" t="str">
        <f t="shared" si="20"/>
        <v/>
      </c>
      <c r="G47" s="140"/>
      <c r="H47" s="85" t="str">
        <f>IF(Dashboard!N47="","",Dashboard!N47)</f>
        <v/>
      </c>
      <c r="I47" s="140"/>
      <c r="J47" s="72" t="str">
        <f t="shared" si="21"/>
        <v/>
      </c>
      <c r="K47" s="81" t="str">
        <f>IF(H46="","",IF(AND(D47=AE47,LEFT(AE47)="L",REPLACE(AE47,1,1,"")&gt;=5),"L"&amp;(REPLACE(AE47,1,1,"")-3),AE47))</f>
        <v/>
      </c>
      <c r="L47" s="187" t="str">
        <f>IF(H46="","",IF(AND(E47=AF47,LEFT(AF47)="L",REPLACE(AF47,1,1,"")&gt;=5),"L"&amp;(REPLACE(AF47,1,1,"")-3),AF47))</f>
        <v/>
      </c>
      <c r="M47" s="24" t="str">
        <f t="shared" si="22"/>
        <v/>
      </c>
      <c r="N47" s="24" t="str">
        <f>IF(H47="","",IF(M47="W",0+BD47,0-BD47)+IF(F47="W",0+BC47,0-BC47)+IF(V47="S",0,N46))</f>
        <v/>
      </c>
      <c r="O47" s="190" t="str">
        <f>IF(H46="","",IF(V47="S","",IF(N47&gt;0,N47,IF(Z47="R",N47,""))))</f>
        <v/>
      </c>
      <c r="P47" s="24" t="str">
        <f>IF(H47="","",IF(B47="NB",P46,IF(O47="",SUM($O$5:$O47)+N47,SUM($O$5:$O47))))</f>
        <v/>
      </c>
      <c r="Q47" s="201" t="str">
        <f>IF(Z47="R","Rabbit","")</f>
        <v/>
      </c>
      <c r="R47" s="198" t="str">
        <f>IF(H47="","",IF(M47="W",0+BD47,0-BD47)+IF(F47="W",0+BC47,0-BC47))</f>
        <v/>
      </c>
      <c r="S47" s="83" t="str">
        <f>IF(H47="","",IF(R47&gt;0,"W",IF(R47&lt;0,"L","")))</f>
        <v/>
      </c>
      <c r="T47" s="14" t="str">
        <f>IF(H47="","",IF(T46+U47&gt;=10,10,IF(T46+U47&lt;=-10,-10,T46+U47)))</f>
        <v/>
      </c>
      <c r="U47" s="14">
        <f t="shared" si="23"/>
        <v>0</v>
      </c>
      <c r="V47" s="14" t="str">
        <f>IF(H46="","",IF(Z46="R","S",IF(V46="S","C",IF(N46&gt;0,"S","C"))))</f>
        <v/>
      </c>
      <c r="W47" s="14" t="str">
        <f>IF(H47="","",IF(V47="S",1,W46+1))</f>
        <v/>
      </c>
      <c r="X47" s="83" t="str">
        <f>IF(H47="","",(IF(AND(F46&amp;F47="WW",OR(V46&amp;V47="SC",V46&amp;V47="CC")),"Y",IF(AND(F45&amp;F46&amp;F47="WLW",AZ47&lt;&gt;"B",OR(F45&amp;F46&amp;F47="SCC",F45&amp;F46&amp;F47="CCC")),"Y","N"))))</f>
        <v/>
      </c>
      <c r="Y47" s="14" t="str">
        <f>IF(H47="","",IF(AND(M46&amp;M47="WW",OR(V46&amp;V47="SC",V46&amp;V47="CC")),"Y",IF(AND(M45&amp;M46&amp;M47="WLW",BB47&lt;&gt;"B",OR(V45&amp;V46&amp;V47="SCC",V45&amp;V46&amp;V47="CCC")),"Y","N")))</f>
        <v/>
      </c>
      <c r="Z47" s="14" t="str">
        <f>IF(H47="","",IF(AND(N47&lt;0,W47&gt;2,N47&gt;=(2-W47)),"R","N"))</f>
        <v/>
      </c>
      <c r="AA47" s="14" t="str">
        <f>IF(H47="","",IF(D47="B",1,IF(REPLACE(D47,1,1,"")="",0,REPLACE(D47,1,1,""))))</f>
        <v/>
      </c>
      <c r="AB47" s="14" t="str">
        <f>IF(H47="","",IF(E47="B",1,IF(REPLACE(E47,1,1,"")="",0,REPLACE(E47,1,1,""))))</f>
        <v/>
      </c>
      <c r="AC47" s="14" t="str">
        <f>IF(H47="","",IF(K47="B",1,IF(REPLACE(K47,1,1,"")="",0,REPLACE(K47,1,1,""))))</f>
        <v/>
      </c>
      <c r="AD47" s="14" t="str">
        <f>IF(H47="","",IF(L47="B",1,IF(REPLACE(L47,1,1,"")="",0,REPLACE(L47,1,1,""))))</f>
        <v/>
      </c>
      <c r="AE47" s="14" t="str">
        <f>IF(H46="","",IF(AQ47="TG",IF(H45="P","",BB47),AL47))</f>
        <v/>
      </c>
      <c r="AF47" s="14" t="str">
        <f>IF(H46="","",IF(AQ47="TG",IF(H45="B","",BB47),AM47))</f>
        <v/>
      </c>
      <c r="AG47" s="44" t="str">
        <f>IF(H47="","",IF(AT47="10101","Y",IF(AU47="10101","Y","N")))</f>
        <v/>
      </c>
      <c r="AH47" s="44" t="str">
        <f>IF(H47="","",IF(AT47="12345","Y",IF(AU47="12345","Y","N")))</f>
        <v/>
      </c>
      <c r="AI47" s="44" t="str">
        <f>IF(H47="","",IF(AV47="120012","Y",IF(AW47="120012","Y","N")))</f>
        <v/>
      </c>
      <c r="AJ47" s="75" t="str">
        <f>IF(AP47="T-T",IF(H45="B",AZ47,""),IF(AP47="T-C",IF(H46="B",AZ47,""),IF(AP47="T-B",IF(H46="P",AZ47,""),"")))</f>
        <v/>
      </c>
      <c r="AK47" s="75" t="str">
        <f>IF(AP47="T-T",IF(H45="P",AZ47,""),IF(AP47="T-C",IF(H46="P",AZ47,""),IF(AP47="T-B",IF(H46="B",AZ47,""),"")))</f>
        <v/>
      </c>
      <c r="AL47" s="75" t="str">
        <f>IF(AP47="T-T",IF(H45="B",BB47,""),IF(AP47="T-C",IF(H46="B",BB47,""),IF(AP47="T-B",IF(H46="P",BB47,""),"")))</f>
        <v/>
      </c>
      <c r="AM47" s="75" t="str">
        <f>IF(AP47="T-T",IF(H45="P",BB47,""),IF(AP47="T-C",IF(H46="P",BB47,""),IF(AP47="T-B",IF(H46="B",BB47,""),"")))</f>
        <v/>
      </c>
      <c r="AP47" s="14" t="str">
        <f>IF(H46="","",IF(AG47="Y","T-C",IF(AH47="Y","T-B",IF(AI47="Y","T-T",IF(AP46="PD","PD",IF(OR(AND(AP46="T-T",AP45="T-T",M45&amp;M46="LL"),AND(OR(AP46="T-B",AP46="T-C"),M46="L")),"PD",AP46))))))</f>
        <v/>
      </c>
      <c r="AQ47" s="14" t="str">
        <f>IF(H46="","",IF(AG47="Y","T-C",IF(AH47="Y","T-B",IF(AI47="Y","T-T",IF(AQ46="TG","TG",IF(H46="","",IF(AG47="Y","T-C",IF(AH47="Y","T-B",IF(AI47="Y","T-T",IF(AQ46="TG","TG",IF(OR(AND(AQ46="T-T",AQ45="T-T",M45&amp;M46="LL"),AND(OR(AQ46="T-B",AQ46="T-C"),M46="L")),"TG",AQ46)))))))))))</f>
        <v/>
      </c>
      <c r="AR47" s="14" t="str">
        <f>IF(Dashboard!N47="P",IF(AR46="",1,AR46+1),"")</f>
        <v/>
      </c>
      <c r="AS47" s="14" t="str">
        <f>IF(Dashboard!N47="B",IF(AS46="",1,AS46+1),"")</f>
        <v/>
      </c>
      <c r="AT47" s="14" t="str">
        <f t="shared" si="24"/>
        <v>12300</v>
      </c>
      <c r="AU47" s="14" t="str">
        <f t="shared" si="25"/>
        <v>00010</v>
      </c>
      <c r="AV47" s="14" t="str">
        <f t="shared" si="26"/>
        <v>012300</v>
      </c>
      <c r="AW47" s="14" t="str">
        <f t="shared" si="27"/>
        <v>200010</v>
      </c>
      <c r="AX47" s="14" t="str">
        <f t="shared" si="28"/>
        <v>P</v>
      </c>
      <c r="AY47" s="14" t="str">
        <f>IF(D46="",E46,D46)&amp;F46</f>
        <v>B</v>
      </c>
      <c r="AZ47" s="14" t="str">
        <f t="shared" si="29"/>
        <v/>
      </c>
      <c r="BA47" s="14" t="str">
        <f>IF(K46="",L46,K46)&amp;M46</f>
        <v>B</v>
      </c>
      <c r="BB47" s="14" t="str">
        <f t="shared" si="30"/>
        <v/>
      </c>
      <c r="BC47" s="14">
        <f t="shared" si="31"/>
        <v>1</v>
      </c>
      <c r="BD47" s="14">
        <f t="shared" si="32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>IF(H47="","",IF(AND(E48="",L48=""),"P"&amp;(AA48+AC48),IF(AND(D48="",K48=""),"B"&amp;(AB48+AD48),IF(AND(D48="",L48=""),IF(AB48&gt;AC48,"B"&amp;(AB48-AC48),IF(AB48=AC48,"NB","P"&amp;(AC48-AB48))),IF(AND(E48="",K48=""),IF(AA48&gt;AD48,"P"&amp;(AA48-AD48),IF(AA48=AD48,"NB","B"&amp;(AD48-AA48))))))))</f>
        <v/>
      </c>
      <c r="C48" s="24" t="str">
        <f>IF(H47="","",IF(AP47=AP48,"",AP48))</f>
        <v/>
      </c>
      <c r="D48" s="81" t="str">
        <f>IF(H47="","",IF(AP48="PD",IF(AX48="P",AZ48,""),AJ48))</f>
        <v/>
      </c>
      <c r="E48" s="187" t="str">
        <f>IF(H47="","",IF(AP48="PD",IF(AX48="B",AZ48,""),AK48))</f>
        <v/>
      </c>
      <c r="F48" s="71" t="str">
        <f t="shared" si="20"/>
        <v/>
      </c>
      <c r="G48" s="140"/>
      <c r="H48" s="85" t="str">
        <f>IF(Dashboard!N48="","",Dashboard!N48)</f>
        <v/>
      </c>
      <c r="I48" s="140"/>
      <c r="J48" s="72" t="str">
        <f t="shared" si="21"/>
        <v/>
      </c>
      <c r="K48" s="81" t="str">
        <f>IF(H47="","",IF(AND(D48=AE48,LEFT(AE48)="L",REPLACE(AE48,1,1,"")&gt;=5),"L"&amp;(REPLACE(AE48,1,1,"")-3),AE48))</f>
        <v/>
      </c>
      <c r="L48" s="187" t="str">
        <f>IF(H47="","",IF(AND(E48=AF48,LEFT(AF48)="L",REPLACE(AF48,1,1,"")&gt;=5),"L"&amp;(REPLACE(AF48,1,1,"")-3),AF48))</f>
        <v/>
      </c>
      <c r="M48" s="24" t="str">
        <f t="shared" si="22"/>
        <v/>
      </c>
      <c r="N48" s="24" t="str">
        <f>IF(H48="","",IF(M48="W",0+BD48,0-BD48)+IF(F48="W",0+BC48,0-BC48)+IF(V48="S",0,N47))</f>
        <v/>
      </c>
      <c r="O48" s="190" t="str">
        <f>IF(H47="","",IF(V48="S","",IF(N48&gt;0,N48,IF(Z48="R",N48,""))))</f>
        <v/>
      </c>
      <c r="P48" s="24" t="str">
        <f>IF(H48="","",IF(B48="NB",P47,IF(O48="",SUM($O$5:$O48)+N48,SUM($O$5:$O48))))</f>
        <v/>
      </c>
      <c r="Q48" s="201" t="str">
        <f>IF(Z48="R","Rabbit","")</f>
        <v/>
      </c>
      <c r="R48" s="198" t="str">
        <f>IF(H48="","",IF(M48="W",0+BD48,0-BD48)+IF(F48="W",0+BC48,0-BC48))</f>
        <v/>
      </c>
      <c r="S48" s="83" t="str">
        <f>IF(H48="","",IF(R48&gt;0,"W",IF(R48&lt;0,"L","")))</f>
        <v/>
      </c>
      <c r="T48" s="14" t="str">
        <f>IF(H48="","",IF(T47+U48&gt;=10,10,IF(T47+U48&lt;=-10,-10,T47+U48)))</f>
        <v/>
      </c>
      <c r="U48" s="14">
        <f t="shared" si="23"/>
        <v>0</v>
      </c>
      <c r="V48" s="14" t="str">
        <f>IF(H47="","",IF(Z47="R","S",IF(V47="S","C",IF(N47&gt;0,"S","C"))))</f>
        <v/>
      </c>
      <c r="W48" s="14" t="str">
        <f>IF(H48="","",IF(V48="S",1,W47+1))</f>
        <v/>
      </c>
      <c r="X48" s="83" t="str">
        <f>IF(H48="","",(IF(AND(F47&amp;F48="WW",OR(V47&amp;V48="SC",V47&amp;V48="CC")),"Y",IF(AND(F46&amp;F47&amp;F48="WLW",AZ48&lt;&gt;"B",OR(F46&amp;F47&amp;F48="SCC",F46&amp;F47&amp;F48="CCC")),"Y","N"))))</f>
        <v/>
      </c>
      <c r="Y48" s="14" t="str">
        <f>IF(H48="","",IF(AND(M47&amp;M48="WW",OR(V47&amp;V48="SC",V47&amp;V48="CC")),"Y",IF(AND(M46&amp;M47&amp;M48="WLW",BB48&lt;&gt;"B",OR(V46&amp;V47&amp;V48="SCC",V46&amp;V47&amp;V48="CCC")),"Y","N")))</f>
        <v/>
      </c>
      <c r="Z48" s="14" t="str">
        <f>IF(H48="","",IF(AND(N48&lt;0,W48&gt;2,N48&gt;=(2-W48)),"R","N"))</f>
        <v/>
      </c>
      <c r="AA48" s="14" t="str">
        <f>IF(H48="","",IF(D48="B",1,IF(REPLACE(D48,1,1,"")="",0,REPLACE(D48,1,1,""))))</f>
        <v/>
      </c>
      <c r="AB48" s="14" t="str">
        <f>IF(H48="","",IF(E48="B",1,IF(REPLACE(E48,1,1,"")="",0,REPLACE(E48,1,1,""))))</f>
        <v/>
      </c>
      <c r="AC48" s="14" t="str">
        <f>IF(H48="","",IF(K48="B",1,IF(REPLACE(K48,1,1,"")="",0,REPLACE(K48,1,1,""))))</f>
        <v/>
      </c>
      <c r="AD48" s="14" t="str">
        <f>IF(H48="","",IF(L48="B",1,IF(REPLACE(L48,1,1,"")="",0,REPLACE(L48,1,1,""))))</f>
        <v/>
      </c>
      <c r="AE48" s="14" t="str">
        <f>IF(H47="","",IF(AQ48="TG",IF(H46="P","",BB48),AL48))</f>
        <v/>
      </c>
      <c r="AF48" s="14" t="str">
        <f>IF(H47="","",IF(AQ48="TG",IF(H46="B","",BB48),AM48))</f>
        <v/>
      </c>
      <c r="AG48" s="44" t="str">
        <f>IF(H48="","",IF(AT48="10101","Y",IF(AU48="10101","Y","N")))</f>
        <v/>
      </c>
      <c r="AH48" s="44" t="str">
        <f>IF(H48="","",IF(AT48="12345","Y",IF(AU48="12345","Y","N")))</f>
        <v/>
      </c>
      <c r="AI48" s="44" t="str">
        <f>IF(H48="","",IF(AV48="120012","Y",IF(AW48="120012","Y","N")))</f>
        <v/>
      </c>
      <c r="AJ48" s="75" t="str">
        <f>IF(AP48="T-T",IF(H46="B",AZ48,""),IF(AP48="T-C",IF(H47="B",AZ48,""),IF(AP48="T-B",IF(H47="P",AZ48,""),"")))</f>
        <v/>
      </c>
      <c r="AK48" s="75" t="str">
        <f>IF(AP48="T-T",IF(H46="P",AZ48,""),IF(AP48="T-C",IF(H47="P",AZ48,""),IF(AP48="T-B",IF(H47="B",AZ48,""),"")))</f>
        <v/>
      </c>
      <c r="AL48" s="75" t="str">
        <f>IF(AP48="T-T",IF(H46="B",BB48,""),IF(AP48="T-C",IF(H47="B",BB48,""),IF(AP48="T-B",IF(H47="P",BB48,""),"")))</f>
        <v/>
      </c>
      <c r="AM48" s="75" t="str">
        <f>IF(AP48="T-T",IF(H46="P",BB48,""),IF(AP48="T-C",IF(H47="P",BB48,""),IF(AP48="T-B",IF(H47="B",BB48,""),"")))</f>
        <v/>
      </c>
      <c r="AP48" s="14" t="str">
        <f>IF(H47="","",IF(AG48="Y","T-C",IF(AH48="Y","T-B",IF(AI48="Y","T-T",IF(AP47="PD","PD",IF(OR(AND(AP47="T-T",AP46="T-T",M46&amp;M47="LL"),AND(OR(AP47="T-B",AP47="T-C"),M47="L")),"PD",AP47))))))</f>
        <v/>
      </c>
      <c r="AQ48" s="14" t="str">
        <f>IF(H47="","",IF(AG48="Y","T-C",IF(AH48="Y","T-B",IF(AI48="Y","T-T",IF(AQ47="TG","TG",IF(H47="","",IF(AG48="Y","T-C",IF(AH48="Y","T-B",IF(AI48="Y","T-T",IF(AQ47="TG","TG",IF(OR(AND(AQ47="T-T",AQ46="T-T",M46&amp;M47="LL"),AND(OR(AQ47="T-B",AQ47="T-C"),M47="L")),"TG",AQ47)))))))))))</f>
        <v/>
      </c>
      <c r="AR48" s="14" t="str">
        <f>IF(Dashboard!N48="P",IF(AR47="",1,AR47+1),"")</f>
        <v/>
      </c>
      <c r="AS48" s="14" t="str">
        <f>IF(Dashboard!N48="B",IF(AS47="",1,AS47+1),"")</f>
        <v/>
      </c>
      <c r="AT48" s="14" t="str">
        <f t="shared" si="24"/>
        <v>23000</v>
      </c>
      <c r="AU48" s="14" t="str">
        <f t="shared" si="25"/>
        <v>00100</v>
      </c>
      <c r="AV48" s="14" t="str">
        <f t="shared" si="26"/>
        <v>123000</v>
      </c>
      <c r="AW48" s="14" t="str">
        <f t="shared" si="27"/>
        <v>000100</v>
      </c>
      <c r="AX48" s="14" t="str">
        <f t="shared" si="28"/>
        <v>B</v>
      </c>
      <c r="AY48" s="14" t="str">
        <f>IF(D47="",E47,D47)&amp;F47</f>
        <v/>
      </c>
      <c r="AZ48" s="14" t="str">
        <f t="shared" si="29"/>
        <v/>
      </c>
      <c r="BA48" s="14" t="str">
        <f>IF(K47="",L47,K47)&amp;M47</f>
        <v/>
      </c>
      <c r="BB48" s="14" t="str">
        <f t="shared" si="30"/>
        <v/>
      </c>
      <c r="BC48" s="14">
        <f t="shared" si="31"/>
        <v>1</v>
      </c>
      <c r="BD48" s="14">
        <f t="shared" si="32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>IF(H48="","",IF(AND(E49="",L49=""),"P"&amp;(AA49+AC49),IF(AND(D49="",K49=""),"B"&amp;(AB49+AD49),IF(AND(D49="",L49=""),IF(AB49&gt;AC49,"B"&amp;(AB49-AC49),IF(AB49=AC49,"NB","P"&amp;(AC49-AB49))),IF(AND(E49="",K49=""),IF(AA49&gt;AD49,"P"&amp;(AA49-AD49),IF(AA49=AD49,"NB","B"&amp;(AD49-AA49))))))))</f>
        <v/>
      </c>
      <c r="C49" s="25" t="str">
        <f>IF(H48="","",IF(AP48=AP49,"",AP49))</f>
        <v/>
      </c>
      <c r="D49" s="82" t="str">
        <f>IF(H48="","",IF(AP49="PD",IF(AX49="P",AZ49,""),AJ49))</f>
        <v/>
      </c>
      <c r="E49" s="188" t="str">
        <f>IF(H48="","",IF(AP49="PD",IF(AX49="B",AZ49,""),AK49))</f>
        <v/>
      </c>
      <c r="F49" s="74" t="str">
        <f t="shared" si="20"/>
        <v/>
      </c>
      <c r="G49" s="140"/>
      <c r="H49" s="86" t="str">
        <f>IF(Dashboard!N49="","",Dashboard!N49)</f>
        <v/>
      </c>
      <c r="I49" s="140"/>
      <c r="J49" s="73" t="str">
        <f t="shared" si="21"/>
        <v/>
      </c>
      <c r="K49" s="82" t="str">
        <f>IF(H48="","",IF(AND(D49=AE49,LEFT(AE49)="L",REPLACE(AE49,1,1,"")&gt;=5),"L"&amp;(REPLACE(AE49,1,1,"")-3),AE49))</f>
        <v/>
      </c>
      <c r="L49" s="188" t="str">
        <f>IF(H48="","",IF(AND(E49=AF49,LEFT(AF49)="L",REPLACE(AF49,1,1,"")&gt;=5),"L"&amp;(REPLACE(AF49,1,1,"")-3),AF49))</f>
        <v/>
      </c>
      <c r="M49" s="25" t="str">
        <f t="shared" si="22"/>
        <v/>
      </c>
      <c r="N49" s="25" t="str">
        <f>IF(H49="","",IF(M49="W",0+BD49,0-BD49)+IF(F49="W",0+BC49,0-BC49)+IF(V49="S",0,N48))</f>
        <v/>
      </c>
      <c r="O49" s="202" t="str">
        <f>IF(H48="","",IF(V49="S","",IF(N49&gt;0,N49,IF(Z49="R",N49,""))))</f>
        <v/>
      </c>
      <c r="P49" s="25" t="str">
        <f>IF(H49="","",IF(B49="NB",P48,IF(O49="",SUM($O$5:$O49)+N49,SUM($O$5:$O49))))</f>
        <v/>
      </c>
      <c r="Q49" s="203" t="str">
        <f>IF(Z49="R","Rabbit","")</f>
        <v/>
      </c>
      <c r="R49" s="198" t="str">
        <f>IF(H49="","",IF(M49="W",0+BD49,0-BD49)+IF(F49="W",0+BC49,0-BC49))</f>
        <v/>
      </c>
      <c r="S49" s="83" t="str">
        <f>IF(H49="","",IF(R49&gt;0,"W",IF(R49&lt;0,"L","")))</f>
        <v/>
      </c>
      <c r="T49" s="14" t="str">
        <f>IF(H49="","",IF(T48+U49&gt;=10,10,IF(T48+U49&lt;=-10,-10,T48+U49)))</f>
        <v/>
      </c>
      <c r="U49" s="14">
        <f t="shared" si="23"/>
        <v>0</v>
      </c>
      <c r="V49" s="14" t="str">
        <f>IF(H48="","",IF(Z48="R","S",IF(V48="S","C",IF(N48&gt;0,"S","C"))))</f>
        <v/>
      </c>
      <c r="W49" s="14" t="str">
        <f>IF(H49="","",IF(V49="S",1,W48+1))</f>
        <v/>
      </c>
      <c r="X49" s="83" t="str">
        <f>IF(H49="","",(IF(AND(F48&amp;F49="WW",OR(V48&amp;V49="SC",V48&amp;V49="CC")),"Y",IF(AND(F47&amp;F48&amp;F49="WLW",AZ49&lt;&gt;"B",OR(F47&amp;F48&amp;F49="SCC",F47&amp;F48&amp;F49="CCC")),"Y","N"))))</f>
        <v/>
      </c>
      <c r="Y49" s="14" t="str">
        <f>IF(H49="","",IF(AND(M48&amp;M49="WW",OR(V48&amp;V49="SC",V48&amp;V49="CC")),"Y",IF(AND(M47&amp;M48&amp;M49="WLW",BB49&lt;&gt;"B",OR(V47&amp;V48&amp;V49="SCC",V47&amp;V48&amp;V49="CCC")),"Y","N")))</f>
        <v/>
      </c>
      <c r="Z49" s="14" t="str">
        <f>IF(H49="","",IF(AND(N49&lt;0,W49&gt;2,N49&gt;=(2-W49)),"R","N"))</f>
        <v/>
      </c>
      <c r="AA49" s="14" t="str">
        <f>IF(H49="","",IF(D49="B",1,IF(REPLACE(D49,1,1,"")="",0,REPLACE(D49,1,1,""))))</f>
        <v/>
      </c>
      <c r="AB49" s="14" t="str">
        <f>IF(H49="","",IF(E49="B",1,IF(REPLACE(E49,1,1,"")="",0,REPLACE(E49,1,1,""))))</f>
        <v/>
      </c>
      <c r="AC49" s="14" t="str">
        <f>IF(H49="","",IF(K49="B",1,IF(REPLACE(K49,1,1,"")="",0,REPLACE(K49,1,1,""))))</f>
        <v/>
      </c>
      <c r="AD49" s="14" t="str">
        <f>IF(H49="","",IF(L49="B",1,IF(REPLACE(L49,1,1,"")="",0,REPLACE(L49,1,1,""))))</f>
        <v/>
      </c>
      <c r="AE49" s="14" t="str">
        <f>IF(H48="","",IF(AQ49="TG",IF(H47="P","",BB49),AL49))</f>
        <v/>
      </c>
      <c r="AF49" s="14" t="str">
        <f>IF(H48="","",IF(AQ49="TG",IF(H47="B","",BB49),AM49))</f>
        <v/>
      </c>
      <c r="AG49" s="44" t="str">
        <f>IF(H49="","",IF(AT49="10101","Y",IF(AU49="10101","Y","N")))</f>
        <v/>
      </c>
      <c r="AH49" s="44" t="str">
        <f>IF(H49="","",IF(AT49="12345","Y",IF(AU49="12345","Y","N")))</f>
        <v/>
      </c>
      <c r="AI49" s="44" t="str">
        <f>IF(H49="","",IF(AV49="120012","Y",IF(AW49="120012","Y","N")))</f>
        <v/>
      </c>
      <c r="AJ49" s="75" t="str">
        <f>IF(AP49="T-T",IF(H47="B",AZ49,""),IF(AP49="T-C",IF(H48="B",AZ49,""),IF(AP49="T-B",IF(H48="P",AZ49,""),"")))</f>
        <v/>
      </c>
      <c r="AK49" s="75" t="str">
        <f>IF(AP49="T-T",IF(H47="P",AZ49,""),IF(AP49="T-C",IF(H48="P",AZ49,""),IF(AP49="T-B",IF(H48="B",AZ49,""),"")))</f>
        <v/>
      </c>
      <c r="AL49" s="75" t="str">
        <f>IF(AP49="T-T",IF(H47="B",BB49,""),IF(AP49="T-C",IF(H48="B",BB49,""),IF(AP49="T-B",IF(H48="P",BB49,""),"")))</f>
        <v/>
      </c>
      <c r="AM49" s="75" t="str">
        <f>IF(AP49="T-T",IF(H47="P",BB49,""),IF(AP49="T-C",IF(H48="P",BB49,""),IF(AP49="T-B",IF(H48="B",BB49,""),"")))</f>
        <v/>
      </c>
      <c r="AP49" s="14" t="str">
        <f>IF(H48="","",IF(AG49="Y","T-C",IF(AH49="Y","T-B",IF(AI49="Y","T-T",IF(AP48="PD","PD",IF(OR(AND(AP48="T-T",AP47="T-T",M47&amp;M48="LL"),AND(OR(AP48="T-B",AP48="T-C"),M48="L")),"PD",AP48))))))</f>
        <v/>
      </c>
      <c r="AQ49" s="14" t="str">
        <f>IF(H48="","",IF(AG49="Y","T-C",IF(AH49="Y","T-B",IF(AI49="Y","T-T",IF(AQ48="TG","TG",IF(H48="","",IF(AG49="Y","T-C",IF(AH49="Y","T-B",IF(AI49="Y","T-T",IF(AQ48="TG","TG",IF(OR(AND(AQ48="T-T",AQ47="T-T",M47&amp;M48="LL"),AND(OR(AQ48="T-B",AQ48="T-C"),M48="L")),"TG",AQ48)))))))))))</f>
        <v/>
      </c>
      <c r="AR49" s="14" t="str">
        <f>IF(Dashboard!N49="P",IF(AR48="",1,AR48+1),"")</f>
        <v/>
      </c>
      <c r="AS49" s="14" t="str">
        <f>IF(Dashboard!N49="B",IF(AS48="",1,AS48+1),"")</f>
        <v/>
      </c>
      <c r="AT49" s="14" t="str">
        <f t="shared" si="24"/>
        <v>30000</v>
      </c>
      <c r="AU49" s="14" t="str">
        <f t="shared" si="25"/>
        <v>01000</v>
      </c>
      <c r="AV49" s="14" t="str">
        <f t="shared" si="26"/>
        <v>230000</v>
      </c>
      <c r="AW49" s="14" t="str">
        <f t="shared" si="27"/>
        <v>001000</v>
      </c>
      <c r="AX49" s="14" t="str">
        <f t="shared" si="28"/>
        <v>B</v>
      </c>
      <c r="AY49" s="14" t="str">
        <f>IF(D48="",E48,D48)&amp;F48</f>
        <v/>
      </c>
      <c r="AZ49" s="14" t="str">
        <f t="shared" si="29"/>
        <v/>
      </c>
      <c r="BA49" s="14" t="str">
        <f>IF(K48="",L48,K48)&amp;M48</f>
        <v/>
      </c>
      <c r="BB49" s="14" t="str">
        <f t="shared" si="30"/>
        <v/>
      </c>
      <c r="BC49" s="14">
        <f t="shared" si="31"/>
        <v>1</v>
      </c>
      <c r="BD49" s="14">
        <f t="shared" si="32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>IF(H49="","",IF(AND(E50="",L50=""),"P"&amp;(AA50+AC50),IF(AND(D50="",K50=""),"B"&amp;(AB50+AD50),IF(AND(D50="",L50=""),IF(AB50&gt;AC50,"B"&amp;(AB50-AC50),IF(AB50=AC50,"NB","P"&amp;(AC50-AB50))),IF(AND(E50="",K50=""),IF(AA50&gt;AD50,"P"&amp;(AA50-AD50),IF(AA50=AD50,"NB","B"&amp;(AD50-AA50))))))))</f>
        <v/>
      </c>
      <c r="C50" s="36" t="str">
        <f>IF(H49="","",IF(AP49=AP50,"",AP50))</f>
        <v/>
      </c>
      <c r="D50" s="79" t="str">
        <f>IF(H49="","",IF(AP50="PD",IF(AX50="P",AZ50,""),AJ50))</f>
        <v/>
      </c>
      <c r="E50" s="186" t="str">
        <f>IF(H49="","",IF(AP50="PD",IF(AX50="B",AZ50,""),AK50))</f>
        <v/>
      </c>
      <c r="F50" s="80" t="str">
        <f t="shared" si="20"/>
        <v/>
      </c>
      <c r="G50" s="140"/>
      <c r="H50" s="84" t="str">
        <f>IF(Dashboard!N50="","",Dashboard!N50)</f>
        <v/>
      </c>
      <c r="I50" s="140"/>
      <c r="J50" s="78" t="str">
        <f t="shared" si="21"/>
        <v/>
      </c>
      <c r="K50" s="79" t="str">
        <f>IF(H49="","",IF(AND(D50=AE50,LEFT(AE50)="L",REPLACE(AE50,1,1,"")&gt;=5),"L"&amp;(REPLACE(AE50,1,1,"")-3),AE50))</f>
        <v/>
      </c>
      <c r="L50" s="186" t="str">
        <f>IF(H49="","",IF(AND(E50=AF50,LEFT(AF50)="L",REPLACE(AF50,1,1,"")&gt;=5),"L"&amp;(REPLACE(AF50,1,1,"")-3),AF50))</f>
        <v/>
      </c>
      <c r="M50" s="36" t="str">
        <f t="shared" si="22"/>
        <v/>
      </c>
      <c r="N50" s="36" t="str">
        <f>IF(H50="","",IF(M50="W",0+BD50,0-BD50)+IF(F50="W",0+BC50,0-BC50)+IF(V50="S",0,N49))</f>
        <v/>
      </c>
      <c r="O50" s="207" t="str">
        <f>IF(H49="","",IF(V50="S","",IF(N50&gt;0,N50,IF(Z50="R",N50,""))))</f>
        <v/>
      </c>
      <c r="P50" s="36" t="str">
        <f>IF(H50="","",IF(B50="NB",P49,IF(O50="",SUM($O$5:$O50)+N50,SUM($O$5:$O50))))</f>
        <v/>
      </c>
      <c r="Q50" s="208" t="str">
        <f>IF(Z50="R","Rabbit","")</f>
        <v/>
      </c>
      <c r="R50" s="198" t="str">
        <f>IF(H50="","",IF(M50="W",0+BD50,0-BD50)+IF(F50="W",0+BC50,0-BC50))</f>
        <v/>
      </c>
      <c r="S50" s="83" t="str">
        <f>IF(H50="","",IF(R50&gt;0,"W",IF(R50&lt;0,"L","")))</f>
        <v/>
      </c>
      <c r="T50" s="14" t="str">
        <f>IF(H50="","",IF(T49+U50&gt;=10,10,IF(T49+U50&lt;=-10,-10,T49+U50)))</f>
        <v/>
      </c>
      <c r="U50" s="14">
        <f t="shared" si="23"/>
        <v>0</v>
      </c>
      <c r="V50" s="14" t="str">
        <f>IF(H49="","",IF(Z49="R","S",IF(V49="S","C",IF(N49&gt;0,"S","C"))))</f>
        <v/>
      </c>
      <c r="W50" s="14" t="str">
        <f>IF(H50="","",IF(V50="S",1,W49+1))</f>
        <v/>
      </c>
      <c r="X50" s="83" t="str">
        <f>IF(H50="","",(IF(AND(F49&amp;F50="WW",OR(V49&amp;V50="SC",V49&amp;V50="CC")),"Y",IF(AND(F48&amp;F49&amp;F50="WLW",AZ50&lt;&gt;"B",OR(F48&amp;F49&amp;F50="SCC",F48&amp;F49&amp;F50="CCC")),"Y","N"))))</f>
        <v/>
      </c>
      <c r="Y50" s="14" t="str">
        <f>IF(H50="","",IF(AND(M49&amp;M50="WW",OR(V49&amp;V50="SC",V49&amp;V50="CC")),"Y",IF(AND(M48&amp;M49&amp;M50="WLW",BB50&lt;&gt;"B",OR(V48&amp;V49&amp;V50="SCC",V48&amp;V49&amp;V50="CCC")),"Y","N")))</f>
        <v/>
      </c>
      <c r="Z50" s="14" t="str">
        <f>IF(H50="","",IF(AND(N50&lt;0,W50&gt;2,N50&gt;=(2-W50)),"R","N"))</f>
        <v/>
      </c>
      <c r="AA50" s="14" t="str">
        <f>IF(H50="","",IF(D50="B",1,IF(REPLACE(D50,1,1,"")="",0,REPLACE(D50,1,1,""))))</f>
        <v/>
      </c>
      <c r="AB50" s="14" t="str">
        <f>IF(H50="","",IF(E50="B",1,IF(REPLACE(E50,1,1,"")="",0,REPLACE(E50,1,1,""))))</f>
        <v/>
      </c>
      <c r="AC50" s="14" t="str">
        <f>IF(H50="","",IF(K50="B",1,IF(REPLACE(K50,1,1,"")="",0,REPLACE(K50,1,1,""))))</f>
        <v/>
      </c>
      <c r="AD50" s="14" t="str">
        <f>IF(H50="","",IF(L50="B",1,IF(REPLACE(L50,1,1,"")="",0,REPLACE(L50,1,1,""))))</f>
        <v/>
      </c>
      <c r="AE50" s="14" t="str">
        <f>IF(H49="","",IF(AQ50="TG",IF(H48="P","",BB50),AL50))</f>
        <v/>
      </c>
      <c r="AF50" s="14" t="str">
        <f>IF(H49="","",IF(AQ50="TG",IF(H48="B","",BB50),AM50))</f>
        <v/>
      </c>
      <c r="AG50" s="44" t="str">
        <f>IF(H50="","",IF(AT50="10101","Y",IF(AU50="10101","Y","N")))</f>
        <v/>
      </c>
      <c r="AH50" s="44" t="str">
        <f>IF(H50="","",IF(AT50="12345","Y",IF(AU50="12345","Y","N")))</f>
        <v/>
      </c>
      <c r="AI50" s="44" t="str">
        <f>IF(H50="","",IF(AV50="120012","Y",IF(AW50="120012","Y","N")))</f>
        <v/>
      </c>
      <c r="AJ50" s="75" t="str">
        <f>IF(AP50="T-T",IF(H48="B",AZ50,""),IF(AP50="T-C",IF(H49="B",AZ50,""),IF(AP50="T-B",IF(H49="P",AZ50,""),"")))</f>
        <v/>
      </c>
      <c r="AK50" s="75" t="str">
        <f>IF(AP50="T-T",IF(H48="P",AZ50,""),IF(AP50="T-C",IF(H49="P",AZ50,""),IF(AP50="T-B",IF(H49="B",AZ50,""),"")))</f>
        <v/>
      </c>
      <c r="AL50" s="75" t="str">
        <f>IF(AP50="T-T",IF(H48="B",BB50,""),IF(AP50="T-C",IF(H49="B",BB50,""),IF(AP50="T-B",IF(H49="P",BB50,""),"")))</f>
        <v/>
      </c>
      <c r="AM50" s="75" t="str">
        <f>IF(AP50="T-T",IF(H48="P",BB50,""),IF(AP50="T-C",IF(H49="P",BB50,""),IF(AP50="T-B",IF(H49="B",BB50,""),"")))</f>
        <v/>
      </c>
      <c r="AP50" s="14" t="str">
        <f>IF(H49="","",IF(AG50="Y","T-C",IF(AH50="Y","T-B",IF(AI50="Y","T-T",IF(AP49="PD","PD",IF(OR(AND(AP49="T-T",AP48="T-T",M48&amp;M49="LL"),AND(OR(AP49="T-B",AP49="T-C"),M49="L")),"PD",AP49))))))</f>
        <v/>
      </c>
      <c r="AQ50" s="14" t="str">
        <f>IF(H49="","",IF(AG50="Y","T-C",IF(AH50="Y","T-B",IF(AI50="Y","T-T",IF(AQ49="TG","TG",IF(H49="","",IF(AG50="Y","T-C",IF(AH50="Y","T-B",IF(AI50="Y","T-T",IF(AQ49="TG","TG",IF(OR(AND(AQ49="T-T",AQ48="T-T",M48&amp;M49="LL"),AND(OR(AQ49="T-B",AQ49="T-C"),M49="L")),"TG",AQ49)))))))))))</f>
        <v/>
      </c>
      <c r="AR50" s="14" t="str">
        <f>IF(Dashboard!N50="P",IF(AR49="",1,AR49+1),"")</f>
        <v/>
      </c>
      <c r="AS50" s="14" t="str">
        <f>IF(Dashboard!N50="B",IF(AS49="",1,AS49+1),"")</f>
        <v/>
      </c>
      <c r="AT50" s="14" t="str">
        <f t="shared" si="24"/>
        <v>00000</v>
      </c>
      <c r="AU50" s="14" t="str">
        <f t="shared" si="25"/>
        <v>10000</v>
      </c>
      <c r="AV50" s="14" t="str">
        <f t="shared" si="26"/>
        <v>300000</v>
      </c>
      <c r="AW50" s="14" t="str">
        <f t="shared" si="27"/>
        <v>010000</v>
      </c>
      <c r="AX50" s="14" t="str">
        <f t="shared" si="28"/>
        <v>B</v>
      </c>
      <c r="AY50" s="14" t="str">
        <f>IF(D49="",E49,D49)&amp;F49</f>
        <v/>
      </c>
      <c r="AZ50" s="14" t="str">
        <f t="shared" si="29"/>
        <v/>
      </c>
      <c r="BA50" s="14" t="str">
        <f>IF(K49="",L49,K49)&amp;M49</f>
        <v/>
      </c>
      <c r="BB50" s="14" t="str">
        <f t="shared" si="30"/>
        <v/>
      </c>
      <c r="BC50" s="14">
        <f t="shared" si="31"/>
        <v>1</v>
      </c>
      <c r="BD50" s="14">
        <f t="shared" si="32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>IF(H50="","",IF(AND(E51="",L51=""),"P"&amp;(AA51+AC51),IF(AND(D51="",K51=""),"B"&amp;(AB51+AD51),IF(AND(D51="",L51=""),IF(AB51&gt;AC51,"B"&amp;(AB51-AC51),IF(AB51=AC51,"NB","P"&amp;(AC51-AB51))),IF(AND(E51="",K51=""),IF(AA51&gt;AD51,"P"&amp;(AA51-AD51),IF(AA51=AD51,"NB","B"&amp;(AD51-AA51))))))))</f>
        <v/>
      </c>
      <c r="C51" s="24" t="str">
        <f>IF(H50="","",IF(AP50=AP51,"",AP51))</f>
        <v/>
      </c>
      <c r="D51" s="81" t="str">
        <f>IF(H50="","",IF(AP51="PD",IF(AX51="P",AZ51,""),AJ51))</f>
        <v/>
      </c>
      <c r="E51" s="187" t="str">
        <f>IF(H50="","",IF(AP51="PD",IF(AX51="B",AZ51,""),AK51))</f>
        <v/>
      </c>
      <c r="F51" s="71" t="str">
        <f t="shared" si="20"/>
        <v/>
      </c>
      <c r="G51" s="140"/>
      <c r="H51" s="85" t="str">
        <f>IF(Dashboard!N51="","",Dashboard!N51)</f>
        <v/>
      </c>
      <c r="I51" s="140"/>
      <c r="J51" s="72" t="str">
        <f t="shared" si="21"/>
        <v/>
      </c>
      <c r="K51" s="81" t="str">
        <f>IF(H50="","",IF(AND(D51=AE51,LEFT(AE51)="L",REPLACE(AE51,1,1,"")&gt;=5),"L"&amp;(REPLACE(AE51,1,1,"")-3),AE51))</f>
        <v/>
      </c>
      <c r="L51" s="187" t="str">
        <f>IF(H50="","",IF(AND(E51=AF51,LEFT(AF51)="L",REPLACE(AF51,1,1,"")&gt;=5),"L"&amp;(REPLACE(AF51,1,1,"")-3),AF51))</f>
        <v/>
      </c>
      <c r="M51" s="24" t="str">
        <f t="shared" si="22"/>
        <v/>
      </c>
      <c r="N51" s="24" t="str">
        <f>IF(H51="","",IF(M51="W",0+BD51,0-BD51)+IF(F51="W",0+BC51,0-BC51)+IF(V51="S",0,N50))</f>
        <v/>
      </c>
      <c r="O51" s="190" t="str">
        <f>IF(H50="","",IF(V51="S","",IF(N51&gt;0,N51,IF(Z51="R",N51,""))))</f>
        <v/>
      </c>
      <c r="P51" s="24" t="str">
        <f>IF(H51="","",IF(B51="NB",P50,IF(O51="",SUM($O$5:$O51)+N51,SUM($O$5:$O51))))</f>
        <v/>
      </c>
      <c r="Q51" s="201" t="str">
        <f>IF(Z51="R","Rabbit","")</f>
        <v/>
      </c>
      <c r="R51" s="198" t="str">
        <f>IF(H51="","",IF(M51="W",0+BD51,0-BD51)+IF(F51="W",0+BC51,0-BC51))</f>
        <v/>
      </c>
      <c r="S51" s="83" t="str">
        <f>IF(H51="","",IF(R51&gt;0,"W",IF(R51&lt;0,"L","")))</f>
        <v/>
      </c>
      <c r="T51" s="14" t="str">
        <f>IF(H51="","",IF(T50+U51&gt;=10,10,IF(T50+U51&lt;=-10,-10,T50+U51)))</f>
        <v/>
      </c>
      <c r="U51" s="14">
        <f t="shared" si="23"/>
        <v>0</v>
      </c>
      <c r="V51" s="14" t="str">
        <f>IF(H50="","",IF(Z50="R","S",IF(V50="S","C",IF(N50&gt;0,"S","C"))))</f>
        <v/>
      </c>
      <c r="W51" s="14" t="str">
        <f>IF(H51="","",IF(V51="S",1,W50+1))</f>
        <v/>
      </c>
      <c r="X51" s="83" t="str">
        <f>IF(H51="","",(IF(AND(F50&amp;F51="WW",OR(V50&amp;V51="SC",V50&amp;V51="CC")),"Y",IF(AND(F49&amp;F50&amp;F51="WLW",AZ51&lt;&gt;"B",OR(F49&amp;F50&amp;F51="SCC",F49&amp;F50&amp;F51="CCC")),"Y","N"))))</f>
        <v/>
      </c>
      <c r="Y51" s="14" t="str">
        <f>IF(H51="","",IF(AND(M50&amp;M51="WW",OR(V50&amp;V51="SC",V50&amp;V51="CC")),"Y",IF(AND(M49&amp;M50&amp;M51="WLW",BB51&lt;&gt;"B",OR(V49&amp;V50&amp;V51="SCC",V49&amp;V50&amp;V51="CCC")),"Y","N")))</f>
        <v/>
      </c>
      <c r="Z51" s="14" t="str">
        <f>IF(H51="","",IF(AND(N51&lt;0,W51&gt;2,N51&gt;=(2-W51)),"R","N"))</f>
        <v/>
      </c>
      <c r="AA51" s="14" t="str">
        <f>IF(H51="","",IF(D51="B",1,IF(REPLACE(D51,1,1,"")="",0,REPLACE(D51,1,1,""))))</f>
        <v/>
      </c>
      <c r="AB51" s="14" t="str">
        <f>IF(H51="","",IF(E51="B",1,IF(REPLACE(E51,1,1,"")="",0,REPLACE(E51,1,1,""))))</f>
        <v/>
      </c>
      <c r="AC51" s="14" t="str">
        <f>IF(H51="","",IF(K51="B",1,IF(REPLACE(K51,1,1,"")="",0,REPLACE(K51,1,1,""))))</f>
        <v/>
      </c>
      <c r="AD51" s="14" t="str">
        <f>IF(H51="","",IF(L51="B",1,IF(REPLACE(L51,1,1,"")="",0,REPLACE(L51,1,1,""))))</f>
        <v/>
      </c>
      <c r="AE51" s="14" t="str">
        <f>IF(H50="","",IF(AQ51="TG",IF(H49="P","",BB51),AL51))</f>
        <v/>
      </c>
      <c r="AF51" s="14" t="str">
        <f>IF(H50="","",IF(AQ51="TG",IF(H49="B","",BB51),AM51))</f>
        <v/>
      </c>
      <c r="AG51" s="44" t="str">
        <f>IF(H51="","",IF(AT51="10101","Y",IF(AU51="10101","Y","N")))</f>
        <v/>
      </c>
      <c r="AH51" s="44" t="str">
        <f>IF(H51="","",IF(AT51="12345","Y",IF(AU51="12345","Y","N")))</f>
        <v/>
      </c>
      <c r="AI51" s="44" t="str">
        <f>IF(H51="","",IF(AV51="120012","Y",IF(AW51="120012","Y","N")))</f>
        <v/>
      </c>
      <c r="AJ51" s="75" t="str">
        <f>IF(AP51="T-T",IF(H49="B",AZ51,""),IF(AP51="T-C",IF(H50="B",AZ51,""),IF(AP51="T-B",IF(H50="P",AZ51,""),"")))</f>
        <v/>
      </c>
      <c r="AK51" s="75" t="str">
        <f>IF(AP51="T-T",IF(H49="P",AZ51,""),IF(AP51="T-C",IF(H50="P",AZ51,""),IF(AP51="T-B",IF(H50="B",AZ51,""),"")))</f>
        <v/>
      </c>
      <c r="AL51" s="75" t="str">
        <f>IF(AP51="T-T",IF(H49="B",BB51,""),IF(AP51="T-C",IF(H50="B",BB51,""),IF(AP51="T-B",IF(H50="P",BB51,""),"")))</f>
        <v/>
      </c>
      <c r="AM51" s="75" t="str">
        <f>IF(AP51="T-T",IF(H49="P",BB51,""),IF(AP51="T-C",IF(H50="P",BB51,""),IF(AP51="T-B",IF(H50="B",BB51,""),"")))</f>
        <v/>
      </c>
      <c r="AP51" s="14" t="str">
        <f>IF(H50="","",IF(AG51="Y","T-C",IF(AH51="Y","T-B",IF(AI51="Y","T-T",IF(AP50="PD","PD",IF(OR(AND(AP50="T-T",AP49="T-T",M49&amp;M50="LL"),AND(OR(AP50="T-B",AP50="T-C"),M50="L")),"PD",AP50))))))</f>
        <v/>
      </c>
      <c r="AQ51" s="14" t="str">
        <f>IF(H50="","",IF(AG51="Y","T-C",IF(AH51="Y","T-B",IF(AI51="Y","T-T",IF(AQ50="TG","TG",IF(H50="","",IF(AG51="Y","T-C",IF(AH51="Y","T-B",IF(AI51="Y","T-T",IF(AQ50="TG","TG",IF(OR(AND(AQ50="T-T",AQ49="T-T",M49&amp;M50="LL"),AND(OR(AQ50="T-B",AQ50="T-C"),M50="L")),"TG",AQ50)))))))))))</f>
        <v/>
      </c>
      <c r="AR51" s="14" t="str">
        <f>IF(Dashboard!N51="P",IF(AR50="",1,AR50+1),"")</f>
        <v/>
      </c>
      <c r="AS51" s="14" t="str">
        <f>IF(Dashboard!N51="B",IF(AS50="",1,AS50+1),"")</f>
        <v/>
      </c>
      <c r="AT51" s="14" t="str">
        <f t="shared" si="24"/>
        <v>00000</v>
      </c>
      <c r="AU51" s="14" t="str">
        <f t="shared" si="25"/>
        <v>00000</v>
      </c>
      <c r="AV51" s="14" t="str">
        <f t="shared" si="26"/>
        <v>000000</v>
      </c>
      <c r="AW51" s="14" t="str">
        <f t="shared" si="27"/>
        <v>100000</v>
      </c>
      <c r="AX51" s="14" t="str">
        <f t="shared" si="28"/>
        <v>B</v>
      </c>
      <c r="AY51" s="14" t="str">
        <f>IF(D50="",E50,D50)&amp;F50</f>
        <v/>
      </c>
      <c r="AZ51" s="14" t="str">
        <f t="shared" si="29"/>
        <v/>
      </c>
      <c r="BA51" s="14" t="str">
        <f>IF(K50="",L50,K50)&amp;M50</f>
        <v/>
      </c>
      <c r="BB51" s="14" t="str">
        <f t="shared" si="30"/>
        <v/>
      </c>
      <c r="BC51" s="14">
        <f t="shared" si="31"/>
        <v>1</v>
      </c>
      <c r="BD51" s="14">
        <f t="shared" si="32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>IF(H51="","",IF(AND(E52="",L52=""),"P"&amp;(AA52+AC52),IF(AND(D52="",K52=""),"B"&amp;(AB52+AD52),IF(AND(D52="",L52=""),IF(AB52&gt;AC52,"B"&amp;(AB52-AC52),IF(AB52=AC52,"NB","P"&amp;(AC52-AB52))),IF(AND(E52="",K52=""),IF(AA52&gt;AD52,"P"&amp;(AA52-AD52),IF(AA52=AD52,"NB","B"&amp;(AD52-AA52))))))))</f>
        <v/>
      </c>
      <c r="C52" s="24" t="str">
        <f>IF(H51="","",IF(AP51=AP52,"",AP52))</f>
        <v/>
      </c>
      <c r="D52" s="81" t="str">
        <f>IF(H51="","",IF(AP52="PD",IF(AX52="P",AZ52,""),AJ52))</f>
        <v/>
      </c>
      <c r="E52" s="187" t="str">
        <f>IF(H51="","",IF(AP52="PD",IF(AX52="B",AZ52,""),AK52))</f>
        <v/>
      </c>
      <c r="F52" s="71" t="str">
        <f t="shared" si="20"/>
        <v/>
      </c>
      <c r="G52" s="140"/>
      <c r="H52" s="85" t="str">
        <f>IF(Dashboard!N52="","",Dashboard!N52)</f>
        <v/>
      </c>
      <c r="I52" s="140"/>
      <c r="J52" s="72" t="str">
        <f t="shared" si="21"/>
        <v/>
      </c>
      <c r="K52" s="81" t="str">
        <f>IF(H51="","",IF(AND(D52=AE52,LEFT(AE52)="L",REPLACE(AE52,1,1,"")&gt;=5),"L"&amp;(REPLACE(AE52,1,1,"")-3),AE52))</f>
        <v/>
      </c>
      <c r="L52" s="187" t="str">
        <f>IF(H51="","",IF(AND(E52=AF52,LEFT(AF52)="L",REPLACE(AF52,1,1,"")&gt;=5),"L"&amp;(REPLACE(AF52,1,1,"")-3),AF52))</f>
        <v/>
      </c>
      <c r="M52" s="24" t="str">
        <f t="shared" si="22"/>
        <v/>
      </c>
      <c r="N52" s="24" t="str">
        <f>IF(H52="","",IF(M52="W",0+BD52,0-BD52)+IF(F52="W",0+BC52,0-BC52)+IF(V52="S",0,N51))</f>
        <v/>
      </c>
      <c r="O52" s="190" t="str">
        <f>IF(H51="","",IF(V52="S","",IF(N52&gt;0,N52,IF(Z52="R",N52,""))))</f>
        <v/>
      </c>
      <c r="P52" s="24" t="str">
        <f>IF(H52="","",IF(B52="NB",P51,IF(O52="",SUM($O$5:$O52)+N52,SUM($O$5:$O52))))</f>
        <v/>
      </c>
      <c r="Q52" s="201" t="str">
        <f>IF(Z52="R","Rabbit","")</f>
        <v/>
      </c>
      <c r="R52" s="198" t="str">
        <f>IF(H52="","",IF(M52="W",0+BD52,0-BD52)+IF(F52="W",0+BC52,0-BC52))</f>
        <v/>
      </c>
      <c r="S52" s="83" t="str">
        <f>IF(H52="","",IF(R52&gt;0,"W",IF(R52&lt;0,"L","")))</f>
        <v/>
      </c>
      <c r="T52" s="14" t="str">
        <f>IF(H52="","",IF(T51+U52&gt;=10,10,IF(T51+U52&lt;=-10,-10,T51+U52)))</f>
        <v/>
      </c>
      <c r="U52" s="14">
        <f t="shared" si="23"/>
        <v>0</v>
      </c>
      <c r="V52" s="14" t="str">
        <f>IF(H51="","",IF(Z51="R","S",IF(V51="S","C",IF(N51&gt;0,"S","C"))))</f>
        <v/>
      </c>
      <c r="W52" s="14" t="str">
        <f>IF(H52="","",IF(V52="S",1,W51+1))</f>
        <v/>
      </c>
      <c r="X52" s="83" t="str">
        <f>IF(H52="","",(IF(AND(F51&amp;F52="WW",OR(V51&amp;V52="SC",V51&amp;V52="CC")),"Y",IF(AND(F50&amp;F51&amp;F52="WLW",AZ52&lt;&gt;"B",OR(F50&amp;F51&amp;F52="SCC",F50&amp;F51&amp;F52="CCC")),"Y","N"))))</f>
        <v/>
      </c>
      <c r="Y52" s="14" t="str">
        <f>IF(H52="","",IF(AND(M51&amp;M52="WW",OR(V51&amp;V52="SC",V51&amp;V52="CC")),"Y",IF(AND(M50&amp;M51&amp;M52="WLW",BB52&lt;&gt;"B",OR(V50&amp;V51&amp;V52="SCC",V50&amp;V51&amp;V52="CCC")),"Y","N")))</f>
        <v/>
      </c>
      <c r="Z52" s="14" t="str">
        <f>IF(H52="","",IF(AND(N52&lt;0,W52&gt;2,N52&gt;=(2-W52)),"R","N"))</f>
        <v/>
      </c>
      <c r="AA52" s="14" t="str">
        <f>IF(H52="","",IF(D52="B",1,IF(REPLACE(D52,1,1,"")="",0,REPLACE(D52,1,1,""))))</f>
        <v/>
      </c>
      <c r="AB52" s="14" t="str">
        <f>IF(H52="","",IF(E52="B",1,IF(REPLACE(E52,1,1,"")="",0,REPLACE(E52,1,1,""))))</f>
        <v/>
      </c>
      <c r="AC52" s="14" t="str">
        <f>IF(H52="","",IF(K52="B",1,IF(REPLACE(K52,1,1,"")="",0,REPLACE(K52,1,1,""))))</f>
        <v/>
      </c>
      <c r="AD52" s="14" t="str">
        <f>IF(H52="","",IF(L52="B",1,IF(REPLACE(L52,1,1,"")="",0,REPLACE(L52,1,1,""))))</f>
        <v/>
      </c>
      <c r="AE52" s="14" t="str">
        <f>IF(H51="","",IF(AQ52="TG",IF(H50="P","",BB52),AL52))</f>
        <v/>
      </c>
      <c r="AF52" s="14" t="str">
        <f>IF(H51="","",IF(AQ52="TG",IF(H50="B","",BB52),AM52))</f>
        <v/>
      </c>
      <c r="AG52" s="44" t="str">
        <f>IF(H52="","",IF(AT52="10101","Y",IF(AU52="10101","Y","N")))</f>
        <v/>
      </c>
      <c r="AH52" s="44" t="str">
        <f>IF(H52="","",IF(AT52="12345","Y",IF(AU52="12345","Y","N")))</f>
        <v/>
      </c>
      <c r="AI52" s="44" t="str">
        <f>IF(H52="","",IF(AV52="120012","Y",IF(AW52="120012","Y","N")))</f>
        <v/>
      </c>
      <c r="AJ52" s="75" t="str">
        <f>IF(AP52="T-T",IF(H50="B",AZ52,""),IF(AP52="T-C",IF(H51="B",AZ52,""),IF(AP52="T-B",IF(H51="P",AZ52,""),"")))</f>
        <v/>
      </c>
      <c r="AK52" s="75" t="str">
        <f>IF(AP52="T-T",IF(H50="P",AZ52,""),IF(AP52="T-C",IF(H51="P",AZ52,""),IF(AP52="T-B",IF(H51="B",AZ52,""),"")))</f>
        <v/>
      </c>
      <c r="AL52" s="75" t="str">
        <f>IF(AP52="T-T",IF(H50="B",BB52,""),IF(AP52="T-C",IF(H51="B",BB52,""),IF(AP52="T-B",IF(H51="P",BB52,""),"")))</f>
        <v/>
      </c>
      <c r="AM52" s="75" t="str">
        <f>IF(AP52="T-T",IF(H50="P",BB52,""),IF(AP52="T-C",IF(H51="P",BB52,""),IF(AP52="T-B",IF(H51="B",BB52,""),"")))</f>
        <v/>
      </c>
      <c r="AP52" s="14" t="str">
        <f>IF(H51="","",IF(AG52="Y","T-C",IF(AH52="Y","T-B",IF(AI52="Y","T-T",IF(AP51="PD","PD",IF(OR(AND(AP51="T-T",AP50="T-T",M50&amp;M51="LL"),AND(OR(AP51="T-B",AP51="T-C"),M51="L")),"PD",AP51))))))</f>
        <v/>
      </c>
      <c r="AQ52" s="14" t="str">
        <f>IF(H51="","",IF(AG52="Y","T-C",IF(AH52="Y","T-B",IF(AI52="Y","T-T",IF(AQ51="TG","TG",IF(H51="","",IF(AG52="Y","T-C",IF(AH52="Y","T-B",IF(AI52="Y","T-T",IF(AQ51="TG","TG",IF(OR(AND(AQ51="T-T",AQ50="T-T",M50&amp;M51="LL"),AND(OR(AQ51="T-B",AQ51="T-C"),M51="L")),"TG",AQ51)))))))))))</f>
        <v/>
      </c>
      <c r="AR52" s="14" t="str">
        <f>IF(Dashboard!N52="P",IF(AR51="",1,AR51+1),"")</f>
        <v/>
      </c>
      <c r="AS52" s="14" t="str">
        <f>IF(Dashboard!N52="B",IF(AS51="",1,AS51+1),"")</f>
        <v/>
      </c>
      <c r="AT52" s="14" t="str">
        <f t="shared" si="24"/>
        <v>00000</v>
      </c>
      <c r="AU52" s="14" t="str">
        <f t="shared" si="25"/>
        <v>00000</v>
      </c>
      <c r="AV52" s="14" t="str">
        <f t="shared" si="26"/>
        <v>000000</v>
      </c>
      <c r="AW52" s="14" t="str">
        <f t="shared" si="27"/>
        <v>000000</v>
      </c>
      <c r="AX52" s="14" t="str">
        <f t="shared" si="28"/>
        <v>B</v>
      </c>
      <c r="AY52" s="14" t="str">
        <f>IF(D51="",E51,D51)&amp;F51</f>
        <v/>
      </c>
      <c r="AZ52" s="14" t="str">
        <f t="shared" si="29"/>
        <v/>
      </c>
      <c r="BA52" s="14" t="str">
        <f>IF(K51="",L51,K51)&amp;M51</f>
        <v/>
      </c>
      <c r="BB52" s="14" t="str">
        <f t="shared" si="30"/>
        <v/>
      </c>
      <c r="BC52" s="14">
        <f t="shared" si="31"/>
        <v>1</v>
      </c>
      <c r="BD52" s="14">
        <f t="shared" si="32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>IF(H52="","",IF(AND(E53="",L53=""),"P"&amp;(AA53+AC53),IF(AND(D53="",K53=""),"B"&amp;(AB53+AD53),IF(AND(D53="",L53=""),IF(AB53&gt;AC53,"B"&amp;(AB53-AC53),IF(AB53=AC53,"NB","P"&amp;(AC53-AB53))),IF(AND(E53="",K53=""),IF(AA53&gt;AD53,"P"&amp;(AA53-AD53),IF(AA53=AD53,"NB","B"&amp;(AD53-AA53))))))))</f>
        <v/>
      </c>
      <c r="C53" s="24" t="str">
        <f>IF(H52="","",IF(AP52=AP53,"",AP53))</f>
        <v/>
      </c>
      <c r="D53" s="81" t="str">
        <f>IF(H52="","",IF(AP53="PD",IF(AX53="P",AZ53,""),AJ53))</f>
        <v/>
      </c>
      <c r="E53" s="187" t="str">
        <f>IF(H52="","",IF(AP53="PD",IF(AX53="B",AZ53,""),AK53))</f>
        <v/>
      </c>
      <c r="F53" s="71" t="str">
        <f t="shared" si="20"/>
        <v/>
      </c>
      <c r="G53" s="140"/>
      <c r="H53" s="85" t="str">
        <f>IF(Dashboard!N53="","",Dashboard!N53)</f>
        <v/>
      </c>
      <c r="I53" s="140"/>
      <c r="J53" s="72" t="str">
        <f t="shared" si="21"/>
        <v/>
      </c>
      <c r="K53" s="81" t="str">
        <f>IF(H52="","",IF(AND(D53=AE53,LEFT(AE53)="L",REPLACE(AE53,1,1,"")&gt;=5),"L"&amp;(REPLACE(AE53,1,1,"")-3),AE53))</f>
        <v/>
      </c>
      <c r="L53" s="187" t="str">
        <f>IF(H52="","",IF(AND(E53=AF53,LEFT(AF53)="L",REPLACE(AF53,1,1,"")&gt;=5),"L"&amp;(REPLACE(AF53,1,1,"")-3),AF53))</f>
        <v/>
      </c>
      <c r="M53" s="24" t="str">
        <f t="shared" si="22"/>
        <v/>
      </c>
      <c r="N53" s="24" t="str">
        <f>IF(H53="","",IF(M53="W",0+BD53,0-BD53)+IF(F53="W",0+BC53,0-BC53)+IF(V53="S",0,N52))</f>
        <v/>
      </c>
      <c r="O53" s="190" t="str">
        <f>IF(H52="","",IF(V53="S","",IF(N53&gt;0,N53,IF(Z53="R",N53,""))))</f>
        <v/>
      </c>
      <c r="P53" s="24" t="str">
        <f>IF(H53="","",IF(B53="NB",P52,IF(O53="",SUM($O$5:$O53)+N53,SUM($O$5:$O53))))</f>
        <v/>
      </c>
      <c r="Q53" s="201" t="str">
        <f>IF(Z53="R","Rabbit","")</f>
        <v/>
      </c>
      <c r="R53" s="198" t="str">
        <f>IF(H53="","",IF(M53="W",0+BD53,0-BD53)+IF(F53="W",0+BC53,0-BC53))</f>
        <v/>
      </c>
      <c r="S53" s="83" t="str">
        <f>IF(H53="","",IF(R53&gt;0,"W",IF(R53&lt;0,"L","")))</f>
        <v/>
      </c>
      <c r="T53" s="14" t="str">
        <f>IF(H53="","",IF(T52+U53&gt;=10,10,IF(T52+U53&lt;=-10,-10,T52+U53)))</f>
        <v/>
      </c>
      <c r="U53" s="14">
        <f t="shared" si="23"/>
        <v>0</v>
      </c>
      <c r="V53" s="14" t="str">
        <f>IF(H52="","",IF(Z52="R","S",IF(V52="S","C",IF(N52&gt;0,"S","C"))))</f>
        <v/>
      </c>
      <c r="W53" s="14" t="str">
        <f>IF(H53="","",IF(V53="S",1,W52+1))</f>
        <v/>
      </c>
      <c r="X53" s="83" t="str">
        <f>IF(H53="","",(IF(AND(F52&amp;F53="WW",OR(V52&amp;V53="SC",V52&amp;V53="CC")),"Y",IF(AND(F51&amp;F52&amp;F53="WLW",AZ53&lt;&gt;"B",OR(F51&amp;F52&amp;F53="SCC",F51&amp;F52&amp;F53="CCC")),"Y","N"))))</f>
        <v/>
      </c>
      <c r="Y53" s="14" t="str">
        <f>IF(H53="","",IF(AND(M52&amp;M53="WW",OR(V52&amp;V53="SC",V52&amp;V53="CC")),"Y",IF(AND(M51&amp;M52&amp;M53="WLW",BB53&lt;&gt;"B",OR(V51&amp;V52&amp;V53="SCC",V51&amp;V52&amp;V53="CCC")),"Y","N")))</f>
        <v/>
      </c>
      <c r="Z53" s="14" t="str">
        <f>IF(H53="","",IF(AND(N53&lt;0,W53&gt;2,N53&gt;=(2-W53)),"R","N"))</f>
        <v/>
      </c>
      <c r="AA53" s="14" t="str">
        <f>IF(H53="","",IF(D53="B",1,IF(REPLACE(D53,1,1,"")="",0,REPLACE(D53,1,1,""))))</f>
        <v/>
      </c>
      <c r="AB53" s="14" t="str">
        <f>IF(H53="","",IF(E53="B",1,IF(REPLACE(E53,1,1,"")="",0,REPLACE(E53,1,1,""))))</f>
        <v/>
      </c>
      <c r="AC53" s="14" t="str">
        <f>IF(H53="","",IF(K53="B",1,IF(REPLACE(K53,1,1,"")="",0,REPLACE(K53,1,1,""))))</f>
        <v/>
      </c>
      <c r="AD53" s="14" t="str">
        <f>IF(H53="","",IF(L53="B",1,IF(REPLACE(L53,1,1,"")="",0,REPLACE(L53,1,1,""))))</f>
        <v/>
      </c>
      <c r="AE53" s="14" t="str">
        <f>IF(H52="","",IF(AQ53="TG",IF(H51="P","",BB53),AL53))</f>
        <v/>
      </c>
      <c r="AF53" s="14" t="str">
        <f>IF(H52="","",IF(AQ53="TG",IF(H51="B","",BB53),AM53))</f>
        <v/>
      </c>
      <c r="AG53" s="44" t="str">
        <f>IF(H53="","",IF(AT53="10101","Y",IF(AU53="10101","Y","N")))</f>
        <v/>
      </c>
      <c r="AH53" s="44" t="str">
        <f>IF(H53="","",IF(AT53="12345","Y",IF(AU53="12345","Y","N")))</f>
        <v/>
      </c>
      <c r="AI53" s="44" t="str">
        <f>IF(H53="","",IF(AV53="120012","Y",IF(AW53="120012","Y","N")))</f>
        <v/>
      </c>
      <c r="AJ53" s="75" t="str">
        <f>IF(AP53="T-T",IF(H51="B",AZ53,""),IF(AP53="T-C",IF(H52="B",AZ53,""),IF(AP53="T-B",IF(H52="P",AZ53,""),"")))</f>
        <v/>
      </c>
      <c r="AK53" s="75" t="str">
        <f>IF(AP53="T-T",IF(H51="P",AZ53,""),IF(AP53="T-C",IF(H52="P",AZ53,""),IF(AP53="T-B",IF(H52="B",AZ53,""),"")))</f>
        <v/>
      </c>
      <c r="AL53" s="75" t="str">
        <f>IF(AP53="T-T",IF(H51="B",BB53,""),IF(AP53="T-C",IF(H52="B",BB53,""),IF(AP53="T-B",IF(H52="P",BB53,""),"")))</f>
        <v/>
      </c>
      <c r="AM53" s="75" t="str">
        <f>IF(AP53="T-T",IF(H51="P",BB53,""),IF(AP53="T-C",IF(H52="P",BB53,""),IF(AP53="T-B",IF(H52="B",BB53,""),"")))</f>
        <v/>
      </c>
      <c r="AP53" s="14" t="str">
        <f>IF(H52="","",IF(AG53="Y","T-C",IF(AH53="Y","T-B",IF(AI53="Y","T-T",IF(AP52="PD","PD",IF(OR(AND(AP52="T-T",AP51="T-T",M51&amp;M52="LL"),AND(OR(AP52="T-B",AP52="T-C"),M52="L")),"PD",AP52))))))</f>
        <v/>
      </c>
      <c r="AQ53" s="14" t="str">
        <f>IF(H52="","",IF(AG53="Y","T-C",IF(AH53="Y","T-B",IF(AI53="Y","T-T",IF(AQ52="TG","TG",IF(H52="","",IF(AG53="Y","T-C",IF(AH53="Y","T-B",IF(AI53="Y","T-T",IF(AQ52="TG","TG",IF(OR(AND(AQ52="T-T",AQ51="T-T",M51&amp;M52="LL"),AND(OR(AQ52="T-B",AQ52="T-C"),M52="L")),"TG",AQ52)))))))))))</f>
        <v/>
      </c>
      <c r="AR53" s="14" t="str">
        <f>IF(Dashboard!N53="P",IF(AR52="",1,AR52+1),"")</f>
        <v/>
      </c>
      <c r="AS53" s="14" t="str">
        <f>IF(Dashboard!N53="B",IF(AS52="",1,AS52+1),"")</f>
        <v/>
      </c>
      <c r="AT53" s="14" t="str">
        <f t="shared" si="24"/>
        <v>00000</v>
      </c>
      <c r="AU53" s="14" t="str">
        <f t="shared" si="25"/>
        <v>00000</v>
      </c>
      <c r="AV53" s="14" t="str">
        <f t="shared" si="26"/>
        <v>000000</v>
      </c>
      <c r="AW53" s="14" t="str">
        <f t="shared" si="27"/>
        <v>000000</v>
      </c>
      <c r="AX53" s="14" t="str">
        <f t="shared" si="28"/>
        <v>B</v>
      </c>
      <c r="AY53" s="14" t="str">
        <f>IF(D52="",E52,D52)&amp;F52</f>
        <v/>
      </c>
      <c r="AZ53" s="14" t="str">
        <f t="shared" si="29"/>
        <v/>
      </c>
      <c r="BA53" s="14" t="str">
        <f>IF(K52="",L52,K52)&amp;M52</f>
        <v/>
      </c>
      <c r="BB53" s="14" t="str">
        <f t="shared" si="30"/>
        <v/>
      </c>
      <c r="BC53" s="14">
        <f t="shared" si="31"/>
        <v>1</v>
      </c>
      <c r="BD53" s="14">
        <f t="shared" si="32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>IF(H53="","",IF(AND(E54="",L54=""),"P"&amp;(AA54+AC54),IF(AND(D54="",K54=""),"B"&amp;(AB54+AD54),IF(AND(D54="",L54=""),IF(AB54&gt;AC54,"B"&amp;(AB54-AC54),IF(AB54=AC54,"NB","P"&amp;(AC54-AB54))),IF(AND(E54="",K54=""),IF(AA54&gt;AD54,"P"&amp;(AA54-AD54),IF(AA54=AD54,"NB","B"&amp;(AD54-AA54))))))))</f>
        <v/>
      </c>
      <c r="C54" s="25" t="str">
        <f>IF(H53="","",IF(AP53=AP54,"",AP54))</f>
        <v/>
      </c>
      <c r="D54" s="82" t="str">
        <f>IF(H53="","",IF(AP54="PD",IF(AX54="P",AZ54,""),AJ54))</f>
        <v/>
      </c>
      <c r="E54" s="188" t="str">
        <f>IF(H53="","",IF(AP54="PD",IF(AX54="B",AZ54,""),AK54))</f>
        <v/>
      </c>
      <c r="F54" s="74" t="str">
        <f t="shared" si="20"/>
        <v/>
      </c>
      <c r="G54" s="140"/>
      <c r="H54" s="86" t="str">
        <f>IF(Dashboard!N54="","",Dashboard!N54)</f>
        <v/>
      </c>
      <c r="I54" s="140"/>
      <c r="J54" s="73" t="str">
        <f t="shared" si="21"/>
        <v/>
      </c>
      <c r="K54" s="82" t="str">
        <f>IF(H53="","",IF(AND(D54=AE54,LEFT(AE54)="L",REPLACE(AE54,1,1,"")&gt;=5),"L"&amp;(REPLACE(AE54,1,1,"")-3),AE54))</f>
        <v/>
      </c>
      <c r="L54" s="188" t="str">
        <f>IF(H53="","",IF(AND(E54=AF54,LEFT(AF54)="L",REPLACE(AF54,1,1,"")&gt;=5),"L"&amp;(REPLACE(AF54,1,1,"")-3),AF54))</f>
        <v/>
      </c>
      <c r="M54" s="25" t="str">
        <f t="shared" si="22"/>
        <v/>
      </c>
      <c r="N54" s="25" t="str">
        <f>IF(H54="","",IF(M54="W",0+BD54,0-BD54)+IF(F54="W",0+BC54,0-BC54)+IF(V54="S",0,N53))</f>
        <v/>
      </c>
      <c r="O54" s="202" t="str">
        <f>IF(H53="","",IF(V54="S","",IF(N54&gt;0,N54,IF(Z54="R",N54,""))))</f>
        <v/>
      </c>
      <c r="P54" s="25" t="str">
        <f>IF(H54="","",IF(B54="NB",P53,IF(O54="",SUM($O$5:$O54)+N54,SUM($O$5:$O54))))</f>
        <v/>
      </c>
      <c r="Q54" s="203" t="str">
        <f>IF(Z54="R","Rabbit","")</f>
        <v/>
      </c>
      <c r="R54" s="198" t="str">
        <f>IF(H54="","",IF(M54="W",0+BD54,0-BD54)+IF(F54="W",0+BC54,0-BC54))</f>
        <v/>
      </c>
      <c r="S54" s="83" t="str">
        <f>IF(H54="","",IF(R54&gt;0,"W",IF(R54&lt;0,"L","")))</f>
        <v/>
      </c>
      <c r="T54" s="14" t="str">
        <f>IF(H54="","",IF(T53+U54&gt;=10,10,IF(T53+U54&lt;=-10,-10,T53+U54)))</f>
        <v/>
      </c>
      <c r="U54" s="14">
        <f t="shared" si="23"/>
        <v>0</v>
      </c>
      <c r="V54" s="14" t="str">
        <f>IF(H53="","",IF(Z53="R","S",IF(V53="S","C",IF(N53&gt;0,"S","C"))))</f>
        <v/>
      </c>
      <c r="W54" s="14" t="str">
        <f>IF(H54="","",IF(V54="S",1,W53+1))</f>
        <v/>
      </c>
      <c r="X54" s="83" t="str">
        <f>IF(H54="","",(IF(AND(F53&amp;F54="WW",OR(V53&amp;V54="SC",V53&amp;V54="CC")),"Y",IF(AND(F52&amp;F53&amp;F54="WLW",AZ54&lt;&gt;"B",OR(F52&amp;F53&amp;F54="SCC",F52&amp;F53&amp;F54="CCC")),"Y","N"))))</f>
        <v/>
      </c>
      <c r="Y54" s="14" t="str">
        <f>IF(H54="","",IF(AND(M53&amp;M54="WW",OR(V53&amp;V54="SC",V53&amp;V54="CC")),"Y",IF(AND(M52&amp;M53&amp;M54="WLW",BB54&lt;&gt;"B",OR(V52&amp;V53&amp;V54="SCC",V52&amp;V53&amp;V54="CCC")),"Y","N")))</f>
        <v/>
      </c>
      <c r="Z54" s="14" t="str">
        <f>IF(H54="","",IF(AND(N54&lt;0,W54&gt;2,N54&gt;=(2-W54)),"R","N"))</f>
        <v/>
      </c>
      <c r="AA54" s="14" t="str">
        <f>IF(H54="","",IF(D54="B",1,IF(REPLACE(D54,1,1,"")="",0,REPLACE(D54,1,1,""))))</f>
        <v/>
      </c>
      <c r="AB54" s="14" t="str">
        <f>IF(H54="","",IF(E54="B",1,IF(REPLACE(E54,1,1,"")="",0,REPLACE(E54,1,1,""))))</f>
        <v/>
      </c>
      <c r="AC54" s="14" t="str">
        <f>IF(H54="","",IF(K54="B",1,IF(REPLACE(K54,1,1,"")="",0,REPLACE(K54,1,1,""))))</f>
        <v/>
      </c>
      <c r="AD54" s="14" t="str">
        <f>IF(H54="","",IF(L54="B",1,IF(REPLACE(L54,1,1,"")="",0,REPLACE(L54,1,1,""))))</f>
        <v/>
      </c>
      <c r="AE54" s="14" t="str">
        <f>IF(H53="","",IF(AQ54="TG",IF(H52="P","",BB54),AL54))</f>
        <v/>
      </c>
      <c r="AF54" s="14" t="str">
        <f>IF(H53="","",IF(AQ54="TG",IF(H52="B","",BB54),AM54))</f>
        <v/>
      </c>
      <c r="AG54" s="44" t="str">
        <f>IF(H54="","",IF(AT54="10101","Y",IF(AU54="10101","Y","N")))</f>
        <v/>
      </c>
      <c r="AH54" s="44" t="str">
        <f>IF(H54="","",IF(AT54="12345","Y",IF(AU54="12345","Y","N")))</f>
        <v/>
      </c>
      <c r="AI54" s="44" t="str">
        <f>IF(H54="","",IF(AV54="120012","Y",IF(AW54="120012","Y","N")))</f>
        <v/>
      </c>
      <c r="AJ54" s="75" t="str">
        <f>IF(AP54="T-T",IF(H52="B",AZ54,""),IF(AP54="T-C",IF(H53="B",AZ54,""),IF(AP54="T-B",IF(H53="P",AZ54,""),"")))</f>
        <v/>
      </c>
      <c r="AK54" s="75" t="str">
        <f>IF(AP54="T-T",IF(H52="P",AZ54,""),IF(AP54="T-C",IF(H53="P",AZ54,""),IF(AP54="T-B",IF(H53="B",AZ54,""),"")))</f>
        <v/>
      </c>
      <c r="AL54" s="75" t="str">
        <f>IF(AP54="T-T",IF(H52="B",BB54,""),IF(AP54="T-C",IF(H53="B",BB54,""),IF(AP54="T-B",IF(H53="P",BB54,""),"")))</f>
        <v/>
      </c>
      <c r="AM54" s="75" t="str">
        <f>IF(AP54="T-T",IF(H52="P",BB54,""),IF(AP54="T-C",IF(H53="P",BB54,""),IF(AP54="T-B",IF(H53="B",BB54,""),"")))</f>
        <v/>
      </c>
      <c r="AP54" s="14" t="str">
        <f>IF(H53="","",IF(AG54="Y","T-C",IF(AH54="Y","T-B",IF(AI54="Y","T-T",IF(AP53="PD","PD",IF(OR(AND(AP53="T-T",AP52="T-T",M52&amp;M53="LL"),AND(OR(AP53="T-B",AP53="T-C"),M53="L")),"PD",AP53))))))</f>
        <v/>
      </c>
      <c r="AQ54" s="14" t="str">
        <f>IF(H53="","",IF(AG54="Y","T-C",IF(AH54="Y","T-B",IF(AI54="Y","T-T",IF(AQ53="TG","TG",IF(H53="","",IF(AG54="Y","T-C",IF(AH54="Y","T-B",IF(AI54="Y","T-T",IF(AQ53="TG","TG",IF(OR(AND(AQ53="T-T",AQ52="T-T",M52&amp;M53="LL"),AND(OR(AQ53="T-B",AQ53="T-C"),M53="L")),"TG",AQ53)))))))))))</f>
        <v/>
      </c>
      <c r="AR54" s="14" t="str">
        <f>IF(Dashboard!N54="P",IF(AR53="",1,AR53+1),"")</f>
        <v/>
      </c>
      <c r="AS54" s="14" t="str">
        <f>IF(Dashboard!N54="B",IF(AS53="",1,AS53+1),"")</f>
        <v/>
      </c>
      <c r="AT54" s="14" t="str">
        <f t="shared" si="24"/>
        <v>00000</v>
      </c>
      <c r="AU54" s="14" t="str">
        <f t="shared" si="25"/>
        <v>00000</v>
      </c>
      <c r="AV54" s="14" t="str">
        <f t="shared" si="26"/>
        <v>000000</v>
      </c>
      <c r="AW54" s="14" t="str">
        <f t="shared" si="27"/>
        <v>000000</v>
      </c>
      <c r="AX54" s="14" t="str">
        <f t="shared" si="28"/>
        <v>B</v>
      </c>
      <c r="AY54" s="14" t="str">
        <f>IF(D53="",E53,D53)&amp;F53</f>
        <v/>
      </c>
      <c r="AZ54" s="14" t="str">
        <f t="shared" si="29"/>
        <v/>
      </c>
      <c r="BA54" s="14" t="str">
        <f>IF(K53="",L53,K53)&amp;M53</f>
        <v/>
      </c>
      <c r="BB54" s="14" t="str">
        <f t="shared" si="30"/>
        <v/>
      </c>
      <c r="BC54" s="14">
        <f t="shared" si="31"/>
        <v>1</v>
      </c>
      <c r="BD54" s="14">
        <f t="shared" si="32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>IF(H54="","",IF(AND(E55="",L55=""),"P"&amp;(AA55+AC55),IF(AND(D55="",K55=""),"B"&amp;(AB55+AD55),IF(AND(D55="",L55=""),IF(AB55&gt;AC55,"B"&amp;(AB55-AC55),IF(AB55=AC55,"NB","P"&amp;(AC55-AB55))),IF(AND(E55="",K55=""),IF(AA55&gt;AD55,"P"&amp;(AA55-AD55),IF(AA55=AD55,"NB","B"&amp;(AD55-AA55))))))))</f>
        <v/>
      </c>
      <c r="C55" s="36" t="str">
        <f>IF(H54="","",IF(AP54=AP55,"",AP55))</f>
        <v/>
      </c>
      <c r="D55" s="79" t="str">
        <f>IF(H54="","",IF(AP55="PD",IF(AX55="P",AZ55,""),AJ55))</f>
        <v/>
      </c>
      <c r="E55" s="186" t="str">
        <f>IF(H54="","",IF(AP55="PD",IF(AX55="B",AZ55,""),AK55))</f>
        <v/>
      </c>
      <c r="F55" s="80" t="str">
        <f t="shared" si="20"/>
        <v/>
      </c>
      <c r="G55" s="140"/>
      <c r="H55" s="84" t="str">
        <f>IF(Dashboard!N55="","",Dashboard!N55)</f>
        <v/>
      </c>
      <c r="I55" s="140"/>
      <c r="J55" s="78" t="str">
        <f t="shared" si="21"/>
        <v/>
      </c>
      <c r="K55" s="79" t="str">
        <f>IF(H54="","",IF(AND(D55=AE55,LEFT(AE55)="L",REPLACE(AE55,1,1,"")&gt;=5),"L"&amp;(REPLACE(AE55,1,1,"")-3),AE55))</f>
        <v/>
      </c>
      <c r="L55" s="186" t="str">
        <f>IF(H54="","",IF(AND(E55=AF55,LEFT(AF55)="L",REPLACE(AF55,1,1,"")&gt;=5),"L"&amp;(REPLACE(AF55,1,1,"")-3),AF55))</f>
        <v/>
      </c>
      <c r="M55" s="36" t="str">
        <f t="shared" si="22"/>
        <v/>
      </c>
      <c r="N55" s="36" t="str">
        <f>IF(H55="","",IF(M55="W",0+BD55,0-BD55)+IF(F55="W",0+BC55,0-BC55)+IF(V55="S",0,N54))</f>
        <v/>
      </c>
      <c r="O55" s="207" t="str">
        <f>IF(H54="","",IF(V55="S","",IF(N55&gt;0,N55,IF(Z55="R",N55,""))))</f>
        <v/>
      </c>
      <c r="P55" s="36" t="str">
        <f>IF(H55="","",IF(B55="NB",P54,IF(O55="",SUM($O$5:$O55)+N55,SUM($O$5:$O55))))</f>
        <v/>
      </c>
      <c r="Q55" s="208" t="str">
        <f>IF(Z55="R","Rabbit","")</f>
        <v/>
      </c>
      <c r="R55" s="198" t="str">
        <f>IF(H55="","",IF(M55="W",0+BD55,0-BD55)+IF(F55="W",0+BC55,0-BC55))</f>
        <v/>
      </c>
      <c r="S55" s="83" t="str">
        <f>IF(H55="","",IF(R55&gt;0,"W",IF(R55&lt;0,"L","")))</f>
        <v/>
      </c>
      <c r="T55" s="14" t="str">
        <f>IF(H55="","",IF(T54+U55&gt;=10,10,IF(T54+U55&lt;=-10,-10,T54+U55)))</f>
        <v/>
      </c>
      <c r="U55" s="14">
        <f t="shared" si="23"/>
        <v>0</v>
      </c>
      <c r="V55" s="14" t="str">
        <f>IF(H54="","",IF(Z54="R","S",IF(V54="S","C",IF(N54&gt;0,"S","C"))))</f>
        <v/>
      </c>
      <c r="W55" s="14" t="str">
        <f>IF(H55="","",IF(V55="S",1,W54+1))</f>
        <v/>
      </c>
      <c r="X55" s="83" t="str">
        <f>IF(H55="","",(IF(AND(F54&amp;F55="WW",OR(V54&amp;V55="SC",V54&amp;V55="CC")),"Y",IF(AND(F53&amp;F54&amp;F55="WLW",AZ55&lt;&gt;"B",OR(F53&amp;F54&amp;F55="SCC",F53&amp;F54&amp;F55="CCC")),"Y","N"))))</f>
        <v/>
      </c>
      <c r="Y55" s="14" t="str">
        <f>IF(H55="","",IF(AND(M54&amp;M55="WW",OR(V54&amp;V55="SC",V54&amp;V55="CC")),"Y",IF(AND(M53&amp;M54&amp;M55="WLW",BB55&lt;&gt;"B",OR(V53&amp;V54&amp;V55="SCC",V53&amp;V54&amp;V55="CCC")),"Y","N")))</f>
        <v/>
      </c>
      <c r="Z55" s="14" t="str">
        <f>IF(H55="","",IF(AND(N55&lt;0,W55&gt;2,N55&gt;=(2-W55)),"R","N"))</f>
        <v/>
      </c>
      <c r="AA55" s="14" t="str">
        <f>IF(H55="","",IF(D55="B",1,IF(REPLACE(D55,1,1,"")="",0,REPLACE(D55,1,1,""))))</f>
        <v/>
      </c>
      <c r="AB55" s="14" t="str">
        <f>IF(H55="","",IF(E55="B",1,IF(REPLACE(E55,1,1,"")="",0,REPLACE(E55,1,1,""))))</f>
        <v/>
      </c>
      <c r="AC55" s="14" t="str">
        <f>IF(H55="","",IF(K55="B",1,IF(REPLACE(K55,1,1,"")="",0,REPLACE(K55,1,1,""))))</f>
        <v/>
      </c>
      <c r="AD55" s="14" t="str">
        <f>IF(H55="","",IF(L55="B",1,IF(REPLACE(L55,1,1,"")="",0,REPLACE(L55,1,1,""))))</f>
        <v/>
      </c>
      <c r="AE55" s="14" t="str">
        <f>IF(H54="","",IF(AQ55="TG",IF(H53="P","",BB55),AL55))</f>
        <v/>
      </c>
      <c r="AF55" s="14" t="str">
        <f>IF(H54="","",IF(AQ55="TG",IF(H53="B","",BB55),AM55))</f>
        <v/>
      </c>
      <c r="AG55" s="44" t="str">
        <f>IF(H55="","",IF(AT55="10101","Y",IF(AU55="10101","Y","N")))</f>
        <v/>
      </c>
      <c r="AH55" s="44" t="str">
        <f>IF(H55="","",IF(AT55="12345","Y",IF(AU55="12345","Y","N")))</f>
        <v/>
      </c>
      <c r="AI55" s="44" t="str">
        <f>IF(H55="","",IF(AV55="120012","Y",IF(AW55="120012","Y","N")))</f>
        <v/>
      </c>
      <c r="AJ55" s="75" t="str">
        <f>IF(AP55="T-T",IF(H53="B",AZ55,""),IF(AP55="T-C",IF(H54="B",AZ55,""),IF(AP55="T-B",IF(H54="P",AZ55,""),"")))</f>
        <v/>
      </c>
      <c r="AK55" s="75" t="str">
        <f>IF(AP55="T-T",IF(H53="P",AZ55,""),IF(AP55="T-C",IF(H54="P",AZ55,""),IF(AP55="T-B",IF(H54="B",AZ55,""),"")))</f>
        <v/>
      </c>
      <c r="AL55" s="75" t="str">
        <f>IF(AP55="T-T",IF(H53="B",BB55,""),IF(AP55="T-C",IF(H54="B",BB55,""),IF(AP55="T-B",IF(H54="P",BB55,""),"")))</f>
        <v/>
      </c>
      <c r="AM55" s="75" t="str">
        <f>IF(AP55="T-T",IF(H53="P",BB55,""),IF(AP55="T-C",IF(H54="P",BB55,""),IF(AP55="T-B",IF(H54="B",BB55,""),"")))</f>
        <v/>
      </c>
      <c r="AP55" s="14" t="str">
        <f>IF(H54="","",IF(AG55="Y","T-C",IF(AH55="Y","T-B",IF(AI55="Y","T-T",IF(AP54="PD","PD",IF(OR(AND(AP54="T-T",AP53="T-T",M53&amp;M54="LL"),AND(OR(AP54="T-B",AP54="T-C"),M54="L")),"PD",AP54))))))</f>
        <v/>
      </c>
      <c r="AQ55" s="14" t="str">
        <f>IF(H54="","",IF(AG55="Y","T-C",IF(AH55="Y","T-B",IF(AI55="Y","T-T",IF(AQ54="TG","TG",IF(H54="","",IF(AG55="Y","T-C",IF(AH55="Y","T-B",IF(AI55="Y","T-T",IF(AQ54="TG","TG",IF(OR(AND(AQ54="T-T",AQ53="T-T",M53&amp;M54="LL"),AND(OR(AQ54="T-B",AQ54="T-C"),M54="L")),"TG",AQ54)))))))))))</f>
        <v/>
      </c>
      <c r="AR55" s="14" t="str">
        <f>IF(Dashboard!N55="P",IF(AR54="",1,AR54+1),"")</f>
        <v/>
      </c>
      <c r="AS55" s="14" t="str">
        <f>IF(Dashboard!N55="B",IF(AS54="",1,AS54+1),"")</f>
        <v/>
      </c>
      <c r="AT55" s="14" t="str">
        <f t="shared" si="24"/>
        <v>00000</v>
      </c>
      <c r="AU55" s="14" t="str">
        <f t="shared" si="25"/>
        <v>00000</v>
      </c>
      <c r="AV55" s="14" t="str">
        <f t="shared" si="26"/>
        <v>000000</v>
      </c>
      <c r="AW55" s="14" t="str">
        <f t="shared" si="27"/>
        <v>000000</v>
      </c>
      <c r="AX55" s="14" t="str">
        <f t="shared" si="28"/>
        <v>B</v>
      </c>
      <c r="AY55" s="14" t="str">
        <f>IF(D54="",E54,D54)&amp;F54</f>
        <v/>
      </c>
      <c r="AZ55" s="14" t="str">
        <f t="shared" si="29"/>
        <v/>
      </c>
      <c r="BA55" s="14" t="str">
        <f>IF(K54="",L54,K54)&amp;M54</f>
        <v/>
      </c>
      <c r="BB55" s="14" t="str">
        <f t="shared" si="30"/>
        <v/>
      </c>
      <c r="BC55" s="14">
        <f t="shared" si="31"/>
        <v>1</v>
      </c>
      <c r="BD55" s="14">
        <f t="shared" si="32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>IF(H55="","",IF(AND(E56="",L56=""),"P"&amp;(AA56+AC56),IF(AND(D56="",K56=""),"B"&amp;(AB56+AD56),IF(AND(D56="",L56=""),IF(AB56&gt;AC56,"B"&amp;(AB56-AC56),IF(AB56=AC56,"NB","P"&amp;(AC56-AB56))),IF(AND(E56="",K56=""),IF(AA56&gt;AD56,"P"&amp;(AA56-AD56),IF(AA56=AD56,"NB","B"&amp;(AD56-AA56))))))))</f>
        <v/>
      </c>
      <c r="C56" s="24" t="str">
        <f>IF(H55="","",IF(AP55=AP56,"",AP56))</f>
        <v/>
      </c>
      <c r="D56" s="81" t="str">
        <f>IF(H55="","",IF(AP56="PD",IF(AX56="P",AZ56,""),AJ56))</f>
        <v/>
      </c>
      <c r="E56" s="187" t="str">
        <f>IF(H55="","",IF(AP56="PD",IF(AX56="B",AZ56,""),AK56))</f>
        <v/>
      </c>
      <c r="F56" s="71" t="str">
        <f t="shared" si="20"/>
        <v/>
      </c>
      <c r="G56" s="140"/>
      <c r="H56" s="85" t="str">
        <f>IF(Dashboard!N56="","",Dashboard!N56)</f>
        <v/>
      </c>
      <c r="I56" s="140"/>
      <c r="J56" s="72" t="str">
        <f t="shared" si="21"/>
        <v/>
      </c>
      <c r="K56" s="81" t="str">
        <f>IF(H55="","",IF(AND(D56=AE56,LEFT(AE56)="L",REPLACE(AE56,1,1,"")&gt;=5),"L"&amp;(REPLACE(AE56,1,1,"")-3),AE56))</f>
        <v/>
      </c>
      <c r="L56" s="187" t="str">
        <f>IF(H55="","",IF(AND(E56=AF56,LEFT(AF56)="L",REPLACE(AF56,1,1,"")&gt;=5),"L"&amp;(REPLACE(AF56,1,1,"")-3),AF56))</f>
        <v/>
      </c>
      <c r="M56" s="24" t="str">
        <f t="shared" si="22"/>
        <v/>
      </c>
      <c r="N56" s="24" t="str">
        <f>IF(H56="","",IF(M56="W",0+BD56,0-BD56)+IF(F56="W",0+BC56,0-BC56)+IF(V56="S",0,N55))</f>
        <v/>
      </c>
      <c r="O56" s="190" t="str">
        <f>IF(H55="","",IF(V56="S","",IF(N56&gt;0,N56,IF(Z56="R",N56,""))))</f>
        <v/>
      </c>
      <c r="P56" s="24" t="str">
        <f>IF(H56="","",IF(B56="NB",P55,IF(O56="",SUM($O$5:$O56)+N56,SUM($O$5:$O56))))</f>
        <v/>
      </c>
      <c r="Q56" s="201" t="str">
        <f>IF(Z56="R","Rabbit","")</f>
        <v/>
      </c>
      <c r="R56" s="198" t="str">
        <f>IF(H56="","",IF(M56="W",0+BD56,0-BD56)+IF(F56="W",0+BC56,0-BC56))</f>
        <v/>
      </c>
      <c r="S56" s="83" t="str">
        <f>IF(H56="","",IF(R56&gt;0,"W",IF(R56&lt;0,"L","")))</f>
        <v/>
      </c>
      <c r="T56" s="14" t="str">
        <f>IF(H56="","",IF(T55+U56&gt;=10,10,IF(T55+U56&lt;=-10,-10,T55+U56)))</f>
        <v/>
      </c>
      <c r="U56" s="14">
        <f t="shared" si="23"/>
        <v>0</v>
      </c>
      <c r="V56" s="14" t="str">
        <f>IF(H55="","",IF(Z55="R","S",IF(V55="S","C",IF(N55&gt;0,"S","C"))))</f>
        <v/>
      </c>
      <c r="W56" s="14" t="str">
        <f>IF(H56="","",IF(V56="S",1,W55+1))</f>
        <v/>
      </c>
      <c r="X56" s="83" t="str">
        <f>IF(H56="","",(IF(AND(F55&amp;F56="WW",OR(V55&amp;V56="SC",V55&amp;V56="CC")),"Y",IF(AND(F54&amp;F55&amp;F56="WLW",AZ56&lt;&gt;"B",OR(F54&amp;F55&amp;F56="SCC",F54&amp;F55&amp;F56="CCC")),"Y","N"))))</f>
        <v/>
      </c>
      <c r="Y56" s="14" t="str">
        <f>IF(H56="","",IF(AND(M55&amp;M56="WW",OR(V55&amp;V56="SC",V55&amp;V56="CC")),"Y",IF(AND(M54&amp;M55&amp;M56="WLW",BB56&lt;&gt;"B",OR(V54&amp;V55&amp;V56="SCC",V54&amp;V55&amp;V56="CCC")),"Y","N")))</f>
        <v/>
      </c>
      <c r="Z56" s="14" t="str">
        <f>IF(H56="","",IF(AND(N56&lt;0,W56&gt;2,N56&gt;=(2-W56)),"R","N"))</f>
        <v/>
      </c>
      <c r="AA56" s="14" t="str">
        <f>IF(H56="","",IF(D56="B",1,IF(REPLACE(D56,1,1,"")="",0,REPLACE(D56,1,1,""))))</f>
        <v/>
      </c>
      <c r="AB56" s="14" t="str">
        <f>IF(H56="","",IF(E56="B",1,IF(REPLACE(E56,1,1,"")="",0,REPLACE(E56,1,1,""))))</f>
        <v/>
      </c>
      <c r="AC56" s="14" t="str">
        <f>IF(H56="","",IF(K56="B",1,IF(REPLACE(K56,1,1,"")="",0,REPLACE(K56,1,1,""))))</f>
        <v/>
      </c>
      <c r="AD56" s="14" t="str">
        <f>IF(H56="","",IF(L56="B",1,IF(REPLACE(L56,1,1,"")="",0,REPLACE(L56,1,1,""))))</f>
        <v/>
      </c>
      <c r="AE56" s="14" t="str">
        <f>IF(H55="","",IF(AQ56="TG",IF(H54="P","",BB56),AL56))</f>
        <v/>
      </c>
      <c r="AF56" s="14" t="str">
        <f>IF(H55="","",IF(AQ56="TG",IF(H54="B","",BB56),AM56))</f>
        <v/>
      </c>
      <c r="AG56" s="44" t="str">
        <f>IF(H56="","",IF(AT56="10101","Y",IF(AU56="10101","Y","N")))</f>
        <v/>
      </c>
      <c r="AH56" s="44" t="str">
        <f>IF(H56="","",IF(AT56="12345","Y",IF(AU56="12345","Y","N")))</f>
        <v/>
      </c>
      <c r="AI56" s="44" t="str">
        <f>IF(H56="","",IF(AV56="120012","Y",IF(AW56="120012","Y","N")))</f>
        <v/>
      </c>
      <c r="AJ56" s="75" t="str">
        <f>IF(AP56="T-T",IF(H54="B",AZ56,""),IF(AP56="T-C",IF(H55="B",AZ56,""),IF(AP56="T-B",IF(H55="P",AZ56,""),"")))</f>
        <v/>
      </c>
      <c r="AK56" s="75" t="str">
        <f>IF(AP56="T-T",IF(H54="P",AZ56,""),IF(AP56="T-C",IF(H55="P",AZ56,""),IF(AP56="T-B",IF(H55="B",AZ56,""),"")))</f>
        <v/>
      </c>
      <c r="AL56" s="75" t="str">
        <f>IF(AP56="T-T",IF(H54="B",BB56,""),IF(AP56="T-C",IF(H55="B",BB56,""),IF(AP56="T-B",IF(H55="P",BB56,""),"")))</f>
        <v/>
      </c>
      <c r="AM56" s="75" t="str">
        <f>IF(AP56="T-T",IF(H54="P",BB56,""),IF(AP56="T-C",IF(H55="P",BB56,""),IF(AP56="T-B",IF(H55="B",BB56,""),"")))</f>
        <v/>
      </c>
      <c r="AP56" s="14" t="str">
        <f>IF(H55="","",IF(AG56="Y","T-C",IF(AH56="Y","T-B",IF(AI56="Y","T-T",IF(AP55="PD","PD",IF(OR(AND(AP55="T-T",AP54="T-T",M54&amp;M55="LL"),AND(OR(AP55="T-B",AP55="T-C"),M55="L")),"PD",AP55))))))</f>
        <v/>
      </c>
      <c r="AQ56" s="14" t="str">
        <f>IF(H55="","",IF(AG56="Y","T-C",IF(AH56="Y","T-B",IF(AI56="Y","T-T",IF(AQ55="TG","TG",IF(H55="","",IF(AG56="Y","T-C",IF(AH56="Y","T-B",IF(AI56="Y","T-T",IF(AQ55="TG","TG",IF(OR(AND(AQ55="T-T",AQ54="T-T",M54&amp;M55="LL"),AND(OR(AQ55="T-B",AQ55="T-C"),M55="L")),"TG",AQ55)))))))))))</f>
        <v/>
      </c>
      <c r="AR56" s="14" t="str">
        <f>IF(Dashboard!N56="P",IF(AR55="",1,AR55+1),"")</f>
        <v/>
      </c>
      <c r="AS56" s="14" t="str">
        <f>IF(Dashboard!N56="B",IF(AS55="",1,AS55+1),"")</f>
        <v/>
      </c>
      <c r="AT56" s="14" t="str">
        <f t="shared" si="24"/>
        <v>00000</v>
      </c>
      <c r="AU56" s="14" t="str">
        <f t="shared" si="25"/>
        <v>00000</v>
      </c>
      <c r="AV56" s="14" t="str">
        <f t="shared" si="26"/>
        <v>000000</v>
      </c>
      <c r="AW56" s="14" t="str">
        <f t="shared" si="27"/>
        <v>000000</v>
      </c>
      <c r="AX56" s="14" t="str">
        <f t="shared" si="28"/>
        <v>B</v>
      </c>
      <c r="AY56" s="14" t="str">
        <f>IF(D55="",E55,D55)&amp;F55</f>
        <v/>
      </c>
      <c r="AZ56" s="14" t="str">
        <f t="shared" si="29"/>
        <v/>
      </c>
      <c r="BA56" s="14" t="str">
        <f>IF(K55="",L55,K55)&amp;M55</f>
        <v/>
      </c>
      <c r="BB56" s="14" t="str">
        <f t="shared" si="30"/>
        <v/>
      </c>
      <c r="BC56" s="14">
        <f t="shared" si="31"/>
        <v>1</v>
      </c>
      <c r="BD56" s="14">
        <f t="shared" si="32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>IF(H56="","",IF(AND(E57="",L57=""),"P"&amp;(AA57+AC57),IF(AND(D57="",K57=""),"B"&amp;(AB57+AD57),IF(AND(D57="",L57=""),IF(AB57&gt;AC57,"B"&amp;(AB57-AC57),IF(AB57=AC57,"NB","P"&amp;(AC57-AB57))),IF(AND(E57="",K57=""),IF(AA57&gt;AD57,"P"&amp;(AA57-AD57),IF(AA57=AD57,"NB","B"&amp;(AD57-AA57))))))))</f>
        <v/>
      </c>
      <c r="C57" s="24" t="str">
        <f>IF(H56="","",IF(AP56=AP57,"",AP57))</f>
        <v/>
      </c>
      <c r="D57" s="81" t="str">
        <f>IF(H56="","",IF(AP57="PD",IF(AX57="P",AZ57,""),AJ57))</f>
        <v/>
      </c>
      <c r="E57" s="187" t="str">
        <f>IF(H56="","",IF(AP57="PD",IF(AX57="B",AZ57,""),AK57))</f>
        <v/>
      </c>
      <c r="F57" s="71" t="str">
        <f t="shared" si="20"/>
        <v/>
      </c>
      <c r="G57" s="140"/>
      <c r="H57" s="85" t="str">
        <f>IF(Dashboard!N57="","",Dashboard!N57)</f>
        <v/>
      </c>
      <c r="I57" s="140"/>
      <c r="J57" s="72" t="str">
        <f t="shared" si="21"/>
        <v/>
      </c>
      <c r="K57" s="81" t="str">
        <f>IF(H56="","",IF(AND(D57=AE57,LEFT(AE57)="L",REPLACE(AE57,1,1,"")&gt;=5),"L"&amp;(REPLACE(AE57,1,1,"")-3),AE57))</f>
        <v/>
      </c>
      <c r="L57" s="187" t="str">
        <f>IF(H56="","",IF(AND(E57=AF57,LEFT(AF57)="L",REPLACE(AF57,1,1,"")&gt;=5),"L"&amp;(REPLACE(AF57,1,1,"")-3),AF57))</f>
        <v/>
      </c>
      <c r="M57" s="24" t="str">
        <f t="shared" si="22"/>
        <v/>
      </c>
      <c r="N57" s="24" t="str">
        <f>IF(H57="","",IF(M57="W",0+BD57,0-BD57)+IF(F57="W",0+BC57,0-BC57)+IF(V57="S",0,N56))</f>
        <v/>
      </c>
      <c r="O57" s="190" t="str">
        <f>IF(H56="","",IF(V57="S","",IF(N57&gt;0,N57,IF(Z57="R",N57,""))))</f>
        <v/>
      </c>
      <c r="P57" s="24" t="str">
        <f>IF(H57="","",IF(B57="NB",P56,IF(O57="",SUM($O$5:$O57)+N57,SUM($O$5:$O57))))</f>
        <v/>
      </c>
      <c r="Q57" s="201" t="str">
        <f>IF(Z57="R","Rabbit","")</f>
        <v/>
      </c>
      <c r="R57" s="198" t="str">
        <f>IF(H57="","",IF(M57="W",0+BD57,0-BD57)+IF(F57="W",0+BC57,0-BC57))</f>
        <v/>
      </c>
      <c r="S57" s="83" t="str">
        <f>IF(H57="","",IF(R57&gt;0,"W",IF(R57&lt;0,"L","")))</f>
        <v/>
      </c>
      <c r="T57" s="14" t="str">
        <f>IF(H57="","",IF(T56+U57&gt;=10,10,IF(T56+U57&lt;=-10,-10,T56+U57)))</f>
        <v/>
      </c>
      <c r="U57" s="14">
        <f t="shared" si="23"/>
        <v>0</v>
      </c>
      <c r="V57" s="14" t="str">
        <f>IF(H56="","",IF(Z56="R","S",IF(V56="S","C",IF(N56&gt;0,"S","C"))))</f>
        <v/>
      </c>
      <c r="W57" s="14" t="str">
        <f>IF(H57="","",IF(V57="S",1,W56+1))</f>
        <v/>
      </c>
      <c r="X57" s="83" t="str">
        <f>IF(H57="","",(IF(AND(F56&amp;F57="WW",OR(V56&amp;V57="SC",V56&amp;V57="CC")),"Y",IF(AND(F55&amp;F56&amp;F57="WLW",AZ57&lt;&gt;"B",OR(F55&amp;F56&amp;F57="SCC",F55&amp;F56&amp;F57="CCC")),"Y","N"))))</f>
        <v/>
      </c>
      <c r="Y57" s="14" t="str">
        <f>IF(H57="","",IF(AND(M56&amp;M57="WW",OR(V56&amp;V57="SC",V56&amp;V57="CC")),"Y",IF(AND(M55&amp;M56&amp;M57="WLW",BB57&lt;&gt;"B",OR(V55&amp;V56&amp;V57="SCC",V55&amp;V56&amp;V57="CCC")),"Y","N")))</f>
        <v/>
      </c>
      <c r="Z57" s="14" t="str">
        <f>IF(H57="","",IF(AND(N57&lt;0,W57&gt;2,N57&gt;=(2-W57)),"R","N"))</f>
        <v/>
      </c>
      <c r="AA57" s="14" t="str">
        <f>IF(H57="","",IF(D57="B",1,IF(REPLACE(D57,1,1,"")="",0,REPLACE(D57,1,1,""))))</f>
        <v/>
      </c>
      <c r="AB57" s="14" t="str">
        <f>IF(H57="","",IF(E57="B",1,IF(REPLACE(E57,1,1,"")="",0,REPLACE(E57,1,1,""))))</f>
        <v/>
      </c>
      <c r="AC57" s="14" t="str">
        <f>IF(H57="","",IF(K57="B",1,IF(REPLACE(K57,1,1,"")="",0,REPLACE(K57,1,1,""))))</f>
        <v/>
      </c>
      <c r="AD57" s="14" t="str">
        <f>IF(H57="","",IF(L57="B",1,IF(REPLACE(L57,1,1,"")="",0,REPLACE(L57,1,1,""))))</f>
        <v/>
      </c>
      <c r="AE57" s="14" t="str">
        <f>IF(H56="","",IF(AQ57="TG",IF(H55="P","",BB57),AL57))</f>
        <v/>
      </c>
      <c r="AF57" s="14" t="str">
        <f>IF(H56="","",IF(AQ57="TG",IF(H55="B","",BB57),AM57))</f>
        <v/>
      </c>
      <c r="AG57" s="44" t="str">
        <f>IF(H57="","",IF(AT57="10101","Y",IF(AU57="10101","Y","N")))</f>
        <v/>
      </c>
      <c r="AH57" s="44" t="str">
        <f>IF(H57="","",IF(AT57="12345","Y",IF(AU57="12345","Y","N")))</f>
        <v/>
      </c>
      <c r="AI57" s="44" t="str">
        <f>IF(H57="","",IF(AV57="120012","Y",IF(AW57="120012","Y","N")))</f>
        <v/>
      </c>
      <c r="AJ57" s="75" t="str">
        <f>IF(AP57="T-T",IF(H55="B",AZ57,""),IF(AP57="T-C",IF(H56="B",AZ57,""),IF(AP57="T-B",IF(H56="P",AZ57,""),"")))</f>
        <v/>
      </c>
      <c r="AK57" s="75" t="str">
        <f>IF(AP57="T-T",IF(H55="P",AZ57,""),IF(AP57="T-C",IF(H56="P",AZ57,""),IF(AP57="T-B",IF(H56="B",AZ57,""),"")))</f>
        <v/>
      </c>
      <c r="AL57" s="75" t="str">
        <f>IF(AP57="T-T",IF(H55="B",BB57,""),IF(AP57="T-C",IF(H56="B",BB57,""),IF(AP57="T-B",IF(H56="P",BB57,""),"")))</f>
        <v/>
      </c>
      <c r="AM57" s="75" t="str">
        <f>IF(AP57="T-T",IF(H55="P",BB57,""),IF(AP57="T-C",IF(H56="P",BB57,""),IF(AP57="T-B",IF(H56="B",BB57,""),"")))</f>
        <v/>
      </c>
      <c r="AP57" s="14" t="str">
        <f>IF(H56="","",IF(AG57="Y","T-C",IF(AH57="Y","T-B",IF(AI57="Y","T-T",IF(AP56="PD","PD",IF(OR(AND(AP56="T-T",AP55="T-T",M55&amp;M56="LL"),AND(OR(AP56="T-B",AP56="T-C"),M56="L")),"PD",AP56))))))</f>
        <v/>
      </c>
      <c r="AQ57" s="14" t="str">
        <f>IF(H56="","",IF(AG57="Y","T-C",IF(AH57="Y","T-B",IF(AI57="Y","T-T",IF(AQ56="TG","TG",IF(H56="","",IF(AG57="Y","T-C",IF(AH57="Y","T-B",IF(AI57="Y","T-T",IF(AQ56="TG","TG",IF(OR(AND(AQ56="T-T",AQ55="T-T",M55&amp;M56="LL"),AND(OR(AQ56="T-B",AQ56="T-C"),M56="L")),"TG",AQ56)))))))))))</f>
        <v/>
      </c>
      <c r="AR57" s="14" t="str">
        <f>IF(Dashboard!N57="P",IF(AR56="",1,AR56+1),"")</f>
        <v/>
      </c>
      <c r="AS57" s="14" t="str">
        <f>IF(Dashboard!N57="B",IF(AS56="",1,AS56+1),"")</f>
        <v/>
      </c>
      <c r="AT57" s="14" t="str">
        <f t="shared" si="24"/>
        <v>00000</v>
      </c>
      <c r="AU57" s="14" t="str">
        <f t="shared" si="25"/>
        <v>00000</v>
      </c>
      <c r="AV57" s="14" t="str">
        <f t="shared" si="26"/>
        <v>000000</v>
      </c>
      <c r="AW57" s="14" t="str">
        <f t="shared" si="27"/>
        <v>000000</v>
      </c>
      <c r="AX57" s="14" t="str">
        <f t="shared" si="28"/>
        <v>B</v>
      </c>
      <c r="AY57" s="14" t="str">
        <f>IF(D56="",E56,D56)&amp;F56</f>
        <v/>
      </c>
      <c r="AZ57" s="14" t="str">
        <f t="shared" si="29"/>
        <v/>
      </c>
      <c r="BA57" s="14" t="str">
        <f>IF(K56="",L56,K56)&amp;M56</f>
        <v/>
      </c>
      <c r="BB57" s="14" t="str">
        <f t="shared" si="30"/>
        <v/>
      </c>
      <c r="BC57" s="14">
        <f t="shared" si="31"/>
        <v>1</v>
      </c>
      <c r="BD57" s="14">
        <f t="shared" si="32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>IF(H57="","",IF(AND(E58="",L58=""),"P"&amp;(AA58+AC58),IF(AND(D58="",K58=""),"B"&amp;(AB58+AD58),IF(AND(D58="",L58=""),IF(AB58&gt;AC58,"B"&amp;(AB58-AC58),IF(AB58=AC58,"NB","P"&amp;(AC58-AB58))),IF(AND(E58="",K58=""),IF(AA58&gt;AD58,"P"&amp;(AA58-AD58),IF(AA58=AD58,"NB","B"&amp;(AD58-AA58))))))))</f>
        <v/>
      </c>
      <c r="C58" s="24" t="str">
        <f>IF(H57="","",IF(AP57=AP58,"",AP58))</f>
        <v/>
      </c>
      <c r="D58" s="81" t="str">
        <f>IF(H57="","",IF(AP58="PD",IF(AX58="P",AZ58,""),AJ58))</f>
        <v/>
      </c>
      <c r="E58" s="187" t="str">
        <f>IF(H57="","",IF(AP58="PD",IF(AX58="B",AZ58,""),AK58))</f>
        <v/>
      </c>
      <c r="F58" s="71" t="str">
        <f t="shared" si="20"/>
        <v/>
      </c>
      <c r="G58" s="140"/>
      <c r="H58" s="85" t="str">
        <f>IF(Dashboard!N58="","",Dashboard!N58)</f>
        <v/>
      </c>
      <c r="I58" s="140"/>
      <c r="J58" s="72" t="str">
        <f t="shared" si="21"/>
        <v/>
      </c>
      <c r="K58" s="81" t="str">
        <f>IF(H57="","",IF(AND(D58=AE58,LEFT(AE58)="L",REPLACE(AE58,1,1,"")&gt;=5),"L"&amp;(REPLACE(AE58,1,1,"")-3),AE58))</f>
        <v/>
      </c>
      <c r="L58" s="187" t="str">
        <f>IF(H57="","",IF(AND(E58=AF58,LEFT(AF58)="L",REPLACE(AF58,1,1,"")&gt;=5),"L"&amp;(REPLACE(AF58,1,1,"")-3),AF58))</f>
        <v/>
      </c>
      <c r="M58" s="24" t="str">
        <f t="shared" si="22"/>
        <v/>
      </c>
      <c r="N58" s="24" t="str">
        <f>IF(H58="","",IF(M58="W",0+BD58,0-BD58)+IF(F58="W",0+BC58,0-BC58)+IF(V58="S",0,N57))</f>
        <v/>
      </c>
      <c r="O58" s="190" t="str">
        <f>IF(H57="","",IF(V58="S","",IF(N58&gt;0,N58,IF(Z58="R",N58,""))))</f>
        <v/>
      </c>
      <c r="P58" s="24" t="str">
        <f>IF(H58="","",IF(B58="NB",P57,IF(O58="",SUM($O$5:$O58)+N58,SUM($O$5:$O58))))</f>
        <v/>
      </c>
      <c r="Q58" s="201" t="str">
        <f>IF(Z58="R","Rabbit","")</f>
        <v/>
      </c>
      <c r="R58" s="198" t="str">
        <f>IF(H58="","",IF(M58="W",0+BD58,0-BD58)+IF(F58="W",0+BC58,0-BC58))</f>
        <v/>
      </c>
      <c r="S58" s="83" t="str">
        <f>IF(H58="","",IF(R58&gt;0,"W",IF(R58&lt;0,"L","")))</f>
        <v/>
      </c>
      <c r="T58" s="14" t="str">
        <f>IF(H58="","",IF(T57+U58&gt;=10,10,IF(T57+U58&lt;=-10,-10,T57+U58)))</f>
        <v/>
      </c>
      <c r="U58" s="14">
        <f t="shared" si="23"/>
        <v>0</v>
      </c>
      <c r="V58" s="14" t="str">
        <f>IF(H57="","",IF(Z57="R","S",IF(V57="S","C",IF(N57&gt;0,"S","C"))))</f>
        <v/>
      </c>
      <c r="W58" s="14" t="str">
        <f>IF(H58="","",IF(V58="S",1,W57+1))</f>
        <v/>
      </c>
      <c r="X58" s="83" t="str">
        <f>IF(H58="","",(IF(AND(F57&amp;F58="WW",OR(V57&amp;V58="SC",V57&amp;V58="CC")),"Y",IF(AND(F56&amp;F57&amp;F58="WLW",AZ58&lt;&gt;"B",OR(F56&amp;F57&amp;F58="SCC",F56&amp;F57&amp;F58="CCC")),"Y","N"))))</f>
        <v/>
      </c>
      <c r="Y58" s="14" t="str">
        <f>IF(H58="","",IF(AND(M57&amp;M58="WW",OR(V57&amp;V58="SC",V57&amp;V58="CC")),"Y",IF(AND(M56&amp;M57&amp;M58="WLW",BB58&lt;&gt;"B",OR(V56&amp;V57&amp;V58="SCC",V56&amp;V57&amp;V58="CCC")),"Y","N")))</f>
        <v/>
      </c>
      <c r="Z58" s="14" t="str">
        <f>IF(H58="","",IF(AND(N58&lt;0,W58&gt;2,N58&gt;=(2-W58)),"R","N"))</f>
        <v/>
      </c>
      <c r="AA58" s="14" t="str">
        <f>IF(H58="","",IF(D58="B",1,IF(REPLACE(D58,1,1,"")="",0,REPLACE(D58,1,1,""))))</f>
        <v/>
      </c>
      <c r="AB58" s="14" t="str">
        <f>IF(H58="","",IF(E58="B",1,IF(REPLACE(E58,1,1,"")="",0,REPLACE(E58,1,1,""))))</f>
        <v/>
      </c>
      <c r="AC58" s="14" t="str">
        <f>IF(H58="","",IF(K58="B",1,IF(REPLACE(K58,1,1,"")="",0,REPLACE(K58,1,1,""))))</f>
        <v/>
      </c>
      <c r="AD58" s="14" t="str">
        <f>IF(H58="","",IF(L58="B",1,IF(REPLACE(L58,1,1,"")="",0,REPLACE(L58,1,1,""))))</f>
        <v/>
      </c>
      <c r="AE58" s="14" t="str">
        <f>IF(H57="","",IF(AQ58="TG",IF(H56="P","",BB58),AL58))</f>
        <v/>
      </c>
      <c r="AF58" s="14" t="str">
        <f>IF(H57="","",IF(AQ58="TG",IF(H56="B","",BB58),AM58))</f>
        <v/>
      </c>
      <c r="AG58" s="44" t="str">
        <f>IF(H58="","",IF(AT58="10101","Y",IF(AU58="10101","Y","N")))</f>
        <v/>
      </c>
      <c r="AH58" s="44" t="str">
        <f>IF(H58="","",IF(AT58="12345","Y",IF(AU58="12345","Y","N")))</f>
        <v/>
      </c>
      <c r="AI58" s="44" t="str">
        <f>IF(H58="","",IF(AV58="120012","Y",IF(AW58="120012","Y","N")))</f>
        <v/>
      </c>
      <c r="AJ58" s="75" t="str">
        <f>IF(AP58="T-T",IF(H56="B",AZ58,""),IF(AP58="T-C",IF(H57="B",AZ58,""),IF(AP58="T-B",IF(H57="P",AZ58,""),"")))</f>
        <v/>
      </c>
      <c r="AK58" s="75" t="str">
        <f>IF(AP58="T-T",IF(H56="P",AZ58,""),IF(AP58="T-C",IF(H57="P",AZ58,""),IF(AP58="T-B",IF(H57="B",AZ58,""),"")))</f>
        <v/>
      </c>
      <c r="AL58" s="75" t="str">
        <f>IF(AP58="T-T",IF(H56="B",BB58,""),IF(AP58="T-C",IF(H57="B",BB58,""),IF(AP58="T-B",IF(H57="P",BB58,""),"")))</f>
        <v/>
      </c>
      <c r="AM58" s="75" t="str">
        <f>IF(AP58="T-T",IF(H56="P",BB58,""),IF(AP58="T-C",IF(H57="P",BB58,""),IF(AP58="T-B",IF(H57="B",BB58,""),"")))</f>
        <v/>
      </c>
      <c r="AP58" s="14" t="str">
        <f>IF(H57="","",IF(AG58="Y","T-C",IF(AH58="Y","T-B",IF(AI58="Y","T-T",IF(AP57="PD","PD",IF(OR(AND(AP57="T-T",AP56="T-T",M56&amp;M57="LL"),AND(OR(AP57="T-B",AP57="T-C"),M57="L")),"PD",AP57))))))</f>
        <v/>
      </c>
      <c r="AQ58" s="14" t="str">
        <f>IF(H57="","",IF(AG58="Y","T-C",IF(AH58="Y","T-B",IF(AI58="Y","T-T",IF(AQ57="TG","TG",IF(H57="","",IF(AG58="Y","T-C",IF(AH58="Y","T-B",IF(AI58="Y","T-T",IF(AQ57="TG","TG",IF(OR(AND(AQ57="T-T",AQ56="T-T",M56&amp;M57="LL"),AND(OR(AQ57="T-B",AQ57="T-C"),M57="L")),"TG",AQ57)))))))))))</f>
        <v/>
      </c>
      <c r="AR58" s="14" t="str">
        <f>IF(Dashboard!N58="P",IF(AR57="",1,AR57+1),"")</f>
        <v/>
      </c>
      <c r="AS58" s="14" t="str">
        <f>IF(Dashboard!N58="B",IF(AS57="",1,AS57+1),"")</f>
        <v/>
      </c>
      <c r="AT58" s="14" t="str">
        <f t="shared" si="24"/>
        <v>00000</v>
      </c>
      <c r="AU58" s="14" t="str">
        <f t="shared" si="25"/>
        <v>00000</v>
      </c>
      <c r="AV58" s="14" t="str">
        <f t="shared" si="26"/>
        <v>000000</v>
      </c>
      <c r="AW58" s="14" t="str">
        <f t="shared" si="27"/>
        <v>000000</v>
      </c>
      <c r="AX58" s="14" t="str">
        <f t="shared" si="28"/>
        <v>B</v>
      </c>
      <c r="AY58" s="14" t="str">
        <f>IF(D57="",E57,D57)&amp;F57</f>
        <v/>
      </c>
      <c r="AZ58" s="14" t="str">
        <f t="shared" si="29"/>
        <v/>
      </c>
      <c r="BA58" s="14" t="str">
        <f>IF(K57="",L57,K57)&amp;M57</f>
        <v/>
      </c>
      <c r="BB58" s="14" t="str">
        <f t="shared" si="30"/>
        <v/>
      </c>
      <c r="BC58" s="14">
        <f t="shared" si="31"/>
        <v>1</v>
      </c>
      <c r="BD58" s="14">
        <f t="shared" si="32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>IF(H58="","",IF(AND(E59="",L59=""),"P"&amp;(AA59+AC59),IF(AND(D59="",K59=""),"B"&amp;(AB59+AD59),IF(AND(D59="",L59=""),IF(AB59&gt;AC59,"B"&amp;(AB59-AC59),IF(AB59=AC59,"NB","P"&amp;(AC59-AB59))),IF(AND(E59="",K59=""),IF(AA59&gt;AD59,"P"&amp;(AA59-AD59),IF(AA59=AD59,"NB","B"&amp;(AD59-AA59))))))))</f>
        <v/>
      </c>
      <c r="C59" s="25" t="str">
        <f>IF(H58="","",IF(AP58=AP59,"",AP59))</f>
        <v/>
      </c>
      <c r="D59" s="82" t="str">
        <f>IF(H58="","",IF(AP59="PD",IF(AX59="P",AZ59,""),AJ59))</f>
        <v/>
      </c>
      <c r="E59" s="188" t="str">
        <f>IF(H58="","",IF(AP59="PD",IF(AX59="B",AZ59,""),AK59))</f>
        <v/>
      </c>
      <c r="F59" s="74" t="str">
        <f t="shared" si="20"/>
        <v/>
      </c>
      <c r="G59" s="140"/>
      <c r="H59" s="86" t="str">
        <f>IF(Dashboard!N59="","",Dashboard!N59)</f>
        <v/>
      </c>
      <c r="I59" s="140"/>
      <c r="J59" s="73" t="str">
        <f t="shared" si="21"/>
        <v/>
      </c>
      <c r="K59" s="82" t="str">
        <f>IF(H58="","",IF(AND(D59=AE59,LEFT(AE59)="L",REPLACE(AE59,1,1,"")&gt;=5),"L"&amp;(REPLACE(AE59,1,1,"")-3),AE59))</f>
        <v/>
      </c>
      <c r="L59" s="188" t="str">
        <f>IF(H58="","",IF(AND(E59=AF59,LEFT(AF59)="L",REPLACE(AF59,1,1,"")&gt;=5),"L"&amp;(REPLACE(AF59,1,1,"")-3),AF59))</f>
        <v/>
      </c>
      <c r="M59" s="25" t="str">
        <f t="shared" si="22"/>
        <v/>
      </c>
      <c r="N59" s="25" t="str">
        <f>IF(H59="","",IF(M59="W",0+BD59,0-BD59)+IF(F59="W",0+BC59,0-BC59)+IF(V59="S",0,N58))</f>
        <v/>
      </c>
      <c r="O59" s="202" t="str">
        <f>IF(H58="","",IF(V59="S","",IF(N59&gt;0,N59,IF(Z59="R",N59,""))))</f>
        <v/>
      </c>
      <c r="P59" s="25" t="str">
        <f>IF(H59="","",IF(B59="NB",P58,IF(O59="",SUM($O$5:$O59)+N59,SUM($O$5:$O59))))</f>
        <v/>
      </c>
      <c r="Q59" s="203" t="str">
        <f>IF(Z59="R","Rabbit","")</f>
        <v/>
      </c>
      <c r="R59" s="198" t="str">
        <f>IF(H59="","",IF(M59="W",0+BD59,0-BD59)+IF(F59="W",0+BC59,0-BC59))</f>
        <v/>
      </c>
      <c r="S59" s="83" t="str">
        <f>IF(H59="","",IF(R59&gt;0,"W",IF(R59&lt;0,"L","")))</f>
        <v/>
      </c>
      <c r="T59" s="14" t="str">
        <f>IF(H59="","",IF(T58+U59&gt;=10,10,IF(T58+U59&lt;=-10,-10,T58+U59)))</f>
        <v/>
      </c>
      <c r="U59" s="14">
        <f t="shared" si="23"/>
        <v>0</v>
      </c>
      <c r="V59" s="14" t="str">
        <f>IF(H58="","",IF(Z58="R","S",IF(V58="S","C",IF(N58&gt;0,"S","C"))))</f>
        <v/>
      </c>
      <c r="W59" s="14" t="str">
        <f>IF(H59="","",IF(V59="S",1,W58+1))</f>
        <v/>
      </c>
      <c r="X59" s="83" t="str">
        <f>IF(H59="","",(IF(AND(F58&amp;F59="WW",OR(V58&amp;V59="SC",V58&amp;V59="CC")),"Y",IF(AND(F57&amp;F58&amp;F59="WLW",AZ59&lt;&gt;"B",OR(F57&amp;F58&amp;F59="SCC",F57&amp;F58&amp;F59="CCC")),"Y","N"))))</f>
        <v/>
      </c>
      <c r="Y59" s="14" t="str">
        <f>IF(H59="","",IF(AND(M58&amp;M59="WW",OR(V58&amp;V59="SC",V58&amp;V59="CC")),"Y",IF(AND(M57&amp;M58&amp;M59="WLW",BB59&lt;&gt;"B",OR(V57&amp;V58&amp;V59="SCC",V57&amp;V58&amp;V59="CCC")),"Y","N")))</f>
        <v/>
      </c>
      <c r="Z59" s="14" t="str">
        <f>IF(H59="","",IF(AND(N59&lt;0,W59&gt;2,N59&gt;=(2-W59)),"R","N"))</f>
        <v/>
      </c>
      <c r="AA59" s="14" t="str">
        <f>IF(H59="","",IF(D59="B",1,IF(REPLACE(D59,1,1,"")="",0,REPLACE(D59,1,1,""))))</f>
        <v/>
      </c>
      <c r="AB59" s="14" t="str">
        <f>IF(H59="","",IF(E59="B",1,IF(REPLACE(E59,1,1,"")="",0,REPLACE(E59,1,1,""))))</f>
        <v/>
      </c>
      <c r="AC59" s="14" t="str">
        <f>IF(H59="","",IF(K59="B",1,IF(REPLACE(K59,1,1,"")="",0,REPLACE(K59,1,1,""))))</f>
        <v/>
      </c>
      <c r="AD59" s="14" t="str">
        <f>IF(H59="","",IF(L59="B",1,IF(REPLACE(L59,1,1,"")="",0,REPLACE(L59,1,1,""))))</f>
        <v/>
      </c>
      <c r="AE59" s="14" t="str">
        <f>IF(H58="","",IF(AQ59="TG",IF(H57="P","",BB59),AL59))</f>
        <v/>
      </c>
      <c r="AF59" s="14" t="str">
        <f>IF(H58="","",IF(AQ59="TG",IF(H57="B","",BB59),AM59))</f>
        <v/>
      </c>
      <c r="AG59" s="44" t="str">
        <f>IF(H59="","",IF(AT59="10101","Y",IF(AU59="10101","Y","N")))</f>
        <v/>
      </c>
      <c r="AH59" s="44" t="str">
        <f>IF(H59="","",IF(AT59="12345","Y",IF(AU59="12345","Y","N")))</f>
        <v/>
      </c>
      <c r="AI59" s="44" t="str">
        <f>IF(H59="","",IF(AV59="120012","Y",IF(AW59="120012","Y","N")))</f>
        <v/>
      </c>
      <c r="AJ59" s="75" t="str">
        <f>IF(AP59="T-T",IF(H57="B",AZ59,""),IF(AP59="T-C",IF(H58="B",AZ59,""),IF(AP59="T-B",IF(H58="P",AZ59,""),"")))</f>
        <v/>
      </c>
      <c r="AK59" s="75" t="str">
        <f>IF(AP59="T-T",IF(H57="P",AZ59,""),IF(AP59="T-C",IF(H58="P",AZ59,""),IF(AP59="T-B",IF(H58="B",AZ59,""),"")))</f>
        <v/>
      </c>
      <c r="AL59" s="75" t="str">
        <f>IF(AP59="T-T",IF(H57="B",BB59,""),IF(AP59="T-C",IF(H58="B",BB59,""),IF(AP59="T-B",IF(H58="P",BB59,""),"")))</f>
        <v/>
      </c>
      <c r="AM59" s="75" t="str">
        <f>IF(AP59="T-T",IF(H57="P",BB59,""),IF(AP59="T-C",IF(H58="P",BB59,""),IF(AP59="T-B",IF(H58="B",BB59,""),"")))</f>
        <v/>
      </c>
      <c r="AP59" s="14" t="str">
        <f>IF(H58="","",IF(AG59="Y","T-C",IF(AH59="Y","T-B",IF(AI59="Y","T-T",IF(AP58="PD","PD",IF(OR(AND(AP58="T-T",AP57="T-T",M57&amp;M58="LL"),AND(OR(AP58="T-B",AP58="T-C"),M58="L")),"PD",AP58))))))</f>
        <v/>
      </c>
      <c r="AQ59" s="14" t="str">
        <f>IF(H58="","",IF(AG59="Y","T-C",IF(AH59="Y","T-B",IF(AI59="Y","T-T",IF(AQ58="TG","TG",IF(H58="","",IF(AG59="Y","T-C",IF(AH59="Y","T-B",IF(AI59="Y","T-T",IF(AQ58="TG","TG",IF(OR(AND(AQ58="T-T",AQ57="T-T",M57&amp;M58="LL"),AND(OR(AQ58="T-B",AQ58="T-C"),M58="L")),"TG",AQ58)))))))))))</f>
        <v/>
      </c>
      <c r="AR59" s="14" t="str">
        <f>IF(Dashboard!N59="P",IF(AR58="",1,AR58+1),"")</f>
        <v/>
      </c>
      <c r="AS59" s="14" t="str">
        <f>IF(Dashboard!N59="B",IF(AS58="",1,AS58+1),"")</f>
        <v/>
      </c>
      <c r="AT59" s="14" t="str">
        <f t="shared" si="24"/>
        <v>00000</v>
      </c>
      <c r="AU59" s="14" t="str">
        <f t="shared" si="25"/>
        <v>00000</v>
      </c>
      <c r="AV59" s="14" t="str">
        <f t="shared" si="26"/>
        <v>000000</v>
      </c>
      <c r="AW59" s="14" t="str">
        <f t="shared" si="27"/>
        <v>000000</v>
      </c>
      <c r="AX59" s="14" t="str">
        <f t="shared" si="28"/>
        <v>B</v>
      </c>
      <c r="AY59" s="14" t="str">
        <f>IF(D58="",E58,D58)&amp;F58</f>
        <v/>
      </c>
      <c r="AZ59" s="14" t="str">
        <f t="shared" si="29"/>
        <v/>
      </c>
      <c r="BA59" s="14" t="str">
        <f>IF(K58="",L58,K58)&amp;M58</f>
        <v/>
      </c>
      <c r="BB59" s="14" t="str">
        <f t="shared" si="30"/>
        <v/>
      </c>
      <c r="BC59" s="14">
        <f t="shared" si="31"/>
        <v>1</v>
      </c>
      <c r="BD59" s="14">
        <f t="shared" si="32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>IF(H59="","",IF(AND(E60="",L60=""),"P"&amp;(AA60+AC60),IF(AND(D60="",K60=""),"B"&amp;(AB60+AD60),IF(AND(D60="",L60=""),IF(AB60&gt;AC60,"B"&amp;(AB60-AC60),IF(AB60=AC60,"NB","P"&amp;(AC60-AB60))),IF(AND(E60="",K60=""),IF(AA60&gt;AD60,"P"&amp;(AA60-AD60),IF(AA60=AD60,"NB","B"&amp;(AD60-AA60))))))))</f>
        <v/>
      </c>
      <c r="C60" s="36" t="str">
        <f>IF(H59="","",IF(AP59=AP60,"",AP60))</f>
        <v/>
      </c>
      <c r="D60" s="79" t="str">
        <f>IF(H59="","",IF(AP60="PD",IF(AX60="P",AZ60,""),AJ60))</f>
        <v/>
      </c>
      <c r="E60" s="186" t="str">
        <f>IF(H59="","",IF(AP60="PD",IF(AX60="B",AZ60,""),AK60))</f>
        <v/>
      </c>
      <c r="F60" s="80" t="str">
        <f t="shared" si="20"/>
        <v/>
      </c>
      <c r="G60" s="140"/>
      <c r="H60" s="84" t="str">
        <f>IF(Dashboard!N60="","",Dashboard!N60)</f>
        <v/>
      </c>
      <c r="I60" s="140"/>
      <c r="J60" s="78" t="str">
        <f t="shared" si="21"/>
        <v/>
      </c>
      <c r="K60" s="79" t="str">
        <f>IF(H59="","",IF(AND(D60=AE60,LEFT(AE60)="L",REPLACE(AE60,1,1,"")&gt;=5),"L"&amp;(REPLACE(AE60,1,1,"")-3),AE60))</f>
        <v/>
      </c>
      <c r="L60" s="186" t="str">
        <f>IF(H59="","",IF(AND(E60=AF60,LEFT(AF60)="L",REPLACE(AF60,1,1,"")&gt;=5),"L"&amp;(REPLACE(AF60,1,1,"")-3),AF60))</f>
        <v/>
      </c>
      <c r="M60" s="36" t="str">
        <f t="shared" si="22"/>
        <v/>
      </c>
      <c r="N60" s="36" t="str">
        <f>IF(H60="","",IF(M60="W",0+BD60,0-BD60)+IF(F60="W",0+BC60,0-BC60)+IF(V60="S",0,N59))</f>
        <v/>
      </c>
      <c r="O60" s="207" t="str">
        <f>IF(H59="","",IF(V60="S","",IF(N60&gt;0,N60,IF(Z60="R",N60,""))))</f>
        <v/>
      </c>
      <c r="P60" s="36" t="str">
        <f>IF(H60="","",IF(B60="NB",P59,IF(O60="",SUM($O$5:$O60)+N60,SUM($O$5:$O60))))</f>
        <v/>
      </c>
      <c r="Q60" s="208" t="str">
        <f>IF(Z60="R","Rabbit","")</f>
        <v/>
      </c>
      <c r="R60" s="198" t="str">
        <f>IF(H60="","",IF(M60="W",0+BD60,0-BD60)+IF(F60="W",0+BC60,0-BC60))</f>
        <v/>
      </c>
      <c r="S60" s="83" t="str">
        <f>IF(H60="","",IF(R60&gt;0,"W",IF(R60&lt;0,"L","")))</f>
        <v/>
      </c>
      <c r="T60" s="14" t="str">
        <f>IF(H60="","",IF(T59+U60&gt;=10,10,IF(T59+U60&lt;=-10,-10,T59+U60)))</f>
        <v/>
      </c>
      <c r="U60" s="14">
        <f t="shared" si="23"/>
        <v>0</v>
      </c>
      <c r="V60" s="14" t="str">
        <f>IF(H59="","",IF(Z59="R","S",IF(V59="S","C",IF(N59&gt;0,"S","C"))))</f>
        <v/>
      </c>
      <c r="W60" s="14" t="str">
        <f>IF(H60="","",IF(V60="S",1,W59+1))</f>
        <v/>
      </c>
      <c r="X60" s="83" t="str">
        <f>IF(H60="","",(IF(AND(F59&amp;F60="WW",OR(V59&amp;V60="SC",V59&amp;V60="CC")),"Y",IF(AND(F58&amp;F59&amp;F60="WLW",AZ60&lt;&gt;"B",OR(F58&amp;F59&amp;F60="SCC",F58&amp;F59&amp;F60="CCC")),"Y","N"))))</f>
        <v/>
      </c>
      <c r="Y60" s="14" t="str">
        <f>IF(H60="","",IF(AND(M59&amp;M60="WW",OR(V59&amp;V60="SC",V59&amp;V60="CC")),"Y",IF(AND(M58&amp;M59&amp;M60="WLW",BB60&lt;&gt;"B",OR(V58&amp;V59&amp;V60="SCC",V58&amp;V59&amp;V60="CCC")),"Y","N")))</f>
        <v/>
      </c>
      <c r="Z60" s="14" t="str">
        <f>IF(H60="","",IF(AND(N60&lt;0,W60&gt;2,N60&gt;=(2-W60)),"R","N"))</f>
        <v/>
      </c>
      <c r="AA60" s="14" t="str">
        <f>IF(H60="","",IF(D60="B",1,IF(REPLACE(D60,1,1,"")="",0,REPLACE(D60,1,1,""))))</f>
        <v/>
      </c>
      <c r="AB60" s="14" t="str">
        <f>IF(H60="","",IF(E60="B",1,IF(REPLACE(E60,1,1,"")="",0,REPLACE(E60,1,1,""))))</f>
        <v/>
      </c>
      <c r="AC60" s="14" t="str">
        <f>IF(H60="","",IF(K60="B",1,IF(REPLACE(K60,1,1,"")="",0,REPLACE(K60,1,1,""))))</f>
        <v/>
      </c>
      <c r="AD60" s="14" t="str">
        <f>IF(H60="","",IF(L60="B",1,IF(REPLACE(L60,1,1,"")="",0,REPLACE(L60,1,1,""))))</f>
        <v/>
      </c>
      <c r="AE60" s="14" t="str">
        <f>IF(H59="","",IF(AQ60="TG",IF(H58="P","",BB60),AL60))</f>
        <v/>
      </c>
      <c r="AF60" s="14" t="str">
        <f>IF(H59="","",IF(AQ60="TG",IF(H58="B","",BB60),AM60))</f>
        <v/>
      </c>
      <c r="AG60" s="44" t="str">
        <f>IF(H60="","",IF(AT60="10101","Y",IF(AU60="10101","Y","N")))</f>
        <v/>
      </c>
      <c r="AH60" s="44" t="str">
        <f>IF(H60="","",IF(AT60="12345","Y",IF(AU60="12345","Y","N")))</f>
        <v/>
      </c>
      <c r="AI60" s="44" t="str">
        <f>IF(H60="","",IF(AV60="120012","Y",IF(AW60="120012","Y","N")))</f>
        <v/>
      </c>
      <c r="AJ60" s="75" t="str">
        <f>IF(AP60="T-T",IF(H58="B",AZ60,""),IF(AP60="T-C",IF(H59="B",AZ60,""),IF(AP60="T-B",IF(H59="P",AZ60,""),"")))</f>
        <v/>
      </c>
      <c r="AK60" s="75" t="str">
        <f>IF(AP60="T-T",IF(H58="P",AZ60,""),IF(AP60="T-C",IF(H59="P",AZ60,""),IF(AP60="T-B",IF(H59="B",AZ60,""),"")))</f>
        <v/>
      </c>
      <c r="AL60" s="75" t="str">
        <f>IF(AP60="T-T",IF(H58="B",BB60,""),IF(AP60="T-C",IF(H59="B",BB60,""),IF(AP60="T-B",IF(H59="P",BB60,""),"")))</f>
        <v/>
      </c>
      <c r="AM60" s="75" t="str">
        <f>IF(AP60="T-T",IF(H58="P",BB60,""),IF(AP60="T-C",IF(H59="P",BB60,""),IF(AP60="T-B",IF(H59="B",BB60,""),"")))</f>
        <v/>
      </c>
      <c r="AP60" s="14" t="str">
        <f>IF(H59="","",IF(AG60="Y","T-C",IF(AH60="Y","T-B",IF(AI60="Y","T-T",IF(AP59="PD","PD",IF(OR(AND(AP59="T-T",AP58="T-T",M58&amp;M59="LL"),AND(OR(AP59="T-B",AP59="T-C"),M59="L")),"PD",AP59))))))</f>
        <v/>
      </c>
      <c r="AQ60" s="14" t="str">
        <f>IF(H59="","",IF(AG60="Y","T-C",IF(AH60="Y","T-B",IF(AI60="Y","T-T",IF(AQ59="TG","TG",IF(H59="","",IF(AG60="Y","T-C",IF(AH60="Y","T-B",IF(AI60="Y","T-T",IF(AQ59="TG","TG",IF(OR(AND(AQ59="T-T",AQ58="T-T",M58&amp;M59="LL"),AND(OR(AQ59="T-B",AQ59="T-C"),M59="L")),"TG",AQ59)))))))))))</f>
        <v/>
      </c>
      <c r="AR60" s="14" t="str">
        <f>IF(Dashboard!N60="P",IF(AR59="",1,AR59+1),"")</f>
        <v/>
      </c>
      <c r="AS60" s="14" t="str">
        <f>IF(Dashboard!N60="B",IF(AS59="",1,AS59+1),"")</f>
        <v/>
      </c>
      <c r="AT60" s="14" t="str">
        <f t="shared" si="24"/>
        <v>00000</v>
      </c>
      <c r="AU60" s="14" t="str">
        <f t="shared" si="25"/>
        <v>00000</v>
      </c>
      <c r="AV60" s="14" t="str">
        <f t="shared" si="26"/>
        <v>000000</v>
      </c>
      <c r="AW60" s="14" t="str">
        <f t="shared" si="27"/>
        <v>000000</v>
      </c>
      <c r="AX60" s="14" t="str">
        <f t="shared" si="28"/>
        <v>B</v>
      </c>
      <c r="AY60" s="14" t="str">
        <f>IF(D59="",E59,D59)&amp;F59</f>
        <v/>
      </c>
      <c r="AZ60" s="14" t="str">
        <f t="shared" si="29"/>
        <v/>
      </c>
      <c r="BA60" s="14" t="str">
        <f>IF(K59="",L59,K59)&amp;M59</f>
        <v/>
      </c>
      <c r="BB60" s="14" t="str">
        <f t="shared" si="30"/>
        <v/>
      </c>
      <c r="BC60" s="14">
        <f t="shared" si="31"/>
        <v>1</v>
      </c>
      <c r="BD60" s="14">
        <f t="shared" si="32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>IF(H60="","",IF(AND(E61="",L61=""),"P"&amp;(AA61+AC61),IF(AND(D61="",K61=""),"B"&amp;(AB61+AD61),IF(AND(D61="",L61=""),IF(AB61&gt;AC61,"B"&amp;(AB61-AC61),IF(AB61=AC61,"NB","P"&amp;(AC61-AB61))),IF(AND(E61="",K61=""),IF(AA61&gt;AD61,"P"&amp;(AA61-AD61),IF(AA61=AD61,"NB","B"&amp;(AD61-AA61))))))))</f>
        <v/>
      </c>
      <c r="C61" s="24" t="str">
        <f>IF(H60="","",IF(AP60=AP61,"",AP61))</f>
        <v/>
      </c>
      <c r="D61" s="81" t="str">
        <f>IF(H60="","",IF(AP61="PD",IF(AX61="P",AZ61,""),AJ61))</f>
        <v/>
      </c>
      <c r="E61" s="187" t="str">
        <f>IF(H60="","",IF(AP61="PD",IF(AX61="B",AZ61,""),AK61))</f>
        <v/>
      </c>
      <c r="F61" s="71" t="str">
        <f t="shared" si="20"/>
        <v/>
      </c>
      <c r="G61" s="140"/>
      <c r="H61" s="85" t="str">
        <f>IF(Dashboard!N61="","",Dashboard!N61)</f>
        <v/>
      </c>
      <c r="I61" s="140"/>
      <c r="J61" s="72" t="str">
        <f t="shared" si="21"/>
        <v/>
      </c>
      <c r="K61" s="81" t="str">
        <f>IF(H60="","",IF(AND(D61=AE61,LEFT(AE61)="L",REPLACE(AE61,1,1,"")&gt;=5),"L"&amp;(REPLACE(AE61,1,1,"")-3),AE61))</f>
        <v/>
      </c>
      <c r="L61" s="187" t="str">
        <f>IF(H60="","",IF(AND(E61=AF61,LEFT(AF61)="L",REPLACE(AF61,1,1,"")&gt;=5),"L"&amp;(REPLACE(AF61,1,1,"")-3),AF61))</f>
        <v/>
      </c>
      <c r="M61" s="24" t="str">
        <f t="shared" si="22"/>
        <v/>
      </c>
      <c r="N61" s="24" t="str">
        <f>IF(H61="","",IF(M61="W",0+BD61,0-BD61)+IF(F61="W",0+BC61,0-BC61)+IF(V61="S",0,N60))</f>
        <v/>
      </c>
      <c r="O61" s="190" t="str">
        <f>IF(H60="","",IF(V61="S","",IF(N61&gt;0,N61,IF(Z61="R",N61,""))))</f>
        <v/>
      </c>
      <c r="P61" s="24" t="str">
        <f>IF(H61="","",IF(B61="NB",P60,IF(O61="",SUM($O$5:$O61)+N61,SUM($O$5:$O61))))</f>
        <v/>
      </c>
      <c r="Q61" s="201" t="str">
        <f>IF(Z61="R","Rabbit","")</f>
        <v/>
      </c>
      <c r="R61" s="198" t="str">
        <f>IF(H61="","",IF(M61="W",0+BD61,0-BD61)+IF(F61="W",0+BC61,0-BC61))</f>
        <v/>
      </c>
      <c r="S61" s="83" t="str">
        <f>IF(H61="","",IF(R61&gt;0,"W",IF(R61&lt;0,"L","")))</f>
        <v/>
      </c>
      <c r="T61" s="14" t="str">
        <f>IF(H61="","",IF(T60+U61&gt;=10,10,IF(T60+U61&lt;=-10,-10,T60+U61)))</f>
        <v/>
      </c>
      <c r="U61" s="14">
        <f t="shared" si="23"/>
        <v>0</v>
      </c>
      <c r="V61" s="14" t="str">
        <f>IF(H60="","",IF(Z60="R","S",IF(V60="S","C",IF(N60&gt;0,"S","C"))))</f>
        <v/>
      </c>
      <c r="W61" s="14" t="str">
        <f>IF(H61="","",IF(V61="S",1,W60+1))</f>
        <v/>
      </c>
      <c r="X61" s="83" t="str">
        <f>IF(H61="","",(IF(AND(F60&amp;F61="WW",OR(V60&amp;V61="SC",V60&amp;V61="CC")),"Y",IF(AND(F59&amp;F60&amp;F61="WLW",AZ61&lt;&gt;"B",OR(F59&amp;F60&amp;F61="SCC",F59&amp;F60&amp;F61="CCC")),"Y","N"))))</f>
        <v/>
      </c>
      <c r="Y61" s="14" t="str">
        <f>IF(H61="","",IF(AND(M60&amp;M61="WW",OR(V60&amp;V61="SC",V60&amp;V61="CC")),"Y",IF(AND(M59&amp;M60&amp;M61="WLW",BB61&lt;&gt;"B",OR(V59&amp;V60&amp;V61="SCC",V59&amp;V60&amp;V61="CCC")),"Y","N")))</f>
        <v/>
      </c>
      <c r="Z61" s="14" t="str">
        <f>IF(H61="","",IF(AND(N61&lt;0,W61&gt;2,N61&gt;=(2-W61)),"R","N"))</f>
        <v/>
      </c>
      <c r="AA61" s="14" t="str">
        <f>IF(H61="","",IF(D61="B",1,IF(REPLACE(D61,1,1,"")="",0,REPLACE(D61,1,1,""))))</f>
        <v/>
      </c>
      <c r="AB61" s="14" t="str">
        <f>IF(H61="","",IF(E61="B",1,IF(REPLACE(E61,1,1,"")="",0,REPLACE(E61,1,1,""))))</f>
        <v/>
      </c>
      <c r="AC61" s="14" t="str">
        <f>IF(H61="","",IF(K61="B",1,IF(REPLACE(K61,1,1,"")="",0,REPLACE(K61,1,1,""))))</f>
        <v/>
      </c>
      <c r="AD61" s="14" t="str">
        <f>IF(H61="","",IF(L61="B",1,IF(REPLACE(L61,1,1,"")="",0,REPLACE(L61,1,1,""))))</f>
        <v/>
      </c>
      <c r="AE61" s="14" t="str">
        <f>IF(H60="","",IF(AQ61="TG",IF(H59="P","",BB61),AL61))</f>
        <v/>
      </c>
      <c r="AF61" s="14" t="str">
        <f>IF(H60="","",IF(AQ61="TG",IF(H59="B","",BB61),AM61))</f>
        <v/>
      </c>
      <c r="AG61" s="44" t="str">
        <f>IF(H61="","",IF(AT61="10101","Y",IF(AU61="10101","Y","N")))</f>
        <v/>
      </c>
      <c r="AH61" s="44" t="str">
        <f>IF(H61="","",IF(AT61="12345","Y",IF(AU61="12345","Y","N")))</f>
        <v/>
      </c>
      <c r="AI61" s="44" t="str">
        <f>IF(H61="","",IF(AV61="120012","Y",IF(AW61="120012","Y","N")))</f>
        <v/>
      </c>
      <c r="AJ61" s="75" t="str">
        <f>IF(AP61="T-T",IF(H59="B",AZ61,""),IF(AP61="T-C",IF(H60="B",AZ61,""),IF(AP61="T-B",IF(H60="P",AZ61,""),"")))</f>
        <v/>
      </c>
      <c r="AK61" s="75" t="str">
        <f>IF(AP61="T-T",IF(H59="P",AZ61,""),IF(AP61="T-C",IF(H60="P",AZ61,""),IF(AP61="T-B",IF(H60="B",AZ61,""),"")))</f>
        <v/>
      </c>
      <c r="AL61" s="75" t="str">
        <f>IF(AP61="T-T",IF(H59="B",BB61,""),IF(AP61="T-C",IF(H60="B",BB61,""),IF(AP61="T-B",IF(H60="P",BB61,""),"")))</f>
        <v/>
      </c>
      <c r="AM61" s="75" t="str">
        <f>IF(AP61="T-T",IF(H59="P",BB61,""),IF(AP61="T-C",IF(H60="P",BB61,""),IF(AP61="T-B",IF(H60="B",BB61,""),"")))</f>
        <v/>
      </c>
      <c r="AP61" s="14" t="str">
        <f>IF(H60="","",IF(AG61="Y","T-C",IF(AH61="Y","T-B",IF(AI61="Y","T-T",IF(AP60="PD","PD",IF(OR(AND(AP60="T-T",AP59="T-T",M59&amp;M60="LL"),AND(OR(AP60="T-B",AP60="T-C"),M60="L")),"PD",AP60))))))</f>
        <v/>
      </c>
      <c r="AQ61" s="14" t="str">
        <f>IF(H60="","",IF(AG61="Y","T-C",IF(AH61="Y","T-B",IF(AI61="Y","T-T",IF(AQ60="TG","TG",IF(H60="","",IF(AG61="Y","T-C",IF(AH61="Y","T-B",IF(AI61="Y","T-T",IF(AQ60="TG","TG",IF(OR(AND(AQ60="T-T",AQ59="T-T",M59&amp;M60="LL"),AND(OR(AQ60="T-B",AQ60="T-C"),M60="L")),"TG",AQ60)))))))))))</f>
        <v/>
      </c>
      <c r="AR61" s="14" t="str">
        <f>IF(Dashboard!N61="P",IF(AR60="",1,AR60+1),"")</f>
        <v/>
      </c>
      <c r="AS61" s="14" t="str">
        <f>IF(Dashboard!N61="B",IF(AS60="",1,AS60+1),"")</f>
        <v/>
      </c>
      <c r="AT61" s="14" t="str">
        <f t="shared" si="24"/>
        <v>00000</v>
      </c>
      <c r="AU61" s="14" t="str">
        <f t="shared" si="25"/>
        <v>00000</v>
      </c>
      <c r="AV61" s="14" t="str">
        <f t="shared" si="26"/>
        <v>000000</v>
      </c>
      <c r="AW61" s="14" t="str">
        <f t="shared" si="27"/>
        <v>000000</v>
      </c>
      <c r="AX61" s="14" t="str">
        <f t="shared" si="28"/>
        <v>B</v>
      </c>
      <c r="AY61" s="14" t="str">
        <f>IF(D60="",E60,D60)&amp;F60</f>
        <v/>
      </c>
      <c r="AZ61" s="14" t="str">
        <f t="shared" si="29"/>
        <v/>
      </c>
      <c r="BA61" s="14" t="str">
        <f>IF(K60="",L60,K60)&amp;M60</f>
        <v/>
      </c>
      <c r="BB61" s="14" t="str">
        <f t="shared" si="30"/>
        <v/>
      </c>
      <c r="BC61" s="14">
        <f t="shared" si="31"/>
        <v>1</v>
      </c>
      <c r="BD61" s="14">
        <f t="shared" si="32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>IF(H61="","",IF(AND(E62="",L62=""),"P"&amp;(AA62+AC62),IF(AND(D62="",K62=""),"B"&amp;(AB62+AD62),IF(AND(D62="",L62=""),IF(AB62&gt;AC62,"B"&amp;(AB62-AC62),IF(AB62=AC62,"NB","P"&amp;(AC62-AB62))),IF(AND(E62="",K62=""),IF(AA62&gt;AD62,"P"&amp;(AA62-AD62),IF(AA62=AD62,"NB","B"&amp;(AD62-AA62))))))))</f>
        <v/>
      </c>
      <c r="C62" s="24" t="str">
        <f>IF(H61="","",IF(AP61=AP62,"",AP62))</f>
        <v/>
      </c>
      <c r="D62" s="81" t="str">
        <f>IF(H61="","",IF(AP62="PD",IF(AX62="P",AZ62,""),AJ62))</f>
        <v/>
      </c>
      <c r="E62" s="187" t="str">
        <f>IF(H61="","",IF(AP62="PD",IF(AX62="B",AZ62,""),AK62))</f>
        <v/>
      </c>
      <c r="F62" s="71" t="str">
        <f t="shared" si="20"/>
        <v/>
      </c>
      <c r="G62" s="140"/>
      <c r="H62" s="85" t="str">
        <f>IF(Dashboard!N62="","",Dashboard!N62)</f>
        <v/>
      </c>
      <c r="I62" s="140"/>
      <c r="J62" s="72" t="str">
        <f t="shared" si="21"/>
        <v/>
      </c>
      <c r="K62" s="81" t="str">
        <f>IF(H61="","",IF(AND(D62=AE62,LEFT(AE62)="L",REPLACE(AE62,1,1,"")&gt;=5),"L"&amp;(REPLACE(AE62,1,1,"")-3),AE62))</f>
        <v/>
      </c>
      <c r="L62" s="187" t="str">
        <f>IF(H61="","",IF(AND(E62=AF62,LEFT(AF62)="L",REPLACE(AF62,1,1,"")&gt;=5),"L"&amp;(REPLACE(AF62,1,1,"")-3),AF62))</f>
        <v/>
      </c>
      <c r="M62" s="24" t="str">
        <f t="shared" si="22"/>
        <v/>
      </c>
      <c r="N62" s="24" t="str">
        <f>IF(H62="","",IF(M62="W",0+BD62,0-BD62)+IF(F62="W",0+BC62,0-BC62)+IF(V62="S",0,N61))</f>
        <v/>
      </c>
      <c r="O62" s="190" t="str">
        <f>IF(H61="","",IF(V62="S","",IF(N62&gt;0,N62,IF(Z62="R",N62,""))))</f>
        <v/>
      </c>
      <c r="P62" s="24" t="str">
        <f>IF(H62="","",IF(B62="NB",P61,IF(O62="",SUM($O$5:$O62)+N62,SUM($O$5:$O62))))</f>
        <v/>
      </c>
      <c r="Q62" s="201" t="str">
        <f>IF(Z62="R","Rabbit","")</f>
        <v/>
      </c>
      <c r="R62" s="198" t="str">
        <f>IF(H62="","",IF(M62="W",0+BD62,0-BD62)+IF(F62="W",0+BC62,0-BC62))</f>
        <v/>
      </c>
      <c r="S62" s="83" t="str">
        <f>IF(H62="","",IF(R62&gt;0,"W",IF(R62&lt;0,"L","")))</f>
        <v/>
      </c>
      <c r="T62" s="14" t="str">
        <f>IF(H62="","",IF(T61+U62&gt;=10,10,IF(T61+U62&lt;=-10,-10,T61+U62)))</f>
        <v/>
      </c>
      <c r="U62" s="14">
        <f t="shared" si="23"/>
        <v>0</v>
      </c>
      <c r="V62" s="14" t="str">
        <f>IF(H61="","",IF(Z61="R","S",IF(V61="S","C",IF(N61&gt;0,"S","C"))))</f>
        <v/>
      </c>
      <c r="W62" s="14" t="str">
        <f>IF(H62="","",IF(V62="S",1,W61+1))</f>
        <v/>
      </c>
      <c r="X62" s="83" t="str">
        <f>IF(H62="","",(IF(AND(F61&amp;F62="WW",OR(V61&amp;V62="SC",V61&amp;V62="CC")),"Y",IF(AND(F60&amp;F61&amp;F62="WLW",AZ62&lt;&gt;"B",OR(F60&amp;F61&amp;F62="SCC",F60&amp;F61&amp;F62="CCC")),"Y","N"))))</f>
        <v/>
      </c>
      <c r="Y62" s="14" t="str">
        <f>IF(H62="","",IF(AND(M61&amp;M62="WW",OR(V61&amp;V62="SC",V61&amp;V62="CC")),"Y",IF(AND(M60&amp;M61&amp;M62="WLW",BB62&lt;&gt;"B",OR(V60&amp;V61&amp;V62="SCC",V60&amp;V61&amp;V62="CCC")),"Y","N")))</f>
        <v/>
      </c>
      <c r="Z62" s="14" t="str">
        <f>IF(H62="","",IF(AND(N62&lt;0,W62&gt;2,N62&gt;=(2-W62)),"R","N"))</f>
        <v/>
      </c>
      <c r="AA62" s="14" t="str">
        <f>IF(H62="","",IF(D62="B",1,IF(REPLACE(D62,1,1,"")="",0,REPLACE(D62,1,1,""))))</f>
        <v/>
      </c>
      <c r="AB62" s="14" t="str">
        <f>IF(H62="","",IF(E62="B",1,IF(REPLACE(E62,1,1,"")="",0,REPLACE(E62,1,1,""))))</f>
        <v/>
      </c>
      <c r="AC62" s="14" t="str">
        <f>IF(H62="","",IF(K62="B",1,IF(REPLACE(K62,1,1,"")="",0,REPLACE(K62,1,1,""))))</f>
        <v/>
      </c>
      <c r="AD62" s="14" t="str">
        <f>IF(H62="","",IF(L62="B",1,IF(REPLACE(L62,1,1,"")="",0,REPLACE(L62,1,1,""))))</f>
        <v/>
      </c>
      <c r="AE62" s="14" t="str">
        <f>IF(H61="","",IF(AQ62="TG",IF(H60="P","",BB62),AL62))</f>
        <v/>
      </c>
      <c r="AF62" s="14" t="str">
        <f>IF(H61="","",IF(AQ62="TG",IF(H60="B","",BB62),AM62))</f>
        <v/>
      </c>
      <c r="AG62" s="44" t="str">
        <f>IF(H62="","",IF(AT62="10101","Y",IF(AU62="10101","Y","N")))</f>
        <v/>
      </c>
      <c r="AH62" s="44" t="str">
        <f>IF(H62="","",IF(AT62="12345","Y",IF(AU62="12345","Y","N")))</f>
        <v/>
      </c>
      <c r="AI62" s="44" t="str">
        <f>IF(H62="","",IF(AV62="120012","Y",IF(AW62="120012","Y","N")))</f>
        <v/>
      </c>
      <c r="AJ62" s="75" t="str">
        <f>IF(AP62="T-T",IF(H60="B",AZ62,""),IF(AP62="T-C",IF(H61="B",AZ62,""),IF(AP62="T-B",IF(H61="P",AZ62,""),"")))</f>
        <v/>
      </c>
      <c r="AK62" s="75" t="str">
        <f>IF(AP62="T-T",IF(H60="P",AZ62,""),IF(AP62="T-C",IF(H61="P",AZ62,""),IF(AP62="T-B",IF(H61="B",AZ62,""),"")))</f>
        <v/>
      </c>
      <c r="AL62" s="75" t="str">
        <f>IF(AP62="T-T",IF(H60="B",BB62,""),IF(AP62="T-C",IF(H61="B",BB62,""),IF(AP62="T-B",IF(H61="P",BB62,""),"")))</f>
        <v/>
      </c>
      <c r="AM62" s="75" t="str">
        <f>IF(AP62="T-T",IF(H60="P",BB62,""),IF(AP62="T-C",IF(H61="P",BB62,""),IF(AP62="T-B",IF(H61="B",BB62,""),"")))</f>
        <v/>
      </c>
      <c r="AP62" s="14" t="str">
        <f>IF(H61="","",IF(AG62="Y","T-C",IF(AH62="Y","T-B",IF(AI62="Y","T-T",IF(AP61="PD","PD",IF(OR(AND(AP61="T-T",AP60="T-T",M60&amp;M61="LL"),AND(OR(AP61="T-B",AP61="T-C"),M61="L")),"PD",AP61))))))</f>
        <v/>
      </c>
      <c r="AQ62" s="14" t="str">
        <f>IF(H61="","",IF(AG62="Y","T-C",IF(AH62="Y","T-B",IF(AI62="Y","T-T",IF(AQ61="TG","TG",IF(H61="","",IF(AG62="Y","T-C",IF(AH62="Y","T-B",IF(AI62="Y","T-T",IF(AQ61="TG","TG",IF(OR(AND(AQ61="T-T",AQ60="T-T",M60&amp;M61="LL"),AND(OR(AQ61="T-B",AQ61="T-C"),M61="L")),"TG",AQ61)))))))))))</f>
        <v/>
      </c>
      <c r="AR62" s="14" t="str">
        <f>IF(Dashboard!N62="P",IF(AR61="",1,AR61+1),"")</f>
        <v/>
      </c>
      <c r="AS62" s="14" t="str">
        <f>IF(Dashboard!N62="B",IF(AS61="",1,AS61+1),"")</f>
        <v/>
      </c>
      <c r="AT62" s="14" t="str">
        <f t="shared" si="24"/>
        <v>00000</v>
      </c>
      <c r="AU62" s="14" t="str">
        <f t="shared" si="25"/>
        <v>00000</v>
      </c>
      <c r="AV62" s="14" t="str">
        <f t="shared" si="26"/>
        <v>000000</v>
      </c>
      <c r="AW62" s="14" t="str">
        <f t="shared" si="27"/>
        <v>000000</v>
      </c>
      <c r="AX62" s="14" t="str">
        <f t="shared" si="28"/>
        <v>B</v>
      </c>
      <c r="AY62" s="14" t="str">
        <f>IF(D61="",E61,D61)&amp;F61</f>
        <v/>
      </c>
      <c r="AZ62" s="14" t="str">
        <f t="shared" si="29"/>
        <v/>
      </c>
      <c r="BA62" s="14" t="str">
        <f>IF(K61="",L61,K61)&amp;M61</f>
        <v/>
      </c>
      <c r="BB62" s="14" t="str">
        <f t="shared" si="30"/>
        <v/>
      </c>
      <c r="BC62" s="14">
        <f t="shared" si="31"/>
        <v>1</v>
      </c>
      <c r="BD62" s="14">
        <f t="shared" si="32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>IF(H62="","",IF(AND(E63="",L63=""),"P"&amp;(AA63+AC63),IF(AND(D63="",K63=""),"B"&amp;(AB63+AD63),IF(AND(D63="",L63=""),IF(AB63&gt;AC63,"B"&amp;(AB63-AC63),IF(AB63=AC63,"NB","P"&amp;(AC63-AB63))),IF(AND(E63="",K63=""),IF(AA63&gt;AD63,"P"&amp;(AA63-AD63),IF(AA63=AD63,"NB","B"&amp;(AD63-AA63))))))))</f>
        <v/>
      </c>
      <c r="C63" s="24" t="str">
        <f>IF(H62="","",IF(AP62=AP63,"",AP63))</f>
        <v/>
      </c>
      <c r="D63" s="81" t="str">
        <f>IF(H62="","",IF(AP63="PD",IF(AX63="P",AZ63,""),AJ63))</f>
        <v/>
      </c>
      <c r="E63" s="187" t="str">
        <f>IF(H62="","",IF(AP63="PD",IF(AX63="B",AZ63,""),AK63))</f>
        <v/>
      </c>
      <c r="F63" s="71" t="str">
        <f t="shared" si="20"/>
        <v/>
      </c>
      <c r="G63" s="140"/>
      <c r="H63" s="85" t="str">
        <f>IF(Dashboard!N63="","",Dashboard!N63)</f>
        <v/>
      </c>
      <c r="I63" s="140"/>
      <c r="J63" s="72" t="str">
        <f t="shared" si="21"/>
        <v/>
      </c>
      <c r="K63" s="81" t="str">
        <f>IF(H62="","",IF(AND(D63=AE63,LEFT(AE63)="L",REPLACE(AE63,1,1,"")&gt;=5),"L"&amp;(REPLACE(AE63,1,1,"")-3),AE63))</f>
        <v/>
      </c>
      <c r="L63" s="187" t="str">
        <f>IF(H62="","",IF(AND(E63=AF63,LEFT(AF63)="L",REPLACE(AF63,1,1,"")&gt;=5),"L"&amp;(REPLACE(AF63,1,1,"")-3),AF63))</f>
        <v/>
      </c>
      <c r="M63" s="24" t="str">
        <f t="shared" si="22"/>
        <v/>
      </c>
      <c r="N63" s="24" t="str">
        <f>IF(H63="","",IF(M63="W",0+BD63,0-BD63)+IF(F63="W",0+BC63,0-BC63)+IF(V63="S",0,N62))</f>
        <v/>
      </c>
      <c r="O63" s="190" t="str">
        <f>IF(H62="","",IF(V63="S","",IF(N63&gt;0,N63,IF(Z63="R",N63,""))))</f>
        <v/>
      </c>
      <c r="P63" s="24" t="str">
        <f>IF(H63="","",IF(B63="NB",P62,IF(O63="",SUM($O$5:$O63)+N63,SUM($O$5:$O63))))</f>
        <v/>
      </c>
      <c r="Q63" s="201" t="str">
        <f>IF(Z63="R","Rabbit","")</f>
        <v/>
      </c>
      <c r="R63" s="198" t="str">
        <f>IF(H63="","",IF(M63="W",0+BD63,0-BD63)+IF(F63="W",0+BC63,0-BC63))</f>
        <v/>
      </c>
      <c r="S63" s="83" t="str">
        <f>IF(H63="","",IF(R63&gt;0,"W",IF(R63&lt;0,"L","")))</f>
        <v/>
      </c>
      <c r="T63" s="14" t="str">
        <f>IF(H63="","",IF(T62+U63&gt;=10,10,IF(T62+U63&lt;=-10,-10,T62+U63)))</f>
        <v/>
      </c>
      <c r="U63" s="14">
        <f t="shared" si="23"/>
        <v>0</v>
      </c>
      <c r="V63" s="14" t="str">
        <f>IF(H62="","",IF(Z62="R","S",IF(V62="S","C",IF(N62&gt;0,"S","C"))))</f>
        <v/>
      </c>
      <c r="W63" s="14" t="str">
        <f>IF(H63="","",IF(V63="S",1,W62+1))</f>
        <v/>
      </c>
      <c r="X63" s="83" t="str">
        <f>IF(H63="","",(IF(AND(F62&amp;F63="WW",OR(V62&amp;V63="SC",V62&amp;V63="CC")),"Y",IF(AND(F61&amp;F62&amp;F63="WLW",AZ63&lt;&gt;"B",OR(F61&amp;F62&amp;F63="SCC",F61&amp;F62&amp;F63="CCC")),"Y","N"))))</f>
        <v/>
      </c>
      <c r="Y63" s="14" t="str">
        <f>IF(H63="","",IF(AND(M62&amp;M63="WW",OR(V62&amp;V63="SC",V62&amp;V63="CC")),"Y",IF(AND(M61&amp;M62&amp;M63="WLW",BB63&lt;&gt;"B",OR(V61&amp;V62&amp;V63="SCC",V61&amp;V62&amp;V63="CCC")),"Y","N")))</f>
        <v/>
      </c>
      <c r="Z63" s="14" t="str">
        <f>IF(H63="","",IF(AND(N63&lt;0,W63&gt;2,N63&gt;=(2-W63)),"R","N"))</f>
        <v/>
      </c>
      <c r="AA63" s="14" t="str">
        <f>IF(H63="","",IF(D63="B",1,IF(REPLACE(D63,1,1,"")="",0,REPLACE(D63,1,1,""))))</f>
        <v/>
      </c>
      <c r="AB63" s="14" t="str">
        <f>IF(H63="","",IF(E63="B",1,IF(REPLACE(E63,1,1,"")="",0,REPLACE(E63,1,1,""))))</f>
        <v/>
      </c>
      <c r="AC63" s="14" t="str">
        <f>IF(H63="","",IF(K63="B",1,IF(REPLACE(K63,1,1,"")="",0,REPLACE(K63,1,1,""))))</f>
        <v/>
      </c>
      <c r="AD63" s="14" t="str">
        <f>IF(H63="","",IF(L63="B",1,IF(REPLACE(L63,1,1,"")="",0,REPLACE(L63,1,1,""))))</f>
        <v/>
      </c>
      <c r="AE63" s="14" t="str">
        <f>IF(H62="","",IF(AQ63="TG",IF(H61="P","",BB63),AL63))</f>
        <v/>
      </c>
      <c r="AF63" s="14" t="str">
        <f>IF(H62="","",IF(AQ63="TG",IF(H61="B","",BB63),AM63))</f>
        <v/>
      </c>
      <c r="AG63" s="44" t="str">
        <f>IF(H63="","",IF(AT63="10101","Y",IF(AU63="10101","Y","N")))</f>
        <v/>
      </c>
      <c r="AH63" s="44" t="str">
        <f>IF(H63="","",IF(AT63="12345","Y",IF(AU63="12345","Y","N")))</f>
        <v/>
      </c>
      <c r="AI63" s="44" t="str">
        <f>IF(H63="","",IF(AV63="120012","Y",IF(AW63="120012","Y","N")))</f>
        <v/>
      </c>
      <c r="AJ63" s="75" t="str">
        <f>IF(AP63="T-T",IF(H61="B",AZ63,""),IF(AP63="T-C",IF(H62="B",AZ63,""),IF(AP63="T-B",IF(H62="P",AZ63,""),"")))</f>
        <v/>
      </c>
      <c r="AK63" s="75" t="str">
        <f>IF(AP63="T-T",IF(H61="P",AZ63,""),IF(AP63="T-C",IF(H62="P",AZ63,""),IF(AP63="T-B",IF(H62="B",AZ63,""),"")))</f>
        <v/>
      </c>
      <c r="AL63" s="75" t="str">
        <f>IF(AP63="T-T",IF(H61="B",BB63,""),IF(AP63="T-C",IF(H62="B",BB63,""),IF(AP63="T-B",IF(H62="P",BB63,""),"")))</f>
        <v/>
      </c>
      <c r="AM63" s="75" t="str">
        <f>IF(AP63="T-T",IF(H61="P",BB63,""),IF(AP63="T-C",IF(H62="P",BB63,""),IF(AP63="T-B",IF(H62="B",BB63,""),"")))</f>
        <v/>
      </c>
      <c r="AP63" s="14" t="str">
        <f>IF(H62="","",IF(AG63="Y","T-C",IF(AH63="Y","T-B",IF(AI63="Y","T-T",IF(AP62="PD","PD",IF(OR(AND(AP62="T-T",AP61="T-T",M61&amp;M62="LL"),AND(OR(AP62="T-B",AP62="T-C"),M62="L")),"PD",AP62))))))</f>
        <v/>
      </c>
      <c r="AQ63" s="14" t="str">
        <f>IF(H62="","",IF(AG63="Y","T-C",IF(AH63="Y","T-B",IF(AI63="Y","T-T",IF(AQ62="TG","TG",IF(H62="","",IF(AG63="Y","T-C",IF(AH63="Y","T-B",IF(AI63="Y","T-T",IF(AQ62="TG","TG",IF(OR(AND(AQ62="T-T",AQ61="T-T",M61&amp;M62="LL"),AND(OR(AQ62="T-B",AQ62="T-C"),M62="L")),"TG",AQ62)))))))))))</f>
        <v/>
      </c>
      <c r="AR63" s="14" t="str">
        <f>IF(Dashboard!N63="P",IF(AR62="",1,AR62+1),"")</f>
        <v/>
      </c>
      <c r="AS63" s="14" t="str">
        <f>IF(Dashboard!N63="B",IF(AS62="",1,AS62+1),"")</f>
        <v/>
      </c>
      <c r="AT63" s="14" t="str">
        <f t="shared" si="24"/>
        <v>00000</v>
      </c>
      <c r="AU63" s="14" t="str">
        <f t="shared" si="25"/>
        <v>00000</v>
      </c>
      <c r="AV63" s="14" t="str">
        <f t="shared" si="26"/>
        <v>000000</v>
      </c>
      <c r="AW63" s="14" t="str">
        <f t="shared" si="27"/>
        <v>000000</v>
      </c>
      <c r="AX63" s="14" t="str">
        <f t="shared" si="28"/>
        <v>B</v>
      </c>
      <c r="AY63" s="14" t="str">
        <f>IF(D62="",E62,D62)&amp;F62</f>
        <v/>
      </c>
      <c r="AZ63" s="14" t="str">
        <f t="shared" si="29"/>
        <v/>
      </c>
      <c r="BA63" s="14" t="str">
        <f>IF(K62="",L62,K62)&amp;M62</f>
        <v/>
      </c>
      <c r="BB63" s="14" t="str">
        <f t="shared" si="30"/>
        <v/>
      </c>
      <c r="BC63" s="14">
        <f t="shared" si="31"/>
        <v>1</v>
      </c>
      <c r="BD63" s="14">
        <f t="shared" si="32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>IF(H63="","",IF(AND(E64="",L64=""),"P"&amp;(AA64+AC64),IF(AND(D64="",K64=""),"B"&amp;(AB64+AD64),IF(AND(D64="",L64=""),IF(AB64&gt;AC64,"B"&amp;(AB64-AC64),IF(AB64=AC64,"NB","P"&amp;(AC64-AB64))),IF(AND(E64="",K64=""),IF(AA64&gt;AD64,"P"&amp;(AA64-AD64),IF(AA64=AD64,"NB","B"&amp;(AD64-AA64))))))))</f>
        <v/>
      </c>
      <c r="C64" s="25" t="str">
        <f>IF(H63="","",IF(AP63=AP64,"",AP64))</f>
        <v/>
      </c>
      <c r="D64" s="82" t="str">
        <f>IF(H63="","",IF(AP64="PD",IF(AX64="P",AZ64,""),AJ64))</f>
        <v/>
      </c>
      <c r="E64" s="188" t="str">
        <f>IF(H63="","",IF(AP64="PD",IF(AX64="B",AZ64,""),AK64))</f>
        <v/>
      </c>
      <c r="F64" s="74" t="str">
        <f t="shared" si="20"/>
        <v/>
      </c>
      <c r="G64" s="140"/>
      <c r="H64" s="86" t="str">
        <f>IF(Dashboard!N64="","",Dashboard!N64)</f>
        <v/>
      </c>
      <c r="I64" s="140"/>
      <c r="J64" s="73" t="str">
        <f t="shared" si="21"/>
        <v/>
      </c>
      <c r="K64" s="82" t="str">
        <f>IF(H63="","",IF(AND(D64=AE64,LEFT(AE64)="L",REPLACE(AE64,1,1,"")&gt;=5),"L"&amp;(REPLACE(AE64,1,1,"")-3),AE64))</f>
        <v/>
      </c>
      <c r="L64" s="188" t="str">
        <f>IF(H63="","",IF(AND(E64=AF64,LEFT(AF64)="L",REPLACE(AF64,1,1,"")&gt;=5),"L"&amp;(REPLACE(AF64,1,1,"")-3),AF64))</f>
        <v/>
      </c>
      <c r="M64" s="25" t="str">
        <f t="shared" si="22"/>
        <v/>
      </c>
      <c r="N64" s="25" t="str">
        <f>IF(H64="","",IF(M64="W",0+BD64,0-BD64)+IF(F64="W",0+BC64,0-BC64)+IF(V64="S",0,N63))</f>
        <v/>
      </c>
      <c r="O64" s="202" t="str">
        <f>IF(H63="","",IF(V64="S","",IF(N64&gt;0,N64,IF(Z64="R",N64,""))))</f>
        <v/>
      </c>
      <c r="P64" s="25" t="str">
        <f>IF(H64="","",IF(B64="NB",P63,IF(O64="",SUM($O$5:$O64)+N64,SUM($O$5:$O64))))</f>
        <v/>
      </c>
      <c r="Q64" s="203" t="str">
        <f>IF(Z64="R","Rabbit","")</f>
        <v/>
      </c>
      <c r="R64" s="198" t="str">
        <f>IF(H64="","",IF(M64="W",0+BD64,0-BD64)+IF(F64="W",0+BC64,0-BC64))</f>
        <v/>
      </c>
      <c r="S64" s="83" t="str">
        <f>IF(H64="","",IF(R64&gt;0,"W",IF(R64&lt;0,"L","")))</f>
        <v/>
      </c>
      <c r="T64" s="14" t="str">
        <f>IF(H64="","",IF(T63+U64&gt;=10,10,IF(T63+U64&lt;=-10,-10,T63+U64)))</f>
        <v/>
      </c>
      <c r="U64" s="14">
        <f t="shared" si="23"/>
        <v>0</v>
      </c>
      <c r="V64" s="14" t="str">
        <f>IF(H63="","",IF(Z63="R","S",IF(V63="S","C",IF(N63&gt;0,"S","C"))))</f>
        <v/>
      </c>
      <c r="W64" s="14" t="str">
        <f>IF(H64="","",IF(V64="S",1,W63+1))</f>
        <v/>
      </c>
      <c r="X64" s="83" t="str">
        <f>IF(H64="","",(IF(AND(F63&amp;F64="WW",OR(V63&amp;V64="SC",V63&amp;V64="CC")),"Y",IF(AND(F62&amp;F63&amp;F64="WLW",AZ64&lt;&gt;"B",OR(F62&amp;F63&amp;F64="SCC",F62&amp;F63&amp;F64="CCC")),"Y","N"))))</f>
        <v/>
      </c>
      <c r="Y64" s="14" t="str">
        <f>IF(H64="","",IF(AND(M63&amp;M64="WW",OR(V63&amp;V64="SC",V63&amp;V64="CC")),"Y",IF(AND(M62&amp;M63&amp;M64="WLW",BB64&lt;&gt;"B",OR(V62&amp;V63&amp;V64="SCC",V62&amp;V63&amp;V64="CCC")),"Y","N")))</f>
        <v/>
      </c>
      <c r="Z64" s="14" t="str">
        <f>IF(H64="","",IF(AND(N64&lt;0,W64&gt;2,N64&gt;=(2-W64)),"R","N"))</f>
        <v/>
      </c>
      <c r="AA64" s="14" t="str">
        <f>IF(H64="","",IF(D64="B",1,IF(REPLACE(D64,1,1,"")="",0,REPLACE(D64,1,1,""))))</f>
        <v/>
      </c>
      <c r="AB64" s="14" t="str">
        <f>IF(H64="","",IF(E64="B",1,IF(REPLACE(E64,1,1,"")="",0,REPLACE(E64,1,1,""))))</f>
        <v/>
      </c>
      <c r="AC64" s="14" t="str">
        <f>IF(H64="","",IF(K64="B",1,IF(REPLACE(K64,1,1,"")="",0,REPLACE(K64,1,1,""))))</f>
        <v/>
      </c>
      <c r="AD64" s="14" t="str">
        <f>IF(H64="","",IF(L64="B",1,IF(REPLACE(L64,1,1,"")="",0,REPLACE(L64,1,1,""))))</f>
        <v/>
      </c>
      <c r="AE64" s="14" t="str">
        <f>IF(H63="","",IF(AQ64="TG",IF(H62="P","",BB64),AL64))</f>
        <v/>
      </c>
      <c r="AF64" s="14" t="str">
        <f>IF(H63="","",IF(AQ64="TG",IF(H62="B","",BB64),AM64))</f>
        <v/>
      </c>
      <c r="AG64" s="44" t="str">
        <f>IF(H64="","",IF(AT64="10101","Y",IF(AU64="10101","Y","N")))</f>
        <v/>
      </c>
      <c r="AH64" s="44" t="str">
        <f>IF(H64="","",IF(AT64="12345","Y",IF(AU64="12345","Y","N")))</f>
        <v/>
      </c>
      <c r="AI64" s="44" t="str">
        <f>IF(H64="","",IF(AV64="120012","Y",IF(AW64="120012","Y","N")))</f>
        <v/>
      </c>
      <c r="AJ64" s="75" t="str">
        <f>IF(AP64="T-T",IF(H62="B",AZ64,""),IF(AP64="T-C",IF(H63="B",AZ64,""),IF(AP64="T-B",IF(H63="P",AZ64,""),"")))</f>
        <v/>
      </c>
      <c r="AK64" s="75" t="str">
        <f>IF(AP64="T-T",IF(H62="P",AZ64,""),IF(AP64="T-C",IF(H63="P",AZ64,""),IF(AP64="T-B",IF(H63="B",AZ64,""),"")))</f>
        <v/>
      </c>
      <c r="AL64" s="75" t="str">
        <f>IF(AP64="T-T",IF(H62="B",BB64,""),IF(AP64="T-C",IF(H63="B",BB64,""),IF(AP64="T-B",IF(H63="P",BB64,""),"")))</f>
        <v/>
      </c>
      <c r="AM64" s="75" t="str">
        <f>IF(AP64="T-T",IF(H62="P",BB64,""),IF(AP64="T-C",IF(H63="P",BB64,""),IF(AP64="T-B",IF(H63="B",BB64,""),"")))</f>
        <v/>
      </c>
      <c r="AP64" s="14" t="str">
        <f>IF(H63="","",IF(AG64="Y","T-C",IF(AH64="Y","T-B",IF(AI64="Y","T-T",IF(AP63="PD","PD",IF(OR(AND(AP63="T-T",AP62="T-T",M62&amp;M63="LL"),AND(OR(AP63="T-B",AP63="T-C"),M63="L")),"PD",AP63))))))</f>
        <v/>
      </c>
      <c r="AQ64" s="14" t="str">
        <f>IF(H63="","",IF(AG64="Y","T-C",IF(AH64="Y","T-B",IF(AI64="Y","T-T",IF(AQ63="TG","TG",IF(H63="","",IF(AG64="Y","T-C",IF(AH64="Y","T-B",IF(AI64="Y","T-T",IF(AQ63="TG","TG",IF(OR(AND(AQ63="T-T",AQ62="T-T",M62&amp;M63="LL"),AND(OR(AQ63="T-B",AQ63="T-C"),M63="L")),"TG",AQ63)))))))))))</f>
        <v/>
      </c>
      <c r="AR64" s="14" t="str">
        <f>IF(Dashboard!N64="P",IF(AR63="",1,AR63+1),"")</f>
        <v/>
      </c>
      <c r="AS64" s="14" t="str">
        <f>IF(Dashboard!N64="B",IF(AS63="",1,AS63+1),"")</f>
        <v/>
      </c>
      <c r="AT64" s="14" t="str">
        <f t="shared" si="24"/>
        <v>00000</v>
      </c>
      <c r="AU64" s="14" t="str">
        <f t="shared" si="25"/>
        <v>00000</v>
      </c>
      <c r="AV64" s="14" t="str">
        <f t="shared" si="26"/>
        <v>000000</v>
      </c>
      <c r="AW64" s="14" t="str">
        <f t="shared" si="27"/>
        <v>000000</v>
      </c>
      <c r="AX64" s="14" t="str">
        <f t="shared" si="28"/>
        <v>B</v>
      </c>
      <c r="AY64" s="14" t="str">
        <f>IF(D63="",E63,D63)&amp;F63</f>
        <v/>
      </c>
      <c r="AZ64" s="14" t="str">
        <f t="shared" si="29"/>
        <v/>
      </c>
      <c r="BA64" s="14" t="str">
        <f>IF(K63="",L63,K63)&amp;M63</f>
        <v/>
      </c>
      <c r="BB64" s="14" t="str">
        <f t="shared" si="30"/>
        <v/>
      </c>
      <c r="BC64" s="14">
        <f t="shared" si="31"/>
        <v>1</v>
      </c>
      <c r="BD64" s="14">
        <f t="shared" si="32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>IF(H64="","",IF(AND(E65="",L65=""),"P"&amp;(AA65+AC65),IF(AND(D65="",K65=""),"B"&amp;(AB65+AD65),IF(AND(D65="",L65=""),IF(AB65&gt;AC65,"B"&amp;(AB65-AC65),IF(AB65=AC65,"NB","P"&amp;(AC65-AB65))),IF(AND(E65="",K65=""),IF(AA65&gt;AD65,"P"&amp;(AA65-AD65),IF(AA65=AD65,"NB","B"&amp;(AD65-AA65))))))))</f>
        <v/>
      </c>
      <c r="C65" s="36" t="str">
        <f>IF(H64="","",IF(AP64=AP65,"",AP65))</f>
        <v/>
      </c>
      <c r="D65" s="79" t="str">
        <f>IF(H64="","",IF(AP65="PD",IF(AX65="P",AZ65,""),AJ65))</f>
        <v/>
      </c>
      <c r="E65" s="186" t="str">
        <f>IF(H64="","",IF(AP65="PD",IF(AX65="B",AZ65,""),AK65))</f>
        <v/>
      </c>
      <c r="F65" s="80" t="str">
        <f t="shared" si="20"/>
        <v/>
      </c>
      <c r="G65" s="140"/>
      <c r="H65" s="84" t="str">
        <f>IF(Dashboard!N65="","",Dashboard!N65)</f>
        <v/>
      </c>
      <c r="I65" s="140"/>
      <c r="J65" s="78" t="str">
        <f t="shared" si="21"/>
        <v/>
      </c>
      <c r="K65" s="79" t="str">
        <f>IF(H64="","",IF(AND(D65=AE65,LEFT(AE65)="L",REPLACE(AE65,1,1,"")&gt;=5),"L"&amp;(REPLACE(AE65,1,1,"")-3),AE65))</f>
        <v/>
      </c>
      <c r="L65" s="186" t="str">
        <f>IF(H64="","",IF(AND(E65=AF65,LEFT(AF65)="L",REPLACE(AF65,1,1,"")&gt;=5),"L"&amp;(REPLACE(AF65,1,1,"")-3),AF65))</f>
        <v/>
      </c>
      <c r="M65" s="36" t="str">
        <f t="shared" si="22"/>
        <v/>
      </c>
      <c r="N65" s="36" t="str">
        <f>IF(H65="","",IF(M65="W",0+BD65,0-BD65)+IF(F65="W",0+BC65,0-BC65)+IF(V65="S",0,N64))</f>
        <v/>
      </c>
      <c r="O65" s="207" t="str">
        <f>IF(H64="","",IF(V65="S","",IF(N65&gt;0,N65,IF(Z65="R",N65,""))))</f>
        <v/>
      </c>
      <c r="P65" s="36" t="str">
        <f>IF(H65="","",IF(B65="NB",P64,IF(O65="",SUM($O$5:$O65)+N65,SUM($O$5:$O65))))</f>
        <v/>
      </c>
      <c r="Q65" s="208" t="str">
        <f>IF(Z65="R","Rabbit","")</f>
        <v/>
      </c>
      <c r="R65" s="198" t="str">
        <f>IF(H65="","",IF(M65="W",0+BD65,0-BD65)+IF(F65="W",0+BC65,0-BC65))</f>
        <v/>
      </c>
      <c r="S65" s="83" t="str">
        <f>IF(H65="","",IF(R65&gt;0,"W",IF(R65&lt;0,"L","")))</f>
        <v/>
      </c>
      <c r="T65" s="14" t="str">
        <f>IF(H65="","",IF(T64+U65&gt;=10,10,IF(T64+U65&lt;=-10,-10,T64+U65)))</f>
        <v/>
      </c>
      <c r="U65" s="14">
        <f t="shared" si="23"/>
        <v>0</v>
      </c>
      <c r="V65" s="14" t="str">
        <f>IF(H64="","",IF(Z64="R","S",IF(V64="S","C",IF(N64&gt;0,"S","C"))))</f>
        <v/>
      </c>
      <c r="W65" s="14" t="str">
        <f>IF(H65="","",IF(V65="S",1,W64+1))</f>
        <v/>
      </c>
      <c r="X65" s="83" t="str">
        <f>IF(H65="","",(IF(AND(F64&amp;F65="WW",OR(V64&amp;V65="SC",V64&amp;V65="CC")),"Y",IF(AND(F63&amp;F64&amp;F65="WLW",AZ65&lt;&gt;"B",OR(F63&amp;F64&amp;F65="SCC",F63&amp;F64&amp;F65="CCC")),"Y","N"))))</f>
        <v/>
      </c>
      <c r="Y65" s="14" t="str">
        <f>IF(H65="","",IF(AND(M64&amp;M65="WW",OR(V64&amp;V65="SC",V64&amp;V65="CC")),"Y",IF(AND(M63&amp;M64&amp;M65="WLW",BB65&lt;&gt;"B",OR(V63&amp;V64&amp;V65="SCC",V63&amp;V64&amp;V65="CCC")),"Y","N")))</f>
        <v/>
      </c>
      <c r="Z65" s="14" t="str">
        <f>IF(H65="","",IF(AND(N65&lt;0,W65&gt;2,N65&gt;=(2-W65)),"R","N"))</f>
        <v/>
      </c>
      <c r="AA65" s="14" t="str">
        <f>IF(H65="","",IF(D65="B",1,IF(REPLACE(D65,1,1,"")="",0,REPLACE(D65,1,1,""))))</f>
        <v/>
      </c>
      <c r="AB65" s="14" t="str">
        <f>IF(H65="","",IF(E65="B",1,IF(REPLACE(E65,1,1,"")="",0,REPLACE(E65,1,1,""))))</f>
        <v/>
      </c>
      <c r="AC65" s="14" t="str">
        <f>IF(H65="","",IF(K65="B",1,IF(REPLACE(K65,1,1,"")="",0,REPLACE(K65,1,1,""))))</f>
        <v/>
      </c>
      <c r="AD65" s="14" t="str">
        <f>IF(H65="","",IF(L65="B",1,IF(REPLACE(L65,1,1,"")="",0,REPLACE(L65,1,1,""))))</f>
        <v/>
      </c>
      <c r="AE65" s="14" t="str">
        <f>IF(H64="","",IF(AQ65="TG",IF(H63="P","",BB65),AL65))</f>
        <v/>
      </c>
      <c r="AF65" s="14" t="str">
        <f>IF(H64="","",IF(AQ65="TG",IF(H63="B","",BB65),AM65))</f>
        <v/>
      </c>
      <c r="AG65" s="44" t="str">
        <f>IF(H65="","",IF(AT65="10101","Y",IF(AU65="10101","Y","N")))</f>
        <v/>
      </c>
      <c r="AH65" s="44" t="str">
        <f>IF(H65="","",IF(AT65="12345","Y",IF(AU65="12345","Y","N")))</f>
        <v/>
      </c>
      <c r="AI65" s="44" t="str">
        <f>IF(H65="","",IF(AV65="120012","Y",IF(AW65="120012","Y","N")))</f>
        <v/>
      </c>
      <c r="AJ65" s="75" t="str">
        <f>IF(AP65="T-T",IF(H63="B",AZ65,""),IF(AP65="T-C",IF(H64="B",AZ65,""),IF(AP65="T-B",IF(H64="P",AZ65,""),"")))</f>
        <v/>
      </c>
      <c r="AK65" s="75" t="str">
        <f>IF(AP65="T-T",IF(H63="P",AZ65,""),IF(AP65="T-C",IF(H64="P",AZ65,""),IF(AP65="T-B",IF(H64="B",AZ65,""),"")))</f>
        <v/>
      </c>
      <c r="AL65" s="75" t="str">
        <f>IF(AP65="T-T",IF(H63="B",BB65,""),IF(AP65="T-C",IF(H64="B",BB65,""),IF(AP65="T-B",IF(H64="P",BB65,""),"")))</f>
        <v/>
      </c>
      <c r="AM65" s="75" t="str">
        <f>IF(AP65="T-T",IF(H63="P",BB65,""),IF(AP65="T-C",IF(H64="P",BB65,""),IF(AP65="T-B",IF(H64="B",BB65,""),"")))</f>
        <v/>
      </c>
      <c r="AP65" s="14" t="str">
        <f>IF(H64="","",IF(AG65="Y","T-C",IF(AH65="Y","T-B",IF(AI65="Y","T-T",IF(AP64="PD","PD",IF(OR(AND(AP64="T-T",AP63="T-T",M63&amp;M64="LL"),AND(OR(AP64="T-B",AP64="T-C"),M64="L")),"PD",AP64))))))</f>
        <v/>
      </c>
      <c r="AQ65" s="14" t="str">
        <f>IF(H64="","",IF(AG65="Y","T-C",IF(AH65="Y","T-B",IF(AI65="Y","T-T",IF(AQ64="TG","TG",IF(H64="","",IF(AG65="Y","T-C",IF(AH65="Y","T-B",IF(AI65="Y","T-T",IF(AQ64="TG","TG",IF(OR(AND(AQ64="T-T",AQ63="T-T",M63&amp;M64="LL"),AND(OR(AQ64="T-B",AQ64="T-C"),M64="L")),"TG",AQ64)))))))))))</f>
        <v/>
      </c>
      <c r="AR65" s="14" t="str">
        <f>IF(Dashboard!N65="P",IF(AR64="",1,AR64+1),"")</f>
        <v/>
      </c>
      <c r="AS65" s="14" t="str">
        <f>IF(Dashboard!N65="B",IF(AS64="",1,AS64+1),"")</f>
        <v/>
      </c>
      <c r="AT65" s="14" t="str">
        <f t="shared" si="24"/>
        <v>00000</v>
      </c>
      <c r="AU65" s="14" t="str">
        <f t="shared" si="25"/>
        <v>00000</v>
      </c>
      <c r="AV65" s="14" t="str">
        <f t="shared" si="26"/>
        <v>000000</v>
      </c>
      <c r="AW65" s="14" t="str">
        <f t="shared" si="27"/>
        <v>000000</v>
      </c>
      <c r="AX65" s="14" t="str">
        <f t="shared" si="28"/>
        <v>B</v>
      </c>
      <c r="AY65" s="14" t="str">
        <f>IF(D64="",E64,D64)&amp;F64</f>
        <v/>
      </c>
      <c r="AZ65" s="14" t="str">
        <f t="shared" si="29"/>
        <v/>
      </c>
      <c r="BA65" s="14" t="str">
        <f>IF(K64="",L64,K64)&amp;M64</f>
        <v/>
      </c>
      <c r="BB65" s="14" t="str">
        <f t="shared" si="30"/>
        <v/>
      </c>
      <c r="BC65" s="14">
        <f t="shared" si="31"/>
        <v>1</v>
      </c>
      <c r="BD65" s="14">
        <f t="shared" si="32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>IF(H65="","",IF(AND(E66="",L66=""),"P"&amp;(AA66+AC66),IF(AND(D66="",K66=""),"B"&amp;(AB66+AD66),IF(AND(D66="",L66=""),IF(AB66&gt;AC66,"B"&amp;(AB66-AC66),IF(AB66=AC66,"NB","P"&amp;(AC66-AB66))),IF(AND(E66="",K66=""),IF(AA66&gt;AD66,"P"&amp;(AA66-AD66),IF(AA66=AD66,"NB","B"&amp;(AD66-AA66))))))))</f>
        <v/>
      </c>
      <c r="C66" s="24" t="str">
        <f>IF(H65="","",IF(AP65=AP66,"",AP66))</f>
        <v/>
      </c>
      <c r="D66" s="81" t="str">
        <f>IF(H65="","",IF(AP66="PD",IF(AX66="P",AZ66,""),AJ66))</f>
        <v/>
      </c>
      <c r="E66" s="187" t="str">
        <f>IF(H65="","",IF(AP66="PD",IF(AX66="B",AZ66,""),AK66))</f>
        <v/>
      </c>
      <c r="F66" s="71" t="str">
        <f t="shared" si="20"/>
        <v/>
      </c>
      <c r="G66" s="140"/>
      <c r="H66" s="85" t="str">
        <f>IF(Dashboard!N66="","",Dashboard!N66)</f>
        <v/>
      </c>
      <c r="I66" s="140"/>
      <c r="J66" s="72" t="str">
        <f t="shared" si="21"/>
        <v/>
      </c>
      <c r="K66" s="81" t="str">
        <f>IF(H65="","",IF(AND(D66=AE66,LEFT(AE66)="L",REPLACE(AE66,1,1,"")&gt;=5),"L"&amp;(REPLACE(AE66,1,1,"")-3),AE66))</f>
        <v/>
      </c>
      <c r="L66" s="187" t="str">
        <f>IF(H65="","",IF(AND(E66=AF66,LEFT(AF66)="L",REPLACE(AF66,1,1,"")&gt;=5),"L"&amp;(REPLACE(AF66,1,1,"")-3),AF66))</f>
        <v/>
      </c>
      <c r="M66" s="24" t="str">
        <f t="shared" si="22"/>
        <v/>
      </c>
      <c r="N66" s="24" t="str">
        <f>IF(H66="","",IF(M66="W",0+BD66,0-BD66)+IF(F66="W",0+BC66,0-BC66)+IF(V66="S",0,N65))</f>
        <v/>
      </c>
      <c r="O66" s="190" t="str">
        <f>IF(H65="","",IF(V66="S","",IF(N66&gt;0,N66,IF(Z66="R",N66,""))))</f>
        <v/>
      </c>
      <c r="P66" s="24" t="str">
        <f>IF(H66="","",IF(B66="NB",P65,IF(O66="",SUM($O$5:$O66)+N66,SUM($O$5:$O66))))</f>
        <v/>
      </c>
      <c r="Q66" s="201" t="str">
        <f>IF(Z66="R","Rabbit","")</f>
        <v/>
      </c>
      <c r="R66" s="198" t="str">
        <f>IF(H66="","",IF(M66="W",0+BD66,0-BD66)+IF(F66="W",0+BC66,0-BC66))</f>
        <v/>
      </c>
      <c r="S66" s="83" t="str">
        <f>IF(H66="","",IF(R66&gt;0,"W",IF(R66&lt;0,"L","")))</f>
        <v/>
      </c>
      <c r="T66" s="14" t="str">
        <f>IF(H66="","",IF(T65+U66&gt;=10,10,IF(T65+U66&lt;=-10,-10,T65+U66)))</f>
        <v/>
      </c>
      <c r="U66" s="14">
        <f t="shared" si="23"/>
        <v>0</v>
      </c>
      <c r="V66" s="14" t="str">
        <f>IF(H65="","",IF(Z65="R","S",IF(V65="S","C",IF(N65&gt;0,"S","C"))))</f>
        <v/>
      </c>
      <c r="W66" s="14" t="str">
        <f>IF(H66="","",IF(V66="S",1,W65+1))</f>
        <v/>
      </c>
      <c r="X66" s="83" t="str">
        <f>IF(H66="","",(IF(AND(F65&amp;F66="WW",OR(V65&amp;V66="SC",V65&amp;V66="CC")),"Y",IF(AND(F64&amp;F65&amp;F66="WLW",AZ66&lt;&gt;"B",OR(F64&amp;F65&amp;F66="SCC",F64&amp;F65&amp;F66="CCC")),"Y","N"))))</f>
        <v/>
      </c>
      <c r="Y66" s="14" t="str">
        <f>IF(H66="","",IF(AND(M65&amp;M66="WW",OR(V65&amp;V66="SC",V65&amp;V66="CC")),"Y",IF(AND(M64&amp;M65&amp;M66="WLW",BB66&lt;&gt;"B",OR(V64&amp;V65&amp;V66="SCC",V64&amp;V65&amp;V66="CCC")),"Y","N")))</f>
        <v/>
      </c>
      <c r="Z66" s="14" t="str">
        <f>IF(H66="","",IF(AND(N66&lt;0,W66&gt;2,N66&gt;=(2-W66)),"R","N"))</f>
        <v/>
      </c>
      <c r="AA66" s="14" t="str">
        <f>IF(H66="","",IF(D66="B",1,IF(REPLACE(D66,1,1,"")="",0,REPLACE(D66,1,1,""))))</f>
        <v/>
      </c>
      <c r="AB66" s="14" t="str">
        <f>IF(H66="","",IF(E66="B",1,IF(REPLACE(E66,1,1,"")="",0,REPLACE(E66,1,1,""))))</f>
        <v/>
      </c>
      <c r="AC66" s="14" t="str">
        <f>IF(H66="","",IF(K66="B",1,IF(REPLACE(K66,1,1,"")="",0,REPLACE(K66,1,1,""))))</f>
        <v/>
      </c>
      <c r="AD66" s="14" t="str">
        <f>IF(H66="","",IF(L66="B",1,IF(REPLACE(L66,1,1,"")="",0,REPLACE(L66,1,1,""))))</f>
        <v/>
      </c>
      <c r="AE66" s="14" t="str">
        <f>IF(H65="","",IF(AQ66="TG",IF(H64="P","",BB66),AL66))</f>
        <v/>
      </c>
      <c r="AF66" s="14" t="str">
        <f>IF(H65="","",IF(AQ66="TG",IF(H64="B","",BB66),AM66))</f>
        <v/>
      </c>
      <c r="AG66" s="44" t="str">
        <f>IF(H66="","",IF(AT66="10101","Y",IF(AU66="10101","Y","N")))</f>
        <v/>
      </c>
      <c r="AH66" s="44" t="str">
        <f>IF(H66="","",IF(AT66="12345","Y",IF(AU66="12345","Y","N")))</f>
        <v/>
      </c>
      <c r="AI66" s="44" t="str">
        <f>IF(H66="","",IF(AV66="120012","Y",IF(AW66="120012","Y","N")))</f>
        <v/>
      </c>
      <c r="AJ66" s="75" t="str">
        <f>IF(AP66="T-T",IF(H64="B",AZ66,""),IF(AP66="T-C",IF(H65="B",AZ66,""),IF(AP66="T-B",IF(H65="P",AZ66,""),"")))</f>
        <v/>
      </c>
      <c r="AK66" s="75" t="str">
        <f>IF(AP66="T-T",IF(H64="P",AZ66,""),IF(AP66="T-C",IF(H65="P",AZ66,""),IF(AP66="T-B",IF(H65="B",AZ66,""),"")))</f>
        <v/>
      </c>
      <c r="AL66" s="75" t="str">
        <f>IF(AP66="T-T",IF(H64="B",BB66,""),IF(AP66="T-C",IF(H65="B",BB66,""),IF(AP66="T-B",IF(H65="P",BB66,""),"")))</f>
        <v/>
      </c>
      <c r="AM66" s="75" t="str">
        <f>IF(AP66="T-T",IF(H64="P",BB66,""),IF(AP66="T-C",IF(H65="P",BB66,""),IF(AP66="T-B",IF(H65="B",BB66,""),"")))</f>
        <v/>
      </c>
      <c r="AP66" s="14" t="str">
        <f>IF(H65="","",IF(AG66="Y","T-C",IF(AH66="Y","T-B",IF(AI66="Y","T-T",IF(AP65="PD","PD",IF(OR(AND(AP65="T-T",AP64="T-T",M64&amp;M65="LL"),AND(OR(AP65="T-B",AP65="T-C"),M65="L")),"PD",AP65))))))</f>
        <v/>
      </c>
      <c r="AQ66" s="14" t="str">
        <f>IF(H65="","",IF(AG66="Y","T-C",IF(AH66="Y","T-B",IF(AI66="Y","T-T",IF(AQ65="TG","TG",IF(H65="","",IF(AG66="Y","T-C",IF(AH66="Y","T-B",IF(AI66="Y","T-T",IF(AQ65="TG","TG",IF(OR(AND(AQ65="T-T",AQ64="T-T",M64&amp;M65="LL"),AND(OR(AQ65="T-B",AQ65="T-C"),M65="L")),"TG",AQ65)))))))))))</f>
        <v/>
      </c>
      <c r="AR66" s="14" t="str">
        <f>IF(Dashboard!N66="P",IF(AR65="",1,AR65+1),"")</f>
        <v/>
      </c>
      <c r="AS66" s="14" t="str">
        <f>IF(Dashboard!N66="B",IF(AS65="",1,AS65+1),"")</f>
        <v/>
      </c>
      <c r="AT66" s="14" t="str">
        <f t="shared" si="24"/>
        <v>00000</v>
      </c>
      <c r="AU66" s="14" t="str">
        <f t="shared" si="25"/>
        <v>00000</v>
      </c>
      <c r="AV66" s="14" t="str">
        <f t="shared" si="26"/>
        <v>000000</v>
      </c>
      <c r="AW66" s="14" t="str">
        <f t="shared" si="27"/>
        <v>000000</v>
      </c>
      <c r="AX66" s="14" t="str">
        <f t="shared" si="28"/>
        <v>B</v>
      </c>
      <c r="AY66" s="14" t="str">
        <f>IF(D65="",E65,D65)&amp;F65</f>
        <v/>
      </c>
      <c r="AZ66" s="14" t="str">
        <f t="shared" si="29"/>
        <v/>
      </c>
      <c r="BA66" s="14" t="str">
        <f>IF(K65="",L65,K65)&amp;M65</f>
        <v/>
      </c>
      <c r="BB66" s="14" t="str">
        <f t="shared" si="30"/>
        <v/>
      </c>
      <c r="BC66" s="14">
        <f t="shared" si="31"/>
        <v>1</v>
      </c>
      <c r="BD66" s="14">
        <f t="shared" si="32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>IF(H66="","",IF(AND(E67="",L67=""),"P"&amp;(AA67+AC67),IF(AND(D67="",K67=""),"B"&amp;(AB67+AD67),IF(AND(D67="",L67=""),IF(AB67&gt;AC67,"B"&amp;(AB67-AC67),IF(AB67=AC67,"NB","P"&amp;(AC67-AB67))),IF(AND(E67="",K67=""),IF(AA67&gt;AD67,"P"&amp;(AA67-AD67),IF(AA67=AD67,"NB","B"&amp;(AD67-AA67))))))))</f>
        <v/>
      </c>
      <c r="C67" s="24" t="str">
        <f>IF(H66="","",IF(AP66=AP67,"",AP67))</f>
        <v/>
      </c>
      <c r="D67" s="81" t="str">
        <f>IF(H66="","",IF(AP67="PD",IF(AX67="P",AZ67,""),AJ67))</f>
        <v/>
      </c>
      <c r="E67" s="187" t="str">
        <f>IF(H66="","",IF(AP67="PD",IF(AX67="B",AZ67,""),AK67))</f>
        <v/>
      </c>
      <c r="F67" s="71" t="str">
        <f t="shared" si="20"/>
        <v/>
      </c>
      <c r="G67" s="140"/>
      <c r="H67" s="85" t="str">
        <f>IF(Dashboard!N67="","",Dashboard!N67)</f>
        <v/>
      </c>
      <c r="I67" s="140"/>
      <c r="J67" s="72" t="str">
        <f t="shared" si="21"/>
        <v/>
      </c>
      <c r="K67" s="81" t="str">
        <f>IF(H66="","",IF(AND(D67=AE67,LEFT(AE67)="L",REPLACE(AE67,1,1,"")&gt;=5),"L"&amp;(REPLACE(AE67,1,1,"")-3),AE67))</f>
        <v/>
      </c>
      <c r="L67" s="187" t="str">
        <f>IF(H66="","",IF(AND(E67=AF67,LEFT(AF67)="L",REPLACE(AF67,1,1,"")&gt;=5),"L"&amp;(REPLACE(AF67,1,1,"")-3),AF67))</f>
        <v/>
      </c>
      <c r="M67" s="24" t="str">
        <f t="shared" si="22"/>
        <v/>
      </c>
      <c r="N67" s="24" t="str">
        <f>IF(H67="","",IF(M67="W",0+BD67,0-BD67)+IF(F67="W",0+BC67,0-BC67)+IF(V67="S",0,N66))</f>
        <v/>
      </c>
      <c r="O67" s="190" t="str">
        <f>IF(H66="","",IF(V67="S","",IF(N67&gt;0,N67,IF(Z67="R",N67,""))))</f>
        <v/>
      </c>
      <c r="P67" s="24" t="str">
        <f>IF(H67="","",IF(B67="NB",P66,IF(O67="",SUM($O$5:$O67)+N67,SUM($O$5:$O67))))</f>
        <v/>
      </c>
      <c r="Q67" s="201" t="str">
        <f>IF(Z67="R","Rabbit","")</f>
        <v/>
      </c>
      <c r="R67" s="198" t="str">
        <f>IF(H67="","",IF(M67="W",0+BD67,0-BD67)+IF(F67="W",0+BC67,0-BC67))</f>
        <v/>
      </c>
      <c r="S67" s="83" t="str">
        <f>IF(H67="","",IF(R67&gt;0,"W",IF(R67&lt;0,"L","")))</f>
        <v/>
      </c>
      <c r="T67" s="14" t="str">
        <f>IF(H67="","",IF(T66+U67&gt;=10,10,IF(T66+U67&lt;=-10,-10,T66+U67)))</f>
        <v/>
      </c>
      <c r="U67" s="14">
        <f t="shared" si="23"/>
        <v>0</v>
      </c>
      <c r="V67" s="14" t="str">
        <f>IF(H66="","",IF(Z66="R","S",IF(V66="S","C",IF(N66&gt;0,"S","C"))))</f>
        <v/>
      </c>
      <c r="W67" s="14" t="str">
        <f>IF(H67="","",IF(V67="S",1,W66+1))</f>
        <v/>
      </c>
      <c r="X67" s="83" t="str">
        <f>IF(H67="","",(IF(AND(F66&amp;F67="WW",OR(V66&amp;V67="SC",V66&amp;V67="CC")),"Y",IF(AND(F65&amp;F66&amp;F67="WLW",AZ67&lt;&gt;"B",OR(F65&amp;F66&amp;F67="SCC",F65&amp;F66&amp;F67="CCC")),"Y","N"))))</f>
        <v/>
      </c>
      <c r="Y67" s="14" t="str">
        <f>IF(H67="","",IF(AND(M66&amp;M67="WW",OR(V66&amp;V67="SC",V66&amp;V67="CC")),"Y",IF(AND(M65&amp;M66&amp;M67="WLW",BB67&lt;&gt;"B",OR(V65&amp;V66&amp;V67="SCC",V65&amp;V66&amp;V67="CCC")),"Y","N")))</f>
        <v/>
      </c>
      <c r="Z67" s="14" t="str">
        <f>IF(H67="","",IF(AND(N67&lt;0,W67&gt;2,N67&gt;=(2-W67)),"R","N"))</f>
        <v/>
      </c>
      <c r="AA67" s="14" t="str">
        <f>IF(H67="","",IF(D67="B",1,IF(REPLACE(D67,1,1,"")="",0,REPLACE(D67,1,1,""))))</f>
        <v/>
      </c>
      <c r="AB67" s="14" t="str">
        <f>IF(H67="","",IF(E67="B",1,IF(REPLACE(E67,1,1,"")="",0,REPLACE(E67,1,1,""))))</f>
        <v/>
      </c>
      <c r="AC67" s="14" t="str">
        <f>IF(H67="","",IF(K67="B",1,IF(REPLACE(K67,1,1,"")="",0,REPLACE(K67,1,1,""))))</f>
        <v/>
      </c>
      <c r="AD67" s="14" t="str">
        <f>IF(H67="","",IF(L67="B",1,IF(REPLACE(L67,1,1,"")="",0,REPLACE(L67,1,1,""))))</f>
        <v/>
      </c>
      <c r="AE67" s="14" t="str">
        <f>IF(H66="","",IF(AQ67="TG",IF(H65="P","",BB67),AL67))</f>
        <v/>
      </c>
      <c r="AF67" s="14" t="str">
        <f>IF(H66="","",IF(AQ67="TG",IF(H65="B","",BB67),AM67))</f>
        <v/>
      </c>
      <c r="AG67" s="44" t="str">
        <f>IF(H67="","",IF(AT67="10101","Y",IF(AU67="10101","Y","N")))</f>
        <v/>
      </c>
      <c r="AH67" s="44" t="str">
        <f>IF(H67="","",IF(AT67="12345","Y",IF(AU67="12345","Y","N")))</f>
        <v/>
      </c>
      <c r="AI67" s="44" t="str">
        <f>IF(H67="","",IF(AV67="120012","Y",IF(AW67="120012","Y","N")))</f>
        <v/>
      </c>
      <c r="AJ67" s="75" t="str">
        <f>IF(AP67="T-T",IF(H65="B",AZ67,""),IF(AP67="T-C",IF(H66="B",AZ67,""),IF(AP67="T-B",IF(H66="P",AZ67,""),"")))</f>
        <v/>
      </c>
      <c r="AK67" s="75" t="str">
        <f>IF(AP67="T-T",IF(H65="P",AZ67,""),IF(AP67="T-C",IF(H66="P",AZ67,""),IF(AP67="T-B",IF(H66="B",AZ67,""),"")))</f>
        <v/>
      </c>
      <c r="AL67" s="75" t="str">
        <f>IF(AP67="T-T",IF(H65="B",BB67,""),IF(AP67="T-C",IF(H66="B",BB67,""),IF(AP67="T-B",IF(H66="P",BB67,""),"")))</f>
        <v/>
      </c>
      <c r="AM67" s="75" t="str">
        <f>IF(AP67="T-T",IF(H65="P",BB67,""),IF(AP67="T-C",IF(H66="P",BB67,""),IF(AP67="T-B",IF(H66="B",BB67,""),"")))</f>
        <v/>
      </c>
      <c r="AP67" s="14" t="str">
        <f>IF(H66="","",IF(AG67="Y","T-C",IF(AH67="Y","T-B",IF(AI67="Y","T-T",IF(AP66="PD","PD",IF(OR(AND(AP66="T-T",AP65="T-T",M65&amp;M66="LL"),AND(OR(AP66="T-B",AP66="T-C"),M66="L")),"PD",AP66))))))</f>
        <v/>
      </c>
      <c r="AQ67" s="14" t="str">
        <f>IF(H66="","",IF(AG67="Y","T-C",IF(AH67="Y","T-B",IF(AI67="Y","T-T",IF(AQ66="TG","TG",IF(H66="","",IF(AG67="Y","T-C",IF(AH67="Y","T-B",IF(AI67="Y","T-T",IF(AQ66="TG","TG",IF(OR(AND(AQ66="T-T",AQ65="T-T",M65&amp;M66="LL"),AND(OR(AQ66="T-B",AQ66="T-C"),M66="L")),"TG",AQ66)))))))))))</f>
        <v/>
      </c>
      <c r="AR67" s="14" t="str">
        <f>IF(Dashboard!N67="P",IF(AR66="",1,AR66+1),"")</f>
        <v/>
      </c>
      <c r="AS67" s="14" t="str">
        <f>IF(Dashboard!N67="B",IF(AS66="",1,AS66+1),"")</f>
        <v/>
      </c>
      <c r="AT67" s="14" t="str">
        <f t="shared" si="24"/>
        <v>00000</v>
      </c>
      <c r="AU67" s="14" t="str">
        <f t="shared" si="25"/>
        <v>00000</v>
      </c>
      <c r="AV67" s="14" t="str">
        <f t="shared" si="26"/>
        <v>000000</v>
      </c>
      <c r="AW67" s="14" t="str">
        <f t="shared" si="27"/>
        <v>000000</v>
      </c>
      <c r="AX67" s="14" t="str">
        <f t="shared" si="28"/>
        <v>B</v>
      </c>
      <c r="AY67" s="14" t="str">
        <f>IF(D66="",E66,D66)&amp;F66</f>
        <v/>
      </c>
      <c r="AZ67" s="14" t="str">
        <f t="shared" si="29"/>
        <v/>
      </c>
      <c r="BA67" s="14" t="str">
        <f>IF(K66="",L66,K66)&amp;M66</f>
        <v/>
      </c>
      <c r="BB67" s="14" t="str">
        <f t="shared" si="30"/>
        <v/>
      </c>
      <c r="BC67" s="14">
        <f t="shared" si="31"/>
        <v>1</v>
      </c>
      <c r="BD67" s="14">
        <f t="shared" si="32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>IF(H67="","",IF(AND(E68="",L68=""),"P"&amp;(AA68+AC68),IF(AND(D68="",K68=""),"B"&amp;(AB68+AD68),IF(AND(D68="",L68=""),IF(AB68&gt;AC68,"B"&amp;(AB68-AC68),IF(AB68=AC68,"NB","P"&amp;(AC68-AB68))),IF(AND(E68="",K68=""),IF(AA68&gt;AD68,"P"&amp;(AA68-AD68),IF(AA68=AD68,"NB","B"&amp;(AD68-AA68))))))))</f>
        <v/>
      </c>
      <c r="C68" s="24" t="str">
        <f>IF(H67="","",IF(AP67=AP68,"",AP68))</f>
        <v/>
      </c>
      <c r="D68" s="81" t="str">
        <f>IF(H67="","",IF(AP68="PD",IF(AX68="P",AZ68,""),AJ68))</f>
        <v/>
      </c>
      <c r="E68" s="187" t="str">
        <f>IF(H67="","",IF(AP68="PD",IF(AX68="B",AZ68,""),AK68))</f>
        <v/>
      </c>
      <c r="F68" s="71" t="str">
        <f t="shared" si="20"/>
        <v/>
      </c>
      <c r="G68" s="140"/>
      <c r="H68" s="85" t="str">
        <f>IF(Dashboard!N68="","",Dashboard!N68)</f>
        <v/>
      </c>
      <c r="I68" s="140"/>
      <c r="J68" s="72" t="str">
        <f t="shared" si="21"/>
        <v/>
      </c>
      <c r="K68" s="81" t="str">
        <f>IF(H67="","",IF(AND(D68=AE68,LEFT(AE68)="L",REPLACE(AE68,1,1,"")&gt;=5),"L"&amp;(REPLACE(AE68,1,1,"")-3),AE68))</f>
        <v/>
      </c>
      <c r="L68" s="187" t="str">
        <f>IF(H67="","",IF(AND(E68=AF68,LEFT(AF68)="L",REPLACE(AF68,1,1,"")&gt;=5),"L"&amp;(REPLACE(AF68,1,1,"")-3),AF68))</f>
        <v/>
      </c>
      <c r="M68" s="24" t="str">
        <f t="shared" si="22"/>
        <v/>
      </c>
      <c r="N68" s="24" t="str">
        <f>IF(H68="","",IF(M68="W",0+BD68,0-BD68)+IF(F68="W",0+BC68,0-BC68)+IF(V68="S",0,N67))</f>
        <v/>
      </c>
      <c r="O68" s="190" t="str">
        <f>IF(H67="","",IF(V68="S","",IF(N68&gt;0,N68,IF(Z68="R",N68,""))))</f>
        <v/>
      </c>
      <c r="P68" s="24" t="str">
        <f>IF(H68="","",IF(B68="NB",P67,IF(O68="",SUM($O$5:$O68)+N68,SUM($O$5:$O68))))</f>
        <v/>
      </c>
      <c r="Q68" s="201" t="str">
        <f>IF(Z68="R","Rabbit","")</f>
        <v/>
      </c>
      <c r="R68" s="198" t="str">
        <f>IF(H68="","",IF(M68="W",0+BD68,0-BD68)+IF(F68="W",0+BC68,0-BC68))</f>
        <v/>
      </c>
      <c r="S68" s="83" t="str">
        <f>IF(H68="","",IF(R68&gt;0,"W",IF(R68&lt;0,"L","")))</f>
        <v/>
      </c>
      <c r="T68" s="14" t="str">
        <f>IF(H68="","",IF(T67+U68&gt;=10,10,IF(T67+U68&lt;=-10,-10,T67+U68)))</f>
        <v/>
      </c>
      <c r="U68" s="14">
        <f t="shared" si="23"/>
        <v>0</v>
      </c>
      <c r="V68" s="14" t="str">
        <f>IF(H67="","",IF(Z67="R","S",IF(V67="S","C",IF(N67&gt;0,"S","C"))))</f>
        <v/>
      </c>
      <c r="W68" s="14" t="str">
        <f>IF(H68="","",IF(V68="S",1,W67+1))</f>
        <v/>
      </c>
      <c r="X68" s="83" t="str">
        <f>IF(H68="","",(IF(AND(F67&amp;F68="WW",OR(V67&amp;V68="SC",V67&amp;V68="CC")),"Y",IF(AND(F66&amp;F67&amp;F68="WLW",AZ68&lt;&gt;"B",OR(F66&amp;F67&amp;F68="SCC",F66&amp;F67&amp;F68="CCC")),"Y","N"))))</f>
        <v/>
      </c>
      <c r="Y68" s="14" t="str">
        <f>IF(H68="","",IF(AND(M67&amp;M68="WW",OR(V67&amp;V68="SC",V67&amp;V68="CC")),"Y",IF(AND(M66&amp;M67&amp;M68="WLW",BB68&lt;&gt;"B",OR(V66&amp;V67&amp;V68="SCC",V66&amp;V67&amp;V68="CCC")),"Y","N")))</f>
        <v/>
      </c>
      <c r="Z68" s="14" t="str">
        <f>IF(H68="","",IF(AND(N68&lt;0,W68&gt;2,N68&gt;=(2-W68)),"R","N"))</f>
        <v/>
      </c>
      <c r="AA68" s="14" t="str">
        <f>IF(H68="","",IF(D68="B",1,IF(REPLACE(D68,1,1,"")="",0,REPLACE(D68,1,1,""))))</f>
        <v/>
      </c>
      <c r="AB68" s="14" t="str">
        <f>IF(H68="","",IF(E68="B",1,IF(REPLACE(E68,1,1,"")="",0,REPLACE(E68,1,1,""))))</f>
        <v/>
      </c>
      <c r="AC68" s="14" t="str">
        <f>IF(H68="","",IF(K68="B",1,IF(REPLACE(K68,1,1,"")="",0,REPLACE(K68,1,1,""))))</f>
        <v/>
      </c>
      <c r="AD68" s="14" t="str">
        <f>IF(H68="","",IF(L68="B",1,IF(REPLACE(L68,1,1,"")="",0,REPLACE(L68,1,1,""))))</f>
        <v/>
      </c>
      <c r="AE68" s="14" t="str">
        <f>IF(H67="","",IF(AQ68="TG",IF(H66="P","",BB68),AL68))</f>
        <v/>
      </c>
      <c r="AF68" s="14" t="str">
        <f>IF(H67="","",IF(AQ68="TG",IF(H66="B","",BB68),AM68))</f>
        <v/>
      </c>
      <c r="AG68" s="44" t="str">
        <f>IF(H68="","",IF(AT68="10101","Y",IF(AU68="10101","Y","N")))</f>
        <v/>
      </c>
      <c r="AH68" s="44" t="str">
        <f>IF(H68="","",IF(AT68="12345","Y",IF(AU68="12345","Y","N")))</f>
        <v/>
      </c>
      <c r="AI68" s="44" t="str">
        <f>IF(H68="","",IF(AV68="120012","Y",IF(AW68="120012","Y","N")))</f>
        <v/>
      </c>
      <c r="AJ68" s="75" t="str">
        <f>IF(AP68="T-T",IF(H66="B",AZ68,""),IF(AP68="T-C",IF(H67="B",AZ68,""),IF(AP68="T-B",IF(H67="P",AZ68,""),"")))</f>
        <v/>
      </c>
      <c r="AK68" s="75" t="str">
        <f>IF(AP68="T-T",IF(H66="P",AZ68,""),IF(AP68="T-C",IF(H67="P",AZ68,""),IF(AP68="T-B",IF(H67="B",AZ68,""),"")))</f>
        <v/>
      </c>
      <c r="AL68" s="75" t="str">
        <f>IF(AP68="T-T",IF(H66="B",BB68,""),IF(AP68="T-C",IF(H67="B",BB68,""),IF(AP68="T-B",IF(H67="P",BB68,""),"")))</f>
        <v/>
      </c>
      <c r="AM68" s="75" t="str">
        <f>IF(AP68="T-T",IF(H66="P",BB68,""),IF(AP68="T-C",IF(H67="P",BB68,""),IF(AP68="T-B",IF(H67="B",BB68,""),"")))</f>
        <v/>
      </c>
      <c r="AP68" s="14" t="str">
        <f>IF(H67="","",IF(AG68="Y","T-C",IF(AH68="Y","T-B",IF(AI68="Y","T-T",IF(AP67="PD","PD",IF(OR(AND(AP67="T-T",AP66="T-T",M66&amp;M67="LL"),AND(OR(AP67="T-B",AP67="T-C"),M67="L")),"PD",AP67))))))</f>
        <v/>
      </c>
      <c r="AQ68" s="14" t="str">
        <f>IF(H67="","",IF(AG68="Y","T-C",IF(AH68="Y","T-B",IF(AI68="Y","T-T",IF(AQ67="TG","TG",IF(H67="","",IF(AG68="Y","T-C",IF(AH68="Y","T-B",IF(AI68="Y","T-T",IF(AQ67="TG","TG",IF(OR(AND(AQ67="T-T",AQ66="T-T",M66&amp;M67="LL"),AND(OR(AQ67="T-B",AQ67="T-C"),M67="L")),"TG",AQ67)))))))))))</f>
        <v/>
      </c>
      <c r="AR68" s="14" t="str">
        <f>IF(Dashboard!N68="P",IF(AR67="",1,AR67+1),"")</f>
        <v/>
      </c>
      <c r="AS68" s="14" t="str">
        <f>IF(Dashboard!N68="B",IF(AS67="",1,AS67+1),"")</f>
        <v/>
      </c>
      <c r="AT68" s="14" t="str">
        <f t="shared" si="24"/>
        <v>00000</v>
      </c>
      <c r="AU68" s="14" t="str">
        <f t="shared" si="25"/>
        <v>00000</v>
      </c>
      <c r="AV68" s="14" t="str">
        <f t="shared" si="26"/>
        <v>000000</v>
      </c>
      <c r="AW68" s="14" t="str">
        <f t="shared" si="27"/>
        <v>000000</v>
      </c>
      <c r="AX68" s="14" t="str">
        <f t="shared" si="28"/>
        <v>B</v>
      </c>
      <c r="AY68" s="14" t="str">
        <f>IF(D67="",E67,D67)&amp;F67</f>
        <v/>
      </c>
      <c r="AZ68" s="14" t="str">
        <f t="shared" si="29"/>
        <v/>
      </c>
      <c r="BA68" s="14" t="str">
        <f>IF(K67="",L67,K67)&amp;M67</f>
        <v/>
      </c>
      <c r="BB68" s="14" t="str">
        <f t="shared" si="30"/>
        <v/>
      </c>
      <c r="BC68" s="14">
        <f t="shared" si="31"/>
        <v>1</v>
      </c>
      <c r="BD68" s="14">
        <f t="shared" si="32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>IF(H68="","",IF(AND(E69="",L69=""),"P"&amp;(AA69+AC69),IF(AND(D69="",K69=""),"B"&amp;(AB69+AD69),IF(AND(D69="",L69=""),IF(AB69&gt;AC69,"B"&amp;(AB69-AC69),IF(AB69=AC69,"NB","P"&amp;(AC69-AB69))),IF(AND(E69="",K69=""),IF(AA69&gt;AD69,"P"&amp;(AA69-AD69),IF(AA69=AD69,"NB","B"&amp;(AD69-AA69))))))))</f>
        <v/>
      </c>
      <c r="C69" s="25" t="str">
        <f>IF(H68="","",IF(AP68=AP69,"",AP69))</f>
        <v/>
      </c>
      <c r="D69" s="82" t="str">
        <f>IF(H68="","",IF(AP69="PD",IF(AX69="P",AZ69,""),AJ69))</f>
        <v/>
      </c>
      <c r="E69" s="188" t="str">
        <f>IF(H68="","",IF(AP69="PD",IF(AX69="B",AZ69,""),AK69))</f>
        <v/>
      </c>
      <c r="F69" s="74" t="str">
        <f t="shared" si="20"/>
        <v/>
      </c>
      <c r="G69" s="140"/>
      <c r="H69" s="86" t="str">
        <f>IF(Dashboard!N69="","",Dashboard!N69)</f>
        <v/>
      </c>
      <c r="I69" s="140"/>
      <c r="J69" s="73" t="str">
        <f t="shared" si="21"/>
        <v/>
      </c>
      <c r="K69" s="82" t="str">
        <f>IF(H68="","",IF(AND(D69=AE69,LEFT(AE69)="L",REPLACE(AE69,1,1,"")&gt;=5),"L"&amp;(REPLACE(AE69,1,1,"")-3),AE69))</f>
        <v/>
      </c>
      <c r="L69" s="188" t="str">
        <f>IF(H68="","",IF(AND(E69=AF69,LEFT(AF69)="L",REPLACE(AF69,1,1,"")&gt;=5),"L"&amp;(REPLACE(AF69,1,1,"")-3),AF69))</f>
        <v/>
      </c>
      <c r="M69" s="25" t="str">
        <f t="shared" si="22"/>
        <v/>
      </c>
      <c r="N69" s="25" t="str">
        <f>IF(H69="","",IF(M69="W",0+BD69,0-BD69)+IF(F69="W",0+BC69,0-BC69)+IF(V69="S",0,N68))</f>
        <v/>
      </c>
      <c r="O69" s="202" t="str">
        <f>IF(H68="","",IF(V69="S","",IF(N69&gt;0,N69,IF(Z69="R",N69,""))))</f>
        <v/>
      </c>
      <c r="P69" s="25" t="str">
        <f>IF(H69="","",IF(B69="NB",P68,IF(O69="",SUM($O$5:$O69)+N69,SUM($O$5:$O69))))</f>
        <v/>
      </c>
      <c r="Q69" s="203" t="str">
        <f>IF(Z69="R","Rabbit","")</f>
        <v/>
      </c>
      <c r="R69" s="198" t="str">
        <f>IF(H69="","",IF(M69="W",0+BD69,0-BD69)+IF(F69="W",0+BC69,0-BC69))</f>
        <v/>
      </c>
      <c r="S69" s="83" t="str">
        <f>IF(H69="","",IF(R69&gt;0,"W",IF(R69&lt;0,"L","")))</f>
        <v/>
      </c>
      <c r="T69" s="14" t="str">
        <f>IF(H69="","",IF(T68+U69&gt;=10,10,IF(T68+U69&lt;=-10,-10,T68+U69)))</f>
        <v/>
      </c>
      <c r="U69" s="14">
        <f t="shared" si="23"/>
        <v>0</v>
      </c>
      <c r="V69" s="14" t="str">
        <f>IF(H68="","",IF(Z68="R","S",IF(V68="S","C",IF(N68&gt;0,"S","C"))))</f>
        <v/>
      </c>
      <c r="W69" s="14" t="str">
        <f>IF(H69="","",IF(V69="S",1,W68+1))</f>
        <v/>
      </c>
      <c r="X69" s="83" t="str">
        <f>IF(H69="","",(IF(AND(F68&amp;F69="WW",OR(V68&amp;V69="SC",V68&amp;V69="CC")),"Y",IF(AND(F67&amp;F68&amp;F69="WLW",AZ69&lt;&gt;"B",OR(F67&amp;F68&amp;F69="SCC",F67&amp;F68&amp;F69="CCC")),"Y","N"))))</f>
        <v/>
      </c>
      <c r="Y69" s="14" t="str">
        <f>IF(H69="","",IF(AND(M68&amp;M69="WW",OR(V68&amp;V69="SC",V68&amp;V69="CC")),"Y",IF(AND(M67&amp;M68&amp;M69="WLW",BB69&lt;&gt;"B",OR(V67&amp;V68&amp;V69="SCC",V67&amp;V68&amp;V69="CCC")),"Y","N")))</f>
        <v/>
      </c>
      <c r="Z69" s="14" t="str">
        <f>IF(H69="","",IF(AND(N69&lt;0,W69&gt;2,N69&gt;=(2-W69)),"R","N"))</f>
        <v/>
      </c>
      <c r="AA69" s="14" t="str">
        <f>IF(H69="","",IF(D69="B",1,IF(REPLACE(D69,1,1,"")="",0,REPLACE(D69,1,1,""))))</f>
        <v/>
      </c>
      <c r="AB69" s="14" t="str">
        <f>IF(H69="","",IF(E69="B",1,IF(REPLACE(E69,1,1,"")="",0,REPLACE(E69,1,1,""))))</f>
        <v/>
      </c>
      <c r="AC69" s="14" t="str">
        <f>IF(H69="","",IF(K69="B",1,IF(REPLACE(K69,1,1,"")="",0,REPLACE(K69,1,1,""))))</f>
        <v/>
      </c>
      <c r="AD69" s="14" t="str">
        <f>IF(H69="","",IF(L69="B",1,IF(REPLACE(L69,1,1,"")="",0,REPLACE(L69,1,1,""))))</f>
        <v/>
      </c>
      <c r="AE69" s="14" t="str">
        <f>IF(H68="","",IF(AQ69="TG",IF(H67="P","",BB69),AL69))</f>
        <v/>
      </c>
      <c r="AF69" s="14" t="str">
        <f>IF(H68="","",IF(AQ69="TG",IF(H67="B","",BB69),AM69))</f>
        <v/>
      </c>
      <c r="AG69" s="44" t="str">
        <f>IF(H69="","",IF(AT69="10101","Y",IF(AU69="10101","Y","N")))</f>
        <v/>
      </c>
      <c r="AH69" s="44" t="str">
        <f>IF(H69="","",IF(AT69="12345","Y",IF(AU69="12345","Y","N")))</f>
        <v/>
      </c>
      <c r="AI69" s="44" t="str">
        <f>IF(H69="","",IF(AV69="120012","Y",IF(AW69="120012","Y","N")))</f>
        <v/>
      </c>
      <c r="AJ69" s="75" t="str">
        <f>IF(AP69="T-T",IF(H67="B",AZ69,""),IF(AP69="T-C",IF(H68="B",AZ69,""),IF(AP69="T-B",IF(H68="P",AZ69,""),"")))</f>
        <v/>
      </c>
      <c r="AK69" s="75" t="str">
        <f>IF(AP69="T-T",IF(H67="P",AZ69,""),IF(AP69="T-C",IF(H68="P",AZ69,""),IF(AP69="T-B",IF(H68="B",AZ69,""),"")))</f>
        <v/>
      </c>
      <c r="AL69" s="75" t="str">
        <f>IF(AP69="T-T",IF(H67="B",BB69,""),IF(AP69="T-C",IF(H68="B",BB69,""),IF(AP69="T-B",IF(H68="P",BB69,""),"")))</f>
        <v/>
      </c>
      <c r="AM69" s="75" t="str">
        <f>IF(AP69="T-T",IF(H67="P",BB69,""),IF(AP69="T-C",IF(H68="P",BB69,""),IF(AP69="T-B",IF(H68="B",BB69,""),"")))</f>
        <v/>
      </c>
      <c r="AP69" s="14" t="str">
        <f>IF(H68="","",IF(AG69="Y","T-C",IF(AH69="Y","T-B",IF(AI69="Y","T-T",IF(AP68="PD","PD",IF(OR(AND(AP68="T-T",AP67="T-T",M67&amp;M68="LL"),AND(OR(AP68="T-B",AP68="T-C"),M68="L")),"PD",AP68))))))</f>
        <v/>
      </c>
      <c r="AQ69" s="14" t="str">
        <f>IF(H68="","",IF(AG69="Y","T-C",IF(AH69="Y","T-B",IF(AI69="Y","T-T",IF(AQ68="TG","TG",IF(H68="","",IF(AG69="Y","T-C",IF(AH69="Y","T-B",IF(AI69="Y","T-T",IF(AQ68="TG","TG",IF(OR(AND(AQ68="T-T",AQ67="T-T",M67&amp;M68="LL"),AND(OR(AQ68="T-B",AQ68="T-C"),M68="L")),"TG",AQ68)))))))))))</f>
        <v/>
      </c>
      <c r="AR69" s="14" t="str">
        <f>IF(Dashboard!N69="P",IF(AR68="",1,AR68+1),"")</f>
        <v/>
      </c>
      <c r="AS69" s="14" t="str">
        <f>IF(Dashboard!N69="B",IF(AS68="",1,AS68+1),"")</f>
        <v/>
      </c>
      <c r="AT69" s="14" t="str">
        <f t="shared" si="24"/>
        <v>00000</v>
      </c>
      <c r="AU69" s="14" t="str">
        <f t="shared" si="25"/>
        <v>00000</v>
      </c>
      <c r="AV69" s="14" t="str">
        <f t="shared" si="26"/>
        <v>000000</v>
      </c>
      <c r="AW69" s="14" t="str">
        <f t="shared" si="27"/>
        <v>000000</v>
      </c>
      <c r="AX69" s="14" t="str">
        <f t="shared" si="28"/>
        <v>B</v>
      </c>
      <c r="AY69" s="14" t="str">
        <f>IF(D68="",E68,D68)&amp;F68</f>
        <v/>
      </c>
      <c r="AZ69" s="14" t="str">
        <f t="shared" si="29"/>
        <v/>
      </c>
      <c r="BA69" s="14" t="str">
        <f>IF(K68="",L68,K68)&amp;M68</f>
        <v/>
      </c>
      <c r="BB69" s="14" t="str">
        <f t="shared" si="30"/>
        <v/>
      </c>
      <c r="BC69" s="14">
        <f t="shared" si="31"/>
        <v>1</v>
      </c>
      <c r="BD69" s="14">
        <f t="shared" si="32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>IF(H69="","",IF(AND(E70="",L70=""),"P"&amp;(AA70+AC70),IF(AND(D70="",K70=""),"B"&amp;(AB70+AD70),IF(AND(D70="",L70=""),IF(AB70&gt;AC70,"B"&amp;(AB70-AC70),IF(AB70=AC70,"NB","P"&amp;(AC70-AB70))),IF(AND(E70="",K70=""),IF(AA70&gt;AD70,"P"&amp;(AA70-AD70),IF(AA70=AD70,"NB","B"&amp;(AD70-AA70))))))))</f>
        <v/>
      </c>
      <c r="C70" s="36" t="str">
        <f>IF(H69="","",IF(AP69=AP70,"",AP70))</f>
        <v/>
      </c>
      <c r="D70" s="79" t="str">
        <f>IF(H69="","",IF(AP70="PD",IF(AX70="P",AZ70,""),AJ70))</f>
        <v/>
      </c>
      <c r="E70" s="186" t="str">
        <f>IF(H69="","",IF(AP70="PD",IF(AX70="B",AZ70,""),AK70))</f>
        <v/>
      </c>
      <c r="F70" s="80" t="str">
        <f t="shared" si="20"/>
        <v/>
      </c>
      <c r="G70" s="140"/>
      <c r="H70" s="84" t="str">
        <f>IF(Dashboard!N70="","",Dashboard!N70)</f>
        <v/>
      </c>
      <c r="I70" s="140"/>
      <c r="J70" s="78" t="str">
        <f t="shared" si="21"/>
        <v/>
      </c>
      <c r="K70" s="79" t="str">
        <f>IF(H69="","",IF(AND(D70=AE70,LEFT(AE70)="L",REPLACE(AE70,1,1,"")&gt;=5),"L"&amp;(REPLACE(AE70,1,1,"")-3),AE70))</f>
        <v/>
      </c>
      <c r="L70" s="186" t="str">
        <f>IF(H69="","",IF(AND(E70=AF70,LEFT(AF70)="L",REPLACE(AF70,1,1,"")&gt;=5),"L"&amp;(REPLACE(AF70,1,1,"")-3),AF70))</f>
        <v/>
      </c>
      <c r="M70" s="36" t="str">
        <f t="shared" si="22"/>
        <v/>
      </c>
      <c r="N70" s="36" t="str">
        <f>IF(H70="","",IF(M70="W",0+BD70,0-BD70)+IF(F70="W",0+BC70,0-BC70)+IF(V70="S",0,N69))</f>
        <v/>
      </c>
      <c r="O70" s="207" t="str">
        <f>IF(H69="","",IF(V70="S","",IF(N70&gt;0,N70,IF(Z70="R",N70,""))))</f>
        <v/>
      </c>
      <c r="P70" s="36" t="str">
        <f>IF(H70="","",IF(B70="NB",P69,IF(O70="",SUM($O$5:$O70)+N70,SUM($O$5:$O70))))</f>
        <v/>
      </c>
      <c r="Q70" s="208" t="str">
        <f>IF(Z70="R","Rabbit","")</f>
        <v/>
      </c>
      <c r="R70" s="198" t="str">
        <f>IF(H70="","",IF(M70="W",0+BD70,0-BD70)+IF(F70="W",0+BC70,0-BC70))</f>
        <v/>
      </c>
      <c r="S70" s="83" t="str">
        <f>IF(H70="","",IF(R70&gt;0,"W",IF(R70&lt;0,"L","")))</f>
        <v/>
      </c>
      <c r="T70" s="14" t="str">
        <f>IF(H70="","",IF(T69+U70&gt;=10,10,IF(T69+U70&lt;=-10,-10,T69+U70)))</f>
        <v/>
      </c>
      <c r="U70" s="14">
        <f t="shared" si="23"/>
        <v>0</v>
      </c>
      <c r="V70" s="14" t="str">
        <f>IF(H69="","",IF(Z69="R","S",IF(V69="S","C",IF(N69&gt;0,"S","C"))))</f>
        <v/>
      </c>
      <c r="W70" s="14" t="str">
        <f>IF(H70="","",IF(V70="S",1,W69+1))</f>
        <v/>
      </c>
      <c r="X70" s="83" t="str">
        <f>IF(H70="","",(IF(AND(F69&amp;F70="WW",OR(V69&amp;V70="SC",V69&amp;V70="CC")),"Y",IF(AND(F68&amp;F69&amp;F70="WLW",AZ70&lt;&gt;"B",OR(F68&amp;F69&amp;F70="SCC",F68&amp;F69&amp;F70="CCC")),"Y","N"))))</f>
        <v/>
      </c>
      <c r="Y70" s="14" t="str">
        <f>IF(H70="","",IF(AND(M69&amp;M70="WW",OR(V69&amp;V70="SC",V69&amp;V70="CC")),"Y",IF(AND(M68&amp;M69&amp;M70="WLW",BB70&lt;&gt;"B",OR(V68&amp;V69&amp;V70="SCC",V68&amp;V69&amp;V70="CCC")),"Y","N")))</f>
        <v/>
      </c>
      <c r="Z70" s="14" t="str">
        <f>IF(H70="","",IF(AND(N70&lt;0,W70&gt;2,N70&gt;=(2-W70)),"R","N"))</f>
        <v/>
      </c>
      <c r="AA70" s="14" t="str">
        <f>IF(H70="","",IF(D70="B",1,IF(REPLACE(D70,1,1,"")="",0,REPLACE(D70,1,1,""))))</f>
        <v/>
      </c>
      <c r="AB70" s="14" t="str">
        <f>IF(H70="","",IF(E70="B",1,IF(REPLACE(E70,1,1,"")="",0,REPLACE(E70,1,1,""))))</f>
        <v/>
      </c>
      <c r="AC70" s="14" t="str">
        <f>IF(H70="","",IF(K70="B",1,IF(REPLACE(K70,1,1,"")="",0,REPLACE(K70,1,1,""))))</f>
        <v/>
      </c>
      <c r="AD70" s="14" t="str">
        <f>IF(H70="","",IF(L70="B",1,IF(REPLACE(L70,1,1,"")="",0,REPLACE(L70,1,1,""))))</f>
        <v/>
      </c>
      <c r="AE70" s="14" t="str">
        <f>IF(H69="","",IF(AQ70="TG",IF(H68="P","",BB70),AL70))</f>
        <v/>
      </c>
      <c r="AF70" s="14" t="str">
        <f>IF(H69="","",IF(AQ70="TG",IF(H68="B","",BB70),AM70))</f>
        <v/>
      </c>
      <c r="AG70" s="44" t="str">
        <f>IF(H70="","",IF(AT70="10101","Y",IF(AU70="10101","Y","N")))</f>
        <v/>
      </c>
      <c r="AH70" s="44" t="str">
        <f>IF(H70="","",IF(AT70="12345","Y",IF(AU70="12345","Y","N")))</f>
        <v/>
      </c>
      <c r="AI70" s="44" t="str">
        <f>IF(H70="","",IF(AV70="120012","Y",IF(AW70="120012","Y","N")))</f>
        <v/>
      </c>
      <c r="AJ70" s="75" t="str">
        <f>IF(AP70="T-T",IF(H68="B",AZ70,""),IF(AP70="T-C",IF(H69="B",AZ70,""),IF(AP70="T-B",IF(H69="P",AZ70,""),"")))</f>
        <v/>
      </c>
      <c r="AK70" s="75" t="str">
        <f>IF(AP70="T-T",IF(H68="P",AZ70,""),IF(AP70="T-C",IF(H69="P",AZ70,""),IF(AP70="T-B",IF(H69="B",AZ70,""),"")))</f>
        <v/>
      </c>
      <c r="AL70" s="75" t="str">
        <f>IF(AP70="T-T",IF(H68="B",BB70,""),IF(AP70="T-C",IF(H69="B",BB70,""),IF(AP70="T-B",IF(H69="P",BB70,""),"")))</f>
        <v/>
      </c>
      <c r="AM70" s="75" t="str">
        <f>IF(AP70="T-T",IF(H68="P",BB70,""),IF(AP70="T-C",IF(H69="P",BB70,""),IF(AP70="T-B",IF(H69="B",BB70,""),"")))</f>
        <v/>
      </c>
      <c r="AP70" s="14" t="str">
        <f>IF(H69="","",IF(AG70="Y","T-C",IF(AH70="Y","T-B",IF(AI70="Y","T-T",IF(AP69="PD","PD",IF(OR(AND(AP69="T-T",AP68="T-T",M68&amp;M69="LL"),AND(OR(AP69="T-B",AP69="T-C"),M69="L")),"PD",AP69))))))</f>
        <v/>
      </c>
      <c r="AQ70" s="14" t="str">
        <f>IF(H69="","",IF(AG70="Y","T-C",IF(AH70="Y","T-B",IF(AI70="Y","T-T",IF(AQ69="TG","TG",IF(H69="","",IF(AG70="Y","T-C",IF(AH70="Y","T-B",IF(AI70="Y","T-T",IF(AQ69="TG","TG",IF(OR(AND(AQ69="T-T",AQ68="T-T",M68&amp;M69="LL"),AND(OR(AQ69="T-B",AQ69="T-C"),M69="L")),"TG",AQ69)))))))))))</f>
        <v/>
      </c>
      <c r="AR70" s="14" t="str">
        <f>IF(Dashboard!N70="P",IF(AR69="",1,AR69+1),"")</f>
        <v/>
      </c>
      <c r="AS70" s="14" t="str">
        <f>IF(Dashboard!N70="B",IF(AS69="",1,AS69+1),"")</f>
        <v/>
      </c>
      <c r="AT70" s="14" t="str">
        <f t="shared" si="24"/>
        <v>00000</v>
      </c>
      <c r="AU70" s="14" t="str">
        <f t="shared" si="25"/>
        <v>00000</v>
      </c>
      <c r="AV70" s="14" t="str">
        <f t="shared" si="26"/>
        <v>000000</v>
      </c>
      <c r="AW70" s="14" t="str">
        <f t="shared" si="27"/>
        <v>000000</v>
      </c>
      <c r="AX70" s="14" t="str">
        <f t="shared" si="28"/>
        <v>B</v>
      </c>
      <c r="AY70" s="14" t="str">
        <f>IF(D69="",E69,D69)&amp;F69</f>
        <v/>
      </c>
      <c r="AZ70" s="14" t="str">
        <f t="shared" si="29"/>
        <v/>
      </c>
      <c r="BA70" s="14" t="str">
        <f>IF(K69="",L69,K69)&amp;M69</f>
        <v/>
      </c>
      <c r="BB70" s="14" t="str">
        <f t="shared" si="30"/>
        <v/>
      </c>
      <c r="BC70" s="14">
        <f t="shared" si="31"/>
        <v>1</v>
      </c>
      <c r="BD70" s="14">
        <f t="shared" si="32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>IF(H70="","",IF(AND(E71="",L71=""),"P"&amp;(AA71+AC71),IF(AND(D71="",K71=""),"B"&amp;(AB71+AD71),IF(AND(D71="",L71=""),IF(AB71&gt;AC71,"B"&amp;(AB71-AC71),IF(AB71=AC71,"NB","P"&amp;(AC71-AB71))),IF(AND(E71="",K71=""),IF(AA71&gt;AD71,"P"&amp;(AA71-AD71),IF(AA71=AD71,"NB","B"&amp;(AD71-AA71))))))))</f>
        <v/>
      </c>
      <c r="C71" s="24" t="str">
        <f>IF(H70="","",IF(AP70=AP71,"",AP71))</f>
        <v/>
      </c>
      <c r="D71" s="81" t="str">
        <f>IF(H70="","",IF(AP71="PD",IF(AX71="P",AZ71,""),AJ71))</f>
        <v/>
      </c>
      <c r="E71" s="187" t="str">
        <f>IF(H70="","",IF(AP71="PD",IF(AX71="B",AZ71,""),AK71))</f>
        <v/>
      </c>
      <c r="F71" s="71" t="str">
        <f t="shared" si="20"/>
        <v/>
      </c>
      <c r="G71" s="140"/>
      <c r="H71" s="85" t="str">
        <f>IF(Dashboard!N71="","",Dashboard!N71)</f>
        <v/>
      </c>
      <c r="I71" s="140"/>
      <c r="J71" s="72" t="str">
        <f t="shared" si="21"/>
        <v/>
      </c>
      <c r="K71" s="81" t="str">
        <f>IF(H70="","",IF(AND(D71=AE71,LEFT(AE71)="L",REPLACE(AE71,1,1,"")&gt;=5),"L"&amp;(REPLACE(AE71,1,1,"")-3),AE71))</f>
        <v/>
      </c>
      <c r="L71" s="187" t="str">
        <f>IF(H70="","",IF(AND(E71=AF71,LEFT(AF71)="L",REPLACE(AF71,1,1,"")&gt;=5),"L"&amp;(REPLACE(AF71,1,1,"")-3),AF71))</f>
        <v/>
      </c>
      <c r="M71" s="24" t="str">
        <f t="shared" si="22"/>
        <v/>
      </c>
      <c r="N71" s="24" t="str">
        <f>IF(H71="","",IF(M71="W",0+BD71,0-BD71)+IF(F71="W",0+BC71,0-BC71)+IF(V71="S",0,N70))</f>
        <v/>
      </c>
      <c r="O71" s="190" t="str">
        <f>IF(H70="","",IF(V71="S","",IF(N71&gt;0,N71,IF(Z71="R",N71,""))))</f>
        <v/>
      </c>
      <c r="P71" s="24" t="str">
        <f>IF(H71="","",IF(B71="NB",P70,IF(O71="",SUM($O$5:$O71)+N71,SUM($O$5:$O71))))</f>
        <v/>
      </c>
      <c r="Q71" s="201" t="str">
        <f>IF(Z71="R","Rabbit","")</f>
        <v/>
      </c>
      <c r="R71" s="198" t="str">
        <f>IF(H71="","",IF(M71="W",0+BD71,0-BD71)+IF(F71="W",0+BC71,0-BC71))</f>
        <v/>
      </c>
      <c r="S71" s="83" t="str">
        <f>IF(H71="","",IF(R71&gt;0,"W",IF(R71&lt;0,"L","")))</f>
        <v/>
      </c>
      <c r="T71" s="14" t="str">
        <f>IF(H71="","",IF(T70+U71&gt;=10,10,IF(T70+U71&lt;=-10,-10,T70+U71)))</f>
        <v/>
      </c>
      <c r="U71" s="14">
        <f t="shared" si="23"/>
        <v>0</v>
      </c>
      <c r="V71" s="14" t="str">
        <f>IF(H70="","",IF(Z70="R","S",IF(V70="S","C",IF(N70&gt;0,"S","C"))))</f>
        <v/>
      </c>
      <c r="W71" s="14" t="str">
        <f>IF(H71="","",IF(V71="S",1,W70+1))</f>
        <v/>
      </c>
      <c r="X71" s="83" t="str">
        <f>IF(H71="","",(IF(AND(F70&amp;F71="WW",OR(V70&amp;V71="SC",V70&amp;V71="CC")),"Y",IF(AND(F69&amp;F70&amp;F71="WLW",AZ71&lt;&gt;"B",OR(F69&amp;F70&amp;F71="SCC",F69&amp;F70&amp;F71="CCC")),"Y","N"))))</f>
        <v/>
      </c>
      <c r="Y71" s="14" t="str">
        <f>IF(H71="","",IF(AND(M70&amp;M71="WW",OR(V70&amp;V71="SC",V70&amp;V71="CC")),"Y",IF(AND(M69&amp;M70&amp;M71="WLW",BB71&lt;&gt;"B",OR(V69&amp;V70&amp;V71="SCC",V69&amp;V70&amp;V71="CCC")),"Y","N")))</f>
        <v/>
      </c>
      <c r="Z71" s="14" t="str">
        <f>IF(H71="","",IF(AND(N71&lt;0,W71&gt;2,N71&gt;=(2-W71)),"R","N"))</f>
        <v/>
      </c>
      <c r="AA71" s="14" t="str">
        <f>IF(H71="","",IF(D71="B",1,IF(REPLACE(D71,1,1,"")="",0,REPLACE(D71,1,1,""))))</f>
        <v/>
      </c>
      <c r="AB71" s="14" t="str">
        <f>IF(H71="","",IF(E71="B",1,IF(REPLACE(E71,1,1,"")="",0,REPLACE(E71,1,1,""))))</f>
        <v/>
      </c>
      <c r="AC71" s="14" t="str">
        <f>IF(H71="","",IF(K71="B",1,IF(REPLACE(K71,1,1,"")="",0,REPLACE(K71,1,1,""))))</f>
        <v/>
      </c>
      <c r="AD71" s="14" t="str">
        <f>IF(H71="","",IF(L71="B",1,IF(REPLACE(L71,1,1,"")="",0,REPLACE(L71,1,1,""))))</f>
        <v/>
      </c>
      <c r="AE71" s="14" t="str">
        <f>IF(H70="","",IF(AQ71="TG",IF(H69="P","",BB71),AL71))</f>
        <v/>
      </c>
      <c r="AF71" s="14" t="str">
        <f>IF(H70="","",IF(AQ71="TG",IF(H69="B","",BB71),AM71))</f>
        <v/>
      </c>
      <c r="AG71" s="44" t="str">
        <f>IF(H71="","",IF(AT71="10101","Y",IF(AU71="10101","Y","N")))</f>
        <v/>
      </c>
      <c r="AH71" s="44" t="str">
        <f>IF(H71="","",IF(AT71="12345","Y",IF(AU71="12345","Y","N")))</f>
        <v/>
      </c>
      <c r="AI71" s="44" t="str">
        <f>IF(H71="","",IF(AV71="120012","Y",IF(AW71="120012","Y","N")))</f>
        <v/>
      </c>
      <c r="AJ71" s="75" t="str">
        <f>IF(AP71="T-T",IF(H69="B",AZ71,""),IF(AP71="T-C",IF(H70="B",AZ71,""),IF(AP71="T-B",IF(H70="P",AZ71,""),"")))</f>
        <v/>
      </c>
      <c r="AK71" s="75" t="str">
        <f>IF(AP71="T-T",IF(H69="P",AZ71,""),IF(AP71="T-C",IF(H70="P",AZ71,""),IF(AP71="T-B",IF(H70="B",AZ71,""),"")))</f>
        <v/>
      </c>
      <c r="AL71" s="75" t="str">
        <f>IF(AP71="T-T",IF(H69="B",BB71,""),IF(AP71="T-C",IF(H70="B",BB71,""),IF(AP71="T-B",IF(H70="P",BB71,""),"")))</f>
        <v/>
      </c>
      <c r="AM71" s="75" t="str">
        <f>IF(AP71="T-T",IF(H69="P",BB71,""),IF(AP71="T-C",IF(H70="P",BB71,""),IF(AP71="T-B",IF(H70="B",BB71,""),"")))</f>
        <v/>
      </c>
      <c r="AP71" s="14" t="str">
        <f>IF(H70="","",IF(AG71="Y","T-C",IF(AH71="Y","T-B",IF(AI71="Y","T-T",IF(AP70="PD","PD",IF(OR(AND(AP70="T-T",AP69="T-T",M69&amp;M70="LL"),AND(OR(AP70="T-B",AP70="T-C"),M70="L")),"PD",AP70))))))</f>
        <v/>
      </c>
      <c r="AQ71" s="14" t="str">
        <f>IF(H70="","",IF(AG71="Y","T-C",IF(AH71="Y","T-B",IF(AI71="Y","T-T",IF(AQ70="TG","TG",IF(H70="","",IF(AG71="Y","T-C",IF(AH71="Y","T-B",IF(AI71="Y","T-T",IF(AQ70="TG","TG",IF(OR(AND(AQ70="T-T",AQ69="T-T",M69&amp;M70="LL"),AND(OR(AQ70="T-B",AQ70="T-C"),M70="L")),"TG",AQ70)))))))))))</f>
        <v/>
      </c>
      <c r="AR71" s="14" t="str">
        <f>IF(Dashboard!N71="P",IF(AR70="",1,AR70+1),"")</f>
        <v/>
      </c>
      <c r="AS71" s="14" t="str">
        <f>IF(Dashboard!N71="B",IF(AS70="",1,AS70+1),"")</f>
        <v/>
      </c>
      <c r="AT71" s="14" t="str">
        <f t="shared" si="24"/>
        <v>00000</v>
      </c>
      <c r="AU71" s="14" t="str">
        <f t="shared" si="25"/>
        <v>00000</v>
      </c>
      <c r="AV71" s="14" t="str">
        <f t="shared" si="26"/>
        <v>000000</v>
      </c>
      <c r="AW71" s="14" t="str">
        <f t="shared" si="27"/>
        <v>000000</v>
      </c>
      <c r="AX71" s="14" t="str">
        <f t="shared" si="28"/>
        <v>B</v>
      </c>
      <c r="AY71" s="14" t="str">
        <f>IF(D70="",E70,D70)&amp;F70</f>
        <v/>
      </c>
      <c r="AZ71" s="14" t="str">
        <f t="shared" si="29"/>
        <v/>
      </c>
      <c r="BA71" s="14" t="str">
        <f>IF(K70="",L70,K70)&amp;M70</f>
        <v/>
      </c>
      <c r="BB71" s="14" t="str">
        <f t="shared" si="30"/>
        <v/>
      </c>
      <c r="BC71" s="14">
        <f t="shared" si="31"/>
        <v>1</v>
      </c>
      <c r="BD71" s="14">
        <f t="shared" si="32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>IF(H71="","",IF(AND(E72="",L72=""),"P"&amp;(AA72+AC72),IF(AND(D72="",K72=""),"B"&amp;(AB72+AD72),IF(AND(D72="",L72=""),IF(AB72&gt;AC72,"B"&amp;(AB72-AC72),IF(AB72=AC72,"NB","P"&amp;(AC72-AB72))),IF(AND(E72="",K72=""),IF(AA72&gt;AD72,"P"&amp;(AA72-AD72),IF(AA72=AD72,"NB","B"&amp;(AD72-AA72))))))))</f>
        <v/>
      </c>
      <c r="C72" s="24" t="str">
        <f>IF(H71="","",IF(AP71=AP72,"",AP72))</f>
        <v/>
      </c>
      <c r="D72" s="81" t="str">
        <f>IF(H71="","",IF(AP72="PD",IF(AX72="P",AZ72,""),AJ72))</f>
        <v/>
      </c>
      <c r="E72" s="187" t="str">
        <f>IF(H71="","",IF(AP72="PD",IF(AX72="B",AZ72,""),AK72))</f>
        <v/>
      </c>
      <c r="F72" s="71" t="str">
        <f t="shared" si="20"/>
        <v/>
      </c>
      <c r="G72" s="140"/>
      <c r="H72" s="85" t="str">
        <f>IF(Dashboard!N72="","",Dashboard!N72)</f>
        <v/>
      </c>
      <c r="I72" s="140"/>
      <c r="J72" s="72" t="str">
        <f t="shared" si="21"/>
        <v/>
      </c>
      <c r="K72" s="81" t="str">
        <f>IF(H71="","",IF(AND(D72=AE72,LEFT(AE72)="L",REPLACE(AE72,1,1,"")&gt;=5),"L"&amp;(REPLACE(AE72,1,1,"")-3),AE72))</f>
        <v/>
      </c>
      <c r="L72" s="187" t="str">
        <f>IF(H71="","",IF(AND(E72=AF72,LEFT(AF72)="L",REPLACE(AF72,1,1,"")&gt;=5),"L"&amp;(REPLACE(AF72,1,1,"")-3),AF72))</f>
        <v/>
      </c>
      <c r="M72" s="24" t="str">
        <f t="shared" si="22"/>
        <v/>
      </c>
      <c r="N72" s="24" t="str">
        <f>IF(H72="","",IF(M72="W",0+BD72,0-BD72)+IF(F72="W",0+BC72,0-BC72)+IF(V72="S",0,N71))</f>
        <v/>
      </c>
      <c r="O72" s="190" t="str">
        <f>IF(H71="","",IF(V72="S","",IF(N72&gt;0,N72,IF(Z72="R",N72,""))))</f>
        <v/>
      </c>
      <c r="P72" s="24" t="str">
        <f>IF(H72="","",IF(B72="NB",P71,IF(O72="",SUM($O$5:$O72)+N72,SUM($O$5:$O72))))</f>
        <v/>
      </c>
      <c r="Q72" s="201" t="str">
        <f>IF(Z72="R","Rabbit","")</f>
        <v/>
      </c>
      <c r="R72" s="198" t="str">
        <f>IF(H72="","",IF(M72="W",0+BD72,0-BD72)+IF(F72="W",0+BC72,0-BC72))</f>
        <v/>
      </c>
      <c r="S72" s="83" t="str">
        <f>IF(H72="","",IF(R72&gt;0,"W",IF(R72&lt;0,"L","")))</f>
        <v/>
      </c>
      <c r="T72" s="14" t="str">
        <f>IF(H72="","",IF(T71+U72&gt;=10,10,IF(T71+U72&lt;=-10,-10,T71+U72)))</f>
        <v/>
      </c>
      <c r="U72" s="14">
        <f t="shared" si="23"/>
        <v>0</v>
      </c>
      <c r="V72" s="14" t="str">
        <f>IF(H71="","",IF(Z71="R","S",IF(V71="S","C",IF(N71&gt;0,"S","C"))))</f>
        <v/>
      </c>
      <c r="W72" s="14" t="str">
        <f>IF(H72="","",IF(V72="S",1,W71+1))</f>
        <v/>
      </c>
      <c r="X72" s="83" t="str">
        <f>IF(H72="","",(IF(AND(F71&amp;F72="WW",OR(V71&amp;V72="SC",V71&amp;V72="CC")),"Y",IF(AND(F70&amp;F71&amp;F72="WLW",AZ72&lt;&gt;"B",OR(F70&amp;F71&amp;F72="SCC",F70&amp;F71&amp;F72="CCC")),"Y","N"))))</f>
        <v/>
      </c>
      <c r="Y72" s="14" t="str">
        <f>IF(H72="","",IF(AND(M71&amp;M72="WW",OR(V71&amp;V72="SC",V71&amp;V72="CC")),"Y",IF(AND(M70&amp;M71&amp;M72="WLW",BB72&lt;&gt;"B",OR(V70&amp;V71&amp;V72="SCC",V70&amp;V71&amp;V72="CCC")),"Y","N")))</f>
        <v/>
      </c>
      <c r="Z72" s="14" t="str">
        <f>IF(H72="","",IF(AND(N72&lt;0,W72&gt;2,N72&gt;=(2-W72)),"R","N"))</f>
        <v/>
      </c>
      <c r="AA72" s="14" t="str">
        <f>IF(H72="","",IF(D72="B",1,IF(REPLACE(D72,1,1,"")="",0,REPLACE(D72,1,1,""))))</f>
        <v/>
      </c>
      <c r="AB72" s="14" t="str">
        <f>IF(H72="","",IF(E72="B",1,IF(REPLACE(E72,1,1,"")="",0,REPLACE(E72,1,1,""))))</f>
        <v/>
      </c>
      <c r="AC72" s="14" t="str">
        <f>IF(H72="","",IF(K72="B",1,IF(REPLACE(K72,1,1,"")="",0,REPLACE(K72,1,1,""))))</f>
        <v/>
      </c>
      <c r="AD72" s="14" t="str">
        <f>IF(H72="","",IF(L72="B",1,IF(REPLACE(L72,1,1,"")="",0,REPLACE(L72,1,1,""))))</f>
        <v/>
      </c>
      <c r="AE72" s="14" t="str">
        <f>IF(H71="","",IF(AQ72="TG",IF(H70="P","",BB72),AL72))</f>
        <v/>
      </c>
      <c r="AF72" s="14" t="str">
        <f>IF(H71="","",IF(AQ72="TG",IF(H70="B","",BB72),AM72))</f>
        <v/>
      </c>
      <c r="AG72" s="44" t="str">
        <f>IF(H72="","",IF(AT72="10101","Y",IF(AU72="10101","Y","N")))</f>
        <v/>
      </c>
      <c r="AH72" s="44" t="str">
        <f>IF(H72="","",IF(AT72="12345","Y",IF(AU72="12345","Y","N")))</f>
        <v/>
      </c>
      <c r="AI72" s="44" t="str">
        <f>IF(H72="","",IF(AV72="120012","Y",IF(AW72="120012","Y","N")))</f>
        <v/>
      </c>
      <c r="AJ72" s="75" t="str">
        <f>IF(AP72="T-T",IF(H70="B",AZ72,""),IF(AP72="T-C",IF(H71="B",AZ72,""),IF(AP72="T-B",IF(H71="P",AZ72,""),"")))</f>
        <v/>
      </c>
      <c r="AK72" s="75" t="str">
        <f>IF(AP72="T-T",IF(H70="P",AZ72,""),IF(AP72="T-C",IF(H71="P",AZ72,""),IF(AP72="T-B",IF(H71="B",AZ72,""),"")))</f>
        <v/>
      </c>
      <c r="AL72" s="75" t="str">
        <f>IF(AP72="T-T",IF(H70="B",BB72,""),IF(AP72="T-C",IF(H71="B",BB72,""),IF(AP72="T-B",IF(H71="P",BB72,""),"")))</f>
        <v/>
      </c>
      <c r="AM72" s="75" t="str">
        <f>IF(AP72="T-T",IF(H70="P",BB72,""),IF(AP72="T-C",IF(H71="P",BB72,""),IF(AP72="T-B",IF(H71="B",BB72,""),"")))</f>
        <v/>
      </c>
      <c r="AP72" s="14" t="str">
        <f>IF(H71="","",IF(AG72="Y","T-C",IF(AH72="Y","T-B",IF(AI72="Y","T-T",IF(AP71="PD","PD",IF(OR(AND(AP71="T-T",AP70="T-T",M70&amp;M71="LL"),AND(OR(AP71="T-B",AP71="T-C"),M71="L")),"PD",AP71))))))</f>
        <v/>
      </c>
      <c r="AQ72" s="14" t="str">
        <f>IF(H71="","",IF(AG72="Y","T-C",IF(AH72="Y","T-B",IF(AI72="Y","T-T",IF(AQ71="TG","TG",IF(H71="","",IF(AG72="Y","T-C",IF(AH72="Y","T-B",IF(AI72="Y","T-T",IF(AQ71="TG","TG",IF(OR(AND(AQ71="T-T",AQ70="T-T",M70&amp;M71="LL"),AND(OR(AQ71="T-B",AQ71="T-C"),M71="L")),"TG",AQ71)))))))))))</f>
        <v/>
      </c>
      <c r="AR72" s="14" t="str">
        <f>IF(Dashboard!N72="P",IF(AR71="",1,AR71+1),"")</f>
        <v/>
      </c>
      <c r="AS72" s="14" t="str">
        <f>IF(Dashboard!N72="B",IF(AS71="",1,AS71+1),"")</f>
        <v/>
      </c>
      <c r="AT72" s="14" t="str">
        <f t="shared" si="24"/>
        <v>00000</v>
      </c>
      <c r="AU72" s="14" t="str">
        <f t="shared" si="25"/>
        <v>00000</v>
      </c>
      <c r="AV72" s="14" t="str">
        <f t="shared" si="26"/>
        <v>000000</v>
      </c>
      <c r="AW72" s="14" t="str">
        <f t="shared" si="27"/>
        <v>000000</v>
      </c>
      <c r="AX72" s="14" t="str">
        <f t="shared" si="28"/>
        <v>B</v>
      </c>
      <c r="AY72" s="14" t="str">
        <f>IF(D71="",E71,D71)&amp;F71</f>
        <v/>
      </c>
      <c r="AZ72" s="14" t="str">
        <f t="shared" si="29"/>
        <v/>
      </c>
      <c r="BA72" s="14" t="str">
        <f>IF(K71="",L71,K71)&amp;M71</f>
        <v/>
      </c>
      <c r="BB72" s="14" t="str">
        <f t="shared" si="30"/>
        <v/>
      </c>
      <c r="BC72" s="14">
        <f t="shared" si="31"/>
        <v>1</v>
      </c>
      <c r="BD72" s="14">
        <f t="shared" si="32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>IF(H72="","",IF(AND(E73="",L73=""),"P"&amp;(AA73+AC73),IF(AND(D73="",K73=""),"B"&amp;(AB73+AD73),IF(AND(D73="",L73=""),IF(AB73&gt;AC73,"B"&amp;(AB73-AC73),IF(AB73=AC73,"NB","P"&amp;(AC73-AB73))),IF(AND(E73="",K73=""),IF(AA73&gt;AD73,"P"&amp;(AA73-AD73),IF(AA73=AD73,"NB","B"&amp;(AD73-AA73))))))))</f>
        <v/>
      </c>
      <c r="C73" s="24" t="str">
        <f>IF(H72="","",IF(AP72=AP73,"",AP73))</f>
        <v/>
      </c>
      <c r="D73" s="81" t="str">
        <f>IF(H72="","",IF(AP73="PD",IF(AX73="P",AZ73,""),AJ73))</f>
        <v/>
      </c>
      <c r="E73" s="187" t="str">
        <f>IF(H72="","",IF(AP73="PD",IF(AX73="B",AZ73,""),AK73))</f>
        <v/>
      </c>
      <c r="F73" s="71" t="str">
        <f t="shared" si="20"/>
        <v/>
      </c>
      <c r="G73" s="140"/>
      <c r="H73" s="85" t="str">
        <f>IF(Dashboard!N73="","",Dashboard!N73)</f>
        <v/>
      </c>
      <c r="I73" s="140"/>
      <c r="J73" s="72" t="str">
        <f t="shared" si="21"/>
        <v/>
      </c>
      <c r="K73" s="81" t="str">
        <f>IF(H72="","",IF(AND(D73=AE73,LEFT(AE73)="L",REPLACE(AE73,1,1,"")&gt;=5),"L"&amp;(REPLACE(AE73,1,1,"")-3),AE73))</f>
        <v/>
      </c>
      <c r="L73" s="187" t="str">
        <f>IF(H72="","",IF(AND(E73=AF73,LEFT(AF73)="L",REPLACE(AF73,1,1,"")&gt;=5),"L"&amp;(REPLACE(AF73,1,1,"")-3),AF73))</f>
        <v/>
      </c>
      <c r="M73" s="24" t="str">
        <f t="shared" si="22"/>
        <v/>
      </c>
      <c r="N73" s="24" t="str">
        <f>IF(H73="","",IF(M73="W",0+BD73,0-BD73)+IF(F73="W",0+BC73,0-BC73)+IF(V73="S",0,N72))</f>
        <v/>
      </c>
      <c r="O73" s="190" t="str">
        <f>IF(H72="","",IF(V73="S","",IF(N73&gt;0,N73,IF(Z73="R",N73,""))))</f>
        <v/>
      </c>
      <c r="P73" s="24" t="str">
        <f>IF(H73="","",IF(B73="NB",P72,IF(O73="",SUM($O$5:$O73)+N73,SUM($O$5:$O73))))</f>
        <v/>
      </c>
      <c r="Q73" s="201" t="str">
        <f>IF(Z73="R","Rabbit","")</f>
        <v/>
      </c>
      <c r="R73" s="198" t="str">
        <f>IF(H73="","",IF(M73="W",0+BD73,0-BD73)+IF(F73="W",0+BC73,0-BC73))</f>
        <v/>
      </c>
      <c r="S73" s="83" t="str">
        <f>IF(H73="","",IF(R73&gt;0,"W",IF(R73&lt;0,"L","")))</f>
        <v/>
      </c>
      <c r="T73" s="14" t="str">
        <f>IF(H73="","",IF(T72+U73&gt;=10,10,IF(T72+U73&lt;=-10,-10,T72+U73)))</f>
        <v/>
      </c>
      <c r="U73" s="14">
        <f t="shared" si="23"/>
        <v>0</v>
      </c>
      <c r="V73" s="14" t="str">
        <f>IF(H72="","",IF(Z72="R","S",IF(V72="S","C",IF(N72&gt;0,"S","C"))))</f>
        <v/>
      </c>
      <c r="W73" s="14" t="str">
        <f>IF(H73="","",IF(V73="S",1,W72+1))</f>
        <v/>
      </c>
      <c r="X73" s="83" t="str">
        <f>IF(H73="","",(IF(AND(F72&amp;F73="WW",OR(V72&amp;V73="SC",V72&amp;V73="CC")),"Y",IF(AND(F71&amp;F72&amp;F73="WLW",AZ73&lt;&gt;"B",OR(F71&amp;F72&amp;F73="SCC",F71&amp;F72&amp;F73="CCC")),"Y","N"))))</f>
        <v/>
      </c>
      <c r="Y73" s="14" t="str">
        <f>IF(H73="","",IF(AND(M72&amp;M73="WW",OR(V72&amp;V73="SC",V72&amp;V73="CC")),"Y",IF(AND(M71&amp;M72&amp;M73="WLW",BB73&lt;&gt;"B",OR(V71&amp;V72&amp;V73="SCC",V71&amp;V72&amp;V73="CCC")),"Y","N")))</f>
        <v/>
      </c>
      <c r="Z73" s="14" t="str">
        <f>IF(H73="","",IF(AND(N73&lt;0,W73&gt;2,N73&gt;=(2-W73)),"R","N"))</f>
        <v/>
      </c>
      <c r="AA73" s="14" t="str">
        <f>IF(H73="","",IF(D73="B",1,IF(REPLACE(D73,1,1,"")="",0,REPLACE(D73,1,1,""))))</f>
        <v/>
      </c>
      <c r="AB73" s="14" t="str">
        <f>IF(H73="","",IF(E73="B",1,IF(REPLACE(E73,1,1,"")="",0,REPLACE(E73,1,1,""))))</f>
        <v/>
      </c>
      <c r="AC73" s="14" t="str">
        <f>IF(H73="","",IF(K73="B",1,IF(REPLACE(K73,1,1,"")="",0,REPLACE(K73,1,1,""))))</f>
        <v/>
      </c>
      <c r="AD73" s="14" t="str">
        <f>IF(H73="","",IF(L73="B",1,IF(REPLACE(L73,1,1,"")="",0,REPLACE(L73,1,1,""))))</f>
        <v/>
      </c>
      <c r="AE73" s="14" t="str">
        <f>IF(H72="","",IF(AQ73="TG",IF(H71="P","",BB73),AL73))</f>
        <v/>
      </c>
      <c r="AF73" s="14" t="str">
        <f>IF(H72="","",IF(AQ73="TG",IF(H71="B","",BB73),AM73))</f>
        <v/>
      </c>
      <c r="AG73" s="44" t="str">
        <f>IF(H73="","",IF(AT73="10101","Y",IF(AU73="10101","Y","N")))</f>
        <v/>
      </c>
      <c r="AH73" s="44" t="str">
        <f>IF(H73="","",IF(AT73="12345","Y",IF(AU73="12345","Y","N")))</f>
        <v/>
      </c>
      <c r="AI73" s="44" t="str">
        <f>IF(H73="","",IF(AV73="120012","Y",IF(AW73="120012","Y","N")))</f>
        <v/>
      </c>
      <c r="AJ73" s="75" t="str">
        <f>IF(AP73="T-T",IF(H71="B",AZ73,""),IF(AP73="T-C",IF(H72="B",AZ73,""),IF(AP73="T-B",IF(H72="P",AZ73,""),"")))</f>
        <v/>
      </c>
      <c r="AK73" s="75" t="str">
        <f>IF(AP73="T-T",IF(H71="P",AZ73,""),IF(AP73="T-C",IF(H72="P",AZ73,""),IF(AP73="T-B",IF(H72="B",AZ73,""),"")))</f>
        <v/>
      </c>
      <c r="AL73" s="75" t="str">
        <f>IF(AP73="T-T",IF(H71="B",BB73,""),IF(AP73="T-C",IF(H72="B",BB73,""),IF(AP73="T-B",IF(H72="P",BB73,""),"")))</f>
        <v/>
      </c>
      <c r="AM73" s="75" t="str">
        <f>IF(AP73="T-T",IF(H71="P",BB73,""),IF(AP73="T-C",IF(H72="P",BB73,""),IF(AP73="T-B",IF(H72="B",BB73,""),"")))</f>
        <v/>
      </c>
      <c r="AP73" s="14" t="str">
        <f>IF(H72="","",IF(AG73="Y","T-C",IF(AH73="Y","T-B",IF(AI73="Y","T-T",IF(AP72="PD","PD",IF(OR(AND(AP72="T-T",AP71="T-T",M71&amp;M72="LL"),AND(OR(AP72="T-B",AP72="T-C"),M72="L")),"PD",AP72))))))</f>
        <v/>
      </c>
      <c r="AQ73" s="14" t="str">
        <f>IF(H72="","",IF(AG73="Y","T-C",IF(AH73="Y","T-B",IF(AI73="Y","T-T",IF(AQ72="TG","TG",IF(H72="","",IF(AG73="Y","T-C",IF(AH73="Y","T-B",IF(AI73="Y","T-T",IF(AQ72="TG","TG",IF(OR(AND(AQ72="T-T",AQ71="T-T",M71&amp;M72="LL"),AND(OR(AQ72="T-B",AQ72="T-C"),M72="L")),"TG",AQ72)))))))))))</f>
        <v/>
      </c>
      <c r="AR73" s="14" t="str">
        <f>IF(Dashboard!N73="P",IF(AR72="",1,AR72+1),"")</f>
        <v/>
      </c>
      <c r="AS73" s="14" t="str">
        <f>IF(Dashboard!N73="B",IF(AS72="",1,AS72+1),"")</f>
        <v/>
      </c>
      <c r="AT73" s="14" t="str">
        <f t="shared" si="24"/>
        <v>00000</v>
      </c>
      <c r="AU73" s="14" t="str">
        <f t="shared" si="25"/>
        <v>00000</v>
      </c>
      <c r="AV73" s="14" t="str">
        <f t="shared" si="26"/>
        <v>000000</v>
      </c>
      <c r="AW73" s="14" t="str">
        <f t="shared" si="27"/>
        <v>000000</v>
      </c>
      <c r="AX73" s="14" t="str">
        <f t="shared" si="28"/>
        <v>B</v>
      </c>
      <c r="AY73" s="14" t="str">
        <f>IF(D72="",E72,D72)&amp;F72</f>
        <v/>
      </c>
      <c r="AZ73" s="14" t="str">
        <f t="shared" si="29"/>
        <v/>
      </c>
      <c r="BA73" s="14" t="str">
        <f>IF(K72="",L72,K72)&amp;M72</f>
        <v/>
      </c>
      <c r="BB73" s="14" t="str">
        <f t="shared" si="30"/>
        <v/>
      </c>
      <c r="BC73" s="14">
        <f t="shared" si="31"/>
        <v>1</v>
      </c>
      <c r="BD73" s="14">
        <f t="shared" si="32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>IF(H73="","",IF(AP73=AP74,"",AP74))</f>
        <v/>
      </c>
      <c r="D74" s="82" t="str">
        <f>IF(H73="","",IF(AP74="PD",IF(AX74="P",AZ74,""),AJ74))</f>
        <v/>
      </c>
      <c r="E74" s="188" t="str">
        <f>IF(H73="","",IF(AP74="PD",IF(AX74="B",AZ74,""),AK74))</f>
        <v/>
      </c>
      <c r="F74" s="74" t="str">
        <f t="shared" si="20"/>
        <v/>
      </c>
      <c r="G74" s="140"/>
      <c r="H74" s="86" t="str">
        <f>IF(Dashboard!N74="","",Dashboard!N74)</f>
        <v/>
      </c>
      <c r="I74" s="140"/>
      <c r="J74" s="73" t="str">
        <f t="shared" si="21"/>
        <v/>
      </c>
      <c r="K74" s="82" t="str">
        <f>IF(H73="","",IF(AND(D74=AE74,LEFT(AE74)="L",REPLACE(AE74,1,1,"")&gt;=5),"L"&amp;(REPLACE(AE74,1,1,"")-3),AE74))</f>
        <v/>
      </c>
      <c r="L74" s="188" t="str">
        <f>IF(H73="","",IF(AND(E74=AF74,LEFT(AF74)="L",REPLACE(AF74,1,1,"")&gt;=5),"L"&amp;(REPLACE(AF74,1,1,"")-3),AF74))</f>
        <v/>
      </c>
      <c r="M74" s="25" t="str">
        <f t="shared" si="22"/>
        <v/>
      </c>
      <c r="N74" s="25" t="str">
        <f>IF(H74="","",IF(M74="W",0+BD74,0-BD74)+IF(F74="W",0+BC74,0-BC74)+IF(V74="S",0,N73))</f>
        <v/>
      </c>
      <c r="O74" s="202" t="str">
        <f>IF(H73="","",IF(V74="S","",IF(N74&gt;0,N74,IF(Z74="R",N74,""))))</f>
        <v/>
      </c>
      <c r="P74" s="25" t="str">
        <f>IF(H74="","",IF(B74="NB",P73,IF(O74="",SUM($O$5:$O74)+N74,SUM($O$5:$O74))))</f>
        <v/>
      </c>
      <c r="Q74" s="203" t="str">
        <f>IF(Z74="R","Rabbit","")</f>
        <v/>
      </c>
      <c r="R74" s="198" t="str">
        <f>IF(H74="","",IF(M74="W",0+BD74,0-BD74)+IF(F74="W",0+BC74,0-BC74))</f>
        <v/>
      </c>
      <c r="S74" s="83" t="str">
        <f>IF(H74="","",IF(R74&gt;0,"W",IF(R74&lt;0,"L","")))</f>
        <v/>
      </c>
      <c r="T74" s="14" t="str">
        <f>IF(H74="","",IF(T73+U74&gt;=10,10,IF(T73+U74&lt;=-10,-10,T73+U74)))</f>
        <v/>
      </c>
      <c r="U74" s="14">
        <f t="shared" si="23"/>
        <v>0</v>
      </c>
      <c r="V74" s="14" t="str">
        <f>IF(H73="","",IF(Z73="R","S",IF(V73="S","C",IF(N73&gt;0,"S","C"))))</f>
        <v/>
      </c>
      <c r="W74" s="14" t="str">
        <f>IF(H74="","",IF(V74="S",1,W73+1))</f>
        <v/>
      </c>
      <c r="X74" s="83" t="str">
        <f>IF(H74="","",(IF(AND(F73&amp;F74="WW",OR(V73&amp;V74="SC",V73&amp;V74="CC")),"Y",IF(AND(F72&amp;F73&amp;F74="WLW",AZ74&lt;&gt;"B",OR(F72&amp;F73&amp;F74="SCC",F72&amp;F73&amp;F74="CCC")),"Y","N"))))</f>
        <v/>
      </c>
      <c r="Y74" s="14" t="str">
        <f>IF(H74="","",IF(AND(M73&amp;M74="WW",OR(V73&amp;V74="SC",V73&amp;V74="CC")),"Y",IF(AND(M72&amp;M73&amp;M74="WLW",BB74&lt;&gt;"B",OR(V72&amp;V73&amp;V74="SCC",V72&amp;V73&amp;V74="CCC")),"Y","N")))</f>
        <v/>
      </c>
      <c r="Z74" s="14" t="str">
        <f>IF(H74="","",IF(AND(N74&lt;0,W74&gt;2,N74&gt;=(2-W74)),"R","N"))</f>
        <v/>
      </c>
      <c r="AA74" s="14" t="str">
        <f>IF(H74="","",IF(D74="B",1,IF(REPLACE(D74,1,1,"")="",0,REPLACE(D74,1,1,""))))</f>
        <v/>
      </c>
      <c r="AB74" s="14" t="str">
        <f>IF(H74="","",IF(E74="B",1,IF(REPLACE(E74,1,1,"")="",0,REPLACE(E74,1,1,""))))</f>
        <v/>
      </c>
      <c r="AC74" s="14" t="str">
        <f>IF(H74="","",IF(K74="B",1,IF(REPLACE(K74,1,1,"")="",0,REPLACE(K74,1,1,""))))</f>
        <v/>
      </c>
      <c r="AD74" s="14" t="str">
        <f>IF(H74="","",IF(L74="B",1,IF(REPLACE(L74,1,1,"")="",0,REPLACE(L74,1,1,""))))</f>
        <v/>
      </c>
      <c r="AE74" s="14" t="str">
        <f>IF(H73="","",IF(AQ74="TG",IF(H72="P","",BB74),AL74))</f>
        <v/>
      </c>
      <c r="AF74" s="14" t="str">
        <f>IF(H73="","",IF(AQ74="TG",IF(H72="B","",BB74),AM74))</f>
        <v/>
      </c>
      <c r="AG74" s="44" t="str">
        <f>IF(H74="","",IF(AT74="10101","Y",IF(AU74="10101","Y","N")))</f>
        <v/>
      </c>
      <c r="AH74" s="44" t="str">
        <f>IF(H74="","",IF(AT74="12345","Y",IF(AU74="12345","Y","N")))</f>
        <v/>
      </c>
      <c r="AI74" s="44" t="str">
        <f>IF(H74="","",IF(AV74="120012","Y",IF(AW74="120012","Y","N")))</f>
        <v/>
      </c>
      <c r="AJ74" s="75" t="str">
        <f>IF(AP74="T-T",IF(H72="B",AZ74,""),IF(AP74="T-C",IF(H73="B",AZ74,""),IF(AP74="T-B",IF(H73="P",AZ74,""),"")))</f>
        <v/>
      </c>
      <c r="AK74" s="75" t="str">
        <f>IF(AP74="T-T",IF(H72="P",AZ74,""),IF(AP74="T-C",IF(H73="P",AZ74,""),IF(AP74="T-B",IF(H73="B",AZ74,""),"")))</f>
        <v/>
      </c>
      <c r="AL74" s="75" t="str">
        <f>IF(AP74="T-T",IF(H72="B",BB74,""),IF(AP74="T-C",IF(H73="B",BB74,""),IF(AP74="T-B",IF(H73="P",BB74,""),"")))</f>
        <v/>
      </c>
      <c r="AM74" s="75" t="str">
        <f>IF(AP74="T-T",IF(H72="P",BB74,""),IF(AP74="T-C",IF(H73="P",BB74,""),IF(AP74="T-B",IF(H73="B",BB74,""),"")))</f>
        <v/>
      </c>
      <c r="AP74" s="14" t="str">
        <f>IF(H73="","",IF(AG74="Y","T-C",IF(AH74="Y","T-B",IF(AI74="Y","T-T",IF(AP73="PD","PD",IF(OR(AND(AP73="T-T",AP72="T-T",M72&amp;M73="LL"),AND(OR(AP73="T-B",AP73="T-C"),M73="L")),"PD",AP73))))))</f>
        <v/>
      </c>
      <c r="AQ74" s="14" t="str">
        <f>IF(H73="","",IF(AG74="Y","T-C",IF(AH74="Y","T-B",IF(AI74="Y","T-T",IF(AQ73="TG","TG",IF(H73="","",IF(AG74="Y","T-C",IF(AH74="Y","T-B",IF(AI74="Y","T-T",IF(AQ73="TG","TG",IF(OR(AND(AQ73="T-T",AQ72="T-T",M72&amp;M73="LL"),AND(OR(AQ73="T-B",AQ73="T-C"),M73="L")),"TG",AQ73)))))))))))</f>
        <v/>
      </c>
      <c r="AR74" s="14" t="str">
        <f>IF(Dashboard!N74="P",IF(AR73="",1,AR73+1),"")</f>
        <v/>
      </c>
      <c r="AS74" s="14" t="str">
        <f>IF(Dashboard!N74="B",IF(AS73="",1,AS73+1),"")</f>
        <v/>
      </c>
      <c r="AT74" s="14" t="str">
        <f t="shared" si="24"/>
        <v>00000</v>
      </c>
      <c r="AU74" s="14" t="str">
        <f t="shared" si="25"/>
        <v>00000</v>
      </c>
      <c r="AV74" s="14" t="str">
        <f t="shared" si="26"/>
        <v>000000</v>
      </c>
      <c r="AW74" s="14" t="str">
        <f t="shared" si="27"/>
        <v>000000</v>
      </c>
      <c r="AX74" s="14" t="str">
        <f t="shared" si="28"/>
        <v>B</v>
      </c>
      <c r="AY74" s="14" t="str">
        <f>IF(D73="",E73,D73)&amp;F73</f>
        <v/>
      </c>
      <c r="AZ74" s="14" t="str">
        <f t="shared" si="29"/>
        <v/>
      </c>
      <c r="BA74" s="14" t="str">
        <f>IF(K73="",L73,K73)&amp;M73</f>
        <v/>
      </c>
      <c r="BB74" s="14" t="str">
        <f t="shared" si="30"/>
        <v/>
      </c>
      <c r="BC74" s="14">
        <f t="shared" si="31"/>
        <v>1</v>
      </c>
      <c r="BD74" s="14">
        <f t="shared" si="32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>IF(H74="","",IF(AND(E75="",L75=""),"P"&amp;(AA75+AC75),IF(AND(D75="",K75=""),"B"&amp;(AB75+AD75),IF(AND(D75="",L75=""),IF(AB75&gt;AC75,"B"&amp;(AB75-AC75),IF(AB75=AC75,"NB","P"&amp;(AC75-AB75))),IF(AND(E75="",K75=""),IF(AA75&gt;AD75,"P"&amp;(AA75-AD75),IF(AA75=AD75,"NB","B"&amp;(AD75-AA75))))))))</f>
        <v/>
      </c>
      <c r="C75" s="36" t="str">
        <f>IF(H74="","",IF(AP74=AP75,"",AP75))</f>
        <v/>
      </c>
      <c r="D75" s="79" t="str">
        <f>IF(H74="","",IF(AP75="PD",IF(AX75="P",AZ75,""),AJ75))</f>
        <v/>
      </c>
      <c r="E75" s="186" t="str">
        <f>IF(H74="","",IF(AP75="PD",IF(AX75="B",AZ75,""),AK75))</f>
        <v/>
      </c>
      <c r="F75" s="80" t="str">
        <f t="shared" si="20"/>
        <v/>
      </c>
      <c r="G75" s="140"/>
      <c r="H75" s="84" t="str">
        <f>IF(Dashboard!N75="","",Dashboard!N75)</f>
        <v/>
      </c>
      <c r="I75" s="140"/>
      <c r="J75" s="78" t="str">
        <f t="shared" si="21"/>
        <v/>
      </c>
      <c r="K75" s="79" t="str">
        <f>IF(H74="","",IF(AND(D75=AE75,LEFT(AE75)="L",REPLACE(AE75,1,1,"")&gt;=5),"L"&amp;(REPLACE(AE75,1,1,"")-3),AE75))</f>
        <v/>
      </c>
      <c r="L75" s="186" t="str">
        <f>IF(H74="","",IF(AND(E75=AF75,LEFT(AF75)="L",REPLACE(AF75,1,1,"")&gt;=5),"L"&amp;(REPLACE(AF75,1,1,"")-3),AF75))</f>
        <v/>
      </c>
      <c r="M75" s="36" t="str">
        <f t="shared" si="22"/>
        <v/>
      </c>
      <c r="N75" s="36" t="str">
        <f>IF(H75="","",IF(M75="W",0+BD75,0-BD75)+IF(F75="W",0+BC75,0-BC75)+IF(V75="S",0,N74))</f>
        <v/>
      </c>
      <c r="O75" s="207" t="str">
        <f>IF(H74="","",IF(V75="S","",IF(N75&gt;0,N75,IF(Z75="R",N75,""))))</f>
        <v/>
      </c>
      <c r="P75" s="36" t="str">
        <f>IF(H75="","",IF(B75="NB",P74,IF(O75="",SUM($O$5:$O75)+N75,SUM($O$5:$O75))))</f>
        <v/>
      </c>
      <c r="Q75" s="208" t="str">
        <f>IF(Z75="R","Rabbit","")</f>
        <v/>
      </c>
      <c r="R75" s="198" t="str">
        <f>IF(H75="","",IF(M75="W",0+BD75,0-BD75)+IF(F75="W",0+BC75,0-BC75))</f>
        <v/>
      </c>
      <c r="S75" s="83" t="str">
        <f>IF(H75="","",IF(R75&gt;0,"W",IF(R75&lt;0,"L","")))</f>
        <v/>
      </c>
      <c r="T75" s="14" t="str">
        <f>IF(H75="","",IF(T74+U75&gt;=10,10,IF(T74+U75&lt;=-10,-10,T74+U75)))</f>
        <v/>
      </c>
      <c r="U75" s="14">
        <f t="shared" si="23"/>
        <v>0</v>
      </c>
      <c r="V75" s="14" t="str">
        <f>IF(H74="","",IF(Z74="R","S",IF(V74="S","C",IF(N74&gt;0,"S","C"))))</f>
        <v/>
      </c>
      <c r="W75" s="14" t="str">
        <f>IF(H75="","",IF(V75="S",1,W74+1))</f>
        <v/>
      </c>
      <c r="X75" s="83" t="str">
        <f>IF(H75="","",(IF(AND(F74&amp;F75="WW",OR(V74&amp;V75="SC",V74&amp;V75="CC")),"Y",IF(AND(F73&amp;F74&amp;F75="WLW",AZ75&lt;&gt;"B",OR(F73&amp;F74&amp;F75="SCC",F73&amp;F74&amp;F75="CCC")),"Y","N"))))</f>
        <v/>
      </c>
      <c r="Y75" s="14" t="str">
        <f>IF(H75="","",IF(AND(M74&amp;M75="WW",OR(V74&amp;V75="SC",V74&amp;V75="CC")),"Y",IF(AND(M73&amp;M74&amp;M75="WLW",BB75&lt;&gt;"B",OR(V73&amp;V74&amp;V75="SCC",V73&amp;V74&amp;V75="CCC")),"Y","N")))</f>
        <v/>
      </c>
      <c r="Z75" s="14" t="str">
        <f>IF(H75="","",IF(AND(N75&lt;0,W75&gt;2,N75&gt;=(2-W75)),"R","N"))</f>
        <v/>
      </c>
      <c r="AA75" s="14" t="str">
        <f>IF(H75="","",IF(D75="B",1,IF(REPLACE(D75,1,1,"")="",0,REPLACE(D75,1,1,""))))</f>
        <v/>
      </c>
      <c r="AB75" s="14" t="str">
        <f>IF(H75="","",IF(E75="B",1,IF(REPLACE(E75,1,1,"")="",0,REPLACE(E75,1,1,""))))</f>
        <v/>
      </c>
      <c r="AC75" s="14" t="str">
        <f>IF(H75="","",IF(K75="B",1,IF(REPLACE(K75,1,1,"")="",0,REPLACE(K75,1,1,""))))</f>
        <v/>
      </c>
      <c r="AD75" s="14" t="str">
        <f>IF(H75="","",IF(L75="B",1,IF(REPLACE(L75,1,1,"")="",0,REPLACE(L75,1,1,""))))</f>
        <v/>
      </c>
      <c r="AE75" s="14" t="str">
        <f>IF(H74="","",IF(AQ75="TG",IF(H73="P","",BB75),AL75))</f>
        <v/>
      </c>
      <c r="AF75" s="14" t="str">
        <f>IF(H74="","",IF(AQ75="TG",IF(H73="B","",BB75),AM75))</f>
        <v/>
      </c>
      <c r="AG75" s="44" t="str">
        <f>IF(H75="","",IF(AT75="10101","Y",IF(AU75="10101","Y","N")))</f>
        <v/>
      </c>
      <c r="AH75" s="44" t="str">
        <f>IF(H75="","",IF(AT75="12345","Y",IF(AU75="12345","Y","N")))</f>
        <v/>
      </c>
      <c r="AI75" s="44" t="str">
        <f>IF(H75="","",IF(AV75="120012","Y",IF(AW75="120012","Y","N")))</f>
        <v/>
      </c>
      <c r="AJ75" s="75" t="str">
        <f>IF(AP75="T-T",IF(H73="B",AZ75,""),IF(AP75="T-C",IF(H74="B",AZ75,""),IF(AP75="T-B",IF(H74="P",AZ75,""),"")))</f>
        <v/>
      </c>
      <c r="AK75" s="75" t="str">
        <f>IF(AP75="T-T",IF(H73="P",AZ75,""),IF(AP75="T-C",IF(H74="P",AZ75,""),IF(AP75="T-B",IF(H74="B",AZ75,""),"")))</f>
        <v/>
      </c>
      <c r="AL75" s="75" t="str">
        <f>IF(AP75="T-T",IF(H73="B",BB75,""),IF(AP75="T-C",IF(H74="B",BB75,""),IF(AP75="T-B",IF(H74="P",BB75,""),"")))</f>
        <v/>
      </c>
      <c r="AM75" s="75" t="str">
        <f>IF(AP75="T-T",IF(H73="P",BB75,""),IF(AP75="T-C",IF(H74="P",BB75,""),IF(AP75="T-B",IF(H74="B",BB75,""),"")))</f>
        <v/>
      </c>
      <c r="AP75" s="14" t="str">
        <f>IF(H74="","",IF(AG75="Y","T-C",IF(AH75="Y","T-B",IF(AI75="Y","T-T",IF(AP74="PD","PD",IF(OR(AND(AP74="T-T",AP73="T-T",M73&amp;M74="LL"),AND(OR(AP74="T-B",AP74="T-C"),M74="L")),"PD",AP74))))))</f>
        <v/>
      </c>
      <c r="AQ75" s="14" t="str">
        <f>IF(H74="","",IF(AG75="Y","T-C",IF(AH75="Y","T-B",IF(AI75="Y","T-T",IF(AQ74="TG","TG",IF(H74="","",IF(AG75="Y","T-C",IF(AH75="Y","T-B",IF(AI75="Y","T-T",IF(AQ74="TG","TG",IF(OR(AND(AQ74="T-T",AQ73="T-T",M73&amp;M74="LL"),AND(OR(AQ74="T-B",AQ74="T-C"),M74="L")),"TG",AQ74)))))))))))</f>
        <v/>
      </c>
      <c r="AR75" s="14" t="str">
        <f>IF(Dashboard!N75="P",IF(AR74="",1,AR74+1),"")</f>
        <v/>
      </c>
      <c r="AS75" s="14" t="str">
        <f>IF(Dashboard!N75="B",IF(AS74="",1,AS74+1),"")</f>
        <v/>
      </c>
      <c r="AT75" s="14" t="str">
        <f t="shared" si="24"/>
        <v>00000</v>
      </c>
      <c r="AU75" s="14" t="str">
        <f t="shared" si="25"/>
        <v>00000</v>
      </c>
      <c r="AV75" s="14" t="str">
        <f t="shared" si="26"/>
        <v>000000</v>
      </c>
      <c r="AW75" s="14" t="str">
        <f t="shared" si="27"/>
        <v>000000</v>
      </c>
      <c r="AX75" s="14" t="str">
        <f t="shared" si="28"/>
        <v>B</v>
      </c>
      <c r="AY75" s="14" t="str">
        <f>IF(D74="",E74,D74)&amp;F74</f>
        <v/>
      </c>
      <c r="AZ75" s="14" t="str">
        <f t="shared" si="29"/>
        <v/>
      </c>
      <c r="BA75" s="14" t="str">
        <f>IF(K74="",L74,K74)&amp;M74</f>
        <v/>
      </c>
      <c r="BB75" s="14" t="str">
        <f t="shared" si="30"/>
        <v/>
      </c>
      <c r="BC75" s="14">
        <f t="shared" si="31"/>
        <v>1</v>
      </c>
      <c r="BD75" s="14">
        <f t="shared" si="32"/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>IF(H75="","",IF(AND(E76="",L76=""),"P"&amp;(AA76+AC76),IF(AND(D76="",K76=""),"B"&amp;(AB76+AD76),IF(AND(D76="",L76=""),IF(AB76&gt;AC76,"B"&amp;(AB76-AC76),IF(AB76=AC76,"NB","P"&amp;(AC76-AB76))),IF(AND(E76="",K76=""),IF(AA76&gt;AD76,"P"&amp;(AA76-AD76),IF(AA76=AD76,"NB","B"&amp;(AD76-AA76))))))))</f>
        <v/>
      </c>
      <c r="C76" s="24" t="str">
        <f>IF(H75="","",IF(AP75=AP76,"",AP76))</f>
        <v/>
      </c>
      <c r="D76" s="81" t="str">
        <f>IF(H75="","",IF(AP76="PD",IF(AX76="P",AZ76,""),AJ76))</f>
        <v/>
      </c>
      <c r="E76" s="187" t="str">
        <f>IF(H75="","",IF(AP76="PD",IF(AX76="B",AZ76,""),AK76))</f>
        <v/>
      </c>
      <c r="F76" s="71" t="str">
        <f t="shared" si="20"/>
        <v/>
      </c>
      <c r="G76" s="140"/>
      <c r="H76" s="85" t="str">
        <f>IF(Dashboard!N76="","",Dashboard!N76)</f>
        <v/>
      </c>
      <c r="I76" s="140"/>
      <c r="J76" s="72" t="str">
        <f t="shared" si="21"/>
        <v/>
      </c>
      <c r="K76" s="81" t="str">
        <f>IF(H75="","",IF(AND(D76=AE76,LEFT(AE76)="L",REPLACE(AE76,1,1,"")&gt;=5),"L"&amp;(REPLACE(AE76,1,1,"")-3),AE76))</f>
        <v/>
      </c>
      <c r="L76" s="187" t="str">
        <f>IF(H75="","",IF(AND(E76=AF76,LEFT(AF76)="L",REPLACE(AF76,1,1,"")&gt;=5),"L"&amp;(REPLACE(AF76,1,1,"")-3),AF76))</f>
        <v/>
      </c>
      <c r="M76" s="24" t="str">
        <f t="shared" si="22"/>
        <v/>
      </c>
      <c r="N76" s="24" t="str">
        <f>IF(H76="","",IF(M76="W",0+BD76,0-BD76)+IF(F76="W",0+BC76,0-BC76)+IF(V76="S",0,N75))</f>
        <v/>
      </c>
      <c r="O76" s="190" t="str">
        <f>IF(H75="","",IF(V76="S","",IF(N76&gt;0,N76,IF(Z76="R",N76,""))))</f>
        <v/>
      </c>
      <c r="P76" s="24" t="str">
        <f>IF(H76="","",IF(B76="NB",P75,IF(O76="",SUM($O$5:$O76)+N76,SUM($O$5:$O76))))</f>
        <v/>
      </c>
      <c r="Q76" s="201" t="str">
        <f>IF(Z76="R","Rabbit","")</f>
        <v/>
      </c>
      <c r="R76" s="198" t="str">
        <f>IF(H76="","",IF(M76="W",0+BD76,0-BD76)+IF(F76="W",0+BC76,0-BC76))</f>
        <v/>
      </c>
      <c r="S76" s="83" t="str">
        <f>IF(H76="","",IF(R76&gt;0,"W",IF(R76&lt;0,"L","")))</f>
        <v/>
      </c>
      <c r="T76" s="14" t="str">
        <f>IF(H76="","",IF(T75+U76&gt;=10,10,IF(T75+U76&lt;=-10,-10,T75+U76)))</f>
        <v/>
      </c>
      <c r="U76" s="14">
        <f t="shared" si="23"/>
        <v>0</v>
      </c>
      <c r="V76" s="14" t="str">
        <f>IF(H75="","",IF(Z75="R","S",IF(V75="S","C",IF(N75&gt;0,"S","C"))))</f>
        <v/>
      </c>
      <c r="W76" s="14" t="str">
        <f>IF(H76="","",IF(V76="S",1,W75+1))</f>
        <v/>
      </c>
      <c r="X76" s="83" t="str">
        <f>IF(H76="","",(IF(AND(F75&amp;F76="WW",OR(V75&amp;V76="SC",V75&amp;V76="CC")),"Y",IF(AND(F74&amp;F75&amp;F76="WLW",AZ76&lt;&gt;"B",OR(F74&amp;F75&amp;F76="SCC",F74&amp;F75&amp;F76="CCC")),"Y","N"))))</f>
        <v/>
      </c>
      <c r="Y76" s="14" t="str">
        <f>IF(H76="","",IF(AND(M75&amp;M76="WW",OR(V75&amp;V76="SC",V75&amp;V76="CC")),"Y",IF(AND(M74&amp;M75&amp;M76="WLW",BB76&lt;&gt;"B",OR(V74&amp;V75&amp;V76="SCC",V74&amp;V75&amp;V76="CCC")),"Y","N")))</f>
        <v/>
      </c>
      <c r="Z76" s="14" t="str">
        <f>IF(H76="","",IF(AND(N76&lt;0,W76&gt;2,N76&gt;=(2-W76)),"R","N"))</f>
        <v/>
      </c>
      <c r="AA76" s="14" t="str">
        <f>IF(H76="","",IF(D76="B",1,IF(REPLACE(D76,1,1,"")="",0,REPLACE(D76,1,1,""))))</f>
        <v/>
      </c>
      <c r="AB76" s="14" t="str">
        <f>IF(H76="","",IF(E76="B",1,IF(REPLACE(E76,1,1,"")="",0,REPLACE(E76,1,1,""))))</f>
        <v/>
      </c>
      <c r="AC76" s="14" t="str">
        <f>IF(H76="","",IF(K76="B",1,IF(REPLACE(K76,1,1,"")="",0,REPLACE(K76,1,1,""))))</f>
        <v/>
      </c>
      <c r="AD76" s="14" t="str">
        <f>IF(H76="","",IF(L76="B",1,IF(REPLACE(L76,1,1,"")="",0,REPLACE(L76,1,1,""))))</f>
        <v/>
      </c>
      <c r="AE76" s="14" t="str">
        <f>IF(H75="","",IF(AQ76="TG",IF(H74="P","",BB76),AL76))</f>
        <v/>
      </c>
      <c r="AF76" s="14" t="str">
        <f>IF(H75="","",IF(AQ76="TG",IF(H74="B","",BB76),AM76))</f>
        <v/>
      </c>
      <c r="AG76" s="44" t="str">
        <f>IF(H76="","",IF(AT76="10101","Y",IF(AU76="10101","Y","N")))</f>
        <v/>
      </c>
      <c r="AH76" s="44" t="str">
        <f>IF(H76="","",IF(AT76="12345","Y",IF(AU76="12345","Y","N")))</f>
        <v/>
      </c>
      <c r="AI76" s="44" t="str">
        <f>IF(H76="","",IF(AV76="120012","Y",IF(AW76="120012","Y","N")))</f>
        <v/>
      </c>
      <c r="AJ76" s="75" t="str">
        <f>IF(AP76="T-T",IF(H74="B",AZ76,""),IF(AP76="T-C",IF(H75="B",AZ76,""),IF(AP76="T-B",IF(H75="P",AZ76,""),"")))</f>
        <v/>
      </c>
      <c r="AK76" s="75" t="str">
        <f>IF(AP76="T-T",IF(H74="P",AZ76,""),IF(AP76="T-C",IF(H75="P",AZ76,""),IF(AP76="T-B",IF(H75="B",AZ76,""),"")))</f>
        <v/>
      </c>
      <c r="AL76" s="75" t="str">
        <f>IF(AP76="T-T",IF(H74="B",BB76,""),IF(AP76="T-C",IF(H75="B",BB76,""),IF(AP76="T-B",IF(H75="P",BB76,""),"")))</f>
        <v/>
      </c>
      <c r="AM76" s="75" t="str">
        <f>IF(AP76="T-T",IF(H74="P",BB76,""),IF(AP76="T-C",IF(H75="P",BB76,""),IF(AP76="T-B",IF(H75="B",BB76,""),"")))</f>
        <v/>
      </c>
      <c r="AP76" s="14" t="str">
        <f>IF(H75="","",IF(AG76="Y","T-C",IF(AH76="Y","T-B",IF(AI76="Y","T-T",IF(AP75="PD","PD",IF(OR(AND(AP75="T-T",AP74="T-T",M74&amp;M75="LL"),AND(OR(AP75="T-B",AP75="T-C"),M75="L")),"PD",AP75))))))</f>
        <v/>
      </c>
      <c r="AQ76" s="14" t="str">
        <f>IF(H75="","",IF(AG76="Y","T-C",IF(AH76="Y","T-B",IF(AI76="Y","T-T",IF(AQ75="TG","TG",IF(H75="","",IF(AG76="Y","T-C",IF(AH76="Y","T-B",IF(AI76="Y","T-T",IF(AQ75="TG","TG",IF(OR(AND(AQ75="T-T",AQ74="T-T",M74&amp;M75="LL"),AND(OR(AQ75="T-B",AQ75="T-C"),M75="L")),"TG",AQ75)))))))))))</f>
        <v/>
      </c>
      <c r="AR76" s="14" t="str">
        <f>IF(Dashboard!N76="P",IF(AR75="",1,AR75+1),"")</f>
        <v/>
      </c>
      <c r="AS76" s="14" t="str">
        <f>IF(Dashboard!N76="B",IF(AS75="",1,AS75+1),"")</f>
        <v/>
      </c>
      <c r="AT76" s="14" t="str">
        <f t="shared" si="24"/>
        <v>00000</v>
      </c>
      <c r="AU76" s="14" t="str">
        <f t="shared" si="25"/>
        <v>00000</v>
      </c>
      <c r="AV76" s="14" t="str">
        <f t="shared" si="26"/>
        <v>000000</v>
      </c>
      <c r="AW76" s="14" t="str">
        <f t="shared" si="27"/>
        <v>000000</v>
      </c>
      <c r="AX76" s="14" t="str">
        <f t="shared" si="28"/>
        <v>B</v>
      </c>
      <c r="AY76" s="14" t="str">
        <f>IF(D75="",E75,D75)&amp;F75</f>
        <v/>
      </c>
      <c r="AZ76" s="14" t="str">
        <f t="shared" si="29"/>
        <v/>
      </c>
      <c r="BA76" s="14" t="str">
        <f>IF(K75="",L75,K75)&amp;M75</f>
        <v/>
      </c>
      <c r="BB76" s="14" t="str">
        <f t="shared" si="30"/>
        <v/>
      </c>
      <c r="BC76" s="14">
        <f t="shared" si="31"/>
        <v>1</v>
      </c>
      <c r="BD76" s="14">
        <f t="shared" si="32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>IF(H76="","",IF(AND(E77="",L77=""),"P"&amp;(AA77+AC77),IF(AND(D77="",K77=""),"B"&amp;(AB77+AD77),IF(AND(D77="",L77=""),IF(AB77&gt;AC77,"B"&amp;(AB77-AC77),IF(AB77=AC77,"NB","P"&amp;(AC77-AB77))),IF(AND(E77="",K77=""),IF(AA77&gt;AD77,"P"&amp;(AA77-AD77),IF(AA77=AD77,"NB","B"&amp;(AD77-AA77))))))))</f>
        <v/>
      </c>
      <c r="C77" s="24" t="str">
        <f>IF(H76="","",IF(AP76=AP77,"",AP77))</f>
        <v/>
      </c>
      <c r="D77" s="81" t="str">
        <f>IF(H76="","",IF(AP77="PD",IF(AX77="P",AZ77,""),AJ77))</f>
        <v/>
      </c>
      <c r="E77" s="187" t="str">
        <f>IF(H76="","",IF(AP77="PD",IF(AX77="B",AZ77,""),AK77))</f>
        <v/>
      </c>
      <c r="F77" s="71" t="str">
        <f t="shared" si="20"/>
        <v/>
      </c>
      <c r="G77" s="140"/>
      <c r="H77" s="85" t="str">
        <f>IF(Dashboard!N77="","",Dashboard!N77)</f>
        <v/>
      </c>
      <c r="I77" s="140"/>
      <c r="J77" s="72" t="str">
        <f t="shared" si="21"/>
        <v/>
      </c>
      <c r="K77" s="81" t="str">
        <f>IF(H76="","",IF(AND(D77=AE77,LEFT(AE77)="L",REPLACE(AE77,1,1,"")&gt;=5),"L"&amp;(REPLACE(AE77,1,1,"")-3),AE77))</f>
        <v/>
      </c>
      <c r="L77" s="187" t="str">
        <f>IF(H76="","",IF(AND(E77=AF77,LEFT(AF77)="L",REPLACE(AF77,1,1,"")&gt;=5),"L"&amp;(REPLACE(AF77,1,1,"")-3),AF77))</f>
        <v/>
      </c>
      <c r="M77" s="24" t="str">
        <f t="shared" si="22"/>
        <v/>
      </c>
      <c r="N77" s="24" t="str">
        <f>IF(H77="","",IF(M77="W",0+BD77,0-BD77)+IF(F77="W",0+BC77,0-BC77)+IF(V77="S",0,N76))</f>
        <v/>
      </c>
      <c r="O77" s="190" t="str">
        <f>IF(H76="","",IF(V77="S","",IF(N77&gt;0,N77,IF(Z77="R",N77,""))))</f>
        <v/>
      </c>
      <c r="P77" s="24" t="str">
        <f>IF(H77="","",IF(B77="NB",P76,IF(O77="",SUM($O$5:$O77)+N77,SUM($O$5:$O77))))</f>
        <v/>
      </c>
      <c r="Q77" s="201" t="str">
        <f>IF(Z77="R","Rabbit","")</f>
        <v/>
      </c>
      <c r="R77" s="198" t="str">
        <f>IF(H77="","",IF(M77="W",0+BD77,0-BD77)+IF(F77="W",0+BC77,0-BC77))</f>
        <v/>
      </c>
      <c r="S77" s="83" t="str">
        <f>IF(H77="","",IF(R77&gt;0,"W",IF(R77&lt;0,"L","")))</f>
        <v/>
      </c>
      <c r="T77" s="14" t="str">
        <f>IF(H77="","",IF(T76+U77&gt;=10,10,IF(T76+U77&lt;=-10,-10,T76+U77)))</f>
        <v/>
      </c>
      <c r="U77" s="14">
        <f t="shared" si="23"/>
        <v>0</v>
      </c>
      <c r="V77" s="14" t="str">
        <f>IF(H76="","",IF(Z76="R","S",IF(V76="S","C",IF(N76&gt;0,"S","C"))))</f>
        <v/>
      </c>
      <c r="W77" s="14" t="str">
        <f>IF(H77="","",IF(V77="S",1,W76+1))</f>
        <v/>
      </c>
      <c r="X77" s="83" t="str">
        <f>IF(H77="","",(IF(AND(F76&amp;F77="WW",OR(V76&amp;V77="SC",V76&amp;V77="CC")),"Y",IF(AND(F75&amp;F76&amp;F77="WLW",AZ77&lt;&gt;"B",OR(F75&amp;F76&amp;F77="SCC",F75&amp;F76&amp;F77="CCC")),"Y","N"))))</f>
        <v/>
      </c>
      <c r="Y77" s="14" t="str">
        <f>IF(H77="","",IF(AND(M76&amp;M77="WW",OR(V76&amp;V77="SC",V76&amp;V77="CC")),"Y",IF(AND(M75&amp;M76&amp;M77="WLW",BB77&lt;&gt;"B",OR(V75&amp;V76&amp;V77="SCC",V75&amp;V76&amp;V77="CCC")),"Y","N")))</f>
        <v/>
      </c>
      <c r="Z77" s="14" t="str">
        <f>IF(H77="","",IF(AND(N77&lt;0,W77&gt;2,N77&gt;=(2-W77)),"R","N"))</f>
        <v/>
      </c>
      <c r="AA77" s="14" t="str">
        <f>IF(H77="","",IF(D77="B",1,IF(REPLACE(D77,1,1,"")="",0,REPLACE(D77,1,1,""))))</f>
        <v/>
      </c>
      <c r="AB77" s="14" t="str">
        <f>IF(H77="","",IF(E77="B",1,IF(REPLACE(E77,1,1,"")="",0,REPLACE(E77,1,1,""))))</f>
        <v/>
      </c>
      <c r="AC77" s="14" t="str">
        <f>IF(H77="","",IF(K77="B",1,IF(REPLACE(K77,1,1,"")="",0,REPLACE(K77,1,1,""))))</f>
        <v/>
      </c>
      <c r="AD77" s="14" t="str">
        <f>IF(H77="","",IF(L77="B",1,IF(REPLACE(L77,1,1,"")="",0,REPLACE(L77,1,1,""))))</f>
        <v/>
      </c>
      <c r="AE77" s="14" t="str">
        <f>IF(H76="","",IF(AQ77="TG",IF(H75="P","",BB77),AL77))</f>
        <v/>
      </c>
      <c r="AF77" s="14" t="str">
        <f>IF(H76="","",IF(AQ77="TG",IF(H75="B","",BB77),AM77))</f>
        <v/>
      </c>
      <c r="AG77" s="44" t="str">
        <f>IF(H77="","",IF(AT77="10101","Y",IF(AU77="10101","Y","N")))</f>
        <v/>
      </c>
      <c r="AH77" s="44" t="str">
        <f>IF(H77="","",IF(AT77="12345","Y",IF(AU77="12345","Y","N")))</f>
        <v/>
      </c>
      <c r="AI77" s="44" t="str">
        <f>IF(H77="","",IF(AV77="120012","Y",IF(AW77="120012","Y","N")))</f>
        <v/>
      </c>
      <c r="AJ77" s="75" t="str">
        <f>IF(AP77="T-T",IF(H75="B",AZ77,""),IF(AP77="T-C",IF(H76="B",AZ77,""),IF(AP77="T-B",IF(H76="P",AZ77,""),"")))</f>
        <v/>
      </c>
      <c r="AK77" s="75" t="str">
        <f>IF(AP77="T-T",IF(H75="P",AZ77,""),IF(AP77="T-C",IF(H76="P",AZ77,""),IF(AP77="T-B",IF(H76="B",AZ77,""),"")))</f>
        <v/>
      </c>
      <c r="AL77" s="75" t="str">
        <f>IF(AP77="T-T",IF(H75="B",BB77,""),IF(AP77="T-C",IF(H76="B",BB77,""),IF(AP77="T-B",IF(H76="P",BB77,""),"")))</f>
        <v/>
      </c>
      <c r="AM77" s="75" t="str">
        <f>IF(AP77="T-T",IF(H75="P",BB77,""),IF(AP77="T-C",IF(H76="P",BB77,""),IF(AP77="T-B",IF(H76="B",BB77,""),"")))</f>
        <v/>
      </c>
      <c r="AP77" s="14" t="str">
        <f>IF(H76="","",IF(AG77="Y","T-C",IF(AH77="Y","T-B",IF(AI77="Y","T-T",IF(AP76="PD","PD",IF(OR(AND(AP76="T-T",AP75="T-T",M75&amp;M76="LL"),AND(OR(AP76="T-B",AP76="T-C"),M76="L")),"PD",AP76))))))</f>
        <v/>
      </c>
      <c r="AQ77" s="14" t="str">
        <f>IF(H76="","",IF(AG77="Y","T-C",IF(AH77="Y","T-B",IF(AI77="Y","T-T",IF(AQ76="TG","TG",IF(H76="","",IF(AG77="Y","T-C",IF(AH77="Y","T-B",IF(AI77="Y","T-T",IF(AQ76="TG","TG",IF(OR(AND(AQ76="T-T",AQ75="T-T",M75&amp;M76="LL"),AND(OR(AQ76="T-B",AQ76="T-C"),M76="L")),"TG",AQ76)))))))))))</f>
        <v/>
      </c>
      <c r="AR77" s="14" t="str">
        <f>IF(Dashboard!N77="P",IF(AR76="",1,AR76+1),"")</f>
        <v/>
      </c>
      <c r="AS77" s="14" t="str">
        <f>IF(Dashboard!N77="B",IF(AS76="",1,AS76+1),"")</f>
        <v/>
      </c>
      <c r="AT77" s="14" t="str">
        <f t="shared" si="24"/>
        <v>00000</v>
      </c>
      <c r="AU77" s="14" t="str">
        <f t="shared" si="25"/>
        <v>00000</v>
      </c>
      <c r="AV77" s="14" t="str">
        <f t="shared" si="26"/>
        <v>000000</v>
      </c>
      <c r="AW77" s="14" t="str">
        <f t="shared" si="27"/>
        <v>000000</v>
      </c>
      <c r="AX77" s="14" t="str">
        <f t="shared" si="28"/>
        <v>B</v>
      </c>
      <c r="AY77" s="14" t="str">
        <f>IF(D76="",E76,D76)&amp;F76</f>
        <v/>
      </c>
      <c r="AZ77" s="14" t="str">
        <f t="shared" si="29"/>
        <v/>
      </c>
      <c r="BA77" s="14" t="str">
        <f>IF(K76="",L76,K76)&amp;M76</f>
        <v/>
      </c>
      <c r="BB77" s="14" t="str">
        <f t="shared" si="30"/>
        <v/>
      </c>
      <c r="BC77" s="14">
        <f t="shared" si="31"/>
        <v>1</v>
      </c>
      <c r="BD77" s="14">
        <f t="shared" si="32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>IF(H77="","",IF(AND(E78="",L78=""),"P"&amp;(AA78+AC78),IF(AND(D78="",K78=""),"B"&amp;(AB78+AD78),IF(AND(D78="",L78=""),IF(AB78&gt;AC78,"B"&amp;(AB78-AC78),IF(AB78=AC78,"NB","P"&amp;(AC78-AB78))),IF(AND(E78="",K78=""),IF(AA78&gt;AD78,"P"&amp;(AA78-AD78),IF(AA78=AD78,"NB","B"&amp;(AD78-AA78))))))))</f>
        <v/>
      </c>
      <c r="C78" s="24" t="str">
        <f>IF(H77="","",IF(AP77=AP78,"",AP78))</f>
        <v/>
      </c>
      <c r="D78" s="81" t="str">
        <f>IF(H77="","",IF(AP78="PD",IF(AX78="P",AZ78,""),AJ78))</f>
        <v/>
      </c>
      <c r="E78" s="187" t="str">
        <f>IF(H77="","",IF(AP78="PD",IF(AX78="B",AZ78,""),AK78))</f>
        <v/>
      </c>
      <c r="F78" s="71" t="str">
        <f t="shared" si="20"/>
        <v/>
      </c>
      <c r="G78" s="140"/>
      <c r="H78" s="85" t="str">
        <f>IF(Dashboard!N78="","",Dashboard!N78)</f>
        <v/>
      </c>
      <c r="I78" s="140"/>
      <c r="J78" s="72" t="str">
        <f t="shared" si="21"/>
        <v/>
      </c>
      <c r="K78" s="81" t="str">
        <f>IF(H77="","",IF(AND(D78=AE78,LEFT(AE78)="L",REPLACE(AE78,1,1,"")&gt;=5),"L"&amp;(REPLACE(AE78,1,1,"")-3),AE78))</f>
        <v/>
      </c>
      <c r="L78" s="187" t="str">
        <f>IF(H77="","",IF(AND(E78=AF78,LEFT(AF78)="L",REPLACE(AF78,1,1,"")&gt;=5),"L"&amp;(REPLACE(AF78,1,1,"")-3),AF78))</f>
        <v/>
      </c>
      <c r="M78" s="24" t="str">
        <f t="shared" si="22"/>
        <v/>
      </c>
      <c r="N78" s="24" t="str">
        <f>IF(H78="","",IF(M78="W",0+BD78,0-BD78)+IF(F78="W",0+BC78,0-BC78)+IF(V78="S",0,N77))</f>
        <v/>
      </c>
      <c r="O78" s="190" t="str">
        <f>IF(H77="","",IF(V78="S","",IF(N78&gt;0,N78,IF(Z78="R",N78,""))))</f>
        <v/>
      </c>
      <c r="P78" s="24" t="str">
        <f>IF(H78="","",IF(B78="NB",P77,IF(O78="",SUM($O$5:$O78)+N78,SUM($O$5:$O78))))</f>
        <v/>
      </c>
      <c r="Q78" s="201" t="str">
        <f>IF(Z78="R","Rabbit","")</f>
        <v/>
      </c>
      <c r="R78" s="198" t="str">
        <f>IF(H78="","",IF(M78="W",0+BD78,0-BD78)+IF(F78="W",0+BC78,0-BC78))</f>
        <v/>
      </c>
      <c r="S78" s="83" t="str">
        <f>IF(H78="","",IF(R78&gt;0,"W",IF(R78&lt;0,"L","")))</f>
        <v/>
      </c>
      <c r="T78" s="14" t="str">
        <f>IF(H78="","",IF(T77+U78&gt;=10,10,IF(T77+U78&lt;=-10,-10,T77+U78)))</f>
        <v/>
      </c>
      <c r="U78" s="14">
        <f t="shared" si="23"/>
        <v>0</v>
      </c>
      <c r="V78" s="14" t="str">
        <f>IF(H77="","",IF(Z77="R","S",IF(V77="S","C",IF(N77&gt;0,"S","C"))))</f>
        <v/>
      </c>
      <c r="W78" s="14" t="str">
        <f>IF(H78="","",IF(V78="S",1,W77+1))</f>
        <v/>
      </c>
      <c r="X78" s="83" t="str">
        <f>IF(H78="","",(IF(AND(F77&amp;F78="WW",OR(V77&amp;V78="SC",V77&amp;V78="CC")),"Y",IF(AND(F76&amp;F77&amp;F78="WLW",AZ78&lt;&gt;"B",OR(F76&amp;F77&amp;F78="SCC",F76&amp;F77&amp;F78="CCC")),"Y","N"))))</f>
        <v/>
      </c>
      <c r="Y78" s="14" t="str">
        <f>IF(H78="","",IF(AND(M77&amp;M78="WW",OR(V77&amp;V78="SC",V77&amp;V78="CC")),"Y",IF(AND(M76&amp;M77&amp;M78="WLW",BB78&lt;&gt;"B",OR(V76&amp;V77&amp;V78="SCC",V76&amp;V77&amp;V78="CCC")),"Y","N")))</f>
        <v/>
      </c>
      <c r="Z78" s="14" t="str">
        <f>IF(H78="","",IF(AND(N78&lt;0,W78&gt;2,N78&gt;=(2-W78)),"R","N"))</f>
        <v/>
      </c>
      <c r="AA78" s="14" t="str">
        <f>IF(H78="","",IF(D78="B",1,IF(REPLACE(D78,1,1,"")="",0,REPLACE(D78,1,1,""))))</f>
        <v/>
      </c>
      <c r="AB78" s="14" t="str">
        <f>IF(H78="","",IF(E78="B",1,IF(REPLACE(E78,1,1,"")="",0,REPLACE(E78,1,1,""))))</f>
        <v/>
      </c>
      <c r="AC78" s="14" t="str">
        <f>IF(H78="","",IF(K78="B",1,IF(REPLACE(K78,1,1,"")="",0,REPLACE(K78,1,1,""))))</f>
        <v/>
      </c>
      <c r="AD78" s="14" t="str">
        <f>IF(H78="","",IF(L78="B",1,IF(REPLACE(L78,1,1,"")="",0,REPLACE(L78,1,1,""))))</f>
        <v/>
      </c>
      <c r="AE78" s="14" t="str">
        <f>IF(H77="","",IF(AQ78="TG",IF(H76="P","",BB78),AL78))</f>
        <v/>
      </c>
      <c r="AF78" s="14" t="str">
        <f>IF(H77="","",IF(AQ78="TG",IF(H76="B","",BB78),AM78))</f>
        <v/>
      </c>
      <c r="AG78" s="44" t="str">
        <f>IF(H78="","",IF(AT78="10101","Y",IF(AU78="10101","Y","N")))</f>
        <v/>
      </c>
      <c r="AH78" s="44" t="str">
        <f>IF(H78="","",IF(AT78="12345","Y",IF(AU78="12345","Y","N")))</f>
        <v/>
      </c>
      <c r="AI78" s="44" t="str">
        <f>IF(H78="","",IF(AV78="120012","Y",IF(AW78="120012","Y","N")))</f>
        <v/>
      </c>
      <c r="AJ78" s="75" t="str">
        <f>IF(AP78="T-T",IF(H76="B",AZ78,""),IF(AP78="T-C",IF(H77="B",AZ78,""),IF(AP78="T-B",IF(H77="P",AZ78,""),"")))</f>
        <v/>
      </c>
      <c r="AK78" s="75" t="str">
        <f>IF(AP78="T-T",IF(H76="P",AZ78,""),IF(AP78="T-C",IF(H77="P",AZ78,""),IF(AP78="T-B",IF(H77="B",AZ78,""),"")))</f>
        <v/>
      </c>
      <c r="AL78" s="75" t="str">
        <f>IF(AP78="T-T",IF(H76="B",BB78,""),IF(AP78="T-C",IF(H77="B",BB78,""),IF(AP78="T-B",IF(H77="P",BB78,""),"")))</f>
        <v/>
      </c>
      <c r="AM78" s="75" t="str">
        <f>IF(AP78="T-T",IF(H76="P",BB78,""),IF(AP78="T-C",IF(H77="P",BB78,""),IF(AP78="T-B",IF(H77="B",BB78,""),"")))</f>
        <v/>
      </c>
      <c r="AP78" s="14" t="str">
        <f>IF(H77="","",IF(AG78="Y","T-C",IF(AH78="Y","T-B",IF(AI78="Y","T-T",IF(AP77="PD","PD",IF(OR(AND(AP77="T-T",AP76="T-T",M76&amp;M77="LL"),AND(OR(AP77="T-B",AP77="T-C"),M77="L")),"PD",AP77))))))</f>
        <v/>
      </c>
      <c r="AQ78" s="14" t="str">
        <f>IF(H77="","",IF(AG78="Y","T-C",IF(AH78="Y","T-B",IF(AI78="Y","T-T",IF(AQ77="TG","TG",IF(H77="","",IF(AG78="Y","T-C",IF(AH78="Y","T-B",IF(AI78="Y","T-T",IF(AQ77="TG","TG",IF(OR(AND(AQ77="T-T",AQ76="T-T",M76&amp;M77="LL"),AND(OR(AQ77="T-B",AQ77="T-C"),M77="L")),"TG",AQ77)))))))))))</f>
        <v/>
      </c>
      <c r="AR78" s="14" t="str">
        <f>IF(Dashboard!N78="P",IF(AR77="",1,AR77+1),"")</f>
        <v/>
      </c>
      <c r="AS78" s="14" t="str">
        <f>IF(Dashboard!N78="B",IF(AS77="",1,AS77+1),"")</f>
        <v/>
      </c>
      <c r="AT78" s="14" t="str">
        <f t="shared" si="24"/>
        <v>00000</v>
      </c>
      <c r="AU78" s="14" t="str">
        <f t="shared" si="25"/>
        <v>00000</v>
      </c>
      <c r="AV78" s="14" t="str">
        <f t="shared" si="26"/>
        <v>000000</v>
      </c>
      <c r="AW78" s="14" t="str">
        <f t="shared" si="27"/>
        <v>000000</v>
      </c>
      <c r="AX78" s="14" t="str">
        <f t="shared" si="28"/>
        <v>B</v>
      </c>
      <c r="AY78" s="14" t="str">
        <f>IF(D77="",E77,D77)&amp;F77</f>
        <v/>
      </c>
      <c r="AZ78" s="14" t="str">
        <f t="shared" si="29"/>
        <v/>
      </c>
      <c r="BA78" s="14" t="str">
        <f>IF(K77="",L77,K77)&amp;M77</f>
        <v/>
      </c>
      <c r="BB78" s="14" t="str">
        <f t="shared" si="30"/>
        <v/>
      </c>
      <c r="BC78" s="14">
        <f t="shared" si="31"/>
        <v>1</v>
      </c>
      <c r="BD78" s="14">
        <f t="shared" si="32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>IF(H78="","",IF(AND(E79="",L79=""),"P"&amp;(AA79+AC79),IF(AND(D79="",K79=""),"B"&amp;(AB79+AD79),IF(AND(D79="",L79=""),IF(AB79&gt;AC79,"B"&amp;(AB79-AC79),IF(AB79=AC79,"NB","P"&amp;(AC79-AB79))),IF(AND(E79="",K79=""),IF(AA79&gt;AD79,"P"&amp;(AA79-AD79),IF(AA79=AD79,"NB","B"&amp;(AD79-AA79))))))))</f>
        <v/>
      </c>
      <c r="C79" s="25" t="str">
        <f>IF(H78="","",IF(AP78=AP79,"",AP79))</f>
        <v/>
      </c>
      <c r="D79" s="82" t="str">
        <f>IF(H78="","",IF(AP79="PD",IF(AX79="P",AZ79,""),AJ79))</f>
        <v/>
      </c>
      <c r="E79" s="188" t="str">
        <f>IF(H78="","",IF(AP79="PD",IF(AX79="B",AZ79,""),AK79))</f>
        <v/>
      </c>
      <c r="F79" s="74" t="str">
        <f t="shared" si="20"/>
        <v/>
      </c>
      <c r="G79" s="140"/>
      <c r="H79" s="86" t="str">
        <f>IF(Dashboard!N79="","",Dashboard!N79)</f>
        <v/>
      </c>
      <c r="I79" s="140"/>
      <c r="J79" s="73" t="str">
        <f t="shared" si="21"/>
        <v/>
      </c>
      <c r="K79" s="82" t="str">
        <f>IF(H78="","",IF(AND(D79=AE79,LEFT(AE79)="L",REPLACE(AE79,1,1,"")&gt;=5),"L"&amp;(REPLACE(AE79,1,1,"")-3),AE79))</f>
        <v/>
      </c>
      <c r="L79" s="188" t="str">
        <f>IF(H78="","",IF(AND(E79=AF79,LEFT(AF79)="L",REPLACE(AF79,1,1,"")&gt;=5),"L"&amp;(REPLACE(AF79,1,1,"")-3),AF79))</f>
        <v/>
      </c>
      <c r="M79" s="25" t="str">
        <f t="shared" si="22"/>
        <v/>
      </c>
      <c r="N79" s="25" t="str">
        <f>IF(H79="","",IF(M79="W",0+BD79,0-BD79)+IF(F79="W",0+BC79,0-BC79)+IF(V79="S",0,N78))</f>
        <v/>
      </c>
      <c r="O79" s="202" t="str">
        <f>IF(H78="","",IF(V79="S","",IF(N79&gt;0,N79,IF(Z79="R",N79,""))))</f>
        <v/>
      </c>
      <c r="P79" s="25" t="str">
        <f>IF(H79="","",IF(B79="NB",P78,IF(O79="",SUM($O$5:$O79)+N79,SUM($O$5:$O79))))</f>
        <v/>
      </c>
      <c r="Q79" s="203" t="str">
        <f>IF(Z79="R","Rabbit","")</f>
        <v/>
      </c>
      <c r="R79" s="198" t="str">
        <f>IF(H79="","",IF(M79="W",0+BD79,0-BD79)+IF(F79="W",0+BC79,0-BC79))</f>
        <v/>
      </c>
      <c r="S79" s="83" t="str">
        <f>IF(H79="","",IF(R79&gt;0,"W",IF(R79&lt;0,"L","")))</f>
        <v/>
      </c>
      <c r="T79" s="14" t="str">
        <f>IF(H79="","",IF(T78+U79&gt;=10,10,IF(T78+U79&lt;=-10,-10,T78+U79)))</f>
        <v/>
      </c>
      <c r="U79" s="14">
        <f t="shared" si="23"/>
        <v>0</v>
      </c>
      <c r="V79" s="14" t="str">
        <f>IF(H78="","",IF(Z78="R","S",IF(V78="S","C",IF(N78&gt;0,"S","C"))))</f>
        <v/>
      </c>
      <c r="W79" s="14" t="str">
        <f>IF(H79="","",IF(V79="S",1,W78+1))</f>
        <v/>
      </c>
      <c r="X79" s="83" t="str">
        <f>IF(H79="","",(IF(AND(F78&amp;F79="WW",OR(V78&amp;V79="SC",V78&amp;V79="CC")),"Y",IF(AND(F77&amp;F78&amp;F79="WLW",AZ79&lt;&gt;"B",OR(F77&amp;F78&amp;F79="SCC",F77&amp;F78&amp;F79="CCC")),"Y","N"))))</f>
        <v/>
      </c>
      <c r="Y79" s="14" t="str">
        <f>IF(H79="","",IF(AND(M78&amp;M79="WW",OR(V78&amp;V79="SC",V78&amp;V79="CC")),"Y",IF(AND(M77&amp;M78&amp;M79="WLW",BB79&lt;&gt;"B",OR(V77&amp;V78&amp;V79="SCC",V77&amp;V78&amp;V79="CCC")),"Y","N")))</f>
        <v/>
      </c>
      <c r="Z79" s="14" t="str">
        <f>IF(H79="","",IF(AND(N79&lt;0,W79&gt;2,N79&gt;=(2-W79)),"R","N"))</f>
        <v/>
      </c>
      <c r="AA79" s="14" t="str">
        <f>IF(H79="","",IF(D79="B",1,IF(REPLACE(D79,1,1,"")="",0,REPLACE(D79,1,1,""))))</f>
        <v/>
      </c>
      <c r="AB79" s="14" t="str">
        <f>IF(H79="","",IF(E79="B",1,IF(REPLACE(E79,1,1,"")="",0,REPLACE(E79,1,1,""))))</f>
        <v/>
      </c>
      <c r="AC79" s="14" t="str">
        <f>IF(H79="","",IF(K79="B",1,IF(REPLACE(K79,1,1,"")="",0,REPLACE(K79,1,1,""))))</f>
        <v/>
      </c>
      <c r="AD79" s="14" t="str">
        <f>IF(H79="","",IF(L79="B",1,IF(REPLACE(L79,1,1,"")="",0,REPLACE(L79,1,1,""))))</f>
        <v/>
      </c>
      <c r="AE79" s="14" t="str">
        <f>IF(H78="","",IF(AQ79="TG",IF(H77="P","",BB79),AL79))</f>
        <v/>
      </c>
      <c r="AF79" s="14" t="str">
        <f>IF(H78="","",IF(AQ79="TG",IF(H77="B","",BB79),AM79))</f>
        <v/>
      </c>
      <c r="AG79" s="44" t="str">
        <f>IF(H79="","",IF(AT79="10101","Y",IF(AU79="10101","Y","N")))</f>
        <v/>
      </c>
      <c r="AH79" s="44" t="str">
        <f>IF(H79="","",IF(AT79="12345","Y",IF(AU79="12345","Y","N")))</f>
        <v/>
      </c>
      <c r="AI79" s="44" t="str">
        <f>IF(H79="","",IF(AV79="120012","Y",IF(AW79="120012","Y","N")))</f>
        <v/>
      </c>
      <c r="AJ79" s="75" t="str">
        <f>IF(AP79="T-T",IF(H77="B",AZ79,""),IF(AP79="T-C",IF(H78="B",AZ79,""),IF(AP79="T-B",IF(H78="P",AZ79,""),"")))</f>
        <v/>
      </c>
      <c r="AK79" s="75" t="str">
        <f>IF(AP79="T-T",IF(H77="P",AZ79,""),IF(AP79="T-C",IF(H78="P",AZ79,""),IF(AP79="T-B",IF(H78="B",AZ79,""),"")))</f>
        <v/>
      </c>
      <c r="AL79" s="75" t="str">
        <f>IF(AP79="T-T",IF(H77="B",BB79,""),IF(AP79="T-C",IF(H78="B",BB79,""),IF(AP79="T-B",IF(H78="P",BB79,""),"")))</f>
        <v/>
      </c>
      <c r="AM79" s="75" t="str">
        <f>IF(AP79="T-T",IF(H77="P",BB79,""),IF(AP79="T-C",IF(H78="P",BB79,""),IF(AP79="T-B",IF(H78="B",BB79,""),"")))</f>
        <v/>
      </c>
      <c r="AP79" s="14" t="str">
        <f>IF(H78="","",IF(AG79="Y","T-C",IF(AH79="Y","T-B",IF(AI79="Y","T-T",IF(AP78="PD","PD",IF(OR(AND(AP78="T-T",AP77="T-T",M77&amp;M78="LL"),AND(OR(AP78="T-B",AP78="T-C"),M78="L")),"PD",AP78))))))</f>
        <v/>
      </c>
      <c r="AQ79" s="14" t="str">
        <f>IF(H78="","",IF(AG79="Y","T-C",IF(AH79="Y","T-B",IF(AI79="Y","T-T",IF(AQ78="TG","TG",IF(H78="","",IF(AG79="Y","T-C",IF(AH79="Y","T-B",IF(AI79="Y","T-T",IF(AQ78="TG","TG",IF(OR(AND(AQ78="T-T",AQ77="T-T",M77&amp;M78="LL"),AND(OR(AQ78="T-B",AQ78="T-C"),M78="L")),"TG",AQ78)))))))))))</f>
        <v/>
      </c>
      <c r="AR79" s="14" t="str">
        <f>IF(Dashboard!N79="P",IF(AR78="",1,AR78+1),"")</f>
        <v/>
      </c>
      <c r="AS79" s="14" t="str">
        <f>IF(Dashboard!N79="B",IF(AS78="",1,AS78+1),"")</f>
        <v/>
      </c>
      <c r="AT79" s="14" t="str">
        <f t="shared" si="24"/>
        <v>00000</v>
      </c>
      <c r="AU79" s="14" t="str">
        <f t="shared" si="25"/>
        <v>00000</v>
      </c>
      <c r="AV79" s="14" t="str">
        <f t="shared" si="26"/>
        <v>000000</v>
      </c>
      <c r="AW79" s="14" t="str">
        <f t="shared" si="27"/>
        <v>000000</v>
      </c>
      <c r="AX79" s="14" t="str">
        <f t="shared" si="28"/>
        <v>B</v>
      </c>
      <c r="AY79" s="14" t="str">
        <f>IF(D78="",E78,D78)&amp;F78</f>
        <v/>
      </c>
      <c r="AZ79" s="14" t="str">
        <f t="shared" si="29"/>
        <v/>
      </c>
      <c r="BA79" s="14" t="str">
        <f>IF(K78="",L78,K78)&amp;M78</f>
        <v/>
      </c>
      <c r="BB79" s="14" t="str">
        <f t="shared" si="30"/>
        <v/>
      </c>
      <c r="BC79" s="14">
        <f t="shared" si="31"/>
        <v>1</v>
      </c>
      <c r="BD79" s="14">
        <f t="shared" si="32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>IF(H79="","",IF(AND(E80="",L80=""),"P"&amp;(AA80+AC80),IF(AND(D80="",K80=""),"B"&amp;(AB80+AD80),IF(AND(D80="",L80=""),IF(AB80&gt;AC80,"B"&amp;(AB80-AC80),IF(AB80=AC80,"NB","P"&amp;(AC80-AB80))),IF(AND(E80="",K80=""),IF(AA80&gt;AD80,"P"&amp;(AA80-AD80),IF(AA80=AD80,"NB","B"&amp;(AD80-AA80))))))))</f>
        <v/>
      </c>
      <c r="C80" s="36" t="str">
        <f>IF(H79="","",IF(AP79=AP80,"",AP80))</f>
        <v/>
      </c>
      <c r="D80" s="79" t="str">
        <f>IF(H79="","",IF(AP80="PD",IF(AX80="P",AZ80,""),AJ80))</f>
        <v/>
      </c>
      <c r="E80" s="186" t="str">
        <f>IF(H79="","",IF(AP80="PD",IF(AX80="B",AZ80,""),AK80))</f>
        <v/>
      </c>
      <c r="F80" s="80" t="str">
        <f t="shared" si="20"/>
        <v/>
      </c>
      <c r="G80" s="140"/>
      <c r="H80" s="84" t="str">
        <f>IF(Dashboard!N80="","",Dashboard!N80)</f>
        <v/>
      </c>
      <c r="I80" s="140"/>
      <c r="J80" s="78" t="str">
        <f t="shared" si="21"/>
        <v/>
      </c>
      <c r="K80" s="79" t="str">
        <f>IF(H79="","",IF(AND(D80=AE80,LEFT(AE80)="L",REPLACE(AE80,1,1,"")&gt;=5),"L"&amp;(REPLACE(AE80,1,1,"")-3),AE80))</f>
        <v/>
      </c>
      <c r="L80" s="186" t="str">
        <f>IF(H79="","",IF(AND(E80=AF80,LEFT(AF80)="L",REPLACE(AF80,1,1,"")&gt;=5),"L"&amp;(REPLACE(AF80,1,1,"")-3),AF80))</f>
        <v/>
      </c>
      <c r="M80" s="36" t="str">
        <f t="shared" si="22"/>
        <v/>
      </c>
      <c r="N80" s="36" t="str">
        <f>IF(H80="","",IF(M80="W",0+BD80,0-BD80)+IF(F80="W",0+BC80,0-BC80)+IF(V80="S",0,N79))</f>
        <v/>
      </c>
      <c r="O80" s="207" t="str">
        <f>IF(H79="","",IF(V80="S","",IF(N80&gt;0,N80,IF(Z80="R",N80,""))))</f>
        <v/>
      </c>
      <c r="P80" s="36" t="str">
        <f>IF(H80="","",IF(B80="NB",P79,IF(O80="",SUM($O$5:$O80)+N80,SUM($O$5:$O80))))</f>
        <v/>
      </c>
      <c r="Q80" s="208" t="str">
        <f>IF(Z80="R","Rabbit","")</f>
        <v/>
      </c>
      <c r="R80" s="198" t="str">
        <f>IF(H80="","",IF(M80="W",0+BD80,0-BD80)+IF(F80="W",0+BC80,0-BC80))</f>
        <v/>
      </c>
      <c r="S80" s="83" t="str">
        <f>IF(H80="","",IF(R80&gt;0,"W",IF(R80&lt;0,"L","")))</f>
        <v/>
      </c>
      <c r="T80" s="14" t="str">
        <f>IF(H80="","",IF(T79+U80&gt;=10,10,IF(T79+U80&lt;=-10,-10,T79+U80)))</f>
        <v/>
      </c>
      <c r="U80" s="14">
        <f t="shared" si="23"/>
        <v>0</v>
      </c>
      <c r="V80" s="14" t="str">
        <f>IF(H79="","",IF(Z79="R","S",IF(V79="S","C",IF(N79&gt;0,"S","C"))))</f>
        <v/>
      </c>
      <c r="W80" s="14" t="str">
        <f>IF(H80="","",IF(V80="S",1,W79+1))</f>
        <v/>
      </c>
      <c r="X80" s="83" t="str">
        <f>IF(H80="","",(IF(AND(F79&amp;F80="WW",OR(V79&amp;V80="SC",V79&amp;V80="CC")),"Y",IF(AND(F78&amp;F79&amp;F80="WLW",AZ80&lt;&gt;"B",OR(F78&amp;F79&amp;F80="SCC",F78&amp;F79&amp;F80="CCC")),"Y","N"))))</f>
        <v/>
      </c>
      <c r="Y80" s="14" t="str">
        <f>IF(H80="","",IF(AND(M79&amp;M80="WW",OR(V79&amp;V80="SC",V79&amp;V80="CC")),"Y",IF(AND(M78&amp;M79&amp;M80="WLW",BB80&lt;&gt;"B",OR(V78&amp;V79&amp;V80="SCC",V78&amp;V79&amp;V80="CCC")),"Y","N")))</f>
        <v/>
      </c>
      <c r="Z80" s="14" t="str">
        <f>IF(H80="","",IF(AND(N80&lt;0,W80&gt;2,N80&gt;=(2-W80)),"R","N"))</f>
        <v/>
      </c>
      <c r="AA80" s="14" t="str">
        <f>IF(H80="","",IF(D80="B",1,IF(REPLACE(D80,1,1,"")="",0,REPLACE(D80,1,1,""))))</f>
        <v/>
      </c>
      <c r="AB80" s="14" t="str">
        <f>IF(H80="","",IF(E80="B",1,IF(REPLACE(E80,1,1,"")="",0,REPLACE(E80,1,1,""))))</f>
        <v/>
      </c>
      <c r="AC80" s="14" t="str">
        <f>IF(H80="","",IF(K80="B",1,IF(REPLACE(K80,1,1,"")="",0,REPLACE(K80,1,1,""))))</f>
        <v/>
      </c>
      <c r="AD80" s="14" t="str">
        <f>IF(H80="","",IF(L80="B",1,IF(REPLACE(L80,1,1,"")="",0,REPLACE(L80,1,1,""))))</f>
        <v/>
      </c>
      <c r="AE80" s="14" t="str">
        <f>IF(H79="","",IF(AQ80="TG",IF(H78="P","",BB80),AL80))</f>
        <v/>
      </c>
      <c r="AF80" s="14" t="str">
        <f>IF(H79="","",IF(AQ80="TG",IF(H78="B","",BB80),AM80))</f>
        <v/>
      </c>
      <c r="AG80" s="44" t="str">
        <f>IF(H80="","",IF(AT80="10101","Y",IF(AU80="10101","Y","N")))</f>
        <v/>
      </c>
      <c r="AH80" s="44" t="str">
        <f>IF(H80="","",IF(AT80="12345","Y",IF(AU80="12345","Y","N")))</f>
        <v/>
      </c>
      <c r="AI80" s="44" t="str">
        <f>IF(H80="","",IF(AV80="120012","Y",IF(AW80="120012","Y","N")))</f>
        <v/>
      </c>
      <c r="AJ80" s="75" t="str">
        <f>IF(AP80="T-T",IF(H78="B",AZ80,""),IF(AP80="T-C",IF(H79="B",AZ80,""),IF(AP80="T-B",IF(H79="P",AZ80,""),"")))</f>
        <v/>
      </c>
      <c r="AK80" s="75" t="str">
        <f>IF(AP80="T-T",IF(H78="P",AZ80,""),IF(AP80="T-C",IF(H79="P",AZ80,""),IF(AP80="T-B",IF(H79="B",AZ80,""),"")))</f>
        <v/>
      </c>
      <c r="AL80" s="75" t="str">
        <f>IF(AP80="T-T",IF(H78="B",BB80,""),IF(AP80="T-C",IF(H79="B",BB80,""),IF(AP80="T-B",IF(H79="P",BB80,""),"")))</f>
        <v/>
      </c>
      <c r="AM80" s="75" t="str">
        <f>IF(AP80="T-T",IF(H78="P",BB80,""),IF(AP80="T-C",IF(H79="P",BB80,""),IF(AP80="T-B",IF(H79="B",BB80,""),"")))</f>
        <v/>
      </c>
      <c r="AP80" s="14" t="str">
        <f>IF(H79="","",IF(AG80="Y","T-C",IF(AH80="Y","T-B",IF(AI80="Y","T-T",IF(AP79="PD","PD",IF(OR(AND(AP79="T-T",AP78="T-T",M78&amp;M79="LL"),AND(OR(AP79="T-B",AP79="T-C"),M79="L")),"PD",AP79))))))</f>
        <v/>
      </c>
      <c r="AQ80" s="14" t="str">
        <f>IF(H79="","",IF(AG80="Y","T-C",IF(AH80="Y","T-B",IF(AI80="Y","T-T",IF(AQ79="TG","TG",IF(H79="","",IF(AG80="Y","T-C",IF(AH80="Y","T-B",IF(AI80="Y","T-T",IF(AQ79="TG","TG",IF(OR(AND(AQ79="T-T",AQ78="T-T",M78&amp;M79="LL"),AND(OR(AQ79="T-B",AQ79="T-C"),M79="L")),"TG",AQ79)))))))))))</f>
        <v/>
      </c>
      <c r="AR80" s="14" t="str">
        <f>IF(Dashboard!N80="P",IF(AR79="",1,AR79+1),"")</f>
        <v/>
      </c>
      <c r="AS80" s="14" t="str">
        <f>IF(Dashboard!N80="B",IF(AS79="",1,AS79+1),"")</f>
        <v/>
      </c>
      <c r="AT80" s="14" t="str">
        <f t="shared" si="24"/>
        <v>00000</v>
      </c>
      <c r="AU80" s="14" t="str">
        <f t="shared" si="25"/>
        <v>00000</v>
      </c>
      <c r="AV80" s="14" t="str">
        <f t="shared" si="26"/>
        <v>000000</v>
      </c>
      <c r="AW80" s="14" t="str">
        <f t="shared" si="27"/>
        <v>000000</v>
      </c>
      <c r="AX80" s="14" t="str">
        <f t="shared" si="28"/>
        <v>B</v>
      </c>
      <c r="AY80" s="14" t="str">
        <f>IF(D79="",E79,D79)&amp;F79</f>
        <v/>
      </c>
      <c r="AZ80" s="14" t="str">
        <f t="shared" si="29"/>
        <v/>
      </c>
      <c r="BA80" s="14" t="str">
        <f>IF(K79="",L79,K79)&amp;M79</f>
        <v/>
      </c>
      <c r="BB80" s="14" t="str">
        <f t="shared" si="30"/>
        <v/>
      </c>
      <c r="BC80" s="14">
        <f t="shared" si="31"/>
        <v>1</v>
      </c>
      <c r="BD80" s="14">
        <f t="shared" si="32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>IF(H80="","",IF(AND(E81="",L81=""),"P"&amp;(AA81+AC81),IF(AND(D81="",K81=""),"B"&amp;(AB81+AD81),IF(AND(D81="",L81=""),IF(AB81&gt;AC81,"B"&amp;(AB81-AC81),IF(AB81=AC81,"NB","P"&amp;(AC81-AB81))),IF(AND(E81="",K81=""),IF(AA81&gt;AD81,"P"&amp;(AA81-AD81),IF(AA81=AD81,"NB","B"&amp;(AD81-AA81))))))))</f>
        <v/>
      </c>
      <c r="C81" s="24" t="str">
        <f>IF(H80="","",IF(AP80=AP81,"",AP81))</f>
        <v/>
      </c>
      <c r="D81" s="81" t="str">
        <f>IF(H80="","",IF(AP81="PD",IF(AX81="P",AZ81,""),AJ81))</f>
        <v/>
      </c>
      <c r="E81" s="187" t="str">
        <f>IF(H80="","",IF(AP81="PD",IF(AX81="B",AZ81,""),AK81))</f>
        <v/>
      </c>
      <c r="F81" s="71" t="str">
        <f t="shared" si="20"/>
        <v/>
      </c>
      <c r="G81" s="140"/>
      <c r="H81" s="85" t="str">
        <f>IF(Dashboard!N81="","",Dashboard!N81)</f>
        <v/>
      </c>
      <c r="I81" s="140"/>
      <c r="J81" s="72" t="str">
        <f t="shared" si="21"/>
        <v/>
      </c>
      <c r="K81" s="81" t="str">
        <f>IF(H80="","",IF(AND(D81=AE81,LEFT(AE81)="L",REPLACE(AE81,1,1,"")&gt;=5),"L"&amp;(REPLACE(AE81,1,1,"")-3),AE81))</f>
        <v/>
      </c>
      <c r="L81" s="187" t="str">
        <f>IF(H80="","",IF(AND(E81=AF81,LEFT(AF81)="L",REPLACE(AF81,1,1,"")&gt;=5),"L"&amp;(REPLACE(AF81,1,1,"")-3),AF81))</f>
        <v/>
      </c>
      <c r="M81" s="24" t="str">
        <f t="shared" si="22"/>
        <v/>
      </c>
      <c r="N81" s="24" t="str">
        <f>IF(H81="","",IF(M81="W",0+BD81,0-BD81)+IF(F81="W",0+BC81,0-BC81)+IF(V81="S",0,N80))</f>
        <v/>
      </c>
      <c r="O81" s="190" t="str">
        <f>IF(H80="","",IF(V81="S","",IF(N81&gt;0,N81,IF(Z81="R",N81,""))))</f>
        <v/>
      </c>
      <c r="P81" s="24" t="str">
        <f>IF(H81="","",IF(B81="NB",P80,IF(O81="",SUM($O$5:$O81)+N81,SUM($O$5:$O81))))</f>
        <v/>
      </c>
      <c r="Q81" s="201" t="str">
        <f>IF(Z81="R","Rabbit","")</f>
        <v/>
      </c>
      <c r="R81" s="198" t="str">
        <f>IF(H81="","",IF(M81="W",0+BD81,0-BD81)+IF(F81="W",0+BC81,0-BC81))</f>
        <v/>
      </c>
      <c r="S81" s="83" t="str">
        <f>IF(H81="","",IF(R81&gt;0,"W",IF(R81&lt;0,"L","")))</f>
        <v/>
      </c>
      <c r="T81" s="14" t="str">
        <f>IF(H81="","",IF(T80+U81&gt;=10,10,IF(T80+U81&lt;=-10,-10,T80+U81)))</f>
        <v/>
      </c>
      <c r="U81" s="14">
        <f t="shared" si="23"/>
        <v>0</v>
      </c>
      <c r="V81" s="14" t="str">
        <f>IF(H80="","",IF(Z80="R","S",IF(V80="S","C",IF(N80&gt;0,"S","C"))))</f>
        <v/>
      </c>
      <c r="W81" s="14" t="str">
        <f>IF(H81="","",IF(V81="S",1,W80+1))</f>
        <v/>
      </c>
      <c r="X81" s="83" t="str">
        <f>IF(H81="","",(IF(AND(F80&amp;F81="WW",OR(V80&amp;V81="SC",V80&amp;V81="CC")),"Y",IF(AND(F79&amp;F80&amp;F81="WLW",AZ81&lt;&gt;"B",OR(F79&amp;F80&amp;F81="SCC",F79&amp;F80&amp;F81="CCC")),"Y","N"))))</f>
        <v/>
      </c>
      <c r="Y81" s="14" t="str">
        <f>IF(H81="","",IF(AND(M80&amp;M81="WW",OR(V80&amp;V81="SC",V80&amp;V81="CC")),"Y",IF(AND(M79&amp;M80&amp;M81="WLW",BB81&lt;&gt;"B",OR(V79&amp;V80&amp;V81="SCC",V79&amp;V80&amp;V81="CCC")),"Y","N")))</f>
        <v/>
      </c>
      <c r="Z81" s="14" t="str">
        <f>IF(H81="","",IF(AND(N81&lt;0,W81&gt;2,N81&gt;=(2-W81)),"R","N"))</f>
        <v/>
      </c>
      <c r="AA81" s="14" t="str">
        <f>IF(H81="","",IF(D81="B",1,IF(REPLACE(D81,1,1,"")="",0,REPLACE(D81,1,1,""))))</f>
        <v/>
      </c>
      <c r="AB81" s="14" t="str">
        <f>IF(H81="","",IF(E81="B",1,IF(REPLACE(E81,1,1,"")="",0,REPLACE(E81,1,1,""))))</f>
        <v/>
      </c>
      <c r="AC81" s="14" t="str">
        <f>IF(H81="","",IF(K81="B",1,IF(REPLACE(K81,1,1,"")="",0,REPLACE(K81,1,1,""))))</f>
        <v/>
      </c>
      <c r="AD81" s="14" t="str">
        <f>IF(H81="","",IF(L81="B",1,IF(REPLACE(L81,1,1,"")="",0,REPLACE(L81,1,1,""))))</f>
        <v/>
      </c>
      <c r="AE81" s="14" t="str">
        <f>IF(H80="","",IF(AQ81="TG",IF(H79="P","",BB81),AL81))</f>
        <v/>
      </c>
      <c r="AF81" s="14" t="str">
        <f>IF(H80="","",IF(AQ81="TG",IF(H79="B","",BB81),AM81))</f>
        <v/>
      </c>
      <c r="AG81" s="44" t="str">
        <f>IF(H81="","",IF(AT81="10101","Y",IF(AU81="10101","Y","N")))</f>
        <v/>
      </c>
      <c r="AH81" s="44" t="str">
        <f>IF(H81="","",IF(AT81="12345","Y",IF(AU81="12345","Y","N")))</f>
        <v/>
      </c>
      <c r="AI81" s="44" t="str">
        <f>IF(H81="","",IF(AV81="120012","Y",IF(AW81="120012","Y","N")))</f>
        <v/>
      </c>
      <c r="AJ81" s="75" t="str">
        <f>IF(AP81="T-T",IF(H79="B",AZ81,""),IF(AP81="T-C",IF(H80="B",AZ81,""),IF(AP81="T-B",IF(H80="P",AZ81,""),"")))</f>
        <v/>
      </c>
      <c r="AK81" s="75" t="str">
        <f>IF(AP81="T-T",IF(H79="P",AZ81,""),IF(AP81="T-C",IF(H80="P",AZ81,""),IF(AP81="T-B",IF(H80="B",AZ81,""),"")))</f>
        <v/>
      </c>
      <c r="AL81" s="75" t="str">
        <f>IF(AP81="T-T",IF(H79="B",BB81,""),IF(AP81="T-C",IF(H80="B",BB81,""),IF(AP81="T-B",IF(H80="P",BB81,""),"")))</f>
        <v/>
      </c>
      <c r="AM81" s="75" t="str">
        <f>IF(AP81="T-T",IF(H79="P",BB81,""),IF(AP81="T-C",IF(H80="P",BB81,""),IF(AP81="T-B",IF(H80="B",BB81,""),"")))</f>
        <v/>
      </c>
      <c r="AP81" s="14" t="str">
        <f>IF(H80="","",IF(AG81="Y","T-C",IF(AH81="Y","T-B",IF(AI81="Y","T-T",IF(AP80="PD","PD",IF(OR(AND(AP80="T-T",AP79="T-T",M79&amp;M80="LL"),AND(OR(AP80="T-B",AP80="T-C"),M80="L")),"PD",AP80))))))</f>
        <v/>
      </c>
      <c r="AQ81" s="14" t="str">
        <f>IF(H80="","",IF(AG81="Y","T-C",IF(AH81="Y","T-B",IF(AI81="Y","T-T",IF(AQ80="TG","TG",IF(H80="","",IF(AG81="Y","T-C",IF(AH81="Y","T-B",IF(AI81="Y","T-T",IF(AQ80="TG","TG",IF(OR(AND(AQ80="T-T",AQ79="T-T",M79&amp;M80="LL"),AND(OR(AQ80="T-B",AQ80="T-C"),M80="L")),"TG",AQ80)))))))))))</f>
        <v/>
      </c>
      <c r="AR81" s="14" t="str">
        <f>IF(Dashboard!N81="P",IF(AR80="",1,AR80+1),"")</f>
        <v/>
      </c>
      <c r="AS81" s="14" t="str">
        <f>IF(Dashboard!N81="B",IF(AS80="",1,AS80+1),"")</f>
        <v/>
      </c>
      <c r="AT81" s="14" t="str">
        <f t="shared" si="24"/>
        <v>00000</v>
      </c>
      <c r="AU81" s="14" t="str">
        <f t="shared" si="25"/>
        <v>00000</v>
      </c>
      <c r="AV81" s="14" t="str">
        <f t="shared" si="26"/>
        <v>000000</v>
      </c>
      <c r="AW81" s="14" t="str">
        <f t="shared" si="27"/>
        <v>000000</v>
      </c>
      <c r="AX81" s="14" t="str">
        <f t="shared" si="28"/>
        <v>B</v>
      </c>
      <c r="AY81" s="14" t="str">
        <f>IF(D80="",E80,D80)&amp;F80</f>
        <v/>
      </c>
      <c r="AZ81" s="14" t="str">
        <f t="shared" si="29"/>
        <v/>
      </c>
      <c r="BA81" s="14" t="str">
        <f>IF(K80="",L80,K80)&amp;M80</f>
        <v/>
      </c>
      <c r="BB81" s="14" t="str">
        <f t="shared" si="30"/>
        <v/>
      </c>
      <c r="BC81" s="14">
        <f t="shared" si="31"/>
        <v>1</v>
      </c>
      <c r="BD81" s="14">
        <f t="shared" si="32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>IF(H81="","",IF(AND(E82="",L82=""),"P"&amp;(AA82+AC82),IF(AND(D82="",K82=""),"B"&amp;(AB82+AD82),IF(AND(D82="",L82=""),IF(AB82&gt;AC82,"B"&amp;(AB82-AC82),IF(AB82=AC82,"NB","P"&amp;(AC82-AB82))),IF(AND(E82="",K82=""),IF(AA82&gt;AD82,"P"&amp;(AA82-AD82),IF(AA82=AD82,"NB","B"&amp;(AD82-AA82))))))))</f>
        <v/>
      </c>
      <c r="C82" s="24" t="str">
        <f>IF(H81="","",IF(AP81=AP82,"",AP82))</f>
        <v/>
      </c>
      <c r="D82" s="81" t="str">
        <f>IF(H81="","",IF(AP82="PD",IF(AX82="P",AZ82,""),AJ82))</f>
        <v/>
      </c>
      <c r="E82" s="187" t="str">
        <f>IF(H81="","",IF(AP82="PD",IF(AX82="B",AZ82,""),AK82))</f>
        <v/>
      </c>
      <c r="F82" s="71" t="str">
        <f t="shared" si="20"/>
        <v/>
      </c>
      <c r="G82" s="140"/>
      <c r="H82" s="85" t="str">
        <f>IF(Dashboard!N82="","",Dashboard!N82)</f>
        <v/>
      </c>
      <c r="I82" s="140"/>
      <c r="J82" s="72" t="str">
        <f t="shared" si="21"/>
        <v/>
      </c>
      <c r="K82" s="81" t="str">
        <f>IF(H81="","",IF(AND(D82=AE82,LEFT(AE82)="L",REPLACE(AE82,1,1,"")&gt;=5),"L"&amp;(REPLACE(AE82,1,1,"")-3),AE82))</f>
        <v/>
      </c>
      <c r="L82" s="187" t="str">
        <f>IF(H81="","",IF(AND(E82=AF82,LEFT(AF82)="L",REPLACE(AF82,1,1,"")&gt;=5),"L"&amp;(REPLACE(AF82,1,1,"")-3),AF82))</f>
        <v/>
      </c>
      <c r="M82" s="24" t="str">
        <f t="shared" si="22"/>
        <v/>
      </c>
      <c r="N82" s="24" t="str">
        <f>IF(H82="","",IF(M82="W",0+BD82,0-BD82)+IF(F82="W",0+BC82,0-BC82)+IF(V82="S",0,N81))</f>
        <v/>
      </c>
      <c r="O82" s="190" t="str">
        <f>IF(H81="","",IF(V82="S","",IF(N82&gt;0,N82,IF(Z82="R",N82,""))))</f>
        <v/>
      </c>
      <c r="P82" s="24" t="str">
        <f>IF(H82="","",IF(B82="NB",P81,IF(O82="",SUM($O$5:$O82)+N82,SUM($O$5:$O82))))</f>
        <v/>
      </c>
      <c r="Q82" s="201" t="str">
        <f>IF(Z82="R","Rabbit","")</f>
        <v/>
      </c>
      <c r="R82" s="198" t="str">
        <f>IF(H82="","",IF(M82="W",0+BD82,0-BD82)+IF(F82="W",0+BC82,0-BC82))</f>
        <v/>
      </c>
      <c r="S82" s="83" t="str">
        <f>IF(H82="","",IF(R82&gt;0,"W",IF(R82&lt;0,"L","")))</f>
        <v/>
      </c>
      <c r="T82" s="14" t="str">
        <f>IF(H82="","",IF(T81+U82&gt;=10,10,IF(T81+U82&lt;=-10,-10,T81+U82)))</f>
        <v/>
      </c>
      <c r="U82" s="14">
        <f t="shared" si="23"/>
        <v>0</v>
      </c>
      <c r="V82" s="14" t="str">
        <f>IF(H81="","",IF(Z81="R","S",IF(V81="S","C",IF(N81&gt;0,"S","C"))))</f>
        <v/>
      </c>
      <c r="W82" s="14" t="str">
        <f>IF(H82="","",IF(V82="S",1,W81+1))</f>
        <v/>
      </c>
      <c r="X82" s="83" t="str">
        <f>IF(H82="","",(IF(AND(F81&amp;F82="WW",OR(V81&amp;V82="SC",V81&amp;V82="CC")),"Y",IF(AND(F80&amp;F81&amp;F82="WLW",AZ82&lt;&gt;"B",OR(F80&amp;F81&amp;F82="SCC",F80&amp;F81&amp;F82="CCC")),"Y","N"))))</f>
        <v/>
      </c>
      <c r="Y82" s="14" t="str">
        <f>IF(H82="","",IF(AND(M81&amp;M82="WW",OR(V81&amp;V82="SC",V81&amp;V82="CC")),"Y",IF(AND(M80&amp;M81&amp;M82="WLW",BB82&lt;&gt;"B",OR(V80&amp;V81&amp;V82="SCC",V80&amp;V81&amp;V82="CCC")),"Y","N")))</f>
        <v/>
      </c>
      <c r="Z82" s="14" t="str">
        <f>IF(H82="","",IF(AND(N82&lt;0,W82&gt;2,N82&gt;=(2-W82)),"R","N"))</f>
        <v/>
      </c>
      <c r="AA82" s="14" t="str">
        <f>IF(H82="","",IF(D82="B",1,IF(REPLACE(D82,1,1,"")="",0,REPLACE(D82,1,1,""))))</f>
        <v/>
      </c>
      <c r="AB82" s="14" t="str">
        <f>IF(H82="","",IF(E82="B",1,IF(REPLACE(E82,1,1,"")="",0,REPLACE(E82,1,1,""))))</f>
        <v/>
      </c>
      <c r="AC82" s="14" t="str">
        <f>IF(H82="","",IF(K82="B",1,IF(REPLACE(K82,1,1,"")="",0,REPLACE(K82,1,1,""))))</f>
        <v/>
      </c>
      <c r="AD82" s="14" t="str">
        <f>IF(H82="","",IF(L82="B",1,IF(REPLACE(L82,1,1,"")="",0,REPLACE(L82,1,1,""))))</f>
        <v/>
      </c>
      <c r="AE82" s="14" t="str">
        <f>IF(H81="","",IF(AQ82="TG",IF(H80="P","",BB82),AL82))</f>
        <v/>
      </c>
      <c r="AF82" s="14" t="str">
        <f>IF(H81="","",IF(AQ82="TG",IF(H80="B","",BB82),AM82))</f>
        <v/>
      </c>
      <c r="AG82" s="44" t="str">
        <f>IF(H82="","",IF(AT82="10101","Y",IF(AU82="10101","Y","N")))</f>
        <v/>
      </c>
      <c r="AH82" s="44" t="str">
        <f>IF(H82="","",IF(AT82="12345","Y",IF(AU82="12345","Y","N")))</f>
        <v/>
      </c>
      <c r="AI82" s="44" t="str">
        <f>IF(H82="","",IF(AV82="120012","Y",IF(AW82="120012","Y","N")))</f>
        <v/>
      </c>
      <c r="AJ82" s="75" t="str">
        <f>IF(AP82="T-T",IF(H80="B",AZ82,""),IF(AP82="T-C",IF(H81="B",AZ82,""),IF(AP82="T-B",IF(H81="P",AZ82,""),"")))</f>
        <v/>
      </c>
      <c r="AK82" s="75" t="str">
        <f>IF(AP82="T-T",IF(H80="P",AZ82,""),IF(AP82="T-C",IF(H81="P",AZ82,""),IF(AP82="T-B",IF(H81="B",AZ82,""),"")))</f>
        <v/>
      </c>
      <c r="AL82" s="75" t="str">
        <f>IF(AP82="T-T",IF(H80="B",BB82,""),IF(AP82="T-C",IF(H81="B",BB82,""),IF(AP82="T-B",IF(H81="P",BB82,""),"")))</f>
        <v/>
      </c>
      <c r="AM82" s="75" t="str">
        <f>IF(AP82="T-T",IF(H80="P",BB82,""),IF(AP82="T-C",IF(H81="P",BB82,""),IF(AP82="T-B",IF(H81="B",BB82,""),"")))</f>
        <v/>
      </c>
      <c r="AP82" s="14" t="str">
        <f>IF(H81="","",IF(AG82="Y","T-C",IF(AH82="Y","T-B",IF(AI82="Y","T-T",IF(AP81="PD","PD",IF(OR(AND(AP81="T-T",AP80="T-T",M80&amp;M81="LL"),AND(OR(AP81="T-B",AP81="T-C"),M81="L")),"PD",AP81))))))</f>
        <v/>
      </c>
      <c r="AQ82" s="14" t="str">
        <f>IF(H81="","",IF(AG82="Y","T-C",IF(AH82="Y","T-B",IF(AI82="Y","T-T",IF(AQ81="TG","TG",IF(H81="","",IF(AG82="Y","T-C",IF(AH82="Y","T-B",IF(AI82="Y","T-T",IF(AQ81="TG","TG",IF(OR(AND(AQ81="T-T",AQ80="T-T",M80&amp;M81="LL"),AND(OR(AQ81="T-B",AQ81="T-C"),M81="L")),"TG",AQ81)))))))))))</f>
        <v/>
      </c>
      <c r="AR82" s="14" t="str">
        <f>IF(Dashboard!N82="P",IF(AR81="",1,AR81+1),"")</f>
        <v/>
      </c>
      <c r="AS82" s="14" t="str">
        <f>IF(Dashboard!N82="B",IF(AS81="",1,AS81+1),"")</f>
        <v/>
      </c>
      <c r="AT82" s="14" t="str">
        <f t="shared" si="24"/>
        <v>00000</v>
      </c>
      <c r="AU82" s="14" t="str">
        <f t="shared" si="25"/>
        <v>00000</v>
      </c>
      <c r="AV82" s="14" t="str">
        <f t="shared" si="26"/>
        <v>000000</v>
      </c>
      <c r="AW82" s="14" t="str">
        <f t="shared" si="27"/>
        <v>000000</v>
      </c>
      <c r="AX82" s="14" t="str">
        <f t="shared" si="28"/>
        <v>B</v>
      </c>
      <c r="AY82" s="14" t="str">
        <f>IF(D81="",E81,D81)&amp;F81</f>
        <v/>
      </c>
      <c r="AZ82" s="14" t="str">
        <f t="shared" si="29"/>
        <v/>
      </c>
      <c r="BA82" s="14" t="str">
        <f>IF(K81="",L81,K81)&amp;M81</f>
        <v/>
      </c>
      <c r="BB82" s="14" t="str">
        <f t="shared" si="30"/>
        <v/>
      </c>
      <c r="BC82" s="14">
        <f t="shared" si="31"/>
        <v>1</v>
      </c>
      <c r="BD82" s="14">
        <f t="shared" si="32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>IF(H82="","",IF(AND(E83="",L83=""),"P"&amp;(AA83+AC83),IF(AND(D83="",K83=""),"B"&amp;(AB83+AD83),IF(AND(D83="",L83=""),IF(AB83&gt;AC83,"B"&amp;(AB83-AC83),IF(AB83=AC83,"NB","P"&amp;(AC83-AB83))),IF(AND(E83="",K83=""),IF(AA83&gt;AD83,"P"&amp;(AA83-AD83),IF(AA83=AD83,"NB","B"&amp;(AD83-AA83))))))))</f>
        <v/>
      </c>
      <c r="C83" s="24" t="str">
        <f>IF(H82="","",IF(AP82=AP83,"",AP83))</f>
        <v/>
      </c>
      <c r="D83" s="81" t="str">
        <f>IF(H82="","",IF(AP83="PD",IF(AX83="P",AZ83,""),AJ83))</f>
        <v/>
      </c>
      <c r="E83" s="187" t="str">
        <f>IF(H82="","",IF(AP83="PD",IF(AX83="B",AZ83,""),AK83))</f>
        <v/>
      </c>
      <c r="F83" s="71" t="str">
        <f t="shared" si="20"/>
        <v/>
      </c>
      <c r="G83" s="140"/>
      <c r="H83" s="85" t="str">
        <f>IF(Dashboard!N83="","",Dashboard!N83)</f>
        <v/>
      </c>
      <c r="I83" s="140"/>
      <c r="J83" s="72" t="str">
        <f t="shared" si="21"/>
        <v/>
      </c>
      <c r="K83" s="81" t="str">
        <f>IF(H82="","",IF(AND(D83=AE83,LEFT(AE83)="L",REPLACE(AE83,1,1,"")&gt;=5),"L"&amp;(REPLACE(AE83,1,1,"")-3),AE83))</f>
        <v/>
      </c>
      <c r="L83" s="187" t="str">
        <f>IF(H82="","",IF(AND(E83=AF83,LEFT(AF83)="L",REPLACE(AF83,1,1,"")&gt;=5),"L"&amp;(REPLACE(AF83,1,1,"")-3),AF83))</f>
        <v/>
      </c>
      <c r="M83" s="24" t="str">
        <f t="shared" si="22"/>
        <v/>
      </c>
      <c r="N83" s="24" t="str">
        <f>IF(H83="","",IF(M83="W",0+BD83,0-BD83)+IF(F83="W",0+BC83,0-BC83)+IF(V83="S",0,N82))</f>
        <v/>
      </c>
      <c r="O83" s="190" t="str">
        <f>IF(H82="","",IF(V83="S","",IF(N83&gt;0,N83,IF(Z83="R",N83,""))))</f>
        <v/>
      </c>
      <c r="P83" s="24" t="str">
        <f>IF(H83="","",IF(B83="NB",P82,IF(O83="",SUM($O$5:$O83)+N83,SUM($O$5:$O83))))</f>
        <v/>
      </c>
      <c r="Q83" s="201" t="str">
        <f>IF(Z83="R","Rabbit","")</f>
        <v/>
      </c>
      <c r="R83" s="198" t="str">
        <f>IF(H83="","",IF(M83="W",0+BD83,0-BD83)+IF(F83="W",0+BC83,0-BC83))</f>
        <v/>
      </c>
      <c r="S83" s="83" t="str">
        <f>IF(H83="","",IF(R83&gt;0,"W",IF(R83&lt;0,"L","")))</f>
        <v/>
      </c>
      <c r="T83" s="14" t="str">
        <f>IF(H83="","",IF(T82+U83&gt;=10,10,IF(T82+U83&lt;=-10,-10,T82+U83)))</f>
        <v/>
      </c>
      <c r="U83" s="14">
        <f t="shared" si="23"/>
        <v>0</v>
      </c>
      <c r="V83" s="14" t="str">
        <f>IF(H82="","",IF(Z82="R","S",IF(V82="S","C",IF(N82&gt;0,"S","C"))))</f>
        <v/>
      </c>
      <c r="W83" s="14" t="str">
        <f>IF(H83="","",IF(V83="S",1,W82+1))</f>
        <v/>
      </c>
      <c r="X83" s="83" t="str">
        <f>IF(H83="","",(IF(AND(F82&amp;F83="WW",OR(V82&amp;V83="SC",V82&amp;V83="CC")),"Y",IF(AND(F81&amp;F82&amp;F83="WLW",AZ83&lt;&gt;"B",OR(F81&amp;F82&amp;F83="SCC",F81&amp;F82&amp;F83="CCC")),"Y","N"))))</f>
        <v/>
      </c>
      <c r="Y83" s="14" t="str">
        <f>IF(H83="","",IF(AND(M82&amp;M83="WW",OR(V82&amp;V83="SC",V82&amp;V83="CC")),"Y",IF(AND(M81&amp;M82&amp;M83="WLW",BB83&lt;&gt;"B",OR(V81&amp;V82&amp;V83="SCC",V81&amp;V82&amp;V83="CCC")),"Y","N")))</f>
        <v/>
      </c>
      <c r="Z83" s="14" t="str">
        <f>IF(H83="","",IF(AND(N83&lt;0,W83&gt;2,N83&gt;=(2-W83)),"R","N"))</f>
        <v/>
      </c>
      <c r="AA83" s="14" t="str">
        <f>IF(H83="","",IF(D83="B",1,IF(REPLACE(D83,1,1,"")="",0,REPLACE(D83,1,1,""))))</f>
        <v/>
      </c>
      <c r="AB83" s="14" t="str">
        <f>IF(H83="","",IF(E83="B",1,IF(REPLACE(E83,1,1,"")="",0,REPLACE(E83,1,1,""))))</f>
        <v/>
      </c>
      <c r="AC83" s="14" t="str">
        <f>IF(H83="","",IF(K83="B",1,IF(REPLACE(K83,1,1,"")="",0,REPLACE(K83,1,1,""))))</f>
        <v/>
      </c>
      <c r="AD83" s="14" t="str">
        <f>IF(H83="","",IF(L83="B",1,IF(REPLACE(L83,1,1,"")="",0,REPLACE(L83,1,1,""))))</f>
        <v/>
      </c>
      <c r="AE83" s="14" t="str">
        <f>IF(H82="","",IF(AQ83="TG",IF(H81="P","",BB83),AL83))</f>
        <v/>
      </c>
      <c r="AF83" s="14" t="str">
        <f>IF(H82="","",IF(AQ83="TG",IF(H81="B","",BB83),AM83))</f>
        <v/>
      </c>
      <c r="AG83" s="44" t="str">
        <f>IF(H83="","",IF(AT83="10101","Y",IF(AU83="10101","Y","N")))</f>
        <v/>
      </c>
      <c r="AH83" s="44" t="str">
        <f>IF(H83="","",IF(AT83="12345","Y",IF(AU83="12345","Y","N")))</f>
        <v/>
      </c>
      <c r="AI83" s="44" t="str">
        <f>IF(H83="","",IF(AV83="120012","Y",IF(AW83="120012","Y","N")))</f>
        <v/>
      </c>
      <c r="AJ83" s="75" t="str">
        <f>IF(AP83="T-T",IF(H81="B",AZ83,""),IF(AP83="T-C",IF(H82="B",AZ83,""),IF(AP83="T-B",IF(H82="P",AZ83,""),"")))</f>
        <v/>
      </c>
      <c r="AK83" s="75" t="str">
        <f>IF(AP83="T-T",IF(H81="P",AZ83,""),IF(AP83="T-C",IF(H82="P",AZ83,""),IF(AP83="T-B",IF(H82="B",AZ83,""),"")))</f>
        <v/>
      </c>
      <c r="AL83" s="75" t="str">
        <f>IF(AP83="T-T",IF(H81="B",BB83,""),IF(AP83="T-C",IF(H82="B",BB83,""),IF(AP83="T-B",IF(H82="P",BB83,""),"")))</f>
        <v/>
      </c>
      <c r="AM83" s="75" t="str">
        <f>IF(AP83="T-T",IF(H81="P",BB83,""),IF(AP83="T-C",IF(H82="P",BB83,""),IF(AP83="T-B",IF(H82="B",BB83,""),"")))</f>
        <v/>
      </c>
      <c r="AP83" s="14" t="str">
        <f>IF(H82="","",IF(AG83="Y","T-C",IF(AH83="Y","T-B",IF(AI83="Y","T-T",IF(AP82="PD","PD",IF(OR(AND(AP82="T-T",AP81="T-T",M81&amp;M82="LL"),AND(OR(AP82="T-B",AP82="T-C"),M82="L")),"PD",AP82))))))</f>
        <v/>
      </c>
      <c r="AQ83" s="14" t="str">
        <f>IF(H82="","",IF(AG83="Y","T-C",IF(AH83="Y","T-B",IF(AI83="Y","T-T",IF(AQ82="TG","TG",IF(H82="","",IF(AG83="Y","T-C",IF(AH83="Y","T-B",IF(AI83="Y","T-T",IF(AQ82="TG","TG",IF(OR(AND(AQ82="T-T",AQ81="T-T",M81&amp;M82="LL"),AND(OR(AQ82="T-B",AQ82="T-C"),M82="L")),"TG",AQ82)))))))))))</f>
        <v/>
      </c>
      <c r="AR83" s="14" t="str">
        <f>IF(Dashboard!N83="P",IF(AR82="",1,AR82+1),"")</f>
        <v/>
      </c>
      <c r="AS83" s="14" t="str">
        <f>IF(Dashboard!N83="B",IF(AS82="",1,AS82+1),"")</f>
        <v/>
      </c>
      <c r="AT83" s="14" t="str">
        <f t="shared" si="24"/>
        <v>00000</v>
      </c>
      <c r="AU83" s="14" t="str">
        <f t="shared" si="25"/>
        <v>00000</v>
      </c>
      <c r="AV83" s="14" t="str">
        <f t="shared" si="26"/>
        <v>000000</v>
      </c>
      <c r="AW83" s="14" t="str">
        <f t="shared" si="27"/>
        <v>000000</v>
      </c>
      <c r="AX83" s="14" t="str">
        <f t="shared" si="28"/>
        <v>B</v>
      </c>
      <c r="AY83" s="14" t="str">
        <f>IF(D82="",E82,D82)&amp;F82</f>
        <v/>
      </c>
      <c r="AZ83" s="14" t="str">
        <f t="shared" si="29"/>
        <v/>
      </c>
      <c r="BA83" s="14" t="str">
        <f>IF(K82="",L82,K82)&amp;M82</f>
        <v/>
      </c>
      <c r="BB83" s="14" t="str">
        <f t="shared" si="30"/>
        <v/>
      </c>
      <c r="BC83" s="14">
        <f t="shared" si="31"/>
        <v>1</v>
      </c>
      <c r="BD83" s="14">
        <f t="shared" si="32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>IF(H83="","",IF(AND(E84="",L84=""),"P"&amp;(AA84+AC84),IF(AND(D84="",K84=""),"B"&amp;(AB84+AD84),IF(AND(D84="",L84=""),IF(AB84&gt;AC84,"B"&amp;(AB84-AC84),IF(AB84=AC84,"NB","P"&amp;(AC84-AB84))),IF(AND(E84="",K84=""),IF(AA84&gt;AD84,"P"&amp;(AA84-AD84),IF(AA84=AD84,"NB","B"&amp;(AD84-AA84))))))))</f>
        <v/>
      </c>
      <c r="C84" s="25" t="str">
        <f>IF(H83="","",IF(AP83=AP84,"",AP84))</f>
        <v/>
      </c>
      <c r="D84" s="82" t="str">
        <f>IF(H83="","",IF(AP84="PD",IF(AX84="P",AZ84,""),AJ84))</f>
        <v/>
      </c>
      <c r="E84" s="188" t="str">
        <f>IF(H83="","",IF(AP84="PD",IF(AX84="B",AZ84,""),AK84))</f>
        <v/>
      </c>
      <c r="F84" s="74" t="str">
        <f t="shared" si="20"/>
        <v/>
      </c>
      <c r="G84" s="140"/>
      <c r="H84" s="86" t="str">
        <f>IF(Dashboard!N84="","",Dashboard!N84)</f>
        <v/>
      </c>
      <c r="I84" s="140"/>
      <c r="J84" s="73" t="str">
        <f t="shared" si="21"/>
        <v/>
      </c>
      <c r="K84" s="82" t="str">
        <f>IF(H83="","",IF(AND(D84=AE84,LEFT(AE84)="L",REPLACE(AE84,1,1,"")&gt;=5),"L"&amp;(REPLACE(AE84,1,1,"")-3),AE84))</f>
        <v/>
      </c>
      <c r="L84" s="188" t="str">
        <f>IF(H83="","",IF(AND(E84=AF84,LEFT(AF84)="L",REPLACE(AF84,1,1,"")&gt;=5),"L"&amp;(REPLACE(AF84,1,1,"")-3),AF84))</f>
        <v/>
      </c>
      <c r="M84" s="25" t="str">
        <f t="shared" si="22"/>
        <v/>
      </c>
      <c r="N84" s="25" t="str">
        <f>IF(H84="","",IF(M84="W",0+BD84,0-BD84)+IF(F84="W",0+BC84,0-BC84)+IF(V84="S",0,N83))</f>
        <v/>
      </c>
      <c r="O84" s="202" t="str">
        <f>IF(H83="","",IF(V84="S","",IF(N84&gt;0,N84,IF(Z84="R",N84,""))))</f>
        <v/>
      </c>
      <c r="P84" s="25" t="str">
        <f>IF(H84="","",IF(B84="NB",P83,IF(O84="",SUM($O$5:$O84)+N84,SUM($O$5:$O84))))</f>
        <v/>
      </c>
      <c r="Q84" s="203" t="str">
        <f>IF(Z84="R","Rabbit","")</f>
        <v/>
      </c>
      <c r="R84" s="198" t="str">
        <f>IF(H84="","",IF(M84="W",0+BD84,0-BD84)+IF(F84="W",0+BC84,0-BC84))</f>
        <v/>
      </c>
      <c r="S84" s="83" t="str">
        <f>IF(H84="","",IF(R84&gt;0,"W",IF(R84&lt;0,"L","")))</f>
        <v/>
      </c>
      <c r="T84" s="14" t="str">
        <f>IF(H84="","",IF(T83+U84&gt;=10,10,IF(T83+U84&lt;=-10,-10,T83+U84)))</f>
        <v/>
      </c>
      <c r="U84" s="14">
        <f t="shared" si="23"/>
        <v>0</v>
      </c>
      <c r="V84" s="14" t="str">
        <f>IF(H83="","",IF(Z83="R","S",IF(V83="S","C",IF(N83&gt;0,"S","C"))))</f>
        <v/>
      </c>
      <c r="W84" s="14" t="str">
        <f>IF(H84="","",IF(V84="S",1,W83+1))</f>
        <v/>
      </c>
      <c r="X84" s="83" t="str">
        <f>IF(H84="","",(IF(AND(F83&amp;F84="WW",OR(V83&amp;V84="SC",V83&amp;V84="CC")),"Y",IF(AND(F82&amp;F83&amp;F84="WLW",AZ84&lt;&gt;"B",OR(F82&amp;F83&amp;F84="SCC",F82&amp;F83&amp;F84="CCC")),"Y","N"))))</f>
        <v/>
      </c>
      <c r="Y84" s="14" t="str">
        <f>IF(H84="","",IF(AND(M83&amp;M84="WW",OR(V83&amp;V84="SC",V83&amp;V84="CC")),"Y",IF(AND(M82&amp;M83&amp;M84="WLW",BB84&lt;&gt;"B",OR(V82&amp;V83&amp;V84="SCC",V82&amp;V83&amp;V84="CCC")),"Y","N")))</f>
        <v/>
      </c>
      <c r="Z84" s="14" t="str">
        <f>IF(H84="","",IF(AND(N84&lt;0,W84&gt;2,N84&gt;=(2-W84)),"R","N"))</f>
        <v/>
      </c>
      <c r="AA84" s="14" t="str">
        <f>IF(H84="","",IF(D84="B",1,IF(REPLACE(D84,1,1,"")="",0,REPLACE(D84,1,1,""))))</f>
        <v/>
      </c>
      <c r="AB84" s="14" t="str">
        <f>IF(H84="","",IF(E84="B",1,IF(REPLACE(E84,1,1,"")="",0,REPLACE(E84,1,1,""))))</f>
        <v/>
      </c>
      <c r="AC84" s="14" t="str">
        <f>IF(H84="","",IF(K84="B",1,IF(REPLACE(K84,1,1,"")="",0,REPLACE(K84,1,1,""))))</f>
        <v/>
      </c>
      <c r="AD84" s="14" t="str">
        <f>IF(H84="","",IF(L84="B",1,IF(REPLACE(L84,1,1,"")="",0,REPLACE(L84,1,1,""))))</f>
        <v/>
      </c>
      <c r="AE84" s="14" t="str">
        <f>IF(H83="","",IF(AQ84="TG",IF(H82="P","",BB84),AL84))</f>
        <v/>
      </c>
      <c r="AF84" s="14" t="str">
        <f>IF(H83="","",IF(AQ84="TG",IF(H82="B","",BB84),AM84))</f>
        <v/>
      </c>
      <c r="AG84" s="44" t="str">
        <f>IF(H84="","",IF(AT84="10101","Y",IF(AU84="10101","Y","N")))</f>
        <v/>
      </c>
      <c r="AH84" s="44" t="str">
        <f>IF(H84="","",IF(AT84="12345","Y",IF(AU84="12345","Y","N")))</f>
        <v/>
      </c>
      <c r="AI84" s="44" t="str">
        <f>IF(H84="","",IF(AV84="120012","Y",IF(AW84="120012","Y","N")))</f>
        <v/>
      </c>
      <c r="AJ84" s="75" t="str">
        <f>IF(AP84="T-T",IF(H82="B",AZ84,""),IF(AP84="T-C",IF(H83="B",AZ84,""),IF(AP84="T-B",IF(H83="P",AZ84,""),"")))</f>
        <v/>
      </c>
      <c r="AK84" s="75" t="str">
        <f>IF(AP84="T-T",IF(H82="P",AZ84,""),IF(AP84="T-C",IF(H83="P",AZ84,""),IF(AP84="T-B",IF(H83="B",AZ84,""),"")))</f>
        <v/>
      </c>
      <c r="AL84" s="75" t="str">
        <f>IF(AP84="T-T",IF(H82="B",BB84,""),IF(AP84="T-C",IF(H83="B",BB84,""),IF(AP84="T-B",IF(H83="P",BB84,""),"")))</f>
        <v/>
      </c>
      <c r="AM84" s="75" t="str">
        <f>IF(AP84="T-T",IF(H82="P",BB84,""),IF(AP84="T-C",IF(H83="P",BB84,""),IF(AP84="T-B",IF(H83="B",BB84,""),"")))</f>
        <v/>
      </c>
      <c r="AP84" s="14" t="str">
        <f>IF(H83="","",IF(AG84="Y","T-C",IF(AH84="Y","T-B",IF(AI84="Y","T-T",IF(AP83="PD","PD",IF(OR(AND(AP83="T-T",AP82="T-T",M82&amp;M83="LL"),AND(OR(AP83="T-B",AP83="T-C"),M83="L")),"PD",AP83))))))</f>
        <v/>
      </c>
      <c r="AQ84" s="14" t="str">
        <f>IF(H83="","",IF(AG84="Y","T-C",IF(AH84="Y","T-B",IF(AI84="Y","T-T",IF(AQ83="TG","TG",IF(H83="","",IF(AG84="Y","T-C",IF(AH84="Y","T-B",IF(AI84="Y","T-T",IF(AQ83="TG","TG",IF(OR(AND(AQ83="T-T",AQ82="T-T",M82&amp;M83="LL"),AND(OR(AQ83="T-B",AQ83="T-C"),M83="L")),"TG",AQ83)))))))))))</f>
        <v/>
      </c>
      <c r="AR84" s="14" t="str">
        <f>IF(Dashboard!N84="P",IF(AR83="",1,AR83+1),"")</f>
        <v/>
      </c>
      <c r="AS84" s="14" t="str">
        <f>IF(Dashboard!N84="B",IF(AS83="",1,AS83+1),"")</f>
        <v/>
      </c>
      <c r="AT84" s="14" t="str">
        <f t="shared" si="24"/>
        <v>00000</v>
      </c>
      <c r="AU84" s="14" t="str">
        <f t="shared" si="25"/>
        <v>00000</v>
      </c>
      <c r="AV84" s="14" t="str">
        <f t="shared" si="26"/>
        <v>000000</v>
      </c>
      <c r="AW84" s="14" t="str">
        <f t="shared" si="27"/>
        <v>000000</v>
      </c>
      <c r="AX84" s="14" t="str">
        <f t="shared" si="28"/>
        <v>B</v>
      </c>
      <c r="AY84" s="14" t="str">
        <f>IF(D83="",E83,D83)&amp;F83</f>
        <v/>
      </c>
      <c r="AZ84" s="14" t="str">
        <f t="shared" si="29"/>
        <v/>
      </c>
      <c r="BA84" s="14" t="str">
        <f>IF(K83="",L83,K83)&amp;M83</f>
        <v/>
      </c>
      <c r="BB84" s="14" t="str">
        <f t="shared" si="30"/>
        <v/>
      </c>
      <c r="BC84" s="14">
        <f t="shared" si="31"/>
        <v>1</v>
      </c>
      <c r="BD84" s="14">
        <f t="shared" si="32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>IF(H84="","",IF(AND(E85="",L85=""),"P"&amp;(AA85+AC85),IF(AND(D85="",K85=""),"B"&amp;(AB85+AD85),IF(AND(D85="",L85=""),IF(AB85&gt;AC85,"B"&amp;(AB85-AC85),IF(AB85=AC85,"NB","P"&amp;(AC85-AB85))),IF(AND(E85="",K85=""),IF(AA85&gt;AD85,"P"&amp;(AA85-AD85),IF(AA85=AD85,"NB","B"&amp;(AD85-AA85))))))))</f>
        <v/>
      </c>
      <c r="C85" s="36" t="str">
        <f>IF(H84="","",IF(AP84=AP85,"",AP85))</f>
        <v/>
      </c>
      <c r="D85" s="79" t="str">
        <f>IF(H84="","",IF(AP85="PD",IF(AX85="P",AZ85,""),AJ85))</f>
        <v/>
      </c>
      <c r="E85" s="186" t="str">
        <f>IF(H84="","",IF(AP85="PD",IF(AX85="B",AZ85,""),AK85))</f>
        <v/>
      </c>
      <c r="F85" s="80" t="str">
        <f t="shared" si="20"/>
        <v/>
      </c>
      <c r="G85" s="140"/>
      <c r="H85" s="84" t="str">
        <f>IF(Dashboard!N85="","",Dashboard!N85)</f>
        <v/>
      </c>
      <c r="I85" s="140"/>
      <c r="J85" s="78" t="str">
        <f t="shared" si="21"/>
        <v/>
      </c>
      <c r="K85" s="79" t="str">
        <f>IF(H84="","",IF(AND(D85=AE85,LEFT(AE85)="L",REPLACE(AE85,1,1,"")&gt;=5),"L"&amp;(REPLACE(AE85,1,1,"")-3),AE85))</f>
        <v/>
      </c>
      <c r="L85" s="186" t="str">
        <f>IF(H84="","",IF(AND(E85=AF85,LEFT(AF85)="L",REPLACE(AF85,1,1,"")&gt;=5),"L"&amp;(REPLACE(AF85,1,1,"")-3),AF85))</f>
        <v/>
      </c>
      <c r="M85" s="36" t="str">
        <f t="shared" si="22"/>
        <v/>
      </c>
      <c r="N85" s="36" t="str">
        <f>IF(H85="","",IF(M85="W",0+BD85,0-BD85)+IF(F85="W",0+BC85,0-BC85)+IF(V85="S",0,N84))</f>
        <v/>
      </c>
      <c r="O85" s="207" t="str">
        <f>IF(H84="","",IF(V85="S","",IF(N85&gt;0,N85,IF(Z85="R",N85,""))))</f>
        <v/>
      </c>
      <c r="P85" s="36" t="str">
        <f>IF(H85="","",IF(B85="NB",P84,IF(O85="",SUM($O$5:$O85)+N85,SUM($O$5:$O85))))</f>
        <v/>
      </c>
      <c r="Q85" s="208" t="str">
        <f>IF(Z85="R","Rabbit","")</f>
        <v/>
      </c>
      <c r="R85" s="198" t="str">
        <f>IF(H85="","",IF(M85="W",0+BD85,0-BD85)+IF(F85="W",0+BC85,0-BC85))</f>
        <v/>
      </c>
      <c r="S85" s="83" t="str">
        <f>IF(H85="","",IF(R85&gt;0,"W",IF(R85&lt;0,"L","")))</f>
        <v/>
      </c>
      <c r="T85" s="14" t="str">
        <f>IF(H85="","",IF(T84+U85&gt;=10,10,IF(T84+U85&lt;=-10,-10,T84+U85)))</f>
        <v/>
      </c>
      <c r="U85" s="14">
        <f t="shared" si="23"/>
        <v>0</v>
      </c>
      <c r="V85" s="14" t="str">
        <f>IF(H84="","",IF(Z84="R","S",IF(V84="S","C",IF(N84&gt;0,"S","C"))))</f>
        <v/>
      </c>
      <c r="W85" s="14" t="str">
        <f>IF(H85="","",IF(V85="S",1,W84+1))</f>
        <v/>
      </c>
      <c r="X85" s="83" t="str">
        <f>IF(H85="","",(IF(AND(F84&amp;F85="WW",OR(V84&amp;V85="SC",V84&amp;V85="CC")),"Y",IF(AND(F83&amp;F84&amp;F85="WLW",AZ85&lt;&gt;"B",OR(F83&amp;F84&amp;F85="SCC",F83&amp;F84&amp;F85="CCC")),"Y","N"))))</f>
        <v/>
      </c>
      <c r="Y85" s="14" t="str">
        <f>IF(H85="","",IF(AND(M84&amp;M85="WW",OR(V84&amp;V85="SC",V84&amp;V85="CC")),"Y",IF(AND(M83&amp;M84&amp;M85="WLW",BB85&lt;&gt;"B",OR(V83&amp;V84&amp;V85="SCC",V83&amp;V84&amp;V85="CCC")),"Y","N")))</f>
        <v/>
      </c>
      <c r="Z85" s="14" t="str">
        <f>IF(H85="","",IF(AND(N85&lt;0,W85&gt;2,N85&gt;=(2-W85)),"R","N"))</f>
        <v/>
      </c>
      <c r="AA85" s="14" t="str">
        <f>IF(H85="","",IF(D85="B",1,IF(REPLACE(D85,1,1,"")="",0,REPLACE(D85,1,1,""))))</f>
        <v/>
      </c>
      <c r="AB85" s="14" t="str">
        <f>IF(H85="","",IF(E85="B",1,IF(REPLACE(E85,1,1,"")="",0,REPLACE(E85,1,1,""))))</f>
        <v/>
      </c>
      <c r="AC85" s="14" t="str">
        <f>IF(H85="","",IF(K85="B",1,IF(REPLACE(K85,1,1,"")="",0,REPLACE(K85,1,1,""))))</f>
        <v/>
      </c>
      <c r="AD85" s="14" t="str">
        <f>IF(H85="","",IF(L85="B",1,IF(REPLACE(L85,1,1,"")="",0,REPLACE(L85,1,1,""))))</f>
        <v/>
      </c>
      <c r="AE85" s="14" t="str">
        <f>IF(H84="","",IF(AQ85="TG",IF(H83="P","",BB85),AL85))</f>
        <v/>
      </c>
      <c r="AF85" s="14" t="str">
        <f>IF(H84="","",IF(AQ85="TG",IF(H83="B","",BB85),AM85))</f>
        <v/>
      </c>
      <c r="AG85" s="44" t="str">
        <f>IF(H85="","",IF(AT85="10101","Y",IF(AU85="10101","Y","N")))</f>
        <v/>
      </c>
      <c r="AH85" s="44" t="str">
        <f>IF(H85="","",IF(AT85="12345","Y",IF(AU85="12345","Y","N")))</f>
        <v/>
      </c>
      <c r="AI85" s="44" t="str">
        <f>IF(H85="","",IF(AV85="120012","Y",IF(AW85="120012","Y","N")))</f>
        <v/>
      </c>
      <c r="AJ85" s="75" t="str">
        <f>IF(AP85="T-T",IF(H83="B",AZ85,""),IF(AP85="T-C",IF(H84="B",AZ85,""),IF(AP85="T-B",IF(H84="P",AZ85,""),"")))</f>
        <v/>
      </c>
      <c r="AK85" s="75" t="str">
        <f>IF(AP85="T-T",IF(H83="P",AZ85,""),IF(AP85="T-C",IF(H84="P",AZ85,""),IF(AP85="T-B",IF(H84="B",AZ85,""),"")))</f>
        <v/>
      </c>
      <c r="AL85" s="75" t="str">
        <f>IF(AP85="T-T",IF(H83="B",BB85,""),IF(AP85="T-C",IF(H84="B",BB85,""),IF(AP85="T-B",IF(H84="P",BB85,""),"")))</f>
        <v/>
      </c>
      <c r="AM85" s="75" t="str">
        <f>IF(AP85="T-T",IF(H83="P",BB85,""),IF(AP85="T-C",IF(H84="P",BB85,""),IF(AP85="T-B",IF(H84="B",BB85,""),"")))</f>
        <v/>
      </c>
      <c r="AP85" s="14" t="str">
        <f>IF(H84="","",IF(AG85="Y","T-C",IF(AH85="Y","T-B",IF(AI85="Y","T-T",IF(AP84="PD","PD",IF(OR(AND(AP84="T-T",AP83="T-T",M83&amp;M84="LL"),AND(OR(AP84="T-B",AP84="T-C"),M84="L")),"PD",AP84))))))</f>
        <v/>
      </c>
      <c r="AQ85" s="14" t="str">
        <f>IF(H84="","",IF(AG85="Y","T-C",IF(AH85="Y","T-B",IF(AI85="Y","T-T",IF(AQ84="TG","TG",IF(H84="","",IF(AG85="Y","T-C",IF(AH85="Y","T-B",IF(AI85="Y","T-T",IF(AQ84="TG","TG",IF(OR(AND(AQ84="T-T",AQ83="T-T",M83&amp;M84="LL"),AND(OR(AQ84="T-B",AQ84="T-C"),M84="L")),"TG",AQ84)))))))))))</f>
        <v/>
      </c>
      <c r="AR85" s="14" t="str">
        <f>IF(Dashboard!N85="P",IF(AR84="",1,AR84+1),"")</f>
        <v/>
      </c>
      <c r="AS85" s="14" t="str">
        <f>IF(Dashboard!N85="B",IF(AS84="",1,AS84+1),"")</f>
        <v/>
      </c>
      <c r="AT85" s="14" t="str">
        <f t="shared" si="24"/>
        <v>00000</v>
      </c>
      <c r="AU85" s="14" t="str">
        <f t="shared" si="25"/>
        <v>00000</v>
      </c>
      <c r="AV85" s="14" t="str">
        <f t="shared" si="26"/>
        <v>000000</v>
      </c>
      <c r="AW85" s="14" t="str">
        <f t="shared" si="27"/>
        <v>000000</v>
      </c>
      <c r="AX85" s="14" t="str">
        <f t="shared" si="28"/>
        <v>B</v>
      </c>
      <c r="AY85" s="14" t="str">
        <f>IF(D84="",E84,D84)&amp;F84</f>
        <v/>
      </c>
      <c r="AZ85" s="14" t="str">
        <f t="shared" si="29"/>
        <v/>
      </c>
      <c r="BA85" s="14" t="str">
        <f>IF(K84="",L84,K84)&amp;M84</f>
        <v/>
      </c>
      <c r="BB85" s="14" t="str">
        <f t="shared" si="30"/>
        <v/>
      </c>
      <c r="BC85" s="14">
        <f t="shared" si="31"/>
        <v>1</v>
      </c>
      <c r="BD85" s="14">
        <f t="shared" si="32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>IF(H85="","",IF(AND(E86="",L86=""),"P"&amp;(AA86+AC86),IF(AND(D86="",K86=""),"B"&amp;(AB86+AD86),IF(AND(D86="",L86=""),IF(AB86&gt;AC86,"B"&amp;(AB86-AC86),IF(AB86=AC86,"NB","P"&amp;(AC86-AB86))),IF(AND(E86="",K86=""),IF(AA86&gt;AD86,"P"&amp;(AA86-AD86),IF(AA86=AD86,"NB","B"&amp;(AD86-AA86))))))))</f>
        <v/>
      </c>
      <c r="C86" s="24" t="str">
        <f>IF(H85="","",IF(AP85=AP86,"",AP86))</f>
        <v/>
      </c>
      <c r="D86" s="81" t="str">
        <f>IF(H85="","",IF(AP86="PD",IF(AX86="P",AZ86,""),AJ86))</f>
        <v/>
      </c>
      <c r="E86" s="187" t="str">
        <f>IF(H85="","",IF(AP86="PD",IF(AX86="B",AZ86,""),AK86))</f>
        <v/>
      </c>
      <c r="F86" s="71" t="str">
        <f t="shared" si="20"/>
        <v/>
      </c>
      <c r="G86" s="140"/>
      <c r="H86" s="85" t="str">
        <f>IF(Dashboard!N86="","",Dashboard!N86)</f>
        <v/>
      </c>
      <c r="I86" s="140"/>
      <c r="J86" s="72" t="str">
        <f t="shared" si="21"/>
        <v/>
      </c>
      <c r="K86" s="81" t="str">
        <f>IF(H85="","",IF(AND(D86=AE86,LEFT(AE86)="L",REPLACE(AE86,1,1,"")&gt;=5),"L"&amp;(REPLACE(AE86,1,1,"")-3),AE86))</f>
        <v/>
      </c>
      <c r="L86" s="187" t="str">
        <f>IF(H85="","",IF(AND(E86=AF86,LEFT(AF86)="L",REPLACE(AF86,1,1,"")&gt;=5),"L"&amp;(REPLACE(AF86,1,1,"")-3),AF86))</f>
        <v/>
      </c>
      <c r="M86" s="24" t="str">
        <f t="shared" si="22"/>
        <v/>
      </c>
      <c r="N86" s="24" t="str">
        <f>IF(H86="","",IF(M86="W",0+BD86,0-BD86)+IF(F86="W",0+BC86,0-BC86)+IF(V86="S",0,N85))</f>
        <v/>
      </c>
      <c r="O86" s="190" t="str">
        <f>IF(H85="","",IF(V86="S","",IF(N86&gt;0,N86,IF(Z86="R",N86,""))))</f>
        <v/>
      </c>
      <c r="P86" s="24" t="str">
        <f>IF(H86="","",IF(B86="NB",P85,IF(O86="",SUM($O$5:$O86)+N86,SUM($O$5:$O86))))</f>
        <v/>
      </c>
      <c r="Q86" s="201" t="str">
        <f>IF(Z86="R","Rabbit","")</f>
        <v/>
      </c>
      <c r="R86" s="198" t="str">
        <f>IF(H86="","",IF(M86="W",0+BD86,0-BD86)+IF(F86="W",0+BC86,0-BC86))</f>
        <v/>
      </c>
      <c r="S86" s="83" t="str">
        <f>IF(H86="","",IF(R86&gt;0,"W",IF(R86&lt;0,"L","")))</f>
        <v/>
      </c>
      <c r="T86" s="14" t="str">
        <f>IF(H86="","",IF(T85+U86&gt;=10,10,IF(T85+U86&lt;=-10,-10,T85+U86)))</f>
        <v/>
      </c>
      <c r="U86" s="14">
        <f t="shared" si="23"/>
        <v>0</v>
      </c>
      <c r="V86" s="14" t="str">
        <f>IF(H85="","",IF(Z85="R","S",IF(V85="S","C",IF(N85&gt;0,"S","C"))))</f>
        <v/>
      </c>
      <c r="W86" s="14" t="str">
        <f>IF(H86="","",IF(V86="S",1,W85+1))</f>
        <v/>
      </c>
      <c r="X86" s="83" t="str">
        <f>IF(H86="","",(IF(AND(F85&amp;F86="WW",OR(V85&amp;V86="SC",V85&amp;V86="CC")),"Y",IF(AND(F84&amp;F85&amp;F86="WLW",AZ86&lt;&gt;"B",OR(F84&amp;F85&amp;F86="SCC",F84&amp;F85&amp;F86="CCC")),"Y","N"))))</f>
        <v/>
      </c>
      <c r="Y86" s="14" t="str">
        <f>IF(H86="","",IF(AND(M85&amp;M86="WW",OR(V85&amp;V86="SC",V85&amp;V86="CC")),"Y",IF(AND(M84&amp;M85&amp;M86="WLW",BB86&lt;&gt;"B",OR(V84&amp;V85&amp;V86="SCC",V84&amp;V85&amp;V86="CCC")),"Y","N")))</f>
        <v/>
      </c>
      <c r="Z86" s="14" t="str">
        <f>IF(H86="","",IF(AND(N86&lt;0,W86&gt;2,N86&gt;=(2-W86)),"R","N"))</f>
        <v/>
      </c>
      <c r="AA86" s="14" t="str">
        <f>IF(H86="","",IF(D86="B",1,IF(REPLACE(D86,1,1,"")="",0,REPLACE(D86,1,1,""))))</f>
        <v/>
      </c>
      <c r="AB86" s="14" t="str">
        <f>IF(H86="","",IF(E86="B",1,IF(REPLACE(E86,1,1,"")="",0,REPLACE(E86,1,1,""))))</f>
        <v/>
      </c>
      <c r="AC86" s="14" t="str">
        <f>IF(H86="","",IF(K86="B",1,IF(REPLACE(K86,1,1,"")="",0,REPLACE(K86,1,1,""))))</f>
        <v/>
      </c>
      <c r="AD86" s="14" t="str">
        <f>IF(H86="","",IF(L86="B",1,IF(REPLACE(L86,1,1,"")="",0,REPLACE(L86,1,1,""))))</f>
        <v/>
      </c>
      <c r="AE86" s="14" t="str">
        <f>IF(H85="","",IF(AQ86="TG",IF(H84="P","",BB86),AL86))</f>
        <v/>
      </c>
      <c r="AF86" s="14" t="str">
        <f>IF(H85="","",IF(AQ86="TG",IF(H84="B","",BB86),AM86))</f>
        <v/>
      </c>
      <c r="AG86" s="44" t="str">
        <f>IF(H86="","",IF(AT86="10101","Y",IF(AU86="10101","Y","N")))</f>
        <v/>
      </c>
      <c r="AH86" s="44" t="str">
        <f>IF(H86="","",IF(AT86="12345","Y",IF(AU86="12345","Y","N")))</f>
        <v/>
      </c>
      <c r="AI86" s="44" t="str">
        <f>IF(H86="","",IF(AV86="120012","Y",IF(AW86="120012","Y","N")))</f>
        <v/>
      </c>
      <c r="AJ86" s="75" t="str">
        <f>IF(AP86="T-T",IF(H84="B",AZ86,""),IF(AP86="T-C",IF(H85="B",AZ86,""),IF(AP86="T-B",IF(H85="P",AZ86,""),"")))</f>
        <v/>
      </c>
      <c r="AK86" s="75" t="str">
        <f>IF(AP86="T-T",IF(H84="P",AZ86,""),IF(AP86="T-C",IF(H85="P",AZ86,""),IF(AP86="T-B",IF(H85="B",AZ86,""),"")))</f>
        <v/>
      </c>
      <c r="AL86" s="75" t="str">
        <f>IF(AP86="T-T",IF(H84="B",BB86,""),IF(AP86="T-C",IF(H85="B",BB86,""),IF(AP86="T-B",IF(H85="P",BB86,""),"")))</f>
        <v/>
      </c>
      <c r="AM86" s="75" t="str">
        <f>IF(AP86="T-T",IF(H84="P",BB86,""),IF(AP86="T-C",IF(H85="P",BB86,""),IF(AP86="T-B",IF(H85="B",BB86,""),"")))</f>
        <v/>
      </c>
      <c r="AP86" s="14" t="str">
        <f>IF(H85="","",IF(AG86="Y","T-C",IF(AH86="Y","T-B",IF(AI86="Y","T-T",IF(AP85="PD","PD",IF(OR(AND(AP85="T-T",AP84="T-T",M84&amp;M85="LL"),AND(OR(AP85="T-B",AP85="T-C"),M85="L")),"PD",AP85))))))</f>
        <v/>
      </c>
      <c r="AQ86" s="14" t="str">
        <f>IF(H85="","",IF(AG86="Y","T-C",IF(AH86="Y","T-B",IF(AI86="Y","T-T",IF(AQ85="TG","TG",IF(H85="","",IF(AG86="Y","T-C",IF(AH86="Y","T-B",IF(AI86="Y","T-T",IF(AQ85="TG","TG",IF(OR(AND(AQ85="T-T",AQ84="T-T",M84&amp;M85="LL"),AND(OR(AQ85="T-B",AQ85="T-C"),M85="L")),"TG",AQ85)))))))))))</f>
        <v/>
      </c>
      <c r="AR86" s="14" t="str">
        <f>IF(Dashboard!N86="P",IF(AR85="",1,AR85+1),"")</f>
        <v/>
      </c>
      <c r="AS86" s="14" t="str">
        <f>IF(Dashboard!N86="B",IF(AS85="",1,AS85+1),"")</f>
        <v/>
      </c>
      <c r="AT86" s="14" t="str">
        <f t="shared" si="24"/>
        <v>00000</v>
      </c>
      <c r="AU86" s="14" t="str">
        <f t="shared" si="25"/>
        <v>00000</v>
      </c>
      <c r="AV86" s="14" t="str">
        <f t="shared" si="26"/>
        <v>000000</v>
      </c>
      <c r="AW86" s="14" t="str">
        <f t="shared" si="27"/>
        <v>000000</v>
      </c>
      <c r="AX86" s="14" t="str">
        <f t="shared" si="28"/>
        <v>B</v>
      </c>
      <c r="AY86" s="14" t="str">
        <f>IF(D85="",E85,D85)&amp;F85</f>
        <v/>
      </c>
      <c r="AZ86" s="14" t="str">
        <f t="shared" si="29"/>
        <v/>
      </c>
      <c r="BA86" s="14" t="str">
        <f>IF(K85="",L85,K85)&amp;M85</f>
        <v/>
      </c>
      <c r="BB86" s="14" t="str">
        <f t="shared" si="30"/>
        <v/>
      </c>
      <c r="BC86" s="14">
        <f t="shared" si="31"/>
        <v>1</v>
      </c>
      <c r="BD86" s="14">
        <f t="shared" si="32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>IF(H86="","",IF(AND(E87="",L87=""),"P"&amp;(AA87+AC87),IF(AND(D87="",K87=""),"B"&amp;(AB87+AD87),IF(AND(D87="",L87=""),IF(AB87&gt;AC87,"B"&amp;(AB87-AC87),IF(AB87=AC87,"NB","P"&amp;(AC87-AB87))),IF(AND(E87="",K87=""),IF(AA87&gt;AD87,"P"&amp;(AA87-AD87),IF(AA87=AD87,"NB","B"&amp;(AD87-AA87))))))))</f>
        <v/>
      </c>
      <c r="C87" s="24" t="str">
        <f>IF(H86="","",IF(AP86=AP87,"",AP87))</f>
        <v/>
      </c>
      <c r="D87" s="81" t="str">
        <f>IF(H86="","",IF(AP87="PD",IF(AX87="P",AZ87,""),AJ87))</f>
        <v/>
      </c>
      <c r="E87" s="187" t="str">
        <f>IF(H86="","",IF(AP87="PD",IF(AX87="B",AZ87,""),AK87))</f>
        <v/>
      </c>
      <c r="F87" s="71" t="str">
        <f t="shared" si="20"/>
        <v/>
      </c>
      <c r="G87" s="140"/>
      <c r="H87" s="85" t="str">
        <f>IF(Dashboard!N87="","",Dashboard!N87)</f>
        <v/>
      </c>
      <c r="I87" s="140"/>
      <c r="J87" s="72" t="str">
        <f t="shared" si="21"/>
        <v/>
      </c>
      <c r="K87" s="81" t="str">
        <f>IF(H86="","",IF(AND(D87=AE87,LEFT(AE87)="L",REPLACE(AE87,1,1,"")&gt;=5),"L"&amp;(REPLACE(AE87,1,1,"")-3),AE87))</f>
        <v/>
      </c>
      <c r="L87" s="187" t="str">
        <f>IF(H86="","",IF(AND(E87=AF87,LEFT(AF87)="L",REPLACE(AF87,1,1,"")&gt;=5),"L"&amp;(REPLACE(AF87,1,1,"")-3),AF87))</f>
        <v/>
      </c>
      <c r="M87" s="24" t="str">
        <f t="shared" si="22"/>
        <v/>
      </c>
      <c r="N87" s="24" t="str">
        <f>IF(H87="","",IF(M87="W",0+BD87,0-BD87)+IF(F87="W",0+BC87,0-BC87)+IF(V87="S",0,N86))</f>
        <v/>
      </c>
      <c r="O87" s="190" t="str">
        <f>IF(H86="","",IF(V87="S","",IF(N87&gt;0,N87,IF(Z87="R",N87,""))))</f>
        <v/>
      </c>
      <c r="P87" s="24" t="str">
        <f>IF(H87="","",IF(B87="NB",P86,IF(O87="",SUM($O$5:$O87)+N87,SUM($O$5:$O87))))</f>
        <v/>
      </c>
      <c r="Q87" s="201" t="str">
        <f>IF(Z87="R","Rabbit","")</f>
        <v/>
      </c>
      <c r="R87" s="198" t="str">
        <f>IF(H87="","",IF(M87="W",0+BD87,0-BD87)+IF(F87="W",0+BC87,0-BC87))</f>
        <v/>
      </c>
      <c r="S87" s="83" t="str">
        <f>IF(H87="","",IF(R87&gt;0,"W",IF(R87&lt;0,"L","")))</f>
        <v/>
      </c>
      <c r="T87" s="14" t="str">
        <f>IF(H87="","",IF(T86+U87&gt;=10,10,IF(T86+U87&lt;=-10,-10,T86+U87)))</f>
        <v/>
      </c>
      <c r="U87" s="14">
        <f t="shared" si="23"/>
        <v>0</v>
      </c>
      <c r="V87" s="14" t="str">
        <f>IF(H86="","",IF(Z86="R","S",IF(V86="S","C",IF(N86&gt;0,"S","C"))))</f>
        <v/>
      </c>
      <c r="W87" s="14" t="str">
        <f>IF(H87="","",IF(V87="S",1,W86+1))</f>
        <v/>
      </c>
      <c r="X87" s="83" t="str">
        <f>IF(H87="","",(IF(AND(F86&amp;F87="WW",OR(V86&amp;V87="SC",V86&amp;V87="CC")),"Y",IF(AND(F85&amp;F86&amp;F87="WLW",AZ87&lt;&gt;"B",OR(F85&amp;F86&amp;F87="SCC",F85&amp;F86&amp;F87="CCC")),"Y","N"))))</f>
        <v/>
      </c>
      <c r="Y87" s="14" t="str">
        <f>IF(H87="","",IF(AND(M86&amp;M87="WW",OR(V86&amp;V87="SC",V86&amp;V87="CC")),"Y",IF(AND(M85&amp;M86&amp;M87="WLW",BB87&lt;&gt;"B",OR(V85&amp;V86&amp;V87="SCC",V85&amp;V86&amp;V87="CCC")),"Y","N")))</f>
        <v/>
      </c>
      <c r="Z87" s="14" t="str">
        <f>IF(H87="","",IF(AND(N87&lt;0,W87&gt;2,N87&gt;=(2-W87)),"R","N"))</f>
        <v/>
      </c>
      <c r="AA87" s="14" t="str">
        <f>IF(H87="","",IF(D87="B",1,IF(REPLACE(D87,1,1,"")="",0,REPLACE(D87,1,1,""))))</f>
        <v/>
      </c>
      <c r="AB87" s="14" t="str">
        <f>IF(H87="","",IF(E87="B",1,IF(REPLACE(E87,1,1,"")="",0,REPLACE(E87,1,1,""))))</f>
        <v/>
      </c>
      <c r="AC87" s="14" t="str">
        <f>IF(H87="","",IF(K87="B",1,IF(REPLACE(K87,1,1,"")="",0,REPLACE(K87,1,1,""))))</f>
        <v/>
      </c>
      <c r="AD87" s="14" t="str">
        <f>IF(H87="","",IF(L87="B",1,IF(REPLACE(L87,1,1,"")="",0,REPLACE(L87,1,1,""))))</f>
        <v/>
      </c>
      <c r="AE87" s="14" t="str">
        <f>IF(H86="","",IF(AQ87="TG",IF(H85="P","",BB87),AL87))</f>
        <v/>
      </c>
      <c r="AF87" s="14" t="str">
        <f>IF(H86="","",IF(AQ87="TG",IF(H85="B","",BB87),AM87))</f>
        <v/>
      </c>
      <c r="AG87" s="44" t="str">
        <f>IF(H87="","",IF(AT87="10101","Y",IF(AU87="10101","Y","N")))</f>
        <v/>
      </c>
      <c r="AH87" s="44" t="str">
        <f>IF(H87="","",IF(AT87="12345","Y",IF(AU87="12345","Y","N")))</f>
        <v/>
      </c>
      <c r="AI87" s="44" t="str">
        <f>IF(H87="","",IF(AV87="120012","Y",IF(AW87="120012","Y","N")))</f>
        <v/>
      </c>
      <c r="AJ87" s="75" t="str">
        <f>IF(AP87="T-T",IF(H85="B",AZ87,""),IF(AP87="T-C",IF(H86="B",AZ87,""),IF(AP87="T-B",IF(H86="P",AZ87,""),"")))</f>
        <v/>
      </c>
      <c r="AK87" s="75" t="str">
        <f>IF(AP87="T-T",IF(H85="P",AZ87,""),IF(AP87="T-C",IF(H86="P",AZ87,""),IF(AP87="T-B",IF(H86="B",AZ87,""),"")))</f>
        <v/>
      </c>
      <c r="AL87" s="75" t="str">
        <f>IF(AP87="T-T",IF(H85="B",BB87,""),IF(AP87="T-C",IF(H86="B",BB87,""),IF(AP87="T-B",IF(H86="P",BB87,""),"")))</f>
        <v/>
      </c>
      <c r="AM87" s="75" t="str">
        <f>IF(AP87="T-T",IF(H85="P",BB87,""),IF(AP87="T-C",IF(H86="P",BB87,""),IF(AP87="T-B",IF(H86="B",BB87,""),"")))</f>
        <v/>
      </c>
      <c r="AP87" s="14" t="str">
        <f>IF(H86="","",IF(AG87="Y","T-C",IF(AH87="Y","T-B",IF(AI87="Y","T-T",IF(AP86="PD","PD",IF(OR(AND(AP86="T-T",AP85="T-T",M85&amp;M86="LL"),AND(OR(AP86="T-B",AP86="T-C"),M86="L")),"PD",AP86))))))</f>
        <v/>
      </c>
      <c r="AQ87" s="14" t="str">
        <f>IF(H86="","",IF(AG87="Y","T-C",IF(AH87="Y","T-B",IF(AI87="Y","T-T",IF(AQ86="TG","TG",IF(H86="","",IF(AG87="Y","T-C",IF(AH87="Y","T-B",IF(AI87="Y","T-T",IF(AQ86="TG","TG",IF(OR(AND(AQ86="T-T",AQ85="T-T",M85&amp;M86="LL"),AND(OR(AQ86="T-B",AQ86="T-C"),M86="L")),"TG",AQ86)))))))))))</f>
        <v/>
      </c>
      <c r="AR87" s="14" t="str">
        <f>IF(Dashboard!N87="P",IF(AR86="",1,AR86+1),"")</f>
        <v/>
      </c>
      <c r="AS87" s="14" t="str">
        <f>IF(Dashboard!N87="B",IF(AS86="",1,AS86+1),"")</f>
        <v/>
      </c>
      <c r="AT87" s="14" t="str">
        <f t="shared" si="24"/>
        <v>00000</v>
      </c>
      <c r="AU87" s="14" t="str">
        <f t="shared" si="25"/>
        <v>00000</v>
      </c>
      <c r="AV87" s="14" t="str">
        <f t="shared" si="26"/>
        <v>000000</v>
      </c>
      <c r="AW87" s="14" t="str">
        <f t="shared" si="27"/>
        <v>000000</v>
      </c>
      <c r="AX87" s="14" t="str">
        <f t="shared" si="28"/>
        <v>B</v>
      </c>
      <c r="AY87" s="14" t="str">
        <f>IF(D86="",E86,D86)&amp;F86</f>
        <v/>
      </c>
      <c r="AZ87" s="14" t="str">
        <f t="shared" si="29"/>
        <v/>
      </c>
      <c r="BA87" s="14" t="str">
        <f>IF(K86="",L86,K86)&amp;M86</f>
        <v/>
      </c>
      <c r="BB87" s="14" t="str">
        <f t="shared" si="30"/>
        <v/>
      </c>
      <c r="BC87" s="14">
        <f t="shared" si="31"/>
        <v>1</v>
      </c>
      <c r="BD87" s="14">
        <f t="shared" si="32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>IF(H87="","",IF(AND(E88="",L88=""),"P"&amp;(AA88+AC88),IF(AND(D88="",K88=""),"B"&amp;(AB88+AD88),IF(AND(D88="",L88=""),IF(AB88&gt;AC88,"B"&amp;(AB88-AC88),IF(AB88=AC88,"NB","P"&amp;(AC88-AB88))),IF(AND(E88="",K88=""),IF(AA88&gt;AD88,"P"&amp;(AA88-AD88),IF(AA88=AD88,"NB","B"&amp;(AD88-AA88))))))))</f>
        <v/>
      </c>
      <c r="C88" s="24" t="str">
        <f>IF(H87="","",IF(AP87=AP88,"",AP88))</f>
        <v/>
      </c>
      <c r="D88" s="81" t="str">
        <f>IF(H87="","",IF(AP88="PD",IF(AX88="P",AZ88,""),AJ88))</f>
        <v/>
      </c>
      <c r="E88" s="187" t="str">
        <f>IF(H87="","",IF(AP88="PD",IF(AX88="B",AZ88,""),AK88))</f>
        <v/>
      </c>
      <c r="F88" s="71" t="str">
        <f t="shared" si="20"/>
        <v/>
      </c>
      <c r="G88" s="140"/>
      <c r="H88" s="85" t="str">
        <f>IF(Dashboard!N88="","",Dashboard!N88)</f>
        <v/>
      </c>
      <c r="I88" s="140"/>
      <c r="J88" s="72" t="str">
        <f t="shared" si="21"/>
        <v/>
      </c>
      <c r="K88" s="81" t="str">
        <f>IF(H87="","",IF(AND(D88=AE88,LEFT(AE88)="L",REPLACE(AE88,1,1,"")&gt;=5),"L"&amp;(REPLACE(AE88,1,1,"")-3),AE88))</f>
        <v/>
      </c>
      <c r="L88" s="187" t="str">
        <f>IF(H87="","",IF(AND(E88=AF88,LEFT(AF88)="L",REPLACE(AF88,1,1,"")&gt;=5),"L"&amp;(REPLACE(AF88,1,1,"")-3),AF88))</f>
        <v/>
      </c>
      <c r="M88" s="24" t="str">
        <f t="shared" si="22"/>
        <v/>
      </c>
      <c r="N88" s="24" t="str">
        <f>IF(H88="","",IF(M88="W",0+BD88,0-BD88)+IF(F88="W",0+BC88,0-BC88)+IF(V88="S",0,N87))</f>
        <v/>
      </c>
      <c r="O88" s="190" t="str">
        <f>IF(H87="","",IF(V88="S","",IF(N88&gt;0,N88,IF(Z88="R",N88,""))))</f>
        <v/>
      </c>
      <c r="P88" s="24" t="str">
        <f>IF(H88="","",IF(B88="NB",P87,IF(O88="",SUM($O$5:$O88)+N88,SUM($O$5:$O88))))</f>
        <v/>
      </c>
      <c r="Q88" s="201" t="str">
        <f>IF(Z88="R","Rabbit","")</f>
        <v/>
      </c>
      <c r="R88" s="198" t="str">
        <f>IF(H88="","",IF(M88="W",0+BD88,0-BD88)+IF(F88="W",0+BC88,0-BC88))</f>
        <v/>
      </c>
      <c r="S88" s="83" t="str">
        <f>IF(H88="","",IF(R88&gt;0,"W",IF(R88&lt;0,"L","")))</f>
        <v/>
      </c>
      <c r="T88" s="14" t="str">
        <f>IF(H88="","",IF(T87+U88&gt;=10,10,IF(T87+U88&lt;=-10,-10,T87+U88)))</f>
        <v/>
      </c>
      <c r="U88" s="14">
        <f t="shared" si="23"/>
        <v>0</v>
      </c>
      <c r="V88" s="14" t="str">
        <f>IF(H87="","",IF(Z87="R","S",IF(V87="S","C",IF(N87&gt;0,"S","C"))))</f>
        <v/>
      </c>
      <c r="W88" s="14" t="str">
        <f>IF(H88="","",IF(V88="S",1,W87+1))</f>
        <v/>
      </c>
      <c r="X88" s="83" t="str">
        <f>IF(H88="","",(IF(AND(F87&amp;F88="WW",OR(V87&amp;V88="SC",V87&amp;V88="CC")),"Y",IF(AND(F86&amp;F87&amp;F88="WLW",AZ88&lt;&gt;"B",OR(F86&amp;F87&amp;F88="SCC",F86&amp;F87&amp;F88="CCC")),"Y","N"))))</f>
        <v/>
      </c>
      <c r="Y88" s="14" t="str">
        <f>IF(H88="","",IF(AND(M87&amp;M88="WW",OR(V87&amp;V88="SC",V87&amp;V88="CC")),"Y",IF(AND(M86&amp;M87&amp;M88="WLW",BB88&lt;&gt;"B",OR(V86&amp;V87&amp;V88="SCC",V86&amp;V87&amp;V88="CCC")),"Y","N")))</f>
        <v/>
      </c>
      <c r="Z88" s="14" t="str">
        <f>IF(H88="","",IF(AND(N88&lt;0,W88&gt;2,N88&gt;=(2-W88)),"R","N"))</f>
        <v/>
      </c>
      <c r="AA88" s="14" t="str">
        <f>IF(H88="","",IF(D88="B",1,IF(REPLACE(D88,1,1,"")="",0,REPLACE(D88,1,1,""))))</f>
        <v/>
      </c>
      <c r="AB88" s="14" t="str">
        <f>IF(H88="","",IF(E88="B",1,IF(REPLACE(E88,1,1,"")="",0,REPLACE(E88,1,1,""))))</f>
        <v/>
      </c>
      <c r="AC88" s="14" t="str">
        <f>IF(H88="","",IF(K88="B",1,IF(REPLACE(K88,1,1,"")="",0,REPLACE(K88,1,1,""))))</f>
        <v/>
      </c>
      <c r="AD88" s="14" t="str">
        <f>IF(H88="","",IF(L88="B",1,IF(REPLACE(L88,1,1,"")="",0,REPLACE(L88,1,1,""))))</f>
        <v/>
      </c>
      <c r="AE88" s="14" t="str">
        <f>IF(H87="","",IF(AQ88="TG",IF(H86="P","",BB88),AL88))</f>
        <v/>
      </c>
      <c r="AF88" s="14" t="str">
        <f>IF(H87="","",IF(AQ88="TG",IF(H86="B","",BB88),AM88))</f>
        <v/>
      </c>
      <c r="AG88" s="44" t="str">
        <f>IF(H88="","",IF(AT88="10101","Y",IF(AU88="10101","Y","N")))</f>
        <v/>
      </c>
      <c r="AH88" s="44" t="str">
        <f>IF(H88="","",IF(AT88="12345","Y",IF(AU88="12345","Y","N")))</f>
        <v/>
      </c>
      <c r="AI88" s="44" t="str">
        <f>IF(H88="","",IF(AV88="120012","Y",IF(AW88="120012","Y","N")))</f>
        <v/>
      </c>
      <c r="AJ88" s="75" t="str">
        <f>IF(AP88="T-T",IF(H86="B",AZ88,""),IF(AP88="T-C",IF(H87="B",AZ88,""),IF(AP88="T-B",IF(H87="P",AZ88,""),"")))</f>
        <v/>
      </c>
      <c r="AK88" s="75" t="str">
        <f>IF(AP88="T-T",IF(H86="P",AZ88,""),IF(AP88="T-C",IF(H87="P",AZ88,""),IF(AP88="T-B",IF(H87="B",AZ88,""),"")))</f>
        <v/>
      </c>
      <c r="AL88" s="75" t="str">
        <f>IF(AP88="T-T",IF(H86="B",BB88,""),IF(AP88="T-C",IF(H87="B",BB88,""),IF(AP88="T-B",IF(H87="P",BB88,""),"")))</f>
        <v/>
      </c>
      <c r="AM88" s="75" t="str">
        <f>IF(AP88="T-T",IF(H86="P",BB88,""),IF(AP88="T-C",IF(H87="P",BB88,""),IF(AP88="T-B",IF(H87="B",BB88,""),"")))</f>
        <v/>
      </c>
      <c r="AP88" s="14" t="str">
        <f>IF(H87="","",IF(AG88="Y","T-C",IF(AH88="Y","T-B",IF(AI88="Y","T-T",IF(AP87="PD","PD",IF(OR(AND(AP87="T-T",AP86="T-T",M86&amp;M87="LL"),AND(OR(AP87="T-B",AP87="T-C"),M87="L")),"PD",AP87))))))</f>
        <v/>
      </c>
      <c r="AQ88" s="14" t="str">
        <f>IF(H87="","",IF(AG88="Y","T-C",IF(AH88="Y","T-B",IF(AI88="Y","T-T",IF(AQ87="TG","TG",IF(H87="","",IF(AG88="Y","T-C",IF(AH88="Y","T-B",IF(AI88="Y","T-T",IF(AQ87="TG","TG",IF(OR(AND(AQ87="T-T",AQ86="T-T",M86&amp;M87="LL"),AND(OR(AQ87="T-B",AQ87="T-C"),M87="L")),"TG",AQ87)))))))))))</f>
        <v/>
      </c>
      <c r="AR88" s="14" t="str">
        <f>IF(Dashboard!N88="P",IF(AR87="",1,AR87+1),"")</f>
        <v/>
      </c>
      <c r="AS88" s="14" t="str">
        <f>IF(Dashboard!N88="B",IF(AS87="",1,AS87+1),"")</f>
        <v/>
      </c>
      <c r="AT88" s="14" t="str">
        <f t="shared" si="24"/>
        <v>00000</v>
      </c>
      <c r="AU88" s="14" t="str">
        <f t="shared" si="25"/>
        <v>00000</v>
      </c>
      <c r="AV88" s="14" t="str">
        <f t="shared" si="26"/>
        <v>000000</v>
      </c>
      <c r="AW88" s="14" t="str">
        <f t="shared" si="27"/>
        <v>000000</v>
      </c>
      <c r="AX88" s="14" t="str">
        <f t="shared" si="28"/>
        <v>B</v>
      </c>
      <c r="AY88" s="14" t="str">
        <f>IF(D87="",E87,D87)&amp;F87</f>
        <v/>
      </c>
      <c r="AZ88" s="14" t="str">
        <f t="shared" si="29"/>
        <v/>
      </c>
      <c r="BA88" s="14" t="str">
        <f>IF(K87="",L87,K87)&amp;M87</f>
        <v/>
      </c>
      <c r="BB88" s="14" t="str">
        <f t="shared" si="30"/>
        <v/>
      </c>
      <c r="BC88" s="14">
        <f t="shared" si="31"/>
        <v>1</v>
      </c>
      <c r="BD88" s="14">
        <f t="shared" si="32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>IF(H88="","",IF(AND(E89="",L89=""),"P"&amp;(AA89+AC89),IF(AND(D89="",K89=""),"B"&amp;(AB89+AD89),IF(AND(D89="",L89=""),IF(AB89&gt;AC89,"B"&amp;(AB89-AC89),IF(AB89=AC89,"NB","P"&amp;(AC89-AB89))),IF(AND(E89="",K89=""),IF(AA89&gt;AD89,"P"&amp;(AA89-AD89),IF(AA89=AD89,"NB","B"&amp;(AD89-AA89))))))))</f>
        <v/>
      </c>
      <c r="C89" s="25" t="str">
        <f>IF(H88="","",IF(AP88=AP89,"",AP89))</f>
        <v/>
      </c>
      <c r="D89" s="82" t="str">
        <f>IF(H88="","",IF(AP89="PD",IF(AX89="P",AZ89,""),AJ89))</f>
        <v/>
      </c>
      <c r="E89" s="188" t="str">
        <f>IF(H88="","",IF(AP89="PD",IF(AX89="B",AZ89,""),AK89))</f>
        <v/>
      </c>
      <c r="F89" s="74" t="str">
        <f t="shared" si="20"/>
        <v/>
      </c>
      <c r="G89" s="140"/>
      <c r="H89" s="86" t="str">
        <f>IF(Dashboard!N89="","",Dashboard!N89)</f>
        <v/>
      </c>
      <c r="I89" s="140"/>
      <c r="J89" s="73" t="str">
        <f t="shared" si="21"/>
        <v/>
      </c>
      <c r="K89" s="82" t="str">
        <f>IF(H88="","",IF(AND(D89=AE89,LEFT(AE89)="L",REPLACE(AE89,1,1,"")&gt;=5),"L"&amp;(REPLACE(AE89,1,1,"")-3),AE89))</f>
        <v/>
      </c>
      <c r="L89" s="188" t="str">
        <f>IF(H88="","",IF(AND(E89=AF89,LEFT(AF89)="L",REPLACE(AF89,1,1,"")&gt;=5),"L"&amp;(REPLACE(AF89,1,1,"")-3),AF89))</f>
        <v/>
      </c>
      <c r="M89" s="25" t="str">
        <f t="shared" si="22"/>
        <v/>
      </c>
      <c r="N89" s="25" t="str">
        <f>IF(H89="","",IF(M89="W",0+BD89,0-BD89)+IF(F89="W",0+BC89,0-BC89)+IF(V89="S",0,N88))</f>
        <v/>
      </c>
      <c r="O89" s="202" t="str">
        <f>IF(H88="","",IF(V89="S","",IF(N89&gt;0,N89,IF(Z89="R",N89,""))))</f>
        <v/>
      </c>
      <c r="P89" s="25" t="str">
        <f>IF(H89="","",IF(B89="NB",P88,IF(O89="",SUM($O$5:$O89)+N89,SUM($O$5:$O89))))</f>
        <v/>
      </c>
      <c r="Q89" s="203" t="str">
        <f>IF(Z89="R","Rabbit","")</f>
        <v/>
      </c>
      <c r="R89" s="198" t="str">
        <f>IF(H89="","",IF(M89="W",0+BD89,0-BD89)+IF(F89="W",0+BC89,0-BC89))</f>
        <v/>
      </c>
      <c r="S89" s="83" t="str">
        <f>IF(H89="","",IF(R89&gt;0,"W",IF(R89&lt;0,"L","")))</f>
        <v/>
      </c>
      <c r="T89" s="14" t="str">
        <f>IF(H89="","",IF(T88+U89&gt;=10,10,IF(T88+U89&lt;=-10,-10,T88+U89)))</f>
        <v/>
      </c>
      <c r="U89" s="14">
        <f t="shared" si="23"/>
        <v>0</v>
      </c>
      <c r="V89" s="14" t="str">
        <f>IF(H88="","",IF(Z88="R","S",IF(V88="S","C",IF(N88&gt;0,"S","C"))))</f>
        <v/>
      </c>
      <c r="W89" s="14" t="str">
        <f>IF(H89="","",IF(V89="S",1,W88+1))</f>
        <v/>
      </c>
      <c r="X89" s="83" t="str">
        <f>IF(H89="","",(IF(AND(F88&amp;F89="WW",OR(V88&amp;V89="SC",V88&amp;V89="CC")),"Y",IF(AND(F87&amp;F88&amp;F89="WLW",AZ89&lt;&gt;"B",OR(F87&amp;F88&amp;F89="SCC",F87&amp;F88&amp;F89="CCC")),"Y","N"))))</f>
        <v/>
      </c>
      <c r="Y89" s="14" t="str">
        <f>IF(H89="","",IF(AND(M88&amp;M89="WW",OR(V88&amp;V89="SC",V88&amp;V89="CC")),"Y",IF(AND(M87&amp;M88&amp;M89="WLW",BB89&lt;&gt;"B",OR(V87&amp;V88&amp;V89="SCC",V87&amp;V88&amp;V89="CCC")),"Y","N")))</f>
        <v/>
      </c>
      <c r="Z89" s="14" t="str">
        <f>IF(H89="","",IF(AND(N89&lt;0,W89&gt;2,N89&gt;=(2-W89)),"R","N"))</f>
        <v/>
      </c>
      <c r="AA89" s="14" t="str">
        <f>IF(H89="","",IF(D89="B",1,IF(REPLACE(D89,1,1,"")="",0,REPLACE(D89,1,1,""))))</f>
        <v/>
      </c>
      <c r="AB89" s="14" t="str">
        <f>IF(H89="","",IF(E89="B",1,IF(REPLACE(E89,1,1,"")="",0,REPLACE(E89,1,1,""))))</f>
        <v/>
      </c>
      <c r="AC89" s="14" t="str">
        <f>IF(H89="","",IF(K89="B",1,IF(REPLACE(K89,1,1,"")="",0,REPLACE(K89,1,1,""))))</f>
        <v/>
      </c>
      <c r="AD89" s="14" t="str">
        <f>IF(H89="","",IF(L89="B",1,IF(REPLACE(L89,1,1,"")="",0,REPLACE(L89,1,1,""))))</f>
        <v/>
      </c>
      <c r="AE89" s="14" t="str">
        <f>IF(H88="","",IF(AQ89="TG",IF(H87="P","",BB89),AL89))</f>
        <v/>
      </c>
      <c r="AF89" s="14" t="str">
        <f>IF(H88="","",IF(AQ89="TG",IF(H87="B","",BB89),AM89))</f>
        <v/>
      </c>
      <c r="AG89" s="44" t="str">
        <f>IF(H89="","",IF(AT89="10101","Y",IF(AU89="10101","Y","N")))</f>
        <v/>
      </c>
      <c r="AH89" s="44" t="str">
        <f>IF(H89="","",IF(AT89="12345","Y",IF(AU89="12345","Y","N")))</f>
        <v/>
      </c>
      <c r="AI89" s="44" t="str">
        <f>IF(H89="","",IF(AV89="120012","Y",IF(AW89="120012","Y","N")))</f>
        <v/>
      </c>
      <c r="AJ89" s="75" t="str">
        <f>IF(AP89="T-T",IF(H87="B",AZ89,""),IF(AP89="T-C",IF(H88="B",AZ89,""),IF(AP89="T-B",IF(H88="P",AZ89,""),"")))</f>
        <v/>
      </c>
      <c r="AK89" s="75" t="str">
        <f>IF(AP89="T-T",IF(H87="P",AZ89,""),IF(AP89="T-C",IF(H88="P",AZ89,""),IF(AP89="T-B",IF(H88="B",AZ89,""),"")))</f>
        <v/>
      </c>
      <c r="AL89" s="75" t="str">
        <f>IF(AP89="T-T",IF(H87="B",BB89,""),IF(AP89="T-C",IF(H88="B",BB89,""),IF(AP89="T-B",IF(H88="P",BB89,""),"")))</f>
        <v/>
      </c>
      <c r="AM89" s="75" t="str">
        <f>IF(AP89="T-T",IF(H87="P",BB89,""),IF(AP89="T-C",IF(H88="P",BB89,""),IF(AP89="T-B",IF(H88="B",BB89,""),"")))</f>
        <v/>
      </c>
      <c r="AP89" s="14" t="str">
        <f>IF(H88="","",IF(AG89="Y","T-C",IF(AH89="Y","T-B",IF(AI89="Y","T-T",IF(AP88="PD","PD",IF(OR(AND(AP88="T-T",AP87="T-T",M87&amp;M88="LL"),AND(OR(AP88="T-B",AP88="T-C"),M88="L")),"PD",AP88))))))</f>
        <v/>
      </c>
      <c r="AQ89" s="14" t="str">
        <f>IF(H88="","",IF(AG89="Y","T-C",IF(AH89="Y","T-B",IF(AI89="Y","T-T",IF(AQ88="TG","TG",IF(H88="","",IF(AG89="Y","T-C",IF(AH89="Y","T-B",IF(AI89="Y","T-T",IF(AQ88="TG","TG",IF(OR(AND(AQ88="T-T",AQ87="T-T",M87&amp;M88="LL"),AND(OR(AQ88="T-B",AQ88="T-C"),M88="L")),"TG",AQ88)))))))))))</f>
        <v/>
      </c>
      <c r="AR89" s="14" t="str">
        <f>IF(Dashboard!N89="P",IF(AR88="",1,AR88+1),"")</f>
        <v/>
      </c>
      <c r="AS89" s="14" t="str">
        <f>IF(Dashboard!N89="B",IF(AS88="",1,AS88+1),"")</f>
        <v/>
      </c>
      <c r="AT89" s="14" t="str">
        <f t="shared" si="24"/>
        <v>00000</v>
      </c>
      <c r="AU89" s="14" t="str">
        <f t="shared" si="25"/>
        <v>00000</v>
      </c>
      <c r="AV89" s="14" t="str">
        <f t="shared" si="26"/>
        <v>000000</v>
      </c>
      <c r="AW89" s="14" t="str">
        <f t="shared" si="27"/>
        <v>000000</v>
      </c>
      <c r="AX89" s="14" t="str">
        <f t="shared" si="28"/>
        <v>B</v>
      </c>
      <c r="AY89" s="14" t="str">
        <f>IF(D88="",E88,D88)&amp;F88</f>
        <v/>
      </c>
      <c r="AZ89" s="14" t="str">
        <f t="shared" si="29"/>
        <v/>
      </c>
      <c r="BA89" s="14" t="str">
        <f>IF(K88="",L88,K88)&amp;M88</f>
        <v/>
      </c>
      <c r="BB89" s="14" t="str">
        <f t="shared" si="30"/>
        <v/>
      </c>
      <c r="BC89" s="14">
        <f t="shared" si="31"/>
        <v>1</v>
      </c>
      <c r="BD89" s="14">
        <f t="shared" si="32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>IF(H89="","",IF(AND(E90="",L90=""),"P"&amp;(AA90+AC90),IF(AND(D90="",K90=""),"B"&amp;(AB90+AD90),IF(AND(D90="",L90=""),IF(AB90&gt;AC90,"B"&amp;(AB90-AC90),IF(AB90=AC90,"NB","P"&amp;(AC90-AB90))),IF(AND(E90="",K90=""),IF(AA90&gt;AD90,"P"&amp;(AA90-AD90),IF(AA90=AD90,"NB","B"&amp;(AD90-AA90))))))))</f>
        <v/>
      </c>
      <c r="C90" s="36" t="str">
        <f>IF(H89="","",IF(AP89=AP90,"",AP90))</f>
        <v/>
      </c>
      <c r="D90" s="79" t="str">
        <f>IF(H89="","",IF(AP90="PD",IF(AX90="P",AZ90,""),AJ90))</f>
        <v/>
      </c>
      <c r="E90" s="186" t="str">
        <f>IF(H89="","",IF(AP90="PD",IF(AX90="B",AZ90,""),AK90))</f>
        <v/>
      </c>
      <c r="F90" s="80" t="str">
        <f t="shared" si="20"/>
        <v/>
      </c>
      <c r="G90" s="140"/>
      <c r="H90" s="84" t="str">
        <f>IF(Dashboard!N90="","",Dashboard!N90)</f>
        <v/>
      </c>
      <c r="I90" s="140"/>
      <c r="J90" s="78" t="str">
        <f t="shared" si="21"/>
        <v/>
      </c>
      <c r="K90" s="79" t="str">
        <f>IF(H89="","",IF(AND(D90=AE90,LEFT(AE90)="L",REPLACE(AE90,1,1,"")&gt;=5),"L"&amp;(REPLACE(AE90,1,1,"")-3),AE90))</f>
        <v/>
      </c>
      <c r="L90" s="186" t="str">
        <f>IF(H89="","",IF(AND(E90=AF90,LEFT(AF90)="L",REPLACE(AF90,1,1,"")&gt;=5),"L"&amp;(REPLACE(AF90,1,1,"")-3),AF90))</f>
        <v/>
      </c>
      <c r="M90" s="36" t="str">
        <f t="shared" si="22"/>
        <v/>
      </c>
      <c r="N90" s="36" t="str">
        <f>IF(H90="","",IF(M90="W",0+BD90,0-BD90)+IF(F90="W",0+BC90,0-BC90)+IF(V90="S",0,N89))</f>
        <v/>
      </c>
      <c r="O90" s="207" t="str">
        <f>IF(H89="","",IF(V90="S","",IF(N90&gt;0,N90,IF(Z90="R",N90,""))))</f>
        <v/>
      </c>
      <c r="P90" s="36" t="str">
        <f>IF(H90="","",IF(B90="NB",P89,IF(O90="",SUM($O$5:$O90)+N90,SUM($O$5:$O90))))</f>
        <v/>
      </c>
      <c r="Q90" s="208" t="str">
        <f>IF(Z90="R","Rabbit","")</f>
        <v/>
      </c>
      <c r="R90" s="198" t="str">
        <f>IF(H90="","",IF(M90="W",0+BD90,0-BD90)+IF(F90="W",0+BC90,0-BC90))</f>
        <v/>
      </c>
      <c r="S90" s="83" t="str">
        <f>IF(H90="","",IF(R90&gt;0,"W",IF(R90&lt;0,"L","")))</f>
        <v/>
      </c>
      <c r="T90" s="14" t="str">
        <f>IF(H90="","",IF(T89+U90&gt;=10,10,IF(T89+U90&lt;=-10,-10,T89+U90)))</f>
        <v/>
      </c>
      <c r="U90" s="14">
        <f t="shared" si="23"/>
        <v>0</v>
      </c>
      <c r="V90" s="14" t="str">
        <f>IF(H89="","",IF(Z89="R","S",IF(V89="S","C",IF(N89&gt;0,"S","C"))))</f>
        <v/>
      </c>
      <c r="W90" s="14" t="str">
        <f>IF(H90="","",IF(V90="S",1,W89+1))</f>
        <v/>
      </c>
      <c r="X90" s="83" t="str">
        <f>IF(H90="","",(IF(AND(F89&amp;F90="WW",OR(V89&amp;V90="SC",V89&amp;V90="CC")),"Y",IF(AND(F88&amp;F89&amp;F90="WLW",AZ90&lt;&gt;"B",OR(F88&amp;F89&amp;F90="SCC",F88&amp;F89&amp;F90="CCC")),"Y","N"))))</f>
        <v/>
      </c>
      <c r="Y90" s="14" t="str">
        <f>IF(H90="","",IF(AND(M89&amp;M90="WW",OR(V89&amp;V90="SC",V89&amp;V90="CC")),"Y",IF(AND(M88&amp;M89&amp;M90="WLW",BB90&lt;&gt;"B",OR(V88&amp;V89&amp;V90="SCC",V88&amp;V89&amp;V90="CCC")),"Y","N")))</f>
        <v/>
      </c>
      <c r="Z90" s="14" t="str">
        <f>IF(H90="","",IF(AND(N90&lt;0,W90&gt;2,N90&gt;=(2-W90)),"R","N"))</f>
        <v/>
      </c>
      <c r="AA90" s="14" t="str">
        <f>IF(H90="","",IF(D90="B",1,IF(REPLACE(D90,1,1,"")="",0,REPLACE(D90,1,1,""))))</f>
        <v/>
      </c>
      <c r="AB90" s="14" t="str">
        <f>IF(H90="","",IF(E90="B",1,IF(REPLACE(E90,1,1,"")="",0,REPLACE(E90,1,1,""))))</f>
        <v/>
      </c>
      <c r="AC90" s="14" t="str">
        <f>IF(H90="","",IF(K90="B",1,IF(REPLACE(K90,1,1,"")="",0,REPLACE(K90,1,1,""))))</f>
        <v/>
      </c>
      <c r="AD90" s="14" t="str">
        <f>IF(H90="","",IF(L90="B",1,IF(REPLACE(L90,1,1,"")="",0,REPLACE(L90,1,1,""))))</f>
        <v/>
      </c>
      <c r="AE90" s="14" t="str">
        <f>IF(H89="","",IF(AQ90="TG",IF(H88="P","",BB90),AL90))</f>
        <v/>
      </c>
      <c r="AF90" s="14" t="str">
        <f>IF(H89="","",IF(AQ90="TG",IF(H88="B","",BB90),AM90))</f>
        <v/>
      </c>
      <c r="AG90" s="44" t="str">
        <f>IF(H90="","",IF(AT90="10101","Y",IF(AU90="10101","Y","N")))</f>
        <v/>
      </c>
      <c r="AH90" s="44" t="str">
        <f>IF(H90="","",IF(AT90="12345","Y",IF(AU90="12345","Y","N")))</f>
        <v/>
      </c>
      <c r="AI90" s="44" t="str">
        <f>IF(H90="","",IF(AV90="120012","Y",IF(AW90="120012","Y","N")))</f>
        <v/>
      </c>
      <c r="AJ90" s="75" t="str">
        <f>IF(AP90="T-T",IF(H88="B",AZ90,""),IF(AP90="T-C",IF(H89="B",AZ90,""),IF(AP90="T-B",IF(H89="P",AZ90,""),"")))</f>
        <v/>
      </c>
      <c r="AK90" s="75" t="str">
        <f>IF(AP90="T-T",IF(H88="P",AZ90,""),IF(AP90="T-C",IF(H89="P",AZ90,""),IF(AP90="T-B",IF(H89="B",AZ90,""),"")))</f>
        <v/>
      </c>
      <c r="AL90" s="75" t="str">
        <f>IF(AP90="T-T",IF(H88="B",BB90,""),IF(AP90="T-C",IF(H89="B",BB90,""),IF(AP90="T-B",IF(H89="P",BB90,""),"")))</f>
        <v/>
      </c>
      <c r="AM90" s="75" t="str">
        <f>IF(AP90="T-T",IF(H88="P",BB90,""),IF(AP90="T-C",IF(H89="P",BB90,""),IF(AP90="T-B",IF(H89="B",BB90,""),"")))</f>
        <v/>
      </c>
      <c r="AP90" s="14" t="str">
        <f>IF(H89="","",IF(AG90="Y","T-C",IF(AH90="Y","T-B",IF(AI90="Y","T-T",IF(AP89="PD","PD",IF(OR(AND(AP89="T-T",AP88="T-T",M88&amp;M89="LL"),AND(OR(AP89="T-B",AP89="T-C"),M89="L")),"PD",AP89))))))</f>
        <v/>
      </c>
      <c r="AQ90" s="14" t="str">
        <f>IF(H89="","",IF(AG90="Y","T-C",IF(AH90="Y","T-B",IF(AI90="Y","T-T",IF(AQ89="TG","TG",IF(H89="","",IF(AG90="Y","T-C",IF(AH90="Y","T-B",IF(AI90="Y","T-T",IF(AQ89="TG","TG",IF(OR(AND(AQ89="T-T",AQ88="T-T",M88&amp;M89="LL"),AND(OR(AQ89="T-B",AQ89="T-C"),M89="L")),"TG",AQ89)))))))))))</f>
        <v/>
      </c>
      <c r="AR90" s="14" t="str">
        <f>IF(Dashboard!N90="P",IF(AR89="",1,AR89+1),"")</f>
        <v/>
      </c>
      <c r="AS90" s="14" t="str">
        <f>IF(Dashboard!N90="B",IF(AS89="",1,AS89+1),"")</f>
        <v/>
      </c>
      <c r="AT90" s="14" t="str">
        <f t="shared" si="24"/>
        <v>00000</v>
      </c>
      <c r="AU90" s="14" t="str">
        <f t="shared" si="25"/>
        <v>00000</v>
      </c>
      <c r="AV90" s="14" t="str">
        <f t="shared" si="26"/>
        <v>000000</v>
      </c>
      <c r="AW90" s="14" t="str">
        <f t="shared" si="27"/>
        <v>000000</v>
      </c>
      <c r="AX90" s="14" t="str">
        <f t="shared" si="28"/>
        <v>B</v>
      </c>
      <c r="AY90" s="14" t="str">
        <f>IF(D89="",E89,D89)&amp;F89</f>
        <v/>
      </c>
      <c r="AZ90" s="14" t="str">
        <f t="shared" si="29"/>
        <v/>
      </c>
      <c r="BA90" s="14" t="str">
        <f>IF(K89="",L89,K89)&amp;M89</f>
        <v/>
      </c>
      <c r="BB90" s="14" t="str">
        <f t="shared" si="30"/>
        <v/>
      </c>
      <c r="BC90" s="14">
        <f t="shared" si="31"/>
        <v>1</v>
      </c>
      <c r="BD90" s="14">
        <f t="shared" si="32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>IF(H90="","",IF(AND(E91="",L91=""),"P"&amp;(AA91+AC91),IF(AND(D91="",K91=""),"B"&amp;(AB91+AD91),IF(AND(D91="",L91=""),IF(AB91&gt;AC91,"B"&amp;(AB91-AC91),IF(AB91=AC91,"NB","P"&amp;(AC91-AB91))),IF(AND(E91="",K91=""),IF(AA91&gt;AD91,"P"&amp;(AA91-AD91),IF(AA91=AD91,"NB","B"&amp;(AD91-AA91))))))))</f>
        <v/>
      </c>
      <c r="C91" s="24" t="str">
        <f>IF(H90="","",IF(AP90=AP91,"",AP91))</f>
        <v/>
      </c>
      <c r="D91" s="81" t="str">
        <f>IF(H90="","",IF(AP91="PD",IF(AX91="P",AZ91,""),AJ91))</f>
        <v/>
      </c>
      <c r="E91" s="187" t="str">
        <f>IF(H90="","",IF(AP91="PD",IF(AX91="B",AZ91,""),AK91))</f>
        <v/>
      </c>
      <c r="F91" s="71" t="str">
        <f t="shared" si="20"/>
        <v/>
      </c>
      <c r="G91" s="140"/>
      <c r="H91" s="85" t="str">
        <f>IF(Dashboard!N91="","",Dashboard!N91)</f>
        <v/>
      </c>
      <c r="I91" s="140"/>
      <c r="J91" s="72" t="str">
        <f t="shared" si="21"/>
        <v/>
      </c>
      <c r="K91" s="81" t="str">
        <f>IF(H90="","",IF(AND(D91=AE91,LEFT(AE91)="L",REPLACE(AE91,1,1,"")&gt;=5),"L"&amp;(REPLACE(AE91,1,1,"")-3),AE91))</f>
        <v/>
      </c>
      <c r="L91" s="187" t="str">
        <f>IF(H90="","",IF(AND(E91=AF91,LEFT(AF91)="L",REPLACE(AF91,1,1,"")&gt;=5),"L"&amp;(REPLACE(AF91,1,1,"")-3),AF91))</f>
        <v/>
      </c>
      <c r="M91" s="24" t="str">
        <f t="shared" si="22"/>
        <v/>
      </c>
      <c r="N91" s="24" t="str">
        <f>IF(H91="","",IF(M91="W",0+BD91,0-BD91)+IF(F91="W",0+BC91,0-BC91)+IF(V91="S",0,N90))</f>
        <v/>
      </c>
      <c r="O91" s="190" t="str">
        <f>IF(H90="","",IF(V91="S","",IF(N91&gt;0,N91,IF(Z91="R",N91,""))))</f>
        <v/>
      </c>
      <c r="P91" s="24" t="str">
        <f>IF(H91="","",IF(B91="NB",P90,IF(O91="",SUM($O$5:$O91)+N91,SUM($O$5:$O91))))</f>
        <v/>
      </c>
      <c r="Q91" s="201" t="str">
        <f>IF(Z91="R","Rabbit","")</f>
        <v/>
      </c>
      <c r="R91" s="198" t="str">
        <f>IF(H91="","",IF(M91="W",0+BD91,0-BD91)+IF(F91="W",0+BC91,0-BC91))</f>
        <v/>
      </c>
      <c r="S91" s="83" t="str">
        <f>IF(H91="","",IF(R91&gt;0,"W",IF(R91&lt;0,"L","")))</f>
        <v/>
      </c>
      <c r="T91" s="14" t="str">
        <f>IF(H91="","",IF(T90+U91&gt;=10,10,IF(T90+U91&lt;=-10,-10,T90+U91)))</f>
        <v/>
      </c>
      <c r="U91" s="14">
        <f t="shared" si="23"/>
        <v>0</v>
      </c>
      <c r="V91" s="14" t="str">
        <f>IF(H90="","",IF(Z90="R","S",IF(V90="S","C",IF(N90&gt;0,"S","C"))))</f>
        <v/>
      </c>
      <c r="W91" s="14" t="str">
        <f>IF(H91="","",IF(V91="S",1,W90+1))</f>
        <v/>
      </c>
      <c r="X91" s="83" t="str">
        <f>IF(H91="","",(IF(AND(F90&amp;F91="WW",OR(V90&amp;V91="SC",V90&amp;V91="CC")),"Y",IF(AND(F89&amp;F90&amp;F91="WLW",AZ91&lt;&gt;"B",OR(F89&amp;F90&amp;F91="SCC",F89&amp;F90&amp;F91="CCC")),"Y","N"))))</f>
        <v/>
      </c>
      <c r="Y91" s="14" t="str">
        <f>IF(H91="","",IF(AND(M90&amp;M91="WW",OR(V90&amp;V91="SC",V90&amp;V91="CC")),"Y",IF(AND(M89&amp;M90&amp;M91="WLW",BB91&lt;&gt;"B",OR(V89&amp;V90&amp;V91="SCC",V89&amp;V90&amp;V91="CCC")),"Y","N")))</f>
        <v/>
      </c>
      <c r="Z91" s="14" t="str">
        <f>IF(H91="","",IF(AND(N91&lt;0,W91&gt;2,N91&gt;=(2-W91)),"R","N"))</f>
        <v/>
      </c>
      <c r="AA91" s="14" t="str">
        <f>IF(H91="","",IF(D91="B",1,IF(REPLACE(D91,1,1,"")="",0,REPLACE(D91,1,1,""))))</f>
        <v/>
      </c>
      <c r="AB91" s="14" t="str">
        <f>IF(H91="","",IF(E91="B",1,IF(REPLACE(E91,1,1,"")="",0,REPLACE(E91,1,1,""))))</f>
        <v/>
      </c>
      <c r="AC91" s="14" t="str">
        <f>IF(H91="","",IF(K91="B",1,IF(REPLACE(K91,1,1,"")="",0,REPLACE(K91,1,1,""))))</f>
        <v/>
      </c>
      <c r="AD91" s="14" t="str">
        <f>IF(H91="","",IF(L91="B",1,IF(REPLACE(L91,1,1,"")="",0,REPLACE(L91,1,1,""))))</f>
        <v/>
      </c>
      <c r="AE91" s="14" t="str">
        <f>IF(H90="","",IF(AQ91="TG",IF(H89="P","",BB91),AL91))</f>
        <v/>
      </c>
      <c r="AF91" s="14" t="str">
        <f>IF(H90="","",IF(AQ91="TG",IF(H89="B","",BB91),AM91))</f>
        <v/>
      </c>
      <c r="AG91" s="44" t="str">
        <f>IF(H91="","",IF(AT91="10101","Y",IF(AU91="10101","Y","N")))</f>
        <v/>
      </c>
      <c r="AH91" s="44" t="str">
        <f>IF(H91="","",IF(AT91="12345","Y",IF(AU91="12345","Y","N")))</f>
        <v/>
      </c>
      <c r="AI91" s="44" t="str">
        <f>IF(H91="","",IF(AV91="120012","Y",IF(AW91="120012","Y","N")))</f>
        <v/>
      </c>
      <c r="AJ91" s="75" t="str">
        <f>IF(AP91="T-T",IF(H89="B",AZ91,""),IF(AP91="T-C",IF(H90="B",AZ91,""),IF(AP91="T-B",IF(H90="P",AZ91,""),"")))</f>
        <v/>
      </c>
      <c r="AK91" s="75" t="str">
        <f>IF(AP91="T-T",IF(H89="P",AZ91,""),IF(AP91="T-C",IF(H90="P",AZ91,""),IF(AP91="T-B",IF(H90="B",AZ91,""),"")))</f>
        <v/>
      </c>
      <c r="AL91" s="75" t="str">
        <f>IF(AP91="T-T",IF(H89="B",BB91,""),IF(AP91="T-C",IF(H90="B",BB91,""),IF(AP91="T-B",IF(H90="P",BB91,""),"")))</f>
        <v/>
      </c>
      <c r="AM91" s="75" t="str">
        <f>IF(AP91="T-T",IF(H89="P",BB91,""),IF(AP91="T-C",IF(H90="P",BB91,""),IF(AP91="T-B",IF(H90="B",BB91,""),"")))</f>
        <v/>
      </c>
      <c r="AP91" s="14" t="str">
        <f>IF(H90="","",IF(AG91="Y","T-C",IF(AH91="Y","T-B",IF(AI91="Y","T-T",IF(AP90="PD","PD",IF(OR(AND(AP90="T-T",AP89="T-T",M89&amp;M90="LL"),AND(OR(AP90="T-B",AP90="T-C"),M90="L")),"PD",AP90))))))</f>
        <v/>
      </c>
      <c r="AQ91" s="14" t="str">
        <f>IF(H90="","",IF(AG91="Y","T-C",IF(AH91="Y","T-B",IF(AI91="Y","T-T",IF(AQ90="TG","TG",IF(H90="","",IF(AG91="Y","T-C",IF(AH91="Y","T-B",IF(AI91="Y","T-T",IF(AQ90="TG","TG",IF(OR(AND(AQ90="T-T",AQ89="T-T",M89&amp;M90="LL"),AND(OR(AQ90="T-B",AQ90="T-C"),M90="L")),"TG",AQ90)))))))))))</f>
        <v/>
      </c>
      <c r="AR91" s="14" t="str">
        <f>IF(Dashboard!N91="P",IF(AR90="",1,AR90+1),"")</f>
        <v/>
      </c>
      <c r="AS91" s="14" t="str">
        <f>IF(Dashboard!N91="B",IF(AS90="",1,AS90+1),"")</f>
        <v/>
      </c>
      <c r="AT91" s="14" t="str">
        <f t="shared" si="24"/>
        <v>00000</v>
      </c>
      <c r="AU91" s="14" t="str">
        <f t="shared" si="25"/>
        <v>00000</v>
      </c>
      <c r="AV91" s="14" t="str">
        <f t="shared" si="26"/>
        <v>000000</v>
      </c>
      <c r="AW91" s="14" t="str">
        <f t="shared" si="27"/>
        <v>000000</v>
      </c>
      <c r="AX91" s="14" t="str">
        <f t="shared" si="28"/>
        <v>B</v>
      </c>
      <c r="AY91" s="14" t="str">
        <f>IF(D90="",E90,D90)&amp;F90</f>
        <v/>
      </c>
      <c r="AZ91" s="14" t="str">
        <f t="shared" si="29"/>
        <v/>
      </c>
      <c r="BA91" s="14" t="str">
        <f>IF(K90="",L90,K90)&amp;M90</f>
        <v/>
      </c>
      <c r="BB91" s="14" t="str">
        <f t="shared" si="30"/>
        <v/>
      </c>
      <c r="BC91" s="14">
        <f t="shared" si="31"/>
        <v>1</v>
      </c>
      <c r="BD91" s="14">
        <f t="shared" si="32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>IF(H91="","",IF(AND(E92="",L92=""),"P"&amp;(AA92+AC92),IF(AND(D92="",K92=""),"B"&amp;(AB92+AD92),IF(AND(D92="",L92=""),IF(AB92&gt;AC92,"B"&amp;(AB92-AC92),IF(AB92=AC92,"NB","P"&amp;(AC92-AB92))),IF(AND(E92="",K92=""),IF(AA92&gt;AD92,"P"&amp;(AA92-AD92),IF(AA92=AD92,"NB","B"&amp;(AD92-AA92))))))))</f>
        <v/>
      </c>
      <c r="C92" s="24" t="str">
        <f>IF(H91="","",IF(AP91=AP92,"",AP92))</f>
        <v/>
      </c>
      <c r="D92" s="81" t="str">
        <f>IF(H91="","",IF(AP92="PD",IF(AX92="P",AZ92,""),AJ92))</f>
        <v/>
      </c>
      <c r="E92" s="187" t="str">
        <f>IF(H91="","",IF(AP92="PD",IF(AX92="B",AZ92,""),AK92))</f>
        <v/>
      </c>
      <c r="F92" s="71" t="str">
        <f t="shared" si="20"/>
        <v/>
      </c>
      <c r="G92" s="140"/>
      <c r="H92" s="85" t="str">
        <f>IF(Dashboard!N92="","",Dashboard!N92)</f>
        <v/>
      </c>
      <c r="I92" s="140"/>
      <c r="J92" s="72" t="str">
        <f t="shared" si="21"/>
        <v/>
      </c>
      <c r="K92" s="81" t="str">
        <f>IF(H91="","",IF(AND(D92=AE92,LEFT(AE92)="L",REPLACE(AE92,1,1,"")&gt;=5),"L"&amp;(REPLACE(AE92,1,1,"")-3),AE92))</f>
        <v/>
      </c>
      <c r="L92" s="187" t="str">
        <f>IF(H91="","",IF(AND(E92=AF92,LEFT(AF92)="L",REPLACE(AF92,1,1,"")&gt;=5),"L"&amp;(REPLACE(AF92,1,1,"")-3),AF92))</f>
        <v/>
      </c>
      <c r="M92" s="24" t="str">
        <f t="shared" si="22"/>
        <v/>
      </c>
      <c r="N92" s="24" t="str">
        <f>IF(H92="","",IF(M92="W",0+BD92,0-BD92)+IF(F92="W",0+BC92,0-BC92)+IF(V92="S",0,N91))</f>
        <v/>
      </c>
      <c r="O92" s="190" t="str">
        <f>IF(H91="","",IF(V92="S","",IF(N92&gt;0,N92,IF(Z92="R",N92,""))))</f>
        <v/>
      </c>
      <c r="P92" s="24" t="str">
        <f>IF(H92="","",IF(B92="NB",P91,IF(O92="",SUM($O$5:$O92)+N92,SUM($O$5:$O92))))</f>
        <v/>
      </c>
      <c r="Q92" s="201" t="str">
        <f>IF(Z92="R","Rabbit","")</f>
        <v/>
      </c>
      <c r="R92" s="198" t="str">
        <f>IF(H92="","",IF(M92="W",0+BD92,0-BD92)+IF(F92="W",0+BC92,0-BC92))</f>
        <v/>
      </c>
      <c r="S92" s="83" t="str">
        <f>IF(H92="","",IF(R92&gt;0,"W",IF(R92&lt;0,"L","")))</f>
        <v/>
      </c>
      <c r="T92" s="14" t="str">
        <f>IF(H92="","",IF(T91+U92&gt;=10,10,IF(T91+U92&lt;=-10,-10,T91+U92)))</f>
        <v/>
      </c>
      <c r="U92" s="14">
        <f t="shared" si="23"/>
        <v>0</v>
      </c>
      <c r="V92" s="14" t="str">
        <f>IF(H91="","",IF(Z91="R","S",IF(V91="S","C",IF(N91&gt;0,"S","C"))))</f>
        <v/>
      </c>
      <c r="W92" s="14" t="str">
        <f>IF(H92="","",IF(V92="S",1,W91+1))</f>
        <v/>
      </c>
      <c r="X92" s="83" t="str">
        <f>IF(H92="","",(IF(AND(F91&amp;F92="WW",OR(V91&amp;V92="SC",V91&amp;V92="CC")),"Y",IF(AND(F90&amp;F91&amp;F92="WLW",AZ92&lt;&gt;"B",OR(F90&amp;F91&amp;F92="SCC",F90&amp;F91&amp;F92="CCC")),"Y","N"))))</f>
        <v/>
      </c>
      <c r="Y92" s="14" t="str">
        <f>IF(H92="","",IF(AND(M91&amp;M92="WW",OR(V91&amp;V92="SC",V91&amp;V92="CC")),"Y",IF(AND(M90&amp;M91&amp;M92="WLW",BB92&lt;&gt;"B",OR(V90&amp;V91&amp;V92="SCC",V90&amp;V91&amp;V92="CCC")),"Y","N")))</f>
        <v/>
      </c>
      <c r="Z92" s="14" t="str">
        <f>IF(H92="","",IF(AND(N92&lt;0,W92&gt;2,N92&gt;=(2-W92)),"R","N"))</f>
        <v/>
      </c>
      <c r="AA92" s="14" t="str">
        <f>IF(H92="","",IF(D92="B",1,IF(REPLACE(D92,1,1,"")="",0,REPLACE(D92,1,1,""))))</f>
        <v/>
      </c>
      <c r="AB92" s="14" t="str">
        <f>IF(H92="","",IF(E92="B",1,IF(REPLACE(E92,1,1,"")="",0,REPLACE(E92,1,1,""))))</f>
        <v/>
      </c>
      <c r="AC92" s="14" t="str">
        <f>IF(H92="","",IF(K92="B",1,IF(REPLACE(K92,1,1,"")="",0,REPLACE(K92,1,1,""))))</f>
        <v/>
      </c>
      <c r="AD92" s="14" t="str">
        <f>IF(H92="","",IF(L92="B",1,IF(REPLACE(L92,1,1,"")="",0,REPLACE(L92,1,1,""))))</f>
        <v/>
      </c>
      <c r="AE92" s="14" t="str">
        <f>IF(H91="","",IF(AQ92="TG",IF(H90="P","",BB92),AL92))</f>
        <v/>
      </c>
      <c r="AF92" s="14" t="str">
        <f>IF(H91="","",IF(AQ92="TG",IF(H90="B","",BB92),AM92))</f>
        <v/>
      </c>
      <c r="AG92" s="44" t="str">
        <f>IF(H92="","",IF(AT92="10101","Y",IF(AU92="10101","Y","N")))</f>
        <v/>
      </c>
      <c r="AH92" s="44" t="str">
        <f>IF(H92="","",IF(AT92="12345","Y",IF(AU92="12345","Y","N")))</f>
        <v/>
      </c>
      <c r="AI92" s="44" t="str">
        <f>IF(H92="","",IF(AV92="120012","Y",IF(AW92="120012","Y","N")))</f>
        <v/>
      </c>
      <c r="AJ92" s="75" t="str">
        <f>IF(AP92="T-T",IF(H90="B",AZ92,""),IF(AP92="T-C",IF(H91="B",AZ92,""),IF(AP92="T-B",IF(H91="P",AZ92,""),"")))</f>
        <v/>
      </c>
      <c r="AK92" s="75" t="str">
        <f>IF(AP92="T-T",IF(H90="P",AZ92,""),IF(AP92="T-C",IF(H91="P",AZ92,""),IF(AP92="T-B",IF(H91="B",AZ92,""),"")))</f>
        <v/>
      </c>
      <c r="AL92" s="75" t="str">
        <f>IF(AP92="T-T",IF(H90="B",BB92,""),IF(AP92="T-C",IF(H91="B",BB92,""),IF(AP92="T-B",IF(H91="P",BB92,""),"")))</f>
        <v/>
      </c>
      <c r="AM92" s="75" t="str">
        <f>IF(AP92="T-T",IF(H90="P",BB92,""),IF(AP92="T-C",IF(H91="P",BB92,""),IF(AP92="T-B",IF(H91="B",BB92,""),"")))</f>
        <v/>
      </c>
      <c r="AP92" s="14" t="str">
        <f>IF(H91="","",IF(AG92="Y","T-C",IF(AH92="Y","T-B",IF(AI92="Y","T-T",IF(AP91="PD","PD",IF(OR(AND(AP91="T-T",AP90="T-T",M90&amp;M91="LL"),AND(OR(AP91="T-B",AP91="T-C"),M91="L")),"PD",AP91))))))</f>
        <v/>
      </c>
      <c r="AQ92" s="14" t="str">
        <f>IF(H91="","",IF(AG92="Y","T-C",IF(AH92="Y","T-B",IF(AI92="Y","T-T",IF(AQ91="TG","TG",IF(H91="","",IF(AG92="Y","T-C",IF(AH92="Y","T-B",IF(AI92="Y","T-T",IF(AQ91="TG","TG",IF(OR(AND(AQ91="T-T",AQ90="T-T",M90&amp;M91="LL"),AND(OR(AQ91="T-B",AQ91="T-C"),M91="L")),"TG",AQ91)))))))))))</f>
        <v/>
      </c>
      <c r="AR92" s="14" t="str">
        <f>IF(Dashboard!N92="P",IF(AR91="",1,AR91+1),"")</f>
        <v/>
      </c>
      <c r="AS92" s="14" t="str">
        <f>IF(Dashboard!N92="B",IF(AS91="",1,AS91+1),"")</f>
        <v/>
      </c>
      <c r="AT92" s="14" t="str">
        <f t="shared" si="24"/>
        <v>00000</v>
      </c>
      <c r="AU92" s="14" t="str">
        <f t="shared" si="25"/>
        <v>00000</v>
      </c>
      <c r="AV92" s="14" t="str">
        <f t="shared" si="26"/>
        <v>000000</v>
      </c>
      <c r="AW92" s="14" t="str">
        <f t="shared" si="27"/>
        <v>000000</v>
      </c>
      <c r="AX92" s="14" t="str">
        <f t="shared" si="28"/>
        <v>B</v>
      </c>
      <c r="AY92" s="14" t="str">
        <f>IF(D91="",E91,D91)&amp;F91</f>
        <v/>
      </c>
      <c r="AZ92" s="14" t="str">
        <f t="shared" si="29"/>
        <v/>
      </c>
      <c r="BA92" s="14" t="str">
        <f>IF(K91="",L91,K91)&amp;M91</f>
        <v/>
      </c>
      <c r="BB92" s="14" t="str">
        <f t="shared" si="30"/>
        <v/>
      </c>
      <c r="BC92" s="14">
        <f t="shared" si="31"/>
        <v>1</v>
      </c>
      <c r="BD92" s="14">
        <f t="shared" si="32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>IF(H92="","",IF(AND(E93="",L93=""),"P"&amp;(AA93+AC93),IF(AND(D93="",K93=""),"B"&amp;(AB93+AD93),IF(AND(D93="",L93=""),IF(AB93&gt;AC93,"B"&amp;(AB93-AC93),IF(AB93=AC93,"NB","P"&amp;(AC93-AB93))),IF(AND(E93="",K93=""),IF(AA93&gt;AD93,"P"&amp;(AA93-AD93),IF(AA93=AD93,"NB","B"&amp;(AD93-AA93))))))))</f>
        <v/>
      </c>
      <c r="C93" s="24" t="str">
        <f>IF(H92="","",IF(AP92=AP93,"",AP93))</f>
        <v/>
      </c>
      <c r="D93" s="81" t="str">
        <f>IF(H92="","",IF(AP93="PD",IF(AX93="P",AZ93,""),AJ93))</f>
        <v/>
      </c>
      <c r="E93" s="187" t="str">
        <f>IF(H92="","",IF(AP93="PD",IF(AX93="B",AZ93,""),AK93))</f>
        <v/>
      </c>
      <c r="F93" s="71" t="str">
        <f t="shared" si="20"/>
        <v/>
      </c>
      <c r="G93" s="140"/>
      <c r="H93" s="85" t="str">
        <f>IF(Dashboard!N93="","",Dashboard!N93)</f>
        <v/>
      </c>
      <c r="I93" s="140"/>
      <c r="J93" s="72" t="str">
        <f t="shared" si="21"/>
        <v/>
      </c>
      <c r="K93" s="81" t="str">
        <f>IF(H92="","",IF(AND(D93=AE93,LEFT(AE93)="L",REPLACE(AE93,1,1,"")&gt;=5),"L"&amp;(REPLACE(AE93,1,1,"")-3),AE93))</f>
        <v/>
      </c>
      <c r="L93" s="187" t="str">
        <f>IF(H92="","",IF(AND(E93=AF93,LEFT(AF93)="L",REPLACE(AF93,1,1,"")&gt;=5),"L"&amp;(REPLACE(AF93,1,1,"")-3),AF93))</f>
        <v/>
      </c>
      <c r="M93" s="24" t="str">
        <f t="shared" si="22"/>
        <v/>
      </c>
      <c r="N93" s="24" t="str">
        <f>IF(H93="","",IF(M93="W",0+BD93,0-BD93)+IF(F93="W",0+BC93,0-BC93)+IF(V93="S",0,N92))</f>
        <v/>
      </c>
      <c r="O93" s="190" t="str">
        <f>IF(H92="","",IF(V93="S","",IF(N93&gt;0,N93,IF(Z93="R",N93,""))))</f>
        <v/>
      </c>
      <c r="P93" s="24" t="str">
        <f>IF(H93="","",IF(B93="NB",P92,IF(O93="",SUM($O$5:$O93)+N93,SUM($O$5:$O93))))</f>
        <v/>
      </c>
      <c r="Q93" s="201" t="str">
        <f>IF(Z93="R","Rabbit","")</f>
        <v/>
      </c>
      <c r="R93" s="198" t="str">
        <f>IF(H93="","",IF(M93="W",0+BD93,0-BD93)+IF(F93="W",0+BC93,0-BC93))</f>
        <v/>
      </c>
      <c r="S93" s="83" t="str">
        <f>IF(H93="","",IF(R93&gt;0,"W",IF(R93&lt;0,"L","")))</f>
        <v/>
      </c>
      <c r="T93" s="14" t="str">
        <f>IF(H93="","",IF(T92+U93&gt;=10,10,IF(T92+U93&lt;=-10,-10,T92+U93)))</f>
        <v/>
      </c>
      <c r="U93" s="14">
        <f t="shared" si="23"/>
        <v>0</v>
      </c>
      <c r="V93" s="14" t="str">
        <f>IF(H92="","",IF(Z92="R","S",IF(V92="S","C",IF(N92&gt;0,"S","C"))))</f>
        <v/>
      </c>
      <c r="W93" s="14" t="str">
        <f>IF(H93="","",IF(V93="S",1,W92+1))</f>
        <v/>
      </c>
      <c r="X93" s="83" t="str">
        <f>IF(H93="","",(IF(AND(F92&amp;F93="WW",OR(V92&amp;V93="SC",V92&amp;V93="CC")),"Y",IF(AND(F91&amp;F92&amp;F93="WLW",AZ93&lt;&gt;"B",OR(F91&amp;F92&amp;F93="SCC",F91&amp;F92&amp;F93="CCC")),"Y","N"))))</f>
        <v/>
      </c>
      <c r="Y93" s="14" t="str">
        <f>IF(H93="","",IF(AND(M92&amp;M93="WW",OR(V92&amp;V93="SC",V92&amp;V93="CC")),"Y",IF(AND(M91&amp;M92&amp;M93="WLW",BB93&lt;&gt;"B",OR(V91&amp;V92&amp;V93="SCC",V91&amp;V92&amp;V93="CCC")),"Y","N")))</f>
        <v/>
      </c>
      <c r="Z93" s="14" t="str">
        <f>IF(H93="","",IF(AND(N93&lt;0,W93&gt;2,N93&gt;=(2-W93)),"R","N"))</f>
        <v/>
      </c>
      <c r="AA93" s="14" t="str">
        <f>IF(H93="","",IF(D93="B",1,IF(REPLACE(D93,1,1,"")="",0,REPLACE(D93,1,1,""))))</f>
        <v/>
      </c>
      <c r="AB93" s="14" t="str">
        <f>IF(H93="","",IF(E93="B",1,IF(REPLACE(E93,1,1,"")="",0,REPLACE(E93,1,1,""))))</f>
        <v/>
      </c>
      <c r="AC93" s="14" t="str">
        <f>IF(H93="","",IF(K93="B",1,IF(REPLACE(K93,1,1,"")="",0,REPLACE(K93,1,1,""))))</f>
        <v/>
      </c>
      <c r="AD93" s="14" t="str">
        <f>IF(H93="","",IF(L93="B",1,IF(REPLACE(L93,1,1,"")="",0,REPLACE(L93,1,1,""))))</f>
        <v/>
      </c>
      <c r="AE93" s="14" t="str">
        <f>IF(H92="","",IF(AQ93="TG",IF(H91="P","",BB93),AL93))</f>
        <v/>
      </c>
      <c r="AF93" s="14" t="str">
        <f>IF(H92="","",IF(AQ93="TG",IF(H91="B","",BB93),AM93))</f>
        <v/>
      </c>
      <c r="AG93" s="44" t="str">
        <f>IF(H93="","",IF(AT93="10101","Y",IF(AU93="10101","Y","N")))</f>
        <v/>
      </c>
      <c r="AH93" s="44" t="str">
        <f>IF(H93="","",IF(AT93="12345","Y",IF(AU93="12345","Y","N")))</f>
        <v/>
      </c>
      <c r="AI93" s="44" t="str">
        <f>IF(H93="","",IF(AV93="120012","Y",IF(AW93="120012","Y","N")))</f>
        <v/>
      </c>
      <c r="AJ93" s="75" t="str">
        <f>IF(AP93="T-T",IF(H91="B",AZ93,""),IF(AP93="T-C",IF(H92="B",AZ93,""),IF(AP93="T-B",IF(H92="P",AZ93,""),"")))</f>
        <v/>
      </c>
      <c r="AK93" s="75" t="str">
        <f>IF(AP93="T-T",IF(H91="P",AZ93,""),IF(AP93="T-C",IF(H92="P",AZ93,""),IF(AP93="T-B",IF(H92="B",AZ93,""),"")))</f>
        <v/>
      </c>
      <c r="AL93" s="75" t="str">
        <f>IF(AP93="T-T",IF(H91="B",BB93,""),IF(AP93="T-C",IF(H92="B",BB93,""),IF(AP93="T-B",IF(H92="P",BB93,""),"")))</f>
        <v/>
      </c>
      <c r="AM93" s="75" t="str">
        <f>IF(AP93="T-T",IF(H91="P",BB93,""),IF(AP93="T-C",IF(H92="P",BB93,""),IF(AP93="T-B",IF(H92="B",BB93,""),"")))</f>
        <v/>
      </c>
      <c r="AP93" s="14" t="str">
        <f>IF(H92="","",IF(AG93="Y","T-C",IF(AH93="Y","T-B",IF(AI93="Y","T-T",IF(AP92="PD","PD",IF(OR(AND(AP92="T-T",AP91="T-T",M91&amp;M92="LL"),AND(OR(AP92="T-B",AP92="T-C"),M92="L")),"PD",AP92))))))</f>
        <v/>
      </c>
      <c r="AQ93" s="14" t="str">
        <f>IF(H92="","",IF(AG93="Y","T-C",IF(AH93="Y","T-B",IF(AI93="Y","T-T",IF(AQ92="TG","TG",IF(H92="","",IF(AG93="Y","T-C",IF(AH93="Y","T-B",IF(AI93="Y","T-T",IF(AQ92="TG","TG",IF(OR(AND(AQ92="T-T",AQ91="T-T",M91&amp;M92="LL"),AND(OR(AQ92="T-B",AQ92="T-C"),M92="L")),"TG",AQ92)))))))))))</f>
        <v/>
      </c>
      <c r="AR93" s="14" t="str">
        <f>IF(Dashboard!N93="P",IF(AR92="",1,AR92+1),"")</f>
        <v/>
      </c>
      <c r="AS93" s="14" t="str">
        <f>IF(Dashboard!N93="B",IF(AS92="",1,AS92+1),"")</f>
        <v/>
      </c>
      <c r="AT93" s="14" t="str">
        <f t="shared" si="24"/>
        <v>00000</v>
      </c>
      <c r="AU93" s="14" t="str">
        <f t="shared" si="25"/>
        <v>00000</v>
      </c>
      <c r="AV93" s="14" t="str">
        <f t="shared" si="26"/>
        <v>000000</v>
      </c>
      <c r="AW93" s="14" t="str">
        <f t="shared" si="27"/>
        <v>000000</v>
      </c>
      <c r="AX93" s="14" t="str">
        <f t="shared" si="28"/>
        <v>B</v>
      </c>
      <c r="AY93" s="14" t="str">
        <f>IF(D92="",E92,D92)&amp;F92</f>
        <v/>
      </c>
      <c r="AZ93" s="14" t="str">
        <f t="shared" si="29"/>
        <v/>
      </c>
      <c r="BA93" s="14" t="str">
        <f>IF(K92="",L92,K92)&amp;M92</f>
        <v/>
      </c>
      <c r="BB93" s="14" t="str">
        <f t="shared" si="30"/>
        <v/>
      </c>
      <c r="BC93" s="14">
        <f t="shared" si="31"/>
        <v>1</v>
      </c>
      <c r="BD93" s="14">
        <f t="shared" si="32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>IF(H93="","",IF(AND(E94="",L94=""),"P"&amp;(AA94+AC94),IF(AND(D94="",K94=""),"B"&amp;(AB94+AD94),IF(AND(D94="",L94=""),IF(AB94&gt;AC94,"B"&amp;(AB94-AC94),IF(AB94=AC94,"NB","P"&amp;(AC94-AB94))),IF(AND(E94="",K94=""),IF(AA94&gt;AD94,"P"&amp;(AA94-AD94),IF(AA94=AD94,"NB","B"&amp;(AD94-AA94))))))))</f>
        <v/>
      </c>
      <c r="C94" s="25" t="str">
        <f>IF(H93="","",IF(AP93=AP94,"",AP94))</f>
        <v/>
      </c>
      <c r="D94" s="82" t="str">
        <f>IF(H93="","",IF(AP94="PD",IF(AX94="P",AZ94,""),AJ94))</f>
        <v/>
      </c>
      <c r="E94" s="188" t="str">
        <f>IF(H93="","",IF(AP94="PD",IF(AX94="B",AZ94,""),AK94))</f>
        <v/>
      </c>
      <c r="F94" s="74" t="str">
        <f t="shared" ref="F94:F109" si="35">IF(H94="","",IF(H94="P",IF(D94="","L","W"),IF(E94="","L","W")))</f>
        <v/>
      </c>
      <c r="G94" s="140"/>
      <c r="H94" s="86" t="str">
        <f>IF(Dashboard!N94="","",Dashboard!N94)</f>
        <v/>
      </c>
      <c r="I94" s="140"/>
      <c r="J94" s="73" t="str">
        <f t="shared" ref="J94:J109" si="36">IF(AQ93=AQ94,"",AQ94)</f>
        <v/>
      </c>
      <c r="K94" s="82" t="str">
        <f>IF(H93="","",IF(AND(D94=AE94,LEFT(AE94)="L",REPLACE(AE94,1,1,"")&gt;=5),"L"&amp;(REPLACE(AE94,1,1,"")-3),AE94))</f>
        <v/>
      </c>
      <c r="L94" s="188" t="str">
        <f>IF(H93="","",IF(AND(E94=AF94,LEFT(AF94)="L",REPLACE(AF94,1,1,"")&gt;=5),"L"&amp;(REPLACE(AF94,1,1,"")-3),AF94))</f>
        <v/>
      </c>
      <c r="M94" s="25" t="str">
        <f t="shared" ref="M94:M109" si="37">IF(H94="","",IF(H94="P",IF(K94="","L","W"),IF(L94="","L","W")))</f>
        <v/>
      </c>
      <c r="N94" s="25" t="str">
        <f>IF(H94="","",IF(M94="W",0+BD94,0-BD94)+IF(F94="W",0+BC94,0-BC94)+IF(V94="S",0,N93))</f>
        <v/>
      </c>
      <c r="O94" s="202" t="str">
        <f>IF(H93="","",IF(V94="S","",IF(N94&gt;0,N94,IF(Z94="R",N94,""))))</f>
        <v/>
      </c>
      <c r="P94" s="25" t="str">
        <f>IF(H94="","",IF(B94="NB",P93,IF(O94="",SUM($O$5:$O94)+N94,SUM($O$5:$O94))))</f>
        <v/>
      </c>
      <c r="Q94" s="203" t="str">
        <f>IF(Z94="R","Rabbit","")</f>
        <v/>
      </c>
      <c r="R94" s="198" t="str">
        <f>IF(H94="","",IF(M94="W",0+BD94,0-BD94)+IF(F94="W",0+BC94,0-BC94))</f>
        <v/>
      </c>
      <c r="S94" s="83" t="str">
        <f>IF(H94="","",IF(R94&gt;0,"W",IF(R94&lt;0,"L","")))</f>
        <v/>
      </c>
      <c r="T94" s="14" t="str">
        <f>IF(H94="","",IF(T93+U94&gt;=10,10,IF(T93+U94&lt;=-10,-10,T93+U94)))</f>
        <v/>
      </c>
      <c r="U94" s="14">
        <f t="shared" ref="U94:U109" si="38">IF(S94="",0,IFERROR(VLOOKUP(S89&amp;S90&amp;S91&amp;S92&amp;S93&amp;S94,$BN$3:$BO$109,2,FALSE),0))</f>
        <v>0</v>
      </c>
      <c r="V94" s="14" t="str">
        <f>IF(H93="","",IF(Z93="R","S",IF(V93="S","C",IF(N93&gt;0,"S","C"))))</f>
        <v/>
      </c>
      <c r="W94" s="14" t="str">
        <f>IF(H94="","",IF(V94="S",1,W93+1))</f>
        <v/>
      </c>
      <c r="X94" s="83" t="str">
        <f>IF(H94="","",(IF(AND(F93&amp;F94="WW",OR(V93&amp;V94="SC",V93&amp;V94="CC")),"Y",IF(AND(F92&amp;F93&amp;F94="WLW",AZ94&lt;&gt;"B",OR(F92&amp;F93&amp;F94="SCC",F92&amp;F93&amp;F94="CCC")),"Y","N"))))</f>
        <v/>
      </c>
      <c r="Y94" s="14" t="str">
        <f>IF(H94="","",IF(AND(M93&amp;M94="WW",OR(V93&amp;V94="SC",V93&amp;V94="CC")),"Y",IF(AND(M92&amp;M93&amp;M94="WLW",BB94&lt;&gt;"B",OR(V92&amp;V93&amp;V94="SCC",V92&amp;V93&amp;V94="CCC")),"Y","N")))</f>
        <v/>
      </c>
      <c r="Z94" s="14" t="str">
        <f>IF(H94="","",IF(AND(N94&lt;0,W94&gt;2,N94&gt;=(2-W94)),"R","N"))</f>
        <v/>
      </c>
      <c r="AA94" s="14" t="str">
        <f>IF(H94="","",IF(D94="B",1,IF(REPLACE(D94,1,1,"")="",0,REPLACE(D94,1,1,""))))</f>
        <v/>
      </c>
      <c r="AB94" s="14" t="str">
        <f>IF(H94="","",IF(E94="B",1,IF(REPLACE(E94,1,1,"")="",0,REPLACE(E94,1,1,""))))</f>
        <v/>
      </c>
      <c r="AC94" s="14" t="str">
        <f>IF(H94="","",IF(K94="B",1,IF(REPLACE(K94,1,1,"")="",0,REPLACE(K94,1,1,""))))</f>
        <v/>
      </c>
      <c r="AD94" s="14" t="str">
        <f>IF(H94="","",IF(L94="B",1,IF(REPLACE(L94,1,1,"")="",0,REPLACE(L94,1,1,""))))</f>
        <v/>
      </c>
      <c r="AE94" s="14" t="str">
        <f>IF(H93="","",IF(AQ94="TG",IF(H92="P","",BB94),AL94))</f>
        <v/>
      </c>
      <c r="AF94" s="14" t="str">
        <f>IF(H93="","",IF(AQ94="TG",IF(H92="B","",BB94),AM94))</f>
        <v/>
      </c>
      <c r="AG94" s="44" t="str">
        <f>IF(H94="","",IF(AT94="10101","Y",IF(AU94="10101","Y","N")))</f>
        <v/>
      </c>
      <c r="AH94" s="44" t="str">
        <f>IF(H94="","",IF(AT94="12345","Y",IF(AU94="12345","Y","N")))</f>
        <v/>
      </c>
      <c r="AI94" s="44" t="str">
        <f>IF(H94="","",IF(AV94="120012","Y",IF(AW94="120012","Y","N")))</f>
        <v/>
      </c>
      <c r="AJ94" s="75" t="str">
        <f>IF(AP94="T-T",IF(H92="B",AZ94,""),IF(AP94="T-C",IF(H93="B",AZ94,""),IF(AP94="T-B",IF(H93="P",AZ94,""),"")))</f>
        <v/>
      </c>
      <c r="AK94" s="75" t="str">
        <f>IF(AP94="T-T",IF(H92="P",AZ94,""),IF(AP94="T-C",IF(H93="P",AZ94,""),IF(AP94="T-B",IF(H93="B",AZ94,""),"")))</f>
        <v/>
      </c>
      <c r="AL94" s="75" t="str">
        <f>IF(AP94="T-T",IF(H92="B",BB94,""),IF(AP94="T-C",IF(H93="B",BB94,""),IF(AP94="T-B",IF(H93="P",BB94,""),"")))</f>
        <v/>
      </c>
      <c r="AM94" s="75" t="str">
        <f>IF(AP94="T-T",IF(H92="P",BB94,""),IF(AP94="T-C",IF(H93="P",BB94,""),IF(AP94="T-B",IF(H93="B",BB94,""),"")))</f>
        <v/>
      </c>
      <c r="AP94" s="14" t="str">
        <f>IF(H93="","",IF(AG94="Y","T-C",IF(AH94="Y","T-B",IF(AI94="Y","T-T",IF(AP93="PD","PD",IF(OR(AND(AP93="T-T",AP92="T-T",M92&amp;M93="LL"),AND(OR(AP93="T-B",AP93="T-C"),M93="L")),"PD",AP93))))))</f>
        <v/>
      </c>
      <c r="AQ94" s="14" t="str">
        <f>IF(H93="","",IF(AG94="Y","T-C",IF(AH94="Y","T-B",IF(AI94="Y","T-T",IF(AQ93="TG","TG",IF(H93="","",IF(AG94="Y","T-C",IF(AH94="Y","T-B",IF(AI94="Y","T-T",IF(AQ93="TG","TG",IF(OR(AND(AQ93="T-T",AQ92="T-T",M92&amp;M93="LL"),AND(OR(AQ93="T-B",AQ93="T-C"),M93="L")),"TG",AQ93)))))))))))</f>
        <v/>
      </c>
      <c r="AR94" s="14" t="str">
        <f>IF(Dashboard!N94="P",IF(AR93="",1,AR93+1),"")</f>
        <v/>
      </c>
      <c r="AS94" s="14" t="str">
        <f>IF(Dashboard!N94="B",IF(AS93="",1,AS93+1),"")</f>
        <v/>
      </c>
      <c r="AT94" s="14" t="str">
        <f t="shared" ref="AT94:AT109" si="39">IF(AR89="",0,AR89)&amp;IF(AR90="",0,AR90)&amp;IF(AR91="",0,AR91)&amp;IF(AR92="",0,AR92)&amp;IF(AR93="",0,AR93)</f>
        <v>00000</v>
      </c>
      <c r="AU94" s="14" t="str">
        <f t="shared" ref="AU94:AU109" si="40">IF(AS89="",0,AS89)&amp;IF(AS90="",0,AS90)&amp;IF(AS91="",0,AS91)&amp;IF(AS92="",0,AS92)&amp;IF(AS93="",0,AS93)</f>
        <v>00000</v>
      </c>
      <c r="AV94" s="14" t="str">
        <f t="shared" ref="AV94:AV109" si="41">IF(AR88="",0,AR88)&amp;IF(AR89="",0,AR89)&amp;IF(AR90="",0,AR90)&amp;IF(AR91="",0,AR91)&amp;IF(AR92="",0,AR92)&amp;IF(AR93="",0,AR93)</f>
        <v>000000</v>
      </c>
      <c r="AW94" s="14" t="str">
        <f t="shared" ref="AW94:AW109" si="42">IF(AS88="",0,AS88)&amp;IF(AS89="",0,AS89)&amp;IF(AS90="",0,AS90)&amp;IF(AS91="",0,AS91)&amp;IF(AS92="",0,AS92)&amp;IF(AS93="",0,AS93)</f>
        <v>000000</v>
      </c>
      <c r="AX94" s="14" t="str">
        <f t="shared" ref="AX94:AX109" si="43">IF(COUNTBLANK(AR89:AR93)&gt;2,"B","P")</f>
        <v>B</v>
      </c>
      <c r="AY94" s="14" t="str">
        <f>IF(D93="",E93,D93)&amp;F93</f>
        <v/>
      </c>
      <c r="AZ94" s="14" t="str">
        <f t="shared" ref="AZ94:AZ109" si="44">IF(OR(V94="S",X93="Y"),"B",IFERROR(VLOOKUP(AY94,$BK$3:$BL$100,2,FALSE),""))</f>
        <v/>
      </c>
      <c r="BA94" s="14" t="str">
        <f>IF(K93="",L93,K93)&amp;M93</f>
        <v/>
      </c>
      <c r="BB94" s="14" t="str">
        <f t="shared" ref="BB94:BB109" si="45">IF(OR(V94="S",Y93="Y"),"B",IFERROR(VLOOKUP(BA94,$BK$3:$BL$100,2,FALSE),""))</f>
        <v/>
      </c>
      <c r="BC94" s="14">
        <f t="shared" ref="BC94:BC109" si="46">IF(REPLACE(AZ94, 1, 1, "")="",1,REPLACE(AZ94, 1, 1, ""))</f>
        <v>1</v>
      </c>
      <c r="BD94" s="14">
        <f t="shared" ref="BD94:BD109" si="47">IF(REPLACE(BB94, 1, 1, "")="",1,REPLACE(BB94, 1, 1, ""))</f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>IF(H94="","",IF(AND(E95="",L95=""),"P"&amp;(AA95+AC95),IF(AND(D95="",K95=""),"B"&amp;(AB95+AD95),IF(AND(D95="",L95=""),IF(AB95&gt;AC95,"B"&amp;(AB95-AC95),IF(AB95=AC95,"NB","P"&amp;(AC95-AB95))),IF(AND(E95="",K95=""),IF(AA95&gt;AD95,"P"&amp;(AA95-AD95),IF(AA95=AD95,"NB","B"&amp;(AD95-AA95))))))))</f>
        <v/>
      </c>
      <c r="C95" s="36" t="str">
        <f>IF(H94="","",IF(AP94=AP95,"",AP95))</f>
        <v/>
      </c>
      <c r="D95" s="79" t="str">
        <f>IF(H94="","",IF(AP95="PD",IF(AX95="P",AZ95,""),AJ95))</f>
        <v/>
      </c>
      <c r="E95" s="186" t="str">
        <f>IF(H94="","",IF(AP95="PD",IF(AX95="B",AZ95,""),AK95))</f>
        <v/>
      </c>
      <c r="F95" s="80" t="str">
        <f t="shared" si="35"/>
        <v/>
      </c>
      <c r="G95" s="140"/>
      <c r="H95" s="84" t="str">
        <f>IF(Dashboard!N95="","",Dashboard!N95)</f>
        <v/>
      </c>
      <c r="I95" s="140"/>
      <c r="J95" s="78" t="str">
        <f t="shared" si="36"/>
        <v/>
      </c>
      <c r="K95" s="79" t="str">
        <f>IF(H94="","",IF(AND(D95=AE95,LEFT(AE95)="L",REPLACE(AE95,1,1,"")&gt;=5),"L"&amp;(REPLACE(AE95,1,1,"")-3),AE95))</f>
        <v/>
      </c>
      <c r="L95" s="186" t="str">
        <f>IF(H94="","",IF(AND(E95=AF95,LEFT(AF95)="L",REPLACE(AF95,1,1,"")&gt;=5),"L"&amp;(REPLACE(AF95,1,1,"")-3),AF95))</f>
        <v/>
      </c>
      <c r="M95" s="36" t="str">
        <f t="shared" si="37"/>
        <v/>
      </c>
      <c r="N95" s="36" t="str">
        <f>IF(H95="","",IF(M95="W",0+BD95,0-BD95)+IF(F95="W",0+BC95,0-BC95)+IF(V95="S",0,N94))</f>
        <v/>
      </c>
      <c r="O95" s="207" t="str">
        <f>IF(H94="","",IF(V95="S","",IF(N95&gt;0,N95,IF(Z95="R",N95,""))))</f>
        <v/>
      </c>
      <c r="P95" s="36" t="str">
        <f>IF(H95="","",IF(B95="NB",P94,IF(O95="",SUM($O$5:$O95)+N95,SUM($O$5:$O95))))</f>
        <v/>
      </c>
      <c r="Q95" s="208" t="str">
        <f>IF(Z95="R","Rabbit","")</f>
        <v/>
      </c>
      <c r="R95" s="198" t="str">
        <f>IF(H95="","",IF(M95="W",0+BD95,0-BD95)+IF(F95="W",0+BC95,0-BC95))</f>
        <v/>
      </c>
      <c r="S95" s="83" t="str">
        <f>IF(H95="","",IF(R95&gt;0,"W",IF(R95&lt;0,"L","")))</f>
        <v/>
      </c>
      <c r="T95" s="14" t="str">
        <f>IF(H95="","",IF(T94+U95&gt;=10,10,IF(T94+U95&lt;=-10,-10,T94+U95)))</f>
        <v/>
      </c>
      <c r="U95" s="14">
        <f t="shared" si="38"/>
        <v>0</v>
      </c>
      <c r="V95" s="14" t="str">
        <f>IF(H94="","",IF(Z94="R","S",IF(V94="S","C",IF(N94&gt;0,"S","C"))))</f>
        <v/>
      </c>
      <c r="W95" s="14" t="str">
        <f>IF(H95="","",IF(V95="S",1,W94+1))</f>
        <v/>
      </c>
      <c r="X95" s="83" t="str">
        <f>IF(H95="","",(IF(AND(F94&amp;F95="WW",OR(V94&amp;V95="SC",V94&amp;V95="CC")),"Y",IF(AND(F93&amp;F94&amp;F95="WLW",AZ95&lt;&gt;"B",OR(F93&amp;F94&amp;F95="SCC",F93&amp;F94&amp;F95="CCC")),"Y","N"))))</f>
        <v/>
      </c>
      <c r="Y95" s="14" t="str">
        <f>IF(H95="","",IF(AND(M94&amp;M95="WW",OR(V94&amp;V95="SC",V94&amp;V95="CC")),"Y",IF(AND(M93&amp;M94&amp;M95="WLW",BB95&lt;&gt;"B",OR(V93&amp;V94&amp;V95="SCC",V93&amp;V94&amp;V95="CCC")),"Y","N")))</f>
        <v/>
      </c>
      <c r="Z95" s="14" t="str">
        <f>IF(H95="","",IF(AND(N95&lt;0,W95&gt;2,N95&gt;=(2-W95)),"R","N"))</f>
        <v/>
      </c>
      <c r="AA95" s="14" t="str">
        <f>IF(H95="","",IF(D95="B",1,IF(REPLACE(D95,1,1,"")="",0,REPLACE(D95,1,1,""))))</f>
        <v/>
      </c>
      <c r="AB95" s="14" t="str">
        <f>IF(H95="","",IF(E95="B",1,IF(REPLACE(E95,1,1,"")="",0,REPLACE(E95,1,1,""))))</f>
        <v/>
      </c>
      <c r="AC95" s="14" t="str">
        <f>IF(H95="","",IF(K95="B",1,IF(REPLACE(K95,1,1,"")="",0,REPLACE(K95,1,1,""))))</f>
        <v/>
      </c>
      <c r="AD95" s="14" t="str">
        <f>IF(H95="","",IF(L95="B",1,IF(REPLACE(L95,1,1,"")="",0,REPLACE(L95,1,1,""))))</f>
        <v/>
      </c>
      <c r="AE95" s="14" t="str">
        <f>IF(H94="","",IF(AQ95="TG",IF(H93="P","",BB95),AL95))</f>
        <v/>
      </c>
      <c r="AF95" s="14" t="str">
        <f>IF(H94="","",IF(AQ95="TG",IF(H93="B","",BB95),AM95))</f>
        <v/>
      </c>
      <c r="AG95" s="44" t="str">
        <f>IF(H95="","",IF(AT95="10101","Y",IF(AU95="10101","Y","N")))</f>
        <v/>
      </c>
      <c r="AH95" s="44" t="str">
        <f>IF(H95="","",IF(AT95="12345","Y",IF(AU95="12345","Y","N")))</f>
        <v/>
      </c>
      <c r="AI95" s="44" t="str">
        <f>IF(H95="","",IF(AV95="120012","Y",IF(AW95="120012","Y","N")))</f>
        <v/>
      </c>
      <c r="AJ95" s="75" t="str">
        <f>IF(AP95="T-T",IF(H93="B",AZ95,""),IF(AP95="T-C",IF(H94="B",AZ95,""),IF(AP95="T-B",IF(H94="P",AZ95,""),"")))</f>
        <v/>
      </c>
      <c r="AK95" s="75" t="str">
        <f>IF(AP95="T-T",IF(H93="P",AZ95,""),IF(AP95="T-C",IF(H94="P",AZ95,""),IF(AP95="T-B",IF(H94="B",AZ95,""),"")))</f>
        <v/>
      </c>
      <c r="AL95" s="75" t="str">
        <f>IF(AP95="T-T",IF(H93="B",BB95,""),IF(AP95="T-C",IF(H94="B",BB95,""),IF(AP95="T-B",IF(H94="P",BB95,""),"")))</f>
        <v/>
      </c>
      <c r="AM95" s="75" t="str">
        <f>IF(AP95="T-T",IF(H93="P",BB95,""),IF(AP95="T-C",IF(H94="P",BB95,""),IF(AP95="T-B",IF(H94="B",BB95,""),"")))</f>
        <v/>
      </c>
      <c r="AP95" s="14" t="str">
        <f>IF(H94="","",IF(AG95="Y","T-C",IF(AH95="Y","T-B",IF(AI95="Y","T-T",IF(AP94="PD","PD",IF(OR(AND(AP94="T-T",AP93="T-T",M93&amp;M94="LL"),AND(OR(AP94="T-B",AP94="T-C"),M94="L")),"PD",AP94))))))</f>
        <v/>
      </c>
      <c r="AQ95" s="14" t="str">
        <f>IF(H94="","",IF(AG95="Y","T-C",IF(AH95="Y","T-B",IF(AI95="Y","T-T",IF(AQ94="TG","TG",IF(H94="","",IF(AG95="Y","T-C",IF(AH95="Y","T-B",IF(AI95="Y","T-T",IF(AQ94="TG","TG",IF(OR(AND(AQ94="T-T",AQ93="T-T",M93&amp;M94="LL"),AND(OR(AQ94="T-B",AQ94="T-C"),M94="L")),"TG",AQ94)))))))))))</f>
        <v/>
      </c>
      <c r="AR95" s="14" t="str">
        <f>IF(Dashboard!N95="P",IF(AR94="",1,AR94+1),"")</f>
        <v/>
      </c>
      <c r="AS95" s="14" t="str">
        <f>IF(Dashboard!N95="B",IF(AS94="",1,AS94+1),"")</f>
        <v/>
      </c>
      <c r="AT95" s="14" t="str">
        <f t="shared" si="39"/>
        <v>00000</v>
      </c>
      <c r="AU95" s="14" t="str">
        <f t="shared" si="40"/>
        <v>00000</v>
      </c>
      <c r="AV95" s="14" t="str">
        <f t="shared" si="41"/>
        <v>000000</v>
      </c>
      <c r="AW95" s="14" t="str">
        <f t="shared" si="42"/>
        <v>000000</v>
      </c>
      <c r="AX95" s="14" t="str">
        <f t="shared" si="43"/>
        <v>B</v>
      </c>
      <c r="AY95" s="14" t="str">
        <f>IF(D94="",E94,D94)&amp;F94</f>
        <v/>
      </c>
      <c r="AZ95" s="14" t="str">
        <f t="shared" si="44"/>
        <v/>
      </c>
      <c r="BA95" s="14" t="str">
        <f>IF(K94="",L94,K94)&amp;M94</f>
        <v/>
      </c>
      <c r="BB95" s="14" t="str">
        <f t="shared" si="45"/>
        <v/>
      </c>
      <c r="BC95" s="14">
        <f t="shared" si="46"/>
        <v>1</v>
      </c>
      <c r="BD95" s="14">
        <f t="shared" si="47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>IF(H95="","",IF(AND(E96="",L96=""),"P"&amp;(AA96+AC96),IF(AND(D96="",K96=""),"B"&amp;(AB96+AD96),IF(AND(D96="",L96=""),IF(AB96&gt;AC96,"B"&amp;(AB96-AC96),IF(AB96=AC96,"NB","P"&amp;(AC96-AB96))),IF(AND(E96="",K96=""),IF(AA96&gt;AD96,"P"&amp;(AA96-AD96),IF(AA96=AD96,"NB","B"&amp;(AD96-AA96))))))))</f>
        <v/>
      </c>
      <c r="C96" s="24" t="str">
        <f>IF(H95="","",IF(AP95=AP96,"",AP96))</f>
        <v/>
      </c>
      <c r="D96" s="81" t="str">
        <f>IF(H95="","",IF(AP96="PD",IF(AX96="P",AZ96,""),AJ96))</f>
        <v/>
      </c>
      <c r="E96" s="187" t="str">
        <f>IF(H95="","",IF(AP96="PD",IF(AX96="B",AZ96,""),AK96))</f>
        <v/>
      </c>
      <c r="F96" s="71" t="str">
        <f t="shared" si="35"/>
        <v/>
      </c>
      <c r="G96" s="140"/>
      <c r="H96" s="85" t="str">
        <f>IF(Dashboard!N96="","",Dashboard!N96)</f>
        <v/>
      </c>
      <c r="I96" s="140"/>
      <c r="J96" s="72" t="str">
        <f t="shared" si="36"/>
        <v/>
      </c>
      <c r="K96" s="81" t="str">
        <f>IF(H95="","",IF(AND(D96=AE96,LEFT(AE96)="L",REPLACE(AE96,1,1,"")&gt;=5),"L"&amp;(REPLACE(AE96,1,1,"")-3),AE96))</f>
        <v/>
      </c>
      <c r="L96" s="187" t="str">
        <f>IF(H95="","",IF(AND(E96=AF96,LEFT(AF96)="L",REPLACE(AF96,1,1,"")&gt;=5),"L"&amp;(REPLACE(AF96,1,1,"")-3),AF96))</f>
        <v/>
      </c>
      <c r="M96" s="24" t="str">
        <f t="shared" si="37"/>
        <v/>
      </c>
      <c r="N96" s="24" t="str">
        <f>IF(H96="","",IF(M96="W",0+BD96,0-BD96)+IF(F96="W",0+BC96,0-BC96)+IF(V96="S",0,N95))</f>
        <v/>
      </c>
      <c r="O96" s="190" t="str">
        <f>IF(H95="","",IF(V96="S","",IF(N96&gt;0,N96,IF(Z96="R",N96,""))))</f>
        <v/>
      </c>
      <c r="P96" s="24" t="str">
        <f>IF(H96="","",IF(B96="NB",P95,IF(O96="",SUM($O$5:$O96)+N96,SUM($O$5:$O96))))</f>
        <v/>
      </c>
      <c r="Q96" s="201" t="str">
        <f>IF(Z96="R","Rabbit","")</f>
        <v/>
      </c>
      <c r="R96" s="198" t="str">
        <f>IF(H96="","",IF(M96="W",0+BD96,0-BD96)+IF(F96="W",0+BC96,0-BC96))</f>
        <v/>
      </c>
      <c r="S96" s="83" t="str">
        <f>IF(H96="","",IF(R96&gt;0,"W",IF(R96&lt;0,"L","")))</f>
        <v/>
      </c>
      <c r="T96" s="14" t="str">
        <f>IF(H96="","",IF(T95+U96&gt;=10,10,IF(T95+U96&lt;=-10,-10,T95+U96)))</f>
        <v/>
      </c>
      <c r="U96" s="14">
        <f t="shared" si="38"/>
        <v>0</v>
      </c>
      <c r="V96" s="14" t="str">
        <f>IF(H95="","",IF(Z95="R","S",IF(V95="S","C",IF(N95&gt;0,"S","C"))))</f>
        <v/>
      </c>
      <c r="W96" s="14" t="str">
        <f>IF(H96="","",IF(V96="S",1,W95+1))</f>
        <v/>
      </c>
      <c r="X96" s="83" t="str">
        <f>IF(H96="","",(IF(AND(F95&amp;F96="WW",OR(V95&amp;V96="SC",V95&amp;V96="CC")),"Y",IF(AND(F94&amp;F95&amp;F96="WLW",AZ96&lt;&gt;"B",OR(F94&amp;F95&amp;F96="SCC",F94&amp;F95&amp;F96="CCC")),"Y","N"))))</f>
        <v/>
      </c>
      <c r="Y96" s="14" t="str">
        <f>IF(H96="","",IF(AND(M95&amp;M96="WW",OR(V95&amp;V96="SC",V95&amp;V96="CC")),"Y",IF(AND(M94&amp;M95&amp;M96="WLW",BB96&lt;&gt;"B",OR(V94&amp;V95&amp;V96="SCC",V94&amp;V95&amp;V96="CCC")),"Y","N")))</f>
        <v/>
      </c>
      <c r="Z96" s="14" t="str">
        <f>IF(H96="","",IF(AND(N96&lt;0,W96&gt;2,N96&gt;=(2-W96)),"R","N"))</f>
        <v/>
      </c>
      <c r="AA96" s="14" t="str">
        <f>IF(H96="","",IF(D96="B",1,IF(REPLACE(D96,1,1,"")="",0,REPLACE(D96,1,1,""))))</f>
        <v/>
      </c>
      <c r="AB96" s="14" t="str">
        <f>IF(H96="","",IF(E96="B",1,IF(REPLACE(E96,1,1,"")="",0,REPLACE(E96,1,1,""))))</f>
        <v/>
      </c>
      <c r="AC96" s="14" t="str">
        <f>IF(H96="","",IF(K96="B",1,IF(REPLACE(K96,1,1,"")="",0,REPLACE(K96,1,1,""))))</f>
        <v/>
      </c>
      <c r="AD96" s="14" t="str">
        <f>IF(H96="","",IF(L96="B",1,IF(REPLACE(L96,1,1,"")="",0,REPLACE(L96,1,1,""))))</f>
        <v/>
      </c>
      <c r="AE96" s="14" t="str">
        <f>IF(H95="","",IF(AQ96="TG",IF(H94="P","",BB96),AL96))</f>
        <v/>
      </c>
      <c r="AF96" s="14" t="str">
        <f>IF(H95="","",IF(AQ96="TG",IF(H94="B","",BB96),AM96))</f>
        <v/>
      </c>
      <c r="AG96" s="44" t="str">
        <f>IF(H96="","",IF(AT96="10101","Y",IF(AU96="10101","Y","N")))</f>
        <v/>
      </c>
      <c r="AH96" s="44" t="str">
        <f>IF(H96="","",IF(AT96="12345","Y",IF(AU96="12345","Y","N")))</f>
        <v/>
      </c>
      <c r="AI96" s="44" t="str">
        <f>IF(H96="","",IF(AV96="120012","Y",IF(AW96="120012","Y","N")))</f>
        <v/>
      </c>
      <c r="AJ96" s="75" t="str">
        <f>IF(AP96="T-T",IF(H94="B",AZ96,""),IF(AP96="T-C",IF(H95="B",AZ96,""),IF(AP96="T-B",IF(H95="P",AZ96,""),"")))</f>
        <v/>
      </c>
      <c r="AK96" s="75" t="str">
        <f>IF(AP96="T-T",IF(H94="P",AZ96,""),IF(AP96="T-C",IF(H95="P",AZ96,""),IF(AP96="T-B",IF(H95="B",AZ96,""),"")))</f>
        <v/>
      </c>
      <c r="AL96" s="75" t="str">
        <f>IF(AP96="T-T",IF(H94="B",BB96,""),IF(AP96="T-C",IF(H95="B",BB96,""),IF(AP96="T-B",IF(H95="P",BB96,""),"")))</f>
        <v/>
      </c>
      <c r="AM96" s="75" t="str">
        <f>IF(AP96="T-T",IF(H94="P",BB96,""),IF(AP96="T-C",IF(H95="P",BB96,""),IF(AP96="T-B",IF(H95="B",BB96,""),"")))</f>
        <v/>
      </c>
      <c r="AP96" s="14" t="str">
        <f>IF(H95="","",IF(AG96="Y","T-C",IF(AH96="Y","T-B",IF(AI96="Y","T-T",IF(AP95="PD","PD",IF(OR(AND(AP95="T-T",AP94="T-T",M94&amp;M95="LL"),AND(OR(AP95="T-B",AP95="T-C"),M95="L")),"PD",AP95))))))</f>
        <v/>
      </c>
      <c r="AQ96" s="14" t="str">
        <f>IF(H95="","",IF(AG96="Y","T-C",IF(AH96="Y","T-B",IF(AI96="Y","T-T",IF(AQ95="TG","TG",IF(H95="","",IF(AG96="Y","T-C",IF(AH96="Y","T-B",IF(AI96="Y","T-T",IF(AQ95="TG","TG",IF(OR(AND(AQ95="T-T",AQ94="T-T",M94&amp;M95="LL"),AND(OR(AQ95="T-B",AQ95="T-C"),M95="L")),"TG",AQ95)))))))))))</f>
        <v/>
      </c>
      <c r="AR96" s="14" t="str">
        <f>IF(Dashboard!N96="P",IF(AR95="",1,AR95+1),"")</f>
        <v/>
      </c>
      <c r="AS96" s="14" t="str">
        <f>IF(Dashboard!N96="B",IF(AS95="",1,AS95+1),"")</f>
        <v/>
      </c>
      <c r="AT96" s="14" t="str">
        <f t="shared" si="39"/>
        <v>00000</v>
      </c>
      <c r="AU96" s="14" t="str">
        <f t="shared" si="40"/>
        <v>00000</v>
      </c>
      <c r="AV96" s="14" t="str">
        <f t="shared" si="41"/>
        <v>000000</v>
      </c>
      <c r="AW96" s="14" t="str">
        <f t="shared" si="42"/>
        <v>000000</v>
      </c>
      <c r="AX96" s="14" t="str">
        <f t="shared" si="43"/>
        <v>B</v>
      </c>
      <c r="AY96" s="14" t="str">
        <f>IF(D95="",E95,D95)&amp;F95</f>
        <v/>
      </c>
      <c r="AZ96" s="14" t="str">
        <f t="shared" si="44"/>
        <v/>
      </c>
      <c r="BA96" s="14" t="str">
        <f>IF(K95="",L95,K95)&amp;M95</f>
        <v/>
      </c>
      <c r="BB96" s="14" t="str">
        <f t="shared" si="45"/>
        <v/>
      </c>
      <c r="BC96" s="14">
        <f t="shared" si="46"/>
        <v>1</v>
      </c>
      <c r="BD96" s="14">
        <f t="shared" si="47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>IF(H96="","",IF(AND(E97="",L97=""),"P"&amp;(AA97+AC97),IF(AND(D97="",K97=""),"B"&amp;(AB97+AD97),IF(AND(D97="",L97=""),IF(AB97&gt;AC97,"B"&amp;(AB97-AC97),IF(AB97=AC97,"NB","P"&amp;(AC97-AB97))),IF(AND(E97="",K97=""),IF(AA97&gt;AD97,"P"&amp;(AA97-AD97),IF(AA97=AD97,"NB","B"&amp;(AD97-AA97))))))))</f>
        <v/>
      </c>
      <c r="C97" s="24" t="str">
        <f>IF(H96="","",IF(AP96=AP97,"",AP97))</f>
        <v/>
      </c>
      <c r="D97" s="81" t="str">
        <f>IF(H96="","",IF(AP97="PD",IF(AX97="P",AZ97,""),AJ97))</f>
        <v/>
      </c>
      <c r="E97" s="187" t="str">
        <f>IF(H96="","",IF(AP97="PD",IF(AX97="B",AZ97,""),AK97))</f>
        <v/>
      </c>
      <c r="F97" s="71" t="str">
        <f t="shared" si="35"/>
        <v/>
      </c>
      <c r="G97" s="140"/>
      <c r="H97" s="85" t="str">
        <f>IF(Dashboard!N97="","",Dashboard!N97)</f>
        <v/>
      </c>
      <c r="I97" s="140"/>
      <c r="J97" s="72" t="str">
        <f t="shared" si="36"/>
        <v/>
      </c>
      <c r="K97" s="81" t="str">
        <f>IF(H96="","",IF(AND(D97=AE97,LEFT(AE97)="L",REPLACE(AE97,1,1,"")&gt;=5),"L"&amp;(REPLACE(AE97,1,1,"")-3),AE97))</f>
        <v/>
      </c>
      <c r="L97" s="187" t="str">
        <f>IF(H96="","",IF(AND(E97=AF97,LEFT(AF97)="L",REPLACE(AF97,1,1,"")&gt;=5),"L"&amp;(REPLACE(AF97,1,1,"")-3),AF97))</f>
        <v/>
      </c>
      <c r="M97" s="24" t="str">
        <f t="shared" si="37"/>
        <v/>
      </c>
      <c r="N97" s="24" t="str">
        <f>IF(H97="","",IF(M97="W",0+BD97,0-BD97)+IF(F97="W",0+BC97,0-BC97)+IF(V97="S",0,N96))</f>
        <v/>
      </c>
      <c r="O97" s="190" t="str">
        <f>IF(H96="","",IF(V97="S","",IF(N97&gt;0,N97,IF(Z97="R",N97,""))))</f>
        <v/>
      </c>
      <c r="P97" s="24" t="str">
        <f>IF(H97="","",IF(B97="NB",P96,IF(O97="",SUM($O$5:$O97)+N97,SUM($O$5:$O97))))</f>
        <v/>
      </c>
      <c r="Q97" s="201" t="str">
        <f>IF(Z97="R","Rabbit","")</f>
        <v/>
      </c>
      <c r="R97" s="198" t="str">
        <f>IF(H97="","",IF(M97="W",0+BD97,0-BD97)+IF(F97="W",0+BC97,0-BC97))</f>
        <v/>
      </c>
      <c r="S97" s="83" t="str">
        <f>IF(H97="","",IF(R97&gt;0,"W",IF(R97&lt;0,"L","")))</f>
        <v/>
      </c>
      <c r="T97" s="14" t="str">
        <f>IF(H97="","",IF(T96+U97&gt;=10,10,IF(T96+U97&lt;=-10,-10,T96+U97)))</f>
        <v/>
      </c>
      <c r="U97" s="14">
        <f t="shared" si="38"/>
        <v>0</v>
      </c>
      <c r="V97" s="14" t="str">
        <f>IF(H96="","",IF(Z96="R","S",IF(V96="S","C",IF(N96&gt;0,"S","C"))))</f>
        <v/>
      </c>
      <c r="W97" s="14" t="str">
        <f>IF(H97="","",IF(V97="S",1,W96+1))</f>
        <v/>
      </c>
      <c r="X97" s="83" t="str">
        <f>IF(H97="","",(IF(AND(F96&amp;F97="WW",OR(V96&amp;V97="SC",V96&amp;V97="CC")),"Y",IF(AND(F95&amp;F96&amp;F97="WLW",AZ97&lt;&gt;"B",OR(F95&amp;F96&amp;F97="SCC",F95&amp;F96&amp;F97="CCC")),"Y","N"))))</f>
        <v/>
      </c>
      <c r="Y97" s="14" t="str">
        <f>IF(H97="","",IF(AND(M96&amp;M97="WW",OR(V96&amp;V97="SC",V96&amp;V97="CC")),"Y",IF(AND(M95&amp;M96&amp;M97="WLW",BB97&lt;&gt;"B",OR(V95&amp;V96&amp;V97="SCC",V95&amp;V96&amp;V97="CCC")),"Y","N")))</f>
        <v/>
      </c>
      <c r="Z97" s="14" t="str">
        <f>IF(H97="","",IF(AND(N97&lt;0,W97&gt;2,N97&gt;=(2-W97)),"R","N"))</f>
        <v/>
      </c>
      <c r="AA97" s="14" t="str">
        <f>IF(H97="","",IF(D97="B",1,IF(REPLACE(D97,1,1,"")="",0,REPLACE(D97,1,1,""))))</f>
        <v/>
      </c>
      <c r="AB97" s="14" t="str">
        <f>IF(H97="","",IF(E97="B",1,IF(REPLACE(E97,1,1,"")="",0,REPLACE(E97,1,1,""))))</f>
        <v/>
      </c>
      <c r="AC97" s="14" t="str">
        <f>IF(H97="","",IF(K97="B",1,IF(REPLACE(K97,1,1,"")="",0,REPLACE(K97,1,1,""))))</f>
        <v/>
      </c>
      <c r="AD97" s="14" t="str">
        <f>IF(H97="","",IF(L97="B",1,IF(REPLACE(L97,1,1,"")="",0,REPLACE(L97,1,1,""))))</f>
        <v/>
      </c>
      <c r="AE97" s="14" t="str">
        <f>IF(H96="","",IF(AQ97="TG",IF(H95="P","",BB97),AL97))</f>
        <v/>
      </c>
      <c r="AF97" s="14" t="str">
        <f>IF(H96="","",IF(AQ97="TG",IF(H95="B","",BB97),AM97))</f>
        <v/>
      </c>
      <c r="AG97" s="44" t="str">
        <f>IF(H97="","",IF(AT97="10101","Y",IF(AU97="10101","Y","N")))</f>
        <v/>
      </c>
      <c r="AH97" s="44" t="str">
        <f>IF(H97="","",IF(AT97="12345","Y",IF(AU97="12345","Y","N")))</f>
        <v/>
      </c>
      <c r="AI97" s="44" t="str">
        <f>IF(H97="","",IF(AV97="120012","Y",IF(AW97="120012","Y","N")))</f>
        <v/>
      </c>
      <c r="AJ97" s="75" t="str">
        <f>IF(AP97="T-T",IF(H95="B",AZ97,""),IF(AP97="T-C",IF(H96="B",AZ97,""),IF(AP97="T-B",IF(H96="P",AZ97,""),"")))</f>
        <v/>
      </c>
      <c r="AK97" s="75" t="str">
        <f>IF(AP97="T-T",IF(H95="P",AZ97,""),IF(AP97="T-C",IF(H96="P",AZ97,""),IF(AP97="T-B",IF(H96="B",AZ97,""),"")))</f>
        <v/>
      </c>
      <c r="AL97" s="75" t="str">
        <f>IF(AP97="T-T",IF(H95="B",BB97,""),IF(AP97="T-C",IF(H96="B",BB97,""),IF(AP97="T-B",IF(H96="P",BB97,""),"")))</f>
        <v/>
      </c>
      <c r="AM97" s="75" t="str">
        <f>IF(AP97="T-T",IF(H95="P",BB97,""),IF(AP97="T-C",IF(H96="P",BB97,""),IF(AP97="T-B",IF(H96="B",BB97,""),"")))</f>
        <v/>
      </c>
      <c r="AP97" s="14" t="str">
        <f>IF(H96="","",IF(AG97="Y","T-C",IF(AH97="Y","T-B",IF(AI97="Y","T-T",IF(AP96="PD","PD",IF(OR(AND(AP96="T-T",AP95="T-T",M95&amp;M96="LL"),AND(OR(AP96="T-B",AP96="T-C"),M96="L")),"PD",AP96))))))</f>
        <v/>
      </c>
      <c r="AQ97" s="14" t="str">
        <f>IF(H96="","",IF(AG97="Y","T-C",IF(AH97="Y","T-B",IF(AI97="Y","T-T",IF(AQ96="TG","TG",IF(H96="","",IF(AG97="Y","T-C",IF(AH97="Y","T-B",IF(AI97="Y","T-T",IF(AQ96="TG","TG",IF(OR(AND(AQ96="T-T",AQ95="T-T",M95&amp;M96="LL"),AND(OR(AQ96="T-B",AQ96="T-C"),M96="L")),"TG",AQ96)))))))))))</f>
        <v/>
      </c>
      <c r="AR97" s="14" t="str">
        <f>IF(Dashboard!N97="P",IF(AR96="",1,AR96+1),"")</f>
        <v/>
      </c>
      <c r="AS97" s="14" t="str">
        <f>IF(Dashboard!N97="B",IF(AS96="",1,AS96+1),"")</f>
        <v/>
      </c>
      <c r="AT97" s="14" t="str">
        <f t="shared" si="39"/>
        <v>00000</v>
      </c>
      <c r="AU97" s="14" t="str">
        <f t="shared" si="40"/>
        <v>00000</v>
      </c>
      <c r="AV97" s="14" t="str">
        <f t="shared" si="41"/>
        <v>000000</v>
      </c>
      <c r="AW97" s="14" t="str">
        <f t="shared" si="42"/>
        <v>000000</v>
      </c>
      <c r="AX97" s="14" t="str">
        <f t="shared" si="43"/>
        <v>B</v>
      </c>
      <c r="AY97" s="14" t="str">
        <f>IF(D96="",E96,D96)&amp;F96</f>
        <v/>
      </c>
      <c r="AZ97" s="14" t="str">
        <f t="shared" si="44"/>
        <v/>
      </c>
      <c r="BA97" s="14" t="str">
        <f>IF(K96="",L96,K96)&amp;M96</f>
        <v/>
      </c>
      <c r="BB97" s="14" t="str">
        <f t="shared" si="45"/>
        <v/>
      </c>
      <c r="BC97" s="14">
        <f t="shared" si="46"/>
        <v>1</v>
      </c>
      <c r="BD97" s="14">
        <f t="shared" si="47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>IF(H97="","",IF(AND(E98="",L98=""),"P"&amp;(AA98+AC98),IF(AND(D98="",K98=""),"B"&amp;(AB98+AD98),IF(AND(D98="",L98=""),IF(AB98&gt;AC98,"B"&amp;(AB98-AC98),IF(AB98=AC98,"NB","P"&amp;(AC98-AB98))),IF(AND(E98="",K98=""),IF(AA98&gt;AD98,"P"&amp;(AA98-AD98),IF(AA98=AD98,"NB","B"&amp;(AD98-AA98))))))))</f>
        <v/>
      </c>
      <c r="C98" s="24" t="str">
        <f>IF(H97="","",IF(AP97=AP98,"",AP98))</f>
        <v/>
      </c>
      <c r="D98" s="81" t="str">
        <f>IF(H97="","",IF(AP98="PD",IF(AX98="P",AZ98,""),AJ98))</f>
        <v/>
      </c>
      <c r="E98" s="187" t="str">
        <f>IF(H97="","",IF(AP98="PD",IF(AX98="B",AZ98,""),AK98))</f>
        <v/>
      </c>
      <c r="F98" s="71" t="str">
        <f t="shared" si="35"/>
        <v/>
      </c>
      <c r="G98" s="140"/>
      <c r="H98" s="85" t="str">
        <f>IF(Dashboard!N98="","",Dashboard!N98)</f>
        <v/>
      </c>
      <c r="I98" s="140"/>
      <c r="J98" s="72" t="str">
        <f t="shared" si="36"/>
        <v/>
      </c>
      <c r="K98" s="81" t="str">
        <f>IF(H97="","",IF(AND(D98=AE98,LEFT(AE98)="L",REPLACE(AE98,1,1,"")&gt;=5),"L"&amp;(REPLACE(AE98,1,1,"")-3),AE98))</f>
        <v/>
      </c>
      <c r="L98" s="187" t="str">
        <f>IF(H97="","",IF(AND(E98=AF98,LEFT(AF98)="L",REPLACE(AF98,1,1,"")&gt;=5),"L"&amp;(REPLACE(AF98,1,1,"")-3),AF98))</f>
        <v/>
      </c>
      <c r="M98" s="24" t="str">
        <f t="shared" si="37"/>
        <v/>
      </c>
      <c r="N98" s="24" t="str">
        <f>IF(H98="","",IF(M98="W",0+BD98,0-BD98)+IF(F98="W",0+BC98,0-BC98)+IF(V98="S",0,N97))</f>
        <v/>
      </c>
      <c r="O98" s="190" t="str">
        <f>IF(H97="","",IF(V98="S","",IF(N98&gt;0,N98,IF(Z98="R",N98,""))))</f>
        <v/>
      </c>
      <c r="P98" s="24" t="str">
        <f>IF(H98="","",IF(B98="NB",P97,IF(O98="",SUM($O$5:$O98)+N98,SUM($O$5:$O98))))</f>
        <v/>
      </c>
      <c r="Q98" s="201" t="str">
        <f>IF(Z98="R","Rabbit","")</f>
        <v/>
      </c>
      <c r="R98" s="198" t="str">
        <f>IF(H98="","",IF(M98="W",0+BD98,0-BD98)+IF(F98="W",0+BC98,0-BC98))</f>
        <v/>
      </c>
      <c r="S98" s="83" t="str">
        <f>IF(H98="","",IF(R98&gt;0,"W",IF(R98&lt;0,"L","")))</f>
        <v/>
      </c>
      <c r="T98" s="14" t="str">
        <f>IF(H98="","",IF(T97+U98&gt;=10,10,IF(T97+U98&lt;=-10,-10,T97+U98)))</f>
        <v/>
      </c>
      <c r="U98" s="14">
        <f t="shared" si="38"/>
        <v>0</v>
      </c>
      <c r="V98" s="14" t="str">
        <f>IF(H97="","",IF(Z97="R","S",IF(V97="S","C",IF(N97&gt;0,"S","C"))))</f>
        <v/>
      </c>
      <c r="W98" s="14" t="str">
        <f>IF(H98="","",IF(V98="S",1,W97+1))</f>
        <v/>
      </c>
      <c r="X98" s="83" t="str">
        <f>IF(H98="","",(IF(AND(F97&amp;F98="WW",OR(V97&amp;V98="SC",V97&amp;V98="CC")),"Y",IF(AND(F96&amp;F97&amp;F98="WLW",AZ98&lt;&gt;"B",OR(F96&amp;F97&amp;F98="SCC",F96&amp;F97&amp;F98="CCC")),"Y","N"))))</f>
        <v/>
      </c>
      <c r="Y98" s="14" t="str">
        <f>IF(H98="","",IF(AND(M97&amp;M98="WW",OR(V97&amp;V98="SC",V97&amp;V98="CC")),"Y",IF(AND(M96&amp;M97&amp;M98="WLW",BB98&lt;&gt;"B",OR(V96&amp;V97&amp;V98="SCC",V96&amp;V97&amp;V98="CCC")),"Y","N")))</f>
        <v/>
      </c>
      <c r="Z98" s="14" t="str">
        <f>IF(H98="","",IF(AND(N98&lt;0,W98&gt;2,N98&gt;=(2-W98)),"R","N"))</f>
        <v/>
      </c>
      <c r="AA98" s="14" t="str">
        <f>IF(H98="","",IF(D98="B",1,IF(REPLACE(D98,1,1,"")="",0,REPLACE(D98,1,1,""))))</f>
        <v/>
      </c>
      <c r="AB98" s="14" t="str">
        <f>IF(H98="","",IF(E98="B",1,IF(REPLACE(E98,1,1,"")="",0,REPLACE(E98,1,1,""))))</f>
        <v/>
      </c>
      <c r="AC98" s="14" t="str">
        <f>IF(H98="","",IF(K98="B",1,IF(REPLACE(K98,1,1,"")="",0,REPLACE(K98,1,1,""))))</f>
        <v/>
      </c>
      <c r="AD98" s="14" t="str">
        <f>IF(H98="","",IF(L98="B",1,IF(REPLACE(L98,1,1,"")="",0,REPLACE(L98,1,1,""))))</f>
        <v/>
      </c>
      <c r="AE98" s="14" t="str">
        <f>IF(H97="","",IF(AQ98="TG",IF(H96="P","",BB98),AL98))</f>
        <v/>
      </c>
      <c r="AF98" s="14" t="str">
        <f>IF(H97="","",IF(AQ98="TG",IF(H96="B","",BB98),AM98))</f>
        <v/>
      </c>
      <c r="AG98" s="44" t="str">
        <f>IF(H98="","",IF(AT98="10101","Y",IF(AU98="10101","Y","N")))</f>
        <v/>
      </c>
      <c r="AH98" s="44" t="str">
        <f>IF(H98="","",IF(AT98="12345","Y",IF(AU98="12345","Y","N")))</f>
        <v/>
      </c>
      <c r="AI98" s="44" t="str">
        <f>IF(H98="","",IF(AV98="120012","Y",IF(AW98="120012","Y","N")))</f>
        <v/>
      </c>
      <c r="AJ98" s="75" t="str">
        <f>IF(AP98="T-T",IF(H96="B",AZ98,""),IF(AP98="T-C",IF(H97="B",AZ98,""),IF(AP98="T-B",IF(H97="P",AZ98,""),"")))</f>
        <v/>
      </c>
      <c r="AK98" s="75" t="str">
        <f>IF(AP98="T-T",IF(H96="P",AZ98,""),IF(AP98="T-C",IF(H97="P",AZ98,""),IF(AP98="T-B",IF(H97="B",AZ98,""),"")))</f>
        <v/>
      </c>
      <c r="AL98" s="75" t="str">
        <f>IF(AP98="T-T",IF(H96="B",BB98,""),IF(AP98="T-C",IF(H97="B",BB98,""),IF(AP98="T-B",IF(H97="P",BB98,""),"")))</f>
        <v/>
      </c>
      <c r="AM98" s="75" t="str">
        <f>IF(AP98="T-T",IF(H96="P",BB98,""),IF(AP98="T-C",IF(H97="P",BB98,""),IF(AP98="T-B",IF(H97="B",BB98,""),"")))</f>
        <v/>
      </c>
      <c r="AP98" s="14" t="str">
        <f>IF(H97="","",IF(AG98="Y","T-C",IF(AH98="Y","T-B",IF(AI98="Y","T-T",IF(AP97="PD","PD",IF(OR(AND(AP97="T-T",AP96="T-T",M96&amp;M97="LL"),AND(OR(AP97="T-B",AP97="T-C"),M97="L")),"PD",AP97))))))</f>
        <v/>
      </c>
      <c r="AQ98" s="14" t="str">
        <f>IF(H97="","",IF(AG98="Y","T-C",IF(AH98="Y","T-B",IF(AI98="Y","T-T",IF(AQ97="TG","TG",IF(H97="","",IF(AG98="Y","T-C",IF(AH98="Y","T-B",IF(AI98="Y","T-T",IF(AQ97="TG","TG",IF(OR(AND(AQ97="T-T",AQ96="T-T",M96&amp;M97="LL"),AND(OR(AQ97="T-B",AQ97="T-C"),M97="L")),"TG",AQ97)))))))))))</f>
        <v/>
      </c>
      <c r="AR98" s="14" t="str">
        <f>IF(Dashboard!N98="P",IF(AR97="",1,AR97+1),"")</f>
        <v/>
      </c>
      <c r="AS98" s="14" t="str">
        <f>IF(Dashboard!N98="B",IF(AS97="",1,AS97+1),"")</f>
        <v/>
      </c>
      <c r="AT98" s="14" t="str">
        <f t="shared" si="39"/>
        <v>00000</v>
      </c>
      <c r="AU98" s="14" t="str">
        <f t="shared" si="40"/>
        <v>00000</v>
      </c>
      <c r="AV98" s="14" t="str">
        <f t="shared" si="41"/>
        <v>000000</v>
      </c>
      <c r="AW98" s="14" t="str">
        <f t="shared" si="42"/>
        <v>000000</v>
      </c>
      <c r="AX98" s="14" t="str">
        <f t="shared" si="43"/>
        <v>B</v>
      </c>
      <c r="AY98" s="14" t="str">
        <f>IF(D97="",E97,D97)&amp;F97</f>
        <v/>
      </c>
      <c r="AZ98" s="14" t="str">
        <f t="shared" si="44"/>
        <v/>
      </c>
      <c r="BA98" s="14" t="str">
        <f>IF(K97="",L97,K97)&amp;M97</f>
        <v/>
      </c>
      <c r="BB98" s="14" t="str">
        <f t="shared" si="45"/>
        <v/>
      </c>
      <c r="BC98" s="14">
        <f t="shared" si="46"/>
        <v>1</v>
      </c>
      <c r="BD98" s="14">
        <f t="shared" si="47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>IF(H98="","",IF(AND(E99="",L99=""),"P"&amp;(AA99+AC99),IF(AND(D99="",K99=""),"B"&amp;(AB99+AD99),IF(AND(D99="",L99=""),IF(AB99&gt;AC99,"B"&amp;(AB99-AC99),IF(AB99=AC99,"NB","P"&amp;(AC99-AB99))),IF(AND(E99="",K99=""),IF(AA99&gt;AD99,"P"&amp;(AA99-AD99),IF(AA99=AD99,"NB","B"&amp;(AD99-AA99))))))))</f>
        <v/>
      </c>
      <c r="C99" s="25" t="str">
        <f>IF(H98="","",IF(AP98=AP99,"",AP99))</f>
        <v/>
      </c>
      <c r="D99" s="82" t="str">
        <f>IF(H98="","",IF(AP99="PD",IF(AX99="P",AZ99,""),AJ99))</f>
        <v/>
      </c>
      <c r="E99" s="188" t="str">
        <f>IF(H98="","",IF(AP99="PD",IF(AX99="B",AZ99,""),AK99))</f>
        <v/>
      </c>
      <c r="F99" s="74" t="str">
        <f t="shared" si="35"/>
        <v/>
      </c>
      <c r="G99" s="140"/>
      <c r="H99" s="86" t="str">
        <f>IF(Dashboard!N99="","",Dashboard!N99)</f>
        <v/>
      </c>
      <c r="I99" s="140"/>
      <c r="J99" s="73" t="str">
        <f t="shared" si="36"/>
        <v/>
      </c>
      <c r="K99" s="82" t="str">
        <f>IF(H98="","",IF(AND(D99=AE99,LEFT(AE99)="L",REPLACE(AE99,1,1,"")&gt;=5),"L"&amp;(REPLACE(AE99,1,1,"")-3),AE99))</f>
        <v/>
      </c>
      <c r="L99" s="188" t="str">
        <f>IF(H98="","",IF(AND(E99=AF99,LEFT(AF99)="L",REPLACE(AF99,1,1,"")&gt;=5),"L"&amp;(REPLACE(AF99,1,1,"")-3),AF99))</f>
        <v/>
      </c>
      <c r="M99" s="25" t="str">
        <f t="shared" si="37"/>
        <v/>
      </c>
      <c r="N99" s="25" t="str">
        <f>IF(H99="","",IF(M99="W",0+BD99,0-BD99)+IF(F99="W",0+BC99,0-BC99)+IF(V99="S",0,N98))</f>
        <v/>
      </c>
      <c r="O99" s="202" t="str">
        <f>IF(H98="","",IF(V99="S","",IF(N99&gt;0,N99,IF(Z99="R",N99,""))))</f>
        <v/>
      </c>
      <c r="P99" s="25" t="str">
        <f>IF(H99="","",IF(B99="NB",P98,IF(O99="",SUM($O$5:$O99)+N99,SUM($O$5:$O99))))</f>
        <v/>
      </c>
      <c r="Q99" s="203" t="str">
        <f>IF(Z99="R","Rabbit","")</f>
        <v/>
      </c>
      <c r="R99" s="198" t="str">
        <f>IF(H99="","",IF(M99="W",0+BD99,0-BD99)+IF(F99="W",0+BC99,0-BC99))</f>
        <v/>
      </c>
      <c r="S99" s="83" t="str">
        <f>IF(H99="","",IF(R99&gt;0,"W",IF(R99&lt;0,"L","")))</f>
        <v/>
      </c>
      <c r="T99" s="14" t="str">
        <f>IF(H99="","",IF(T98+U99&gt;=10,10,IF(T98+U99&lt;=-10,-10,T98+U99)))</f>
        <v/>
      </c>
      <c r="U99" s="14">
        <f t="shared" si="38"/>
        <v>0</v>
      </c>
      <c r="V99" s="14" t="str">
        <f>IF(H98="","",IF(Z98="R","S",IF(V98="S","C",IF(N98&gt;0,"S","C"))))</f>
        <v/>
      </c>
      <c r="W99" s="14" t="str">
        <f>IF(H99="","",IF(V99="S",1,W98+1))</f>
        <v/>
      </c>
      <c r="X99" s="83" t="str">
        <f>IF(H99="","",(IF(AND(F98&amp;F99="WW",OR(V98&amp;V99="SC",V98&amp;V99="CC")),"Y",IF(AND(F97&amp;F98&amp;F99="WLW",AZ99&lt;&gt;"B",OR(F97&amp;F98&amp;F99="SCC",F97&amp;F98&amp;F99="CCC")),"Y","N"))))</f>
        <v/>
      </c>
      <c r="Y99" s="14" t="str">
        <f>IF(H99="","",IF(AND(M98&amp;M99="WW",OR(V98&amp;V99="SC",V98&amp;V99="CC")),"Y",IF(AND(M97&amp;M98&amp;M99="WLW",BB99&lt;&gt;"B",OR(V97&amp;V98&amp;V99="SCC",V97&amp;V98&amp;V99="CCC")),"Y","N")))</f>
        <v/>
      </c>
      <c r="Z99" s="14" t="str">
        <f>IF(H99="","",IF(AND(N99&lt;0,W99&gt;2,N99&gt;=(2-W99)),"R","N"))</f>
        <v/>
      </c>
      <c r="AA99" s="14" t="str">
        <f>IF(H99="","",IF(D99="B",1,IF(REPLACE(D99,1,1,"")="",0,REPLACE(D99,1,1,""))))</f>
        <v/>
      </c>
      <c r="AB99" s="14" t="str">
        <f>IF(H99="","",IF(E99="B",1,IF(REPLACE(E99,1,1,"")="",0,REPLACE(E99,1,1,""))))</f>
        <v/>
      </c>
      <c r="AC99" s="14" t="str">
        <f>IF(H99="","",IF(K99="B",1,IF(REPLACE(K99,1,1,"")="",0,REPLACE(K99,1,1,""))))</f>
        <v/>
      </c>
      <c r="AD99" s="14" t="str">
        <f>IF(H99="","",IF(L99="B",1,IF(REPLACE(L99,1,1,"")="",0,REPLACE(L99,1,1,""))))</f>
        <v/>
      </c>
      <c r="AE99" s="14" t="str">
        <f>IF(H98="","",IF(AQ99="TG",IF(H97="P","",BB99),AL99))</f>
        <v/>
      </c>
      <c r="AF99" s="14" t="str">
        <f>IF(H98="","",IF(AQ99="TG",IF(H97="B","",BB99),AM99))</f>
        <v/>
      </c>
      <c r="AG99" s="44" t="str">
        <f>IF(H99="","",IF(AT99="10101","Y",IF(AU99="10101","Y","N")))</f>
        <v/>
      </c>
      <c r="AH99" s="44" t="str">
        <f>IF(H99="","",IF(AT99="12345","Y",IF(AU99="12345","Y","N")))</f>
        <v/>
      </c>
      <c r="AI99" s="44" t="str">
        <f>IF(H99="","",IF(AV99="120012","Y",IF(AW99="120012","Y","N")))</f>
        <v/>
      </c>
      <c r="AJ99" s="75" t="str">
        <f>IF(AP99="T-T",IF(H97="B",AZ99,""),IF(AP99="T-C",IF(H98="B",AZ99,""),IF(AP99="T-B",IF(H98="P",AZ99,""),"")))</f>
        <v/>
      </c>
      <c r="AK99" s="75" t="str">
        <f>IF(AP99="T-T",IF(H97="P",AZ99,""),IF(AP99="T-C",IF(H98="P",AZ99,""),IF(AP99="T-B",IF(H98="B",AZ99,""),"")))</f>
        <v/>
      </c>
      <c r="AL99" s="75" t="str">
        <f>IF(AP99="T-T",IF(H97="B",BB99,""),IF(AP99="T-C",IF(H98="B",BB99,""),IF(AP99="T-B",IF(H98="P",BB99,""),"")))</f>
        <v/>
      </c>
      <c r="AM99" s="75" t="str">
        <f>IF(AP99="T-T",IF(H97="P",BB99,""),IF(AP99="T-C",IF(H98="P",BB99,""),IF(AP99="T-B",IF(H98="B",BB99,""),"")))</f>
        <v/>
      </c>
      <c r="AP99" s="14" t="str">
        <f>IF(H98="","",IF(AG99="Y","T-C",IF(AH99="Y","T-B",IF(AI99="Y","T-T",IF(AP98="PD","PD",IF(OR(AND(AP98="T-T",AP97="T-T",M97&amp;M98="LL"),AND(OR(AP98="T-B",AP98="T-C"),M98="L")),"PD",AP98))))))</f>
        <v/>
      </c>
      <c r="AQ99" s="14" t="str">
        <f>IF(H98="","",IF(AG99="Y","T-C",IF(AH99="Y","T-B",IF(AI99="Y","T-T",IF(AQ98="TG","TG",IF(H98="","",IF(AG99="Y","T-C",IF(AH99="Y","T-B",IF(AI99="Y","T-T",IF(AQ98="TG","TG",IF(OR(AND(AQ98="T-T",AQ97="T-T",M97&amp;M98="LL"),AND(OR(AQ98="T-B",AQ98="T-C"),M98="L")),"TG",AQ98)))))))))))</f>
        <v/>
      </c>
      <c r="AR99" s="14" t="str">
        <f>IF(Dashboard!N99="P",IF(AR98="",1,AR98+1),"")</f>
        <v/>
      </c>
      <c r="AS99" s="14" t="str">
        <f>IF(Dashboard!N99="B",IF(AS98="",1,AS98+1),"")</f>
        <v/>
      </c>
      <c r="AT99" s="14" t="str">
        <f t="shared" si="39"/>
        <v>00000</v>
      </c>
      <c r="AU99" s="14" t="str">
        <f t="shared" si="40"/>
        <v>00000</v>
      </c>
      <c r="AV99" s="14" t="str">
        <f t="shared" si="41"/>
        <v>000000</v>
      </c>
      <c r="AW99" s="14" t="str">
        <f t="shared" si="42"/>
        <v>000000</v>
      </c>
      <c r="AX99" s="14" t="str">
        <f t="shared" si="43"/>
        <v>B</v>
      </c>
      <c r="AY99" s="14" t="str">
        <f>IF(D98="",E98,D98)&amp;F98</f>
        <v/>
      </c>
      <c r="AZ99" s="14" t="str">
        <f t="shared" si="44"/>
        <v/>
      </c>
      <c r="BA99" s="14" t="str">
        <f>IF(K98="",L98,K98)&amp;M98</f>
        <v/>
      </c>
      <c r="BB99" s="14" t="str">
        <f t="shared" si="45"/>
        <v/>
      </c>
      <c r="BC99" s="14">
        <f t="shared" si="46"/>
        <v>1</v>
      </c>
      <c r="BD99" s="14">
        <f t="shared" si="47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>IF(H99="","",IF(AND(E100="",L100=""),"P"&amp;(AA100+AC100),IF(AND(D100="",K100=""),"B"&amp;(AB100+AD100),IF(AND(D100="",L100=""),IF(AB100&gt;AC100,"B"&amp;(AB100-AC100),IF(AB100=AC100,"NB","P"&amp;(AC100-AB100))),IF(AND(E100="",K100=""),IF(AA100&gt;AD100,"P"&amp;(AA100-AD100),IF(AA100=AD100,"NB","B"&amp;(AD100-AA100))))))))</f>
        <v/>
      </c>
      <c r="C100" s="36" t="str">
        <f>IF(H99="","",IF(AP99=AP100,"",AP100))</f>
        <v/>
      </c>
      <c r="D100" s="79" t="str">
        <f>IF(H99="","",IF(AP100="PD",IF(AX100="P",AZ100,""),AJ100))</f>
        <v/>
      </c>
      <c r="E100" s="186" t="str">
        <f>IF(H99="","",IF(AP100="PD",IF(AX100="B",AZ100,""),AK100))</f>
        <v/>
      </c>
      <c r="F100" s="80" t="str">
        <f t="shared" si="35"/>
        <v/>
      </c>
      <c r="G100" s="140"/>
      <c r="H100" s="84" t="str">
        <f>IF(Dashboard!N100="","",Dashboard!N100)</f>
        <v/>
      </c>
      <c r="I100" s="140"/>
      <c r="J100" s="78" t="str">
        <f t="shared" si="36"/>
        <v/>
      </c>
      <c r="K100" s="79" t="str">
        <f>IF(H99="","",IF(AND(D100=AE100,LEFT(AE100)="L",REPLACE(AE100,1,1,"")&gt;=5),"L"&amp;(REPLACE(AE100,1,1,"")-3),AE100))</f>
        <v/>
      </c>
      <c r="L100" s="186" t="str">
        <f>IF(H99="","",IF(AND(E100=AF100,LEFT(AF100)="L",REPLACE(AF100,1,1,"")&gt;=5),"L"&amp;(REPLACE(AF100,1,1,"")-3),AF100))</f>
        <v/>
      </c>
      <c r="M100" s="36" t="str">
        <f t="shared" si="37"/>
        <v/>
      </c>
      <c r="N100" s="36" t="str">
        <f>IF(H100="","",IF(M100="W",0+BD100,0-BD100)+IF(F100="W",0+BC100,0-BC100)+IF(V100="S",0,N99))</f>
        <v/>
      </c>
      <c r="O100" s="207" t="str">
        <f>IF(H99="","",IF(V100="S","",IF(N100&gt;0,N100,IF(Z100="R",N100,""))))</f>
        <v/>
      </c>
      <c r="P100" s="36" t="str">
        <f>IF(H100="","",IF(B100="NB",P99,IF(O100="",SUM($O$5:$O100)+N100,SUM($O$5:$O100))))</f>
        <v/>
      </c>
      <c r="Q100" s="208" t="str">
        <f>IF(Z100="R","Rabbit","")</f>
        <v/>
      </c>
      <c r="R100" s="198" t="str">
        <f>IF(H100="","",IF(M100="W",0+BD100,0-BD100)+IF(F100="W",0+BC100,0-BC100))</f>
        <v/>
      </c>
      <c r="S100" s="83" t="str">
        <f>IF(H100="","",IF(R100&gt;0,"W",IF(R100&lt;0,"L","")))</f>
        <v/>
      </c>
      <c r="T100" s="14" t="str">
        <f>IF(H100="","",IF(T99+U100&gt;=10,10,IF(T99+U100&lt;=-10,-10,T99+U100)))</f>
        <v/>
      </c>
      <c r="U100" s="14">
        <f t="shared" si="38"/>
        <v>0</v>
      </c>
      <c r="V100" s="14" t="str">
        <f>IF(H99="","",IF(Z99="R","S",IF(V99="S","C",IF(N99&gt;0,"S","C"))))</f>
        <v/>
      </c>
      <c r="W100" s="14" t="str">
        <f>IF(H100="","",IF(V100="S",1,W99+1))</f>
        <v/>
      </c>
      <c r="X100" s="83" t="str">
        <f>IF(H100="","",(IF(AND(F99&amp;F100="WW",OR(V99&amp;V100="SC",V99&amp;V100="CC")),"Y",IF(AND(F98&amp;F99&amp;F100="WLW",AZ100&lt;&gt;"B",OR(F98&amp;F99&amp;F100="SCC",F98&amp;F99&amp;F100="CCC")),"Y","N"))))</f>
        <v/>
      </c>
      <c r="Y100" s="14" t="str">
        <f>IF(H100="","",IF(AND(M99&amp;M100="WW",OR(V99&amp;V100="SC",V99&amp;V100="CC")),"Y",IF(AND(M98&amp;M99&amp;M100="WLW",BB100&lt;&gt;"B",OR(V98&amp;V99&amp;V100="SCC",V98&amp;V99&amp;V100="CCC")),"Y","N")))</f>
        <v/>
      </c>
      <c r="Z100" s="14" t="str">
        <f>IF(H100="","",IF(AND(N100&lt;0,W100&gt;2,N100&gt;=(2-W100)),"R","N"))</f>
        <v/>
      </c>
      <c r="AA100" s="14" t="str">
        <f>IF(H100="","",IF(D100="B",1,IF(REPLACE(D100,1,1,"")="",0,REPLACE(D100,1,1,""))))</f>
        <v/>
      </c>
      <c r="AB100" s="14" t="str">
        <f>IF(H100="","",IF(E100="B",1,IF(REPLACE(E100,1,1,"")="",0,REPLACE(E100,1,1,""))))</f>
        <v/>
      </c>
      <c r="AC100" s="14" t="str">
        <f>IF(H100="","",IF(K100="B",1,IF(REPLACE(K100,1,1,"")="",0,REPLACE(K100,1,1,""))))</f>
        <v/>
      </c>
      <c r="AD100" s="14" t="str">
        <f>IF(H100="","",IF(L100="B",1,IF(REPLACE(L100,1,1,"")="",0,REPLACE(L100,1,1,""))))</f>
        <v/>
      </c>
      <c r="AE100" s="14" t="str">
        <f>IF(H99="","",IF(AQ100="TG",IF(H98="P","",BB100),AL100))</f>
        <v/>
      </c>
      <c r="AF100" s="14" t="str">
        <f>IF(H99="","",IF(AQ100="TG",IF(H98="B","",BB100),AM100))</f>
        <v/>
      </c>
      <c r="AG100" s="44" t="str">
        <f>IF(H100="","",IF(AT100="10101","Y",IF(AU100="10101","Y","N")))</f>
        <v/>
      </c>
      <c r="AH100" s="44" t="str">
        <f>IF(H100="","",IF(AT100="12345","Y",IF(AU100="12345","Y","N")))</f>
        <v/>
      </c>
      <c r="AI100" s="44" t="str">
        <f>IF(H100="","",IF(AV100="120012","Y",IF(AW100="120012","Y","N")))</f>
        <v/>
      </c>
      <c r="AJ100" s="75" t="str">
        <f>IF(AP100="T-T",IF(H98="B",AZ100,""),IF(AP100="T-C",IF(H99="B",AZ100,""),IF(AP100="T-B",IF(H99="P",AZ100,""),"")))</f>
        <v/>
      </c>
      <c r="AK100" s="75" t="str">
        <f>IF(AP100="T-T",IF(H98="P",AZ100,""),IF(AP100="T-C",IF(H99="P",AZ100,""),IF(AP100="T-B",IF(H99="B",AZ100,""),"")))</f>
        <v/>
      </c>
      <c r="AL100" s="75" t="str">
        <f>IF(AP100="T-T",IF(H98="B",BB100,""),IF(AP100="T-C",IF(H99="B",BB100,""),IF(AP100="T-B",IF(H99="P",BB100,""),"")))</f>
        <v/>
      </c>
      <c r="AM100" s="75" t="str">
        <f>IF(AP100="T-T",IF(H98="P",BB100,""),IF(AP100="T-C",IF(H99="P",BB100,""),IF(AP100="T-B",IF(H99="B",BB100,""),"")))</f>
        <v/>
      </c>
      <c r="AP100" s="14" t="str">
        <f>IF(H99="","",IF(AG100="Y","T-C",IF(AH100="Y","T-B",IF(AI100="Y","T-T",IF(AP99="PD","PD",IF(OR(AND(AP99="T-T",AP98="T-T",M98&amp;M99="LL"),AND(OR(AP99="T-B",AP99="T-C"),M99="L")),"PD",AP99))))))</f>
        <v/>
      </c>
      <c r="AQ100" s="14" t="str">
        <f>IF(H99="","",IF(AG100="Y","T-C",IF(AH100="Y","T-B",IF(AI100="Y","T-T",IF(AQ99="TG","TG",IF(H99="","",IF(AG100="Y","T-C",IF(AH100="Y","T-B",IF(AI100="Y","T-T",IF(AQ99="TG","TG",IF(OR(AND(AQ99="T-T",AQ98="T-T",M98&amp;M99="LL"),AND(OR(AQ99="T-B",AQ99="T-C"),M99="L")),"TG",AQ99)))))))))))</f>
        <v/>
      </c>
      <c r="AR100" s="14" t="str">
        <f>IF(Dashboard!N100="P",IF(AR99="",1,AR99+1),"")</f>
        <v/>
      </c>
      <c r="AS100" s="14" t="str">
        <f>IF(Dashboard!N100="B",IF(AS99="",1,AS99+1),"")</f>
        <v/>
      </c>
      <c r="AT100" s="14" t="str">
        <f t="shared" si="39"/>
        <v>00000</v>
      </c>
      <c r="AU100" s="14" t="str">
        <f t="shared" si="40"/>
        <v>00000</v>
      </c>
      <c r="AV100" s="14" t="str">
        <f t="shared" si="41"/>
        <v>000000</v>
      </c>
      <c r="AW100" s="14" t="str">
        <f t="shared" si="42"/>
        <v>000000</v>
      </c>
      <c r="AX100" s="14" t="str">
        <f t="shared" si="43"/>
        <v>B</v>
      </c>
      <c r="AY100" s="14" t="str">
        <f>IF(D99="",E99,D99)&amp;F99</f>
        <v/>
      </c>
      <c r="AZ100" s="14" t="str">
        <f t="shared" si="44"/>
        <v/>
      </c>
      <c r="BA100" s="14" t="str">
        <f>IF(K99="",L99,K99)&amp;M99</f>
        <v/>
      </c>
      <c r="BB100" s="14" t="str">
        <f t="shared" si="45"/>
        <v/>
      </c>
      <c r="BC100" s="14">
        <f t="shared" si="46"/>
        <v>1</v>
      </c>
      <c r="BD100" s="14">
        <f t="shared" si="47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>IF(H100="","",IF(AND(E101="",L101=""),"P"&amp;(AA101+AC101),IF(AND(D101="",K101=""),"B"&amp;(AB101+AD101),IF(AND(D101="",L101=""),IF(AB101&gt;AC101,"B"&amp;(AB101-AC101),IF(AB101=AC101,"NB","P"&amp;(AC101-AB101))),IF(AND(E101="",K101=""),IF(AA101&gt;AD101,"P"&amp;(AA101-AD101),IF(AA101=AD101,"NB","B"&amp;(AD101-AA101))))))))</f>
        <v/>
      </c>
      <c r="C101" s="24" t="str">
        <f>IF(H100="","",IF(AP100=AP101,"",AP101))</f>
        <v/>
      </c>
      <c r="D101" s="81" t="str">
        <f>IF(H100="","",IF(AP101="PD",IF(AX101="P",AZ101,""),AJ101))</f>
        <v/>
      </c>
      <c r="E101" s="187" t="str">
        <f>IF(H100="","",IF(AP101="PD",IF(AX101="B",AZ101,""),AK101))</f>
        <v/>
      </c>
      <c r="F101" s="71" t="str">
        <f t="shared" si="35"/>
        <v/>
      </c>
      <c r="G101" s="140"/>
      <c r="H101" s="85" t="str">
        <f>IF(Dashboard!N101="","",Dashboard!N101)</f>
        <v/>
      </c>
      <c r="I101" s="140"/>
      <c r="J101" s="72" t="str">
        <f t="shared" si="36"/>
        <v/>
      </c>
      <c r="K101" s="81" t="str">
        <f>IF(H100="","",IF(AND(D101=AE101,LEFT(AE101)="L",REPLACE(AE101,1,1,"")&gt;=5),"L"&amp;(REPLACE(AE101,1,1,"")-3),AE101))</f>
        <v/>
      </c>
      <c r="L101" s="187" t="str">
        <f>IF(H100="","",IF(AND(E101=AF101,LEFT(AF101)="L",REPLACE(AF101,1,1,"")&gt;=5),"L"&amp;(REPLACE(AF101,1,1,"")-3),AF101))</f>
        <v/>
      </c>
      <c r="M101" s="24" t="str">
        <f t="shared" si="37"/>
        <v/>
      </c>
      <c r="N101" s="24" t="str">
        <f>IF(H101="","",IF(M101="W",0+BD101,0-BD101)+IF(F101="W",0+BC101,0-BC101)+IF(V101="S",0,N100))</f>
        <v/>
      </c>
      <c r="O101" s="190" t="str">
        <f>IF(H100="","",IF(V101="S","",IF(N101&gt;0,N101,IF(Z101="R",N101,""))))</f>
        <v/>
      </c>
      <c r="P101" s="24" t="str">
        <f>IF(H101="","",IF(B101="NB",P100,IF(O101="",SUM($O$5:$O101)+N101,SUM($O$5:$O101))))</f>
        <v/>
      </c>
      <c r="Q101" s="201" t="str">
        <f>IF(Z101="R","Rabbit","")</f>
        <v/>
      </c>
      <c r="R101" s="198" t="str">
        <f>IF(H101="","",IF(M101="W",0+BD101,0-BD101)+IF(F101="W",0+BC101,0-BC101))</f>
        <v/>
      </c>
      <c r="S101" s="83" t="str">
        <f>IF(H101="","",IF(R101&gt;0,"W",IF(R101&lt;0,"L","")))</f>
        <v/>
      </c>
      <c r="T101" s="14" t="str">
        <f>IF(H101="","",IF(T100+U101&gt;=10,10,IF(T100+U101&lt;=-10,-10,T100+U101)))</f>
        <v/>
      </c>
      <c r="U101" s="14">
        <f t="shared" si="38"/>
        <v>0</v>
      </c>
      <c r="V101" s="14" t="str">
        <f>IF(H100="","",IF(Z100="R","S",IF(V100="S","C",IF(N100&gt;0,"S","C"))))</f>
        <v/>
      </c>
      <c r="W101" s="14" t="str">
        <f>IF(H101="","",IF(V101="S",1,W100+1))</f>
        <v/>
      </c>
      <c r="X101" s="83" t="str">
        <f>IF(H101="","",(IF(AND(F100&amp;F101="WW",OR(V100&amp;V101="SC",V100&amp;V101="CC")),"Y",IF(AND(F99&amp;F100&amp;F101="WLW",AZ101&lt;&gt;"B",OR(F99&amp;F100&amp;F101="SCC",F99&amp;F100&amp;F101="CCC")),"Y","N"))))</f>
        <v/>
      </c>
      <c r="Y101" s="14" t="str">
        <f>IF(H101="","",IF(AND(M100&amp;M101="WW",OR(V100&amp;V101="SC",V100&amp;V101="CC")),"Y",IF(AND(M99&amp;M100&amp;M101="WLW",BB101&lt;&gt;"B",OR(V99&amp;V100&amp;V101="SCC",V99&amp;V100&amp;V101="CCC")),"Y","N")))</f>
        <v/>
      </c>
      <c r="Z101" s="14" t="str">
        <f>IF(H101="","",IF(AND(N101&lt;0,W101&gt;2,N101&gt;=(2-W101)),"R","N"))</f>
        <v/>
      </c>
      <c r="AA101" s="14" t="str">
        <f>IF(H101="","",IF(D101="B",1,IF(REPLACE(D101,1,1,"")="",0,REPLACE(D101,1,1,""))))</f>
        <v/>
      </c>
      <c r="AB101" s="14" t="str">
        <f>IF(H101="","",IF(E101="B",1,IF(REPLACE(E101,1,1,"")="",0,REPLACE(E101,1,1,""))))</f>
        <v/>
      </c>
      <c r="AC101" s="14" t="str">
        <f>IF(H101="","",IF(K101="B",1,IF(REPLACE(K101,1,1,"")="",0,REPLACE(K101,1,1,""))))</f>
        <v/>
      </c>
      <c r="AD101" s="14" t="str">
        <f>IF(H101="","",IF(L101="B",1,IF(REPLACE(L101,1,1,"")="",0,REPLACE(L101,1,1,""))))</f>
        <v/>
      </c>
      <c r="AE101" s="14" t="str">
        <f>IF(H100="","",IF(AQ101="TG",IF(H99="P","",BB101),AL101))</f>
        <v/>
      </c>
      <c r="AF101" s="14" t="str">
        <f>IF(H100="","",IF(AQ101="TG",IF(H99="B","",BB101),AM101))</f>
        <v/>
      </c>
      <c r="AG101" s="44" t="str">
        <f>IF(H101="","",IF(AT101="10101","Y",IF(AU101="10101","Y","N")))</f>
        <v/>
      </c>
      <c r="AH101" s="44" t="str">
        <f>IF(H101="","",IF(AT101="12345","Y",IF(AU101="12345","Y","N")))</f>
        <v/>
      </c>
      <c r="AI101" s="44" t="str">
        <f>IF(H101="","",IF(AV101="120012","Y",IF(AW101="120012","Y","N")))</f>
        <v/>
      </c>
      <c r="AJ101" s="75" t="str">
        <f>IF(AP101="T-T",IF(H99="B",AZ101,""),IF(AP101="T-C",IF(H100="B",AZ101,""),IF(AP101="T-B",IF(H100="P",AZ101,""),"")))</f>
        <v/>
      </c>
      <c r="AK101" s="75" t="str">
        <f>IF(AP101="T-T",IF(H99="P",AZ101,""),IF(AP101="T-C",IF(H100="P",AZ101,""),IF(AP101="T-B",IF(H100="B",AZ101,""),"")))</f>
        <v/>
      </c>
      <c r="AL101" s="75" t="str">
        <f>IF(AP101="T-T",IF(H99="B",BB101,""),IF(AP101="T-C",IF(H100="B",BB101,""),IF(AP101="T-B",IF(H100="P",BB101,""),"")))</f>
        <v/>
      </c>
      <c r="AM101" s="75" t="str">
        <f>IF(AP101="T-T",IF(H99="P",BB101,""),IF(AP101="T-C",IF(H100="P",BB101,""),IF(AP101="T-B",IF(H100="B",BB101,""),"")))</f>
        <v/>
      </c>
      <c r="AP101" s="14" t="str">
        <f>IF(H100="","",IF(AG101="Y","T-C",IF(AH101="Y","T-B",IF(AI101="Y","T-T",IF(AP100="PD","PD",IF(OR(AND(AP100="T-T",AP99="T-T",M99&amp;M100="LL"),AND(OR(AP100="T-B",AP100="T-C"),M100="L")),"PD",AP100))))))</f>
        <v/>
      </c>
      <c r="AQ101" s="14" t="str">
        <f>IF(H100="","",IF(AG101="Y","T-C",IF(AH101="Y","T-B",IF(AI101="Y","T-T",IF(AQ100="TG","TG",IF(H100="","",IF(AG101="Y","T-C",IF(AH101="Y","T-B",IF(AI101="Y","T-T",IF(AQ100="TG","TG",IF(OR(AND(AQ100="T-T",AQ99="T-T",M99&amp;M100="LL"),AND(OR(AQ100="T-B",AQ100="T-C"),M100="L")),"TG",AQ100)))))))))))</f>
        <v/>
      </c>
      <c r="AR101" s="14" t="str">
        <f>IF(Dashboard!N101="P",IF(AR100="",1,AR100+1),"")</f>
        <v/>
      </c>
      <c r="AS101" s="14" t="str">
        <f>IF(Dashboard!N101="B",IF(AS100="",1,AS100+1),"")</f>
        <v/>
      </c>
      <c r="AT101" s="14" t="str">
        <f t="shared" si="39"/>
        <v>00000</v>
      </c>
      <c r="AU101" s="14" t="str">
        <f t="shared" si="40"/>
        <v>00000</v>
      </c>
      <c r="AV101" s="14" t="str">
        <f t="shared" si="41"/>
        <v>000000</v>
      </c>
      <c r="AW101" s="14" t="str">
        <f t="shared" si="42"/>
        <v>000000</v>
      </c>
      <c r="AX101" s="14" t="str">
        <f t="shared" si="43"/>
        <v>B</v>
      </c>
      <c r="AY101" s="14" t="str">
        <f>IF(D100="",E100,D100)&amp;F100</f>
        <v/>
      </c>
      <c r="AZ101" s="14" t="str">
        <f t="shared" si="44"/>
        <v/>
      </c>
      <c r="BA101" s="14" t="str">
        <f>IF(K100="",L100,K100)&amp;M100</f>
        <v/>
      </c>
      <c r="BB101" s="14" t="str">
        <f t="shared" si="45"/>
        <v/>
      </c>
      <c r="BC101" s="14">
        <f t="shared" si="46"/>
        <v>1</v>
      </c>
      <c r="BD101" s="14">
        <f t="shared" si="47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>IF(H101="","",IF(AND(E102="",L102=""),"P"&amp;(AA102+AC102),IF(AND(D102="",K102=""),"B"&amp;(AB102+AD102),IF(AND(D102="",L102=""),IF(AB102&gt;AC102,"B"&amp;(AB102-AC102),IF(AB102=AC102,"NB","P"&amp;(AC102-AB102))),IF(AND(E102="",K102=""),IF(AA102&gt;AD102,"P"&amp;(AA102-AD102),IF(AA102=AD102,"NB","B"&amp;(AD102-AA102))))))))</f>
        <v/>
      </c>
      <c r="C102" s="24" t="str">
        <f>IF(H101="","",IF(AP101=AP102,"",AP102))</f>
        <v/>
      </c>
      <c r="D102" s="81" t="str">
        <f>IF(H101="","",IF(AP102="PD",IF(AX102="P",AZ102,""),AJ102))</f>
        <v/>
      </c>
      <c r="E102" s="187" t="str">
        <f>IF(H101="","",IF(AP102="PD",IF(AX102="B",AZ102,""),AK102))</f>
        <v/>
      </c>
      <c r="F102" s="71" t="str">
        <f t="shared" si="35"/>
        <v/>
      </c>
      <c r="G102" s="140"/>
      <c r="H102" s="85" t="str">
        <f>IF(Dashboard!N102="","",Dashboard!N102)</f>
        <v/>
      </c>
      <c r="I102" s="140"/>
      <c r="J102" s="72" t="str">
        <f t="shared" si="36"/>
        <v/>
      </c>
      <c r="K102" s="81" t="str">
        <f>IF(H101="","",IF(AND(D102=AE102,LEFT(AE102)="L",REPLACE(AE102,1,1,"")&gt;=5),"L"&amp;(REPLACE(AE102,1,1,"")-3),AE102))</f>
        <v/>
      </c>
      <c r="L102" s="187" t="str">
        <f>IF(H101="","",IF(AND(E102=AF102,LEFT(AF102)="L",REPLACE(AF102,1,1,"")&gt;=5),"L"&amp;(REPLACE(AF102,1,1,"")-3),AF102))</f>
        <v/>
      </c>
      <c r="M102" s="24" t="str">
        <f t="shared" si="37"/>
        <v/>
      </c>
      <c r="N102" s="24" t="str">
        <f>IF(H102="","",IF(M102="W",0+BD102,0-BD102)+IF(F102="W",0+BC102,0-BC102)+IF(V102="S",0,N101))</f>
        <v/>
      </c>
      <c r="O102" s="190" t="str">
        <f>IF(H101="","",IF(V102="S","",IF(N102&gt;0,N102,IF(Z102="R",N102,""))))</f>
        <v/>
      </c>
      <c r="P102" s="24" t="str">
        <f>IF(H102="","",IF(B102="NB",P101,IF(O102="",SUM($O$5:$O102)+N102,SUM($O$5:$O102))))</f>
        <v/>
      </c>
      <c r="Q102" s="201" t="str">
        <f>IF(Z102="R","Rabbit","")</f>
        <v/>
      </c>
      <c r="R102" s="198" t="str">
        <f>IF(H102="","",IF(M102="W",0+BD102,0-BD102)+IF(F102="W",0+BC102,0-BC102))</f>
        <v/>
      </c>
      <c r="S102" s="83" t="str">
        <f>IF(H102="","",IF(R102&gt;0,"W",IF(R102&lt;0,"L","")))</f>
        <v/>
      </c>
      <c r="T102" s="14" t="str">
        <f>IF(H102="","",IF(T101+U102&gt;=10,10,IF(T101+U102&lt;=-10,-10,T101+U102)))</f>
        <v/>
      </c>
      <c r="U102" s="14">
        <f t="shared" si="38"/>
        <v>0</v>
      </c>
      <c r="V102" s="14" t="str">
        <f>IF(H101="","",IF(Z101="R","S",IF(V101="S","C",IF(N101&gt;0,"S","C"))))</f>
        <v/>
      </c>
      <c r="W102" s="14" t="str">
        <f>IF(H102="","",IF(V102="S",1,W101+1))</f>
        <v/>
      </c>
      <c r="X102" s="83" t="str">
        <f>IF(H102="","",(IF(AND(F101&amp;F102="WW",OR(V101&amp;V102="SC",V101&amp;V102="CC")),"Y",IF(AND(F100&amp;F101&amp;F102="WLW",AZ102&lt;&gt;"B",OR(F100&amp;F101&amp;F102="SCC",F100&amp;F101&amp;F102="CCC")),"Y","N"))))</f>
        <v/>
      </c>
      <c r="Y102" s="14" t="str">
        <f>IF(H102="","",IF(AND(M101&amp;M102="WW",OR(V101&amp;V102="SC",V101&amp;V102="CC")),"Y",IF(AND(M100&amp;M101&amp;M102="WLW",BB102&lt;&gt;"B",OR(V100&amp;V101&amp;V102="SCC",V100&amp;V101&amp;V102="CCC")),"Y","N")))</f>
        <v/>
      </c>
      <c r="Z102" s="14" t="str">
        <f>IF(H102="","",IF(AND(N102&lt;0,W102&gt;2,N102&gt;=(2-W102)),"R","N"))</f>
        <v/>
      </c>
      <c r="AA102" s="14" t="str">
        <f>IF(H102="","",IF(D102="B",1,IF(REPLACE(D102,1,1,"")="",0,REPLACE(D102,1,1,""))))</f>
        <v/>
      </c>
      <c r="AB102" s="14" t="str">
        <f>IF(H102="","",IF(E102="B",1,IF(REPLACE(E102,1,1,"")="",0,REPLACE(E102,1,1,""))))</f>
        <v/>
      </c>
      <c r="AC102" s="14" t="str">
        <f>IF(H102="","",IF(K102="B",1,IF(REPLACE(K102,1,1,"")="",0,REPLACE(K102,1,1,""))))</f>
        <v/>
      </c>
      <c r="AD102" s="14" t="str">
        <f>IF(H102="","",IF(L102="B",1,IF(REPLACE(L102,1,1,"")="",0,REPLACE(L102,1,1,""))))</f>
        <v/>
      </c>
      <c r="AE102" s="14" t="str">
        <f>IF(H101="","",IF(AQ102="TG",IF(H100="P","",BB102),AL102))</f>
        <v/>
      </c>
      <c r="AF102" s="14" t="str">
        <f>IF(H101="","",IF(AQ102="TG",IF(H100="B","",BB102),AM102))</f>
        <v/>
      </c>
      <c r="AG102" s="44" t="str">
        <f>IF(H102="","",IF(AT102="10101","Y",IF(AU102="10101","Y","N")))</f>
        <v/>
      </c>
      <c r="AH102" s="44" t="str">
        <f>IF(H102="","",IF(AT102="12345","Y",IF(AU102="12345","Y","N")))</f>
        <v/>
      </c>
      <c r="AI102" s="44" t="str">
        <f>IF(H102="","",IF(AV102="120012","Y",IF(AW102="120012","Y","N")))</f>
        <v/>
      </c>
      <c r="AJ102" s="75" t="str">
        <f>IF(AP102="T-T",IF(H100="B",AZ102,""),IF(AP102="T-C",IF(H101="B",AZ102,""),IF(AP102="T-B",IF(H101="P",AZ102,""),"")))</f>
        <v/>
      </c>
      <c r="AK102" s="75" t="str">
        <f>IF(AP102="T-T",IF(H100="P",AZ102,""),IF(AP102="T-C",IF(H101="P",AZ102,""),IF(AP102="T-B",IF(H101="B",AZ102,""),"")))</f>
        <v/>
      </c>
      <c r="AL102" s="75" t="str">
        <f>IF(AP102="T-T",IF(H100="B",BB102,""),IF(AP102="T-C",IF(H101="B",BB102,""),IF(AP102="T-B",IF(H101="P",BB102,""),"")))</f>
        <v/>
      </c>
      <c r="AM102" s="75" t="str">
        <f>IF(AP102="T-T",IF(H100="P",BB102,""),IF(AP102="T-C",IF(H101="P",BB102,""),IF(AP102="T-B",IF(H101="B",BB102,""),"")))</f>
        <v/>
      </c>
      <c r="AP102" s="14" t="str">
        <f>IF(H101="","",IF(AG102="Y","T-C",IF(AH102="Y","T-B",IF(AI102="Y","T-T",IF(AP101="PD","PD",IF(OR(AND(AP101="T-T",AP100="T-T",M100&amp;M101="LL"),AND(OR(AP101="T-B",AP101="T-C"),M101="L")),"PD",AP101))))))</f>
        <v/>
      </c>
      <c r="AQ102" s="14" t="str">
        <f>IF(H101="","",IF(AG102="Y","T-C",IF(AH102="Y","T-B",IF(AI102="Y","T-T",IF(AQ101="TG","TG",IF(H101="","",IF(AG102="Y","T-C",IF(AH102="Y","T-B",IF(AI102="Y","T-T",IF(AQ101="TG","TG",IF(OR(AND(AQ101="T-T",AQ100="T-T",M100&amp;M101="LL"),AND(OR(AQ101="T-B",AQ101="T-C"),M101="L")),"TG",AQ101)))))))))))</f>
        <v/>
      </c>
      <c r="AR102" s="14" t="str">
        <f>IF(Dashboard!N102="P",IF(AR101="",1,AR101+1),"")</f>
        <v/>
      </c>
      <c r="AS102" s="14" t="str">
        <f>IF(Dashboard!N102="B",IF(AS101="",1,AS101+1),"")</f>
        <v/>
      </c>
      <c r="AT102" s="14" t="str">
        <f t="shared" si="39"/>
        <v>00000</v>
      </c>
      <c r="AU102" s="14" t="str">
        <f t="shared" si="40"/>
        <v>00000</v>
      </c>
      <c r="AV102" s="14" t="str">
        <f t="shared" si="41"/>
        <v>000000</v>
      </c>
      <c r="AW102" s="14" t="str">
        <f t="shared" si="42"/>
        <v>000000</v>
      </c>
      <c r="AX102" s="14" t="str">
        <f t="shared" si="43"/>
        <v>B</v>
      </c>
      <c r="AY102" s="14" t="str">
        <f>IF(D101="",E101,D101)&amp;F101</f>
        <v/>
      </c>
      <c r="AZ102" s="14" t="str">
        <f t="shared" si="44"/>
        <v/>
      </c>
      <c r="BA102" s="14" t="str">
        <f>IF(K101="",L101,K101)&amp;M101</f>
        <v/>
      </c>
      <c r="BB102" s="14" t="str">
        <f t="shared" si="45"/>
        <v/>
      </c>
      <c r="BC102" s="14">
        <f t="shared" si="46"/>
        <v>1</v>
      </c>
      <c r="BD102" s="14">
        <f t="shared" si="47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>IF(H102="","",IF(AND(E103="",L103=""),"P"&amp;(AA103+AC103),IF(AND(D103="",K103=""),"B"&amp;(AB103+AD103),IF(AND(D103="",L103=""),IF(AB103&gt;AC103,"B"&amp;(AB103-AC103),IF(AB103=AC103,"NB","P"&amp;(AC103-AB103))),IF(AND(E103="",K103=""),IF(AA103&gt;AD103,"P"&amp;(AA103-AD103),IF(AA103=AD103,"NB","B"&amp;(AD103-AA103))))))))</f>
        <v/>
      </c>
      <c r="C103" s="24" t="str">
        <f>IF(H102="","",IF(AP102=AP103,"",AP103))</f>
        <v/>
      </c>
      <c r="D103" s="81" t="str">
        <f>IF(H102="","",IF(AP103="PD",IF(AX103="P",AZ103,""),AJ103))</f>
        <v/>
      </c>
      <c r="E103" s="187" t="str">
        <f>IF(H102="","",IF(AP103="PD",IF(AX103="B",AZ103,""),AK103))</f>
        <v/>
      </c>
      <c r="F103" s="71" t="str">
        <f t="shared" si="35"/>
        <v/>
      </c>
      <c r="G103" s="140"/>
      <c r="H103" s="85" t="str">
        <f>IF(Dashboard!N103="","",Dashboard!N103)</f>
        <v/>
      </c>
      <c r="I103" s="140"/>
      <c r="J103" s="72" t="str">
        <f t="shared" si="36"/>
        <v/>
      </c>
      <c r="K103" s="81" t="str">
        <f>IF(H102="","",IF(AND(D103=AE103,LEFT(AE103)="L",REPLACE(AE103,1,1,"")&gt;=5),"L"&amp;(REPLACE(AE103,1,1,"")-3),AE103))</f>
        <v/>
      </c>
      <c r="L103" s="187" t="str">
        <f>IF(H102="","",IF(AND(E103=AF103,LEFT(AF103)="L",REPLACE(AF103,1,1,"")&gt;=5),"L"&amp;(REPLACE(AF103,1,1,"")-3),AF103))</f>
        <v/>
      </c>
      <c r="M103" s="24" t="str">
        <f t="shared" si="37"/>
        <v/>
      </c>
      <c r="N103" s="24" t="str">
        <f>IF(H103="","",IF(M103="W",0+BD103,0-BD103)+IF(F103="W",0+BC103,0-BC103)+IF(V103="S",0,N102))</f>
        <v/>
      </c>
      <c r="O103" s="190" t="str">
        <f>IF(H102="","",IF(V103="S","",IF(N103&gt;0,N103,IF(Z103="R",N103,""))))</f>
        <v/>
      </c>
      <c r="P103" s="24" t="str">
        <f>IF(H103="","",IF(B103="NB",P102,IF(O103="",SUM($O$5:$O103)+N103,SUM($O$5:$O103))))</f>
        <v/>
      </c>
      <c r="Q103" s="201" t="str">
        <f>IF(Z103="R","Rabbit","")</f>
        <v/>
      </c>
      <c r="R103" s="198" t="str">
        <f>IF(H103="","",IF(M103="W",0+BD103,0-BD103)+IF(F103="W",0+BC103,0-BC103))</f>
        <v/>
      </c>
      <c r="S103" s="83" t="str">
        <f>IF(H103="","",IF(R103&gt;0,"W",IF(R103&lt;0,"L","")))</f>
        <v/>
      </c>
      <c r="T103" s="14" t="str">
        <f>IF(H103="","",IF(T102+U103&gt;=10,10,IF(T102+U103&lt;=-10,-10,T102+U103)))</f>
        <v/>
      </c>
      <c r="U103" s="14">
        <f t="shared" si="38"/>
        <v>0</v>
      </c>
      <c r="V103" s="14" t="str">
        <f>IF(H102="","",IF(Z102="R","S",IF(V102="S","C",IF(N102&gt;0,"S","C"))))</f>
        <v/>
      </c>
      <c r="W103" s="14" t="str">
        <f>IF(H103="","",IF(V103="S",1,W102+1))</f>
        <v/>
      </c>
      <c r="X103" s="83" t="str">
        <f>IF(H103="","",(IF(AND(F102&amp;F103="WW",OR(V102&amp;V103="SC",V102&amp;V103="CC")),"Y",IF(AND(F101&amp;F102&amp;F103="WLW",AZ103&lt;&gt;"B",OR(F101&amp;F102&amp;F103="SCC",F101&amp;F102&amp;F103="CCC")),"Y","N"))))</f>
        <v/>
      </c>
      <c r="Y103" s="14" t="str">
        <f>IF(H103="","",IF(AND(M102&amp;M103="WW",OR(V102&amp;V103="SC",V102&amp;V103="CC")),"Y",IF(AND(M101&amp;M102&amp;M103="WLW",BB103&lt;&gt;"B",OR(V101&amp;V102&amp;V103="SCC",V101&amp;V102&amp;V103="CCC")),"Y","N")))</f>
        <v/>
      </c>
      <c r="Z103" s="14" t="str">
        <f>IF(H103="","",IF(AND(N103&lt;0,W103&gt;2,N103&gt;=(2-W103)),"R","N"))</f>
        <v/>
      </c>
      <c r="AA103" s="14" t="str">
        <f>IF(H103="","",IF(D103="B",1,IF(REPLACE(D103,1,1,"")="",0,REPLACE(D103,1,1,""))))</f>
        <v/>
      </c>
      <c r="AB103" s="14" t="str">
        <f>IF(H103="","",IF(E103="B",1,IF(REPLACE(E103,1,1,"")="",0,REPLACE(E103,1,1,""))))</f>
        <v/>
      </c>
      <c r="AC103" s="14" t="str">
        <f>IF(H103="","",IF(K103="B",1,IF(REPLACE(K103,1,1,"")="",0,REPLACE(K103,1,1,""))))</f>
        <v/>
      </c>
      <c r="AD103" s="14" t="str">
        <f>IF(H103="","",IF(L103="B",1,IF(REPLACE(L103,1,1,"")="",0,REPLACE(L103,1,1,""))))</f>
        <v/>
      </c>
      <c r="AE103" s="14" t="str">
        <f>IF(H102="","",IF(AQ103="TG",IF(H101="P","",BB103),AL103))</f>
        <v/>
      </c>
      <c r="AF103" s="14" t="str">
        <f>IF(H102="","",IF(AQ103="TG",IF(H101="B","",BB103),AM103))</f>
        <v/>
      </c>
      <c r="AG103" s="44" t="str">
        <f>IF(H103="","",IF(AT103="10101","Y",IF(AU103="10101","Y","N")))</f>
        <v/>
      </c>
      <c r="AH103" s="44" t="str">
        <f>IF(H103="","",IF(AT103="12345","Y",IF(AU103="12345","Y","N")))</f>
        <v/>
      </c>
      <c r="AI103" s="44" t="str">
        <f>IF(H103="","",IF(AV103="120012","Y",IF(AW103="120012","Y","N")))</f>
        <v/>
      </c>
      <c r="AJ103" s="75" t="str">
        <f>IF(AP103="T-T",IF(H101="B",AZ103,""),IF(AP103="T-C",IF(H102="B",AZ103,""),IF(AP103="T-B",IF(H102="P",AZ103,""),"")))</f>
        <v/>
      </c>
      <c r="AK103" s="75" t="str">
        <f>IF(AP103="T-T",IF(H101="P",AZ103,""),IF(AP103="T-C",IF(H102="P",AZ103,""),IF(AP103="T-B",IF(H102="B",AZ103,""),"")))</f>
        <v/>
      </c>
      <c r="AL103" s="75" t="str">
        <f>IF(AP103="T-T",IF(H101="B",BB103,""),IF(AP103="T-C",IF(H102="B",BB103,""),IF(AP103="T-B",IF(H102="P",BB103,""),"")))</f>
        <v/>
      </c>
      <c r="AM103" s="75" t="str">
        <f>IF(AP103="T-T",IF(H101="P",BB103,""),IF(AP103="T-C",IF(H102="P",BB103,""),IF(AP103="T-B",IF(H102="B",BB103,""),"")))</f>
        <v/>
      </c>
      <c r="AP103" s="14" t="str">
        <f>IF(H102="","",IF(AG103="Y","T-C",IF(AH103="Y","T-B",IF(AI103="Y","T-T",IF(AP102="PD","PD",IF(OR(AND(AP102="T-T",AP101="T-T",M101&amp;M102="LL"),AND(OR(AP102="T-B",AP102="T-C"),M102="L")),"PD",AP102))))))</f>
        <v/>
      </c>
      <c r="AQ103" s="14" t="str">
        <f>IF(H102="","",IF(AG103="Y","T-C",IF(AH103="Y","T-B",IF(AI103="Y","T-T",IF(AQ102="TG","TG",IF(H102="","",IF(AG103="Y","T-C",IF(AH103="Y","T-B",IF(AI103="Y","T-T",IF(AQ102="TG","TG",IF(OR(AND(AQ102="T-T",AQ101="T-T",M101&amp;M102="LL"),AND(OR(AQ102="T-B",AQ102="T-C"),M102="L")),"TG",AQ102)))))))))))</f>
        <v/>
      </c>
      <c r="AR103" s="14" t="str">
        <f>IF(Dashboard!N103="P",IF(AR102="",1,AR102+1),"")</f>
        <v/>
      </c>
      <c r="AS103" s="14" t="str">
        <f>IF(Dashboard!N103="B",IF(AS102="",1,AS102+1),"")</f>
        <v/>
      </c>
      <c r="AT103" s="14" t="str">
        <f t="shared" si="39"/>
        <v>00000</v>
      </c>
      <c r="AU103" s="14" t="str">
        <f t="shared" si="40"/>
        <v>00000</v>
      </c>
      <c r="AV103" s="14" t="str">
        <f t="shared" si="41"/>
        <v>000000</v>
      </c>
      <c r="AW103" s="14" t="str">
        <f t="shared" si="42"/>
        <v>000000</v>
      </c>
      <c r="AX103" s="14" t="str">
        <f t="shared" si="43"/>
        <v>B</v>
      </c>
      <c r="AY103" s="14" t="str">
        <f>IF(D102="",E102,D102)&amp;F102</f>
        <v/>
      </c>
      <c r="AZ103" s="14" t="str">
        <f t="shared" si="44"/>
        <v/>
      </c>
      <c r="BA103" s="14" t="str">
        <f>IF(K102="",L102,K102)&amp;M102</f>
        <v/>
      </c>
      <c r="BB103" s="14" t="str">
        <f t="shared" si="45"/>
        <v/>
      </c>
      <c r="BC103" s="14">
        <f t="shared" si="46"/>
        <v>1</v>
      </c>
      <c r="BD103" s="14">
        <f t="shared" si="47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>IF(H103="","",IF(AND(E104="",L104=""),"P"&amp;(AA104+AC104),IF(AND(D104="",K104=""),"B"&amp;(AB104+AD104),IF(AND(D104="",L104=""),IF(AB104&gt;AC104,"B"&amp;(AB104-AC104),IF(AB104=AC104,"NB","P"&amp;(AC104-AB104))),IF(AND(E104="",K104=""),IF(AA104&gt;AD104,"P"&amp;(AA104-AD104),IF(AA104=AD104,"NB","B"&amp;(AD104-AA104))))))))</f>
        <v/>
      </c>
      <c r="C104" s="25" t="str">
        <f>IF(H103="","",IF(AP103=AP104,"",AP104))</f>
        <v/>
      </c>
      <c r="D104" s="82" t="str">
        <f>IF(H103="","",IF(AP104="PD",IF(AX104="P",AZ104,""),AJ104))</f>
        <v/>
      </c>
      <c r="E104" s="188" t="str">
        <f>IF(H103="","",IF(AP104="PD",IF(AX104="B",AZ104,""),AK104))</f>
        <v/>
      </c>
      <c r="F104" s="74" t="str">
        <f t="shared" si="35"/>
        <v/>
      </c>
      <c r="G104" s="140"/>
      <c r="H104" s="86" t="str">
        <f>IF(Dashboard!N104="","",Dashboard!N104)</f>
        <v/>
      </c>
      <c r="I104" s="140"/>
      <c r="J104" s="73" t="str">
        <f t="shared" si="36"/>
        <v/>
      </c>
      <c r="K104" s="82" t="str">
        <f>IF(H103="","",IF(AND(D104=AE104,LEFT(AE104)="L",REPLACE(AE104,1,1,"")&gt;=5),"L"&amp;(REPLACE(AE104,1,1,"")-3),AE104))</f>
        <v/>
      </c>
      <c r="L104" s="188" t="str">
        <f>IF(H103="","",IF(AND(E104=AF104,LEFT(AF104)="L",REPLACE(AF104,1,1,"")&gt;=5),"L"&amp;(REPLACE(AF104,1,1,"")-3),AF104))</f>
        <v/>
      </c>
      <c r="M104" s="25" t="str">
        <f t="shared" si="37"/>
        <v/>
      </c>
      <c r="N104" s="25" t="str">
        <f>IF(H104="","",IF(M104="W",0+BD104,0-BD104)+IF(F104="W",0+BC104,0-BC104)+IF(V104="S",0,N103))</f>
        <v/>
      </c>
      <c r="O104" s="202" t="str">
        <f>IF(H103="","",IF(V104="S","",IF(N104&gt;0,N104,IF(Z104="R",N104,""))))</f>
        <v/>
      </c>
      <c r="P104" s="25" t="str">
        <f>IF(H104="","",IF(B104="NB",P103,IF(O104="",SUM($O$5:$O104)+N104,SUM($O$5:$O104))))</f>
        <v/>
      </c>
      <c r="Q104" s="203" t="str">
        <f>IF(Z104="R","Rabbit","")</f>
        <v/>
      </c>
      <c r="R104" s="198" t="str">
        <f>IF(H104="","",IF(M104="W",0+BD104,0-BD104)+IF(F104="W",0+BC104,0-BC104))</f>
        <v/>
      </c>
      <c r="S104" s="83" t="str">
        <f>IF(H104="","",IF(R104&gt;0,"W",IF(R104&lt;0,"L","")))</f>
        <v/>
      </c>
      <c r="T104" s="14" t="str">
        <f>IF(H104="","",IF(T103+U104&gt;=10,10,IF(T103+U104&lt;=-10,-10,T103+U104)))</f>
        <v/>
      </c>
      <c r="U104" s="14">
        <f t="shared" si="38"/>
        <v>0</v>
      </c>
      <c r="V104" s="14" t="str">
        <f>IF(H103="","",IF(Z103="R","S",IF(V103="S","C",IF(N103&gt;0,"S","C"))))</f>
        <v/>
      </c>
      <c r="W104" s="14" t="str">
        <f>IF(H104="","",IF(V104="S",1,W103+1))</f>
        <v/>
      </c>
      <c r="X104" s="83" t="str">
        <f>IF(H104="","",(IF(AND(F103&amp;F104="WW",OR(V103&amp;V104="SC",V103&amp;V104="CC")),"Y",IF(AND(F102&amp;F103&amp;F104="WLW",AZ104&lt;&gt;"B",OR(F102&amp;F103&amp;F104="SCC",F102&amp;F103&amp;F104="CCC")),"Y","N"))))</f>
        <v/>
      </c>
      <c r="Y104" s="14" t="str">
        <f>IF(H104="","",IF(AND(M103&amp;M104="WW",OR(V103&amp;V104="SC",V103&amp;V104="CC")),"Y",IF(AND(M102&amp;M103&amp;M104="WLW",BB104&lt;&gt;"B",OR(V102&amp;V103&amp;V104="SCC",V102&amp;V103&amp;V104="CCC")),"Y","N")))</f>
        <v/>
      </c>
      <c r="Z104" s="14" t="str">
        <f>IF(H104="","",IF(AND(N104&lt;0,W104&gt;2,N104&gt;=(2-W104)),"R","N"))</f>
        <v/>
      </c>
      <c r="AA104" s="14" t="str">
        <f>IF(H104="","",IF(D104="B",1,IF(REPLACE(D104,1,1,"")="",0,REPLACE(D104,1,1,""))))</f>
        <v/>
      </c>
      <c r="AB104" s="14" t="str">
        <f>IF(H104="","",IF(E104="B",1,IF(REPLACE(E104,1,1,"")="",0,REPLACE(E104,1,1,""))))</f>
        <v/>
      </c>
      <c r="AC104" s="14" t="str">
        <f>IF(H104="","",IF(K104="B",1,IF(REPLACE(K104,1,1,"")="",0,REPLACE(K104,1,1,""))))</f>
        <v/>
      </c>
      <c r="AD104" s="14" t="str">
        <f>IF(H104="","",IF(L104="B",1,IF(REPLACE(L104,1,1,"")="",0,REPLACE(L104,1,1,""))))</f>
        <v/>
      </c>
      <c r="AE104" s="14" t="str">
        <f>IF(H103="","",IF(AQ104="TG",IF(H102="P","",BB104),AL104))</f>
        <v/>
      </c>
      <c r="AF104" s="14" t="str">
        <f>IF(H103="","",IF(AQ104="TG",IF(H102="B","",BB104),AM104))</f>
        <v/>
      </c>
      <c r="AG104" s="44" t="str">
        <f>IF(H104="","",IF(AT104="10101","Y",IF(AU104="10101","Y","N")))</f>
        <v/>
      </c>
      <c r="AH104" s="44" t="str">
        <f>IF(H104="","",IF(AT104="12345","Y",IF(AU104="12345","Y","N")))</f>
        <v/>
      </c>
      <c r="AI104" s="44" t="str">
        <f>IF(H104="","",IF(AV104="120012","Y",IF(AW104="120012","Y","N")))</f>
        <v/>
      </c>
      <c r="AJ104" s="75" t="str">
        <f>IF(AP104="T-T",IF(H102="B",AZ104,""),IF(AP104="T-C",IF(H103="B",AZ104,""),IF(AP104="T-B",IF(H103="P",AZ104,""),"")))</f>
        <v/>
      </c>
      <c r="AK104" s="75" t="str">
        <f>IF(AP104="T-T",IF(H102="P",AZ104,""),IF(AP104="T-C",IF(H103="P",AZ104,""),IF(AP104="T-B",IF(H103="B",AZ104,""),"")))</f>
        <v/>
      </c>
      <c r="AL104" s="75" t="str">
        <f>IF(AP104="T-T",IF(H102="B",BB104,""),IF(AP104="T-C",IF(H103="B",BB104,""),IF(AP104="T-B",IF(H103="P",BB104,""),"")))</f>
        <v/>
      </c>
      <c r="AM104" s="75" t="str">
        <f>IF(AP104="T-T",IF(H102="P",BB104,""),IF(AP104="T-C",IF(H103="P",BB104,""),IF(AP104="T-B",IF(H103="B",BB104,""),"")))</f>
        <v/>
      </c>
      <c r="AP104" s="14" t="str">
        <f>IF(H103="","",IF(AG104="Y","T-C",IF(AH104="Y","T-B",IF(AI104="Y","T-T",IF(AP103="PD","PD",IF(OR(AND(AP103="T-T",AP102="T-T",M102&amp;M103="LL"),AND(OR(AP103="T-B",AP103="T-C"),M103="L")),"PD",AP103))))))</f>
        <v/>
      </c>
      <c r="AQ104" s="14" t="str">
        <f>IF(H103="","",IF(AG104="Y","T-C",IF(AH104="Y","T-B",IF(AI104="Y","T-T",IF(AQ103="TG","TG",IF(H103="","",IF(AG104="Y","T-C",IF(AH104="Y","T-B",IF(AI104="Y","T-T",IF(AQ103="TG","TG",IF(OR(AND(AQ103="T-T",AQ102="T-T",M102&amp;M103="LL"),AND(OR(AQ103="T-B",AQ103="T-C"),M103="L")),"TG",AQ103)))))))))))</f>
        <v/>
      </c>
      <c r="AR104" s="14" t="str">
        <f>IF(Dashboard!N104="P",IF(AR103="",1,AR103+1),"")</f>
        <v/>
      </c>
      <c r="AS104" s="14" t="str">
        <f>IF(Dashboard!N104="B",IF(AS103="",1,AS103+1),"")</f>
        <v/>
      </c>
      <c r="AT104" s="14" t="str">
        <f t="shared" si="39"/>
        <v>00000</v>
      </c>
      <c r="AU104" s="14" t="str">
        <f t="shared" si="40"/>
        <v>00000</v>
      </c>
      <c r="AV104" s="14" t="str">
        <f t="shared" si="41"/>
        <v>000000</v>
      </c>
      <c r="AW104" s="14" t="str">
        <f t="shared" si="42"/>
        <v>000000</v>
      </c>
      <c r="AX104" s="14" t="str">
        <f t="shared" si="43"/>
        <v>B</v>
      </c>
      <c r="AY104" s="14" t="str">
        <f>IF(D103="",E103,D103)&amp;F103</f>
        <v/>
      </c>
      <c r="AZ104" s="14" t="str">
        <f t="shared" si="44"/>
        <v/>
      </c>
      <c r="BA104" s="14" t="str">
        <f>IF(K103="",L103,K103)&amp;M103</f>
        <v/>
      </c>
      <c r="BB104" s="14" t="str">
        <f t="shared" si="45"/>
        <v/>
      </c>
      <c r="BC104" s="14">
        <f t="shared" si="46"/>
        <v>1</v>
      </c>
      <c r="BD104" s="14">
        <f t="shared" si="47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>IF(H104="","",IF(AND(E105="",L105=""),"P"&amp;(AA105+AC105),IF(AND(D105="",K105=""),"B"&amp;(AB105+AD105),IF(AND(D105="",L105=""),IF(AB105&gt;AC105,"B"&amp;(AB105-AC105),IF(AB105=AC105,"NB","P"&amp;(AC105-AB105))),IF(AND(E105="",K105=""),IF(AA105&gt;AD105,"P"&amp;(AA105-AD105),IF(AA105=AD105,"NB","B"&amp;(AD105-AA105))))))))</f>
        <v/>
      </c>
      <c r="C105" s="36" t="str">
        <f>IF(H104="","",IF(AP104=AP105,"",AP105))</f>
        <v/>
      </c>
      <c r="D105" s="79" t="str">
        <f>IF(H104="","",IF(AP105="PD",IF(AX105="P",AZ105,""),AJ105))</f>
        <v/>
      </c>
      <c r="E105" s="186" t="str">
        <f>IF(H104="","",IF(AP105="PD",IF(AX105="B",AZ105,""),AK105))</f>
        <v/>
      </c>
      <c r="F105" s="80" t="str">
        <f t="shared" si="35"/>
        <v/>
      </c>
      <c r="G105" s="140"/>
      <c r="H105" s="84" t="str">
        <f>IF(Dashboard!N105="","",Dashboard!N105)</f>
        <v/>
      </c>
      <c r="I105" s="140"/>
      <c r="J105" s="78" t="str">
        <f t="shared" si="36"/>
        <v/>
      </c>
      <c r="K105" s="79" t="str">
        <f>IF(H104="","",IF(AND(D105=AE105,LEFT(AE105)="L",REPLACE(AE105,1,1,"")&gt;=5),"L"&amp;(REPLACE(AE105,1,1,"")-3),AE105))</f>
        <v/>
      </c>
      <c r="L105" s="186" t="str">
        <f>IF(H104="","",IF(AND(E105=AF105,LEFT(AF105)="L",REPLACE(AF105,1,1,"")&gt;=5),"L"&amp;(REPLACE(AF105,1,1,"")-3),AF105))</f>
        <v/>
      </c>
      <c r="M105" s="36" t="str">
        <f t="shared" si="37"/>
        <v/>
      </c>
      <c r="N105" s="36" t="str">
        <f>IF(H105="","",IF(M105="W",0+BD105,0-BD105)+IF(F105="W",0+BC105,0-BC105)+IF(V105="S",0,N104))</f>
        <v/>
      </c>
      <c r="O105" s="207" t="str">
        <f>IF(H104="","",IF(V105="S","",IF(N105&gt;0,N105,IF(Z105="R",N105,""))))</f>
        <v/>
      </c>
      <c r="P105" s="36" t="str">
        <f>IF(H105="","",IF(B105="NB",P104,IF(O105="",SUM($O$5:$O105)+N105,SUM($O$5:$O105))))</f>
        <v/>
      </c>
      <c r="Q105" s="208" t="str">
        <f>IF(Z105="R","Rabbit","")</f>
        <v/>
      </c>
      <c r="R105" s="198" t="str">
        <f>IF(H105="","",IF(M105="W",0+BD105,0-BD105)+IF(F105="W",0+BC105,0-BC105))</f>
        <v/>
      </c>
      <c r="S105" s="83" t="str">
        <f>IF(H105="","",IF(R105&gt;0,"W",IF(R105&lt;0,"L","")))</f>
        <v/>
      </c>
      <c r="T105" s="14" t="str">
        <f>IF(H105="","",IF(T104+U105&gt;=10,10,IF(T104+U105&lt;=-10,-10,T104+U105)))</f>
        <v/>
      </c>
      <c r="U105" s="14">
        <f t="shared" si="38"/>
        <v>0</v>
      </c>
      <c r="V105" s="14" t="str">
        <f>IF(H104="","",IF(Z104="R","S",IF(V104="S","C",IF(N104&gt;0,"S","C"))))</f>
        <v/>
      </c>
      <c r="W105" s="14" t="str">
        <f>IF(H105="","",IF(V105="S",1,W104+1))</f>
        <v/>
      </c>
      <c r="X105" s="83" t="str">
        <f>IF(H105="","",(IF(AND(F104&amp;F105="WW",OR(V104&amp;V105="SC",V104&amp;V105="CC")),"Y",IF(AND(F103&amp;F104&amp;F105="WLW",AZ105&lt;&gt;"B",OR(F103&amp;F104&amp;F105="SCC",F103&amp;F104&amp;F105="CCC")),"Y","N"))))</f>
        <v/>
      </c>
      <c r="Y105" s="14" t="str">
        <f>IF(H105="","",IF(AND(M104&amp;M105="WW",OR(V104&amp;V105="SC",V104&amp;V105="CC")),"Y",IF(AND(M103&amp;M104&amp;M105="WLW",BB105&lt;&gt;"B",OR(V103&amp;V104&amp;V105="SCC",V103&amp;V104&amp;V105="CCC")),"Y","N")))</f>
        <v/>
      </c>
      <c r="Z105" s="14" t="str">
        <f>IF(H105="","",IF(AND(N105&lt;0,W105&gt;2,N105&gt;=(2-W105)),"R","N"))</f>
        <v/>
      </c>
      <c r="AA105" s="14" t="str">
        <f>IF(H105="","",IF(D105="B",1,IF(REPLACE(D105,1,1,"")="",0,REPLACE(D105,1,1,""))))</f>
        <v/>
      </c>
      <c r="AB105" s="14" t="str">
        <f>IF(H105="","",IF(E105="B",1,IF(REPLACE(E105,1,1,"")="",0,REPLACE(E105,1,1,""))))</f>
        <v/>
      </c>
      <c r="AC105" s="14" t="str">
        <f>IF(H105="","",IF(K105="B",1,IF(REPLACE(K105,1,1,"")="",0,REPLACE(K105,1,1,""))))</f>
        <v/>
      </c>
      <c r="AD105" s="14" t="str">
        <f>IF(H105="","",IF(L105="B",1,IF(REPLACE(L105,1,1,"")="",0,REPLACE(L105,1,1,""))))</f>
        <v/>
      </c>
      <c r="AE105" s="14" t="str">
        <f>IF(H104="","",IF(AQ105="TG",IF(H103="P","",BB105),AL105))</f>
        <v/>
      </c>
      <c r="AF105" s="14" t="str">
        <f>IF(H104="","",IF(AQ105="TG",IF(H103="B","",BB105),AM105))</f>
        <v/>
      </c>
      <c r="AG105" s="44" t="str">
        <f>IF(H105="","",IF(AT105="10101","Y",IF(AU105="10101","Y","N")))</f>
        <v/>
      </c>
      <c r="AH105" s="44" t="str">
        <f>IF(H105="","",IF(AT105="12345","Y",IF(AU105="12345","Y","N")))</f>
        <v/>
      </c>
      <c r="AI105" s="44" t="str">
        <f>IF(H105="","",IF(AV105="120012","Y",IF(AW105="120012","Y","N")))</f>
        <v/>
      </c>
      <c r="AJ105" s="75" t="str">
        <f>IF(AP105="T-T",IF(H103="B",AZ105,""),IF(AP105="T-C",IF(H104="B",AZ105,""),IF(AP105="T-B",IF(H104="P",AZ105,""),"")))</f>
        <v/>
      </c>
      <c r="AK105" s="75" t="str">
        <f>IF(AP105="T-T",IF(H103="P",AZ105,""),IF(AP105="T-C",IF(H104="P",AZ105,""),IF(AP105="T-B",IF(H104="B",AZ105,""),"")))</f>
        <v/>
      </c>
      <c r="AL105" s="75" t="str">
        <f>IF(AP105="T-T",IF(H103="B",BB105,""),IF(AP105="T-C",IF(H104="B",BB105,""),IF(AP105="T-B",IF(H104="P",BB105,""),"")))</f>
        <v/>
      </c>
      <c r="AM105" s="75" t="str">
        <f>IF(AP105="T-T",IF(H103="P",BB105,""),IF(AP105="T-C",IF(H104="P",BB105,""),IF(AP105="T-B",IF(H104="B",BB105,""),"")))</f>
        <v/>
      </c>
      <c r="AP105" s="14" t="str">
        <f>IF(H104="","",IF(AG105="Y","T-C",IF(AH105="Y","T-B",IF(AI105="Y","T-T",IF(AP104="PD","PD",IF(OR(AND(AP104="T-T",AP103="T-T",M103&amp;M104="LL"),AND(OR(AP104="T-B",AP104="T-C"),M104="L")),"PD",AP104))))))</f>
        <v/>
      </c>
      <c r="AQ105" s="14" t="str">
        <f>IF(H104="","",IF(AG105="Y","T-C",IF(AH105="Y","T-B",IF(AI105="Y","T-T",IF(AQ104="TG","TG",IF(H104="","",IF(AG105="Y","T-C",IF(AH105="Y","T-B",IF(AI105="Y","T-T",IF(AQ104="TG","TG",IF(OR(AND(AQ104="T-T",AQ103="T-T",M103&amp;M104="LL"),AND(OR(AQ104="T-B",AQ104="T-C"),M104="L")),"TG",AQ104)))))))))))</f>
        <v/>
      </c>
      <c r="AR105" s="14" t="str">
        <f>IF(Dashboard!N105="P",IF(AR104="",1,AR104+1),"")</f>
        <v/>
      </c>
      <c r="AS105" s="14" t="str">
        <f>IF(Dashboard!N105="B",IF(AS104="",1,AS104+1),"")</f>
        <v/>
      </c>
      <c r="AT105" s="14" t="str">
        <f t="shared" si="39"/>
        <v>00000</v>
      </c>
      <c r="AU105" s="14" t="str">
        <f t="shared" si="40"/>
        <v>00000</v>
      </c>
      <c r="AV105" s="14" t="str">
        <f t="shared" si="41"/>
        <v>000000</v>
      </c>
      <c r="AW105" s="14" t="str">
        <f t="shared" si="42"/>
        <v>000000</v>
      </c>
      <c r="AX105" s="14" t="str">
        <f t="shared" si="43"/>
        <v>B</v>
      </c>
      <c r="AY105" s="14" t="str">
        <f>IF(D104="",E104,D104)&amp;F104</f>
        <v/>
      </c>
      <c r="AZ105" s="14" t="str">
        <f t="shared" si="44"/>
        <v/>
      </c>
      <c r="BA105" s="14" t="str">
        <f>IF(K104="",L104,K104)&amp;M104</f>
        <v/>
      </c>
      <c r="BB105" s="14" t="str">
        <f t="shared" si="45"/>
        <v/>
      </c>
      <c r="BC105" s="14">
        <f t="shared" si="46"/>
        <v>1</v>
      </c>
      <c r="BD105" s="14">
        <f t="shared" si="47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>IF(H105="","",IF(AND(E106="",L106=""),"P"&amp;(AA106+AC106),IF(AND(D106="",K106=""),"B"&amp;(AB106+AD106),IF(AND(D106="",L106=""),IF(AB106&gt;AC106,"B"&amp;(AB106-AC106),IF(AB106=AC106,"NB","P"&amp;(AC106-AB106))),IF(AND(E106="",K106=""),IF(AA106&gt;AD106,"P"&amp;(AA106-AD106),IF(AA106=AD106,"NB","B"&amp;(AD106-AA106))))))))</f>
        <v/>
      </c>
      <c r="C106" s="24" t="str">
        <f>IF(H105="","",IF(AP105=AP106,"",AP106))</f>
        <v/>
      </c>
      <c r="D106" s="81" t="str">
        <f>IF(H105="","",IF(AP106="PD",IF(AX106="P",AZ106,""),AJ106))</f>
        <v/>
      </c>
      <c r="E106" s="187" t="str">
        <f>IF(H105="","",IF(AP106="PD",IF(AX106="B",AZ106,""),AK106))</f>
        <v/>
      </c>
      <c r="F106" s="71" t="str">
        <f t="shared" si="35"/>
        <v/>
      </c>
      <c r="G106" s="140"/>
      <c r="H106" s="85" t="str">
        <f>IF(Dashboard!N106="","",Dashboard!N106)</f>
        <v/>
      </c>
      <c r="I106" s="140"/>
      <c r="J106" s="72" t="str">
        <f t="shared" si="36"/>
        <v/>
      </c>
      <c r="K106" s="81" t="str">
        <f>IF(H105="","",IF(AND(D106=AE106,LEFT(AE106)="L",REPLACE(AE106,1,1,"")&gt;=5),"L"&amp;(REPLACE(AE106,1,1,"")-3),AE106))</f>
        <v/>
      </c>
      <c r="L106" s="187" t="str">
        <f>IF(H105="","",IF(AND(E106=AF106,LEFT(AF106)="L",REPLACE(AF106,1,1,"")&gt;=5),"L"&amp;(REPLACE(AF106,1,1,"")-3),AF106))</f>
        <v/>
      </c>
      <c r="M106" s="24" t="str">
        <f t="shared" si="37"/>
        <v/>
      </c>
      <c r="N106" s="24" t="str">
        <f>IF(H106="","",IF(M106="W",0+BD106,0-BD106)+IF(F106="W",0+BC106,0-BC106)+IF(V106="S",0,N105))</f>
        <v/>
      </c>
      <c r="O106" s="190" t="str">
        <f>IF(H105="","",IF(V106="S","",IF(N106&gt;0,N106,IF(Z106="R",N106,""))))</f>
        <v/>
      </c>
      <c r="P106" s="24" t="str">
        <f>IF(H106="","",IF(B106="NB",P105,IF(O106="",SUM($O$5:$O106)+N106,SUM($O$5:$O106))))</f>
        <v/>
      </c>
      <c r="Q106" s="201" t="str">
        <f>IF(Z106="R","Rabbit","")</f>
        <v/>
      </c>
      <c r="R106" s="198" t="str">
        <f>IF(H106="","",IF(M106="W",0+BD106,0-BD106)+IF(F106="W",0+BC106,0-BC106))</f>
        <v/>
      </c>
      <c r="S106" s="83" t="str">
        <f>IF(H106="","",IF(R106&gt;0,"W",IF(R106&lt;0,"L","")))</f>
        <v/>
      </c>
      <c r="T106" s="14" t="str">
        <f>IF(H106="","",IF(T105+U106&gt;=10,10,IF(T105+U106&lt;=-10,-10,T105+U106)))</f>
        <v/>
      </c>
      <c r="U106" s="14">
        <f t="shared" si="38"/>
        <v>0</v>
      </c>
      <c r="V106" s="14" t="str">
        <f>IF(H105="","",IF(Z105="R","S",IF(V105="S","C",IF(N105&gt;0,"S","C"))))</f>
        <v/>
      </c>
      <c r="W106" s="14" t="str">
        <f>IF(H106="","",IF(V106="S",1,W105+1))</f>
        <v/>
      </c>
      <c r="X106" s="83" t="str">
        <f>IF(H106="","",(IF(AND(F105&amp;F106="WW",OR(V105&amp;V106="SC",V105&amp;V106="CC")),"Y",IF(AND(F104&amp;F105&amp;F106="WLW",AZ106&lt;&gt;"B",OR(F104&amp;F105&amp;F106="SCC",F104&amp;F105&amp;F106="CCC")),"Y","N"))))</f>
        <v/>
      </c>
      <c r="Y106" s="14" t="str">
        <f>IF(H106="","",IF(AND(M105&amp;M106="WW",OR(V105&amp;V106="SC",V105&amp;V106="CC")),"Y",IF(AND(M104&amp;M105&amp;M106="WLW",BB106&lt;&gt;"B",OR(V104&amp;V105&amp;V106="SCC",V104&amp;V105&amp;V106="CCC")),"Y","N")))</f>
        <v/>
      </c>
      <c r="Z106" s="14" t="str">
        <f>IF(H106="","",IF(AND(N106&lt;0,W106&gt;2,N106&gt;=(2-W106)),"R","N"))</f>
        <v/>
      </c>
      <c r="AA106" s="14" t="str">
        <f>IF(H106="","",IF(D106="B",1,IF(REPLACE(D106,1,1,"")="",0,REPLACE(D106,1,1,""))))</f>
        <v/>
      </c>
      <c r="AB106" s="14" t="str">
        <f>IF(H106="","",IF(E106="B",1,IF(REPLACE(E106,1,1,"")="",0,REPLACE(E106,1,1,""))))</f>
        <v/>
      </c>
      <c r="AC106" s="14" t="str">
        <f>IF(H106="","",IF(K106="B",1,IF(REPLACE(K106,1,1,"")="",0,REPLACE(K106,1,1,""))))</f>
        <v/>
      </c>
      <c r="AD106" s="14" t="str">
        <f>IF(H106="","",IF(L106="B",1,IF(REPLACE(L106,1,1,"")="",0,REPLACE(L106,1,1,""))))</f>
        <v/>
      </c>
      <c r="AE106" s="14" t="str">
        <f>IF(H105="","",IF(AQ106="TG",IF(H104="P","",BB106),AL106))</f>
        <v/>
      </c>
      <c r="AF106" s="14" t="str">
        <f>IF(H105="","",IF(AQ106="TG",IF(H104="B","",BB106),AM106))</f>
        <v/>
      </c>
      <c r="AG106" s="44" t="str">
        <f>IF(H106="","",IF(AT106="10101","Y",IF(AU106="10101","Y","N")))</f>
        <v/>
      </c>
      <c r="AH106" s="44" t="str">
        <f>IF(H106="","",IF(AT106="12345","Y",IF(AU106="12345","Y","N")))</f>
        <v/>
      </c>
      <c r="AI106" s="44" t="str">
        <f>IF(H106="","",IF(AV106="120012","Y",IF(AW106="120012","Y","N")))</f>
        <v/>
      </c>
      <c r="AJ106" s="75" t="str">
        <f>IF(AP106="T-T",IF(H104="B",AZ106,""),IF(AP106="T-C",IF(H105="B",AZ106,""),IF(AP106="T-B",IF(H105="P",AZ106,""),"")))</f>
        <v/>
      </c>
      <c r="AK106" s="75" t="str">
        <f>IF(AP106="T-T",IF(H104="P",AZ106,""),IF(AP106="T-C",IF(H105="P",AZ106,""),IF(AP106="T-B",IF(H105="B",AZ106,""),"")))</f>
        <v/>
      </c>
      <c r="AL106" s="75" t="str">
        <f>IF(AP106="T-T",IF(H104="B",BB106,""),IF(AP106="T-C",IF(H105="B",BB106,""),IF(AP106="T-B",IF(H105="P",BB106,""),"")))</f>
        <v/>
      </c>
      <c r="AM106" s="75" t="str">
        <f>IF(AP106="T-T",IF(H104="P",BB106,""),IF(AP106="T-C",IF(H105="P",BB106,""),IF(AP106="T-B",IF(H105="B",BB106,""),"")))</f>
        <v/>
      </c>
      <c r="AP106" s="14" t="str">
        <f>IF(H105="","",IF(AG106="Y","T-C",IF(AH106="Y","T-B",IF(AI106="Y","T-T",IF(AP105="PD","PD",IF(OR(AND(AP105="T-T",AP104="T-T",M104&amp;M105="LL"),AND(OR(AP105="T-B",AP105="T-C"),M105="L")),"PD",AP105))))))</f>
        <v/>
      </c>
      <c r="AQ106" s="14" t="str">
        <f>IF(H105="","",IF(AG106="Y","T-C",IF(AH106="Y","T-B",IF(AI106="Y","T-T",IF(AQ105="TG","TG",IF(H105="","",IF(AG106="Y","T-C",IF(AH106="Y","T-B",IF(AI106="Y","T-T",IF(AQ105="TG","TG",IF(OR(AND(AQ105="T-T",AQ104="T-T",M104&amp;M105="LL"),AND(OR(AQ105="T-B",AQ105="T-C"),M105="L")),"TG",AQ105)))))))))))</f>
        <v/>
      </c>
      <c r="AR106" s="14" t="str">
        <f>IF(Dashboard!N106="P",IF(AR105="",1,AR105+1),"")</f>
        <v/>
      </c>
      <c r="AS106" s="14" t="str">
        <f>IF(Dashboard!N106="B",IF(AS105="",1,AS105+1),"")</f>
        <v/>
      </c>
      <c r="AT106" s="14" t="str">
        <f t="shared" si="39"/>
        <v>00000</v>
      </c>
      <c r="AU106" s="14" t="str">
        <f t="shared" si="40"/>
        <v>00000</v>
      </c>
      <c r="AV106" s="14" t="str">
        <f t="shared" si="41"/>
        <v>000000</v>
      </c>
      <c r="AW106" s="14" t="str">
        <f t="shared" si="42"/>
        <v>000000</v>
      </c>
      <c r="AX106" s="14" t="str">
        <f t="shared" si="43"/>
        <v>B</v>
      </c>
      <c r="AY106" s="14" t="str">
        <f>IF(D105="",E105,D105)&amp;F105</f>
        <v/>
      </c>
      <c r="AZ106" s="14" t="str">
        <f t="shared" si="44"/>
        <v/>
      </c>
      <c r="BA106" s="14" t="str">
        <f>IF(K105="",L105,K105)&amp;M105</f>
        <v/>
      </c>
      <c r="BB106" s="14" t="str">
        <f t="shared" si="45"/>
        <v/>
      </c>
      <c r="BC106" s="14">
        <f t="shared" si="46"/>
        <v>1</v>
      </c>
      <c r="BD106" s="14">
        <f t="shared" si="47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>IF(H106="","",IF(AND(E107="",L107=""),"P"&amp;(AA107+AC107),IF(AND(D107="",K107=""),"B"&amp;(AB107+AD107),IF(AND(D107="",L107=""),IF(AB107&gt;AC107,"B"&amp;(AB107-AC107),IF(AB107=AC107,"NB","P"&amp;(AC107-AB107))),IF(AND(E107="",K107=""),IF(AA107&gt;AD107,"P"&amp;(AA107-AD107),IF(AA107=AD107,"NB","B"&amp;(AD107-AA107))))))))</f>
        <v/>
      </c>
      <c r="C107" s="24" t="str">
        <f>IF(H106="","",IF(AP106=AP107,"",AP107))</f>
        <v/>
      </c>
      <c r="D107" s="81" t="str">
        <f>IF(H106="","",IF(AP107="PD",IF(AX107="P",AZ107,""),AJ107))</f>
        <v/>
      </c>
      <c r="E107" s="187" t="str">
        <f>IF(H106="","",IF(AP107="PD",IF(AX107="B",AZ107,""),AK107))</f>
        <v/>
      </c>
      <c r="F107" s="71" t="str">
        <f t="shared" si="35"/>
        <v/>
      </c>
      <c r="G107" s="140"/>
      <c r="H107" s="85" t="str">
        <f>IF(Dashboard!N107="","",Dashboard!N107)</f>
        <v/>
      </c>
      <c r="I107" s="140"/>
      <c r="J107" s="72" t="str">
        <f t="shared" si="36"/>
        <v/>
      </c>
      <c r="K107" s="81" t="str">
        <f>IF(H106="","",IF(AND(D107=AE107,LEFT(AE107)="L",REPLACE(AE107,1,1,"")&gt;=5),"L"&amp;(REPLACE(AE107,1,1,"")-3),AE107))</f>
        <v/>
      </c>
      <c r="L107" s="187" t="str">
        <f>IF(H106="","",IF(AND(E107=AF107,LEFT(AF107)="L",REPLACE(AF107,1,1,"")&gt;=5),"L"&amp;(REPLACE(AF107,1,1,"")-3),AF107))</f>
        <v/>
      </c>
      <c r="M107" s="24" t="str">
        <f t="shared" si="37"/>
        <v/>
      </c>
      <c r="N107" s="24" t="str">
        <f>IF(H107="","",IF(M107="W",0+BD107,0-BD107)+IF(F107="W",0+BC107,0-BC107)+IF(V107="S",0,N106))</f>
        <v/>
      </c>
      <c r="O107" s="190" t="str">
        <f>IF(H106="","",IF(V107="S","",IF(N107&gt;0,N107,IF(Z107="R",N107,""))))</f>
        <v/>
      </c>
      <c r="P107" s="24" t="str">
        <f>IF(H107="","",IF(B107="NB",P106,IF(O107="",SUM($O$5:$O107)+N107,SUM($O$5:$O107))))</f>
        <v/>
      </c>
      <c r="Q107" s="201" t="str">
        <f>IF(Z107="R","Rabbit","")</f>
        <v/>
      </c>
      <c r="R107" s="198" t="str">
        <f>IF(H107="","",IF(M107="W",0+BD107,0-BD107)+IF(F107="W",0+BC107,0-BC107))</f>
        <v/>
      </c>
      <c r="S107" s="83" t="str">
        <f>IF(H107="","",IF(R107&gt;0,"W",IF(R107&lt;0,"L","")))</f>
        <v/>
      </c>
      <c r="T107" s="14" t="str">
        <f>IF(H107="","",IF(T106+U107&gt;=10,10,IF(T106+U107&lt;=-10,-10,T106+U107)))</f>
        <v/>
      </c>
      <c r="U107" s="14">
        <f t="shared" si="38"/>
        <v>0</v>
      </c>
      <c r="V107" s="14" t="str">
        <f>IF(H106="","",IF(Z106="R","S",IF(V106="S","C",IF(N106&gt;0,"S","C"))))</f>
        <v/>
      </c>
      <c r="W107" s="14" t="str">
        <f>IF(H107="","",IF(V107="S",1,W106+1))</f>
        <v/>
      </c>
      <c r="X107" s="83" t="str">
        <f>IF(H107="","",(IF(AND(F106&amp;F107="WW",OR(V106&amp;V107="SC",V106&amp;V107="CC")),"Y",IF(AND(F105&amp;F106&amp;F107="WLW",AZ107&lt;&gt;"B",OR(F105&amp;F106&amp;F107="SCC",F105&amp;F106&amp;F107="CCC")),"Y","N"))))</f>
        <v/>
      </c>
      <c r="Y107" s="14" t="str">
        <f>IF(H107="","",IF(AND(M106&amp;M107="WW",OR(V106&amp;V107="SC",V106&amp;V107="CC")),"Y",IF(AND(M105&amp;M106&amp;M107="WLW",BB107&lt;&gt;"B",OR(V105&amp;V106&amp;V107="SCC",V105&amp;V106&amp;V107="CCC")),"Y","N")))</f>
        <v/>
      </c>
      <c r="Z107" s="14" t="str">
        <f>IF(H107="","",IF(AND(N107&lt;0,W107&gt;2,N107&gt;=(2-W107)),"R","N"))</f>
        <v/>
      </c>
      <c r="AA107" s="14" t="str">
        <f>IF(H107="","",IF(D107="B",1,IF(REPLACE(D107,1,1,"")="",0,REPLACE(D107,1,1,""))))</f>
        <v/>
      </c>
      <c r="AB107" s="14" t="str">
        <f>IF(H107="","",IF(E107="B",1,IF(REPLACE(E107,1,1,"")="",0,REPLACE(E107,1,1,""))))</f>
        <v/>
      </c>
      <c r="AC107" s="14" t="str">
        <f>IF(H107="","",IF(K107="B",1,IF(REPLACE(K107,1,1,"")="",0,REPLACE(K107,1,1,""))))</f>
        <v/>
      </c>
      <c r="AD107" s="14" t="str">
        <f>IF(H107="","",IF(L107="B",1,IF(REPLACE(L107,1,1,"")="",0,REPLACE(L107,1,1,""))))</f>
        <v/>
      </c>
      <c r="AE107" s="14" t="str">
        <f>IF(H106="","",IF(AQ107="TG",IF(H105="P","",BB107),AL107))</f>
        <v/>
      </c>
      <c r="AF107" s="14" t="str">
        <f>IF(H106="","",IF(AQ107="TG",IF(H105="B","",BB107),AM107))</f>
        <v/>
      </c>
      <c r="AG107" s="44" t="str">
        <f>IF(H107="","",IF(AT107="10101","Y",IF(AU107="10101","Y","N")))</f>
        <v/>
      </c>
      <c r="AH107" s="44" t="str">
        <f>IF(H107="","",IF(AT107="12345","Y",IF(AU107="12345","Y","N")))</f>
        <v/>
      </c>
      <c r="AI107" s="44" t="str">
        <f>IF(H107="","",IF(AV107="120012","Y",IF(AW107="120012","Y","N")))</f>
        <v/>
      </c>
      <c r="AJ107" s="75" t="str">
        <f>IF(AP107="T-T",IF(H105="B",AZ107,""),IF(AP107="T-C",IF(H106="B",AZ107,""),IF(AP107="T-B",IF(H106="P",AZ107,""),"")))</f>
        <v/>
      </c>
      <c r="AK107" s="75" t="str">
        <f>IF(AP107="T-T",IF(H105="P",AZ107,""),IF(AP107="T-C",IF(H106="P",AZ107,""),IF(AP107="T-B",IF(H106="B",AZ107,""),"")))</f>
        <v/>
      </c>
      <c r="AL107" s="75" t="str">
        <f>IF(AP107="T-T",IF(H105="B",BB107,""),IF(AP107="T-C",IF(H106="B",BB107,""),IF(AP107="T-B",IF(H106="P",BB107,""),"")))</f>
        <v/>
      </c>
      <c r="AM107" s="75" t="str">
        <f>IF(AP107="T-T",IF(H105="P",BB107,""),IF(AP107="T-C",IF(H106="P",BB107,""),IF(AP107="T-B",IF(H106="B",BB107,""),"")))</f>
        <v/>
      </c>
      <c r="AP107" s="14" t="str">
        <f>IF(H106="","",IF(AG107="Y","T-C",IF(AH107="Y","T-B",IF(AI107="Y","T-T",IF(AP106="PD","PD",IF(OR(AND(AP106="T-T",AP105="T-T",M105&amp;M106="LL"),AND(OR(AP106="T-B",AP106="T-C"),M106="L")),"PD",AP106))))))</f>
        <v/>
      </c>
      <c r="AQ107" s="14" t="str">
        <f>IF(H106="","",IF(AG107="Y","T-C",IF(AH107="Y","T-B",IF(AI107="Y","T-T",IF(AQ106="TG","TG",IF(H106="","",IF(AG107="Y","T-C",IF(AH107="Y","T-B",IF(AI107="Y","T-T",IF(AQ106="TG","TG",IF(OR(AND(AQ106="T-T",AQ105="T-T",M105&amp;M106="LL"),AND(OR(AQ106="T-B",AQ106="T-C"),M106="L")),"TG",AQ106)))))))))))</f>
        <v/>
      </c>
      <c r="AR107" s="14" t="str">
        <f>IF(Dashboard!N107="P",IF(AR106="",1,AR106+1),"")</f>
        <v/>
      </c>
      <c r="AS107" s="14" t="str">
        <f>IF(Dashboard!N107="B",IF(AS106="",1,AS106+1),"")</f>
        <v/>
      </c>
      <c r="AT107" s="14" t="str">
        <f t="shared" si="39"/>
        <v>00000</v>
      </c>
      <c r="AU107" s="14" t="str">
        <f t="shared" si="40"/>
        <v>00000</v>
      </c>
      <c r="AV107" s="14" t="str">
        <f t="shared" si="41"/>
        <v>000000</v>
      </c>
      <c r="AW107" s="14" t="str">
        <f t="shared" si="42"/>
        <v>000000</v>
      </c>
      <c r="AX107" s="14" t="str">
        <f t="shared" si="43"/>
        <v>B</v>
      </c>
      <c r="AY107" s="14" t="str">
        <f>IF(D106="",E106,D106)&amp;F106</f>
        <v/>
      </c>
      <c r="AZ107" s="14" t="str">
        <f t="shared" si="44"/>
        <v/>
      </c>
      <c r="BA107" s="14" t="str">
        <f>IF(K106="",L106,K106)&amp;M106</f>
        <v/>
      </c>
      <c r="BB107" s="14" t="str">
        <f t="shared" si="45"/>
        <v/>
      </c>
      <c r="BC107" s="14">
        <f t="shared" si="46"/>
        <v>1</v>
      </c>
      <c r="BD107" s="14">
        <f t="shared" si="47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>IF(H107="","",IF(AND(E108="",L108=""),"P"&amp;(AA108+AC108),IF(AND(D108="",K108=""),"B"&amp;(AB108+AD108),IF(AND(D108="",L108=""),IF(AB108&gt;AC108,"B"&amp;(AB108-AC108),IF(AB108=AC108,"NB","P"&amp;(AC108-AB108))),IF(AND(E108="",K108=""),IF(AA108&gt;AD108,"P"&amp;(AA108-AD108),IF(AA108=AD108,"NB","B"&amp;(AD108-AA108))))))))</f>
        <v/>
      </c>
      <c r="C108" s="24" t="str">
        <f>IF(H107="","",IF(AP107=AP108,"",AP108))</f>
        <v/>
      </c>
      <c r="D108" s="81" t="str">
        <f>IF(H107="","",IF(AP108="PD",IF(AX108="P",AZ108,""),AJ108))</f>
        <v/>
      </c>
      <c r="E108" s="187" t="str">
        <f>IF(H107="","",IF(AP108="PD",IF(AX108="B",AZ108,""),AK108))</f>
        <v/>
      </c>
      <c r="F108" s="71" t="str">
        <f t="shared" si="35"/>
        <v/>
      </c>
      <c r="G108" s="140"/>
      <c r="H108" s="85" t="str">
        <f>IF(Dashboard!N108="","",Dashboard!N108)</f>
        <v/>
      </c>
      <c r="I108" s="140"/>
      <c r="J108" s="72" t="str">
        <f t="shared" si="36"/>
        <v/>
      </c>
      <c r="K108" s="81" t="str">
        <f>IF(H107="","",IF(AND(D108=AE108,LEFT(AE108)="L",REPLACE(AE108,1,1,"")&gt;=5),"L"&amp;(REPLACE(AE108,1,1,"")-3),AE108))</f>
        <v/>
      </c>
      <c r="L108" s="187" t="str">
        <f>IF(H107="","",IF(AND(E108=AF108,LEFT(AF108)="L",REPLACE(AF108,1,1,"")&gt;=5),"L"&amp;(REPLACE(AF108,1,1,"")-3),AF108))</f>
        <v/>
      </c>
      <c r="M108" s="24" t="str">
        <f t="shared" si="37"/>
        <v/>
      </c>
      <c r="N108" s="24" t="str">
        <f>IF(H108="","",IF(M108="W",0+BD108,0-BD108)+IF(F108="W",0+BC108,0-BC108)+IF(V108="S",0,N107))</f>
        <v/>
      </c>
      <c r="O108" s="190" t="str">
        <f>IF(H107="","",IF(V108="S","",IF(N108&gt;0,N108,IF(Z108="R",N108,""))))</f>
        <v/>
      </c>
      <c r="P108" s="24" t="str">
        <f>IF(H108="","",IF(B108="NB",P107,IF(O108="",SUM($O$5:$O108)+N108,SUM($O$5:$O108))))</f>
        <v/>
      </c>
      <c r="Q108" s="201" t="str">
        <f>IF(Z108="R","Rabbit","")</f>
        <v/>
      </c>
      <c r="R108" s="198" t="str">
        <f>IF(H108="","",IF(M108="W",0+BD108,0-BD108)+IF(F108="W",0+BC108,0-BC108))</f>
        <v/>
      </c>
      <c r="S108" s="83" t="str">
        <f>IF(H108="","",IF(R108&gt;0,"W",IF(R108&lt;0,"L","")))</f>
        <v/>
      </c>
      <c r="T108" s="14" t="str">
        <f>IF(H108="","",IF(T107+U108&gt;=10,10,IF(T107+U108&lt;=-10,-10,T107+U108)))</f>
        <v/>
      </c>
      <c r="U108" s="14">
        <f t="shared" si="38"/>
        <v>0</v>
      </c>
      <c r="V108" s="14" t="str">
        <f>IF(H107="","",IF(Z107="R","S",IF(V107="S","C",IF(N107&gt;0,"S","C"))))</f>
        <v/>
      </c>
      <c r="W108" s="14" t="str">
        <f>IF(H108="","",IF(V108="S",1,W107+1))</f>
        <v/>
      </c>
      <c r="X108" s="83" t="str">
        <f>IF(H108="","",(IF(AND(F107&amp;F108="WW",OR(V107&amp;V108="SC",V107&amp;V108="CC")),"Y",IF(AND(F106&amp;F107&amp;F108="WLW",AZ108&lt;&gt;"B",OR(F106&amp;F107&amp;F108="SCC",F106&amp;F107&amp;F108="CCC")),"Y","N"))))</f>
        <v/>
      </c>
      <c r="Y108" s="14" t="str">
        <f>IF(H108="","",IF(AND(M107&amp;M108="WW",OR(V107&amp;V108="SC",V107&amp;V108="CC")),"Y",IF(AND(M106&amp;M107&amp;M108="WLW",BB108&lt;&gt;"B",OR(V106&amp;V107&amp;V108="SCC",V106&amp;V107&amp;V108="CCC")),"Y","N")))</f>
        <v/>
      </c>
      <c r="Z108" s="14" t="str">
        <f>IF(H108="","",IF(AND(N108&lt;0,W108&gt;2,N108&gt;=(2-W108)),"R","N"))</f>
        <v/>
      </c>
      <c r="AA108" s="14" t="str">
        <f>IF(H108="","",IF(D108="B",1,IF(REPLACE(D108,1,1,"")="",0,REPLACE(D108,1,1,""))))</f>
        <v/>
      </c>
      <c r="AB108" s="14" t="str">
        <f>IF(H108="","",IF(E108="B",1,IF(REPLACE(E108,1,1,"")="",0,REPLACE(E108,1,1,""))))</f>
        <v/>
      </c>
      <c r="AC108" s="14" t="str">
        <f>IF(H108="","",IF(K108="B",1,IF(REPLACE(K108,1,1,"")="",0,REPLACE(K108,1,1,""))))</f>
        <v/>
      </c>
      <c r="AD108" s="14" t="str">
        <f>IF(H108="","",IF(L108="B",1,IF(REPLACE(L108,1,1,"")="",0,REPLACE(L108,1,1,""))))</f>
        <v/>
      </c>
      <c r="AE108" s="14" t="str">
        <f>IF(H107="","",IF(AQ108="TG",IF(H106="P","",BB108),AL108))</f>
        <v/>
      </c>
      <c r="AF108" s="14" t="str">
        <f>IF(H107="","",IF(AQ108="TG",IF(H106="B","",BB108),AM108))</f>
        <v/>
      </c>
      <c r="AG108" s="44" t="str">
        <f>IF(H108="","",IF(AT108="10101","Y",IF(AU108="10101","Y","N")))</f>
        <v/>
      </c>
      <c r="AH108" s="44" t="str">
        <f>IF(H108="","",IF(AT108="12345","Y",IF(AU108="12345","Y","N")))</f>
        <v/>
      </c>
      <c r="AI108" s="44" t="str">
        <f>IF(H108="","",IF(AV108="120012","Y",IF(AW108="120012","Y","N")))</f>
        <v/>
      </c>
      <c r="AJ108" s="75" t="str">
        <f>IF(AP108="T-T",IF(H106="B",AZ108,""),IF(AP108="T-C",IF(H107="B",AZ108,""),IF(AP108="T-B",IF(H107="P",AZ108,""),"")))</f>
        <v/>
      </c>
      <c r="AK108" s="75" t="str">
        <f>IF(AP108="T-T",IF(H106="P",AZ108,""),IF(AP108="T-C",IF(H107="P",AZ108,""),IF(AP108="T-B",IF(H107="B",AZ108,""),"")))</f>
        <v/>
      </c>
      <c r="AL108" s="75" t="str">
        <f>IF(AP108="T-T",IF(H106="B",BB108,""),IF(AP108="T-C",IF(H107="B",BB108,""),IF(AP108="T-B",IF(H107="P",BB108,""),"")))</f>
        <v/>
      </c>
      <c r="AM108" s="75" t="str">
        <f>IF(AP108="T-T",IF(H106="P",BB108,""),IF(AP108="T-C",IF(H107="P",BB108,""),IF(AP108="T-B",IF(H107="B",BB108,""),"")))</f>
        <v/>
      </c>
      <c r="AP108" s="14" t="str">
        <f>IF(H107="","",IF(AG108="Y","T-C",IF(AH108="Y","T-B",IF(AI108="Y","T-T",IF(AP107="PD","PD",IF(OR(AND(AP107="T-T",AP106="T-T",M106&amp;M107="LL"),AND(OR(AP107="T-B",AP107="T-C"),M107="L")),"PD",AP107))))))</f>
        <v/>
      </c>
      <c r="AQ108" s="14" t="str">
        <f>IF(H107="","",IF(AG108="Y","T-C",IF(AH108="Y","T-B",IF(AI108="Y","T-T",IF(AQ107="TG","TG",IF(H107="","",IF(AG108="Y","T-C",IF(AH108="Y","T-B",IF(AI108="Y","T-T",IF(AQ107="TG","TG",IF(OR(AND(AQ107="T-T",AQ106="T-T",M106&amp;M107="LL"),AND(OR(AQ107="T-B",AQ107="T-C"),M107="L")),"TG",AQ107)))))))))))</f>
        <v/>
      </c>
      <c r="AR108" s="14" t="str">
        <f>IF(Dashboard!N108="P",IF(AR107="",1,AR107+1),"")</f>
        <v/>
      </c>
      <c r="AS108" s="14" t="str">
        <f>IF(Dashboard!N108="B",IF(AS107="",1,AS107+1),"")</f>
        <v/>
      </c>
      <c r="AT108" s="14" t="str">
        <f t="shared" si="39"/>
        <v>00000</v>
      </c>
      <c r="AU108" s="14" t="str">
        <f t="shared" si="40"/>
        <v>00000</v>
      </c>
      <c r="AV108" s="14" t="str">
        <f t="shared" si="41"/>
        <v>000000</v>
      </c>
      <c r="AW108" s="14" t="str">
        <f t="shared" si="42"/>
        <v>000000</v>
      </c>
      <c r="AX108" s="14" t="str">
        <f t="shared" si="43"/>
        <v>B</v>
      </c>
      <c r="AY108" s="14" t="str">
        <f>IF(D107="",E107,D107)&amp;F107</f>
        <v/>
      </c>
      <c r="AZ108" s="14" t="str">
        <f t="shared" si="44"/>
        <v/>
      </c>
      <c r="BA108" s="14" t="str">
        <f>IF(K107="",L107,K107)&amp;M107</f>
        <v/>
      </c>
      <c r="BB108" s="14" t="str">
        <f t="shared" si="45"/>
        <v/>
      </c>
      <c r="BC108" s="14">
        <f t="shared" si="46"/>
        <v>1</v>
      </c>
      <c r="BD108" s="14">
        <f t="shared" si="47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>IF(H108="","",IF(AND(E109="",L109=""),"P"&amp;(AA109+AC109),IF(AND(D109="",K109=""),"B"&amp;(AB109+AD109),IF(AND(D109="",L109=""),IF(AB109&gt;AC109,"B"&amp;(AB109-AC109),IF(AB109=AC109,"NB","P"&amp;(AC109-AB109))),IF(AND(E109="",K109=""),IF(AA109&gt;AD109,"P"&amp;(AA109-AD109),IF(AA109=AD109,"NB","B"&amp;(AD109-AA109))))))))</f>
        <v/>
      </c>
      <c r="C109" s="25" t="str">
        <f>IF(H108="","",IF(AP108=AP109,"",AP109))</f>
        <v/>
      </c>
      <c r="D109" s="82" t="str">
        <f>IF(H108="","",IF(AP109="PD",IF(AX109="P",AZ109,""),AJ109))</f>
        <v/>
      </c>
      <c r="E109" s="188" t="str">
        <f>IF(H108="","",IF(AP109="PD",IF(AX109="B",AZ109,""),AK109))</f>
        <v/>
      </c>
      <c r="F109" s="74" t="str">
        <f t="shared" si="35"/>
        <v/>
      </c>
      <c r="G109" s="140"/>
      <c r="H109" s="86" t="str">
        <f>IF(Dashboard!N109="","",Dashboard!N109)</f>
        <v/>
      </c>
      <c r="I109" s="140"/>
      <c r="J109" s="73" t="str">
        <f t="shared" si="36"/>
        <v/>
      </c>
      <c r="K109" s="82" t="str">
        <f>IF(H108="","",IF(AND(D109=AE109,LEFT(AE109)="L",REPLACE(AE109,1,1,"")&gt;=5),"L"&amp;(REPLACE(AE109,1,1,"")-3),AE109))</f>
        <v/>
      </c>
      <c r="L109" s="188" t="str">
        <f>IF(H108="","",IF(AND(E109=AF109,LEFT(AF109)="L",REPLACE(AF109,1,1,"")&gt;=5),"L"&amp;(REPLACE(AF109,1,1,"")-3),AF109))</f>
        <v/>
      </c>
      <c r="M109" s="25" t="str">
        <f t="shared" si="37"/>
        <v/>
      </c>
      <c r="N109" s="25" t="str">
        <f>IF(H109="","",IF(M109="W",0+BD109,0-BD109)+IF(F109="W",0+BC109,0-BC109)+IF(V109="S",0,N108))</f>
        <v/>
      </c>
      <c r="O109" s="202" t="str">
        <f>IF(H108="","",IF(V109="S","",IF(N109&gt;0,N109,IF(Z109="R",N109,""))))</f>
        <v/>
      </c>
      <c r="P109" s="25" t="str">
        <f>IF(H109="","",IF(B109="NB",P108,IF(O109="",SUM($O$5:$O109)+N109,SUM($O$5:$O109))))</f>
        <v/>
      </c>
      <c r="Q109" s="203" t="str">
        <f>IF(Z109="R","Rabbit","")</f>
        <v/>
      </c>
      <c r="R109" s="198" t="str">
        <f>IF(H109="","",IF(M109="W",0+BD109,0-BD109)+IF(F109="W",0+BC109,0-BC109))</f>
        <v/>
      </c>
      <c r="S109" s="83" t="str">
        <f>IF(H109="","",IF(R109&gt;0,"W",IF(R109&lt;0,"L","")))</f>
        <v/>
      </c>
      <c r="T109" s="14" t="str">
        <f>IF(H109="","",IF(T108+U109&gt;=10,10,IF(T108+U109&lt;=-10,-10,T108+U109)))</f>
        <v/>
      </c>
      <c r="U109" s="14">
        <f t="shared" si="38"/>
        <v>0</v>
      </c>
      <c r="V109" s="14" t="str">
        <f>IF(H108="","",IF(Z108="R","S",IF(V108="S","C",IF(N108&gt;0,"S","C"))))</f>
        <v/>
      </c>
      <c r="W109" s="14" t="str">
        <f>IF(H109="","",IF(V109="S",1,W108+1))</f>
        <v/>
      </c>
      <c r="X109" s="83" t="str">
        <f>IF(H109="","",(IF(AND(F108&amp;F109="WW",OR(V108&amp;V109="SC",V108&amp;V109="CC")),"Y",IF(AND(F107&amp;F108&amp;F109="WLW",AZ109&lt;&gt;"B",OR(F107&amp;F108&amp;F109="SCC",F107&amp;F108&amp;F109="CCC")),"Y","N"))))</f>
        <v/>
      </c>
      <c r="Y109" s="14" t="str">
        <f>IF(H109="","",IF(AND(M108&amp;M109="WW",OR(V108&amp;V109="SC",V108&amp;V109="CC")),"Y",IF(AND(M107&amp;M108&amp;M109="WLW",BB109&lt;&gt;"B",OR(V107&amp;V108&amp;V109="SCC",V107&amp;V108&amp;V109="CCC")),"Y","N")))</f>
        <v/>
      </c>
      <c r="Z109" s="14" t="str">
        <f>IF(H109="","",IF(AND(N109&lt;0,W109&gt;2,N109&gt;=(2-W109)),"R","N"))</f>
        <v/>
      </c>
      <c r="AA109" s="14" t="str">
        <f>IF(H109="","",IF(D109="B",1,IF(REPLACE(D109,1,1,"")="",0,REPLACE(D109,1,1,""))))</f>
        <v/>
      </c>
      <c r="AB109" s="14" t="str">
        <f>IF(H109="","",IF(E109="B",1,IF(REPLACE(E109,1,1,"")="",0,REPLACE(E109,1,1,""))))</f>
        <v/>
      </c>
      <c r="AC109" s="14" t="str">
        <f>IF(H109="","",IF(K109="B",1,IF(REPLACE(K109,1,1,"")="",0,REPLACE(K109,1,1,""))))</f>
        <v/>
      </c>
      <c r="AD109" s="14" t="str">
        <f>IF(H109="","",IF(L109="B",1,IF(REPLACE(L109,1,1,"")="",0,REPLACE(L109,1,1,""))))</f>
        <v/>
      </c>
      <c r="AE109" s="14" t="str">
        <f>IF(H108="","",IF(AQ109="TG",IF(H107="P","",BB109),AL109))</f>
        <v/>
      </c>
      <c r="AF109" s="14" t="str">
        <f>IF(H108="","",IF(AQ109="TG",IF(H107="B","",BB109),AM109))</f>
        <v/>
      </c>
      <c r="AG109" s="44" t="str">
        <f>IF(H109="","",IF(AT109="10101","Y",IF(AU109="10101","Y","N")))</f>
        <v/>
      </c>
      <c r="AH109" s="44" t="str">
        <f>IF(H109="","",IF(AT109="12345","Y",IF(AU109="12345","Y","N")))</f>
        <v/>
      </c>
      <c r="AI109" s="44" t="str">
        <f>IF(H109="","",IF(AV109="120012","Y",IF(AW109="120012","Y","N")))</f>
        <v/>
      </c>
      <c r="AJ109" s="75" t="str">
        <f>IF(AP109="T-T",IF(H107="B",AZ109,""),IF(AP109="T-C",IF(H108="B",AZ109,""),IF(AP109="T-B",IF(H108="P",AZ109,""),"")))</f>
        <v/>
      </c>
      <c r="AK109" s="75" t="str">
        <f>IF(AP109="T-T",IF(H107="P",AZ109,""),IF(AP109="T-C",IF(H108="P",AZ109,""),IF(AP109="T-B",IF(H108="B",AZ109,""),"")))</f>
        <v/>
      </c>
      <c r="AL109" s="75" t="str">
        <f>IF(AP109="T-T",IF(H107="B",BB109,""),IF(AP109="T-C",IF(H108="B",BB109,""),IF(AP109="T-B",IF(H108="P",BB109,""),"")))</f>
        <v/>
      </c>
      <c r="AM109" s="75" t="str">
        <f>IF(AP109="T-T",IF(H107="P",BB109,""),IF(AP109="T-C",IF(H108="P",BB109,""),IF(AP109="T-B",IF(H108="B",BB109,""),"")))</f>
        <v/>
      </c>
      <c r="AP109" s="14" t="str">
        <f>IF(H108="","",IF(AG109="Y","T-C",IF(AH109="Y","T-B",IF(AI109="Y","T-T",IF(AP108="PD","PD",IF(OR(AND(AP108="T-T",AP107="T-T",M107&amp;M108="LL"),AND(OR(AP108="T-B",AP108="T-C"),M108="L")),"PD",AP108))))))</f>
        <v/>
      </c>
      <c r="AQ109" s="14" t="str">
        <f>IF(H108="","",IF(AG109="Y","T-C",IF(AH109="Y","T-B",IF(AI109="Y","T-T",IF(AQ108="TG","TG",IF(H108="","",IF(AG109="Y","T-C",IF(AH109="Y","T-B",IF(AI109="Y","T-T",IF(AQ108="TG","TG",IF(OR(AND(AQ108="T-T",AQ107="T-T",M107&amp;M108="LL"),AND(OR(AQ108="T-B",AQ108="T-C"),M108="L")),"TG",AQ108)))))))))))</f>
        <v/>
      </c>
      <c r="AR109" s="14" t="str">
        <f>IF(Dashboard!N109="P",IF(AR108="",1,AR108+1),"")</f>
        <v/>
      </c>
      <c r="AS109" s="14" t="str">
        <f>IF(Dashboard!N109="B",IF(AS108="",1,AS108+1),"")</f>
        <v/>
      </c>
      <c r="AT109" s="14" t="str">
        <f t="shared" si="39"/>
        <v>00000</v>
      </c>
      <c r="AU109" s="14" t="str">
        <f t="shared" si="40"/>
        <v>00000</v>
      </c>
      <c r="AV109" s="14" t="str">
        <f t="shared" si="41"/>
        <v>000000</v>
      </c>
      <c r="AW109" s="14" t="str">
        <f t="shared" si="42"/>
        <v>000000</v>
      </c>
      <c r="AX109" s="14" t="str">
        <f t="shared" si="43"/>
        <v>B</v>
      </c>
      <c r="AY109" s="14" t="str">
        <f>IF(D108="",E108,D108)&amp;F108</f>
        <v/>
      </c>
      <c r="AZ109" s="14" t="str">
        <f t="shared" si="44"/>
        <v/>
      </c>
      <c r="BA109" s="14" t="str">
        <f>IF(K108="",L108,K108)&amp;M108</f>
        <v/>
      </c>
      <c r="BB109" s="14" t="str">
        <f t="shared" si="45"/>
        <v/>
      </c>
      <c r="BC109" s="14">
        <f t="shared" si="46"/>
        <v>1</v>
      </c>
      <c r="BD109" s="14">
        <f t="shared" si="47"/>
        <v>1</v>
      </c>
      <c r="BN109" t="s">
        <v>253</v>
      </c>
      <c r="BO109" s="14">
        <v>1</v>
      </c>
    </row>
    <row r="110" spans="1:67" ht="27" thickBot="1">
      <c r="A110" s="192" t="s">
        <v>255</v>
      </c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</row>
    <row r="111" spans="1:67" ht="15.75" thickBot="1">
      <c r="A111" s="216" t="s">
        <v>257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8"/>
    </row>
    <row r="112" spans="1:67" ht="15.75" thickBot="1">
      <c r="A112" s="221" t="s">
        <v>258</v>
      </c>
      <c r="B112" s="222"/>
      <c r="C112" s="222"/>
      <c r="D112" s="222"/>
      <c r="E112" s="222"/>
      <c r="F112" s="222"/>
      <c r="G112" s="222"/>
      <c r="H112" s="222"/>
      <c r="I112" s="222"/>
      <c r="J112" s="222">
        <f>COUNTIF(H5:H109,"P")</f>
        <v>23</v>
      </c>
      <c r="K112" s="222"/>
      <c r="L112" s="222"/>
      <c r="M112" s="222"/>
      <c r="N112" s="222"/>
      <c r="O112" s="222"/>
      <c r="P112" s="222"/>
      <c r="Q112" s="223"/>
    </row>
    <row r="113" spans="1:17">
      <c r="A113" s="221" t="s">
        <v>259</v>
      </c>
      <c r="B113" s="222"/>
      <c r="C113" s="222"/>
      <c r="D113" s="222"/>
      <c r="E113" s="222"/>
      <c r="F113" s="222"/>
      <c r="G113" s="222"/>
      <c r="H113" s="222"/>
      <c r="I113" s="222"/>
      <c r="J113" s="222">
        <f>COUNTIF(H5:H109,"B")</f>
        <v>18</v>
      </c>
      <c r="K113" s="222"/>
      <c r="L113" s="222"/>
      <c r="M113" s="222"/>
      <c r="N113" s="222"/>
      <c r="O113" s="222"/>
      <c r="P113" s="222"/>
      <c r="Q113" s="223"/>
    </row>
    <row r="114" spans="1:17">
      <c r="A114" s="224" t="s">
        <v>260</v>
      </c>
      <c r="B114" s="220"/>
      <c r="C114" s="220"/>
      <c r="D114" s="220"/>
      <c r="E114" s="220"/>
      <c r="F114" s="220"/>
      <c r="G114" s="220"/>
      <c r="H114" s="220"/>
      <c r="I114" s="220"/>
      <c r="J114" s="220"/>
      <c r="K114" s="220"/>
      <c r="L114" s="220"/>
      <c r="M114" s="220"/>
      <c r="N114" s="220"/>
      <c r="O114" s="220"/>
      <c r="P114" s="220"/>
      <c r="Q114" s="225"/>
    </row>
    <row r="115" spans="1:17">
      <c r="A115" s="224" t="s">
        <v>261</v>
      </c>
      <c r="B115" s="220"/>
      <c r="C115" s="220"/>
      <c r="D115" s="220"/>
      <c r="E115" s="220"/>
      <c r="F115" s="220"/>
      <c r="G115" s="220"/>
      <c r="H115" s="220"/>
      <c r="I115" s="220"/>
      <c r="J115" s="220">
        <f>COUNTIF(S5:S109,"W")</f>
        <v>18</v>
      </c>
      <c r="K115" s="220"/>
      <c r="L115" s="220"/>
      <c r="M115" s="220"/>
      <c r="N115" s="220"/>
      <c r="O115" s="220"/>
      <c r="P115" s="220"/>
      <c r="Q115" s="225"/>
    </row>
    <row r="116" spans="1:17">
      <c r="A116" s="224" t="s">
        <v>262</v>
      </c>
      <c r="B116" s="220"/>
      <c r="C116" s="220"/>
      <c r="D116" s="220"/>
      <c r="E116" s="220"/>
      <c r="F116" s="220"/>
      <c r="G116" s="220"/>
      <c r="H116" s="220"/>
      <c r="I116" s="220"/>
      <c r="J116" s="220">
        <f>COUNTIF(S5:S109,"L")</f>
        <v>12</v>
      </c>
      <c r="K116" s="220"/>
      <c r="L116" s="220"/>
      <c r="M116" s="220"/>
      <c r="N116" s="220"/>
      <c r="O116" s="220"/>
      <c r="P116" s="220"/>
      <c r="Q116" s="225"/>
    </row>
    <row r="117" spans="1:17">
      <c r="A117" s="224"/>
      <c r="B117" s="220"/>
      <c r="C117" s="220"/>
      <c r="D117" s="220"/>
      <c r="E117" s="220"/>
      <c r="F117" s="220"/>
      <c r="G117" s="220"/>
      <c r="H117" s="220"/>
      <c r="I117" s="220"/>
      <c r="J117" s="220"/>
      <c r="K117" s="220"/>
      <c r="L117" s="220"/>
      <c r="M117" s="220"/>
      <c r="N117" s="220"/>
      <c r="O117" s="220"/>
      <c r="P117" s="220"/>
      <c r="Q117" s="225"/>
    </row>
    <row r="118" spans="1:17">
      <c r="A118" s="224"/>
      <c r="B118" s="220"/>
      <c r="C118" s="220"/>
      <c r="D118" s="220"/>
      <c r="E118" s="220"/>
      <c r="F118" s="220"/>
      <c r="G118" s="220"/>
      <c r="H118" s="220"/>
      <c r="I118" s="220"/>
      <c r="J118" s="220"/>
      <c r="K118" s="220"/>
      <c r="L118" s="220"/>
      <c r="M118" s="220"/>
      <c r="N118" s="220"/>
      <c r="O118" s="220"/>
      <c r="P118" s="220"/>
      <c r="Q118" s="225"/>
    </row>
    <row r="119" spans="1:17">
      <c r="A119" s="224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5"/>
    </row>
    <row r="120" spans="1:17">
      <c r="A120" s="224"/>
      <c r="B120" s="220"/>
      <c r="C120" s="220"/>
      <c r="D120" s="220"/>
      <c r="E120" s="220"/>
      <c r="F120" s="220"/>
      <c r="G120" s="220"/>
      <c r="H120" s="220"/>
      <c r="I120" s="220"/>
      <c r="J120" s="220"/>
      <c r="K120" s="220"/>
      <c r="L120" s="220"/>
      <c r="M120" s="220"/>
      <c r="N120" s="220"/>
      <c r="O120" s="220"/>
      <c r="P120" s="220"/>
      <c r="Q120" s="225"/>
    </row>
    <row r="121" spans="1:17">
      <c r="A121" s="224"/>
      <c r="B121" s="220"/>
      <c r="C121" s="220"/>
      <c r="D121" s="220"/>
      <c r="E121" s="220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25"/>
    </row>
    <row r="122" spans="1:17">
      <c r="A122" s="224"/>
      <c r="B122" s="220"/>
      <c r="C122" s="220"/>
      <c r="D122" s="220"/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  <c r="Q122" s="225"/>
    </row>
    <row r="123" spans="1:17">
      <c r="A123" s="224"/>
      <c r="B123" s="220"/>
      <c r="C123" s="220"/>
      <c r="D123" s="220"/>
      <c r="E123" s="220"/>
      <c r="F123" s="220"/>
      <c r="G123" s="220"/>
      <c r="H123" s="220"/>
      <c r="I123" s="220"/>
      <c r="J123" s="220"/>
      <c r="K123" s="220"/>
      <c r="L123" s="220"/>
      <c r="M123" s="220"/>
      <c r="N123" s="220"/>
      <c r="O123" s="220"/>
      <c r="P123" s="220"/>
      <c r="Q123" s="225"/>
    </row>
    <row r="124" spans="1:17">
      <c r="A124" s="224"/>
      <c r="B124" s="220"/>
      <c r="C124" s="220"/>
      <c r="D124" s="220"/>
      <c r="E124" s="220"/>
      <c r="F124" s="220"/>
      <c r="G124" s="220"/>
      <c r="H124" s="220"/>
      <c r="I124" s="220"/>
      <c r="J124" s="220"/>
      <c r="K124" s="220"/>
      <c r="L124" s="220"/>
      <c r="M124" s="220"/>
      <c r="N124" s="220"/>
      <c r="O124" s="220"/>
      <c r="P124" s="220"/>
      <c r="Q124" s="225"/>
    </row>
    <row r="125" spans="1:17">
      <c r="A125" s="224"/>
      <c r="B125" s="220"/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5"/>
    </row>
    <row r="126" spans="1:17">
      <c r="A126" s="224"/>
      <c r="B126" s="220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5"/>
    </row>
    <row r="127" spans="1:17" ht="15.75" thickBot="1">
      <c r="A127" s="226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8"/>
    </row>
    <row r="128" spans="1:17">
      <c r="A128" s="219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</row>
  </sheetData>
  <mergeCells count="46">
    <mergeCell ref="J127:Q127"/>
    <mergeCell ref="A128:I128"/>
    <mergeCell ref="J128:Q128"/>
    <mergeCell ref="A127:I127"/>
    <mergeCell ref="J113:Q113"/>
    <mergeCell ref="J114:Q114"/>
    <mergeCell ref="J115:Q115"/>
    <mergeCell ref="J116:Q116"/>
    <mergeCell ref="J117:Q117"/>
    <mergeCell ref="J118:Q118"/>
    <mergeCell ref="J119:Q119"/>
    <mergeCell ref="J120:Q120"/>
    <mergeCell ref="J121:Q121"/>
    <mergeCell ref="J122:Q122"/>
    <mergeCell ref="J123:Q123"/>
    <mergeCell ref="J124:Q124"/>
    <mergeCell ref="J125:Q125"/>
    <mergeCell ref="J126:Q126"/>
    <mergeCell ref="A124:I124"/>
    <mergeCell ref="A125:I125"/>
    <mergeCell ref="A126:I126"/>
    <mergeCell ref="A121:I121"/>
    <mergeCell ref="A122:I122"/>
    <mergeCell ref="A123:I123"/>
    <mergeCell ref="A118:I118"/>
    <mergeCell ref="A119:I119"/>
    <mergeCell ref="A120:I120"/>
    <mergeCell ref="A115:I115"/>
    <mergeCell ref="A116:I116"/>
    <mergeCell ref="A117:I117"/>
    <mergeCell ref="A112:I112"/>
    <mergeCell ref="J112:Q112"/>
    <mergeCell ref="A113:I113"/>
    <mergeCell ref="A114:I114"/>
    <mergeCell ref="B3:Q3"/>
    <mergeCell ref="A111:Q111"/>
    <mergeCell ref="AG3:AI3"/>
    <mergeCell ref="AX3:AX4"/>
    <mergeCell ref="BE3:BF3"/>
    <mergeCell ref="AR3:AR4"/>
    <mergeCell ref="AS3:AS4"/>
    <mergeCell ref="AY3:AZ3"/>
    <mergeCell ref="BA3:BB3"/>
    <mergeCell ref="AV3:AW3"/>
    <mergeCell ref="AT3:AU3"/>
    <mergeCell ref="R3:R4"/>
  </mergeCells>
  <phoneticPr fontId="2" type="noConversion"/>
  <conditionalFormatting sqref="H5:H109">
    <cfRule type="cellIs" dxfId="7" priority="4" operator="equal">
      <formula>"P"</formula>
    </cfRule>
  </conditionalFormatting>
  <conditionalFormatting sqref="H129:H1048576 H5:H109">
    <cfRule type="cellIs" dxfId="6" priority="2" operator="equal">
      <formula>"B"</formula>
    </cfRule>
    <cfRule type="cellIs" dxfId="5" priority="3" operator="equal">
      <formula>"P"</formula>
    </cfRule>
  </conditionalFormatting>
  <conditionalFormatting sqref="O5:O109 Q5:Q109">
    <cfRule type="cellIs" dxfId="4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Strategy1-Old</vt:lpstr>
      <vt:lpstr>Strategy-Rule</vt:lpstr>
      <vt:lpstr>Strategy 1 | PD-TG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2023-05-27T20:14:22Z</dcterms:modified>
</cp:coreProperties>
</file>