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15505487-6428-41FF-B4E6-8418DD77C9E8}" xr6:coauthVersionLast="47" xr6:coauthVersionMax="47" xr10:uidLastSave="{00000000-0000-0000-0000-000000000000}"/>
  <bookViews>
    <workbookView xWindow="-120" yWindow="-120" windowWidth="20730" windowHeight="11160" activeTab="4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</sheets>
  <definedNames>
    <definedName name="_xlnm._FilterDatabase" localSheetId="0" hidden="1">Dashboard!$A$4:$K$104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AC49" i="4" s="1"/>
  <c r="H49" i="4"/>
  <c r="AB50" i="4" s="1"/>
  <c r="H50" i="4"/>
  <c r="H51" i="4"/>
  <c r="AF52" i="4" s="1"/>
  <c r="H52" i="4"/>
  <c r="H53" i="4"/>
  <c r="Z54" i="4" s="1"/>
  <c r="H54" i="4"/>
  <c r="H55" i="4"/>
  <c r="H56" i="4"/>
  <c r="H57" i="4"/>
  <c r="AB58" i="4" s="1"/>
  <c r="H58" i="4"/>
  <c r="AE59" i="4" s="1"/>
  <c r="H59" i="4"/>
  <c r="H60" i="4"/>
  <c r="AG61" i="4" s="1"/>
  <c r="H61" i="4"/>
  <c r="H62" i="4"/>
  <c r="H63" i="4"/>
  <c r="AP64" i="4" s="1"/>
  <c r="AM64" i="4" s="1"/>
  <c r="H64" i="4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H73" i="4"/>
  <c r="AD74" i="4" s="1"/>
  <c r="H74" i="4"/>
  <c r="AC75" i="4" s="1"/>
  <c r="H75" i="4"/>
  <c r="AF76" i="4" s="1"/>
  <c r="H76" i="4"/>
  <c r="H77" i="4"/>
  <c r="AH78" i="4" s="1"/>
  <c r="H78" i="4"/>
  <c r="H79" i="4"/>
  <c r="H80" i="4"/>
  <c r="AA81" i="4" s="1"/>
  <c r="H81" i="4"/>
  <c r="AB82" i="4" s="1"/>
  <c r="H82" i="4"/>
  <c r="H83" i="4"/>
  <c r="AD84" i="4" s="1"/>
  <c r="H84" i="4"/>
  <c r="H85" i="4"/>
  <c r="H86" i="4"/>
  <c r="H87" i="4"/>
  <c r="H88" i="4"/>
  <c r="AI89" i="4" s="1"/>
  <c r="H89" i="4"/>
  <c r="AD90" i="4" s="1"/>
  <c r="H90" i="4"/>
  <c r="H91" i="4"/>
  <c r="H92" i="4"/>
  <c r="AG93" i="4" s="1"/>
  <c r="H93" i="4"/>
  <c r="H94" i="4"/>
  <c r="H95" i="4"/>
  <c r="AH96" i="4" s="1"/>
  <c r="H96" i="4"/>
  <c r="AA97" i="4" s="1"/>
  <c r="H97" i="4"/>
  <c r="H98" i="4"/>
  <c r="AC99" i="4" s="1"/>
  <c r="H99" i="4"/>
  <c r="AB100" i="4" s="1"/>
  <c r="H100" i="4"/>
  <c r="AD101" i="4" s="1"/>
  <c r="H101" i="4"/>
  <c r="AE102" i="4" s="1"/>
  <c r="H102" i="4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Z86" i="4"/>
  <c r="AH98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D52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D58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H64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B72" i="4"/>
  <c r="AR72" i="4"/>
  <c r="AS72" i="4"/>
  <c r="AI73" i="4"/>
  <c r="AQ73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P82" i="4"/>
  <c r="AJ82" i="4" s="1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P96" i="4"/>
  <c r="AL96" i="4" s="1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G104" i="4"/>
  <c r="AR104" i="4"/>
  <c r="AS104" i="4"/>
  <c r="Z105" i="4"/>
  <c r="AR105" i="4"/>
  <c r="AS105" i="4"/>
  <c r="AH106" i="4"/>
  <c r="AR106" i="4"/>
  <c r="AS106" i="4"/>
  <c r="AR107" i="4"/>
  <c r="AS107" i="4"/>
  <c r="AR108" i="4"/>
  <c r="AS108" i="4"/>
  <c r="AR109" i="4"/>
  <c r="AS109" i="4"/>
  <c r="AR12" i="4"/>
  <c r="AR13" i="4"/>
  <c r="AR14" i="4" s="1"/>
  <c r="AS14" i="4"/>
  <c r="AS15" i="4" s="1"/>
  <c r="AS16" i="4" s="1"/>
  <c r="AS17" i="4"/>
  <c r="AS18" i="4" s="1"/>
  <c r="AR18" i="4"/>
  <c r="AS19" i="4"/>
  <c r="AS20" i="4" s="1"/>
  <c r="AS21" i="4" s="1"/>
  <c r="AS23" i="4"/>
  <c r="AS24" i="4"/>
  <c r="AS25" i="4" s="1"/>
  <c r="AR25" i="4"/>
  <c r="AS26" i="4"/>
  <c r="AS27" i="4"/>
  <c r="AS28" i="4" s="1"/>
  <c r="AS29" i="4"/>
  <c r="AS30" i="4"/>
  <c r="AR31" i="4"/>
  <c r="AR32" i="4" s="1"/>
  <c r="AS31" i="4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G47" i="4"/>
  <c r="AR46" i="4"/>
  <c r="AB48" i="4"/>
  <c r="W55" i="4"/>
  <c r="Z56" i="4"/>
  <c r="AI57" i="4"/>
  <c r="AA63" i="4"/>
  <c r="Z64" i="4"/>
  <c r="AA65" i="4"/>
  <c r="AP72" i="4"/>
  <c r="AK72" i="4" s="1"/>
  <c r="AA73" i="4"/>
  <c r="AI79" i="4"/>
  <c r="AB80" i="4"/>
  <c r="AG87" i="4"/>
  <c r="Z88" i="4"/>
  <c r="AE91" i="4"/>
  <c r="W95" i="4"/>
  <c r="Z96" i="4"/>
  <c r="W103" i="4"/>
  <c r="U9" i="4"/>
  <c r="U8" i="4"/>
  <c r="U7" i="4"/>
  <c r="U6" i="4"/>
  <c r="U5" i="4"/>
  <c r="T5" i="4" s="1"/>
  <c r="BK44" i="4"/>
  <c r="AC67" i="4" l="1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29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U28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W24" i="4" s="1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48" i="4"/>
  <c r="AM88" i="4"/>
  <c r="AM108" i="4"/>
  <c r="AL108" i="4"/>
  <c r="AM96" i="4"/>
  <c r="AJ88" i="4"/>
  <c r="AL59" i="4"/>
  <c r="AK48" i="4"/>
  <c r="AK96" i="4"/>
  <c r="AK59" i="4"/>
  <c r="AM100" i="4"/>
  <c r="AL99" i="4"/>
  <c r="AJ96" i="4"/>
  <c r="AJ99" i="4"/>
  <c r="AM69" i="4"/>
  <c r="AL64" i="4"/>
  <c r="AM72" i="4"/>
  <c r="AJ64" i="4"/>
  <c r="AK108" i="4"/>
  <c r="AL107" i="4"/>
  <c r="AJ72" i="4"/>
  <c r="AJ71" i="4"/>
  <c r="AJ107" i="4"/>
  <c r="AL82" i="4"/>
  <c r="AL79" i="4"/>
  <c r="AM50" i="4"/>
  <c r="AK107" i="4"/>
  <c r="AK99" i="4"/>
  <c r="AM90" i="4"/>
  <c r="AM82" i="4"/>
  <c r="AK79" i="4"/>
  <c r="AK64" i="4"/>
  <c r="AK52" i="4"/>
  <c r="AL109" i="4"/>
  <c r="AL93" i="4"/>
  <c r="AM67" i="4"/>
  <c r="AL62" i="4"/>
  <c r="AL58" i="4"/>
  <c r="AL54" i="4"/>
  <c r="AL50" i="4"/>
  <c r="AL67" i="4"/>
  <c r="AK62" i="4"/>
  <c r="AL100" i="4"/>
  <c r="AL92" i="4"/>
  <c r="AL72" i="4"/>
  <c r="AK47" i="4"/>
  <c r="AJ47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R29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AK49" i="4" l="1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W15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T17" i="4" s="1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R21" i="4" l="1"/>
  <c r="AW19" i="4"/>
  <c r="AU18" i="4"/>
  <c r="AW16" i="4"/>
  <c r="AU15" i="4"/>
  <c r="AW17" i="4"/>
  <c r="AU16" i="4"/>
  <c r="AU17" i="4"/>
  <c r="AG17" i="4" s="1"/>
  <c r="AW18" i="4"/>
  <c r="AU14" i="4"/>
  <c r="AR28" i="4"/>
  <c r="AT33" i="4" s="1"/>
  <c r="AI10" i="4"/>
  <c r="W10" i="4"/>
  <c r="AX48" i="4"/>
  <c r="AV49" i="4"/>
  <c r="AI30" i="4"/>
  <c r="AV47" i="4"/>
  <c r="J113" i="4"/>
  <c r="J112" i="4"/>
  <c r="AH41" i="4"/>
  <c r="AV35" i="4"/>
  <c r="AI35" i="4" s="1"/>
  <c r="AX34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X17" i="4"/>
  <c r="AH40" i="4"/>
  <c r="AG40" i="4"/>
  <c r="AH42" i="4"/>
  <c r="AG42" i="4"/>
  <c r="AT34" i="4"/>
  <c r="AG38" i="4"/>
  <c r="AH38" i="4"/>
  <c r="AT47" i="4"/>
  <c r="AP44" i="4"/>
  <c r="AQ44" i="4"/>
  <c r="AP36" i="4"/>
  <c r="AQ36" i="4"/>
  <c r="AG34" i="4"/>
  <c r="AH34" i="4"/>
  <c r="AG33" i="4"/>
  <c r="AH33" i="4"/>
  <c r="AG31" i="4"/>
  <c r="AH31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H17" i="4" l="1"/>
  <c r="AR22" i="4"/>
  <c r="AV34" i="4"/>
  <c r="AI34" i="4" s="1"/>
  <c r="AT30" i="4"/>
  <c r="AT31" i="4"/>
  <c r="AV32" i="4"/>
  <c r="AI32" i="4" s="1"/>
  <c r="AX33" i="4"/>
  <c r="AX30" i="4"/>
  <c r="AX31" i="4"/>
  <c r="AX32" i="4"/>
  <c r="AV31" i="4"/>
  <c r="AI31" i="4" s="1"/>
  <c r="AT32" i="4"/>
  <c r="AV33" i="4"/>
  <c r="AI33" i="4" s="1"/>
  <c r="AT20" i="4"/>
  <c r="AH20" i="4" s="1"/>
  <c r="AV22" i="4"/>
  <c r="AI22" i="4" s="1"/>
  <c r="AX22" i="4"/>
  <c r="AT22" i="4"/>
  <c r="AV23" i="4"/>
  <c r="AI23" i="4" s="1"/>
  <c r="AX19" i="4"/>
  <c r="AV21" i="4"/>
  <c r="AI21" i="4" s="1"/>
  <c r="AT19" i="4"/>
  <c r="AV18" i="4"/>
  <c r="AI18" i="4" s="1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G30" i="4"/>
  <c r="AH30" i="4"/>
  <c r="AE44" i="4"/>
  <c r="T9" i="4"/>
  <c r="C9" i="4"/>
  <c r="C6" i="4"/>
  <c r="C8" i="4"/>
  <c r="C7" i="4"/>
  <c r="J6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R23" i="4" l="1"/>
  <c r="AT24" i="4"/>
  <c r="AX24" i="4"/>
  <c r="AX23" i="4"/>
  <c r="AV24" i="4"/>
  <c r="AI24" i="4" s="1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J7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H23" i="4" l="1"/>
  <c r="AG23" i="4"/>
  <c r="AH24" i="4"/>
  <c r="AG24" i="4"/>
  <c r="AR24" i="4"/>
  <c r="AV27" i="4" s="1"/>
  <c r="AI27" i="4" s="1"/>
  <c r="AT28" i="4"/>
  <c r="AX26" i="4"/>
  <c r="D44" i="4"/>
  <c r="L36" i="4"/>
  <c r="AD36" i="4" s="1"/>
  <c r="F36" i="4"/>
  <c r="X47" i="2"/>
  <c r="X33" i="2"/>
  <c r="Z21" i="2"/>
  <c r="Z32" i="2"/>
  <c r="D41" i="2"/>
  <c r="U42" i="2"/>
  <c r="W43" i="2" s="1"/>
  <c r="AQ9" i="4"/>
  <c r="J9" i="4" s="1"/>
  <c r="J8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U29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AA43" i="2" l="1"/>
  <c r="G43" i="2" s="1"/>
  <c r="AX28" i="4"/>
  <c r="AT26" i="4"/>
  <c r="R35" i="2"/>
  <c r="AG28" i="4"/>
  <c r="AH28" i="4"/>
  <c r="AX29" i="4"/>
  <c r="AV30" i="4"/>
  <c r="AT29" i="4"/>
  <c r="AV28" i="4"/>
  <c r="AI28" i="4" s="1"/>
  <c r="AT27" i="4"/>
  <c r="AT25" i="4"/>
  <c r="AX27" i="4"/>
  <c r="AV26" i="4"/>
  <c r="AI26" i="4" s="1"/>
  <c r="AV25" i="4"/>
  <c r="AI25" i="4" s="1"/>
  <c r="AX25" i="4"/>
  <c r="AG26" i="4"/>
  <c r="AH26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H43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Y32" i="2" s="1"/>
  <c r="R32" i="2" s="1"/>
  <c r="D29" i="2"/>
  <c r="AX10" i="4"/>
  <c r="AR10" i="4"/>
  <c r="AR11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AH27" i="4" l="1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4" i="2"/>
  <c r="W35" i="2"/>
  <c r="D30" i="2"/>
  <c r="AA35" i="2"/>
  <c r="Y33" i="2"/>
  <c r="R33" i="2" s="1"/>
  <c r="AA34" i="2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G16" i="4" l="1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C10" i="4" s="1"/>
  <c r="P10" i="2"/>
  <c r="R11" i="2"/>
  <c r="P35" i="2"/>
  <c r="Q35" i="2"/>
  <c r="Q34" i="2"/>
  <c r="P34" i="2"/>
  <c r="AA12" i="2"/>
  <c r="G12" i="2" s="1"/>
  <c r="U12" i="2"/>
  <c r="W13" i="2" s="1"/>
  <c r="H34" i="2"/>
  <c r="G34" i="2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U28" i="2" l="1"/>
  <c r="Y29" i="2" s="1"/>
  <c r="R29" i="2" s="1"/>
  <c r="J10" i="4"/>
  <c r="D10" i="1" s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W30" i="2" l="1"/>
  <c r="Q30" i="2" s="1"/>
  <c r="W31" i="2"/>
  <c r="W32" i="2"/>
  <c r="Q32" i="2" s="1"/>
  <c r="AA30" i="2"/>
  <c r="G30" i="2" s="1"/>
  <c r="Y30" i="2"/>
  <c r="R30" i="2" s="1"/>
  <c r="AA32" i="2"/>
  <c r="H32" i="2" s="1"/>
  <c r="AA31" i="2"/>
  <c r="H31" i="2" s="1"/>
  <c r="D28" i="2"/>
  <c r="Y31" i="2"/>
  <c r="R31" i="2" s="1"/>
  <c r="W33" i="2"/>
  <c r="AA33" i="2"/>
  <c r="P31" i="2"/>
  <c r="Q31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G32" i="2" l="1"/>
  <c r="P32" i="2"/>
  <c r="P30" i="2"/>
  <c r="G31" i="2"/>
  <c r="H30" i="2"/>
  <c r="H33" i="2"/>
  <c r="G33" i="2"/>
  <c r="Q33" i="2"/>
  <c r="P33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R15" i="2" l="1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R16" i="2" l="1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R17" i="2" l="1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H19" i="2" l="1"/>
  <c r="G19" i="2"/>
  <c r="D18" i="2"/>
  <c r="U19" i="2"/>
  <c r="W19" i="2"/>
  <c r="P19" i="2" s="1"/>
  <c r="H18" i="2"/>
  <c r="G18" i="2"/>
  <c r="Y19" i="2"/>
  <c r="R19" i="2" s="1"/>
  <c r="Q18" i="2"/>
  <c r="P18" i="2"/>
  <c r="U20" i="2" l="1"/>
  <c r="Q19" i="2"/>
  <c r="D19" i="2"/>
  <c r="Y20" i="2"/>
  <c r="R20" i="2" s="1"/>
  <c r="AA20" i="2"/>
  <c r="W20" i="2"/>
  <c r="G11" i="2"/>
  <c r="I11" i="2" s="1"/>
  <c r="U21" i="2" l="1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AA22" i="2" l="1"/>
  <c r="G22" i="2" s="1"/>
  <c r="U22" i="2"/>
  <c r="D21" i="2"/>
  <c r="Y22" i="2"/>
  <c r="R22" i="2" s="1"/>
  <c r="P22" i="2"/>
  <c r="H22" i="2"/>
  <c r="Q21" i="2"/>
  <c r="H21" i="2"/>
  <c r="L10" i="4"/>
  <c r="AD10" i="4" s="1"/>
  <c r="K10" i="4"/>
  <c r="AC10" i="4" s="1"/>
  <c r="F10" i="4"/>
  <c r="X10" i="4" s="1"/>
  <c r="D22" i="2" l="1"/>
  <c r="U23" i="2"/>
  <c r="AA24" i="2" s="1"/>
  <c r="Y23" i="2"/>
  <c r="R23" i="2" s="1"/>
  <c r="AA23" i="2"/>
  <c r="W23" i="2"/>
  <c r="W24" i="2"/>
  <c r="AY11" i="4"/>
  <c r="M10" i="4"/>
  <c r="Y10" i="4" s="1"/>
  <c r="H24" i="2" l="1"/>
  <c r="G24" i="2"/>
  <c r="Q24" i="2"/>
  <c r="P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AA26" i="2" l="1"/>
  <c r="W28" i="2"/>
  <c r="Y26" i="2"/>
  <c r="R26" i="2" s="1"/>
  <c r="W27" i="2"/>
  <c r="P27" i="2" s="1"/>
  <c r="G28" i="2"/>
  <c r="H28" i="2"/>
  <c r="Q28" i="2"/>
  <c r="P28" i="2"/>
  <c r="D24" i="2"/>
  <c r="Y27" i="2"/>
  <c r="R27" i="2" s="1"/>
  <c r="W29" i="2"/>
  <c r="AA29" i="2"/>
  <c r="AA25" i="2"/>
  <c r="AA27" i="2"/>
  <c r="W25" i="2"/>
  <c r="W26" i="2"/>
  <c r="G26" i="2"/>
  <c r="H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U10" i="4" s="1"/>
  <c r="C11" i="4"/>
  <c r="C11" i="1" s="1"/>
  <c r="B10" i="1"/>
  <c r="G10" i="1"/>
  <c r="V11" i="4" l="1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T10" i="4"/>
  <c r="BB11" i="4" l="1"/>
  <c r="AL11" i="4" s="1"/>
  <c r="AE11" i="4" s="1"/>
  <c r="W11" i="4"/>
  <c r="BC11" i="4"/>
  <c r="AJ11" i="4"/>
  <c r="AF11" i="4"/>
  <c r="L11" i="4" s="1"/>
  <c r="AD11" i="4" s="1"/>
  <c r="F10" i="1"/>
  <c r="J11" i="4"/>
  <c r="D11" i="1" s="1"/>
  <c r="BD11" i="4" l="1"/>
  <c r="D11" i="4"/>
  <c r="AA11" i="4" l="1"/>
  <c r="K11" i="4"/>
  <c r="F11" i="4"/>
  <c r="X11" i="4" s="1"/>
  <c r="X12" i="4" s="1"/>
  <c r="AC11" i="4" l="1"/>
  <c r="AY12" i="4"/>
  <c r="M11" i="4"/>
  <c r="Y11" i="4" s="1"/>
  <c r="Y12" i="4" s="1"/>
  <c r="BA12" i="4" l="1"/>
  <c r="AQ12" i="4"/>
  <c r="AQ13" i="4" s="1"/>
  <c r="AP12" i="4"/>
  <c r="R11" i="4"/>
  <c r="E11" i="1" s="1"/>
  <c r="B11" i="4"/>
  <c r="B11" i="1" s="1"/>
  <c r="N11" i="4"/>
  <c r="G11" i="1" s="1"/>
  <c r="AP13" i="4" l="1"/>
  <c r="C13" i="4" s="1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U11" i="4" s="1"/>
  <c r="J12" i="4"/>
  <c r="D12" i="1" s="1"/>
  <c r="AB12" i="4" l="1"/>
  <c r="F12" i="4"/>
  <c r="AK13" i="4"/>
  <c r="AM13" i="4"/>
  <c r="AL13" i="4"/>
  <c r="AJ13" i="4"/>
  <c r="AP14" i="4"/>
  <c r="C14" i="4" s="1"/>
  <c r="C14" i="1" s="1"/>
  <c r="V12" i="4"/>
  <c r="AZ12" i="4" s="1"/>
  <c r="BC12" i="4" s="1"/>
  <c r="T11" i="4"/>
  <c r="F11" i="1" s="1"/>
  <c r="O11" i="4"/>
  <c r="P11" i="4" s="1"/>
  <c r="H11" i="1" s="1"/>
  <c r="AM14" i="4" l="1"/>
  <c r="AF14" i="4" s="1"/>
  <c r="AK14" i="4"/>
  <c r="BB12" i="4"/>
  <c r="W12" i="4"/>
  <c r="D12" i="4"/>
  <c r="BD12" i="4" l="1"/>
  <c r="AF12" i="4"/>
  <c r="L12" i="4" s="1"/>
  <c r="AD12" i="4" s="1"/>
  <c r="AE12" i="4"/>
  <c r="K12" i="4" s="1"/>
  <c r="AY13" i="4"/>
  <c r="AA12" i="4"/>
  <c r="AC12" i="4" l="1"/>
  <c r="B12" i="4"/>
  <c r="B12" i="1" s="1"/>
  <c r="M12" i="4"/>
  <c r="R12" i="4" l="1"/>
  <c r="E12" i="1" s="1"/>
  <c r="BA13" i="4"/>
  <c r="N12" i="4"/>
  <c r="G12" i="1" s="1"/>
  <c r="S12" i="4" l="1"/>
  <c r="U12" i="4" s="1"/>
  <c r="Z12" i="4"/>
  <c r="Q12" i="4" s="1"/>
  <c r="J13" i="4"/>
  <c r="D13" i="1" s="1"/>
  <c r="V13" i="4" l="1"/>
  <c r="O12" i="4"/>
  <c r="P12" i="4" s="1"/>
  <c r="H12" i="1" s="1"/>
  <c r="W13" i="4" l="1"/>
  <c r="AZ13" i="4"/>
  <c r="D13" i="4" s="1"/>
  <c r="AA13" i="4" s="1"/>
  <c r="BB13" i="4"/>
  <c r="AF13" i="4" s="1"/>
  <c r="BD13" i="4" l="1"/>
  <c r="AE13" i="4"/>
  <c r="K13" i="4" s="1"/>
  <c r="BC13" i="4"/>
  <c r="E13" i="4"/>
  <c r="L13" i="4" s="1"/>
  <c r="AD13" i="4" s="1"/>
  <c r="T12" i="4"/>
  <c r="F12" i="1" s="1"/>
  <c r="AC13" i="4" l="1"/>
  <c r="AB13" i="4"/>
  <c r="F13" i="4"/>
  <c r="X13" i="4" s="1"/>
  <c r="M13" i="4"/>
  <c r="Y13" i="4" s="1"/>
  <c r="Y14" i="4" s="1"/>
  <c r="B13" i="4" l="1"/>
  <c r="B13" i="1" s="1"/>
  <c r="AY14" i="4"/>
  <c r="BA14" i="4"/>
  <c r="N13" i="4"/>
  <c r="R13" i="4"/>
  <c r="E13" i="1" s="1"/>
  <c r="J14" i="4"/>
  <c r="D14" i="1" s="1"/>
  <c r="Z13" i="4" l="1"/>
  <c r="V14" i="4" s="1"/>
  <c r="G13" i="1"/>
  <c r="S13" i="4"/>
  <c r="U13" i="4" s="1"/>
  <c r="O13" i="4"/>
  <c r="P13" i="4" s="1"/>
  <c r="H13" i="1" s="1"/>
  <c r="Q13" i="4" l="1"/>
  <c r="W14" i="4"/>
  <c r="AZ14" i="4"/>
  <c r="AJ14" i="4" s="1"/>
  <c r="BB14" i="4"/>
  <c r="AL14" i="4" s="1"/>
  <c r="BC14" i="4" l="1"/>
  <c r="D14" i="4"/>
  <c r="AA14" i="4" s="1"/>
  <c r="E14" i="4"/>
  <c r="AB14" i="4" s="1"/>
  <c r="BD14" i="4"/>
  <c r="AE14" i="4"/>
  <c r="T13" i="4"/>
  <c r="F13" i="1" s="1"/>
  <c r="K14" i="4" l="1"/>
  <c r="AC14" i="4" s="1"/>
  <c r="F14" i="4"/>
  <c r="L14" i="4"/>
  <c r="AD14" i="4" s="1"/>
  <c r="AY15" i="4" l="1"/>
  <c r="X14" i="4"/>
  <c r="B14" i="4"/>
  <c r="B14" i="1" s="1"/>
  <c r="M14" i="4"/>
  <c r="AQ15" i="4" l="1"/>
  <c r="J15" i="4" s="1"/>
  <c r="D15" i="1" s="1"/>
  <c r="AP15" i="4"/>
  <c r="N14" i="4"/>
  <c r="G14" i="1" s="1"/>
  <c r="BA15" i="4"/>
  <c r="R14" i="4"/>
  <c r="E14" i="1" s="1"/>
  <c r="C15" i="4" l="1"/>
  <c r="C15" i="1" s="1"/>
  <c r="S14" i="4"/>
  <c r="U14" i="4" s="1"/>
  <c r="Z14" i="4"/>
  <c r="Q14" i="4" s="1"/>
  <c r="V15" i="4" l="1"/>
  <c r="AZ15" i="4" s="1"/>
  <c r="AJ15" i="4" s="1"/>
  <c r="O14" i="4"/>
  <c r="P14" i="4" s="1"/>
  <c r="H14" i="1" s="1"/>
  <c r="T14" i="4"/>
  <c r="F14" i="1" s="1"/>
  <c r="D15" i="4" l="1"/>
  <c r="BB15" i="4"/>
  <c r="AL15" i="4" s="1"/>
  <c r="W15" i="4"/>
  <c r="BC15" i="4"/>
  <c r="AK15" i="4"/>
  <c r="E15" i="4" s="1"/>
  <c r="AA15" i="4" l="1"/>
  <c r="F15" i="4"/>
  <c r="X15" i="4" s="1"/>
  <c r="AM15" i="4"/>
  <c r="AF15" i="4" s="1"/>
  <c r="AE15" i="4"/>
  <c r="K15" i="4" s="1"/>
  <c r="AC15" i="4" s="1"/>
  <c r="BD15" i="4"/>
  <c r="AB15" i="4"/>
  <c r="AY16" i="4" l="1"/>
  <c r="L15" i="4"/>
  <c r="AD15" i="4" s="1"/>
  <c r="M15" i="4" l="1"/>
  <c r="Y15" i="4" s="1"/>
  <c r="B15" i="4"/>
  <c r="B15" i="1" s="1"/>
  <c r="BA16" i="4" l="1"/>
  <c r="R15" i="4"/>
  <c r="N15" i="4"/>
  <c r="AP16" i="4"/>
  <c r="AQ16" i="4"/>
  <c r="J16" i="4" s="1"/>
  <c r="D16" i="1" s="1"/>
  <c r="C16" i="4" l="1"/>
  <c r="C16" i="1" s="1"/>
  <c r="AJ16" i="4"/>
  <c r="AL16" i="4"/>
  <c r="AE16" i="4" s="1"/>
  <c r="G15" i="1"/>
  <c r="Z15" i="4"/>
  <c r="O15" i="4" s="1"/>
  <c r="P15" i="4" s="1"/>
  <c r="H15" i="1" s="1"/>
  <c r="E15" i="1"/>
  <c r="S15" i="4"/>
  <c r="U15" i="4" s="1"/>
  <c r="D16" i="4"/>
  <c r="AA16" i="4" s="1"/>
  <c r="K16" i="4" l="1"/>
  <c r="AC16" i="4" s="1"/>
  <c r="Q15" i="4"/>
  <c r="V16" i="4"/>
  <c r="T15" i="4"/>
  <c r="F15" i="1" s="1"/>
  <c r="AZ16" i="4" l="1"/>
  <c r="BB16" i="4"/>
  <c r="W16" i="4"/>
  <c r="AM16" i="4" l="1"/>
  <c r="AF16" i="4" s="1"/>
  <c r="BD16" i="4"/>
  <c r="AK16" i="4"/>
  <c r="E16" i="4" s="1"/>
  <c r="BC16" i="4"/>
  <c r="AB16" i="4" l="1"/>
  <c r="F16" i="4"/>
  <c r="X16" i="4" s="1"/>
  <c r="L16" i="4"/>
  <c r="AY17" i="4" l="1"/>
  <c r="AD16" i="4"/>
  <c r="B16" i="4" s="1"/>
  <c r="B16" i="1" s="1"/>
  <c r="M16" i="4"/>
  <c r="BA17" i="4" l="1"/>
  <c r="Y16" i="4"/>
  <c r="R16" i="4"/>
  <c r="AQ17" i="4"/>
  <c r="AP17" i="4"/>
  <c r="N16" i="4"/>
  <c r="G16" i="1" l="1"/>
  <c r="Z16" i="4"/>
  <c r="AK17" i="4"/>
  <c r="E17" i="4" s="1"/>
  <c r="AB17" i="4" s="1"/>
  <c r="AM17" i="4"/>
  <c r="AF17" i="4" s="1"/>
  <c r="C17" i="4"/>
  <c r="C17" i="1" s="1"/>
  <c r="J17" i="4"/>
  <c r="D17" i="1" s="1"/>
  <c r="E16" i="1"/>
  <c r="S16" i="4"/>
  <c r="U16" i="4" s="1"/>
  <c r="T16" i="4" s="1"/>
  <c r="F16" i="1" s="1"/>
  <c r="V17" i="4" l="1"/>
  <c r="Q16" i="4"/>
  <c r="O16" i="4"/>
  <c r="P16" i="4" s="1"/>
  <c r="H16" i="1" s="1"/>
  <c r="L17" i="4"/>
  <c r="AD17" i="4" s="1"/>
  <c r="AZ17" i="4" l="1"/>
  <c r="BB17" i="4"/>
  <c r="W17" i="4"/>
  <c r="BD17" i="4" l="1"/>
  <c r="AL17" i="4"/>
  <c r="AE17" i="4" s="1"/>
  <c r="AJ17" i="4"/>
  <c r="D17" i="4" s="1"/>
  <c r="BC17" i="4"/>
  <c r="F17" i="4" l="1"/>
  <c r="X17" i="4" s="1"/>
  <c r="X18" i="4" s="1"/>
  <c r="AA17" i="4"/>
  <c r="K17" i="4"/>
  <c r="M17" i="4" l="1"/>
  <c r="AC17" i="4"/>
  <c r="B17" i="4" s="1"/>
  <c r="B17" i="1" s="1"/>
  <c r="AY18" i="4"/>
  <c r="BA18" i="4" l="1"/>
  <c r="Y17" i="4"/>
  <c r="Y18" i="4" s="1"/>
  <c r="N17" i="4"/>
  <c r="R17" i="4"/>
  <c r="AQ18" i="4"/>
  <c r="AP18" i="4"/>
  <c r="AK18" i="4" l="1"/>
  <c r="AM18" i="4"/>
  <c r="AF18" i="4" s="1"/>
  <c r="C18" i="4"/>
  <c r="C18" i="1" s="1"/>
  <c r="J18" i="4"/>
  <c r="D18" i="1" s="1"/>
  <c r="E17" i="1"/>
  <c r="S17" i="4"/>
  <c r="U17" i="4" s="1"/>
  <c r="T17" i="4" s="1"/>
  <c r="F17" i="1" s="1"/>
  <c r="G17" i="1"/>
  <c r="Z17" i="4"/>
  <c r="O17" i="4" l="1"/>
  <c r="P17" i="4" s="1"/>
  <c r="H17" i="1" s="1"/>
  <c r="Q17" i="4"/>
  <c r="V18" i="4"/>
  <c r="W18" i="4" l="1"/>
  <c r="BB18" i="4"/>
  <c r="AZ18" i="4"/>
  <c r="E18" i="4" l="1"/>
  <c r="BC18" i="4"/>
  <c r="AJ18" i="4"/>
  <c r="D18" i="4" s="1"/>
  <c r="AL18" i="4"/>
  <c r="AE18" i="4" s="1"/>
  <c r="BD18" i="4"/>
  <c r="K18" i="4" l="1"/>
  <c r="AA18" i="4"/>
  <c r="AB18" i="4"/>
  <c r="F18" i="4"/>
  <c r="L18" i="4"/>
  <c r="AD18" i="4" l="1"/>
  <c r="M18" i="4"/>
  <c r="AY19" i="4"/>
  <c r="AC18" i="4"/>
  <c r="B18" i="4" s="1"/>
  <c r="B18" i="1" s="1"/>
  <c r="BA19" i="4" l="1"/>
  <c r="AQ19" i="4"/>
  <c r="AP19" i="4"/>
  <c r="R18" i="4"/>
  <c r="N18" i="4"/>
  <c r="G18" i="1" l="1"/>
  <c r="Z18" i="4"/>
  <c r="E18" i="1"/>
  <c r="S18" i="4"/>
  <c r="U18" i="4" s="1"/>
  <c r="T18" i="4" s="1"/>
  <c r="F18" i="1" s="1"/>
  <c r="AJ19" i="4"/>
  <c r="D19" i="4" s="1"/>
  <c r="AL19" i="4"/>
  <c r="AE19" i="4" s="1"/>
  <c r="C19" i="4"/>
  <c r="C19" i="1" s="1"/>
  <c r="J19" i="4"/>
  <c r="D19" i="1" s="1"/>
  <c r="F19" i="4" l="1"/>
  <c r="AA19" i="4"/>
  <c r="K19" i="4"/>
  <c r="O18" i="4"/>
  <c r="P18" i="4" s="1"/>
  <c r="H18" i="1" s="1"/>
  <c r="Q18" i="4"/>
  <c r="V19" i="4"/>
  <c r="BB19" i="4" l="1"/>
  <c r="AZ19" i="4"/>
  <c r="X19" i="4" s="1"/>
  <c r="W19" i="4"/>
  <c r="AC19" i="4"/>
  <c r="M19" i="4"/>
  <c r="Y19" i="4" l="1"/>
  <c r="AQ20" i="4"/>
  <c r="AP20" i="4"/>
  <c r="BC19" i="4"/>
  <c r="AK19" i="4"/>
  <c r="E19" i="4" s="1"/>
  <c r="BD19" i="4"/>
  <c r="N19" i="4" s="1"/>
  <c r="AM19" i="4"/>
  <c r="AF19" i="4" s="1"/>
  <c r="G19" i="1" l="1"/>
  <c r="Z19" i="4"/>
  <c r="AB19" i="4"/>
  <c r="L19" i="4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R19" i="4"/>
  <c r="D20" i="4"/>
  <c r="C21" i="4" l="1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U19" i="4" s="1"/>
  <c r="T19" i="4" s="1"/>
  <c r="F19" i="1" s="1"/>
  <c r="O19" i="4"/>
  <c r="Q19" i="4"/>
  <c r="V20" i="4"/>
  <c r="AA20" i="4"/>
  <c r="AL22" i="4" l="1"/>
  <c r="AJ22" i="4"/>
  <c r="BB20" i="4"/>
  <c r="W20" i="4"/>
  <c r="AZ20" i="4"/>
  <c r="P19" i="4"/>
  <c r="H19" i="1" s="1"/>
  <c r="E20" i="4" l="1"/>
  <c r="BC20" i="4"/>
  <c r="BD20" i="4"/>
  <c r="AE20" i="4"/>
  <c r="K20" i="4" s="1"/>
  <c r="AC20" i="4" s="1"/>
  <c r="AB20" i="4" l="1"/>
  <c r="L20" i="4"/>
  <c r="F20" i="4"/>
  <c r="X20" i="4" s="1"/>
  <c r="AY21" i="4" l="1"/>
  <c r="AD20" i="4"/>
  <c r="M20" i="4"/>
  <c r="Y20" i="4" s="1"/>
  <c r="B20" i="4"/>
  <c r="B20" i="1" s="1"/>
  <c r="BA21" i="4" l="1"/>
  <c r="R20" i="4"/>
  <c r="N20" i="4"/>
  <c r="G20" i="1" l="1"/>
  <c r="Z20" i="4"/>
  <c r="E20" i="1"/>
  <c r="S20" i="4"/>
  <c r="U20" i="4" s="1"/>
  <c r="T20" i="4" s="1"/>
  <c r="F20" i="1" s="1"/>
  <c r="D21" i="4"/>
  <c r="O20" i="4" l="1"/>
  <c r="P20" i="4" s="1"/>
  <c r="H20" i="1" s="1"/>
  <c r="Q20" i="4"/>
  <c r="V21" i="4"/>
  <c r="AA21" i="4"/>
  <c r="AZ21" i="4" l="1"/>
  <c r="W21" i="4"/>
  <c r="BB21" i="4"/>
  <c r="AE21" i="4" l="1"/>
  <c r="K21" i="4" s="1"/>
  <c r="BD21" i="4"/>
  <c r="AF21" i="4"/>
  <c r="E21" i="4"/>
  <c r="F21" i="4" s="1"/>
  <c r="X21" i="4" s="1"/>
  <c r="BC21" i="4"/>
  <c r="AB21" i="4" l="1"/>
  <c r="AY22" i="4"/>
  <c r="L21" i="4"/>
  <c r="AD21" i="4" s="1"/>
  <c r="AC21" i="4"/>
  <c r="M21" i="4" l="1"/>
  <c r="Y21" i="4" s="1"/>
  <c r="B21" i="4"/>
  <c r="B21" i="1" s="1"/>
  <c r="BA22" i="4" l="1"/>
  <c r="R21" i="4"/>
  <c r="S21" i="4" s="1"/>
  <c r="U21" i="4" s="1"/>
  <c r="T21" i="4" s="1"/>
  <c r="F21" i="1" s="1"/>
  <c r="N21" i="4"/>
  <c r="G21" i="1" s="1"/>
  <c r="D22" i="4"/>
  <c r="F22" i="4" s="1"/>
  <c r="Z21" i="4" l="1"/>
  <c r="O21" i="4" s="1"/>
  <c r="P21" i="4" s="1"/>
  <c r="H21" i="1" s="1"/>
  <c r="E21" i="1"/>
  <c r="AA22" i="4"/>
  <c r="V22" i="4" l="1"/>
  <c r="BB22" i="4" s="1"/>
  <c r="Q21" i="4"/>
  <c r="AZ22" i="4" l="1"/>
  <c r="X22" i="4" s="1"/>
  <c r="W22" i="4"/>
  <c r="AE22" i="4"/>
  <c r="K22" i="4" s="1"/>
  <c r="AM22" i="4"/>
  <c r="AF22" i="4" s="1"/>
  <c r="BD22" i="4"/>
  <c r="BC22" i="4" l="1"/>
  <c r="AK22" i="4"/>
  <c r="E22" i="4" s="1"/>
  <c r="L22" i="4" s="1"/>
  <c r="M22" i="4"/>
  <c r="AC22" i="4"/>
  <c r="AY23" i="4" l="1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G22" i="1" l="1"/>
  <c r="S22" i="4"/>
  <c r="U22" i="4" s="1"/>
  <c r="T22" i="4" s="1"/>
  <c r="F22" i="1" s="1"/>
  <c r="C23" i="4"/>
  <c r="C23" i="1" s="1"/>
  <c r="AM23" i="4"/>
  <c r="AL23" i="4"/>
  <c r="AK23" i="4"/>
  <c r="AJ23" i="4"/>
  <c r="O22" i="4"/>
  <c r="P22" i="4" s="1"/>
  <c r="H22" i="1" s="1"/>
  <c r="Q22" i="4"/>
  <c r="V23" i="4"/>
  <c r="AZ23" i="4" l="1"/>
  <c r="E23" i="4" s="1"/>
  <c r="AB23" i="4" s="1"/>
  <c r="BB23" i="4"/>
  <c r="AE23" i="4" s="1"/>
  <c r="W23" i="4"/>
  <c r="D23" i="4" l="1"/>
  <c r="BC23" i="4"/>
  <c r="AF23" i="4"/>
  <c r="L23" i="4" s="1"/>
  <c r="AD23" i="4" s="1"/>
  <c r="BD23" i="4"/>
  <c r="AA23" i="4" l="1"/>
  <c r="F23" i="4"/>
  <c r="X23" i="4" s="1"/>
  <c r="K23" i="4"/>
  <c r="AY24" i="4" l="1"/>
  <c r="M23" i="4"/>
  <c r="AC23" i="4"/>
  <c r="B23" i="4" s="1"/>
  <c r="B23" i="1" s="1"/>
  <c r="Y23" i="4" l="1"/>
  <c r="AQ24" i="4"/>
  <c r="AP24" i="4"/>
  <c r="BA24" i="4"/>
  <c r="R23" i="4"/>
  <c r="N23" i="4"/>
  <c r="C24" i="4" l="1"/>
  <c r="C24" i="1" s="1"/>
  <c r="AM24" i="4"/>
  <c r="AJ24" i="4"/>
  <c r="AL24" i="4"/>
  <c r="AE24" i="4" s="1"/>
  <c r="AK24" i="4"/>
  <c r="E24" i="4" s="1"/>
  <c r="AB24" i="4" s="1"/>
  <c r="J24" i="4"/>
  <c r="D24" i="1" s="1"/>
  <c r="G23" i="1"/>
  <c r="Z23" i="4"/>
  <c r="E23" i="1"/>
  <c r="S23" i="4"/>
  <c r="U23" i="4" s="1"/>
  <c r="T23" i="4" s="1"/>
  <c r="F23" i="1" s="1"/>
  <c r="O23" i="4" l="1"/>
  <c r="P23" i="4" s="1"/>
  <c r="H23" i="1" s="1"/>
  <c r="Q23" i="4"/>
  <c r="V24" i="4"/>
  <c r="W24" i="4" l="1"/>
  <c r="AZ24" i="4"/>
  <c r="BB24" i="4"/>
  <c r="AF24" i="4" l="1"/>
  <c r="L24" i="4" s="1"/>
  <c r="AD24" i="4" s="1"/>
  <c r="BD24" i="4"/>
  <c r="D24" i="4"/>
  <c r="BC24" i="4"/>
  <c r="F24" i="4" l="1"/>
  <c r="X24" i="4" s="1"/>
  <c r="K24" i="4"/>
  <c r="AA24" i="4"/>
  <c r="AY25" i="4" l="1"/>
  <c r="AC24" i="4"/>
  <c r="B24" i="4" s="1"/>
  <c r="B24" i="1" s="1"/>
  <c r="M24" i="4"/>
  <c r="Y24" i="4" l="1"/>
  <c r="AQ25" i="4"/>
  <c r="J25" i="4" s="1"/>
  <c r="D25" i="1" s="1"/>
  <c r="AP25" i="4"/>
  <c r="BA25" i="4"/>
  <c r="N24" i="4"/>
  <c r="R24" i="4"/>
  <c r="AJ25" i="4" l="1"/>
  <c r="AL25" i="4"/>
  <c r="AE25" i="4" s="1"/>
  <c r="C25" i="4"/>
  <c r="C25" i="1" s="1"/>
  <c r="E24" i="1"/>
  <c r="S24" i="4"/>
  <c r="U24" i="4" s="1"/>
  <c r="T24" i="4" s="1"/>
  <c r="F24" i="1" s="1"/>
  <c r="G24" i="1"/>
  <c r="Z24" i="4"/>
  <c r="AK25" i="4"/>
  <c r="E25" i="4" s="1"/>
  <c r="AM25" i="4"/>
  <c r="O24" i="4" l="1"/>
  <c r="P24" i="4" s="1"/>
  <c r="H24" i="1" s="1"/>
  <c r="Q24" i="4"/>
  <c r="V25" i="4"/>
  <c r="F25" i="4"/>
  <c r="AB25" i="4"/>
  <c r="W25" i="4" l="1"/>
  <c r="BB25" i="4"/>
  <c r="AZ25" i="4"/>
  <c r="X25" i="4" s="1"/>
  <c r="D25" i="4" l="1"/>
  <c r="BC25" i="4"/>
  <c r="BD25" i="4"/>
  <c r="AF25" i="4"/>
  <c r="L25" i="4" s="1"/>
  <c r="M25" i="4" l="1"/>
  <c r="AD25" i="4"/>
  <c r="AA25" i="4"/>
  <c r="K25" i="4"/>
  <c r="AC25" i="4" s="1"/>
  <c r="AY26" i="4"/>
  <c r="Y25" i="4" l="1"/>
  <c r="AQ26" i="4"/>
  <c r="J26" i="4" s="1"/>
  <c r="D26" i="1" s="1"/>
  <c r="AP26" i="4"/>
  <c r="B25" i="4"/>
  <c r="B25" i="1" s="1"/>
  <c r="BA26" i="4"/>
  <c r="N25" i="4"/>
  <c r="R25" i="4"/>
  <c r="C26" i="4" l="1"/>
  <c r="C26" i="1" s="1"/>
  <c r="AL26" i="4"/>
  <c r="AE26" i="4" s="1"/>
  <c r="AJ26" i="4"/>
  <c r="E25" i="1"/>
  <c r="S25" i="4"/>
  <c r="U25" i="4" s="1"/>
  <c r="T25" i="4" s="1"/>
  <c r="F25" i="1" s="1"/>
  <c r="G25" i="1"/>
  <c r="Z25" i="4"/>
  <c r="O25" i="4" l="1"/>
  <c r="P25" i="4" s="1"/>
  <c r="H25" i="1" s="1"/>
  <c r="V26" i="4"/>
  <c r="Q25" i="4"/>
  <c r="AM26" i="4"/>
  <c r="AK26" i="4"/>
  <c r="E26" i="4" s="1"/>
  <c r="AZ26" i="4" l="1"/>
  <c r="BB26" i="4"/>
  <c r="BD26" i="4" s="1"/>
  <c r="W26" i="4"/>
  <c r="AB26" i="4"/>
  <c r="D26" i="4" l="1"/>
  <c r="BC26" i="4"/>
  <c r="AF26" i="4"/>
  <c r="L26" i="4" s="1"/>
  <c r="AD26" i="4" s="1"/>
  <c r="F26" i="4" l="1"/>
  <c r="X26" i="4" s="1"/>
  <c r="AA26" i="4"/>
  <c r="K26" i="4"/>
  <c r="AY27" i="4" l="1"/>
  <c r="AC26" i="4"/>
  <c r="B26" i="4" s="1"/>
  <c r="M26" i="4"/>
  <c r="AQ27" i="4" l="1"/>
  <c r="J27" i="4" s="1"/>
  <c r="D27" i="1" s="1"/>
  <c r="AP27" i="4"/>
  <c r="BA27" i="4"/>
  <c r="Y26" i="4"/>
  <c r="B26" i="1"/>
  <c r="R26" i="4"/>
  <c r="N26" i="4"/>
  <c r="AM27" i="4" l="1"/>
  <c r="AF27" i="4" s="1"/>
  <c r="AK27" i="4"/>
  <c r="E27" i="4" s="1"/>
  <c r="C27" i="4"/>
  <c r="C27" i="1" s="1"/>
  <c r="AL27" i="4"/>
  <c r="AJ27" i="4"/>
  <c r="E26" i="1"/>
  <c r="S26" i="4"/>
  <c r="U26" i="4" s="1"/>
  <c r="T26" i="4" s="1"/>
  <c r="F26" i="1" s="1"/>
  <c r="G26" i="1"/>
  <c r="Z26" i="4"/>
  <c r="L27" i="4" l="1"/>
  <c r="AD27" i="4" s="1"/>
  <c r="AB27" i="4"/>
  <c r="O26" i="4"/>
  <c r="P26" i="4" s="1"/>
  <c r="H26" i="1" s="1"/>
  <c r="Q26" i="4"/>
  <c r="V27" i="4"/>
  <c r="AZ27" i="4" l="1"/>
  <c r="BB27" i="4"/>
  <c r="W27" i="4"/>
  <c r="BD27" i="4" l="1"/>
  <c r="AE27" i="4"/>
  <c r="BC27" i="4"/>
  <c r="D27" i="4"/>
  <c r="AA27" i="4" l="1"/>
  <c r="K27" i="4"/>
  <c r="F27" i="4"/>
  <c r="X27" i="4" s="1"/>
  <c r="AC27" i="4" l="1"/>
  <c r="B27" i="4" s="1"/>
  <c r="B27" i="1" s="1"/>
  <c r="M27" i="4"/>
  <c r="AY28" i="4"/>
  <c r="Y27" i="4" l="1"/>
  <c r="AQ28" i="4"/>
  <c r="J28" i="4" s="1"/>
  <c r="D28" i="1" s="1"/>
  <c r="AP28" i="4"/>
  <c r="BA28" i="4"/>
  <c r="N27" i="4"/>
  <c r="R27" i="4"/>
  <c r="AJ28" i="4" l="1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U27" i="4" s="1"/>
  <c r="T27" i="4" s="1"/>
  <c r="F27" i="1" s="1"/>
  <c r="O27" i="4" l="1"/>
  <c r="P27" i="4" s="1"/>
  <c r="H27" i="1" s="1"/>
  <c r="Q27" i="4"/>
  <c r="V28" i="4"/>
  <c r="BB28" i="4" l="1"/>
  <c r="AZ28" i="4"/>
  <c r="W28" i="4"/>
  <c r="D28" i="4" l="1"/>
  <c r="F28" i="4" s="1"/>
  <c r="X28" i="4" s="1"/>
  <c r="BC28" i="4"/>
  <c r="BD28" i="4"/>
  <c r="AF28" i="4"/>
  <c r="L28" i="4" s="1"/>
  <c r="F29" i="4"/>
  <c r="AD28" i="4" l="1"/>
  <c r="K28" i="4"/>
  <c r="AC28" i="4" s="1"/>
  <c r="AA28" i="4"/>
  <c r="AY29" i="4"/>
  <c r="M29" i="4"/>
  <c r="M28" i="4" l="1"/>
  <c r="R28" i="4" s="1"/>
  <c r="B28" i="4"/>
  <c r="R29" i="4"/>
  <c r="N29" i="4"/>
  <c r="AP30" i="4"/>
  <c r="AQ30" i="4"/>
  <c r="BA29" i="4" l="1"/>
  <c r="Y28" i="4"/>
  <c r="N28" i="4"/>
  <c r="G28" i="1" s="1"/>
  <c r="AQ29" i="4"/>
  <c r="J29" i="4" s="1"/>
  <c r="D29" i="1" s="1"/>
  <c r="AP29" i="4"/>
  <c r="E28" i="1"/>
  <c r="S28" i="4"/>
  <c r="U28" i="4" s="1"/>
  <c r="T28" i="4" s="1"/>
  <c r="Z28" i="4"/>
  <c r="B28" i="1"/>
  <c r="G29" i="1"/>
  <c r="AK30" i="4"/>
  <c r="E30" i="4" s="1"/>
  <c r="AM30" i="4"/>
  <c r="C30" i="4"/>
  <c r="C30" i="1" s="1"/>
  <c r="S29" i="4"/>
  <c r="U29" i="4" s="1"/>
  <c r="T29" i="4" s="1"/>
  <c r="F29" i="1" s="1"/>
  <c r="AL29" i="4" l="1"/>
  <c r="AE29" i="4" s="1"/>
  <c r="C29" i="4"/>
  <c r="C29" i="1" s="1"/>
  <c r="AJ29" i="4"/>
  <c r="AK29" i="4"/>
  <c r="E29" i="4" s="1"/>
  <c r="AB29" i="4" s="1"/>
  <c r="AM29" i="4"/>
  <c r="J30" i="4"/>
  <c r="D30" i="1" s="1"/>
  <c r="O28" i="4"/>
  <c r="P28" i="4" s="1"/>
  <c r="H28" i="1" s="1"/>
  <c r="Q28" i="4"/>
  <c r="V29" i="4"/>
  <c r="F28" i="1"/>
  <c r="T4" i="4"/>
  <c r="P29" i="4"/>
  <c r="H29" i="1" s="1"/>
  <c r="AB30" i="4"/>
  <c r="BB29" i="4" l="1"/>
  <c r="Y29" i="4" s="1"/>
  <c r="W29" i="4"/>
  <c r="Z29" i="4" s="1"/>
  <c r="AZ29" i="4"/>
  <c r="X29" i="4" s="1"/>
  <c r="O29" i="4"/>
  <c r="AL30" i="4"/>
  <c r="AE30" i="4" s="1"/>
  <c r="AJ30" i="4"/>
  <c r="Q29" i="4" l="1"/>
  <c r="V30" i="4"/>
  <c r="W30" i="4" s="1"/>
  <c r="D29" i="4"/>
  <c r="BC29" i="4"/>
  <c r="BD29" i="4"/>
  <c r="AF29" i="4"/>
  <c r="L29" i="4" s="1"/>
  <c r="AD29" i="4" s="1"/>
  <c r="F30" i="4"/>
  <c r="K29" i="4" l="1"/>
  <c r="AA29" i="4"/>
  <c r="AY30" i="4"/>
  <c r="AZ30" i="4" s="1"/>
  <c r="M30" i="4"/>
  <c r="BC30" i="4" l="1"/>
  <c r="D30" i="4"/>
  <c r="X30" i="4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C29" i="4"/>
  <c r="BA30" i="4"/>
  <c r="BB30" i="4" s="1"/>
  <c r="B29" i="4"/>
  <c r="B29" i="1" s="1"/>
  <c r="AP31" i="4"/>
  <c r="AQ31" i="4"/>
  <c r="J31" i="4" s="1"/>
  <c r="D31" i="1" s="1"/>
  <c r="N30" i="4"/>
  <c r="G30" i="1" s="1"/>
  <c r="R30" i="4"/>
  <c r="BD30" i="4" l="1"/>
  <c r="AF30" i="4"/>
  <c r="L30" i="4" s="1"/>
  <c r="Y30" i="4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AA30" i="4"/>
  <c r="K30" i="4"/>
  <c r="AY31" i="4"/>
  <c r="S30" i="4"/>
  <c r="U30" i="4" s="1"/>
  <c r="T30" i="4" s="1"/>
  <c r="F30" i="1" s="1"/>
  <c r="Z30" i="4"/>
  <c r="O30" i="4" s="1"/>
  <c r="P30" i="4" s="1"/>
  <c r="H30" i="1" s="1"/>
  <c r="AJ31" i="4"/>
  <c r="AL31" i="4"/>
  <c r="AE31" i="4" s="1"/>
  <c r="D31" i="4"/>
  <c r="C31" i="4"/>
  <c r="C31" i="1" s="1"/>
  <c r="AD30" i="4" l="1"/>
  <c r="B30" i="4"/>
  <c r="B30" i="1" s="1"/>
  <c r="AC30" i="4"/>
  <c r="BA31" i="4"/>
  <c r="AA31" i="4"/>
  <c r="K31" i="4"/>
  <c r="AC31" i="4" s="1"/>
  <c r="Q30" i="4"/>
  <c r="V31" i="4"/>
  <c r="W31" i="4" l="1"/>
  <c r="BB31" i="4"/>
  <c r="AZ31" i="4"/>
  <c r="BC31" i="4" l="1"/>
  <c r="AK31" i="4"/>
  <c r="E31" i="4" s="1"/>
  <c r="AM31" i="4"/>
  <c r="AF31" i="4" s="1"/>
  <c r="BD31" i="4"/>
  <c r="F31" i="4" l="1"/>
  <c r="L31" i="4"/>
  <c r="AB31" i="4"/>
  <c r="AY32" i="4" l="1"/>
  <c r="M31" i="4"/>
  <c r="BA32" i="4" s="1"/>
  <c r="AD31" i="4"/>
  <c r="B31" i="4" s="1"/>
  <c r="B31" i="1" s="1"/>
  <c r="AP32" i="4" l="1"/>
  <c r="N31" i="4"/>
  <c r="G31" i="1" s="1"/>
  <c r="R31" i="4"/>
  <c r="AQ32" i="4"/>
  <c r="J32" i="4" l="1"/>
  <c r="D32" i="1" s="1"/>
  <c r="S31" i="4"/>
  <c r="U31" i="4" s="1"/>
  <c r="T31" i="4" s="1"/>
  <c r="F31" i="1" s="1"/>
  <c r="Z31" i="4"/>
  <c r="O31" i="4"/>
  <c r="P31" i="4" s="1"/>
  <c r="H31" i="1" s="1"/>
  <c r="AJ32" i="4"/>
  <c r="D32" i="4" s="1"/>
  <c r="AL32" i="4"/>
  <c r="AE32" i="4" s="1"/>
  <c r="C32" i="4"/>
  <c r="C32" i="1" s="1"/>
  <c r="Q31" i="4" l="1"/>
  <c r="V32" i="4"/>
  <c r="K32" i="4"/>
  <c r="AA32" i="4"/>
  <c r="F32" i="4"/>
  <c r="AC32" i="4" l="1"/>
  <c r="M32" i="4"/>
  <c r="O32" i="4"/>
  <c r="AZ32" i="4"/>
  <c r="BB32" i="4"/>
  <c r="W32" i="4"/>
  <c r="BD32" i="4" l="1"/>
  <c r="R32" i="4" s="1"/>
  <c r="AM32" i="4"/>
  <c r="AF32" i="4" s="1"/>
  <c r="BC32" i="4"/>
  <c r="AK32" i="4"/>
  <c r="E32" i="4" s="1"/>
  <c r="AP33" i="4"/>
  <c r="N32" i="4"/>
  <c r="AQ33" i="4"/>
  <c r="J33" i="4" s="1"/>
  <c r="D33" i="1" s="1"/>
  <c r="Z32" i="4" l="1"/>
  <c r="Q32" i="4" s="1"/>
  <c r="G32" i="1"/>
  <c r="V33" i="4"/>
  <c r="AK33" i="4"/>
  <c r="E33" i="4" s="1"/>
  <c r="AM33" i="4"/>
  <c r="AF33" i="4" s="1"/>
  <c r="C33" i="4"/>
  <c r="C33" i="1" s="1"/>
  <c r="AY33" i="4"/>
  <c r="AB32" i="4"/>
  <c r="L32" i="4"/>
  <c r="S32" i="4"/>
  <c r="U32" i="4" s="1"/>
  <c r="T32" i="4" s="1"/>
  <c r="F32" i="1" s="1"/>
  <c r="AD32" i="4" l="1"/>
  <c r="B32" i="4" s="1"/>
  <c r="BA33" i="4"/>
  <c r="BB33" i="4" s="1"/>
  <c r="F33" i="4"/>
  <c r="AB33" i="4"/>
  <c r="L33" i="4"/>
  <c r="W33" i="4"/>
  <c r="AZ33" i="4"/>
  <c r="P32" i="4" l="1"/>
  <c r="H32" i="1" s="1"/>
  <c r="B32" i="1"/>
  <c r="BC33" i="4"/>
  <c r="AJ33" i="4"/>
  <c r="D33" i="4" s="1"/>
  <c r="M33" i="4"/>
  <c r="AD33" i="4"/>
  <c r="BD33" i="4"/>
  <c r="AL33" i="4"/>
  <c r="AE33" i="4" s="1"/>
  <c r="N33" i="4" l="1"/>
  <c r="AP34" i="4"/>
  <c r="R33" i="4"/>
  <c r="AQ34" i="4"/>
  <c r="K33" i="4"/>
  <c r="AY34" i="4"/>
  <c r="AA33" i="4"/>
  <c r="Z33" i="4" l="1"/>
  <c r="Q33" i="4" s="1"/>
  <c r="G33" i="1"/>
  <c r="BA34" i="4"/>
  <c r="AC33" i="4"/>
  <c r="B33" i="4" s="1"/>
  <c r="B33" i="1" s="1"/>
  <c r="J34" i="4"/>
  <c r="D34" i="1" s="1"/>
  <c r="AE34" i="4"/>
  <c r="AQ35" i="4"/>
  <c r="S33" i="4"/>
  <c r="U33" i="4" s="1"/>
  <c r="T33" i="4" s="1"/>
  <c r="F33" i="1" s="1"/>
  <c r="AL34" i="4"/>
  <c r="AM34" i="4"/>
  <c r="AJ34" i="4"/>
  <c r="E34" i="4"/>
  <c r="AB34" i="4" s="1"/>
  <c r="C34" i="4"/>
  <c r="C34" i="1" s="1"/>
  <c r="AK34" i="4"/>
  <c r="AP35" i="4"/>
  <c r="O33" i="4"/>
  <c r="V34" i="4"/>
  <c r="J35" i="4" l="1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AZ34" i="4"/>
  <c r="BB34" i="4"/>
  <c r="BD34" i="4" l="1"/>
  <c r="AF34" i="4"/>
  <c r="L34" i="4" s="1"/>
  <c r="F35" i="4"/>
  <c r="AB35" i="4"/>
  <c r="L35" i="4"/>
  <c r="BC34" i="4"/>
  <c r="D34" i="4"/>
  <c r="K34" i="4" l="1"/>
  <c r="F34" i="4"/>
  <c r="AA34" i="4"/>
  <c r="AD35" i="4"/>
  <c r="M35" i="4"/>
  <c r="AD34" i="4"/>
  <c r="B34" i="4"/>
  <c r="P34" i="4" l="1"/>
  <c r="H34" i="1" s="1"/>
  <c r="B34" i="1"/>
  <c r="AQ37" i="4"/>
  <c r="AP37" i="4"/>
  <c r="AY35" i="4"/>
  <c r="M34" i="4"/>
  <c r="AC34" i="4"/>
  <c r="BA35" i="4" l="1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Z34" i="4" l="1"/>
  <c r="G34" i="1"/>
  <c r="J38" i="4"/>
  <c r="D38" i="1" s="1"/>
  <c r="AF38" i="4"/>
  <c r="AQ39" i="4"/>
  <c r="O34" i="4"/>
  <c r="V35" i="4"/>
  <c r="Q34" i="4"/>
  <c r="C38" i="4"/>
  <c r="C38" i="1" s="1"/>
  <c r="AK38" i="4"/>
  <c r="AL38" i="4"/>
  <c r="AM38" i="4"/>
  <c r="AP39" i="4"/>
  <c r="AJ38" i="4"/>
  <c r="D38" i="4"/>
  <c r="S34" i="4"/>
  <c r="U34" i="4" s="1"/>
  <c r="T34" i="4" s="1"/>
  <c r="F34" i="1" s="1"/>
  <c r="AA38" i="4" l="1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AE35" i="4" l="1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AY36" i="4" l="1"/>
  <c r="K35" i="4"/>
  <c r="AA35" i="4"/>
  <c r="AA40" i="4"/>
  <c r="K40" i="4"/>
  <c r="AC40" i="4" s="1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Z35" i="4" l="1"/>
  <c r="O35" i="4" s="1"/>
  <c r="G35" i="1"/>
  <c r="K41" i="4"/>
  <c r="AC41" i="4" s="1"/>
  <c r="AA41" i="4"/>
  <c r="D42" i="4"/>
  <c r="AL42" i="4"/>
  <c r="AJ42" i="4"/>
  <c r="AP43" i="4"/>
  <c r="AK42" i="4"/>
  <c r="AM42" i="4"/>
  <c r="Q35" i="4"/>
  <c r="V36" i="4"/>
  <c r="AZ36" i="4" s="1"/>
  <c r="AC35" i="4"/>
  <c r="B35" i="4" s="1"/>
  <c r="BA36" i="4"/>
  <c r="S35" i="4"/>
  <c r="U35" i="4" s="1"/>
  <c r="T35" i="4" s="1"/>
  <c r="F35" i="1" s="1"/>
  <c r="J42" i="4"/>
  <c r="D42" i="1" s="1"/>
  <c r="AF42" i="4"/>
  <c r="AQ43" i="4"/>
  <c r="W36" i="4"/>
  <c r="P35" i="4" l="1"/>
  <c r="H35" i="1" s="1"/>
  <c r="B35" i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BD36" i="4" l="1"/>
  <c r="AB43" i="4"/>
  <c r="L43" i="4"/>
  <c r="AD43" i="4" s="1"/>
  <c r="N36" i="4"/>
  <c r="G36" i="1" s="1"/>
  <c r="R36" i="4"/>
  <c r="AA36" i="4"/>
  <c r="AY37" i="4"/>
  <c r="K36" i="4"/>
  <c r="BA37" i="4" l="1"/>
  <c r="AC36" i="4"/>
  <c r="B36" i="4" s="1"/>
  <c r="S36" i="4"/>
  <c r="U36" i="4" s="1"/>
  <c r="T36" i="4" s="1"/>
  <c r="F36" i="1" s="1"/>
  <c r="Z36" i="4"/>
  <c r="O36" i="4" s="1"/>
  <c r="P36" i="4" l="1"/>
  <c r="H36" i="1" s="1"/>
  <c r="B36" i="1"/>
  <c r="V37" i="4"/>
  <c r="Q36" i="4"/>
  <c r="W37" i="4" l="1"/>
  <c r="AZ37" i="4"/>
  <c r="BB37" i="4"/>
  <c r="BD37" i="4" l="1"/>
  <c r="AE37" i="4"/>
  <c r="K37" i="4" s="1"/>
  <c r="BC37" i="4"/>
  <c r="E37" i="4"/>
  <c r="AB37" i="4" l="1"/>
  <c r="F37" i="4"/>
  <c r="L37" i="4"/>
  <c r="B37" i="4" s="1"/>
  <c r="B37" i="1" s="1"/>
  <c r="AC37" i="4"/>
  <c r="AD37" i="4" l="1"/>
  <c r="M37" i="4"/>
  <c r="AY38" i="4"/>
  <c r="R37" i="4" l="1"/>
  <c r="N37" i="4"/>
  <c r="G37" i="1" s="1"/>
  <c r="BA38" i="4"/>
  <c r="Z37" i="4" l="1"/>
  <c r="O37" i="4" s="1"/>
  <c r="P37" i="4" s="1"/>
  <c r="H37" i="1" s="1"/>
  <c r="S37" i="4"/>
  <c r="U37" i="4" s="1"/>
  <c r="T37" i="4" s="1"/>
  <c r="F37" i="1" s="1"/>
  <c r="Q37" i="4" l="1"/>
  <c r="V38" i="4"/>
  <c r="W38" i="4" l="1"/>
  <c r="AZ38" i="4"/>
  <c r="BB38" i="4"/>
  <c r="BD38" i="4" l="1"/>
  <c r="AE38" i="4"/>
  <c r="K38" i="4" s="1"/>
  <c r="BC38" i="4"/>
  <c r="E38" i="4"/>
  <c r="AB38" i="4" l="1"/>
  <c r="AY39" i="4"/>
  <c r="L38" i="4"/>
  <c r="AD38" i="4" s="1"/>
  <c r="AC38" i="4"/>
  <c r="M38" i="4"/>
  <c r="R38" i="4" l="1"/>
  <c r="N38" i="4"/>
  <c r="G38" i="1" s="1"/>
  <c r="BA39" i="4"/>
  <c r="B38" i="4"/>
  <c r="B38" i="1" s="1"/>
  <c r="S38" i="4" l="1"/>
  <c r="U38" i="4" s="1"/>
  <c r="T38" i="4" s="1"/>
  <c r="F38" i="1" s="1"/>
  <c r="Z38" i="4"/>
  <c r="O38" i="4" s="1"/>
  <c r="P38" i="4" s="1"/>
  <c r="H38" i="1" s="1"/>
  <c r="V39" i="4" l="1"/>
  <c r="Q38" i="4"/>
  <c r="W39" i="4" l="1"/>
  <c r="AZ39" i="4"/>
  <c r="BB39" i="4"/>
  <c r="BD39" i="4" l="1"/>
  <c r="AE39" i="4"/>
  <c r="K39" i="4" s="1"/>
  <c r="BC39" i="4"/>
  <c r="E39" i="4"/>
  <c r="AB39" i="4" l="1"/>
  <c r="AY40" i="4"/>
  <c r="L39" i="4"/>
  <c r="AD39" i="4" s="1"/>
  <c r="AC39" i="4"/>
  <c r="M39" i="4"/>
  <c r="BA40" i="4" l="1"/>
  <c r="B39" i="4"/>
  <c r="B39" i="1" s="1"/>
  <c r="N39" i="4"/>
  <c r="G39" i="1" s="1"/>
  <c r="R39" i="4"/>
  <c r="S39" i="4" l="1"/>
  <c r="U39" i="4" s="1"/>
  <c r="T39" i="4" s="1"/>
  <c r="F39" i="1" s="1"/>
  <c r="Z39" i="4"/>
  <c r="O39" i="4" s="1"/>
  <c r="P39" i="4" s="1"/>
  <c r="H39" i="1" s="1"/>
  <c r="Q39" i="4" l="1"/>
  <c r="V40" i="4"/>
  <c r="W40" i="4" l="1"/>
  <c r="AZ40" i="4"/>
  <c r="BB40" i="4"/>
  <c r="BD40" i="4" l="1"/>
  <c r="AF40" i="4"/>
  <c r="BC40" i="4"/>
  <c r="E40" i="4"/>
  <c r="F46" i="4"/>
  <c r="AB40" i="4" l="1"/>
  <c r="F40" i="4"/>
  <c r="L40" i="4"/>
  <c r="M46" i="4"/>
  <c r="AD40" i="4" l="1"/>
  <c r="B40" i="4" s="1"/>
  <c r="B40" i="1" s="1"/>
  <c r="M40" i="4"/>
  <c r="AY41" i="4"/>
  <c r="N46" i="4"/>
  <c r="G46" i="1" s="1"/>
  <c r="R46" i="4"/>
  <c r="BA41" i="4" l="1"/>
  <c r="R40" i="4"/>
  <c r="N40" i="4"/>
  <c r="G40" i="1" s="1"/>
  <c r="V47" i="4"/>
  <c r="S46" i="4"/>
  <c r="E47" i="4"/>
  <c r="C47" i="4"/>
  <c r="C47" i="1" s="1"/>
  <c r="P46" i="4"/>
  <c r="H46" i="1" s="1"/>
  <c r="Z40" i="4" l="1"/>
  <c r="O40" i="4" s="1"/>
  <c r="P40" i="4" s="1"/>
  <c r="H40" i="1" s="1"/>
  <c r="S40" i="4"/>
  <c r="U40" i="4" s="1"/>
  <c r="T40" i="4" s="1"/>
  <c r="F40" i="1" s="1"/>
  <c r="U46" i="4"/>
  <c r="T46" i="4" s="1"/>
  <c r="F46" i="1" s="1"/>
  <c r="D47" i="4"/>
  <c r="L47" i="4"/>
  <c r="F47" i="4"/>
  <c r="AY48" i="4" l="1"/>
  <c r="Q40" i="4"/>
  <c r="V41" i="4"/>
  <c r="M47" i="4"/>
  <c r="K47" i="4"/>
  <c r="BA48" i="4" l="1"/>
  <c r="BB41" i="4"/>
  <c r="W41" i="4"/>
  <c r="AZ41" i="4"/>
  <c r="B47" i="4"/>
  <c r="B47" i="1" s="1"/>
  <c r="N47" i="4"/>
  <c r="G47" i="1" s="1"/>
  <c r="R47" i="4"/>
  <c r="BC41" i="4" l="1"/>
  <c r="E41" i="4"/>
  <c r="BD41" i="4"/>
  <c r="AF41" i="4"/>
  <c r="J48" i="4"/>
  <c r="D48" i="1" s="1"/>
  <c r="E48" i="4"/>
  <c r="C48" i="4"/>
  <c r="C48" i="1" s="1"/>
  <c r="S47" i="4"/>
  <c r="AB41" i="4" l="1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AZ48" i="4" l="1"/>
  <c r="BC48" i="4" s="1"/>
  <c r="BB48" i="4"/>
  <c r="BD48" i="4" s="1"/>
  <c r="AD41" i="4"/>
  <c r="B41" i="4" s="1"/>
  <c r="B41" i="1" s="1"/>
  <c r="M41" i="4"/>
  <c r="AY42" i="4"/>
  <c r="D48" i="4"/>
  <c r="AY49" i="4" s="1"/>
  <c r="M48" i="4"/>
  <c r="BA42" i="4" l="1"/>
  <c r="R41" i="4"/>
  <c r="N41" i="4"/>
  <c r="G41" i="1" s="1"/>
  <c r="R48" i="4"/>
  <c r="N48" i="4"/>
  <c r="G48" i="1" s="1"/>
  <c r="K48" i="4"/>
  <c r="BA49" i="4" s="1"/>
  <c r="Z41" i="4" l="1"/>
  <c r="O41" i="4" s="1"/>
  <c r="P41" i="4" s="1"/>
  <c r="H41" i="1" s="1"/>
  <c r="S41" i="4"/>
  <c r="U41" i="4" s="1"/>
  <c r="T41" i="4" s="1"/>
  <c r="F41" i="1" s="1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V42" i="4" l="1"/>
  <c r="Q41" i="4"/>
  <c r="U48" i="4"/>
  <c r="T48" i="4" s="1"/>
  <c r="F48" i="1" s="1"/>
  <c r="V49" i="4"/>
  <c r="Q48" i="4"/>
  <c r="O48" i="4"/>
  <c r="P48" i="4"/>
  <c r="H48" i="1" s="1"/>
  <c r="AZ49" i="4" l="1"/>
  <c r="BC49" i="4" s="1"/>
  <c r="BB49" i="4"/>
  <c r="BD49" i="4" s="1"/>
  <c r="W42" i="4"/>
  <c r="BB42" i="4"/>
  <c r="AZ42" i="4"/>
  <c r="O42" i="4"/>
  <c r="E49" i="4"/>
  <c r="K49" i="4"/>
  <c r="BC42" i="4" l="1"/>
  <c r="E42" i="4"/>
  <c r="BD42" i="4"/>
  <c r="AE42" i="4"/>
  <c r="K42" i="4" s="1"/>
  <c r="F49" i="4"/>
  <c r="AY50" i="4" s="1"/>
  <c r="L49" i="4"/>
  <c r="AC42" i="4" l="1"/>
  <c r="M42" i="4"/>
  <c r="AB42" i="4"/>
  <c r="AY43" i="4"/>
  <c r="L42" i="4"/>
  <c r="AD42" i="4" s="1"/>
  <c r="B49" i="4"/>
  <c r="B49" i="1" s="1"/>
  <c r="M49" i="4"/>
  <c r="BA50" i="4" s="1"/>
  <c r="N42" i="4" l="1"/>
  <c r="R42" i="4"/>
  <c r="B42" i="4"/>
  <c r="BA43" i="4"/>
  <c r="N49" i="4"/>
  <c r="G49" i="1" s="1"/>
  <c r="R49" i="4"/>
  <c r="P42" i="4" l="1"/>
  <c r="H42" i="1" s="1"/>
  <c r="B42" i="1"/>
  <c r="Z42" i="4"/>
  <c r="Q42" i="4" s="1"/>
  <c r="G42" i="1"/>
  <c r="S42" i="4"/>
  <c r="U42" i="4" s="1"/>
  <c r="T42" i="4" s="1"/>
  <c r="F42" i="1" s="1"/>
  <c r="V43" i="4"/>
  <c r="S49" i="4"/>
  <c r="AZ43" i="4" l="1"/>
  <c r="W43" i="4"/>
  <c r="BB43" i="4"/>
  <c r="U49" i="4"/>
  <c r="T49" i="4" s="1"/>
  <c r="F49" i="1" s="1"/>
  <c r="V50" i="4"/>
  <c r="Q49" i="4"/>
  <c r="O49" i="4"/>
  <c r="P49" i="4" s="1"/>
  <c r="H49" i="1" s="1"/>
  <c r="AZ50" i="4" l="1"/>
  <c r="BC50" i="4" s="1"/>
  <c r="BB50" i="4"/>
  <c r="BD50" i="4" s="1"/>
  <c r="BD43" i="4"/>
  <c r="AE43" i="4"/>
  <c r="BC43" i="4"/>
  <c r="D43" i="4"/>
  <c r="E50" i="4"/>
  <c r="AA43" i="4" l="1"/>
  <c r="F43" i="4"/>
  <c r="K43" i="4"/>
  <c r="L50" i="4"/>
  <c r="F50" i="4"/>
  <c r="AY51" i="4" s="1"/>
  <c r="AC43" i="4" l="1"/>
  <c r="B43" i="4" s="1"/>
  <c r="B43" i="1" s="1"/>
  <c r="M43" i="4"/>
  <c r="AY44" i="4"/>
  <c r="B50" i="4"/>
  <c r="B50" i="1" s="1"/>
  <c r="M50" i="4"/>
  <c r="BA51" i="4" s="1"/>
  <c r="AQ45" i="4" l="1"/>
  <c r="AP45" i="4"/>
  <c r="N43" i="4"/>
  <c r="G43" i="1" s="1"/>
  <c r="R43" i="4"/>
  <c r="BA44" i="4"/>
  <c r="N50" i="4"/>
  <c r="G50" i="1" s="1"/>
  <c r="R50" i="4"/>
  <c r="S43" i="4" l="1"/>
  <c r="U43" i="4" s="1"/>
  <c r="T43" i="4" s="1"/>
  <c r="F43" i="1" s="1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AA45" i="4" l="1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AZ51" i="4" l="1"/>
  <c r="BC51" i="4" s="1"/>
  <c r="BB51" i="4"/>
  <c r="BD51" i="4" s="1"/>
  <c r="BB44" i="4"/>
  <c r="W44" i="4"/>
  <c r="AZ44" i="4"/>
  <c r="O44" i="4"/>
  <c r="AC45" i="4"/>
  <c r="E51" i="4"/>
  <c r="BC44" i="4" l="1"/>
  <c r="AK44" i="4"/>
  <c r="E44" i="4" s="1"/>
  <c r="BD44" i="4"/>
  <c r="AM44" i="4"/>
  <c r="AF44" i="4" s="1"/>
  <c r="F51" i="4"/>
  <c r="AY52" i="4" s="1"/>
  <c r="L51" i="4"/>
  <c r="R44" i="4" l="1"/>
  <c r="N44" i="4"/>
  <c r="AB44" i="4"/>
  <c r="AY45" i="4"/>
  <c r="L44" i="4"/>
  <c r="M51" i="4"/>
  <c r="BA52" i="4" s="1"/>
  <c r="B51" i="4"/>
  <c r="B51" i="1" s="1"/>
  <c r="Z44" i="4" l="1"/>
  <c r="Q44" i="4" s="1"/>
  <c r="G44" i="1"/>
  <c r="AD44" i="4"/>
  <c r="B44" i="4" s="1"/>
  <c r="BA45" i="4"/>
  <c r="V45" i="4"/>
  <c r="S44" i="4"/>
  <c r="U44" i="4" s="1"/>
  <c r="T44" i="4" s="1"/>
  <c r="F44" i="1" s="1"/>
  <c r="R51" i="4"/>
  <c r="N51" i="4"/>
  <c r="G51" i="1" s="1"/>
  <c r="P44" i="4" l="1"/>
  <c r="H44" i="1" s="1"/>
  <c r="B44" i="1"/>
  <c r="BB45" i="4"/>
  <c r="W45" i="4"/>
  <c r="AZ45" i="4"/>
  <c r="D52" i="4"/>
  <c r="C52" i="4"/>
  <c r="C52" i="1" s="1"/>
  <c r="J52" i="4"/>
  <c r="D52" i="1" s="1"/>
  <c r="S51" i="4"/>
  <c r="U51" i="4" s="1"/>
  <c r="T51" i="4" s="1"/>
  <c r="F51" i="1" s="1"/>
  <c r="BC45" i="4" l="1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AZ52" i="4" l="1"/>
  <c r="BC52" i="4" s="1"/>
  <c r="BB52" i="4"/>
  <c r="BD52" i="4" s="1"/>
  <c r="AB45" i="4"/>
  <c r="L45" i="4"/>
  <c r="F45" i="4"/>
  <c r="E52" i="4"/>
  <c r="AY46" i="4" l="1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U45" i="4" s="1"/>
  <c r="T45" i="4" s="1"/>
  <c r="F45" i="1" s="1"/>
  <c r="N52" i="4"/>
  <c r="G52" i="1" s="1"/>
  <c r="R52" i="4"/>
  <c r="Q45" i="4" l="1"/>
  <c r="V46" i="4"/>
  <c r="AA46" i="4"/>
  <c r="K46" i="4"/>
  <c r="V53" i="4"/>
  <c r="Q52" i="4"/>
  <c r="J53" i="4"/>
  <c r="D53" i="1" s="1"/>
  <c r="S52" i="4"/>
  <c r="U52" i="4" s="1"/>
  <c r="T52" i="4" s="1"/>
  <c r="F52" i="1" s="1"/>
  <c r="D53" i="4"/>
  <c r="C53" i="4"/>
  <c r="C53" i="1" s="1"/>
  <c r="P52" i="4"/>
  <c r="H52" i="1" s="1"/>
  <c r="AZ53" i="4" l="1"/>
  <c r="BC53" i="4" s="1"/>
  <c r="BB53" i="4"/>
  <c r="BD53" i="4" s="1"/>
  <c r="AC46" i="4"/>
  <c r="AZ46" i="4"/>
  <c r="O46" i="4"/>
  <c r="W46" i="4"/>
  <c r="Z46" i="4" s="1"/>
  <c r="Q46" i="4" s="1"/>
  <c r="BB46" i="4"/>
  <c r="E53" i="4"/>
  <c r="F53" i="4" s="1"/>
  <c r="AY54" i="4" s="1"/>
  <c r="K53" i="4"/>
  <c r="L53" i="4"/>
  <c r="BD46" i="4" l="1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BA47" i="4" s="1"/>
  <c r="BB47" i="4" s="1"/>
  <c r="BD47" i="4" s="1"/>
  <c r="R53" i="4"/>
  <c r="N53" i="4"/>
  <c r="G53" i="1" s="1"/>
  <c r="AD46" i="4" l="1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s="1"/>
  <c r="T53" i="4" s="1"/>
  <c r="F53" i="1" s="1"/>
  <c r="V54" i="4" l="1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U54" i="4" s="1"/>
  <c r="T54" i="4" s="1"/>
  <c r="F54" i="1" s="1"/>
  <c r="P54" i="4"/>
  <c r="H54" i="1" s="1"/>
  <c r="AZ55" i="4" l="1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s="1"/>
  <c r="T55" i="4" s="1"/>
  <c r="F55" i="1" s="1"/>
  <c r="V56" i="4" l="1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s="1"/>
  <c r="T56" i="4" s="1"/>
  <c r="F56" i="1" s="1"/>
  <c r="AZ57" i="4" l="1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s="1"/>
  <c r="T57" i="4" s="1"/>
  <c r="F57" i="1" s="1"/>
  <c r="V58" i="4" l="1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U58" i="4" s="1"/>
  <c r="T58" i="4" s="1"/>
  <c r="F58" i="1" s="1"/>
  <c r="P58" i="4"/>
  <c r="H58" i="1" s="1"/>
  <c r="AZ59" i="4" l="1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H59" i="1" s="1"/>
  <c r="S59" i="4"/>
  <c r="U59" i="4" s="1"/>
  <c r="T59" i="4" s="1"/>
  <c r="F59" i="1" s="1"/>
  <c r="V60" i="4" l="1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U60" i="4" s="1"/>
  <c r="T60" i="4" s="1"/>
  <c r="F60" i="1" s="1"/>
  <c r="D61" i="4"/>
  <c r="C61" i="4"/>
  <c r="C61" i="1" s="1"/>
  <c r="P60" i="4"/>
  <c r="H60" i="1" s="1"/>
  <c r="AZ61" i="4" l="1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H61" i="1" s="1"/>
  <c r="S61" i="4"/>
  <c r="U61" i="4" s="1"/>
  <c r="T61" i="4" s="1"/>
  <c r="F61" i="1" s="1"/>
  <c r="V62" i="4" l="1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U62" i="4" s="1"/>
  <c r="T62" i="4" s="1"/>
  <c r="F62" i="1" s="1"/>
  <c r="D63" i="4"/>
  <c r="C63" i="4"/>
  <c r="C63" i="1" s="1"/>
  <c r="P62" i="4"/>
  <c r="H62" i="1" s="1"/>
  <c r="AZ63" i="4" l="1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U63" i="4" s="1"/>
  <c r="T63" i="4" s="1"/>
  <c r="F63" i="1" s="1"/>
  <c r="O63" i="4"/>
  <c r="P63" i="4" s="1"/>
  <c r="H63" i="1" s="1"/>
  <c r="V64" i="4" l="1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U64" i="4" s="1"/>
  <c r="T64" i="4" s="1"/>
  <c r="F64" i="1" s="1"/>
  <c r="P64" i="4"/>
  <c r="H64" i="1" s="1"/>
  <c r="AZ65" i="4" l="1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s="1"/>
  <c r="T65" i="4" s="1"/>
  <c r="F65" i="1" s="1"/>
  <c r="V66" i="4" l="1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s="1"/>
  <c r="T66" i="4" s="1"/>
  <c r="F66" i="1" s="1"/>
  <c r="AZ67" i="4" l="1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U67" i="4" s="1"/>
  <c r="T67" i="4" s="1"/>
  <c r="F67" i="1" s="1"/>
  <c r="O67" i="4"/>
  <c r="P67" i="4" s="1"/>
  <c r="H67" i="1" s="1"/>
  <c r="V68" i="4" l="1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U68" i="4" s="1"/>
  <c r="T68" i="4" s="1"/>
  <c r="F68" i="1" s="1"/>
  <c r="P68" i="4"/>
  <c r="H68" i="1" s="1"/>
  <c r="AZ69" i="4" l="1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U69" i="4" s="1"/>
  <c r="T69" i="4" s="1"/>
  <c r="F69" i="1" s="1"/>
  <c r="O69" i="4"/>
  <c r="P69" i="4" s="1"/>
  <c r="H69" i="1" s="1"/>
  <c r="V70" i="4" l="1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s="1"/>
  <c r="T70" i="4" s="1"/>
  <c r="F70" i="1" s="1"/>
  <c r="AZ71" i="4" l="1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U71" i="4" s="1"/>
  <c r="T71" i="4" s="1"/>
  <c r="F71" i="1" s="1"/>
  <c r="O71" i="4"/>
  <c r="P71" i="4" s="1"/>
  <c r="H71" i="1" s="1"/>
  <c r="V72" i="4" l="1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s="1"/>
  <c r="T72" i="4" s="1"/>
  <c r="F72" i="1" s="1"/>
  <c r="AZ73" i="4" l="1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U73" i="4" s="1"/>
  <c r="T73" i="4" s="1"/>
  <c r="F73" i="1" s="1"/>
  <c r="O73" i="4"/>
  <c r="P73" i="4" s="1"/>
  <c r="H73" i="1" s="1"/>
  <c r="V74" i="4" l="1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s="1"/>
  <c r="T74" i="4" s="1"/>
  <c r="F74" i="1" s="1"/>
  <c r="AZ75" i="4" l="1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U75" i="4" s="1"/>
  <c r="T75" i="4" s="1"/>
  <c r="F75" i="1" s="1"/>
  <c r="O75" i="4"/>
  <c r="P75" i="4" s="1"/>
  <c r="H75" i="1" s="1"/>
  <c r="V76" i="4" l="1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U76" i="4" s="1"/>
  <c r="T76" i="4" s="1"/>
  <c r="F76" i="1" s="1"/>
  <c r="D77" i="4"/>
  <c r="C77" i="4"/>
  <c r="C77" i="1" s="1"/>
  <c r="P76" i="4"/>
  <c r="H76" i="1" s="1"/>
  <c r="AZ77" i="4" l="1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s="1"/>
  <c r="T77" i="4" s="1"/>
  <c r="F77" i="1" s="1"/>
  <c r="V78" i="4" l="1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U78" i="4" s="1"/>
  <c r="T78" i="4" s="1"/>
  <c r="F78" i="1" s="1"/>
  <c r="P78" i="4"/>
  <c r="H78" i="1" s="1"/>
  <c r="AZ79" i="4" l="1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s="1"/>
  <c r="T79" i="4" s="1"/>
  <c r="F79" i="1" s="1"/>
  <c r="V80" i="4" l="1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U80" i="4" s="1"/>
  <c r="T80" i="4" s="1"/>
  <c r="F80" i="1" s="1"/>
  <c r="J81" i="4"/>
  <c r="D81" i="1" s="1"/>
  <c r="P80" i="4"/>
  <c r="H80" i="1" s="1"/>
  <c r="AZ81" i="4" l="1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s="1"/>
  <c r="T81" i="4" s="1"/>
  <c r="F81" i="1" s="1"/>
  <c r="V82" i="4" l="1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U82" i="4" s="1"/>
  <c r="T82" i="4" s="1"/>
  <c r="F82" i="1" s="1"/>
  <c r="P82" i="4"/>
  <c r="H82" i="1" s="1"/>
  <c r="AZ83" i="4" l="1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U83" i="4" s="1"/>
  <c r="T83" i="4" s="1"/>
  <c r="F83" i="1" s="1"/>
  <c r="D84" i="4"/>
  <c r="C84" i="4"/>
  <c r="C84" i="1" s="1"/>
  <c r="O83" i="4"/>
  <c r="P83" i="4" s="1"/>
  <c r="H83" i="1" s="1"/>
  <c r="V84" i="4" l="1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U84" i="4" s="1"/>
  <c r="T84" i="4" s="1"/>
  <c r="F84" i="1" s="1"/>
  <c r="D85" i="4"/>
  <c r="C85" i="4"/>
  <c r="C85" i="1" s="1"/>
  <c r="P84" i="4"/>
  <c r="H84" i="1" s="1"/>
  <c r="AZ85" i="4" l="1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s="1"/>
  <c r="T85" i="4" s="1"/>
  <c r="F85" i="1" s="1"/>
  <c r="V86" i="4" l="1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s="1"/>
  <c r="T86" i="4" s="1"/>
  <c r="F86" i="1" s="1"/>
  <c r="AZ87" i="4" l="1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s="1"/>
  <c r="T87" i="4" s="1"/>
  <c r="F87" i="1" s="1"/>
  <c r="V88" i="4" l="1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s="1"/>
  <c r="T88" i="4" s="1"/>
  <c r="F88" i="1" s="1"/>
  <c r="AZ89" i="4" l="1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U89" i="4" s="1"/>
  <c r="T89" i="4" s="1"/>
  <c r="F89" i="1" s="1"/>
  <c r="O89" i="4"/>
  <c r="P89" i="4" s="1"/>
  <c r="H89" i="1" s="1"/>
  <c r="V90" i="4" l="1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U90" i="4" s="1"/>
  <c r="T90" i="4" s="1"/>
  <c r="F90" i="1" s="1"/>
  <c r="P90" i="4"/>
  <c r="H90" i="1" s="1"/>
  <c r="AZ91" i="4" l="1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s="1"/>
  <c r="T91" i="4" s="1"/>
  <c r="F91" i="1" s="1"/>
  <c r="V92" i="4" l="1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U92" i="4" s="1"/>
  <c r="T92" i="4" s="1"/>
  <c r="F92" i="1" s="1"/>
  <c r="P92" i="4"/>
  <c r="H92" i="1" s="1"/>
  <c r="AZ93" i="4" l="1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s="1"/>
  <c r="T93" i="4" s="1"/>
  <c r="F93" i="1" s="1"/>
  <c r="V94" i="4" l="1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s="1"/>
  <c r="T94" i="4" s="1"/>
  <c r="F94" i="1" s="1"/>
  <c r="AZ95" i="4" l="1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U95" i="4" s="1"/>
  <c r="T95" i="4" s="1"/>
  <c r="F95" i="1" s="1"/>
  <c r="O95" i="4"/>
  <c r="P95" i="4" s="1"/>
  <c r="H95" i="1" s="1"/>
  <c r="V96" i="4" l="1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s="1"/>
  <c r="T96" i="4" s="1"/>
  <c r="F96" i="1" s="1"/>
  <c r="AZ97" i="4" l="1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s="1"/>
  <c r="T97" i="4" s="1"/>
  <c r="F97" i="1" s="1"/>
  <c r="V98" i="4" l="1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U98" i="4" s="1"/>
  <c r="T98" i="4" s="1"/>
  <c r="F98" i="1" s="1"/>
  <c r="P98" i="4"/>
  <c r="H98" i="1" s="1"/>
  <c r="AZ99" i="4" l="1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s="1"/>
  <c r="T99" i="4" s="1"/>
  <c r="F99" i="1" s="1"/>
  <c r="V100" i="4" l="1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U100" i="4" s="1"/>
  <c r="T100" i="4" s="1"/>
  <c r="F100" i="1" s="1"/>
  <c r="D101" i="4"/>
  <c r="C101" i="4"/>
  <c r="C101" i="1" s="1"/>
  <c r="P100" i="4"/>
  <c r="H100" i="1" s="1"/>
  <c r="AZ101" i="4" l="1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U101" i="4" s="1"/>
  <c r="T101" i="4" s="1"/>
  <c r="F101" i="1" s="1"/>
  <c r="O101" i="4"/>
  <c r="P101" i="4" s="1"/>
  <c r="H101" i="1" s="1"/>
  <c r="V102" i="4" l="1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s="1"/>
  <c r="T102" i="4" s="1"/>
  <c r="F102" i="1" s="1"/>
  <c r="AZ103" i="4" l="1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s="1"/>
  <c r="T103" i="4" s="1"/>
  <c r="F103" i="1" s="1"/>
  <c r="V104" i="4" l="1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U104" i="4" s="1"/>
  <c r="T104" i="4" s="1"/>
  <c r="F104" i="1" s="1"/>
  <c r="J105" i="4"/>
  <c r="D105" i="1" s="1"/>
  <c r="D105" i="4"/>
  <c r="C105" i="4"/>
  <c r="C105" i="1" s="1"/>
  <c r="P104" i="4"/>
  <c r="H104" i="1" s="1"/>
  <c r="AZ105" i="4" l="1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U105" i="4" s="1"/>
  <c r="T105" i="4" s="1"/>
  <c r="F105" i="1" s="1"/>
  <c r="O105" i="4"/>
  <c r="P105" i="4" s="1"/>
  <c r="H105" i="1" s="1"/>
  <c r="V106" i="4" l="1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U106" i="4" s="1"/>
  <c r="T106" i="4" s="1"/>
  <c r="F106" i="1" s="1"/>
  <c r="D107" i="4"/>
  <c r="C107" i="4"/>
  <c r="C107" i="1" s="1"/>
  <c r="P106" i="4"/>
  <c r="H106" i="1" s="1"/>
  <c r="BB107" i="4" l="1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s="1"/>
  <c r="T107" i="4" s="1"/>
  <c r="F107" i="1" s="1"/>
  <c r="V108" i="4" l="1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U108" i="4" s="1"/>
  <c r="T108" i="4" s="1"/>
  <c r="F108" i="1" s="1"/>
  <c r="D109" i="4"/>
  <c r="C109" i="4"/>
  <c r="C109" i="1" s="1"/>
  <c r="P108" i="4"/>
  <c r="H108" i="1" s="1"/>
  <c r="AZ109" i="4" l="1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s="1"/>
  <c r="U109" i="4" l="1"/>
  <c r="T109" i="4" s="1"/>
  <c r="F109" i="1" s="1"/>
  <c r="J116" i="4"/>
  <c r="J115" i="4"/>
</calcChain>
</file>

<file path=xl/sharedStrings.xml><?xml version="1.0" encoding="utf-8"?>
<sst xmlns="http://schemas.openxmlformats.org/spreadsheetml/2006/main" count="470" uniqueCount="264">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</sst>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90"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FF99"/>
        </patternFill>
      </fill>
    </dxf>
    <dxf>
      <fill>
        <patternFill>
          <bgColor rgb="FFFFCCCC"/>
        </patternFill>
      </fill>
    </dxf>
    <dxf>
      <fill>
        <patternFill>
          <bgColor rgb="FF66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rgb="FF66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99FF33"/>
      <color rgb="FF00FF99"/>
      <color rgb="FF00FF00"/>
      <color rgb="FFFFCCCC"/>
      <color rgb="FFFF6600"/>
      <color rgb="FF2FD422"/>
      <color rgb="FF66FF99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N10485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3" sqref="I1:J1048576"/>
    </sheetView>
  </sheetViews>
  <sheetFormatPr defaultRowHeight="15"/>
  <cols>
    <col min="1" max="1" width="5.28515625" style="14" customWidth="1"/>
    <col min="2" max="4" width="5.7109375" style="14" customWidth="1"/>
    <col min="5" max="5" width="5.7109375" style="209" customWidth="1"/>
    <col min="6" max="8" width="5.7109375" style="14" customWidth="1"/>
    <col min="9" max="10" width="6.42578125" style="14" customWidth="1"/>
    <col min="11" max="11" width="7.5703125" style="14" customWidth="1"/>
    <col min="12" max="16384" width="9.140625" style="14"/>
  </cols>
  <sheetData>
    <row r="1" spans="1:11" ht="15" customHeight="1">
      <c r="B1" s="145" t="s">
        <v>27</v>
      </c>
      <c r="C1" s="145"/>
      <c r="D1" s="145"/>
      <c r="E1" s="145"/>
      <c r="F1" s="145"/>
      <c r="G1" s="145"/>
      <c r="H1" s="145"/>
      <c r="I1" s="145"/>
      <c r="J1" s="145"/>
      <c r="K1" s="145"/>
    </row>
    <row r="2" spans="1:11" ht="15.75" customHeight="1" thickBot="1">
      <c r="B2" s="145"/>
      <c r="C2" s="145"/>
      <c r="D2" s="145"/>
      <c r="E2" s="145"/>
      <c r="F2" s="145"/>
      <c r="G2" s="145"/>
      <c r="H2" s="145"/>
      <c r="I2" s="145"/>
      <c r="J2" s="145"/>
      <c r="K2" s="146"/>
    </row>
    <row r="3" spans="1:11" ht="30.75" customHeight="1">
      <c r="B3" s="147" t="s">
        <v>3</v>
      </c>
      <c r="C3" s="148"/>
      <c r="D3" s="148"/>
      <c r="E3" s="148"/>
      <c r="F3" s="148"/>
      <c r="G3" s="148"/>
      <c r="H3" s="149"/>
      <c r="I3" s="211"/>
      <c r="J3" s="211"/>
      <c r="K3" s="150" t="s">
        <v>0</v>
      </c>
    </row>
    <row r="4" spans="1:11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212"/>
      <c r="J4" s="212"/>
      <c r="K4" s="151"/>
    </row>
    <row r="5" spans="1:11" ht="26.25" customHeight="1">
      <c r="B5" s="99"/>
      <c r="C5" s="100"/>
      <c r="D5" s="100"/>
      <c r="E5" s="100"/>
      <c r="F5" s="100"/>
      <c r="G5" s="100"/>
      <c r="H5" s="101"/>
      <c r="I5" s="210"/>
      <c r="J5" s="210"/>
      <c r="K5" s="102" t="s">
        <v>24</v>
      </c>
    </row>
    <row r="6" spans="1:11" ht="26.25" customHeight="1">
      <c r="B6" s="103"/>
      <c r="C6" s="104"/>
      <c r="D6" s="104"/>
      <c r="E6" s="104"/>
      <c r="F6" s="104"/>
      <c r="G6" s="104"/>
      <c r="H6" s="105"/>
      <c r="I6" s="210"/>
      <c r="J6" s="210"/>
      <c r="K6" s="106" t="s">
        <v>24</v>
      </c>
    </row>
    <row r="7" spans="1:11" ht="26.25" customHeight="1">
      <c r="B7" s="103"/>
      <c r="C7" s="104"/>
      <c r="D7" s="104"/>
      <c r="E7" s="104"/>
      <c r="F7" s="104"/>
      <c r="G7" s="104"/>
      <c r="H7" s="105"/>
      <c r="I7" s="210"/>
      <c r="J7" s="210"/>
      <c r="K7" s="106" t="s">
        <v>24</v>
      </c>
    </row>
    <row r="8" spans="1:11" ht="26.25" customHeight="1">
      <c r="B8" s="103"/>
      <c r="C8" s="104"/>
      <c r="D8" s="104"/>
      <c r="E8" s="104"/>
      <c r="F8" s="104"/>
      <c r="G8" s="104"/>
      <c r="H8" s="105"/>
      <c r="I8" s="210"/>
      <c r="J8" s="210"/>
      <c r="K8" s="106" t="s">
        <v>25</v>
      </c>
    </row>
    <row r="9" spans="1:11" ht="26.25" customHeight="1" thickBot="1">
      <c r="B9" s="213"/>
      <c r="C9" s="214"/>
      <c r="D9" s="214"/>
      <c r="E9" s="214"/>
      <c r="F9" s="214"/>
      <c r="G9" s="214"/>
      <c r="H9" s="215"/>
      <c r="I9" s="210"/>
      <c r="J9" s="210"/>
      <c r="K9" s="107" t="s">
        <v>25</v>
      </c>
    </row>
    <row r="10" spans="1:11" ht="26.25" customHeight="1">
      <c r="A10" s="14">
        <v>1</v>
      </c>
      <c r="B10" s="108" t="str">
        <f>'Strategy 1 | PD-TG'!B10</f>
        <v>P2</v>
      </c>
      <c r="C10" s="109" t="str">
        <f>'Strategy 1 | PD-TG'!C10</f>
        <v/>
      </c>
      <c r="D10" s="109" t="str">
        <f>'Strategy 1 | PD-TG'!J10</f>
        <v/>
      </c>
      <c r="E10" s="109" t="str">
        <f>IF(K10="","",IF('Strategy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210"/>
      <c r="J10" s="210"/>
      <c r="K10" s="102" t="s">
        <v>24</v>
      </c>
    </row>
    <row r="11" spans="1:11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IF(K11="","",IF('Strategy 1 | PD-TG'!R11&gt;0,"Y",IF('Strategy 1 | PD-TG'!R11=0,"","N")))</f>
        <v>Y</v>
      </c>
      <c r="F11" s="95">
        <f>'Strategy 1 | PD-TG'!T11</f>
        <v>4</v>
      </c>
      <c r="G11" s="95">
        <f>'Strategy 1 | PD-TG'!N11</f>
        <v>12</v>
      </c>
      <c r="H11" s="112">
        <f>'Strategy 1 | PD-TG'!P11</f>
        <v>12</v>
      </c>
      <c r="I11" s="210"/>
      <c r="J11" s="210"/>
      <c r="K11" s="106" t="s">
        <v>24</v>
      </c>
    </row>
    <row r="12" spans="1:11" ht="26.25" customHeight="1">
      <c r="A12" s="14">
        <v>3</v>
      </c>
      <c r="B12" s="111" t="str">
        <f>'Strategy 1 | PD-TG'!B12</f>
        <v>NB</v>
      </c>
      <c r="C12" s="95" t="str">
        <f>'Strategy 1 | PD-TG'!C12</f>
        <v/>
      </c>
      <c r="D12" s="95" t="str">
        <f>'Strategy 1 | PD-TG'!J12</f>
        <v/>
      </c>
      <c r="E12" s="95" t="str">
        <f>IF(K12="","",IF('Strategy 1 | PD-TG'!R12&gt;0,"Y",IF('Strategy 1 | PD-TG'!R12=0,"","N")))</f>
        <v/>
      </c>
      <c r="F12" s="95">
        <f>'Strategy 1 | PD-TG'!T12</f>
        <v>4</v>
      </c>
      <c r="G12" s="95">
        <f>'Strategy 1 | PD-TG'!N12</f>
        <v>0</v>
      </c>
      <c r="H12" s="112">
        <f>'Strategy 1 | PD-TG'!P12</f>
        <v>12</v>
      </c>
      <c r="I12" s="210"/>
      <c r="J12" s="210"/>
      <c r="K12" s="106" t="s">
        <v>25</v>
      </c>
    </row>
    <row r="13" spans="1:11" ht="26.25" customHeight="1">
      <c r="A13" s="14">
        <v>4</v>
      </c>
      <c r="B13" s="111" t="str">
        <f>'Strategy 1 | PD-TG'!B13</f>
        <v>B7</v>
      </c>
      <c r="C13" s="95" t="str">
        <f>'Strategy 1 | PD-TG'!C13</f>
        <v/>
      </c>
      <c r="D13" s="95" t="str">
        <f>'Strategy 1 | PD-TG'!J13</f>
        <v/>
      </c>
      <c r="E13" s="95" t="str">
        <f>IF(K13="","",IF('Strategy 1 | PD-TG'!R13&gt;0,"Y",IF('Strategy 1 | PD-TG'!R13=0,"","N")))</f>
        <v>Y</v>
      </c>
      <c r="F13" s="95">
        <f>'Strategy 1 | PD-TG'!T13</f>
        <v>10</v>
      </c>
      <c r="G13" s="95">
        <f>'Strategy 1 | PD-TG'!N13</f>
        <v>7</v>
      </c>
      <c r="H13" s="112">
        <f>'Strategy 1 | PD-TG'!P13</f>
        <v>19</v>
      </c>
      <c r="I13" s="210"/>
      <c r="J13" s="210"/>
      <c r="K13" s="106" t="s">
        <v>25</v>
      </c>
    </row>
    <row r="14" spans="1:11" ht="26.25" customHeight="1" thickBot="1">
      <c r="A14" s="14">
        <v>5</v>
      </c>
      <c r="B14" s="113" t="str">
        <f>'Strategy 1 | PD-TG'!B14</f>
        <v>P2</v>
      </c>
      <c r="C14" s="114" t="str">
        <f>'Strategy 1 | PD-TG'!C14</f>
        <v>T-T</v>
      </c>
      <c r="D14" s="114" t="str">
        <f>'Strategy 1 | PD-TG'!J14</f>
        <v>T-T</v>
      </c>
      <c r="E14" s="114" t="str">
        <f>IF(K14="","",IF('Strategy 1 | PD-TG'!R14&gt;0,"Y",IF('Strategy 1 | PD-TG'!R14=0,"","N")))</f>
        <v>Y</v>
      </c>
      <c r="F14" s="114">
        <f>'Strategy 1 | PD-TG'!T14</f>
        <v>10</v>
      </c>
      <c r="G14" s="114">
        <f>'Strategy 1 | PD-TG'!N14</f>
        <v>2</v>
      </c>
      <c r="H14" s="115">
        <f>'Strategy 1 | PD-TG'!P14</f>
        <v>21</v>
      </c>
      <c r="I14" s="210"/>
      <c r="J14" s="210"/>
      <c r="K14" s="107" t="s">
        <v>24</v>
      </c>
    </row>
    <row r="15" spans="1:11" ht="26.25" customHeight="1">
      <c r="A15" s="14">
        <v>6</v>
      </c>
      <c r="B15" s="108" t="str">
        <f>'Strategy 1 | PD-TG'!B15</f>
        <v>P7</v>
      </c>
      <c r="C15" s="109" t="str">
        <f>'Strategy 1 | PD-TG'!C15</f>
        <v/>
      </c>
      <c r="D15" s="109" t="str">
        <f>'Strategy 1 | PD-TG'!J15</f>
        <v/>
      </c>
      <c r="E15" s="109" t="str">
        <f>IF(K15="","",IF('Strategy 1 | PD-TG'!R15&gt;0,"Y",IF('Strategy 1 | PD-TG'!R15=0,"","N")))</f>
        <v>N</v>
      </c>
      <c r="F15" s="109">
        <f>'Strategy 1 | PD-TG'!T15</f>
        <v>9</v>
      </c>
      <c r="G15" s="109">
        <f>'Strategy 1 | PD-TG'!N15</f>
        <v>-8</v>
      </c>
      <c r="H15" s="110">
        <f>'Strategy 1 | PD-TG'!P15</f>
        <v>11</v>
      </c>
      <c r="I15" s="210"/>
      <c r="J15" s="210"/>
      <c r="K15" s="102" t="s">
        <v>25</v>
      </c>
    </row>
    <row r="16" spans="1:11" ht="26.25" customHeight="1">
      <c r="A16" s="14">
        <v>7</v>
      </c>
      <c r="B16" s="111" t="str">
        <f>'Strategy 1 | PD-TG'!B16</f>
        <v>B3</v>
      </c>
      <c r="C16" s="95" t="str">
        <f>'Strategy 1 | PD-TG'!C16</f>
        <v/>
      </c>
      <c r="D16" s="95" t="str">
        <f>'Strategy 1 | PD-TG'!J16</f>
        <v/>
      </c>
      <c r="E16" s="95" t="str">
        <f>IF(K16="","",IF('Strategy 1 | PD-TG'!R16&gt;0,"Y",IF('Strategy 1 | PD-TG'!R16=0,"","N")))</f>
        <v>Y</v>
      </c>
      <c r="F16" s="95">
        <f>'Strategy 1 | PD-TG'!T16</f>
        <v>10</v>
      </c>
      <c r="G16" s="95">
        <f>'Strategy 1 | PD-TG'!N16</f>
        <v>-5</v>
      </c>
      <c r="H16" s="112">
        <f>'Strategy 1 | PD-TG'!P16</f>
        <v>14</v>
      </c>
      <c r="I16" s="210"/>
      <c r="J16" s="210"/>
      <c r="K16" s="106" t="s">
        <v>25</v>
      </c>
    </row>
    <row r="17" spans="1:11" ht="26.25" customHeight="1">
      <c r="A17" s="14">
        <v>8</v>
      </c>
      <c r="B17" s="111" t="str">
        <f>'Strategy 1 | PD-TG'!B17</f>
        <v>P6</v>
      </c>
      <c r="C17" s="95" t="str">
        <f>'Strategy 1 | PD-TG'!C17</f>
        <v/>
      </c>
      <c r="D17" s="95" t="str">
        <f>'Strategy 1 | PD-TG'!J17</f>
        <v/>
      </c>
      <c r="E17" s="95" t="str">
        <f>IF(K17="","",IF('Strategy 1 | PD-TG'!R17&gt;0,"Y",IF('Strategy 1 | PD-TG'!R17=0,"","N")))</f>
        <v>Y</v>
      </c>
      <c r="F17" s="95">
        <f>'Strategy 1 | PD-TG'!T17</f>
        <v>10</v>
      </c>
      <c r="G17" s="95">
        <f>'Strategy 1 | PD-TG'!N17</f>
        <v>1</v>
      </c>
      <c r="H17" s="112">
        <f>'Strategy 1 | PD-TG'!P17</f>
        <v>20</v>
      </c>
      <c r="I17" s="210"/>
      <c r="J17" s="210"/>
      <c r="K17" s="106" t="s">
        <v>24</v>
      </c>
    </row>
    <row r="18" spans="1:11" ht="26.25" customHeight="1">
      <c r="A18" s="14">
        <v>9</v>
      </c>
      <c r="B18" s="111" t="str">
        <f>'Strategy 1 | PD-TG'!B18</f>
        <v>P2</v>
      </c>
      <c r="C18" s="95" t="str">
        <f>'Strategy 1 | PD-TG'!C18</f>
        <v/>
      </c>
      <c r="D18" s="95" t="str">
        <f>'Strategy 1 | PD-TG'!J18</f>
        <v/>
      </c>
      <c r="E18" s="95" t="str">
        <f>IF(K18="","",IF('Strategy 1 | PD-TG'!R18&gt;0,"Y",IF('Strategy 1 | PD-TG'!R18=0,"","N")))</f>
        <v>N</v>
      </c>
      <c r="F18" s="95">
        <f>'Strategy 1 | PD-TG'!T18</f>
        <v>10</v>
      </c>
      <c r="G18" s="95">
        <f>'Strategy 1 | PD-TG'!N18</f>
        <v>-2</v>
      </c>
      <c r="H18" s="112">
        <f>'Strategy 1 | PD-TG'!P18</f>
        <v>18</v>
      </c>
      <c r="I18" s="210"/>
      <c r="J18" s="210"/>
      <c r="K18" s="106" t="s">
        <v>25</v>
      </c>
    </row>
    <row r="19" spans="1:11" ht="26.25" customHeight="1" thickBot="1">
      <c r="A19" s="14">
        <v>10</v>
      </c>
      <c r="B19" s="113" t="str">
        <f>'Strategy 1 | PD-TG'!B19</f>
        <v>B4</v>
      </c>
      <c r="C19" s="114" t="str">
        <f>'Strategy 1 | PD-TG'!C19</f>
        <v/>
      </c>
      <c r="D19" s="114" t="str">
        <f>'Strategy 1 | PD-TG'!J19</f>
        <v/>
      </c>
      <c r="E19" s="114" t="str">
        <f>IF(K19="","",IF('Strategy 1 | PD-TG'!R19&gt;0,"Y",IF('Strategy 1 | PD-TG'!R19=0,"","N")))</f>
        <v>N</v>
      </c>
      <c r="F19" s="114">
        <f>'Strategy 1 | PD-TG'!T19</f>
        <v>7</v>
      </c>
      <c r="G19" s="114">
        <f>'Strategy 1 | PD-TG'!N19</f>
        <v>-6</v>
      </c>
      <c r="H19" s="115">
        <f>'Strategy 1 | PD-TG'!P19</f>
        <v>14</v>
      </c>
      <c r="I19" s="210"/>
      <c r="J19" s="210"/>
      <c r="K19" s="107" t="s">
        <v>24</v>
      </c>
    </row>
    <row r="20" spans="1:11" ht="26.25" customHeight="1">
      <c r="A20" s="14">
        <v>11</v>
      </c>
      <c r="B20" s="108" t="str">
        <f>'Strategy 1 | PD-TG'!B20</f>
        <v>NB</v>
      </c>
      <c r="C20" s="109" t="str">
        <f>'Strategy 1 | PD-TG'!C20</f>
        <v>PD</v>
      </c>
      <c r="D20" s="109" t="str">
        <f>'Strategy 1 | PD-TG'!J20</f>
        <v>TG</v>
      </c>
      <c r="E20" s="109" t="str">
        <f>IF(K20="","",IF('Strategy 1 | PD-TG'!R20&gt;0,"Y",IF('Strategy 1 | PD-TG'!R20=0,"","N")))</f>
        <v/>
      </c>
      <c r="F20" s="109">
        <f>'Strategy 1 | PD-TG'!T20</f>
        <v>7</v>
      </c>
      <c r="G20" s="109">
        <f>'Strategy 1 | PD-TG'!N20</f>
        <v>-6</v>
      </c>
      <c r="H20" s="110">
        <f>'Strategy 1 | PD-TG'!P20</f>
        <v>14</v>
      </c>
      <c r="I20" s="210"/>
      <c r="J20" s="210"/>
      <c r="K20" s="102" t="s">
        <v>25</v>
      </c>
    </row>
    <row r="21" spans="1:11" ht="26.25" customHeight="1">
      <c r="A21" s="14">
        <v>12</v>
      </c>
      <c r="B21" s="111" t="str">
        <f>'Strategy 1 | PD-TG'!B21</f>
        <v>B6</v>
      </c>
      <c r="C21" s="95" t="str">
        <f>'Strategy 1 | PD-TG'!C21</f>
        <v/>
      </c>
      <c r="D21" s="95" t="str">
        <f>'Strategy 1 | PD-TG'!J21</f>
        <v/>
      </c>
      <c r="E21" s="95" t="str">
        <f>IF(K21="","",IF('Strategy 1 | PD-TG'!R21&gt;0,"Y",IF('Strategy 1 | PD-TG'!R21=0,"","N")))</f>
        <v>N</v>
      </c>
      <c r="F21" s="95">
        <f>'Strategy 1 | PD-TG'!T21</f>
        <v>1</v>
      </c>
      <c r="G21" s="95">
        <f>'Strategy 1 | PD-TG'!N21</f>
        <v>-12</v>
      </c>
      <c r="H21" s="112">
        <f>'Strategy 1 | PD-TG'!P21</f>
        <v>8</v>
      </c>
      <c r="I21" s="210"/>
      <c r="J21" s="210"/>
      <c r="K21" s="106" t="s">
        <v>24</v>
      </c>
    </row>
    <row r="22" spans="1:11" ht="26.25" customHeight="1">
      <c r="A22" s="14">
        <v>13</v>
      </c>
      <c r="B22" s="111" t="str">
        <f>'Strategy 1 | PD-TG'!B22</f>
        <v>B8</v>
      </c>
      <c r="C22" s="95" t="str">
        <f>'Strategy 1 | PD-TG'!C22</f>
        <v>T-C</v>
      </c>
      <c r="D22" s="95" t="str">
        <f>'Strategy 1 | PD-TG'!J22</f>
        <v>T-C</v>
      </c>
      <c r="E22" s="95" t="str">
        <f>IF(K22="","",IF('Strategy 1 | PD-TG'!R22&gt;0,"Y",IF('Strategy 1 | PD-TG'!R22=0,"","N")))</f>
        <v>N</v>
      </c>
      <c r="F22" s="95">
        <f>'Strategy 1 | PD-TG'!T22</f>
        <v>-5</v>
      </c>
      <c r="G22" s="95">
        <f>'Strategy 1 | PD-TG'!N22</f>
        <v>-20</v>
      </c>
      <c r="H22" s="112">
        <f>'Strategy 1 | PD-TG'!P22</f>
        <v>0</v>
      </c>
      <c r="I22" s="210"/>
      <c r="J22" s="210"/>
      <c r="K22" s="106" t="s">
        <v>24</v>
      </c>
    </row>
    <row r="23" spans="1:11" ht="26.25" customHeight="1">
      <c r="A23" s="14">
        <v>14</v>
      </c>
      <c r="B23" s="111" t="str">
        <f>'Strategy 1 | PD-TG'!B23</f>
        <v>B2</v>
      </c>
      <c r="C23" s="95" t="str">
        <f>'Strategy 1 | PD-TG'!C23</f>
        <v>PD</v>
      </c>
      <c r="D23" s="95" t="str">
        <f>'Strategy 1 | PD-TG'!J23</f>
        <v>TG</v>
      </c>
      <c r="E23" s="95" t="str">
        <f>IF(K23="","",IF('Strategy 1 | PD-TG'!R23&gt;0,"Y",IF('Strategy 1 | PD-TG'!R23=0,"","N")))</f>
        <v>N</v>
      </c>
      <c r="F23" s="95">
        <f>'Strategy 1 | PD-TG'!T23</f>
        <v>-10</v>
      </c>
      <c r="G23" s="95">
        <f>'Strategy 1 | PD-TG'!N23</f>
        <v>-22</v>
      </c>
      <c r="H23" s="112">
        <f>'Strategy 1 | PD-TG'!P23</f>
        <v>-2</v>
      </c>
      <c r="I23" s="210"/>
      <c r="J23" s="210"/>
      <c r="K23" s="106" t="s">
        <v>24</v>
      </c>
    </row>
    <row r="24" spans="1:11" ht="26.25" customHeight="1" thickBot="1">
      <c r="A24" s="14">
        <v>15</v>
      </c>
      <c r="B24" s="113" t="str">
        <f>'Strategy 1 | PD-TG'!B24</f>
        <v>B4</v>
      </c>
      <c r="C24" s="114" t="str">
        <f>'Strategy 1 | PD-TG'!C24</f>
        <v/>
      </c>
      <c r="D24" s="114" t="str">
        <f>'Strategy 1 | PD-TG'!J24</f>
        <v/>
      </c>
      <c r="E24" s="114" t="str">
        <f>IF(K24="","",IF('Strategy 1 | PD-TG'!R24&gt;0,"Y",IF('Strategy 1 | PD-TG'!R24=0,"","N")))</f>
        <v>N</v>
      </c>
      <c r="F24" s="114">
        <f>'Strategy 1 | PD-TG'!T24</f>
        <v>-10</v>
      </c>
      <c r="G24" s="114">
        <f>'Strategy 1 | PD-TG'!N24</f>
        <v>-26</v>
      </c>
      <c r="H24" s="115">
        <f>'Strategy 1 | PD-TG'!P24</f>
        <v>-6</v>
      </c>
      <c r="I24" s="210"/>
      <c r="J24" s="210"/>
      <c r="K24" s="107" t="s">
        <v>24</v>
      </c>
    </row>
    <row r="25" spans="1:11" ht="26.25" customHeight="1">
      <c r="A25" s="14">
        <v>16</v>
      </c>
      <c r="B25" s="108" t="str">
        <f>'Strategy 1 | PD-TG'!B25</f>
        <v>B7</v>
      </c>
      <c r="C25" s="109" t="str">
        <f>'Strategy 1 | PD-TG'!C25</f>
        <v/>
      </c>
      <c r="D25" s="109" t="str">
        <f>'Strategy 1 | PD-TG'!J25</f>
        <v/>
      </c>
      <c r="E25" s="109" t="str">
        <f>IF(K25="","",IF('Strategy 1 | PD-TG'!R25&gt;0,"Y",IF('Strategy 1 | PD-TG'!R25=0,"","N")))</f>
        <v>Y</v>
      </c>
      <c r="F25" s="109">
        <f>'Strategy 1 | PD-TG'!T25</f>
        <v>-9</v>
      </c>
      <c r="G25" s="109">
        <f>'Strategy 1 | PD-TG'!N25</f>
        <v>-19</v>
      </c>
      <c r="H25" s="110">
        <f>'Strategy 1 | PD-TG'!P25</f>
        <v>1</v>
      </c>
      <c r="I25" s="210"/>
      <c r="J25" s="210"/>
      <c r="K25" s="102" t="s">
        <v>25</v>
      </c>
    </row>
    <row r="26" spans="1:11" ht="26.25" customHeight="1">
      <c r="A26" s="14">
        <v>17</v>
      </c>
      <c r="B26" s="111" t="str">
        <f>'Strategy 1 | PD-TG'!B26</f>
        <v>B5</v>
      </c>
      <c r="C26" s="95" t="str">
        <f>'Strategy 1 | PD-TG'!C26</f>
        <v/>
      </c>
      <c r="D26" s="95" t="str">
        <f>'Strategy 1 | PD-TG'!J26</f>
        <v/>
      </c>
      <c r="E26" s="95" t="str">
        <f>IF(K26="","",IF('Strategy 1 | PD-TG'!R26&gt;0,"Y",IF('Strategy 1 | PD-TG'!R26=0,"","N")))</f>
        <v>N</v>
      </c>
      <c r="F26" s="95">
        <f>'Strategy 1 | PD-TG'!T26</f>
        <v>-10</v>
      </c>
      <c r="G26" s="95">
        <f>'Strategy 1 | PD-TG'!N26</f>
        <v>-24</v>
      </c>
      <c r="H26" s="112">
        <f>'Strategy 1 | PD-TG'!P26</f>
        <v>-4</v>
      </c>
      <c r="I26" s="210"/>
      <c r="J26" s="210"/>
      <c r="K26" s="106" t="s">
        <v>24</v>
      </c>
    </row>
    <row r="27" spans="1:11" ht="26.25" customHeight="1">
      <c r="A27" s="14">
        <v>18</v>
      </c>
      <c r="B27" s="111" t="str">
        <f>'Strategy 1 | PD-TG'!B27</f>
        <v>P9</v>
      </c>
      <c r="C27" s="95" t="str">
        <f>'Strategy 1 | PD-TG'!C27</f>
        <v/>
      </c>
      <c r="D27" s="95" t="str">
        <f>'Strategy 1 | PD-TG'!J27</f>
        <v/>
      </c>
      <c r="E27" s="95" t="str">
        <f>IF(K27="","",IF('Strategy 1 | PD-TG'!R27&gt;0,"Y",IF('Strategy 1 | PD-TG'!R27=0,"","N")))</f>
        <v>Y</v>
      </c>
      <c r="F27" s="95">
        <f>'Strategy 1 | PD-TG'!T27</f>
        <v>-9</v>
      </c>
      <c r="G27" s="95">
        <f>'Strategy 1 | PD-TG'!N27</f>
        <v>-15</v>
      </c>
      <c r="H27" s="112">
        <f>'Strategy 1 | PD-TG'!P27</f>
        <v>5</v>
      </c>
      <c r="I27" s="210"/>
      <c r="J27" s="210"/>
      <c r="K27" s="106" t="s">
        <v>24</v>
      </c>
    </row>
    <row r="28" spans="1:11" ht="26.25" customHeight="1">
      <c r="A28" s="14">
        <v>19</v>
      </c>
      <c r="B28" s="111" t="str">
        <f>'Strategy 1 | PD-TG'!B28</f>
        <v>NB</v>
      </c>
      <c r="C28" s="95" t="str">
        <f>'Strategy 1 | PD-TG'!C28</f>
        <v/>
      </c>
      <c r="D28" s="95" t="str">
        <f>'Strategy 1 | PD-TG'!J28</f>
        <v/>
      </c>
      <c r="E28" s="95" t="str">
        <f>IF(K28="","",IF('Strategy 1 | PD-TG'!R28&gt;0,"Y",IF('Strategy 1 | PD-TG'!R28=0,"","N")))</f>
        <v/>
      </c>
      <c r="F28" s="95">
        <f>'Strategy 1 | PD-TG'!T28</f>
        <v>-9</v>
      </c>
      <c r="G28" s="95">
        <f>'Strategy 1 | PD-TG'!N28</f>
        <v>-15</v>
      </c>
      <c r="H28" s="112">
        <f>'Strategy 1 | PD-TG'!P28</f>
        <v>5</v>
      </c>
      <c r="I28" s="210"/>
      <c r="J28" s="210"/>
      <c r="K28" s="106" t="s">
        <v>24</v>
      </c>
    </row>
    <row r="29" spans="1:11" ht="26.25" customHeight="1" thickBot="1">
      <c r="A29" s="14">
        <v>20</v>
      </c>
      <c r="B29" s="113" t="str">
        <f>'Strategy 1 | PD-TG'!B29</f>
        <v>P3</v>
      </c>
      <c r="C29" s="114" t="str">
        <f>'Strategy 1 | PD-TG'!C29</f>
        <v/>
      </c>
      <c r="D29" s="114" t="str">
        <f>'Strategy 1 | PD-TG'!J29</f>
        <v/>
      </c>
      <c r="E29" s="114" t="str">
        <f>IF(K29="","",IF('Strategy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210"/>
      <c r="J29" s="210"/>
      <c r="K29" s="107"/>
    </row>
    <row r="30" spans="1:11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IF(K30="","",IF('Strategy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210"/>
      <c r="J30" s="210"/>
      <c r="K30" s="102"/>
    </row>
    <row r="31" spans="1:11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IF(K31="","",IF('Strategy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210"/>
      <c r="J31" s="210"/>
      <c r="K31" s="106"/>
    </row>
    <row r="32" spans="1:11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IF(K32="","",IF('Strategy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210"/>
      <c r="J32" s="210"/>
      <c r="K32" s="106"/>
    </row>
    <row r="33" spans="1:11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IF(K33="","",IF('Strategy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210"/>
      <c r="J33" s="210"/>
      <c r="K33" s="106"/>
    </row>
    <row r="34" spans="1:11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IF(K34="","",IF('Strategy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210"/>
      <c r="J34" s="210"/>
      <c r="K34" s="107"/>
    </row>
    <row r="35" spans="1:11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IF(K35="","",IF('Strategy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210"/>
      <c r="J35" s="210"/>
      <c r="K35" s="102"/>
    </row>
    <row r="36" spans="1:11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IF(K36="","",IF('Strategy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210"/>
      <c r="J36" s="210"/>
      <c r="K36" s="106"/>
    </row>
    <row r="37" spans="1:11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IF(K37="","",IF('Strategy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210"/>
      <c r="J37" s="210"/>
      <c r="K37" s="106"/>
    </row>
    <row r="38" spans="1:11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IF(K38="","",IF('Strategy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210"/>
      <c r="J38" s="210"/>
      <c r="K38" s="106"/>
    </row>
    <row r="39" spans="1:11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IF(K39="","",IF('Strategy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210"/>
      <c r="J39" s="210"/>
      <c r="K39" s="107"/>
    </row>
    <row r="40" spans="1:11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IF(K40="","",IF('Strategy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210"/>
      <c r="J40" s="210"/>
      <c r="K40" s="102"/>
    </row>
    <row r="41" spans="1:11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IF(K41="","",IF('Strategy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210"/>
      <c r="J41" s="210"/>
      <c r="K41" s="106"/>
    </row>
    <row r="42" spans="1:11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IF(K42="","",IF('Strategy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210"/>
      <c r="J42" s="210"/>
      <c r="K42" s="106"/>
    </row>
    <row r="43" spans="1:11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IF(K43="","",IF('Strategy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210"/>
      <c r="J43" s="210"/>
      <c r="K43" s="106"/>
    </row>
    <row r="44" spans="1:11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IF(K44="","",IF('Strategy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210"/>
      <c r="J44" s="210"/>
      <c r="K44" s="107"/>
    </row>
    <row r="45" spans="1:11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IF(K45="","",IF('Strategy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210"/>
      <c r="J45" s="210"/>
      <c r="K45" s="102"/>
    </row>
    <row r="46" spans="1:11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IF(K46="","",IF('Strategy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210"/>
      <c r="J46" s="210"/>
      <c r="K46" s="106"/>
    </row>
    <row r="47" spans="1:11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IF(K47="","",IF('Strategy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210"/>
      <c r="J47" s="210"/>
      <c r="K47" s="106"/>
    </row>
    <row r="48" spans="1:11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IF(K48="","",IF('Strategy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210"/>
      <c r="J48" s="210"/>
      <c r="K48" s="106"/>
    </row>
    <row r="49" spans="1:11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IF(K49="","",IF('Strategy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210"/>
      <c r="J49" s="210"/>
      <c r="K49" s="107"/>
    </row>
    <row r="50" spans="1:11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IF(K50="","",IF('Strategy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210"/>
      <c r="J50" s="210"/>
      <c r="K50" s="102"/>
    </row>
    <row r="51" spans="1:11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IF(K51="","",IF('Strategy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210"/>
      <c r="J51" s="210"/>
      <c r="K51" s="106"/>
    </row>
    <row r="52" spans="1:11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IF(K52="","",IF('Strategy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210"/>
      <c r="J52" s="210"/>
      <c r="K52" s="106"/>
    </row>
    <row r="53" spans="1:11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IF(K53="","",IF('Strategy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210"/>
      <c r="J53" s="210"/>
      <c r="K53" s="106"/>
    </row>
    <row r="54" spans="1:11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IF(K54="","",IF('Strategy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210"/>
      <c r="J54" s="210"/>
      <c r="K54" s="107"/>
    </row>
    <row r="55" spans="1:11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IF(K55="","",IF('Strategy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210"/>
      <c r="J55" s="210"/>
      <c r="K55" s="102"/>
    </row>
    <row r="56" spans="1:11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IF(K56="","",IF('Strategy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210"/>
      <c r="J56" s="210"/>
      <c r="K56" s="106"/>
    </row>
    <row r="57" spans="1:11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IF(K57="","",IF('Strategy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210"/>
      <c r="J57" s="210"/>
      <c r="K57" s="106"/>
    </row>
    <row r="58" spans="1:11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IF(K58="","",IF('Strategy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210"/>
      <c r="J58" s="210"/>
      <c r="K58" s="106"/>
    </row>
    <row r="59" spans="1:11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IF(K59="","",IF('Strategy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210"/>
      <c r="J59" s="210"/>
      <c r="K59" s="107"/>
    </row>
    <row r="60" spans="1:11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IF(K60="","",IF('Strategy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210"/>
      <c r="J60" s="210"/>
      <c r="K60" s="102"/>
    </row>
    <row r="61" spans="1:11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IF(K61="","",IF('Strategy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210"/>
      <c r="J61" s="210"/>
      <c r="K61" s="106"/>
    </row>
    <row r="62" spans="1:11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IF(K62="","",IF('Strategy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210"/>
      <c r="J62" s="210"/>
      <c r="K62" s="106"/>
    </row>
    <row r="63" spans="1:11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IF(K63="","",IF('Strategy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210"/>
      <c r="J63" s="210"/>
      <c r="K63" s="106"/>
    </row>
    <row r="64" spans="1:11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IF(K64="","",IF('Strategy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210"/>
      <c r="J64" s="210"/>
      <c r="K64" s="107"/>
    </row>
    <row r="65" spans="1:11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IF(K65="","",IF('Strategy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210"/>
      <c r="J65" s="210"/>
      <c r="K65" s="102"/>
    </row>
    <row r="66" spans="1:11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IF(K66="","",IF('Strategy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210"/>
      <c r="J66" s="210"/>
      <c r="K66" s="106"/>
    </row>
    <row r="67" spans="1:11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IF(K67="","",IF('Strategy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210"/>
      <c r="J67" s="210"/>
      <c r="K67" s="106"/>
    </row>
    <row r="68" spans="1:11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IF(K68="","",IF('Strategy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210"/>
      <c r="J68" s="210"/>
      <c r="K68" s="106"/>
    </row>
    <row r="69" spans="1:11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IF(K69="","",IF('Strategy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210"/>
      <c r="J69" s="210"/>
      <c r="K69" s="107"/>
    </row>
    <row r="70" spans="1:11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IF(K70="","",IF('Strategy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210"/>
      <c r="J70" s="210"/>
      <c r="K70" s="102"/>
    </row>
    <row r="71" spans="1:11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IF(K71="","",IF('Strategy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210"/>
      <c r="J71" s="210"/>
      <c r="K71" s="106"/>
    </row>
    <row r="72" spans="1:11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IF(K72="","",IF('Strategy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210"/>
      <c r="J72" s="210"/>
      <c r="K72" s="106"/>
    </row>
    <row r="73" spans="1:11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IF(K73="","",IF('Strategy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210"/>
      <c r="J73" s="210"/>
      <c r="K73" s="106"/>
    </row>
    <row r="74" spans="1:11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IF(K74="","",IF('Strategy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210"/>
      <c r="J74" s="210"/>
      <c r="K74" s="107"/>
    </row>
    <row r="75" spans="1:11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IF(K75="","",IF('Strategy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210"/>
      <c r="J75" s="210"/>
      <c r="K75" s="102"/>
    </row>
    <row r="76" spans="1:11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IF(K76="","",IF('Strategy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210"/>
      <c r="J76" s="210"/>
      <c r="K76" s="106"/>
    </row>
    <row r="77" spans="1:11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IF(K77="","",IF('Strategy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210"/>
      <c r="J77" s="210"/>
      <c r="K77" s="106"/>
    </row>
    <row r="78" spans="1:11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IF(K78="","",IF('Strategy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210"/>
      <c r="J78" s="210"/>
      <c r="K78" s="106"/>
    </row>
    <row r="79" spans="1:11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IF(K79="","",IF('Strategy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210"/>
      <c r="J79" s="210"/>
      <c r="K79" s="107"/>
    </row>
    <row r="80" spans="1:11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IF(K80="","",IF('Strategy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210"/>
      <c r="J80" s="210"/>
      <c r="K80" s="102"/>
    </row>
    <row r="81" spans="1:11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IF(K81="","",IF('Strategy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210"/>
      <c r="J81" s="210"/>
      <c r="K81" s="106"/>
    </row>
    <row r="82" spans="1:11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IF(K82="","",IF('Strategy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210"/>
      <c r="J82" s="210"/>
      <c r="K82" s="106"/>
    </row>
    <row r="83" spans="1:11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IF(K83="","",IF('Strategy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210"/>
      <c r="J83" s="210"/>
      <c r="K83" s="106"/>
    </row>
    <row r="84" spans="1:11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IF(K84="","",IF('Strategy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210"/>
      <c r="J84" s="210"/>
      <c r="K84" s="107"/>
    </row>
    <row r="85" spans="1:11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IF(K85="","",IF('Strategy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210"/>
      <c r="J85" s="210"/>
      <c r="K85" s="102"/>
    </row>
    <row r="86" spans="1:11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IF(K86="","",IF('Strategy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210"/>
      <c r="J86" s="210"/>
      <c r="K86" s="106"/>
    </row>
    <row r="87" spans="1:11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IF(K87="","",IF('Strategy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210"/>
      <c r="J87" s="210"/>
      <c r="K87" s="106"/>
    </row>
    <row r="88" spans="1:11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IF(K88="","",IF('Strategy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210"/>
      <c r="J88" s="210"/>
      <c r="K88" s="106"/>
    </row>
    <row r="89" spans="1:11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IF(K89="","",IF('Strategy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210"/>
      <c r="J89" s="210"/>
      <c r="K89" s="107"/>
    </row>
    <row r="90" spans="1:11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IF(K90="","",IF('Strategy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210"/>
      <c r="J90" s="210"/>
      <c r="K90" s="102"/>
    </row>
    <row r="91" spans="1:11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IF(K91="","",IF('Strategy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210"/>
      <c r="J91" s="210"/>
      <c r="K91" s="106"/>
    </row>
    <row r="92" spans="1:11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IF(K92="","",IF('Strategy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210"/>
      <c r="J92" s="210"/>
      <c r="K92" s="106"/>
    </row>
    <row r="93" spans="1:11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IF(K93="","",IF('Strategy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210"/>
      <c r="J93" s="210"/>
      <c r="K93" s="106"/>
    </row>
    <row r="94" spans="1:11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IF(K94="","",IF('Strategy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210"/>
      <c r="J94" s="210"/>
      <c r="K94" s="107"/>
    </row>
    <row r="95" spans="1:11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IF(K95="","",IF('Strategy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210"/>
      <c r="J95" s="210"/>
      <c r="K95" s="102"/>
    </row>
    <row r="96" spans="1:11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IF(K96="","",IF('Strategy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210"/>
      <c r="J96" s="210"/>
      <c r="K96" s="106"/>
    </row>
    <row r="97" spans="1:14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IF(K97="","",IF('Strategy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210"/>
      <c r="J97" s="210"/>
      <c r="K97" s="106"/>
    </row>
    <row r="98" spans="1:14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IF(K98="","",IF('Strategy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210"/>
      <c r="J98" s="210"/>
      <c r="K98" s="106"/>
    </row>
    <row r="99" spans="1:14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IF(K99="","",IF('Strategy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210"/>
      <c r="J99" s="210"/>
      <c r="K99" s="107"/>
    </row>
    <row r="100" spans="1:14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IF(K100="","",IF('Strategy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210"/>
      <c r="J100" s="210"/>
      <c r="K100" s="102"/>
    </row>
    <row r="101" spans="1:14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IF(K101="","",IF('Strategy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210"/>
      <c r="J101" s="210"/>
      <c r="K101" s="106"/>
    </row>
    <row r="102" spans="1:14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IF(K102="","",IF('Strategy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210"/>
      <c r="J102" s="210"/>
      <c r="K102" s="106"/>
    </row>
    <row r="103" spans="1:14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IF(K103="","",IF('Strategy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210"/>
      <c r="J103" s="210"/>
      <c r="K103" s="106"/>
    </row>
    <row r="104" spans="1:14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IF(K104="","",IF('Strategy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210"/>
      <c r="J104" s="210"/>
      <c r="K104" s="107"/>
    </row>
    <row r="105" spans="1:14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IF(K105="","",IF('Strategy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210"/>
      <c r="J105" s="210"/>
      <c r="K105" s="102"/>
    </row>
    <row r="106" spans="1:14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IF(K106="","",IF('Strategy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210"/>
      <c r="J106" s="210"/>
      <c r="K106" s="106"/>
    </row>
    <row r="107" spans="1:14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IF(K107="","",IF('Strategy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210"/>
      <c r="J107" s="210"/>
      <c r="K107" s="106"/>
    </row>
    <row r="108" spans="1:14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IF(K108="","",IF('Strategy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210"/>
      <c r="J108" s="210"/>
      <c r="K108" s="106"/>
    </row>
    <row r="109" spans="1:14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IF(K109="","",IF('Strategy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210"/>
      <c r="J109" s="210"/>
      <c r="K109" s="107"/>
    </row>
    <row r="110" spans="1:14" ht="26.25">
      <c r="A110" s="144" t="s">
        <v>255</v>
      </c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</row>
    <row r="1048532" spans="2:2">
      <c r="B1048532" s="76"/>
    </row>
  </sheetData>
  <mergeCells count="4">
    <mergeCell ref="A110:N110"/>
    <mergeCell ref="B1:K2"/>
    <mergeCell ref="B3:H3"/>
    <mergeCell ref="K3:K4"/>
  </mergeCells>
  <phoneticPr fontId="2" type="noConversion"/>
  <conditionalFormatting sqref="K5:K109">
    <cfRule type="cellIs" dxfId="13" priority="14" operator="equal">
      <formula>"P"</formula>
    </cfRule>
  </conditionalFormatting>
  <conditionalFormatting sqref="K5:K109">
    <cfRule type="cellIs" dxfId="12" priority="12" operator="equal">
      <formula>"B"</formula>
    </cfRule>
    <cfRule type="cellIs" dxfId="11" priority="13" operator="equal">
      <formula>"P"</formula>
    </cfRule>
  </conditionalFormatting>
  <conditionalFormatting sqref="F5:F109">
    <cfRule type="containsBlanks" dxfId="10" priority="6">
      <formula>LEN(TRIM(F5))=0</formula>
    </cfRule>
    <cfRule type="containsBlanks" priority="7">
      <formula>LEN(TRIM(F5))=0</formula>
    </cfRule>
    <cfRule type="cellIs" dxfId="9" priority="8" operator="equal">
      <formula>""""""</formula>
    </cfRule>
    <cfRule type="cellIs" dxfId="8" priority="11" operator="between">
      <formula>-2</formula>
      <formula>2</formula>
    </cfRule>
  </conditionalFormatting>
  <conditionalFormatting sqref="E10:E109">
    <cfRule type="cellIs" dxfId="7" priority="1" operator="equal">
      <formula>"Y"</formula>
    </cfRule>
    <cfRule type="cellIs" dxfId="6" priority="2" operator="equal">
      <formula>"N"</formula>
    </cfRule>
  </conditionalFormatting>
  <conditionalFormatting sqref="F10:F109">
    <cfRule type="cellIs" dxfId="5" priority="9" operator="greaterThan">
      <formula>2</formula>
    </cfRule>
    <cfRule type="cellIs" dxfId="4" priority="10" operator="lessThan">
      <formula>-2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56" t="str">
        <f>Dashboard!B3</f>
        <v>Strategy 1 : PD/TG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8"/>
      <c r="Q1" s="158"/>
      <c r="R1" s="158"/>
      <c r="S1" s="158"/>
      <c r="T1" s="159"/>
    </row>
    <row r="2" spans="1:34" s="15" customFormat="1">
      <c r="A2" s="160" t="s">
        <v>35</v>
      </c>
      <c r="B2" s="163" t="s">
        <v>20</v>
      </c>
      <c r="C2" s="62"/>
      <c r="D2" s="163" t="s">
        <v>0</v>
      </c>
      <c r="E2" s="166"/>
      <c r="F2" s="168" t="s">
        <v>18</v>
      </c>
      <c r="G2" s="169"/>
      <c r="H2" s="169"/>
      <c r="I2" s="169"/>
      <c r="J2" s="170"/>
      <c r="K2" s="171" t="s">
        <v>22</v>
      </c>
      <c r="L2" s="172"/>
      <c r="M2" s="172"/>
      <c r="N2" s="172"/>
      <c r="O2" s="173"/>
      <c r="P2" s="174" t="s">
        <v>23</v>
      </c>
      <c r="Q2" s="175"/>
      <c r="R2" s="175"/>
      <c r="S2" s="175"/>
      <c r="T2" s="176"/>
    </row>
    <row r="3" spans="1:34" s="15" customFormat="1" ht="30">
      <c r="A3" s="161"/>
      <c r="B3" s="164"/>
      <c r="C3" s="16" t="s">
        <v>67</v>
      </c>
      <c r="D3" s="164"/>
      <c r="E3" s="167"/>
      <c r="F3" s="20" t="s">
        <v>19</v>
      </c>
      <c r="G3" s="152" t="s">
        <v>26</v>
      </c>
      <c r="H3" s="153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177" t="s">
        <v>28</v>
      </c>
      <c r="Q3" s="180" t="s">
        <v>29</v>
      </c>
      <c r="R3" s="180" t="s">
        <v>30</v>
      </c>
      <c r="S3" s="180" t="s">
        <v>31</v>
      </c>
      <c r="T3" s="182" t="s">
        <v>32</v>
      </c>
      <c r="W3" s="154" t="s">
        <v>33</v>
      </c>
      <c r="X3" s="155"/>
      <c r="Y3" s="154" t="s">
        <v>34</v>
      </c>
      <c r="Z3" s="155"/>
      <c r="AA3" s="179" t="s">
        <v>37</v>
      </c>
      <c r="AB3" s="179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162"/>
      <c r="B4" s="165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178"/>
      <c r="Q4" s="181"/>
      <c r="R4" s="181"/>
      <c r="S4" s="181"/>
      <c r="T4" s="183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79"/>
      <c r="AB4" s="179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IF(Dashboard!K5="P",1,0)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IF(Dashboard!K6="P",IF(U5="",1,U5+1),"")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IF(Dashboard!K7="P",IF(U6="",1,U6+1),"")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/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 t="str">
        <f>IF(Dashboard!K8="P",IF(U7="",1,U7+1),"")</f>
        <v/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/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 t="str">
        <f>IF(Dashboard!K9="P",IF(U8="",1,U8+1),"")</f>
        <v/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P1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e">
        <f>IF(W10="12345","Y",IF(X10="12345","Y","N"))</f>
        <v>#REF!</v>
      </c>
      <c r="R10" s="56" t="e">
        <f>IF(Y10="101","Y",IF(Z10="101","Y","N"))</f>
        <v>#REF!</v>
      </c>
      <c r="S10" s="56"/>
      <c r="T10" s="57"/>
      <c r="U10" s="1">
        <f>IF(Dashboard!K10="P",IF(U9="",1,U9+1),"")</f>
        <v>1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12300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300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>P2</v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W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>
        <f>IF(Dashboard!K11="P",IF(U10="",1,U10+1),"")</f>
        <v>2</v>
      </c>
      <c r="V11" s="1" t="e">
        <f>IF(Dashboard!#REF!="B",IF(V10="",1,V10+1),"")</f>
        <v>#REF!</v>
      </c>
      <c r="W11" s="1" t="str">
        <f t="shared" si="3"/>
        <v>23001</v>
      </c>
      <c r="X11" s="1" t="e">
        <f t="shared" si="4"/>
        <v>#REF!</v>
      </c>
      <c r="Y11" s="1" t="str">
        <f t="shared" si="5"/>
        <v>001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/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L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 t="str">
        <f>IF(Dashboard!K12="P",IF(U11="",1,U11+1),"")</f>
        <v/>
      </c>
      <c r="V12" s="1" t="e">
        <f>IF(Dashboard!#REF!="B",IF(V11="",1,V11+1),"")</f>
        <v>#REF!</v>
      </c>
      <c r="W12" s="1" t="str">
        <f t="shared" si="3"/>
        <v>30012</v>
      </c>
      <c r="X12" s="1" t="e">
        <f t="shared" si="4"/>
        <v>#REF!</v>
      </c>
      <c r="Y12" s="1" t="str">
        <f t="shared" si="5"/>
        <v>012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/>
      </c>
      <c r="H13" s="39" t="str">
        <f t="shared" si="2"/>
        <v>B5</v>
      </c>
      <c r="I13" s="39" t="str">
        <f t="shared" si="9"/>
        <v>W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IF(Dashboard!K13="P",IF(U12="",1,U12+1),"")</f>
        <v/>
      </c>
      <c r="V13" s="1" t="e">
        <f>IF(Dashboard!#REF!="B",IF(V12="",1,V12+1),"")</f>
        <v>#REF!</v>
      </c>
      <c r="W13" s="1" t="str">
        <f t="shared" si="3"/>
        <v>00120</v>
      </c>
      <c r="X13" s="1" t="e">
        <f t="shared" si="4"/>
        <v>#REF!</v>
      </c>
      <c r="Y13" s="1" t="str">
        <f t="shared" si="5"/>
        <v>120</v>
      </c>
      <c r="Z13" s="1" t="e">
        <f t="shared" si="6"/>
        <v>#REF!</v>
      </c>
      <c r="AA13" t="str">
        <f t="shared" si="13"/>
        <v>B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/>
      </c>
      <c r="H14" s="39" t="str">
        <f t="shared" si="2"/>
        <v>B5</v>
      </c>
      <c r="I14" s="39" t="str">
        <f t="shared" si="9"/>
        <v>L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IF(Dashboard!K14="P",IF(U13="",1,U13+1),"")</f>
        <v>1</v>
      </c>
      <c r="V14" s="1" t="e">
        <f>IF(Dashboard!#REF!="B",IF(V13="",1,V13+1),"")</f>
        <v>#REF!</v>
      </c>
      <c r="W14" s="1" t="str">
        <f t="shared" si="3"/>
        <v>01200</v>
      </c>
      <c r="X14" s="1" t="e">
        <f t="shared" si="4"/>
        <v>#REF!</v>
      </c>
      <c r="Y14" s="1" t="str">
        <f t="shared" si="5"/>
        <v>200</v>
      </c>
      <c r="Z14" s="1" t="e">
        <f t="shared" si="6"/>
        <v>#REF!</v>
      </c>
      <c r="AA14" t="str">
        <f t="shared" si="13"/>
        <v>B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e">
        <f t="shared" si="12"/>
        <v>#REF!</v>
      </c>
      <c r="S15" s="58"/>
      <c r="T15" s="59"/>
      <c r="U15" s="1" t="str">
        <f>IF(Dashboard!K15="P",IF(U14="",1,U14+1),"")</f>
        <v/>
      </c>
      <c r="V15" s="1" t="e">
        <f>IF(Dashboard!#REF!="B",IF(V14="",1,V14+1),"")</f>
        <v>#REF!</v>
      </c>
      <c r="W15" s="1" t="str">
        <f t="shared" si="3"/>
        <v>12001</v>
      </c>
      <c r="X15" s="1" t="e">
        <f t="shared" si="4"/>
        <v>#REF!</v>
      </c>
      <c r="Y15" s="1" t="str">
        <f t="shared" si="5"/>
        <v>001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/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W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 t="str">
        <f>IF(Dashboard!K16="P",IF(U15="",1,U15+1),"")</f>
        <v/>
      </c>
      <c r="V16" s="1" t="e">
        <f>IF(Dashboard!#REF!="B",IF(V15="",1,V15+1),"")</f>
        <v>#REF!</v>
      </c>
      <c r="W16" s="1" t="str">
        <f t="shared" si="3"/>
        <v>20010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>P1</v>
      </c>
      <c r="E17" s="44" t="e">
        <f t="shared" si="1"/>
        <v>#REF!</v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e">
        <f t="shared" si="10"/>
        <v>#REF!</v>
      </c>
      <c r="Q17" s="56" t="e">
        <f t="shared" si="11"/>
        <v>#REF!</v>
      </c>
      <c r="R17" s="56" t="e">
        <f t="shared" si="12"/>
        <v>#REF!</v>
      </c>
      <c r="S17" s="58"/>
      <c r="T17" s="59"/>
      <c r="U17" s="1">
        <f>IF(Dashboard!K17="P",IF(U16="",1,U16+1),"")</f>
        <v>1</v>
      </c>
      <c r="V17" s="1" t="e">
        <f>IF(Dashboard!#REF!="B",IF(V16="",1,V16+1),"")</f>
        <v>#REF!</v>
      </c>
      <c r="W17" s="1" t="str">
        <f t="shared" si="3"/>
        <v>00100</v>
      </c>
      <c r="X17" s="1" t="e">
        <f t="shared" si="4"/>
        <v>#REF!</v>
      </c>
      <c r="Y17" s="1" t="str">
        <f t="shared" si="5"/>
        <v>100</v>
      </c>
      <c r="Z17" s="1" t="e">
        <f t="shared" si="6"/>
        <v>#REF!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/>
      </c>
      <c r="H18" s="39" t="str">
        <f t="shared" si="2"/>
        <v>B</v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IF(Dashboard!K18="P",IF(U17="",1,U17+1),"")</f>
        <v/>
      </c>
      <c r="V18" s="1" t="e">
        <f>IF(Dashboard!#REF!="B",IF(V17="",1,V17+1),"")</f>
        <v>#REF!</v>
      </c>
      <c r="W18" s="1" t="str">
        <f t="shared" si="3"/>
        <v>01001</v>
      </c>
      <c r="X18" s="1" t="e">
        <f t="shared" si="4"/>
        <v>#REF!</v>
      </c>
      <c r="Y18" s="1" t="str">
        <f t="shared" si="5"/>
        <v>001</v>
      </c>
      <c r="Z18" s="1" t="e">
        <f t="shared" si="6"/>
        <v>#REF!</v>
      </c>
      <c r="AA18" t="str">
        <f t="shared" si="13"/>
        <v>B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>P1</v>
      </c>
      <c r="E19" s="44" t="e">
        <f t="shared" si="1"/>
        <v>#REF!</v>
      </c>
      <c r="F19" s="42"/>
      <c r="G19" s="39" t="str">
        <f t="shared" si="8"/>
        <v/>
      </c>
      <c r="H19" s="39" t="str">
        <f t="shared" si="2"/>
        <v>B</v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>
        <f>IF(Dashboard!K19="P",IF(U18="",1,U18+1),"")</f>
        <v>1</v>
      </c>
      <c r="V19" s="1" t="e">
        <f>IF(Dashboard!#REF!="B",IF(V18="",1,V18+1),"")</f>
        <v>#REF!</v>
      </c>
      <c r="W19" s="1" t="str">
        <f t="shared" si="3"/>
        <v>10010</v>
      </c>
      <c r="X19" s="1" t="e">
        <f t="shared" si="4"/>
        <v>#REF!</v>
      </c>
      <c r="Y19" s="1" t="str">
        <f t="shared" si="5"/>
        <v>010</v>
      </c>
      <c r="Z19" s="1" t="e">
        <f t="shared" si="6"/>
        <v>#REF!</v>
      </c>
      <c r="AA19" t="str">
        <f t="shared" si="13"/>
        <v>B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/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str">
        <f t="shared" si="12"/>
        <v>Y</v>
      </c>
      <c r="S20" s="58"/>
      <c r="T20" s="59"/>
      <c r="U20" s="1" t="str">
        <f>IF(Dashboard!K20="P",IF(U19="",1,U19+1),"")</f>
        <v/>
      </c>
      <c r="V20" s="1" t="e">
        <f>IF(Dashboard!#REF!="B",IF(V19="",1,V19+1),"")</f>
        <v>#REF!</v>
      </c>
      <c r="W20" s="1" t="str">
        <f t="shared" si="3"/>
        <v>00101</v>
      </c>
      <c r="X20" s="1" t="e">
        <f t="shared" si="4"/>
        <v>#REF!</v>
      </c>
      <c r="Y20" s="1" t="str">
        <f t="shared" si="5"/>
        <v>101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>P1</v>
      </c>
      <c r="E21" s="44" t="e">
        <f t="shared" si="1"/>
        <v>#REF!</v>
      </c>
      <c r="F21" s="42"/>
      <c r="G21" s="39" t="str">
        <f t="shared" si="19"/>
        <v/>
      </c>
      <c r="H21" s="39" t="str">
        <f t="shared" si="2"/>
        <v>B</v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>
        <f>IF(Dashboard!K21="P",IF(U20="",1,U20+1),"")</f>
        <v>1</v>
      </c>
      <c r="V21" s="1" t="e">
        <f>IF(Dashboard!#REF!="B",IF(V20="",1,V20+1),"")</f>
        <v>#REF!</v>
      </c>
      <c r="W21" s="1" t="str">
        <f t="shared" si="3"/>
        <v>01010</v>
      </c>
      <c r="X21" s="1" t="e">
        <f t="shared" si="4"/>
        <v>#REF!</v>
      </c>
      <c r="Y21" s="1" t="str">
        <f t="shared" si="5"/>
        <v>010</v>
      </c>
      <c r="Z21" s="1" t="e">
        <f t="shared" si="6"/>
        <v>#REF!</v>
      </c>
      <c r="AA21" t="str">
        <f t="shared" si="13"/>
        <v>B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>P2</v>
      </c>
      <c r="E22" s="44" t="e">
        <f t="shared" si="1"/>
        <v>#REF!</v>
      </c>
      <c r="F22" s="42"/>
      <c r="G22" s="39" t="str">
        <f t="shared" si="19"/>
        <v>P</v>
      </c>
      <c r="H22" s="39" t="str">
        <f t="shared" si="2"/>
        <v/>
      </c>
      <c r="I22" s="43"/>
      <c r="J22" s="45"/>
      <c r="K22" s="42"/>
      <c r="L22" s="43"/>
      <c r="M22" s="43"/>
      <c r="N22" s="43"/>
      <c r="O22" s="45"/>
      <c r="P22" s="55" t="str">
        <f t="shared" si="10"/>
        <v>Y</v>
      </c>
      <c r="Q22" s="56" t="e">
        <f t="shared" si="11"/>
        <v>#REF!</v>
      </c>
      <c r="R22" s="56" t="str">
        <f t="shared" si="12"/>
        <v>Y</v>
      </c>
      <c r="S22" s="58"/>
      <c r="T22" s="59"/>
      <c r="U22" s="1">
        <f>IF(Dashboard!K22="P",IF(U21="",1,U21+1),"")</f>
        <v>2</v>
      </c>
      <c r="V22" s="1" t="e">
        <f>IF(Dashboard!#REF!="B",IF(V21="",1,V21+1),"")</f>
        <v>#REF!</v>
      </c>
      <c r="W22" s="1" t="str">
        <f t="shared" si="3"/>
        <v>10101</v>
      </c>
      <c r="X22" s="1" t="e">
        <f t="shared" si="4"/>
        <v>#REF!</v>
      </c>
      <c r="Y22" s="1" t="str">
        <f t="shared" si="5"/>
        <v>101</v>
      </c>
      <c r="Z22" s="1" t="e">
        <f t="shared" si="6"/>
        <v>#REF!</v>
      </c>
      <c r="AA22" t="str">
        <f t="shared" si="13"/>
        <v>P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>P3</v>
      </c>
      <c r="E23" s="44" t="e">
        <f t="shared" si="1"/>
        <v>#REF!</v>
      </c>
      <c r="F23" s="42"/>
      <c r="G23" s="39" t="str">
        <f t="shared" si="19"/>
        <v>P</v>
      </c>
      <c r="H23" s="39" t="str">
        <f t="shared" si="2"/>
        <v/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>
        <f>IF(Dashboard!K23="P",IF(U22="",1,U22+1),"")</f>
        <v>3</v>
      </c>
      <c r="V23" s="1" t="e">
        <f>IF(Dashboard!#REF!="B",IF(V22="",1,V22+1),"")</f>
        <v>#REF!</v>
      </c>
      <c r="W23" s="1" t="str">
        <f t="shared" si="3"/>
        <v>01012</v>
      </c>
      <c r="X23" s="1" t="e">
        <f t="shared" si="4"/>
        <v>#REF!</v>
      </c>
      <c r="Y23" s="1" t="str">
        <f t="shared" si="5"/>
        <v>012</v>
      </c>
      <c r="Z23" s="1" t="e">
        <f t="shared" si="6"/>
        <v>#REF!</v>
      </c>
      <c r="AA23" t="str">
        <f t="shared" si="13"/>
        <v>P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>P4</v>
      </c>
      <c r="E24" s="44" t="e">
        <f t="shared" si="1"/>
        <v>#REF!</v>
      </c>
      <c r="F24" s="42"/>
      <c r="G24" s="39" t="str">
        <f t="shared" si="19"/>
        <v>P</v>
      </c>
      <c r="H24" s="39" t="str">
        <f t="shared" si="2"/>
        <v/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>
        <f>IF(Dashboard!K24="P",IF(U23="",1,U23+1),"")</f>
        <v>4</v>
      </c>
      <c r="V24" s="1" t="e">
        <f>IF(Dashboard!#REF!="B",IF(V23="",1,V23+1),"")</f>
        <v>#REF!</v>
      </c>
      <c r="W24" s="1" t="str">
        <f t="shared" si="3"/>
        <v>10123</v>
      </c>
      <c r="X24" s="1" t="e">
        <f t="shared" si="4"/>
        <v>#REF!</v>
      </c>
      <c r="Y24" s="1" t="str">
        <f t="shared" si="5"/>
        <v>123</v>
      </c>
      <c r="Z24" s="1" t="e">
        <f t="shared" si="6"/>
        <v>#REF!</v>
      </c>
      <c r="AA24" t="str">
        <f t="shared" si="13"/>
        <v>P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>P</v>
      </c>
      <c r="H25" s="39" t="str">
        <f t="shared" si="2"/>
        <v/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IF(Dashboard!K25="P",IF(U24="",1,U24+1),"")</f>
        <v/>
      </c>
      <c r="V25" s="1" t="e">
        <f>IF(Dashboard!#REF!="B",IF(V24="",1,V24+1),"")</f>
        <v>#REF!</v>
      </c>
      <c r="W25" s="1" t="str">
        <f t="shared" si="3"/>
        <v>01234</v>
      </c>
      <c r="X25" s="1" t="e">
        <f t="shared" si="4"/>
        <v>#REF!</v>
      </c>
      <c r="Y25" s="1" t="str">
        <f t="shared" si="5"/>
        <v>234</v>
      </c>
      <c r="Z25" s="1" t="e">
        <f t="shared" si="6"/>
        <v>#REF!</v>
      </c>
      <c r="AA25" t="str">
        <f t="shared" si="13"/>
        <v>P</v>
      </c>
    </row>
    <row r="26" spans="1:32">
      <c r="A26" s="42"/>
      <c r="B26" s="43"/>
      <c r="C26" s="43"/>
      <c r="D26" s="44" t="str">
        <f t="shared" si="0"/>
        <v>P1</v>
      </c>
      <c r="E26" s="44" t="e">
        <f t="shared" si="1"/>
        <v>#REF!</v>
      </c>
      <c r="F26" s="42"/>
      <c r="G26" s="39" t="str">
        <f t="shared" si="19"/>
        <v>P</v>
      </c>
      <c r="H26" s="39" t="str">
        <f t="shared" si="2"/>
        <v/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>
        <f>IF(Dashboard!K26="P",IF(U25="",1,U25+1),"")</f>
        <v>1</v>
      </c>
      <c r="V26" s="1" t="e">
        <f>IF(Dashboard!#REF!="B",IF(V25="",1,V25+1),"")</f>
        <v>#REF!</v>
      </c>
      <c r="W26" s="1" t="str">
        <f t="shared" si="3"/>
        <v>12340</v>
      </c>
      <c r="X26" s="1" t="e">
        <f t="shared" si="4"/>
        <v>#REF!</v>
      </c>
      <c r="Y26" s="1" t="str">
        <f t="shared" si="5"/>
        <v>340</v>
      </c>
      <c r="Z26" s="1" t="e">
        <f t="shared" si="6"/>
        <v>#REF!</v>
      </c>
      <c r="AA26" t="str">
        <f t="shared" si="13"/>
        <v>P</v>
      </c>
    </row>
    <row r="27" spans="1:32">
      <c r="A27" s="42"/>
      <c r="B27" s="43"/>
      <c r="C27" s="43"/>
      <c r="D27" s="44" t="str">
        <f t="shared" si="0"/>
        <v>P2</v>
      </c>
      <c r="E27" s="44" t="e">
        <f t="shared" si="1"/>
        <v>#REF!</v>
      </c>
      <c r="F27" s="42"/>
      <c r="G27" s="39" t="str">
        <f t="shared" si="19"/>
        <v>P</v>
      </c>
      <c r="H27" s="39" t="str">
        <f t="shared" si="2"/>
        <v/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>
        <f>IF(Dashboard!K27="P",IF(U26="",1,U26+1),"")</f>
        <v>2</v>
      </c>
      <c r="V27" s="1" t="e">
        <f>IF(Dashboard!#REF!="B",IF(V26="",1,V26+1),"")</f>
        <v>#REF!</v>
      </c>
      <c r="W27" s="1" t="str">
        <f t="shared" si="3"/>
        <v>23401</v>
      </c>
      <c r="X27" s="1" t="e">
        <f t="shared" si="4"/>
        <v>#REF!</v>
      </c>
      <c r="Y27" s="1" t="str">
        <f t="shared" si="5"/>
        <v>401</v>
      </c>
      <c r="Z27" s="1" t="e">
        <f t="shared" si="6"/>
        <v>#REF!</v>
      </c>
      <c r="AA27" t="str">
        <f t="shared" si="13"/>
        <v>P</v>
      </c>
    </row>
    <row r="28" spans="1:32">
      <c r="A28" s="42"/>
      <c r="B28" s="43"/>
      <c r="C28" s="43"/>
      <c r="D28" s="44" t="str">
        <f t="shared" si="0"/>
        <v>P3</v>
      </c>
      <c r="E28" s="44" t="e">
        <f t="shared" si="1"/>
        <v>#REF!</v>
      </c>
      <c r="F28" s="42"/>
      <c r="G28" s="39" t="str">
        <f t="shared" si="19"/>
        <v>P</v>
      </c>
      <c r="H28" s="39" t="str">
        <f t="shared" si="2"/>
        <v/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>
        <f>IF(Dashboard!K28="P",IF(U27="",1,U27+1),"")</f>
        <v>3</v>
      </c>
      <c r="V28" s="1" t="e">
        <f>IF(Dashboard!#REF!="B",IF(V27="",1,V27+1),"")</f>
        <v>#REF!</v>
      </c>
      <c r="W28" s="1" t="str">
        <f t="shared" si="3"/>
        <v>34012</v>
      </c>
      <c r="X28" s="1" t="e">
        <f t="shared" si="4"/>
        <v>#REF!</v>
      </c>
      <c r="Y28" s="1" t="str">
        <f t="shared" si="5"/>
        <v>012</v>
      </c>
      <c r="Z28" s="1" t="e">
        <f t="shared" si="6"/>
        <v>#REF!</v>
      </c>
      <c r="AA28" t="str">
        <f t="shared" si="13"/>
        <v>P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>P</v>
      </c>
      <c r="H29" s="39" t="str">
        <f t="shared" si="2"/>
        <v/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IF(Dashboard!K29="P",IF(U28="",1,U28+1),"")</f>
        <v/>
      </c>
      <c r="V29" s="1" t="e">
        <f>IF(Dashboard!#REF!="B",IF(V28="",1,V28+1),"")</f>
        <v>#REF!</v>
      </c>
      <c r="W29" s="1" t="str">
        <f t="shared" si="3"/>
        <v>40123</v>
      </c>
      <c r="X29" s="1" t="e">
        <f t="shared" si="4"/>
        <v>#REF!</v>
      </c>
      <c r="Y29" s="1" t="str">
        <f t="shared" si="5"/>
        <v>123</v>
      </c>
      <c r="Z29" s="1" t="e">
        <f t="shared" si="6"/>
        <v>#REF!</v>
      </c>
      <c r="AA29" t="str">
        <f t="shared" si="13"/>
        <v>P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>P</v>
      </c>
      <c r="H30" s="39" t="str">
        <f t="shared" si="2"/>
        <v/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IF(Dashboard!K30="P",IF(U29="",1,U29+1),"")</f>
        <v/>
      </c>
      <c r="V30" s="1" t="e">
        <f>IF(Dashboard!#REF!="B",IF(V29="",1,V29+1),"")</f>
        <v>#REF!</v>
      </c>
      <c r="W30" s="1" t="str">
        <f t="shared" si="3"/>
        <v>01230</v>
      </c>
      <c r="X30" s="1" t="e">
        <f t="shared" si="4"/>
        <v>#REF!</v>
      </c>
      <c r="Y30" s="1" t="str">
        <f t="shared" si="5"/>
        <v>230</v>
      </c>
      <c r="Z30" s="1" t="e">
        <f t="shared" si="6"/>
        <v>#REF!</v>
      </c>
      <c r="AA30" t="str">
        <f t="shared" si="13"/>
        <v>P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>P</v>
      </c>
      <c r="H31" s="39" t="str">
        <f t="shared" si="2"/>
        <v/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IF(Dashboard!K31="P",IF(U30="",1,U30+1),"")</f>
        <v/>
      </c>
      <c r="V31" s="1" t="e">
        <f>IF(Dashboard!#REF!="B",IF(V30="",1,V30+1),"")</f>
        <v>#REF!</v>
      </c>
      <c r="W31" s="1" t="str">
        <f t="shared" si="3"/>
        <v>12300</v>
      </c>
      <c r="X31" s="1" t="e">
        <f t="shared" si="4"/>
        <v>#REF!</v>
      </c>
      <c r="Y31" s="1" t="str">
        <f t="shared" si="5"/>
        <v>300</v>
      </c>
      <c r="Z31" s="1" t="e">
        <f t="shared" si="6"/>
        <v>#REF!</v>
      </c>
      <c r="AA31" t="str">
        <f t="shared" si="13"/>
        <v>P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IF(Dashboard!K32="P",IF(U31="",1,U31+1),"")</f>
        <v/>
      </c>
      <c r="V32" s="1" t="e">
        <f>IF(Dashboard!#REF!="B",IF(V31="",1,V31+1),"")</f>
        <v>#REF!</v>
      </c>
      <c r="W32" s="1" t="str">
        <f t="shared" si="3"/>
        <v>23000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IF(Dashboard!K33="P",IF(U32="",1,U32+1),"")</f>
        <v/>
      </c>
      <c r="V33" s="1" t="e">
        <f>IF(Dashboard!#REF!="B",IF(V32="",1,V32+1),"")</f>
        <v>#REF!</v>
      </c>
      <c r="W33" s="1" t="str">
        <f t="shared" si="3"/>
        <v>30000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IF(Dashboard!K34="P",IF(U33="",1,U33+1),"")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IF(Dashboard!K35="P",IF(U34="",1,U34+1),"")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IF(Dashboard!K36="P",IF(U35="",1,U35+1),"")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IF(Dashboard!K37="P",IF(U36="",1,U36+1),"")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IF(Dashboard!K38="P",IF(U37="",1,U37+1),"")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IF(Dashboard!K39="P",IF(U38="",1,U38+1),"")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IF(Dashboard!K40="P",IF(U39="",1,U39+1),"")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IF(Dashboard!K41="P",IF(U40="",1,U40+1),"")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IF(Dashboard!K42="P",IF(U41="",1,U41+1),"")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IF(Dashboard!K43="P",IF(U42="",1,U42+1),"")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IF(Dashboard!K44="P",IF(U43="",1,U43+1),"")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IF(Dashboard!K45="P",IF(U44="",1,U44+1),"")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IF(Dashboard!K46="P",IF(U45="",1,U45+1),"")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IF(Dashboard!K47="P",IF(U46="",1,U46+1),"")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IF(Dashboard!K48="P",IF(U47="",1,U47+1),"")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IF(Dashboard!K49="P",IF(U48="",1,U48+1),"")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IF(Dashboard!K50="P",IF(U49="",1,U49+1),"")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IF(Dashboard!K51="P",IF(U50="",1,U50+1),"")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IF(Dashboard!K52="P",IF(U51="",1,U51+1),"")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IF(Dashboard!K53="P",IF(U52="",1,U52+1),"")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IF(Dashboard!K54="P",IF(U53="",1,U53+1),"")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IF(Dashboard!K55="P",IF(U54="",1,U54+1),"")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IF(Dashboard!K56="P",IF(U55="",1,U55+1),"")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IF(Dashboard!K57="P",IF(U56="",1,U56+1),"")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IF(Dashboard!K58="P",IF(U57="",1,U57+1),"")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IF(Dashboard!K59="P",IF(U58="",1,U58+1),"")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IF(Dashboard!K60="P",IF(U59="",1,U59+1),"")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IF(Dashboard!K61="P",IF(U60="",1,U60+1),"")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IF(Dashboard!K62="P",IF(U61="",1,U61+1),"")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IF(Dashboard!K63="P",IF(U62="",1,U62+1),"")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IF(Dashboard!K64="P",IF(U63="",1,U63+1),"")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IF(Dashboard!K65="P",IF(U64="",1,U64+1),"")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IF(Dashboard!K66="P",IF(U65="",1,U65+1),"")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IF(Dashboard!K67="P",IF(U66="",1,U66+1),"")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IF(Dashboard!K68="P",IF(U67="",1,U67+1),"")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IF(Dashboard!K69="P",IF(U68="",1,U68+1),"")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IF(Dashboard!K70="P",IF(U69="",1,U69+1),"")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IF(Dashboard!K71="P",IF(U70="",1,U70+1),"")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IF(Dashboard!K72="P",IF(U71="",1,U71+1),"")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IF(Dashboard!K73="P",IF(U72="",1,U72+1),"")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IF(Dashboard!K74="P",IF(U73="",1,U73+1),"")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IF(Dashboard!K75="P",IF(U74="",1,U74+1),"")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IF(Dashboard!K76="P",IF(U75="",1,U75+1),"")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IF(Dashboard!K77="P",IF(U76="",1,U76+1),"")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IF(Dashboard!K78="P",IF(U77="",1,U77+1),"")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IF(Dashboard!K79="P",IF(U78="",1,U78+1),"")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IF(Dashboard!K80="P",IF(U79="",1,U79+1),"")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IF(Dashboard!K81="P",IF(U80="",1,U80+1),"")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IF(Dashboard!K82="P",IF(U81="",1,U81+1),"")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IF(Dashboard!K83="P",IF(U82="",1,U82+1),"")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IF(Dashboard!K84="P",IF(U83="",1,U83+1),"")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IF(Dashboard!K85="P",IF(U84="",1,U84+1),"")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IF(Dashboard!K86="P",IF(U85="",1,U85+1),"")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IF(Dashboard!K87="P",IF(U86="",1,U86+1),"")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IF(Dashboard!K88="P",IF(U87="",1,U87+1),"")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IF(Dashboard!K89="P",IF(U88="",1,U88+1),"")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IF(Dashboard!K90="P",IF(U89="",1,U89+1),"")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IF(Dashboard!K91="P",IF(U90="",1,U90+1),"")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IF(Dashboard!K92="P",IF(U91="",1,U91+1),"")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IF(Dashboard!K93="P",IF(U92="",1,U92+1),"")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IF(Dashboard!K94="P",IF(U93="",1,U93+1),"")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IF(Dashboard!K95="P",IF(U94="",1,U94+1),"")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IF(Dashboard!K96="P",IF(U95="",1,U95+1),"")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IF(Dashboard!K97="P",IF(U96="",1,U96+1),"")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IF(Dashboard!K98="P",IF(U97="",1,U97+1),"")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IF(Dashboard!K99="P",IF(U98="",1,U98+1),"")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IF(Dashboard!K100="P",IF(U99="",1,U99+1),"")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O11" sqref="O11"/>
    </sheetView>
  </sheetViews>
  <sheetFormatPr defaultRowHeight="15"/>
  <cols>
    <col min="1" max="2" width="9.140625" style="1"/>
    <col min="15" max="15" width="12.28515625" customWidth="1"/>
  </cols>
  <sheetData>
    <row r="1" spans="1:18">
      <c r="A1" s="184" t="s">
        <v>3</v>
      </c>
      <c r="B1" s="185"/>
      <c r="C1" s="184" t="s">
        <v>12</v>
      </c>
      <c r="D1" s="185"/>
      <c r="E1" s="184" t="s">
        <v>13</v>
      </c>
      <c r="F1" s="185"/>
      <c r="G1" s="184" t="s">
        <v>14</v>
      </c>
      <c r="H1" s="185"/>
      <c r="I1" s="184" t="s">
        <v>15</v>
      </c>
      <c r="J1" s="185"/>
      <c r="K1" s="184" t="s">
        <v>16</v>
      </c>
      <c r="L1" s="185"/>
      <c r="M1" s="184" t="s">
        <v>17</v>
      </c>
      <c r="N1" s="185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abSelected="1"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196" t="str">
        <f>Dashboard!B3</f>
        <v>Strategy 1 : PD/TG</v>
      </c>
      <c r="C3" s="197"/>
      <c r="D3" s="197"/>
      <c r="E3" s="197"/>
      <c r="F3" s="197"/>
      <c r="G3" s="198"/>
      <c r="H3" s="197"/>
      <c r="I3" s="197"/>
      <c r="J3" s="197"/>
      <c r="K3" s="197"/>
      <c r="L3" s="197"/>
      <c r="M3" s="197"/>
      <c r="N3" s="197"/>
      <c r="O3" s="197"/>
      <c r="P3" s="197"/>
      <c r="Q3" s="199"/>
      <c r="R3" s="207" t="s">
        <v>148</v>
      </c>
      <c r="S3" s="14" t="s">
        <v>149</v>
      </c>
      <c r="V3" s="14" t="s">
        <v>114</v>
      </c>
      <c r="AG3" s="175" t="s">
        <v>117</v>
      </c>
      <c r="AH3" s="175"/>
      <c r="AI3" s="175"/>
      <c r="AJ3" s="66"/>
      <c r="AK3" s="66"/>
      <c r="AL3" s="66"/>
      <c r="AM3" s="66"/>
      <c r="AN3" s="66"/>
      <c r="AO3" s="66"/>
      <c r="AR3" s="165" t="s">
        <v>1</v>
      </c>
      <c r="AS3" s="165" t="s">
        <v>2</v>
      </c>
      <c r="AT3" s="154" t="s">
        <v>33</v>
      </c>
      <c r="AU3" s="155"/>
      <c r="AV3" s="154" t="s">
        <v>79</v>
      </c>
      <c r="AW3" s="155"/>
      <c r="AX3" s="165" t="s">
        <v>37</v>
      </c>
      <c r="AY3" s="205" t="s">
        <v>10</v>
      </c>
      <c r="AZ3" s="206"/>
      <c r="BA3" s="205" t="s">
        <v>11</v>
      </c>
      <c r="BB3" s="206"/>
      <c r="BC3" s="64" t="s">
        <v>10</v>
      </c>
      <c r="BD3" s="64" t="s">
        <v>11</v>
      </c>
      <c r="BE3" s="204" t="s">
        <v>111</v>
      </c>
      <c r="BF3" s="204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08"/>
      <c r="S4" s="14" t="s">
        <v>150</v>
      </c>
      <c r="T4" s="14">
        <f>T28</f>
        <v>-9</v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03"/>
      <c r="AS4" s="203"/>
      <c r="AT4" s="16" t="s">
        <v>1</v>
      </c>
      <c r="AU4" s="16" t="s">
        <v>2</v>
      </c>
      <c r="AV4" s="16" t="s">
        <v>1</v>
      </c>
      <c r="AW4" s="16" t="s">
        <v>2</v>
      </c>
      <c r="AX4" s="203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IF(Dashboard!K5="","",Dashboard!K5)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IF(Dashboard!K5="P",1,"")</f>
        <v>1</v>
      </c>
      <c r="AS5" s="14" t="str">
        <f>IF(Dashboard!K5="B",1,"")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IF(Dashboard!K6="","",Dashboard!K6)</f>
        <v>P</v>
      </c>
      <c r="J6" s="116" t="str">
        <f t="shared" ref="J6:J10" si="5">IF(AQ5=AQ6,"",AQ6)</f>
        <v/>
      </c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6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IF(Dashboard!K6="P",IF(AR5="",1,AR5+1),"")</f>
        <v>2</v>
      </c>
      <c r="AS6" s="14" t="str">
        <f>IF(Dashboard!K6="B",IF(AS5="",1,AS5+1),"")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IF(Dashboard!K7="","",Dashboard!K7)</f>
        <v>P</v>
      </c>
      <c r="J7" s="116" t="str">
        <f t="shared" si="5"/>
        <v/>
      </c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7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6"/>
        <v>TG</v>
      </c>
      <c r="AR7" s="14">
        <f>IF(Dashboard!K7="P",IF(AR6="",1,AR6+1),"")</f>
        <v>3</v>
      </c>
      <c r="AS7" s="14" t="str">
        <f>IF(Dashboard!K7="B",IF(AS6="",1,AS6+1),"")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IF(Dashboard!K8="","",Dashboard!K8)</f>
        <v>B</v>
      </c>
      <c r="J8" s="116" t="str">
        <f t="shared" si="5"/>
        <v/>
      </c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7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6"/>
        <v>TG</v>
      </c>
      <c r="AR8" s="14" t="str">
        <f>IF(Dashboard!K8="P",IF(AR7="",1,AR7+1),"")</f>
        <v/>
      </c>
      <c r="AS8" s="14">
        <f>IF(Dashboard!K8="B",IF(AS7="",1,AS7+1),"")</f>
        <v>1</v>
      </c>
      <c r="BI8" s="14" t="s">
        <v>86</v>
      </c>
      <c r="BJ8" s="14" t="s">
        <v>44</v>
      </c>
      <c r="BK8" s="14" t="str">
        <f t="shared" ref="BK8:BK11" si="8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IF(Dashboard!K9="","",Dashboard!K9)</f>
        <v>B</v>
      </c>
      <c r="J9" s="117" t="str">
        <f t="shared" si="5"/>
        <v/>
      </c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7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6"/>
        <v>TG</v>
      </c>
      <c r="AR9" s="14" t="str">
        <f>IF(Dashboard!K9="P",IF(AR8="",1,AR8+1),"")</f>
        <v/>
      </c>
      <c r="AS9" s="14">
        <f>IF(Dashboard!K9="B",IF(AS8="",1,AS8+1),"")</f>
        <v>2</v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8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9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4"/>
        <v/>
      </c>
      <c r="D10" s="79" t="str">
        <f t="shared" ref="D10:D41" si="10">IF(H9="","",IF(AP10="PD",IF(AX10="P",AZ10,""),AJ10))</f>
        <v>B</v>
      </c>
      <c r="E10" s="120" t="str">
        <f t="shared" ref="E10:E41" si="11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IF(Dashboard!K10="","",Dashboard!K10)</f>
        <v>P</v>
      </c>
      <c r="J10" s="78" t="str">
        <f t="shared" si="5"/>
        <v/>
      </c>
      <c r="K10" s="79" t="str">
        <f t="shared" ref="K10:K41" si="12">IF(H9="","",IF(AND(D10=AE10,LEFT(AE10)="L",REPLACE(AE10,1,1,"")&gt;=5),"L"&amp;(REPLACE(AE10,1,1,"")-3),AE10))</f>
        <v>B</v>
      </c>
      <c r="L10" s="120" t="str">
        <f t="shared" ref="L10:L41" si="13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4">IF(H10="","",IF(M10="W",0+BD10,0-BD10)+IF(F10="W",0+BC10,0-BC10)+IF(V10="S",0,N9))</f>
        <v>2</v>
      </c>
      <c r="O10" s="136" t="str">
        <f t="shared" ref="O10:O41" si="15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6">IF(H10="","",IF(M10="W",0+BD10,0-BD10)+IF(F10="W",0+BC10,0-BC10))</f>
        <v>2</v>
      </c>
      <c r="S10" s="83" t="str">
        <f t="shared" ref="S10:S41" si="17">IF(H10="","",IF(R10&gt;0,"W",IF(R10&lt;0,"L","")))</f>
        <v>W</v>
      </c>
      <c r="T10" s="14">
        <f t="shared" si="7"/>
        <v>1</v>
      </c>
      <c r="U10" s="14">
        <f t="shared" ref="U10:U29" si="18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9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N</v>
      </c>
      <c r="AI10" s="44" t="str">
        <f>IF(H9="","",IF(AV10="120012","Y",IF(AW10="120012","Y","N")))</f>
        <v>N</v>
      </c>
      <c r="AJ10" s="75" t="str">
        <f t="shared" ref="AJ10:AJ45" si="20">IF(AP10="T-T",IF(H8="B",AZ10,""),IF(AP10="T-C",IF(H9="B",AZ10,""),IF(AP10="T-B",IF(H9="P",AZ10,""),"")))</f>
        <v/>
      </c>
      <c r="AK10" s="75" t="str">
        <f t="shared" ref="AK10:AK45" si="21">IF(AP10="T-T",IF(H8="P",AZ10,""),IF(AP10="T-C",IF(H9="P",AZ10,""),IF(AP10="T-B",IF(H9="B",AZ10,""),"")))</f>
        <v/>
      </c>
      <c r="AL10" s="75" t="str">
        <f t="shared" ref="AL10:AL45" si="22">IF(AP10="T-T",IF(H8="B",BB10,""),IF(AP10="T-C",IF(H9="B",BB10,""),IF(AP10="T-B",IF(H9="P",BB10,""),"")))</f>
        <v/>
      </c>
      <c r="AM10" s="75" t="str">
        <f t="shared" ref="AM10:AM45" si="23">IF(AP10="T-T",IF(H8="P",BB10,""),IF(AP10="T-C",IF(H9="P",BB10,""),IF(AP10="T-B",IF(H9="B",BB10,""),"")))</f>
        <v/>
      </c>
      <c r="AP10" s="14" t="str">
        <f t="shared" ref="AP10:AP45" si="24">IF(H9="","",IF(AG10="Y","T-C",IF(AH10="Y","T-B",IF(AI10="Y","T-T",IF(AP9="PD","PD",IF(OR(AND(AP9="T-T",AP8="T-T",M8&amp;M9="LL"),AND(OR(AP9="T-B",AP9="T-C"),M9="L")),"PD",AP9))))))</f>
        <v>PD</v>
      </c>
      <c r="AQ10" s="14" t="str">
        <f t="shared" si="6"/>
        <v>TG</v>
      </c>
      <c r="AR10" s="14">
        <f>IF(Dashboard!K10="P",IF(AR9="",1,AR9+1),"")</f>
        <v>1</v>
      </c>
      <c r="AS10" s="14" t="str">
        <f>IF(Dashboard!K10="B",IF(AS9="",1,AS9+1),"")</f>
        <v/>
      </c>
      <c r="AT10" s="14" t="str">
        <f t="shared" ref="AT10:AU25" si="25">IF(AR5="",0,AR5)&amp;IF(AR6="",0,AR6)&amp;IF(AR7="",0,AR7)&amp;IF(AR8="",0,AR8)&amp;IF(AR9="",0,AR9)</f>
        <v>12300</v>
      </c>
      <c r="AU10" s="14" t="str">
        <f t="shared" si="25"/>
        <v>00012</v>
      </c>
      <c r="AX10" s="14" t="str">
        <f>IF(COUNTBLANK(AR5:AR9)&gt;2,"B","P")</f>
        <v>P</v>
      </c>
      <c r="AY10" s="14" t="str">
        <f t="shared" ref="AY10:AY45" si="26">IF(D9="",E9,D9)&amp;F9</f>
        <v/>
      </c>
      <c r="AZ10" s="14" t="str">
        <f t="shared" ref="AZ10:AZ45" si="27">IF(OR(V10="S",X9="Y"),"B",IFERROR(VLOOKUP(AY10,$BK$3:$BL$100,2,FALSE),""))</f>
        <v>B</v>
      </c>
      <c r="BA10" s="14" t="str">
        <f t="shared" ref="BA10:BA45" si="28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8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9"/>
        <v>P7</v>
      </c>
      <c r="C11" s="24" t="str">
        <f t="shared" si="4"/>
        <v/>
      </c>
      <c r="D11" s="81" t="str">
        <f t="shared" si="10"/>
        <v>L5</v>
      </c>
      <c r="E11" s="121" t="str">
        <f t="shared" si="11"/>
        <v/>
      </c>
      <c r="F11" s="71" t="str">
        <f t="shared" ref="F11" si="29">IF(H11="","",IF(H11="P",IF(D11="","L","W"),IF(E11="","L","W")))</f>
        <v>W</v>
      </c>
      <c r="H11" s="85" t="str">
        <f>IF(Dashboard!K11="","",Dashboard!K11)</f>
        <v>P</v>
      </c>
      <c r="J11" s="72" t="str">
        <f t="shared" ref="J11:J29" si="30">IF(AQ10=AQ11,"",AQ11)</f>
        <v/>
      </c>
      <c r="K11" s="81" t="str">
        <f t="shared" si="12"/>
        <v>L2</v>
      </c>
      <c r="L11" s="121" t="str">
        <f t="shared" si="13"/>
        <v/>
      </c>
      <c r="M11" s="24" t="str">
        <f t="shared" ref="M11:M29" si="31">IF(H11="","",IF(H11="P",IF(K11="","L","W"),IF(L11="","L","W")))</f>
        <v>W</v>
      </c>
      <c r="N11" s="24">
        <f t="shared" si="14"/>
        <v>12</v>
      </c>
      <c r="O11" s="124">
        <f t="shared" si="15"/>
        <v>12</v>
      </c>
      <c r="P11" s="24">
        <f>IF(H11="","",IF(B11="NB",P10,IF(O11="",SUM($O$5:$O11)+N11,SUM($O$5:$O11))))</f>
        <v>12</v>
      </c>
      <c r="Q11" s="130" t="str">
        <f t="shared" si="0"/>
        <v/>
      </c>
      <c r="R11" s="128">
        <f t="shared" si="16"/>
        <v>10</v>
      </c>
      <c r="S11" s="83" t="str">
        <f t="shared" si="17"/>
        <v>W</v>
      </c>
      <c r="T11" s="14">
        <f t="shared" si="7"/>
        <v>4</v>
      </c>
      <c r="U11" s="14">
        <f t="shared" si="18"/>
        <v>3</v>
      </c>
      <c r="V11" s="14" t="str">
        <f t="shared" ref="V11:V42" si="32">IF(H10="","",IF(Z10="R","S",IF(V10="S","C",IF(N10&gt;0,"S","C"))))</f>
        <v>C</v>
      </c>
      <c r="W11" s="14">
        <f t="shared" ref="W11:W45" si="33">IF(H10="","",IF(V11="S",1,W10+1))</f>
        <v>2</v>
      </c>
      <c r="X11" s="83" t="str">
        <f t="shared" ref="X11:X74" si="34">IF(X10="Y","N",IF(H10="","",(IF(AND(F10&amp;F11="WW",OR(V10&amp;V11="SC",V10&amp;V11="CC")),"Y",IF(AND(F9&amp;F10&amp;F11="WLW",AZ11&lt;&gt;"B",OR(F9&amp;F10&amp;F11="SCC",F9&amp;F10&amp;F11="CCC")),"Y","N")))))</f>
        <v>Y</v>
      </c>
      <c r="Y11" s="14" t="str">
        <f t="shared" ref="Y11:Y74" si="35">IF(Y10="Y","N",IF(H10="","",IF(AND(M10&amp;M11="WW",OR(V10&amp;V11="SC",V10&amp;V11="CC")),"Y",IF(AND(M9&amp;M10&amp;M11="WLW",BB11&lt;&gt;"B",OR(V9&amp;V10&amp;V11="SCC",V9&amp;V10&amp;V11="CCC")),"Y","N"))))</f>
        <v>Y</v>
      </c>
      <c r="Z11" s="14" t="str">
        <f t="shared" ref="Z11:Z45" si="36">IF(H10="","",IF(AND(N11&lt;0,W11&gt;2,N11&gt;=(2-W11)),"R","N"))</f>
        <v>N</v>
      </c>
      <c r="AA11" s="14" t="str">
        <f t="shared" ref="AA11:AA45" si="37">IF(H10="","",IF(D11="B",1,IF(REPLACE(D11,1,1,"")="",0,REPLACE(D11,1,1,""))))</f>
        <v>5</v>
      </c>
      <c r="AB11" s="14">
        <f t="shared" ref="AB11:AB45" si="38">IF(H10="","",IF(E11="B",1,IF(REPLACE(E11,1,1,"")="",0,REPLACE(E11,1,1,""))))</f>
        <v>0</v>
      </c>
      <c r="AC11" s="14" t="str">
        <f t="shared" ref="AC11:AC45" si="39">IF(H10="","",IF(K11="B",1,IF(REPLACE(K11,1,1,"")="",0,REPLACE(K11,1,1,""))))</f>
        <v>2</v>
      </c>
      <c r="AD11" s="14">
        <f t="shared" ref="AD11:AD45" si="40">IF(H10="","",IF(L11="B",1,IF(REPLACE(L11,1,1,"")="",0,REPLACE(L11,1,1,""))))</f>
        <v>0</v>
      </c>
      <c r="AE11" s="14" t="str">
        <f t="shared" ref="AE10:AE45" si="41">IF(H10="","",IF(AQ11="TG",IF(H9="P","",BB11),AL11))</f>
        <v>L5</v>
      </c>
      <c r="AF11" s="14" t="str">
        <f t="shared" si="19"/>
        <v/>
      </c>
      <c r="AG11" s="44" t="str">
        <f t="shared" ref="AG11:AG45" si="42">IF(H10="","",IF(AT11="10101","Y",IF(AU11="10101","Y","N")))</f>
        <v>N</v>
      </c>
      <c r="AH11" s="44" t="str">
        <f t="shared" ref="AH11:AH45" si="43">IF(H10="","",IF(AT11="12345","Y",IF(AU11="12345","Y","N")))</f>
        <v>N</v>
      </c>
      <c r="AI11" s="44" t="str">
        <f t="shared" ref="AI11:AI45" si="44">IF(H10="","",IF(AV11="120012","Y",IF(AW11="120012","Y","N")))</f>
        <v>N</v>
      </c>
      <c r="AJ11" s="75" t="str">
        <f t="shared" si="20"/>
        <v/>
      </c>
      <c r="AK11" s="75" t="str">
        <f t="shared" si="21"/>
        <v/>
      </c>
      <c r="AL11" s="75" t="str">
        <f t="shared" si="22"/>
        <v/>
      </c>
      <c r="AM11" s="75" t="str">
        <f t="shared" si="23"/>
        <v/>
      </c>
      <c r="AP11" s="14" t="str">
        <f t="shared" si="24"/>
        <v>PD</v>
      </c>
      <c r="AQ11" s="14" t="str">
        <f t="shared" si="6"/>
        <v>TG</v>
      </c>
      <c r="AR11" s="14">
        <f>IF(Dashboard!K11="P",IF(AR10="",1,AR10+1),"")</f>
        <v>2</v>
      </c>
      <c r="AS11" s="14" t="str">
        <f>IF(Dashboard!K11="B",IF(AS10="",1,AS10+1),"")</f>
        <v/>
      </c>
      <c r="AT11" s="14" t="str">
        <f t="shared" si="25"/>
        <v>23001</v>
      </c>
      <c r="AU11" s="14" t="str">
        <f t="shared" si="25"/>
        <v>00120</v>
      </c>
      <c r="AV11" s="14" t="str">
        <f t="shared" ref="AV11:AV45" si="45">IF(AR5="",0,AR5)&amp;IF(AR6="",0,AR6)&amp;IF(AR7="",0,AR7)&amp;IF(AR8="",0,AR8)&amp;IF(AR9="",0,AR9)&amp;IF(AR10="",0,AR10)</f>
        <v>123001</v>
      </c>
      <c r="AW11" s="14" t="str">
        <f t="shared" ref="AW11:AW45" si="46">IF(AS5="",0,AS5)&amp;IF(AS6="",0,AS6)&amp;IF(AS7="",0,AS7)&amp;IF(AS8="",0,AS8)&amp;IF(AS9="",0,AS9)&amp;IF(AS10="",0,AS10)</f>
        <v>000120</v>
      </c>
      <c r="AX11" s="14" t="str">
        <f t="shared" ref="AX11:AX45" si="47">IF(COUNTBLANK(AR6:AR10)&gt;2,"B","P")</f>
        <v>P</v>
      </c>
      <c r="AY11" s="14" t="str">
        <f t="shared" si="26"/>
        <v>BW</v>
      </c>
      <c r="AZ11" s="14" t="str">
        <f t="shared" si="27"/>
        <v>L5</v>
      </c>
      <c r="BA11" s="14" t="str">
        <f t="shared" si="28"/>
        <v>BW</v>
      </c>
      <c r="BB11" s="14" t="str">
        <f t="shared" ref="BB11:BB45" si="48">IF(OR(V11="S",Y10="Y"),"B",IFERROR(VLOOKUP(BA11,$BK$3:$BL$100,2,FALSE),""))</f>
        <v>L5</v>
      </c>
      <c r="BC11" s="14" t="str">
        <f t="shared" ref="BC11:BC45" si="49">IF(REPLACE(AZ11, 1, 1, "")="",1,REPLACE(AZ11, 1, 1, ""))</f>
        <v>5</v>
      </c>
      <c r="BD11" s="14" t="str">
        <f t="shared" ref="BD11:BD45" si="50">IF(REPLACE(BB11, 1, 1, "")="",1,REPLACE(BB11, 1, 1, ""))</f>
        <v>5</v>
      </c>
      <c r="BI11" s="14" t="s">
        <v>89</v>
      </c>
      <c r="BJ11" s="14" t="s">
        <v>44</v>
      </c>
      <c r="BK11" s="14" t="str">
        <f t="shared" si="8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9"/>
        <v>NB</v>
      </c>
      <c r="C12" s="24" t="str">
        <f t="shared" si="4"/>
        <v/>
      </c>
      <c r="D12" s="81" t="str">
        <f t="shared" si="10"/>
        <v>B</v>
      </c>
      <c r="E12" s="121" t="str">
        <f t="shared" si="11"/>
        <v/>
      </c>
      <c r="F12" s="71" t="str">
        <f t="shared" ref="F12:F29" si="51">IF(H12="","",IF(H12="P",IF(D12="","L","W"),IF(E12="","L","W")))</f>
        <v>L</v>
      </c>
      <c r="H12" s="85" t="str">
        <f>IF(Dashboard!K12="","",Dashboard!K12)</f>
        <v>B</v>
      </c>
      <c r="J12" s="72" t="str">
        <f t="shared" si="30"/>
        <v/>
      </c>
      <c r="K12" s="81" t="str">
        <f t="shared" si="12"/>
        <v/>
      </c>
      <c r="L12" s="121" t="str">
        <f t="shared" si="13"/>
        <v>B</v>
      </c>
      <c r="M12" s="24" t="str">
        <f t="shared" si="31"/>
        <v>W</v>
      </c>
      <c r="N12" s="24">
        <f t="shared" si="14"/>
        <v>0</v>
      </c>
      <c r="O12" s="124" t="str">
        <f t="shared" si="15"/>
        <v/>
      </c>
      <c r="P12" s="24">
        <f>IF(H12="","",IF(B12="NB",P11,IF(O12="",SUM($O$5:$O12)+N12,SUM($O$5:$O12))))</f>
        <v>12</v>
      </c>
      <c r="Q12" s="130" t="str">
        <f t="shared" si="0"/>
        <v/>
      </c>
      <c r="R12" s="128">
        <f t="shared" si="16"/>
        <v>0</v>
      </c>
      <c r="S12" s="83" t="str">
        <f t="shared" si="17"/>
        <v/>
      </c>
      <c r="T12" s="14">
        <f t="shared" si="7"/>
        <v>4</v>
      </c>
      <c r="U12" s="14">
        <f t="shared" si="18"/>
        <v>0</v>
      </c>
      <c r="V12" s="14" t="str">
        <f t="shared" si="32"/>
        <v>S</v>
      </c>
      <c r="W12" s="14">
        <f t="shared" si="33"/>
        <v>1</v>
      </c>
      <c r="X12" s="83" t="str">
        <f t="shared" si="34"/>
        <v>N</v>
      </c>
      <c r="Y12" s="14" t="str">
        <f t="shared" si="35"/>
        <v>N</v>
      </c>
      <c r="Z12" s="14" t="str">
        <f t="shared" si="36"/>
        <v>N</v>
      </c>
      <c r="AA12" s="14">
        <f t="shared" si="37"/>
        <v>1</v>
      </c>
      <c r="AB12" s="14">
        <f t="shared" si="38"/>
        <v>0</v>
      </c>
      <c r="AC12" s="14">
        <f t="shared" si="39"/>
        <v>0</v>
      </c>
      <c r="AD12" s="14">
        <f t="shared" si="40"/>
        <v>1</v>
      </c>
      <c r="AE12" s="14" t="str">
        <f t="shared" si="41"/>
        <v/>
      </c>
      <c r="AF12" s="14" t="str">
        <f t="shared" si="19"/>
        <v>B</v>
      </c>
      <c r="AG12" s="44" t="str">
        <f t="shared" si="42"/>
        <v>N</v>
      </c>
      <c r="AH12" s="44" t="str">
        <f t="shared" si="43"/>
        <v>N</v>
      </c>
      <c r="AI12" s="44" t="str">
        <f t="shared" si="44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24"/>
        <v>PD</v>
      </c>
      <c r="AQ12" s="14" t="str">
        <f t="shared" si="6"/>
        <v>TG</v>
      </c>
      <c r="AR12" s="14" t="str">
        <f>IF(Dashboard!K12="P",IF(AR11="",1,AR11+1),"")</f>
        <v/>
      </c>
      <c r="AS12" s="14">
        <f>IF(Dashboard!K12="B",IF(AS11="",1,AS11+1),"")</f>
        <v>1</v>
      </c>
      <c r="AT12" s="14" t="str">
        <f t="shared" si="25"/>
        <v>30012</v>
      </c>
      <c r="AU12" s="14" t="str">
        <f t="shared" si="25"/>
        <v>01200</v>
      </c>
      <c r="AV12" s="14" t="str">
        <f t="shared" si="45"/>
        <v>230012</v>
      </c>
      <c r="AW12" s="14" t="str">
        <f t="shared" si="46"/>
        <v>001200</v>
      </c>
      <c r="AX12" s="14" t="str">
        <f t="shared" si="47"/>
        <v>P</v>
      </c>
      <c r="AY12" s="14" t="str">
        <f t="shared" si="26"/>
        <v>L5W</v>
      </c>
      <c r="AZ12" s="14" t="str">
        <f t="shared" si="27"/>
        <v>B</v>
      </c>
      <c r="BA12" s="14" t="str">
        <f t="shared" si="28"/>
        <v>L2W</v>
      </c>
      <c r="BB12" s="14" t="str">
        <f t="shared" si="48"/>
        <v>B</v>
      </c>
      <c r="BC12" s="14">
        <f t="shared" si="49"/>
        <v>1</v>
      </c>
      <c r="BD12" s="14">
        <f t="shared" si="50"/>
        <v>1</v>
      </c>
      <c r="BI12" s="14" t="s">
        <v>90</v>
      </c>
      <c r="BJ12" s="14" t="s">
        <v>44</v>
      </c>
      <c r="BK12" s="14" t="str">
        <f t="shared" ref="BK12:BK15" si="52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9"/>
        <v>B7</v>
      </c>
      <c r="C13" s="24" t="str">
        <f t="shared" si="4"/>
        <v/>
      </c>
      <c r="D13" s="81" t="str">
        <f t="shared" si="10"/>
        <v/>
      </c>
      <c r="E13" s="121" t="str">
        <f t="shared" si="11"/>
        <v>F2</v>
      </c>
      <c r="F13" s="71" t="str">
        <f t="shared" si="51"/>
        <v>W</v>
      </c>
      <c r="H13" s="85" t="str">
        <f>IF(Dashboard!K13="","",Dashboard!K13)</f>
        <v>B</v>
      </c>
      <c r="J13" s="72" t="str">
        <f t="shared" si="30"/>
        <v/>
      </c>
      <c r="K13" s="81" t="str">
        <f t="shared" si="12"/>
        <v/>
      </c>
      <c r="L13" s="121" t="str">
        <f t="shared" si="13"/>
        <v>L5</v>
      </c>
      <c r="M13" s="24" t="str">
        <f t="shared" si="31"/>
        <v>W</v>
      </c>
      <c r="N13" s="24">
        <f t="shared" si="14"/>
        <v>7</v>
      </c>
      <c r="O13" s="124">
        <f t="shared" si="15"/>
        <v>7</v>
      </c>
      <c r="P13" s="24">
        <f>IF(H13="","",IF(B13="NB",P12,IF(O13="",SUM($O$5:$O13)+N13,SUM($O$5:$O13))))</f>
        <v>19</v>
      </c>
      <c r="Q13" s="130" t="str">
        <f t="shared" si="0"/>
        <v/>
      </c>
      <c r="R13" s="128">
        <f t="shared" si="16"/>
        <v>7</v>
      </c>
      <c r="S13" s="83" t="str">
        <f t="shared" si="17"/>
        <v>W</v>
      </c>
      <c r="T13" s="14">
        <f t="shared" si="7"/>
        <v>10</v>
      </c>
      <c r="U13" s="14">
        <f t="shared" si="18"/>
        <v>6</v>
      </c>
      <c r="V13" s="14" t="str">
        <f t="shared" si="32"/>
        <v>C</v>
      </c>
      <c r="W13" s="14">
        <f t="shared" si="33"/>
        <v>2</v>
      </c>
      <c r="X13" s="83" t="str">
        <f t="shared" si="34"/>
        <v>N</v>
      </c>
      <c r="Y13" s="14" t="str">
        <f t="shared" si="35"/>
        <v>Y</v>
      </c>
      <c r="Z13" s="14" t="str">
        <f t="shared" si="36"/>
        <v>N</v>
      </c>
      <c r="AA13" s="14">
        <f t="shared" si="37"/>
        <v>0</v>
      </c>
      <c r="AB13" s="14" t="str">
        <f t="shared" si="38"/>
        <v>2</v>
      </c>
      <c r="AC13" s="14">
        <f t="shared" si="39"/>
        <v>0</v>
      </c>
      <c r="AD13" s="14" t="str">
        <f t="shared" si="40"/>
        <v>5</v>
      </c>
      <c r="AE13" s="14" t="str">
        <f t="shared" si="41"/>
        <v/>
      </c>
      <c r="AF13" s="14" t="str">
        <f t="shared" si="19"/>
        <v>L5</v>
      </c>
      <c r="AG13" s="44" t="str">
        <f t="shared" si="42"/>
        <v>N</v>
      </c>
      <c r="AH13" s="44" t="str">
        <f t="shared" si="43"/>
        <v>N</v>
      </c>
      <c r="AI13" s="44" t="str">
        <f t="shared" si="44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24"/>
        <v>PD</v>
      </c>
      <c r="AQ13" s="14" t="str">
        <f t="shared" si="6"/>
        <v>TG</v>
      </c>
      <c r="AR13" s="14" t="str">
        <f>IF(Dashboard!K13="P",IF(AR12="",1,AR12+1),"")</f>
        <v/>
      </c>
      <c r="AS13" s="14">
        <f>IF(Dashboard!K13="B",IF(AS12="",1,AS12+1),"")</f>
        <v>2</v>
      </c>
      <c r="AT13" s="14" t="str">
        <f t="shared" si="25"/>
        <v>00120</v>
      </c>
      <c r="AU13" s="14" t="str">
        <f t="shared" si="25"/>
        <v>12001</v>
      </c>
      <c r="AV13" s="14" t="str">
        <f t="shared" si="45"/>
        <v>300120</v>
      </c>
      <c r="AW13" s="14" t="str">
        <f t="shared" si="46"/>
        <v>012001</v>
      </c>
      <c r="AX13" s="14" t="str">
        <f t="shared" si="47"/>
        <v>B</v>
      </c>
      <c r="AY13" s="14" t="str">
        <f t="shared" si="26"/>
        <v>BL</v>
      </c>
      <c r="AZ13" s="14" t="str">
        <f t="shared" si="27"/>
        <v>F2</v>
      </c>
      <c r="BA13" s="14" t="str">
        <f t="shared" si="28"/>
        <v>BW</v>
      </c>
      <c r="BB13" s="14" t="str">
        <f t="shared" si="48"/>
        <v>L5</v>
      </c>
      <c r="BC13" s="14" t="str">
        <f t="shared" si="49"/>
        <v>2</v>
      </c>
      <c r="BD13" s="14" t="str">
        <f t="shared" si="50"/>
        <v>5</v>
      </c>
      <c r="BI13" s="14" t="s">
        <v>91</v>
      </c>
      <c r="BJ13" s="14" t="s">
        <v>44</v>
      </c>
      <c r="BK13" s="14" t="str">
        <f t="shared" si="5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9"/>
        <v>P2</v>
      </c>
      <c r="C14" s="25" t="str">
        <f t="shared" si="4"/>
        <v>T-T</v>
      </c>
      <c r="D14" s="82" t="str">
        <f t="shared" si="10"/>
        <v>B</v>
      </c>
      <c r="E14" s="122" t="str">
        <f t="shared" si="11"/>
        <v/>
      </c>
      <c r="F14" s="74" t="str">
        <f t="shared" si="51"/>
        <v>W</v>
      </c>
      <c r="H14" s="86" t="str">
        <f>IF(Dashboard!K14="","",Dashboard!K14)</f>
        <v>P</v>
      </c>
      <c r="J14" s="73" t="str">
        <f t="shared" si="30"/>
        <v>T-T</v>
      </c>
      <c r="K14" s="82" t="str">
        <f t="shared" si="12"/>
        <v>B</v>
      </c>
      <c r="L14" s="122" t="str">
        <f t="shared" si="13"/>
        <v/>
      </c>
      <c r="M14" s="25" t="str">
        <f t="shared" si="31"/>
        <v>W</v>
      </c>
      <c r="N14" s="25">
        <f t="shared" si="14"/>
        <v>2</v>
      </c>
      <c r="O14" s="131" t="str">
        <f t="shared" si="15"/>
        <v/>
      </c>
      <c r="P14" s="25">
        <f>IF(H14="","",IF(B14="NB",P13,IF(O14="",SUM($O$5:$O14)+N14,SUM($O$5:$O14))))</f>
        <v>21</v>
      </c>
      <c r="Q14" s="132" t="str">
        <f t="shared" si="0"/>
        <v/>
      </c>
      <c r="R14" s="129">
        <f t="shared" si="16"/>
        <v>2</v>
      </c>
      <c r="S14" s="83" t="str">
        <f t="shared" si="17"/>
        <v>W</v>
      </c>
      <c r="T14" s="14">
        <f t="shared" si="7"/>
        <v>10</v>
      </c>
      <c r="U14" s="14">
        <f t="shared" si="18"/>
        <v>6</v>
      </c>
      <c r="V14" s="14" t="str">
        <f t="shared" si="32"/>
        <v>S</v>
      </c>
      <c r="W14" s="14">
        <f t="shared" si="33"/>
        <v>1</v>
      </c>
      <c r="X14" s="83" t="str">
        <f t="shared" si="34"/>
        <v>N</v>
      </c>
      <c r="Y14" s="14" t="str">
        <f t="shared" si="35"/>
        <v>N</v>
      </c>
      <c r="Z14" s="14" t="str">
        <f t="shared" si="36"/>
        <v>N</v>
      </c>
      <c r="AA14" s="14">
        <f t="shared" si="37"/>
        <v>1</v>
      </c>
      <c r="AB14" s="14">
        <f t="shared" si="38"/>
        <v>0</v>
      </c>
      <c r="AC14" s="14">
        <f t="shared" si="39"/>
        <v>1</v>
      </c>
      <c r="AD14" s="14">
        <f t="shared" si="40"/>
        <v>0</v>
      </c>
      <c r="AE14" s="14" t="str">
        <f t="shared" si="41"/>
        <v>B</v>
      </c>
      <c r="AF14" s="14" t="str">
        <f t="shared" si="19"/>
        <v/>
      </c>
      <c r="AG14" s="44" t="str">
        <f t="shared" si="42"/>
        <v>N</v>
      </c>
      <c r="AH14" s="44" t="str">
        <f t="shared" si="43"/>
        <v>N</v>
      </c>
      <c r="AI14" s="44" t="str">
        <f t="shared" si="44"/>
        <v>Y</v>
      </c>
      <c r="AJ14" s="75" t="str">
        <f t="shared" si="20"/>
        <v>B</v>
      </c>
      <c r="AK14" s="75" t="str">
        <f t="shared" si="21"/>
        <v/>
      </c>
      <c r="AL14" s="75" t="str">
        <f t="shared" si="22"/>
        <v>B</v>
      </c>
      <c r="AM14" s="75" t="str">
        <f t="shared" si="23"/>
        <v/>
      </c>
      <c r="AP14" s="14" t="str">
        <f t="shared" si="24"/>
        <v>T-T</v>
      </c>
      <c r="AQ14" s="14" t="str">
        <f t="shared" si="6"/>
        <v>T-T</v>
      </c>
      <c r="AR14" s="14">
        <f>IF(Dashboard!K14="P",IF(AR13="",1,AR13+1),"")</f>
        <v>1</v>
      </c>
      <c r="AS14" s="14" t="str">
        <f>IF(Dashboard!K14="B",IF(AS13="",1,AS13+1),"")</f>
        <v/>
      </c>
      <c r="AT14" s="14" t="str">
        <f t="shared" si="25"/>
        <v>01200</v>
      </c>
      <c r="AU14" s="14" t="str">
        <f t="shared" si="25"/>
        <v>20012</v>
      </c>
      <c r="AV14" s="14" t="str">
        <f t="shared" si="45"/>
        <v>001200</v>
      </c>
      <c r="AW14" s="14" t="str">
        <f t="shared" si="46"/>
        <v>120012</v>
      </c>
      <c r="AX14" s="14" t="str">
        <f t="shared" si="47"/>
        <v>B</v>
      </c>
      <c r="AY14" s="14" t="str">
        <f t="shared" si="26"/>
        <v>F2W</v>
      </c>
      <c r="AZ14" s="14" t="str">
        <f t="shared" si="27"/>
        <v>B</v>
      </c>
      <c r="BA14" s="14" t="str">
        <f t="shared" si="28"/>
        <v>L5W</v>
      </c>
      <c r="BB14" s="14" t="str">
        <f t="shared" si="48"/>
        <v>B</v>
      </c>
      <c r="BC14" s="14">
        <f t="shared" si="49"/>
        <v>1</v>
      </c>
      <c r="BD14" s="14">
        <f t="shared" si="50"/>
        <v>1</v>
      </c>
      <c r="BI14" s="14" t="s">
        <v>92</v>
      </c>
      <c r="BJ14" s="14" t="s">
        <v>44</v>
      </c>
      <c r="BK14" s="14" t="str">
        <f t="shared" si="5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9"/>
        <v>P7</v>
      </c>
      <c r="C15" s="36" t="str">
        <f t="shared" si="4"/>
        <v/>
      </c>
      <c r="D15" s="79" t="str">
        <f t="shared" si="10"/>
        <v>L5</v>
      </c>
      <c r="E15" s="120" t="str">
        <f t="shared" si="11"/>
        <v/>
      </c>
      <c r="F15" s="80" t="str">
        <f t="shared" si="51"/>
        <v>L</v>
      </c>
      <c r="H15" s="84" t="str">
        <f>IF(Dashboard!K15="","",Dashboard!K15)</f>
        <v>B</v>
      </c>
      <c r="J15" s="78" t="str">
        <f t="shared" si="30"/>
        <v/>
      </c>
      <c r="K15" s="79" t="str">
        <f t="shared" si="12"/>
        <v>L2</v>
      </c>
      <c r="L15" s="120" t="str">
        <f t="shared" si="13"/>
        <v/>
      </c>
      <c r="M15" s="36" t="str">
        <f t="shared" si="31"/>
        <v>L</v>
      </c>
      <c r="N15" s="36">
        <f t="shared" si="14"/>
        <v>-8</v>
      </c>
      <c r="O15" s="136" t="str">
        <f t="shared" si="15"/>
        <v/>
      </c>
      <c r="P15" s="36">
        <f>IF(H15="","",IF(B15="NB",P14,IF(O15="",SUM($O$5:$O15)+N15,SUM($O$5:$O15))))</f>
        <v>11</v>
      </c>
      <c r="Q15" s="137" t="str">
        <f t="shared" si="0"/>
        <v/>
      </c>
      <c r="R15" s="127">
        <f t="shared" si="16"/>
        <v>-10</v>
      </c>
      <c r="S15" s="83" t="str">
        <f t="shared" si="17"/>
        <v>L</v>
      </c>
      <c r="T15" s="14">
        <f t="shared" si="7"/>
        <v>9</v>
      </c>
      <c r="U15" s="14">
        <f t="shared" si="18"/>
        <v>-1</v>
      </c>
      <c r="V15" s="14" t="str">
        <f t="shared" si="32"/>
        <v>C</v>
      </c>
      <c r="W15" s="14">
        <f t="shared" si="33"/>
        <v>2</v>
      </c>
      <c r="X15" s="83" t="str">
        <f t="shared" si="34"/>
        <v>N</v>
      </c>
      <c r="Y15" s="14" t="str">
        <f t="shared" si="35"/>
        <v>N</v>
      </c>
      <c r="Z15" s="14" t="str">
        <f t="shared" si="36"/>
        <v>N</v>
      </c>
      <c r="AA15" s="14" t="str">
        <f t="shared" si="37"/>
        <v>5</v>
      </c>
      <c r="AB15" s="14">
        <f t="shared" si="38"/>
        <v>0</v>
      </c>
      <c r="AC15" s="14" t="str">
        <f t="shared" si="39"/>
        <v>2</v>
      </c>
      <c r="AD15" s="14">
        <f t="shared" si="40"/>
        <v>0</v>
      </c>
      <c r="AE15" s="14" t="str">
        <f t="shared" si="41"/>
        <v>L5</v>
      </c>
      <c r="AF15" s="14" t="str">
        <f t="shared" si="19"/>
        <v/>
      </c>
      <c r="AG15" s="44" t="str">
        <f t="shared" si="42"/>
        <v>N</v>
      </c>
      <c r="AH15" s="44" t="str">
        <f t="shared" si="43"/>
        <v>N</v>
      </c>
      <c r="AI15" s="44" t="str">
        <f t="shared" si="44"/>
        <v>N</v>
      </c>
      <c r="AJ15" s="75" t="str">
        <f t="shared" si="20"/>
        <v>L5</v>
      </c>
      <c r="AK15" s="75" t="str">
        <f t="shared" si="21"/>
        <v/>
      </c>
      <c r="AL15" s="75" t="str">
        <f t="shared" si="22"/>
        <v>L5</v>
      </c>
      <c r="AM15" s="75" t="str">
        <f t="shared" si="23"/>
        <v/>
      </c>
      <c r="AP15" s="14" t="str">
        <f t="shared" si="24"/>
        <v>T-T</v>
      </c>
      <c r="AQ15" s="14" t="str">
        <f t="shared" si="6"/>
        <v>T-T</v>
      </c>
      <c r="AR15" s="14" t="str">
        <f>IF(Dashboard!K15="P",IF(AR14="",1,AR14+1),"")</f>
        <v/>
      </c>
      <c r="AS15" s="14">
        <f>IF(Dashboard!K15="B",IF(AS14="",1,AS14+1),"")</f>
        <v>1</v>
      </c>
      <c r="AT15" s="14" t="str">
        <f t="shared" si="25"/>
        <v>12001</v>
      </c>
      <c r="AU15" s="14" t="str">
        <f t="shared" si="25"/>
        <v>00120</v>
      </c>
      <c r="AV15" s="14" t="str">
        <f t="shared" si="45"/>
        <v>012001</v>
      </c>
      <c r="AW15" s="14" t="str">
        <f t="shared" si="46"/>
        <v>200120</v>
      </c>
      <c r="AX15" s="14" t="str">
        <f t="shared" si="47"/>
        <v>P</v>
      </c>
      <c r="AY15" s="14" t="str">
        <f t="shared" si="26"/>
        <v>BW</v>
      </c>
      <c r="AZ15" s="14" t="str">
        <f t="shared" si="27"/>
        <v>L5</v>
      </c>
      <c r="BA15" s="14" t="str">
        <f t="shared" si="28"/>
        <v>BW</v>
      </c>
      <c r="BB15" s="14" t="str">
        <f t="shared" si="48"/>
        <v>L5</v>
      </c>
      <c r="BC15" s="14" t="str">
        <f t="shared" si="49"/>
        <v>5</v>
      </c>
      <c r="BD15" s="14" t="str">
        <f t="shared" si="50"/>
        <v>5</v>
      </c>
      <c r="BI15" s="14" t="s">
        <v>93</v>
      </c>
      <c r="BJ15" s="14" t="s">
        <v>44</v>
      </c>
      <c r="BK15" s="14" t="str">
        <f t="shared" si="5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9"/>
        <v>B3</v>
      </c>
      <c r="C16" s="24" t="str">
        <f t="shared" si="4"/>
        <v/>
      </c>
      <c r="D16" s="81" t="str">
        <f t="shared" si="10"/>
        <v/>
      </c>
      <c r="E16" s="121" t="str">
        <f t="shared" si="11"/>
        <v>F2</v>
      </c>
      <c r="F16" s="71" t="str">
        <f t="shared" si="51"/>
        <v>W</v>
      </c>
      <c r="H16" s="85" t="str">
        <f>IF(Dashboard!K16="","",Dashboard!K16)</f>
        <v>B</v>
      </c>
      <c r="J16" s="72" t="str">
        <f t="shared" si="30"/>
        <v/>
      </c>
      <c r="K16" s="81" t="str">
        <f t="shared" si="12"/>
        <v/>
      </c>
      <c r="L16" s="121" t="str">
        <f t="shared" si="13"/>
        <v>B</v>
      </c>
      <c r="M16" s="24" t="str">
        <f t="shared" si="31"/>
        <v>W</v>
      </c>
      <c r="N16" s="24">
        <f t="shared" si="14"/>
        <v>-5</v>
      </c>
      <c r="O16" s="124" t="str">
        <f t="shared" si="15"/>
        <v/>
      </c>
      <c r="P16" s="24">
        <f>IF(H16="","",IF(B16="NB",P15,IF(O16="",SUM($O$5:$O16)+N16,SUM($O$5:$O16))))</f>
        <v>14</v>
      </c>
      <c r="Q16" s="130" t="str">
        <f t="shared" si="0"/>
        <v/>
      </c>
      <c r="R16" s="128">
        <f t="shared" si="16"/>
        <v>3</v>
      </c>
      <c r="S16" s="83" t="str">
        <f t="shared" si="17"/>
        <v>W</v>
      </c>
      <c r="T16" s="14">
        <f t="shared" si="7"/>
        <v>10</v>
      </c>
      <c r="U16" s="14">
        <f t="shared" si="18"/>
        <v>1</v>
      </c>
      <c r="V16" s="14" t="str">
        <f t="shared" si="32"/>
        <v>C</v>
      </c>
      <c r="W16" s="14">
        <f t="shared" si="33"/>
        <v>3</v>
      </c>
      <c r="X16" s="83" t="str">
        <f t="shared" si="34"/>
        <v>N</v>
      </c>
      <c r="Y16" s="14" t="str">
        <f t="shared" si="35"/>
        <v>N</v>
      </c>
      <c r="Z16" s="14" t="str">
        <f t="shared" si="36"/>
        <v>N</v>
      </c>
      <c r="AA16" s="14">
        <f t="shared" si="37"/>
        <v>0</v>
      </c>
      <c r="AB16" s="14" t="str">
        <f t="shared" si="38"/>
        <v>2</v>
      </c>
      <c r="AC16" s="14">
        <f t="shared" si="39"/>
        <v>0</v>
      </c>
      <c r="AD16" s="14">
        <f t="shared" si="40"/>
        <v>1</v>
      </c>
      <c r="AE16" s="14" t="str">
        <f t="shared" si="41"/>
        <v/>
      </c>
      <c r="AF16" s="14" t="str">
        <f t="shared" si="19"/>
        <v>B</v>
      </c>
      <c r="AG16" s="44" t="str">
        <f t="shared" si="42"/>
        <v>N</v>
      </c>
      <c r="AH16" s="44" t="str">
        <f t="shared" si="43"/>
        <v>N</v>
      </c>
      <c r="AI16" s="44" t="str">
        <f t="shared" si="44"/>
        <v>N</v>
      </c>
      <c r="AJ16" s="75" t="str">
        <f t="shared" si="20"/>
        <v/>
      </c>
      <c r="AK16" s="75" t="str">
        <f t="shared" si="21"/>
        <v>F2</v>
      </c>
      <c r="AL16" s="75" t="str">
        <f t="shared" si="22"/>
        <v/>
      </c>
      <c r="AM16" s="75" t="str">
        <f t="shared" si="23"/>
        <v>B</v>
      </c>
      <c r="AP16" s="14" t="str">
        <f t="shared" si="24"/>
        <v>T-T</v>
      </c>
      <c r="AQ16" s="14" t="str">
        <f t="shared" si="6"/>
        <v>T-T</v>
      </c>
      <c r="AR16" s="14" t="str">
        <f>IF(Dashboard!K16="P",IF(AR15="",1,AR15+1),"")</f>
        <v/>
      </c>
      <c r="AS16" s="14">
        <f>IF(Dashboard!K16="B",IF(AS15="",1,AS15+1),"")</f>
        <v>2</v>
      </c>
      <c r="AT16" s="14" t="str">
        <f t="shared" si="25"/>
        <v>20010</v>
      </c>
      <c r="AU16" s="14" t="str">
        <f t="shared" si="25"/>
        <v>01201</v>
      </c>
      <c r="AV16" s="14" t="str">
        <f t="shared" si="45"/>
        <v>120010</v>
      </c>
      <c r="AW16" s="14" t="str">
        <f t="shared" si="46"/>
        <v>001201</v>
      </c>
      <c r="AX16" s="14" t="str">
        <f t="shared" si="47"/>
        <v>B</v>
      </c>
      <c r="AY16" s="14" t="str">
        <f t="shared" si="26"/>
        <v>L5L</v>
      </c>
      <c r="AZ16" s="14" t="str">
        <f t="shared" si="27"/>
        <v>F2</v>
      </c>
      <c r="BA16" s="14" t="str">
        <f t="shared" si="28"/>
        <v>L2L</v>
      </c>
      <c r="BB16" s="14" t="str">
        <f t="shared" si="48"/>
        <v>B</v>
      </c>
      <c r="BC16" s="14" t="str">
        <f t="shared" si="49"/>
        <v>2</v>
      </c>
      <c r="BD16" s="14">
        <f t="shared" si="50"/>
        <v>1</v>
      </c>
      <c r="BI16" s="14" t="s">
        <v>84</v>
      </c>
      <c r="BJ16" s="14" t="s">
        <v>43</v>
      </c>
      <c r="BK16" s="14" t="str">
        <f t="shared" ref="BK16:BK30" si="53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9"/>
        <v>P6</v>
      </c>
      <c r="C17" s="24" t="str">
        <f t="shared" si="4"/>
        <v/>
      </c>
      <c r="D17" s="81" t="str">
        <f t="shared" si="10"/>
        <v>B</v>
      </c>
      <c r="E17" s="121" t="str">
        <f t="shared" si="11"/>
        <v/>
      </c>
      <c r="F17" s="71" t="str">
        <f t="shared" si="51"/>
        <v>W</v>
      </c>
      <c r="H17" s="85" t="str">
        <f>IF(Dashboard!K17="","",Dashboard!K17)</f>
        <v>P</v>
      </c>
      <c r="J17" s="72" t="str">
        <f t="shared" si="30"/>
        <v/>
      </c>
      <c r="K17" s="81" t="str">
        <f t="shared" si="12"/>
        <v>L5</v>
      </c>
      <c r="L17" s="121" t="str">
        <f t="shared" si="13"/>
        <v/>
      </c>
      <c r="M17" s="24" t="str">
        <f t="shared" si="31"/>
        <v>W</v>
      </c>
      <c r="N17" s="24">
        <f t="shared" si="14"/>
        <v>1</v>
      </c>
      <c r="O17" s="124">
        <f t="shared" si="15"/>
        <v>1</v>
      </c>
      <c r="P17" s="24">
        <f>IF(H17="","",IF(B17="NB",P16,IF(O17="",SUM($O$5:$O17)+N17,SUM($O$5:$O17))))</f>
        <v>20</v>
      </c>
      <c r="Q17" s="130" t="str">
        <f t="shared" si="0"/>
        <v/>
      </c>
      <c r="R17" s="128">
        <f t="shared" si="16"/>
        <v>6</v>
      </c>
      <c r="S17" s="83" t="str">
        <f t="shared" si="17"/>
        <v>W</v>
      </c>
      <c r="T17" s="14">
        <f t="shared" si="7"/>
        <v>10</v>
      </c>
      <c r="U17" s="14">
        <f t="shared" si="18"/>
        <v>3</v>
      </c>
      <c r="V17" s="14" t="str">
        <f t="shared" si="32"/>
        <v>C</v>
      </c>
      <c r="W17" s="14">
        <f t="shared" si="33"/>
        <v>4</v>
      </c>
      <c r="X17" s="83" t="str">
        <f t="shared" si="34"/>
        <v>Y</v>
      </c>
      <c r="Y17" s="14" t="str">
        <f t="shared" si="35"/>
        <v>Y</v>
      </c>
      <c r="Z17" s="14" t="str">
        <f t="shared" si="36"/>
        <v>N</v>
      </c>
      <c r="AA17" s="14">
        <f t="shared" si="37"/>
        <v>1</v>
      </c>
      <c r="AB17" s="14">
        <f t="shared" si="38"/>
        <v>0</v>
      </c>
      <c r="AC17" s="14" t="str">
        <f t="shared" si="39"/>
        <v>5</v>
      </c>
      <c r="AD17" s="14">
        <f t="shared" si="40"/>
        <v>0</v>
      </c>
      <c r="AE17" s="14" t="str">
        <f t="shared" si="41"/>
        <v>L5</v>
      </c>
      <c r="AF17" s="14" t="str">
        <f t="shared" si="19"/>
        <v/>
      </c>
      <c r="AG17" s="44" t="str">
        <f t="shared" si="42"/>
        <v>N</v>
      </c>
      <c r="AH17" s="44" t="str">
        <f t="shared" si="43"/>
        <v>N</v>
      </c>
      <c r="AI17" s="44" t="str">
        <f t="shared" si="44"/>
        <v>N</v>
      </c>
      <c r="AJ17" s="75" t="str">
        <f t="shared" si="20"/>
        <v>B</v>
      </c>
      <c r="AK17" s="75" t="str">
        <f t="shared" si="21"/>
        <v/>
      </c>
      <c r="AL17" s="75" t="str">
        <f t="shared" si="22"/>
        <v>L5</v>
      </c>
      <c r="AM17" s="75" t="str">
        <f t="shared" si="23"/>
        <v/>
      </c>
      <c r="AP17" s="14" t="str">
        <f t="shared" si="24"/>
        <v>T-T</v>
      </c>
      <c r="AQ17" s="14" t="str">
        <f t="shared" si="6"/>
        <v>T-T</v>
      </c>
      <c r="AR17" s="14">
        <f>IF(Dashboard!K17="P",IF(AR16="",1,AR16+1),"")</f>
        <v>1</v>
      </c>
      <c r="AS17" s="14" t="str">
        <f>IF(Dashboard!K17="B",IF(AS16="",1,AS16+1),"")</f>
        <v/>
      </c>
      <c r="AT17" s="14" t="str">
        <f t="shared" si="25"/>
        <v>00100</v>
      </c>
      <c r="AU17" s="14" t="str">
        <f t="shared" si="25"/>
        <v>12012</v>
      </c>
      <c r="AV17" s="14" t="str">
        <f t="shared" si="45"/>
        <v>200100</v>
      </c>
      <c r="AW17" s="14" t="str">
        <f t="shared" si="46"/>
        <v>012012</v>
      </c>
      <c r="AX17" s="14" t="str">
        <f t="shared" si="47"/>
        <v>B</v>
      </c>
      <c r="AY17" s="14" t="str">
        <f t="shared" si="26"/>
        <v>F2W</v>
      </c>
      <c r="AZ17" s="14" t="str">
        <f t="shared" si="27"/>
        <v>B</v>
      </c>
      <c r="BA17" s="14" t="str">
        <f t="shared" si="28"/>
        <v>BW</v>
      </c>
      <c r="BB17" s="14" t="str">
        <f t="shared" si="48"/>
        <v>L5</v>
      </c>
      <c r="BC17" s="14">
        <f t="shared" si="49"/>
        <v>1</v>
      </c>
      <c r="BD17" s="14" t="str">
        <f t="shared" si="50"/>
        <v>5</v>
      </c>
      <c r="BI17" s="14" t="s">
        <v>95</v>
      </c>
      <c r="BJ17" s="14" t="s">
        <v>43</v>
      </c>
      <c r="BK17" s="14" t="str">
        <f t="shared" si="53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9"/>
        <v>P2</v>
      </c>
      <c r="C18" s="24" t="str">
        <f t="shared" si="4"/>
        <v/>
      </c>
      <c r="D18" s="81" t="str">
        <f t="shared" si="10"/>
        <v>B</v>
      </c>
      <c r="E18" s="121" t="str">
        <f t="shared" si="11"/>
        <v/>
      </c>
      <c r="F18" s="71" t="str">
        <f t="shared" si="51"/>
        <v>L</v>
      </c>
      <c r="H18" s="85" t="str">
        <f>IF(Dashboard!K18="","",Dashboard!K18)</f>
        <v>B</v>
      </c>
      <c r="J18" s="72" t="str">
        <f t="shared" si="30"/>
        <v/>
      </c>
      <c r="K18" s="81" t="str">
        <f t="shared" si="12"/>
        <v>B</v>
      </c>
      <c r="L18" s="121" t="str">
        <f t="shared" si="13"/>
        <v/>
      </c>
      <c r="M18" s="24" t="str">
        <f t="shared" si="31"/>
        <v>L</v>
      </c>
      <c r="N18" s="24">
        <f t="shared" si="14"/>
        <v>-2</v>
      </c>
      <c r="O18" s="124" t="str">
        <f t="shared" si="15"/>
        <v/>
      </c>
      <c r="P18" s="24">
        <f>IF(H18="","",IF(B18="NB",P17,IF(O18="",SUM($O$5:$O18)+N18,SUM($O$5:$O18))))</f>
        <v>18</v>
      </c>
      <c r="Q18" s="130" t="str">
        <f t="shared" si="0"/>
        <v/>
      </c>
      <c r="R18" s="128">
        <f t="shared" si="16"/>
        <v>-2</v>
      </c>
      <c r="S18" s="83" t="str">
        <f t="shared" si="17"/>
        <v>L</v>
      </c>
      <c r="T18" s="14">
        <f t="shared" si="7"/>
        <v>10</v>
      </c>
      <c r="U18" s="14">
        <f t="shared" si="18"/>
        <v>0</v>
      </c>
      <c r="V18" s="14" t="str">
        <f t="shared" si="32"/>
        <v>S</v>
      </c>
      <c r="W18" s="14">
        <f t="shared" si="33"/>
        <v>1</v>
      </c>
      <c r="X18" s="83" t="str">
        <f t="shared" si="34"/>
        <v>N</v>
      </c>
      <c r="Y18" s="14" t="str">
        <f t="shared" si="35"/>
        <v>N</v>
      </c>
      <c r="Z18" s="14" t="str">
        <f t="shared" si="36"/>
        <v>N</v>
      </c>
      <c r="AA18" s="14">
        <f t="shared" si="37"/>
        <v>1</v>
      </c>
      <c r="AB18" s="14">
        <f t="shared" si="38"/>
        <v>0</v>
      </c>
      <c r="AC18" s="14">
        <f t="shared" si="39"/>
        <v>1</v>
      </c>
      <c r="AD18" s="14">
        <f t="shared" si="40"/>
        <v>0</v>
      </c>
      <c r="AE18" s="14" t="str">
        <f t="shared" si="41"/>
        <v>B</v>
      </c>
      <c r="AF18" s="14" t="str">
        <f t="shared" si="19"/>
        <v/>
      </c>
      <c r="AG18" s="44" t="str">
        <f t="shared" si="42"/>
        <v>N</v>
      </c>
      <c r="AH18" s="44" t="str">
        <f t="shared" si="43"/>
        <v>N</v>
      </c>
      <c r="AI18" s="44" t="str">
        <f t="shared" si="44"/>
        <v>N</v>
      </c>
      <c r="AJ18" s="75" t="str">
        <f t="shared" si="20"/>
        <v>B</v>
      </c>
      <c r="AK18" s="75" t="str">
        <f t="shared" si="21"/>
        <v/>
      </c>
      <c r="AL18" s="75" t="str">
        <f t="shared" si="22"/>
        <v>B</v>
      </c>
      <c r="AM18" s="75" t="str">
        <f t="shared" si="23"/>
        <v/>
      </c>
      <c r="AP18" s="14" t="str">
        <f t="shared" si="24"/>
        <v>T-T</v>
      </c>
      <c r="AQ18" s="14" t="str">
        <f t="shared" si="6"/>
        <v>T-T</v>
      </c>
      <c r="AR18" s="14" t="str">
        <f>IF(Dashboard!K18="P",IF(AR17="",1,AR17+1),"")</f>
        <v/>
      </c>
      <c r="AS18" s="14">
        <f>IF(Dashboard!K18="B",IF(AS17="",1,AS17+1),"")</f>
        <v>1</v>
      </c>
      <c r="AT18" s="14" t="str">
        <f t="shared" si="25"/>
        <v>01001</v>
      </c>
      <c r="AU18" s="14" t="str">
        <f t="shared" si="25"/>
        <v>20120</v>
      </c>
      <c r="AV18" s="14" t="str">
        <f t="shared" si="45"/>
        <v>001001</v>
      </c>
      <c r="AW18" s="14" t="str">
        <f t="shared" si="46"/>
        <v>120120</v>
      </c>
      <c r="AX18" s="14" t="str">
        <f t="shared" si="47"/>
        <v>B</v>
      </c>
      <c r="AY18" s="14" t="str">
        <f t="shared" si="26"/>
        <v>BW</v>
      </c>
      <c r="AZ18" s="14" t="str">
        <f t="shared" si="27"/>
        <v>B</v>
      </c>
      <c r="BA18" s="14" t="str">
        <f t="shared" si="28"/>
        <v>L5W</v>
      </c>
      <c r="BB18" s="14" t="str">
        <f t="shared" si="48"/>
        <v>B</v>
      </c>
      <c r="BC18" s="14">
        <f t="shared" si="49"/>
        <v>1</v>
      </c>
      <c r="BD18" s="14">
        <f t="shared" si="50"/>
        <v>1</v>
      </c>
      <c r="BI18" s="14" t="s">
        <v>96</v>
      </c>
      <c r="BJ18" s="14" t="s">
        <v>43</v>
      </c>
      <c r="BK18" s="14" t="str">
        <f t="shared" si="53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9"/>
        <v>B4</v>
      </c>
      <c r="C19" s="25" t="str">
        <f t="shared" si="4"/>
        <v/>
      </c>
      <c r="D19" s="82" t="str">
        <f t="shared" si="10"/>
        <v/>
      </c>
      <c r="E19" s="122" t="str">
        <f t="shared" si="11"/>
        <v>F2</v>
      </c>
      <c r="F19" s="74" t="str">
        <f t="shared" si="51"/>
        <v>L</v>
      </c>
      <c r="H19" s="86" t="str">
        <f>IF(Dashboard!K19="","",Dashboard!K19)</f>
        <v>P</v>
      </c>
      <c r="J19" s="73" t="str">
        <f t="shared" si="30"/>
        <v/>
      </c>
      <c r="K19" s="82" t="str">
        <f t="shared" si="12"/>
        <v/>
      </c>
      <c r="L19" s="122" t="str">
        <f t="shared" si="13"/>
        <v>F2</v>
      </c>
      <c r="M19" s="25" t="str">
        <f t="shared" si="31"/>
        <v>L</v>
      </c>
      <c r="N19" s="25">
        <f t="shared" si="14"/>
        <v>-6</v>
      </c>
      <c r="O19" s="131" t="str">
        <f t="shared" si="15"/>
        <v/>
      </c>
      <c r="P19" s="25">
        <f>IF(H19="","",IF(B19="NB",P18,IF(O19="",SUM($O$5:$O19)+N19,SUM($O$5:$O19))))</f>
        <v>14</v>
      </c>
      <c r="Q19" s="132" t="str">
        <f t="shared" si="0"/>
        <v/>
      </c>
      <c r="R19" s="129">
        <f t="shared" si="16"/>
        <v>-4</v>
      </c>
      <c r="S19" s="83" t="str">
        <f t="shared" si="17"/>
        <v>L</v>
      </c>
      <c r="T19" s="14">
        <f t="shared" si="7"/>
        <v>7</v>
      </c>
      <c r="U19" s="14">
        <f t="shared" si="18"/>
        <v>-3</v>
      </c>
      <c r="V19" s="14" t="str">
        <f t="shared" si="32"/>
        <v>C</v>
      </c>
      <c r="W19" s="14">
        <f t="shared" si="33"/>
        <v>2</v>
      </c>
      <c r="X19" s="83" t="str">
        <f t="shared" si="34"/>
        <v>N</v>
      </c>
      <c r="Y19" s="14" t="str">
        <f t="shared" si="35"/>
        <v>N</v>
      </c>
      <c r="Z19" s="14" t="str">
        <f t="shared" si="36"/>
        <v>N</v>
      </c>
      <c r="AA19" s="14">
        <f t="shared" si="37"/>
        <v>0</v>
      </c>
      <c r="AB19" s="14" t="str">
        <f t="shared" si="38"/>
        <v>2</v>
      </c>
      <c r="AC19" s="14">
        <f t="shared" si="39"/>
        <v>0</v>
      </c>
      <c r="AD19" s="14" t="str">
        <f t="shared" si="40"/>
        <v>2</v>
      </c>
      <c r="AE19" s="14" t="str">
        <f t="shared" si="41"/>
        <v/>
      </c>
      <c r="AF19" s="14" t="str">
        <f t="shared" si="19"/>
        <v>F2</v>
      </c>
      <c r="AG19" s="44" t="str">
        <f t="shared" si="42"/>
        <v>N</v>
      </c>
      <c r="AH19" s="44" t="str">
        <f t="shared" si="43"/>
        <v>N</v>
      </c>
      <c r="AI19" s="44" t="str">
        <f t="shared" si="44"/>
        <v>N</v>
      </c>
      <c r="AJ19" s="75" t="str">
        <f t="shared" si="20"/>
        <v/>
      </c>
      <c r="AK19" s="75" t="str">
        <f t="shared" si="21"/>
        <v>F2</v>
      </c>
      <c r="AL19" s="75" t="str">
        <f t="shared" si="22"/>
        <v/>
      </c>
      <c r="AM19" s="75" t="str">
        <f t="shared" si="23"/>
        <v>F2</v>
      </c>
      <c r="AP19" s="14" t="str">
        <f t="shared" si="24"/>
        <v>T-T</v>
      </c>
      <c r="AQ19" s="14" t="str">
        <f t="shared" si="6"/>
        <v>T-T</v>
      </c>
      <c r="AR19" s="14">
        <f>IF(Dashboard!K19="P",IF(AR18="",1,AR18+1),"")</f>
        <v>1</v>
      </c>
      <c r="AS19" s="14" t="str">
        <f>IF(Dashboard!K19="B",IF(AS18="",1,AS18+1),"")</f>
        <v/>
      </c>
      <c r="AT19" s="14" t="str">
        <f t="shared" si="25"/>
        <v>10010</v>
      </c>
      <c r="AU19" s="14" t="str">
        <f t="shared" si="25"/>
        <v>01201</v>
      </c>
      <c r="AV19" s="14" t="str">
        <f t="shared" si="45"/>
        <v>010010</v>
      </c>
      <c r="AW19" s="14" t="str">
        <f t="shared" si="46"/>
        <v>201201</v>
      </c>
      <c r="AX19" s="14" t="str">
        <f t="shared" si="47"/>
        <v>B</v>
      </c>
      <c r="AY19" s="14" t="str">
        <f t="shared" si="26"/>
        <v>BL</v>
      </c>
      <c r="AZ19" s="14" t="str">
        <f t="shared" si="27"/>
        <v>F2</v>
      </c>
      <c r="BA19" s="14" t="str">
        <f t="shared" si="28"/>
        <v>BL</v>
      </c>
      <c r="BB19" s="14" t="str">
        <f t="shared" si="48"/>
        <v>F2</v>
      </c>
      <c r="BC19" s="14" t="str">
        <f t="shared" si="49"/>
        <v>2</v>
      </c>
      <c r="BD19" s="14" t="str">
        <f t="shared" si="50"/>
        <v>2</v>
      </c>
      <c r="BI19" s="14" t="s">
        <v>97</v>
      </c>
      <c r="BJ19" s="14" t="s">
        <v>43</v>
      </c>
      <c r="BK19" s="14" t="str">
        <f t="shared" si="53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9"/>
        <v>NB</v>
      </c>
      <c r="C20" s="36" t="str">
        <f t="shared" si="4"/>
        <v>PD</v>
      </c>
      <c r="D20" s="79" t="str">
        <f t="shared" si="10"/>
        <v/>
      </c>
      <c r="E20" s="120" t="str">
        <f t="shared" si="11"/>
        <v>F3</v>
      </c>
      <c r="F20" s="80" t="str">
        <f t="shared" si="51"/>
        <v>W</v>
      </c>
      <c r="H20" s="84" t="str">
        <f>IF(Dashboard!K20="","",Dashboard!K20)</f>
        <v>B</v>
      </c>
      <c r="J20" s="78" t="str">
        <f t="shared" si="30"/>
        <v>TG</v>
      </c>
      <c r="K20" s="79" t="str">
        <f t="shared" si="12"/>
        <v>F3</v>
      </c>
      <c r="L20" s="120" t="str">
        <f t="shared" si="13"/>
        <v/>
      </c>
      <c r="M20" s="36" t="str">
        <f t="shared" si="31"/>
        <v>L</v>
      </c>
      <c r="N20" s="36">
        <f t="shared" si="14"/>
        <v>-6</v>
      </c>
      <c r="O20" s="136" t="str">
        <f t="shared" si="15"/>
        <v/>
      </c>
      <c r="P20" s="36">
        <f>IF(H20="","",IF(B20="NB",P19,IF(O20="",SUM($O$5:$O20)+N20,SUM($O$5:$O20))))</f>
        <v>14</v>
      </c>
      <c r="Q20" s="137" t="str">
        <f t="shared" si="0"/>
        <v/>
      </c>
      <c r="R20" s="127">
        <f t="shared" si="16"/>
        <v>0</v>
      </c>
      <c r="S20" s="83" t="str">
        <f t="shared" si="17"/>
        <v/>
      </c>
      <c r="T20" s="14">
        <f t="shared" si="7"/>
        <v>7</v>
      </c>
      <c r="U20" s="14">
        <f t="shared" si="18"/>
        <v>0</v>
      </c>
      <c r="V20" s="14" t="str">
        <f t="shared" si="32"/>
        <v>C</v>
      </c>
      <c r="W20" s="14">
        <f t="shared" si="33"/>
        <v>3</v>
      </c>
      <c r="X20" s="83" t="str">
        <f t="shared" si="34"/>
        <v>N</v>
      </c>
      <c r="Y20" s="14" t="str">
        <f t="shared" si="35"/>
        <v>N</v>
      </c>
      <c r="Z20" s="14" t="str">
        <f t="shared" si="36"/>
        <v>N</v>
      </c>
      <c r="AA20" s="14">
        <f t="shared" si="37"/>
        <v>0</v>
      </c>
      <c r="AB20" s="14" t="str">
        <f t="shared" si="38"/>
        <v>3</v>
      </c>
      <c r="AC20" s="14" t="str">
        <f t="shared" si="39"/>
        <v>3</v>
      </c>
      <c r="AD20" s="14">
        <f t="shared" si="40"/>
        <v>0</v>
      </c>
      <c r="AE20" s="14" t="str">
        <f t="shared" si="41"/>
        <v>F3</v>
      </c>
      <c r="AF20" s="14" t="str">
        <f t="shared" si="19"/>
        <v/>
      </c>
      <c r="AG20" s="44" t="str">
        <f t="shared" si="42"/>
        <v>N</v>
      </c>
      <c r="AH20" s="44" t="str">
        <f t="shared" si="43"/>
        <v>N</v>
      </c>
      <c r="AI20" s="44" t="str">
        <f t="shared" si="44"/>
        <v>N</v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24"/>
        <v>PD</v>
      </c>
      <c r="AQ20" s="14" t="str">
        <f t="shared" si="6"/>
        <v>TG</v>
      </c>
      <c r="AR20" s="14" t="str">
        <f>IF(Dashboard!K20="P",IF(AR19="",1,AR19+1),"")</f>
        <v/>
      </c>
      <c r="AS20" s="14">
        <f>IF(Dashboard!K20="B",IF(AS19="",1,AS19+1),"")</f>
        <v>1</v>
      </c>
      <c r="AT20" s="14" t="str">
        <f t="shared" si="25"/>
        <v>00101</v>
      </c>
      <c r="AU20" s="14" t="str">
        <f t="shared" si="25"/>
        <v>12010</v>
      </c>
      <c r="AV20" s="14" t="str">
        <f t="shared" si="45"/>
        <v>100101</v>
      </c>
      <c r="AW20" s="14" t="str">
        <f t="shared" si="46"/>
        <v>012010</v>
      </c>
      <c r="AX20" s="14" t="str">
        <f t="shared" si="47"/>
        <v>B</v>
      </c>
      <c r="AY20" s="14" t="str">
        <f t="shared" si="26"/>
        <v>F2L</v>
      </c>
      <c r="AZ20" s="14" t="str">
        <f t="shared" si="27"/>
        <v>F3</v>
      </c>
      <c r="BA20" s="14" t="str">
        <f t="shared" si="28"/>
        <v>F2L</v>
      </c>
      <c r="BB20" s="14" t="str">
        <f t="shared" si="48"/>
        <v>F3</v>
      </c>
      <c r="BC20" s="14" t="str">
        <f t="shared" si="49"/>
        <v>3</v>
      </c>
      <c r="BD20" s="14" t="str">
        <f t="shared" si="50"/>
        <v>3</v>
      </c>
      <c r="BI20" s="14" t="s">
        <v>98</v>
      </c>
      <c r="BJ20" s="14" t="s">
        <v>43</v>
      </c>
      <c r="BK20" s="14" t="str">
        <f t="shared" si="53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9"/>
        <v>B6</v>
      </c>
      <c r="C21" s="24" t="str">
        <f t="shared" si="4"/>
        <v/>
      </c>
      <c r="D21" s="81" t="str">
        <f t="shared" si="10"/>
        <v/>
      </c>
      <c r="E21" s="121" t="str">
        <f t="shared" si="11"/>
        <v>F2</v>
      </c>
      <c r="F21" s="71" t="str">
        <f t="shared" si="51"/>
        <v>L</v>
      </c>
      <c r="H21" s="85" t="str">
        <f>IF(Dashboard!K21="","",Dashboard!K21)</f>
        <v>P</v>
      </c>
      <c r="J21" s="72" t="str">
        <f t="shared" si="30"/>
        <v/>
      </c>
      <c r="K21" s="81" t="str">
        <f t="shared" si="12"/>
        <v/>
      </c>
      <c r="L21" s="121" t="str">
        <f t="shared" si="13"/>
        <v>F4</v>
      </c>
      <c r="M21" s="24" t="str">
        <f t="shared" si="31"/>
        <v>L</v>
      </c>
      <c r="N21" s="24">
        <f t="shared" si="14"/>
        <v>-12</v>
      </c>
      <c r="O21" s="124" t="str">
        <f t="shared" si="15"/>
        <v/>
      </c>
      <c r="P21" s="24">
        <f>IF(H21="","",IF(B21="NB",P20,IF(O21="",SUM($O$5:$O21)+N21,SUM($O$5:$O21))))</f>
        <v>8</v>
      </c>
      <c r="Q21" s="130" t="str">
        <f t="shared" si="0"/>
        <v/>
      </c>
      <c r="R21" s="128">
        <f t="shared" si="16"/>
        <v>-6</v>
      </c>
      <c r="S21" s="83" t="str">
        <f t="shared" si="17"/>
        <v>L</v>
      </c>
      <c r="T21" s="14">
        <f t="shared" si="7"/>
        <v>1</v>
      </c>
      <c r="U21" s="14">
        <f t="shared" si="18"/>
        <v>-6</v>
      </c>
      <c r="V21" s="14" t="str">
        <f t="shared" si="32"/>
        <v>C</v>
      </c>
      <c r="W21" s="14">
        <f t="shared" si="33"/>
        <v>4</v>
      </c>
      <c r="X21" s="83" t="str">
        <f t="shared" si="34"/>
        <v>N</v>
      </c>
      <c r="Y21" s="14" t="str">
        <f t="shared" si="35"/>
        <v>N</v>
      </c>
      <c r="Z21" s="14" t="str">
        <f t="shared" si="36"/>
        <v>N</v>
      </c>
      <c r="AA21" s="14">
        <f t="shared" si="37"/>
        <v>0</v>
      </c>
      <c r="AB21" s="14" t="str">
        <f t="shared" si="38"/>
        <v>2</v>
      </c>
      <c r="AC21" s="14">
        <f t="shared" si="39"/>
        <v>0</v>
      </c>
      <c r="AD21" s="14" t="str">
        <f t="shared" si="40"/>
        <v>4</v>
      </c>
      <c r="AE21" s="14" t="str">
        <f t="shared" si="41"/>
        <v/>
      </c>
      <c r="AF21" s="14" t="str">
        <f t="shared" si="19"/>
        <v>F4</v>
      </c>
      <c r="AG21" s="44" t="str">
        <f t="shared" si="42"/>
        <v>N</v>
      </c>
      <c r="AH21" s="44" t="str">
        <f t="shared" si="43"/>
        <v>N</v>
      </c>
      <c r="AI21" s="44" t="str">
        <f t="shared" si="44"/>
        <v>N</v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24"/>
        <v>PD</v>
      </c>
      <c r="AQ21" s="14" t="str">
        <f t="shared" si="6"/>
        <v>TG</v>
      </c>
      <c r="AR21" s="14">
        <f>IF(Dashboard!K21="P",IF(AR20="",1,AR20+1),"")</f>
        <v>1</v>
      </c>
      <c r="AS21" s="14" t="str">
        <f>IF(Dashboard!K21="B",IF(AS20="",1,AS20+1),"")</f>
        <v/>
      </c>
      <c r="AT21" s="14" t="str">
        <f t="shared" si="25"/>
        <v>01010</v>
      </c>
      <c r="AU21" s="14" t="str">
        <f t="shared" si="25"/>
        <v>20101</v>
      </c>
      <c r="AV21" s="14" t="str">
        <f t="shared" si="45"/>
        <v>001010</v>
      </c>
      <c r="AW21" s="14" t="str">
        <f t="shared" si="46"/>
        <v>120101</v>
      </c>
      <c r="AX21" s="14" t="str">
        <f t="shared" si="47"/>
        <v>B</v>
      </c>
      <c r="AY21" s="14" t="str">
        <f t="shared" si="26"/>
        <v>F3W</v>
      </c>
      <c r="AZ21" s="14" t="str">
        <f t="shared" si="27"/>
        <v>F2</v>
      </c>
      <c r="BA21" s="14" t="str">
        <f t="shared" si="28"/>
        <v>F3L</v>
      </c>
      <c r="BB21" s="14" t="str">
        <f t="shared" si="48"/>
        <v>F4</v>
      </c>
      <c r="BC21" s="14" t="str">
        <f t="shared" si="49"/>
        <v>2</v>
      </c>
      <c r="BD21" s="14" t="str">
        <f t="shared" si="50"/>
        <v>4</v>
      </c>
      <c r="BI21" s="14" t="s">
        <v>99</v>
      </c>
      <c r="BJ21" s="14" t="s">
        <v>43</v>
      </c>
      <c r="BK21" s="14" t="str">
        <f t="shared" si="53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9"/>
        <v>B8</v>
      </c>
      <c r="C22" s="24" t="str">
        <f t="shared" si="4"/>
        <v>T-C</v>
      </c>
      <c r="D22" s="81" t="str">
        <f t="shared" si="10"/>
        <v/>
      </c>
      <c r="E22" s="121" t="str">
        <f t="shared" si="11"/>
        <v>F3</v>
      </c>
      <c r="F22" s="71" t="str">
        <f t="shared" si="51"/>
        <v>L</v>
      </c>
      <c r="H22" s="85" t="str">
        <f>IF(Dashboard!K22="","",Dashboard!K22)</f>
        <v>P</v>
      </c>
      <c r="J22" s="72" t="str">
        <f t="shared" si="30"/>
        <v>T-C</v>
      </c>
      <c r="K22" s="81" t="str">
        <f t="shared" si="12"/>
        <v/>
      </c>
      <c r="L22" s="121" t="str">
        <f t="shared" si="13"/>
        <v>F5</v>
      </c>
      <c r="M22" s="24" t="str">
        <f t="shared" si="31"/>
        <v>L</v>
      </c>
      <c r="N22" s="24">
        <f t="shared" si="14"/>
        <v>-20</v>
      </c>
      <c r="O22" s="124" t="str">
        <f t="shared" si="15"/>
        <v/>
      </c>
      <c r="P22" s="24">
        <f>IF(H22="","",IF(B22="NB",P21,IF(O22="",SUM($O$5:$O22)+N22,SUM($O$5:$O22))))</f>
        <v>0</v>
      </c>
      <c r="Q22" s="130" t="str">
        <f t="shared" si="0"/>
        <v/>
      </c>
      <c r="R22" s="128">
        <f t="shared" si="16"/>
        <v>-8</v>
      </c>
      <c r="S22" s="83" t="str">
        <f t="shared" si="17"/>
        <v>L</v>
      </c>
      <c r="T22" s="14">
        <f t="shared" si="7"/>
        <v>-5</v>
      </c>
      <c r="U22" s="14">
        <f t="shared" si="18"/>
        <v>-6</v>
      </c>
      <c r="V22" s="14" t="str">
        <f t="shared" si="32"/>
        <v>C</v>
      </c>
      <c r="W22" s="14">
        <f t="shared" si="33"/>
        <v>5</v>
      </c>
      <c r="X22" s="83" t="str">
        <f t="shared" si="34"/>
        <v>N</v>
      </c>
      <c r="Y22" s="14" t="str">
        <f t="shared" si="35"/>
        <v>N</v>
      </c>
      <c r="Z22" s="14" t="str">
        <f t="shared" si="36"/>
        <v>N</v>
      </c>
      <c r="AA22" s="14">
        <f t="shared" si="37"/>
        <v>0</v>
      </c>
      <c r="AB22" s="14" t="str">
        <f t="shared" si="38"/>
        <v>3</v>
      </c>
      <c r="AC22" s="14">
        <f t="shared" si="39"/>
        <v>0</v>
      </c>
      <c r="AD22" s="14" t="str">
        <f t="shared" si="40"/>
        <v>5</v>
      </c>
      <c r="AE22" s="14" t="str">
        <f t="shared" si="41"/>
        <v/>
      </c>
      <c r="AF22" s="14" t="str">
        <f t="shared" si="19"/>
        <v>F5</v>
      </c>
      <c r="AG22" s="44" t="str">
        <f t="shared" si="42"/>
        <v>Y</v>
      </c>
      <c r="AH22" s="44" t="str">
        <f t="shared" si="43"/>
        <v>N</v>
      </c>
      <c r="AI22" s="44" t="str">
        <f t="shared" si="44"/>
        <v>N</v>
      </c>
      <c r="AJ22" s="75" t="str">
        <f t="shared" si="20"/>
        <v/>
      </c>
      <c r="AK22" s="75" t="str">
        <f t="shared" si="21"/>
        <v>F3</v>
      </c>
      <c r="AL22" s="75" t="str">
        <f t="shared" si="22"/>
        <v/>
      </c>
      <c r="AM22" s="75" t="str">
        <f t="shared" si="23"/>
        <v>F5</v>
      </c>
      <c r="AP22" s="14" t="str">
        <f t="shared" si="24"/>
        <v>T-C</v>
      </c>
      <c r="AQ22" s="14" t="str">
        <f t="shared" si="6"/>
        <v>T-C</v>
      </c>
      <c r="AR22" s="14">
        <f>IF(Dashboard!K22="P",IF(AR21="",1,AR21+1),"")</f>
        <v>2</v>
      </c>
      <c r="AS22" s="14" t="str">
        <f>IF(Dashboard!K22="B",IF(AS21="",1,AS21+1),"")</f>
        <v/>
      </c>
      <c r="AT22" s="14" t="str">
        <f t="shared" si="25"/>
        <v>10101</v>
      </c>
      <c r="AU22" s="14" t="str">
        <f t="shared" si="25"/>
        <v>01010</v>
      </c>
      <c r="AV22" s="14" t="str">
        <f t="shared" si="45"/>
        <v>010101</v>
      </c>
      <c r="AW22" s="14" t="str">
        <f t="shared" si="46"/>
        <v>201010</v>
      </c>
      <c r="AX22" s="14" t="str">
        <f t="shared" si="47"/>
        <v>P</v>
      </c>
      <c r="AY22" s="14" t="str">
        <f t="shared" si="26"/>
        <v>F2L</v>
      </c>
      <c r="AZ22" s="14" t="str">
        <f t="shared" si="27"/>
        <v>F3</v>
      </c>
      <c r="BA22" s="14" t="str">
        <f t="shared" si="28"/>
        <v>F4L</v>
      </c>
      <c r="BB22" s="14" t="str">
        <f t="shared" si="48"/>
        <v>F5</v>
      </c>
      <c r="BC22" s="14" t="str">
        <f t="shared" si="49"/>
        <v>3</v>
      </c>
      <c r="BD22" s="14" t="str">
        <f t="shared" si="50"/>
        <v>5</v>
      </c>
      <c r="BI22" s="14" t="s">
        <v>100</v>
      </c>
      <c r="BJ22" s="14" t="s">
        <v>43</v>
      </c>
      <c r="BK22" s="14" t="str">
        <f t="shared" si="53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9"/>
        <v>B2</v>
      </c>
      <c r="C23" s="24" t="str">
        <f t="shared" si="4"/>
        <v>PD</v>
      </c>
      <c r="D23" s="81" t="str">
        <f t="shared" si="10"/>
        <v>F4</v>
      </c>
      <c r="E23" s="121" t="str">
        <f t="shared" si="11"/>
        <v/>
      </c>
      <c r="F23" s="71" t="str">
        <f t="shared" si="51"/>
        <v>W</v>
      </c>
      <c r="H23" s="85" t="str">
        <f>IF(Dashboard!K23="","",Dashboard!K23)</f>
        <v>P</v>
      </c>
      <c r="J23" s="72" t="str">
        <f t="shared" si="30"/>
        <v>TG</v>
      </c>
      <c r="K23" s="81" t="str">
        <f t="shared" si="12"/>
        <v/>
      </c>
      <c r="L23" s="121" t="str">
        <f t="shared" si="13"/>
        <v>F6</v>
      </c>
      <c r="M23" s="24" t="str">
        <f t="shared" si="31"/>
        <v>L</v>
      </c>
      <c r="N23" s="24">
        <f t="shared" si="14"/>
        <v>-22</v>
      </c>
      <c r="O23" s="124" t="str">
        <f t="shared" si="15"/>
        <v/>
      </c>
      <c r="P23" s="24">
        <f>IF(H23="","",IF(B23="NB",P22,IF(O23="",SUM($O$5:$O23)+N23,SUM($O$5:$O23))))</f>
        <v>-2</v>
      </c>
      <c r="Q23" s="130" t="str">
        <f t="shared" si="0"/>
        <v/>
      </c>
      <c r="R23" s="128">
        <f t="shared" si="16"/>
        <v>-2</v>
      </c>
      <c r="S23" s="83" t="str">
        <f t="shared" si="17"/>
        <v>L</v>
      </c>
      <c r="T23" s="14">
        <f t="shared" si="7"/>
        <v>-10</v>
      </c>
      <c r="U23" s="14">
        <f t="shared" si="18"/>
        <v>-6</v>
      </c>
      <c r="V23" s="14" t="str">
        <f t="shared" si="32"/>
        <v>C</v>
      </c>
      <c r="W23" s="14">
        <f t="shared" si="33"/>
        <v>6</v>
      </c>
      <c r="X23" s="83" t="str">
        <f t="shared" si="34"/>
        <v>N</v>
      </c>
      <c r="Y23" s="14" t="str">
        <f t="shared" si="35"/>
        <v>N</v>
      </c>
      <c r="Z23" s="14" t="str">
        <f t="shared" si="36"/>
        <v>N</v>
      </c>
      <c r="AA23" s="14" t="str">
        <f t="shared" si="37"/>
        <v>4</v>
      </c>
      <c r="AB23" s="14">
        <f t="shared" si="38"/>
        <v>0</v>
      </c>
      <c r="AC23" s="14">
        <f t="shared" si="39"/>
        <v>0</v>
      </c>
      <c r="AD23" s="14" t="str">
        <f t="shared" si="40"/>
        <v>6</v>
      </c>
      <c r="AE23" s="14" t="str">
        <f t="shared" si="41"/>
        <v/>
      </c>
      <c r="AF23" s="14" t="str">
        <f t="shared" si="19"/>
        <v>F6</v>
      </c>
      <c r="AG23" s="44" t="str">
        <f t="shared" si="42"/>
        <v>N</v>
      </c>
      <c r="AH23" s="44" t="str">
        <f t="shared" si="43"/>
        <v>N</v>
      </c>
      <c r="AI23" s="44" t="str">
        <f t="shared" si="44"/>
        <v>N</v>
      </c>
      <c r="AJ23" s="75" t="str">
        <f t="shared" si="20"/>
        <v/>
      </c>
      <c r="AK23" s="75" t="str">
        <f t="shared" si="21"/>
        <v/>
      </c>
      <c r="AL23" s="75" t="str">
        <f t="shared" si="22"/>
        <v/>
      </c>
      <c r="AM23" s="75" t="str">
        <f t="shared" si="23"/>
        <v/>
      </c>
      <c r="AP23" s="14" t="str">
        <f t="shared" si="24"/>
        <v>PD</v>
      </c>
      <c r="AQ23" s="14" t="str">
        <f t="shared" si="6"/>
        <v>TG</v>
      </c>
      <c r="AR23" s="14">
        <f>IF(Dashboard!K23="P",IF(AR22="",1,AR22+1),"")</f>
        <v>3</v>
      </c>
      <c r="AS23" s="14" t="str">
        <f>IF(Dashboard!K23="B",IF(AS22="",1,AS22+1),"")</f>
        <v/>
      </c>
      <c r="AT23" s="14" t="str">
        <f t="shared" si="25"/>
        <v>01012</v>
      </c>
      <c r="AU23" s="14" t="str">
        <f t="shared" si="25"/>
        <v>10100</v>
      </c>
      <c r="AV23" s="14" t="str">
        <f t="shared" si="45"/>
        <v>101012</v>
      </c>
      <c r="AW23" s="14" t="str">
        <f t="shared" si="46"/>
        <v>010100</v>
      </c>
      <c r="AX23" s="14" t="str">
        <f t="shared" si="47"/>
        <v>P</v>
      </c>
      <c r="AY23" s="14" t="str">
        <f t="shared" si="26"/>
        <v>F3L</v>
      </c>
      <c r="AZ23" s="14" t="str">
        <f t="shared" si="27"/>
        <v>F4</v>
      </c>
      <c r="BA23" s="14" t="str">
        <f t="shared" si="28"/>
        <v>F5L</v>
      </c>
      <c r="BB23" s="14" t="str">
        <f t="shared" si="48"/>
        <v>F6</v>
      </c>
      <c r="BC23" s="14" t="str">
        <f t="shared" si="49"/>
        <v>4</v>
      </c>
      <c r="BD23" s="14" t="str">
        <f t="shared" si="50"/>
        <v>6</v>
      </c>
      <c r="BI23" s="14" t="s">
        <v>101</v>
      </c>
      <c r="BJ23" s="14" t="s">
        <v>43</v>
      </c>
      <c r="BK23" s="14" t="str">
        <f t="shared" si="53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9"/>
        <v>B4</v>
      </c>
      <c r="C24" s="25" t="str">
        <f t="shared" si="4"/>
        <v/>
      </c>
      <c r="D24" s="82" t="str">
        <f t="shared" si="10"/>
        <v>F3</v>
      </c>
      <c r="E24" s="122" t="str">
        <f t="shared" si="11"/>
        <v/>
      </c>
      <c r="F24" s="74" t="str">
        <f t="shared" si="51"/>
        <v>W</v>
      </c>
      <c r="H24" s="86" t="str">
        <f>IF(Dashboard!K24="","",Dashboard!K24)</f>
        <v>P</v>
      </c>
      <c r="J24" s="73" t="str">
        <f t="shared" si="30"/>
        <v/>
      </c>
      <c r="K24" s="82" t="str">
        <f t="shared" si="12"/>
        <v/>
      </c>
      <c r="L24" s="122" t="str">
        <f t="shared" si="13"/>
        <v>F7</v>
      </c>
      <c r="M24" s="25" t="str">
        <f t="shared" si="31"/>
        <v>L</v>
      </c>
      <c r="N24" s="25">
        <f t="shared" si="14"/>
        <v>-26</v>
      </c>
      <c r="O24" s="131" t="str">
        <f t="shared" si="15"/>
        <v/>
      </c>
      <c r="P24" s="25">
        <f>IF(H24="","",IF(B24="NB",P23,IF(O24="",SUM($O$5:$O24)+N24,SUM($O$5:$O24))))</f>
        <v>-6</v>
      </c>
      <c r="Q24" s="132" t="str">
        <f t="shared" si="0"/>
        <v/>
      </c>
      <c r="R24" s="129">
        <f t="shared" si="16"/>
        <v>-4</v>
      </c>
      <c r="S24" s="83" t="str">
        <f t="shared" si="17"/>
        <v>L</v>
      </c>
      <c r="T24" s="14">
        <f t="shared" si="7"/>
        <v>-10</v>
      </c>
      <c r="U24" s="14">
        <f t="shared" si="18"/>
        <v>-6</v>
      </c>
      <c r="V24" s="14" t="str">
        <f t="shared" si="32"/>
        <v>C</v>
      </c>
      <c r="W24" s="14">
        <f t="shared" si="33"/>
        <v>7</v>
      </c>
      <c r="X24" s="83" t="str">
        <f t="shared" si="34"/>
        <v>Y</v>
      </c>
      <c r="Y24" s="14" t="str">
        <f t="shared" si="35"/>
        <v>N</v>
      </c>
      <c r="Z24" s="14" t="str">
        <f t="shared" si="36"/>
        <v>N</v>
      </c>
      <c r="AA24" s="14" t="str">
        <f t="shared" si="37"/>
        <v>3</v>
      </c>
      <c r="AB24" s="14">
        <f t="shared" si="38"/>
        <v>0</v>
      </c>
      <c r="AC24" s="14">
        <f t="shared" si="39"/>
        <v>0</v>
      </c>
      <c r="AD24" s="14" t="str">
        <f t="shared" si="40"/>
        <v>7</v>
      </c>
      <c r="AE24" s="14" t="str">
        <f t="shared" si="41"/>
        <v/>
      </c>
      <c r="AF24" s="14" t="str">
        <f t="shared" si="19"/>
        <v>F7</v>
      </c>
      <c r="AG24" s="44" t="str">
        <f t="shared" si="42"/>
        <v>N</v>
      </c>
      <c r="AH24" s="44" t="str">
        <f t="shared" si="43"/>
        <v>N</v>
      </c>
      <c r="AI24" s="44" t="str">
        <f t="shared" si="44"/>
        <v>N</v>
      </c>
      <c r="AJ24" s="75" t="str">
        <f t="shared" si="20"/>
        <v/>
      </c>
      <c r="AK24" s="75" t="str">
        <f t="shared" si="21"/>
        <v/>
      </c>
      <c r="AL24" s="75" t="str">
        <f t="shared" si="22"/>
        <v/>
      </c>
      <c r="AM24" s="75" t="str">
        <f t="shared" si="23"/>
        <v/>
      </c>
      <c r="AP24" s="14" t="str">
        <f t="shared" si="24"/>
        <v>PD</v>
      </c>
      <c r="AQ24" s="14" t="str">
        <f t="shared" si="6"/>
        <v>TG</v>
      </c>
      <c r="AR24" s="14">
        <f>IF(Dashboard!K24="P",IF(AR23="",1,AR23+1),"")</f>
        <v>4</v>
      </c>
      <c r="AS24" s="14" t="str">
        <f>IF(Dashboard!K24="B",IF(AS23="",1,AS23+1),"")</f>
        <v/>
      </c>
      <c r="AT24" s="14" t="str">
        <f t="shared" si="25"/>
        <v>10123</v>
      </c>
      <c r="AU24" s="14" t="str">
        <f t="shared" si="25"/>
        <v>01000</v>
      </c>
      <c r="AV24" s="14" t="str">
        <f t="shared" si="45"/>
        <v>010123</v>
      </c>
      <c r="AW24" s="14" t="str">
        <f t="shared" si="46"/>
        <v>101000</v>
      </c>
      <c r="AX24" s="14" t="str">
        <f t="shared" si="47"/>
        <v>P</v>
      </c>
      <c r="AY24" s="14" t="str">
        <f t="shared" si="26"/>
        <v>F4W</v>
      </c>
      <c r="AZ24" s="14" t="str">
        <f t="shared" si="27"/>
        <v>F3</v>
      </c>
      <c r="BA24" s="14" t="str">
        <f t="shared" si="28"/>
        <v>F6L</v>
      </c>
      <c r="BB24" s="14" t="str">
        <f t="shared" si="48"/>
        <v>F7</v>
      </c>
      <c r="BC24" s="14" t="str">
        <f t="shared" si="49"/>
        <v>3</v>
      </c>
      <c r="BD24" s="14" t="str">
        <f t="shared" si="50"/>
        <v>7</v>
      </c>
      <c r="BI24" s="14" t="s">
        <v>102</v>
      </c>
      <c r="BJ24" s="14" t="s">
        <v>43</v>
      </c>
      <c r="BK24" s="14" t="str">
        <f t="shared" si="53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9"/>
        <v>B7</v>
      </c>
      <c r="C25" s="36" t="str">
        <f t="shared" si="4"/>
        <v/>
      </c>
      <c r="D25" s="79" t="str">
        <f t="shared" si="10"/>
        <v>B</v>
      </c>
      <c r="E25" s="120" t="str">
        <f t="shared" si="11"/>
        <v/>
      </c>
      <c r="F25" s="80" t="str">
        <f t="shared" si="51"/>
        <v>L</v>
      </c>
      <c r="H25" s="84" t="str">
        <f>IF(Dashboard!K25="","",Dashboard!K25)</f>
        <v>B</v>
      </c>
      <c r="J25" s="78" t="str">
        <f t="shared" si="30"/>
        <v/>
      </c>
      <c r="K25" s="79" t="str">
        <f t="shared" si="12"/>
        <v/>
      </c>
      <c r="L25" s="120" t="str">
        <f t="shared" si="13"/>
        <v>F8</v>
      </c>
      <c r="M25" s="36" t="str">
        <f t="shared" si="31"/>
        <v>W</v>
      </c>
      <c r="N25" s="36">
        <f t="shared" si="14"/>
        <v>-19</v>
      </c>
      <c r="O25" s="136" t="str">
        <f t="shared" si="15"/>
        <v/>
      </c>
      <c r="P25" s="36">
        <f>IF(H25="","",IF(B25="NB",P24,IF(O25="",SUM($O$5:$O25)+N25,SUM($O$5:$O25))))</f>
        <v>1</v>
      </c>
      <c r="Q25" s="137" t="str">
        <f t="shared" si="0"/>
        <v/>
      </c>
      <c r="R25" s="127">
        <f t="shared" si="16"/>
        <v>7</v>
      </c>
      <c r="S25" s="83" t="str">
        <f t="shared" si="17"/>
        <v>W</v>
      </c>
      <c r="T25" s="14">
        <f t="shared" si="7"/>
        <v>-9</v>
      </c>
      <c r="U25" s="14">
        <f t="shared" si="18"/>
        <v>1</v>
      </c>
      <c r="V25" s="14" t="str">
        <f t="shared" si="32"/>
        <v>C</v>
      </c>
      <c r="W25" s="14">
        <f t="shared" si="33"/>
        <v>8</v>
      </c>
      <c r="X25" s="83" t="str">
        <f t="shared" si="34"/>
        <v>N</v>
      </c>
      <c r="Y25" s="14" t="str">
        <f t="shared" si="35"/>
        <v>N</v>
      </c>
      <c r="Z25" s="14" t="str">
        <f t="shared" si="36"/>
        <v>N</v>
      </c>
      <c r="AA25" s="14">
        <f t="shared" si="37"/>
        <v>1</v>
      </c>
      <c r="AB25" s="14">
        <f t="shared" si="38"/>
        <v>0</v>
      </c>
      <c r="AC25" s="14">
        <f t="shared" si="39"/>
        <v>0</v>
      </c>
      <c r="AD25" s="14" t="str">
        <f t="shared" si="40"/>
        <v>8</v>
      </c>
      <c r="AE25" s="14" t="str">
        <f t="shared" si="41"/>
        <v/>
      </c>
      <c r="AF25" s="14" t="str">
        <f t="shared" si="19"/>
        <v>F8</v>
      </c>
      <c r="AG25" s="44" t="str">
        <f t="shared" si="42"/>
        <v>N</v>
      </c>
      <c r="AH25" s="44" t="str">
        <f t="shared" si="43"/>
        <v>N</v>
      </c>
      <c r="AI25" s="44" t="str">
        <f t="shared" si="44"/>
        <v>N</v>
      </c>
      <c r="AJ25" s="75" t="str">
        <f t="shared" si="20"/>
        <v/>
      </c>
      <c r="AK25" s="75" t="str">
        <f t="shared" si="21"/>
        <v/>
      </c>
      <c r="AL25" s="75" t="str">
        <f t="shared" si="22"/>
        <v/>
      </c>
      <c r="AM25" s="75" t="str">
        <f t="shared" si="23"/>
        <v/>
      </c>
      <c r="AP25" s="14" t="str">
        <f t="shared" si="24"/>
        <v>PD</v>
      </c>
      <c r="AQ25" s="14" t="str">
        <f t="shared" si="6"/>
        <v>TG</v>
      </c>
      <c r="AR25" s="14" t="str">
        <f>IF(Dashboard!K25="P",IF(AR24="",1,AR24+1),"")</f>
        <v/>
      </c>
      <c r="AS25" s="14">
        <f>IF(Dashboard!K25="B",IF(AS24="",1,AS24+1),"")</f>
        <v>1</v>
      </c>
      <c r="AT25" s="14" t="str">
        <f t="shared" si="25"/>
        <v>01234</v>
      </c>
      <c r="AU25" s="14" t="str">
        <f t="shared" si="25"/>
        <v>10000</v>
      </c>
      <c r="AV25" s="14" t="str">
        <f t="shared" si="45"/>
        <v>101234</v>
      </c>
      <c r="AW25" s="14" t="str">
        <f t="shared" si="46"/>
        <v>010000</v>
      </c>
      <c r="AX25" s="14" t="str">
        <f t="shared" si="47"/>
        <v>P</v>
      </c>
      <c r="AY25" s="14" t="str">
        <f t="shared" si="26"/>
        <v>F3W</v>
      </c>
      <c r="AZ25" s="14" t="str">
        <f t="shared" si="27"/>
        <v>B</v>
      </c>
      <c r="BA25" s="14" t="str">
        <f t="shared" si="28"/>
        <v>F7L</v>
      </c>
      <c r="BB25" s="14" t="str">
        <f t="shared" si="48"/>
        <v>F8</v>
      </c>
      <c r="BC25" s="14">
        <f t="shared" si="49"/>
        <v>1</v>
      </c>
      <c r="BD25" s="14" t="str">
        <f t="shared" si="50"/>
        <v>8</v>
      </c>
      <c r="BI25" s="14" t="s">
        <v>80</v>
      </c>
      <c r="BJ25" s="14" t="s">
        <v>43</v>
      </c>
      <c r="BK25" s="14" t="str">
        <f t="shared" si="53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9"/>
        <v>B5</v>
      </c>
      <c r="C26" s="24" t="str">
        <f t="shared" si="4"/>
        <v/>
      </c>
      <c r="D26" s="81" t="str">
        <f t="shared" si="10"/>
        <v>F2</v>
      </c>
      <c r="E26" s="121" t="str">
        <f t="shared" si="11"/>
        <v/>
      </c>
      <c r="F26" s="71" t="str">
        <f t="shared" si="51"/>
        <v>W</v>
      </c>
      <c r="H26" s="85" t="str">
        <f>IF(Dashboard!K26="","",Dashboard!K26)</f>
        <v>P</v>
      </c>
      <c r="J26" s="72" t="str">
        <f t="shared" si="30"/>
        <v/>
      </c>
      <c r="K26" s="81" t="str">
        <f t="shared" si="12"/>
        <v/>
      </c>
      <c r="L26" s="121" t="str">
        <f t="shared" si="13"/>
        <v>F7</v>
      </c>
      <c r="M26" s="24" t="str">
        <f t="shared" si="31"/>
        <v>L</v>
      </c>
      <c r="N26" s="24">
        <f t="shared" si="14"/>
        <v>-24</v>
      </c>
      <c r="O26" s="124" t="str">
        <f t="shared" si="15"/>
        <v/>
      </c>
      <c r="P26" s="24">
        <f>IF(H26="","",IF(B26="NB",P25,IF(O26="",SUM($O$5:$O26)+N26,SUM($O$5:$O26))))</f>
        <v>-4</v>
      </c>
      <c r="Q26" s="130" t="str">
        <f t="shared" si="0"/>
        <v/>
      </c>
      <c r="R26" s="128">
        <f t="shared" si="16"/>
        <v>-5</v>
      </c>
      <c r="S26" s="83" t="str">
        <f t="shared" si="17"/>
        <v>L</v>
      </c>
      <c r="T26" s="14">
        <f t="shared" si="7"/>
        <v>-10</v>
      </c>
      <c r="U26" s="14">
        <f t="shared" si="18"/>
        <v>-1</v>
      </c>
      <c r="V26" s="14" t="str">
        <f t="shared" si="32"/>
        <v>C</v>
      </c>
      <c r="W26" s="14">
        <f t="shared" si="33"/>
        <v>9</v>
      </c>
      <c r="X26" s="83" t="str">
        <f t="shared" si="34"/>
        <v>N</v>
      </c>
      <c r="Y26" s="14" t="str">
        <f t="shared" si="35"/>
        <v>N</v>
      </c>
      <c r="Z26" s="14" t="str">
        <f t="shared" si="36"/>
        <v>N</v>
      </c>
      <c r="AA26" s="14" t="str">
        <f t="shared" si="37"/>
        <v>2</v>
      </c>
      <c r="AB26" s="14">
        <f t="shared" si="38"/>
        <v>0</v>
      </c>
      <c r="AC26" s="14">
        <f t="shared" si="39"/>
        <v>0</v>
      </c>
      <c r="AD26" s="14" t="str">
        <f t="shared" si="40"/>
        <v>7</v>
      </c>
      <c r="AE26" s="14" t="str">
        <f t="shared" si="41"/>
        <v/>
      </c>
      <c r="AF26" s="14" t="str">
        <f t="shared" si="19"/>
        <v>F7</v>
      </c>
      <c r="AG26" s="44" t="str">
        <f t="shared" si="42"/>
        <v>N</v>
      </c>
      <c r="AH26" s="44" t="str">
        <f t="shared" si="43"/>
        <v>N</v>
      </c>
      <c r="AI26" s="44" t="str">
        <f t="shared" si="44"/>
        <v>N</v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24"/>
        <v>PD</v>
      </c>
      <c r="AQ26" s="14" t="str">
        <f t="shared" si="6"/>
        <v>TG</v>
      </c>
      <c r="AR26" s="14">
        <f>IF(Dashboard!K26="P",IF(AR25="",1,AR25+1),"")</f>
        <v>1</v>
      </c>
      <c r="AS26" s="14" t="str">
        <f>IF(Dashboard!K26="B",IF(AS25="",1,AS25+1),"")</f>
        <v/>
      </c>
      <c r="AT26" s="14" t="str">
        <f t="shared" ref="AT26:AT45" si="54">IF(AR21="",0,AR21)&amp;IF(AR22="",0,AR22)&amp;IF(AR23="",0,AR23)&amp;IF(AR24="",0,AR24)&amp;IF(AR25="",0,AR25)</f>
        <v>12340</v>
      </c>
      <c r="AU26" s="14" t="str">
        <f t="shared" ref="AU26:AU45" si="55">IF(AS21="",0,AS21)&amp;IF(AS22="",0,AS22)&amp;IF(AS23="",0,AS23)&amp;IF(AS24="",0,AS24)&amp;IF(AS25="",0,AS25)</f>
        <v>00001</v>
      </c>
      <c r="AV26" s="14" t="str">
        <f t="shared" si="45"/>
        <v>012340</v>
      </c>
      <c r="AW26" s="14" t="str">
        <f t="shared" si="46"/>
        <v>100001</v>
      </c>
      <c r="AX26" s="14" t="str">
        <f t="shared" si="47"/>
        <v>P</v>
      </c>
      <c r="AY26" s="14" t="str">
        <f t="shared" si="26"/>
        <v>BL</v>
      </c>
      <c r="AZ26" s="14" t="str">
        <f t="shared" si="27"/>
        <v>F2</v>
      </c>
      <c r="BA26" s="14" t="str">
        <f t="shared" si="28"/>
        <v>F8W</v>
      </c>
      <c r="BB26" s="14" t="str">
        <f t="shared" si="48"/>
        <v>F7</v>
      </c>
      <c r="BC26" s="14" t="str">
        <f t="shared" si="49"/>
        <v>2</v>
      </c>
      <c r="BD26" s="14" t="str">
        <f t="shared" si="50"/>
        <v>7</v>
      </c>
      <c r="BI26" s="14" t="s">
        <v>85</v>
      </c>
      <c r="BJ26" s="14" t="s">
        <v>43</v>
      </c>
      <c r="BK26" s="14" t="str">
        <f t="shared" si="53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9"/>
        <v>P9</v>
      </c>
      <c r="C27" s="24" t="str">
        <f t="shared" si="4"/>
        <v/>
      </c>
      <c r="D27" s="81" t="str">
        <f t="shared" si="10"/>
        <v>B</v>
      </c>
      <c r="E27" s="121" t="str">
        <f t="shared" si="11"/>
        <v/>
      </c>
      <c r="F27" s="71" t="str">
        <f t="shared" si="51"/>
        <v>W</v>
      </c>
      <c r="H27" s="85" t="str">
        <f>IF(Dashboard!K27="","",Dashboard!K27)</f>
        <v>P</v>
      </c>
      <c r="J27" s="72" t="str">
        <f t="shared" si="30"/>
        <v/>
      </c>
      <c r="K27" s="81" t="str">
        <f t="shared" si="12"/>
        <v>F8</v>
      </c>
      <c r="L27" s="121" t="str">
        <f t="shared" si="13"/>
        <v/>
      </c>
      <c r="M27" s="24" t="str">
        <f t="shared" si="31"/>
        <v>W</v>
      </c>
      <c r="N27" s="24">
        <f t="shared" si="14"/>
        <v>-15</v>
      </c>
      <c r="O27" s="124" t="str">
        <f t="shared" si="15"/>
        <v/>
      </c>
      <c r="P27" s="24">
        <f>IF(H27="","",IF(B27="NB",P26,IF(O27="",SUM($O$5:$O27)+N27,SUM($O$5:$O27))))</f>
        <v>5</v>
      </c>
      <c r="Q27" s="130" t="str">
        <f t="shared" si="0"/>
        <v/>
      </c>
      <c r="R27" s="128">
        <f t="shared" si="16"/>
        <v>9</v>
      </c>
      <c r="S27" s="83" t="str">
        <f t="shared" si="17"/>
        <v>W</v>
      </c>
      <c r="T27" s="14">
        <f t="shared" si="7"/>
        <v>-9</v>
      </c>
      <c r="U27" s="14">
        <f t="shared" si="18"/>
        <v>1</v>
      </c>
      <c r="V27" s="14" t="str">
        <f t="shared" si="32"/>
        <v>C</v>
      </c>
      <c r="W27" s="14">
        <f t="shared" si="33"/>
        <v>10</v>
      </c>
      <c r="X27" s="83" t="str">
        <f t="shared" si="34"/>
        <v>Y</v>
      </c>
      <c r="Y27" s="14" t="str">
        <f t="shared" si="35"/>
        <v>Y</v>
      </c>
      <c r="Z27" s="14" t="str">
        <f t="shared" si="36"/>
        <v>N</v>
      </c>
      <c r="AA27" s="14">
        <f t="shared" si="37"/>
        <v>1</v>
      </c>
      <c r="AB27" s="14">
        <f t="shared" si="38"/>
        <v>0</v>
      </c>
      <c r="AC27" s="14" t="str">
        <f t="shared" si="39"/>
        <v>8</v>
      </c>
      <c r="AD27" s="14">
        <f t="shared" si="40"/>
        <v>0</v>
      </c>
      <c r="AE27" s="14" t="str">
        <f t="shared" si="41"/>
        <v>F8</v>
      </c>
      <c r="AF27" s="14" t="str">
        <f t="shared" si="19"/>
        <v/>
      </c>
      <c r="AG27" s="44" t="str">
        <f t="shared" si="42"/>
        <v>N</v>
      </c>
      <c r="AH27" s="44" t="str">
        <f t="shared" si="43"/>
        <v>N</v>
      </c>
      <c r="AI27" s="44" t="str">
        <f t="shared" si="44"/>
        <v>N</v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24"/>
        <v>PD</v>
      </c>
      <c r="AQ27" s="14" t="str">
        <f t="shared" si="6"/>
        <v>TG</v>
      </c>
      <c r="AR27" s="14">
        <f>IF(Dashboard!K27="P",IF(AR26="",1,AR26+1),"")</f>
        <v>2</v>
      </c>
      <c r="AS27" s="14" t="str">
        <f>IF(Dashboard!K27="B",IF(AS26="",1,AS26+1),"")</f>
        <v/>
      </c>
      <c r="AT27" s="14" t="str">
        <f t="shared" si="54"/>
        <v>23401</v>
      </c>
      <c r="AU27" s="14" t="str">
        <f t="shared" si="55"/>
        <v>00010</v>
      </c>
      <c r="AV27" s="14" t="str">
        <f t="shared" si="45"/>
        <v>123401</v>
      </c>
      <c r="AW27" s="14" t="str">
        <f t="shared" si="46"/>
        <v>000010</v>
      </c>
      <c r="AX27" s="14" t="str">
        <f t="shared" si="47"/>
        <v>P</v>
      </c>
      <c r="AY27" s="14" t="str">
        <f t="shared" si="26"/>
        <v>F2W</v>
      </c>
      <c r="AZ27" s="14" t="str">
        <f t="shared" si="27"/>
        <v>B</v>
      </c>
      <c r="BA27" s="14" t="str">
        <f t="shared" si="28"/>
        <v>F7L</v>
      </c>
      <c r="BB27" s="14" t="str">
        <f t="shared" si="48"/>
        <v>F8</v>
      </c>
      <c r="BC27" s="14">
        <f t="shared" si="49"/>
        <v>1</v>
      </c>
      <c r="BD27" s="14" t="str">
        <f t="shared" si="50"/>
        <v>8</v>
      </c>
      <c r="BI27" s="14" t="s">
        <v>86</v>
      </c>
      <c r="BJ27" s="14" t="s">
        <v>43</v>
      </c>
      <c r="BK27" s="14" t="str">
        <f t="shared" si="53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9"/>
        <v>NB</v>
      </c>
      <c r="C28" s="24" t="str">
        <f t="shared" si="4"/>
        <v/>
      </c>
      <c r="D28" s="81" t="str">
        <f t="shared" si="10"/>
        <v>B</v>
      </c>
      <c r="E28" s="121" t="str">
        <f t="shared" si="11"/>
        <v/>
      </c>
      <c r="F28" s="71" t="str">
        <f t="shared" si="51"/>
        <v>W</v>
      </c>
      <c r="H28" s="85" t="str">
        <f>IF(Dashboard!K28="","",Dashboard!K28)</f>
        <v>P</v>
      </c>
      <c r="J28" s="72" t="str">
        <f t="shared" si="30"/>
        <v/>
      </c>
      <c r="K28" s="81" t="str">
        <f t="shared" si="12"/>
        <v/>
      </c>
      <c r="L28" s="121" t="str">
        <f t="shared" si="13"/>
        <v>B</v>
      </c>
      <c r="M28" s="24" t="str">
        <f t="shared" si="31"/>
        <v>L</v>
      </c>
      <c r="N28" s="24">
        <f t="shared" si="14"/>
        <v>-15</v>
      </c>
      <c r="O28" s="124" t="str">
        <f t="shared" si="15"/>
        <v/>
      </c>
      <c r="P28" s="24">
        <f>IF(H28="","",IF(B28="NB",P27,IF(O28="",SUM($O$5:$O28)+N28,SUM($O$5:$O28))))</f>
        <v>5</v>
      </c>
      <c r="Q28" s="130" t="str">
        <f t="shared" si="0"/>
        <v/>
      </c>
      <c r="R28" s="128">
        <f t="shared" si="16"/>
        <v>0</v>
      </c>
      <c r="S28" s="83" t="str">
        <f t="shared" si="17"/>
        <v/>
      </c>
      <c r="T28" s="14">
        <f t="shared" si="7"/>
        <v>-9</v>
      </c>
      <c r="U28" s="14">
        <f t="shared" si="18"/>
        <v>0</v>
      </c>
      <c r="V28" s="14" t="str">
        <f t="shared" si="32"/>
        <v>C</v>
      </c>
      <c r="W28" s="14">
        <f t="shared" si="33"/>
        <v>11</v>
      </c>
      <c r="X28" s="83" t="str">
        <f t="shared" si="34"/>
        <v>N</v>
      </c>
      <c r="Y28" s="14" t="str">
        <f t="shared" si="35"/>
        <v>N</v>
      </c>
      <c r="Z28" s="14" t="str">
        <f t="shared" si="36"/>
        <v>N</v>
      </c>
      <c r="AA28" s="14">
        <f t="shared" si="37"/>
        <v>1</v>
      </c>
      <c r="AB28" s="14">
        <f t="shared" si="38"/>
        <v>0</v>
      </c>
      <c r="AC28" s="14">
        <f t="shared" si="39"/>
        <v>0</v>
      </c>
      <c r="AD28" s="14">
        <f t="shared" si="40"/>
        <v>1</v>
      </c>
      <c r="AE28" s="14" t="str">
        <f t="shared" si="41"/>
        <v/>
      </c>
      <c r="AF28" s="14" t="str">
        <f t="shared" si="19"/>
        <v>B</v>
      </c>
      <c r="AG28" s="44" t="str">
        <f t="shared" si="42"/>
        <v>N</v>
      </c>
      <c r="AH28" s="44" t="str">
        <f t="shared" si="43"/>
        <v>N</v>
      </c>
      <c r="AI28" s="44" t="str">
        <f t="shared" si="44"/>
        <v>N</v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24"/>
        <v>PD</v>
      </c>
      <c r="AQ28" s="14" t="str">
        <f t="shared" si="6"/>
        <v>TG</v>
      </c>
      <c r="AR28" s="14">
        <f>IF(Dashboard!K28="P",IF(AR27="",1,AR27+1),"")</f>
        <v>3</v>
      </c>
      <c r="AS28" s="14" t="str">
        <f>IF(Dashboard!K28="B",IF(AS27="",1,AS27+1),"")</f>
        <v/>
      </c>
      <c r="AT28" s="14" t="str">
        <f t="shared" si="54"/>
        <v>34012</v>
      </c>
      <c r="AU28" s="14" t="str">
        <f t="shared" si="55"/>
        <v>00100</v>
      </c>
      <c r="AV28" s="14" t="str">
        <f t="shared" si="45"/>
        <v>234012</v>
      </c>
      <c r="AW28" s="14" t="str">
        <f t="shared" si="46"/>
        <v>000100</v>
      </c>
      <c r="AX28" s="14" t="str">
        <f t="shared" si="47"/>
        <v>P</v>
      </c>
      <c r="AY28" s="14" t="str">
        <f t="shared" si="26"/>
        <v>BW</v>
      </c>
      <c r="AZ28" s="14" t="str">
        <f t="shared" si="27"/>
        <v>B</v>
      </c>
      <c r="BA28" s="14" t="str">
        <f t="shared" si="28"/>
        <v>F8W</v>
      </c>
      <c r="BB28" s="14" t="str">
        <f t="shared" si="48"/>
        <v>B</v>
      </c>
      <c r="BC28" s="14">
        <f t="shared" si="49"/>
        <v>1</v>
      </c>
      <c r="BD28" s="14">
        <f t="shared" si="50"/>
        <v>1</v>
      </c>
      <c r="BI28" s="14" t="s">
        <v>87</v>
      </c>
      <c r="BJ28" s="14" t="s">
        <v>43</v>
      </c>
      <c r="BK28" s="14" t="str">
        <f t="shared" si="53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9"/>
        <v>P3</v>
      </c>
      <c r="C29" s="25" t="str">
        <f t="shared" si="4"/>
        <v/>
      </c>
      <c r="D29" s="82" t="str">
        <f t="shared" si="10"/>
        <v>L5</v>
      </c>
      <c r="E29" s="122" t="str">
        <f t="shared" si="11"/>
        <v/>
      </c>
      <c r="F29" s="74" t="str">
        <f t="shared" si="51"/>
        <v/>
      </c>
      <c r="H29" s="86" t="str">
        <f>IF(Dashboard!K29="","",Dashboard!K29)</f>
        <v/>
      </c>
      <c r="J29" s="73" t="str">
        <f t="shared" si="30"/>
        <v/>
      </c>
      <c r="K29" s="82" t="str">
        <f t="shared" si="12"/>
        <v/>
      </c>
      <c r="L29" s="122" t="str">
        <f t="shared" si="13"/>
        <v>F2</v>
      </c>
      <c r="M29" s="25" t="str">
        <f t="shared" si="31"/>
        <v/>
      </c>
      <c r="N29" s="25" t="str">
        <f t="shared" si="14"/>
        <v/>
      </c>
      <c r="O29" s="131" t="str">
        <f t="shared" si="15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6"/>
        <v/>
      </c>
      <c r="S29" s="83" t="str">
        <f t="shared" si="17"/>
        <v/>
      </c>
      <c r="T29" s="14" t="str">
        <f t="shared" si="7"/>
        <v/>
      </c>
      <c r="U29" s="14">
        <f t="shared" si="18"/>
        <v>0</v>
      </c>
      <c r="V29" s="14" t="str">
        <f t="shared" si="32"/>
        <v>C</v>
      </c>
      <c r="W29" s="14">
        <f t="shared" si="33"/>
        <v>12</v>
      </c>
      <c r="X29" s="83" t="str">
        <f t="shared" si="34"/>
        <v>N</v>
      </c>
      <c r="Y29" s="14" t="str">
        <f t="shared" si="35"/>
        <v>N</v>
      </c>
      <c r="Z29" s="14" t="str">
        <f t="shared" si="36"/>
        <v>N</v>
      </c>
      <c r="AA29" s="14" t="str">
        <f t="shared" si="37"/>
        <v>5</v>
      </c>
      <c r="AB29" s="14">
        <f t="shared" si="38"/>
        <v>0</v>
      </c>
      <c r="AC29" s="14">
        <f t="shared" si="39"/>
        <v>0</v>
      </c>
      <c r="AD29" s="14" t="str">
        <f t="shared" si="40"/>
        <v>2</v>
      </c>
      <c r="AE29" s="14" t="str">
        <f t="shared" si="41"/>
        <v/>
      </c>
      <c r="AF29" s="14" t="str">
        <f t="shared" si="19"/>
        <v>F2</v>
      </c>
      <c r="AG29" s="44" t="str">
        <f t="shared" si="42"/>
        <v>N</v>
      </c>
      <c r="AH29" s="44" t="str">
        <f t="shared" si="43"/>
        <v>N</v>
      </c>
      <c r="AI29" s="44" t="str">
        <f t="shared" si="44"/>
        <v>N</v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24"/>
        <v>PD</v>
      </c>
      <c r="AQ29" s="14" t="str">
        <f t="shared" si="6"/>
        <v>TG</v>
      </c>
      <c r="AR29" s="14" t="str">
        <f>IF(Dashboard!K29="P",IF(AR28="",1,AR28+1),"")</f>
        <v/>
      </c>
      <c r="AS29" s="14" t="str">
        <f>IF(Dashboard!K29="B",IF(AS28="",1,AS28+1),"")</f>
        <v/>
      </c>
      <c r="AT29" s="14" t="str">
        <f t="shared" si="54"/>
        <v>40123</v>
      </c>
      <c r="AU29" s="14" t="str">
        <f t="shared" si="55"/>
        <v>01000</v>
      </c>
      <c r="AV29" s="14" t="str">
        <f t="shared" si="45"/>
        <v>340123</v>
      </c>
      <c r="AW29" s="14" t="str">
        <f t="shared" si="46"/>
        <v>001000</v>
      </c>
      <c r="AX29" s="14" t="str">
        <f t="shared" si="47"/>
        <v>P</v>
      </c>
      <c r="AY29" s="14" t="str">
        <f t="shared" si="26"/>
        <v>BW</v>
      </c>
      <c r="AZ29" s="14" t="str">
        <f t="shared" si="27"/>
        <v>L5</v>
      </c>
      <c r="BA29" s="14" t="str">
        <f t="shared" si="28"/>
        <v>BL</v>
      </c>
      <c r="BB29" s="14" t="str">
        <f t="shared" si="48"/>
        <v>F2</v>
      </c>
      <c r="BC29" s="14" t="str">
        <f t="shared" si="49"/>
        <v>5</v>
      </c>
      <c r="BD29" s="14" t="str">
        <f t="shared" si="50"/>
        <v>2</v>
      </c>
      <c r="BI29" s="14" t="s">
        <v>88</v>
      </c>
      <c r="BJ29" s="14" t="s">
        <v>43</v>
      </c>
      <c r="BK29" s="14" t="str">
        <f t="shared" si="53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9"/>
        <v/>
      </c>
      <c r="C30" s="36" t="str">
        <f t="shared" si="4"/>
        <v/>
      </c>
      <c r="D30" s="79" t="str">
        <f t="shared" si="10"/>
        <v/>
      </c>
      <c r="E30" s="120" t="str">
        <f t="shared" si="11"/>
        <v/>
      </c>
      <c r="F30" s="80" t="str">
        <f t="shared" ref="F30:F93" si="56">IF(H30="","",IF(H30="P",IF(D30="","L","W"),IF(E30="","L","W")))</f>
        <v/>
      </c>
      <c r="H30" s="84" t="str">
        <f>IF(Dashboard!K30="","",Dashboard!K30)</f>
        <v/>
      </c>
      <c r="J30" s="78" t="str">
        <f t="shared" ref="J30:J93" si="57">IF(AQ29=AQ30,"",AQ30)</f>
        <v/>
      </c>
      <c r="K30" s="79" t="str">
        <f t="shared" si="12"/>
        <v/>
      </c>
      <c r="L30" s="120" t="str">
        <f t="shared" si="13"/>
        <v/>
      </c>
      <c r="M30" s="36" t="str">
        <f t="shared" ref="M30:M93" si="58">IF(H30="","",IF(H30="P",IF(K30="","L","W"),IF(L30="","L","W")))</f>
        <v/>
      </c>
      <c r="N30" s="36" t="str">
        <f t="shared" si="14"/>
        <v/>
      </c>
      <c r="O30" s="136" t="str">
        <f t="shared" si="15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6"/>
        <v/>
      </c>
      <c r="S30" s="83" t="str">
        <f t="shared" si="17"/>
        <v/>
      </c>
      <c r="T30" s="14" t="str">
        <f t="shared" si="7"/>
        <v/>
      </c>
      <c r="U30" s="14">
        <f t="shared" ref="U30:U93" si="59">IF(S30="",0,IFERROR(VLOOKUP(S25&amp;S26&amp;S27&amp;S28&amp;S29&amp;S30,$BN$3:$BO$109,2,FALSE),0))</f>
        <v>0</v>
      </c>
      <c r="V30" s="14" t="str">
        <f t="shared" si="32"/>
        <v/>
      </c>
      <c r="W30" s="14" t="str">
        <f t="shared" si="33"/>
        <v/>
      </c>
      <c r="X30" s="83" t="str">
        <f t="shared" si="34"/>
        <v/>
      </c>
      <c r="Y30" s="14" t="str">
        <f t="shared" si="35"/>
        <v/>
      </c>
      <c r="Z30" s="14" t="str">
        <f t="shared" si="36"/>
        <v/>
      </c>
      <c r="AA30" s="14" t="str">
        <f t="shared" si="37"/>
        <v/>
      </c>
      <c r="AB30" s="14" t="str">
        <f t="shared" si="38"/>
        <v/>
      </c>
      <c r="AC30" s="14" t="str">
        <f t="shared" si="39"/>
        <v/>
      </c>
      <c r="AD30" s="14" t="str">
        <f t="shared" si="40"/>
        <v/>
      </c>
      <c r="AE30" s="14" t="str">
        <f t="shared" si="41"/>
        <v/>
      </c>
      <c r="AF30" s="14" t="str">
        <f t="shared" si="19"/>
        <v/>
      </c>
      <c r="AG30" s="44" t="str">
        <f t="shared" si="42"/>
        <v/>
      </c>
      <c r="AH30" s="44" t="str">
        <f t="shared" si="43"/>
        <v/>
      </c>
      <c r="AI30" s="44" t="str">
        <f t="shared" si="44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24"/>
        <v/>
      </c>
      <c r="AQ30" s="14" t="str">
        <f t="shared" si="6"/>
        <v/>
      </c>
      <c r="AR30" s="14" t="str">
        <f>IF(Dashboard!K30="P",IF(AR29="",1,AR29+1),"")</f>
        <v/>
      </c>
      <c r="AS30" s="14" t="str">
        <f>IF(Dashboard!K30="B",IF(AS29="",1,AS29+1),"")</f>
        <v/>
      </c>
      <c r="AT30" s="14" t="str">
        <f t="shared" si="54"/>
        <v>01230</v>
      </c>
      <c r="AU30" s="14" t="str">
        <f t="shared" si="55"/>
        <v>10000</v>
      </c>
      <c r="AV30" s="14" t="str">
        <f t="shared" si="45"/>
        <v>401230</v>
      </c>
      <c r="AW30" s="14" t="str">
        <f t="shared" si="46"/>
        <v>010000</v>
      </c>
      <c r="AX30" s="14" t="str">
        <f t="shared" si="47"/>
        <v>P</v>
      </c>
      <c r="AY30" s="14" t="str">
        <f t="shared" si="26"/>
        <v>L5</v>
      </c>
      <c r="AZ30" s="14" t="str">
        <f t="shared" si="27"/>
        <v/>
      </c>
      <c r="BA30" s="14" t="str">
        <f t="shared" si="28"/>
        <v>F2</v>
      </c>
      <c r="BB30" s="14" t="str">
        <f t="shared" si="48"/>
        <v/>
      </c>
      <c r="BC30" s="14">
        <f t="shared" si="49"/>
        <v>1</v>
      </c>
      <c r="BD30" s="14">
        <f t="shared" si="50"/>
        <v>1</v>
      </c>
      <c r="BI30" s="14" t="s">
        <v>89</v>
      </c>
      <c r="BJ30" s="14" t="s">
        <v>43</v>
      </c>
      <c r="BK30" s="14" t="str">
        <f t="shared" si="53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9"/>
        <v/>
      </c>
      <c r="C31" s="24" t="str">
        <f t="shared" si="4"/>
        <v/>
      </c>
      <c r="D31" s="81" t="str">
        <f t="shared" si="10"/>
        <v/>
      </c>
      <c r="E31" s="121" t="str">
        <f t="shared" si="11"/>
        <v/>
      </c>
      <c r="F31" s="71" t="str">
        <f t="shared" si="56"/>
        <v/>
      </c>
      <c r="H31" s="85" t="str">
        <f>IF(Dashboard!K31="","",Dashboard!K31)</f>
        <v/>
      </c>
      <c r="J31" s="72" t="str">
        <f t="shared" si="57"/>
        <v/>
      </c>
      <c r="K31" s="81" t="str">
        <f t="shared" si="12"/>
        <v/>
      </c>
      <c r="L31" s="121" t="str">
        <f t="shared" si="13"/>
        <v/>
      </c>
      <c r="M31" s="24" t="str">
        <f t="shared" si="58"/>
        <v/>
      </c>
      <c r="N31" s="24" t="str">
        <f t="shared" si="14"/>
        <v/>
      </c>
      <c r="O31" s="124" t="str">
        <f t="shared" si="15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6"/>
        <v/>
      </c>
      <c r="S31" s="83" t="str">
        <f t="shared" si="17"/>
        <v/>
      </c>
      <c r="T31" s="14" t="str">
        <f t="shared" si="7"/>
        <v/>
      </c>
      <c r="U31" s="14">
        <f t="shared" si="59"/>
        <v>0</v>
      </c>
      <c r="V31" s="14" t="str">
        <f t="shared" si="32"/>
        <v/>
      </c>
      <c r="W31" s="14" t="str">
        <f t="shared" si="33"/>
        <v/>
      </c>
      <c r="X31" s="83" t="str">
        <f t="shared" si="34"/>
        <v/>
      </c>
      <c r="Y31" s="14" t="str">
        <f t="shared" si="35"/>
        <v/>
      </c>
      <c r="Z31" s="14" t="str">
        <f t="shared" si="36"/>
        <v/>
      </c>
      <c r="AA31" s="14" t="str">
        <f t="shared" si="37"/>
        <v/>
      </c>
      <c r="AB31" s="14" t="str">
        <f t="shared" si="38"/>
        <v/>
      </c>
      <c r="AC31" s="14" t="str">
        <f t="shared" si="39"/>
        <v/>
      </c>
      <c r="AD31" s="14" t="str">
        <f t="shared" si="40"/>
        <v/>
      </c>
      <c r="AE31" s="14" t="str">
        <f t="shared" si="41"/>
        <v/>
      </c>
      <c r="AF31" s="14" t="str">
        <f t="shared" si="19"/>
        <v/>
      </c>
      <c r="AG31" s="44" t="str">
        <f t="shared" si="42"/>
        <v/>
      </c>
      <c r="AH31" s="44" t="str">
        <f t="shared" si="43"/>
        <v/>
      </c>
      <c r="AI31" s="44" t="str">
        <f t="shared" si="44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24"/>
        <v/>
      </c>
      <c r="AQ31" s="14" t="str">
        <f t="shared" si="6"/>
        <v/>
      </c>
      <c r="AR31" s="14" t="str">
        <f>IF(Dashboard!K31="P",IF(AR30="",1,AR30+1),"")</f>
        <v/>
      </c>
      <c r="AS31" s="14" t="str">
        <f>IF(Dashboard!K31="B",IF(AS30="",1,AS30+1),"")</f>
        <v/>
      </c>
      <c r="AT31" s="14" t="str">
        <f t="shared" si="54"/>
        <v>12300</v>
      </c>
      <c r="AU31" s="14" t="str">
        <f t="shared" si="55"/>
        <v>00000</v>
      </c>
      <c r="AV31" s="14" t="str">
        <f t="shared" si="45"/>
        <v>012300</v>
      </c>
      <c r="AW31" s="14" t="str">
        <f t="shared" si="46"/>
        <v>100000</v>
      </c>
      <c r="AX31" s="14" t="str">
        <f t="shared" si="47"/>
        <v>P</v>
      </c>
      <c r="AY31" s="14" t="str">
        <f t="shared" si="26"/>
        <v/>
      </c>
      <c r="AZ31" s="14" t="str">
        <f t="shared" si="27"/>
        <v/>
      </c>
      <c r="BA31" s="14" t="str">
        <f t="shared" si="28"/>
        <v/>
      </c>
      <c r="BB31" s="14" t="str">
        <f t="shared" si="48"/>
        <v/>
      </c>
      <c r="BC31" s="14">
        <f t="shared" si="49"/>
        <v>1</v>
      </c>
      <c r="BD31" s="14">
        <f t="shared" si="50"/>
        <v>1</v>
      </c>
      <c r="BI31" s="14" t="s">
        <v>84</v>
      </c>
      <c r="BJ31" s="14" t="s">
        <v>44</v>
      </c>
      <c r="BK31" s="14" t="str">
        <f t="shared" ref="BK31:BK40" si="60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9"/>
        <v/>
      </c>
      <c r="C32" s="24" t="str">
        <f t="shared" si="4"/>
        <v/>
      </c>
      <c r="D32" s="81" t="str">
        <f t="shared" si="10"/>
        <v/>
      </c>
      <c r="E32" s="121" t="str">
        <f t="shared" si="11"/>
        <v/>
      </c>
      <c r="F32" s="71" t="str">
        <f t="shared" si="56"/>
        <v/>
      </c>
      <c r="H32" s="85" t="str">
        <f>IF(Dashboard!K32="","",Dashboard!K32)</f>
        <v/>
      </c>
      <c r="J32" s="72" t="str">
        <f t="shared" si="57"/>
        <v/>
      </c>
      <c r="K32" s="81" t="str">
        <f t="shared" si="12"/>
        <v/>
      </c>
      <c r="L32" s="121" t="str">
        <f t="shared" si="13"/>
        <v/>
      </c>
      <c r="M32" s="24" t="str">
        <f t="shared" si="58"/>
        <v/>
      </c>
      <c r="N32" s="24" t="str">
        <f t="shared" si="14"/>
        <v/>
      </c>
      <c r="O32" s="124" t="str">
        <f t="shared" si="15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6"/>
        <v/>
      </c>
      <c r="S32" s="83" t="str">
        <f t="shared" si="17"/>
        <v/>
      </c>
      <c r="T32" s="14" t="str">
        <f t="shared" si="7"/>
        <v/>
      </c>
      <c r="U32" s="14">
        <f t="shared" si="59"/>
        <v>0</v>
      </c>
      <c r="V32" s="14" t="str">
        <f t="shared" si="32"/>
        <v/>
      </c>
      <c r="W32" s="14" t="str">
        <f t="shared" si="33"/>
        <v/>
      </c>
      <c r="X32" s="83" t="str">
        <f t="shared" si="34"/>
        <v/>
      </c>
      <c r="Y32" s="14" t="str">
        <f t="shared" si="35"/>
        <v/>
      </c>
      <c r="Z32" s="14" t="str">
        <f t="shared" si="36"/>
        <v/>
      </c>
      <c r="AA32" s="14" t="str">
        <f t="shared" si="37"/>
        <v/>
      </c>
      <c r="AB32" s="14" t="str">
        <f t="shared" si="38"/>
        <v/>
      </c>
      <c r="AC32" s="14" t="str">
        <f t="shared" si="39"/>
        <v/>
      </c>
      <c r="AD32" s="14" t="str">
        <f t="shared" si="40"/>
        <v/>
      </c>
      <c r="AE32" s="14" t="str">
        <f t="shared" si="41"/>
        <v/>
      </c>
      <c r="AF32" s="14" t="str">
        <f t="shared" si="19"/>
        <v/>
      </c>
      <c r="AG32" s="44" t="str">
        <f t="shared" si="42"/>
        <v/>
      </c>
      <c r="AH32" s="44" t="str">
        <f t="shared" si="43"/>
        <v/>
      </c>
      <c r="AI32" s="44" t="str">
        <f t="shared" si="44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24"/>
        <v/>
      </c>
      <c r="AQ32" s="14" t="str">
        <f t="shared" si="6"/>
        <v/>
      </c>
      <c r="AR32" s="14" t="str">
        <f>IF(Dashboard!K32="P",IF(AR31="",1,AR31+1),"")</f>
        <v/>
      </c>
      <c r="AS32" s="14" t="str">
        <f>IF(Dashboard!K32="B",IF(AS31="",1,AS31+1),"")</f>
        <v/>
      </c>
      <c r="AT32" s="14" t="str">
        <f t="shared" si="54"/>
        <v>23000</v>
      </c>
      <c r="AU32" s="14" t="str">
        <f t="shared" si="55"/>
        <v>00000</v>
      </c>
      <c r="AV32" s="14" t="str">
        <f t="shared" si="45"/>
        <v>123000</v>
      </c>
      <c r="AW32" s="14" t="str">
        <f t="shared" si="46"/>
        <v>000000</v>
      </c>
      <c r="AX32" s="14" t="str">
        <f t="shared" si="47"/>
        <v>B</v>
      </c>
      <c r="AY32" s="14" t="str">
        <f t="shared" si="26"/>
        <v/>
      </c>
      <c r="AZ32" s="14" t="str">
        <f t="shared" si="27"/>
        <v/>
      </c>
      <c r="BA32" s="14" t="str">
        <f t="shared" si="28"/>
        <v/>
      </c>
      <c r="BB32" s="14" t="str">
        <f t="shared" si="48"/>
        <v/>
      </c>
      <c r="BC32" s="14">
        <f t="shared" si="49"/>
        <v>1</v>
      </c>
      <c r="BD32" s="14">
        <f t="shared" si="50"/>
        <v>1</v>
      </c>
      <c r="BI32" s="14" t="s">
        <v>95</v>
      </c>
      <c r="BJ32" s="14" t="s">
        <v>44</v>
      </c>
      <c r="BK32" s="14" t="str">
        <f t="shared" si="60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9"/>
        <v/>
      </c>
      <c r="C33" s="24" t="str">
        <f t="shared" si="4"/>
        <v/>
      </c>
      <c r="D33" s="81" t="str">
        <f t="shared" si="10"/>
        <v/>
      </c>
      <c r="E33" s="121" t="str">
        <f t="shared" si="11"/>
        <v/>
      </c>
      <c r="F33" s="71" t="str">
        <f t="shared" si="56"/>
        <v/>
      </c>
      <c r="H33" s="85" t="str">
        <f>IF(Dashboard!K33="","",Dashboard!K33)</f>
        <v/>
      </c>
      <c r="J33" s="72" t="str">
        <f t="shared" si="57"/>
        <v/>
      </c>
      <c r="K33" s="81" t="str">
        <f t="shared" si="12"/>
        <v/>
      </c>
      <c r="L33" s="121" t="str">
        <f t="shared" si="13"/>
        <v/>
      </c>
      <c r="M33" s="24" t="str">
        <f t="shared" si="58"/>
        <v/>
      </c>
      <c r="N33" s="24" t="str">
        <f t="shared" si="14"/>
        <v/>
      </c>
      <c r="O33" s="124" t="str">
        <f t="shared" si="15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6"/>
        <v/>
      </c>
      <c r="S33" s="83" t="str">
        <f t="shared" si="17"/>
        <v/>
      </c>
      <c r="T33" s="14" t="str">
        <f t="shared" si="7"/>
        <v/>
      </c>
      <c r="U33" s="14">
        <f t="shared" si="59"/>
        <v>0</v>
      </c>
      <c r="V33" s="14" t="str">
        <f t="shared" si="32"/>
        <v/>
      </c>
      <c r="W33" s="14" t="str">
        <f t="shared" si="33"/>
        <v/>
      </c>
      <c r="X33" s="83" t="str">
        <f t="shared" si="34"/>
        <v/>
      </c>
      <c r="Y33" s="14" t="str">
        <f t="shared" si="35"/>
        <v/>
      </c>
      <c r="Z33" s="14" t="str">
        <f t="shared" si="36"/>
        <v/>
      </c>
      <c r="AA33" s="14" t="str">
        <f t="shared" si="37"/>
        <v/>
      </c>
      <c r="AB33" s="14" t="str">
        <f t="shared" si="38"/>
        <v/>
      </c>
      <c r="AC33" s="14" t="str">
        <f t="shared" si="39"/>
        <v/>
      </c>
      <c r="AD33" s="14" t="str">
        <f t="shared" si="40"/>
        <v/>
      </c>
      <c r="AE33" s="14" t="str">
        <f t="shared" si="41"/>
        <v/>
      </c>
      <c r="AF33" s="14" t="str">
        <f t="shared" si="19"/>
        <v/>
      </c>
      <c r="AG33" s="44" t="str">
        <f t="shared" si="42"/>
        <v/>
      </c>
      <c r="AH33" s="44" t="str">
        <f t="shared" si="43"/>
        <v/>
      </c>
      <c r="AI33" s="44" t="str">
        <f t="shared" si="44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24"/>
        <v/>
      </c>
      <c r="AQ33" s="14" t="str">
        <f t="shared" si="6"/>
        <v/>
      </c>
      <c r="AR33" s="14" t="str">
        <f>IF(Dashboard!K33="P",IF(AR32="",1,AR32+1),"")</f>
        <v/>
      </c>
      <c r="AS33" s="14" t="str">
        <f>IF(Dashboard!K33="B",IF(AS32="",1,AS32+1),"")</f>
        <v/>
      </c>
      <c r="AT33" s="14" t="str">
        <f t="shared" si="54"/>
        <v>30000</v>
      </c>
      <c r="AU33" s="14" t="str">
        <f t="shared" si="55"/>
        <v>00000</v>
      </c>
      <c r="AV33" s="14" t="str">
        <f t="shared" si="45"/>
        <v>230000</v>
      </c>
      <c r="AW33" s="14" t="str">
        <f t="shared" si="46"/>
        <v>000000</v>
      </c>
      <c r="AX33" s="14" t="str">
        <f t="shared" si="47"/>
        <v>B</v>
      </c>
      <c r="AY33" s="14" t="str">
        <f t="shared" si="26"/>
        <v/>
      </c>
      <c r="AZ33" s="14" t="str">
        <f t="shared" si="27"/>
        <v/>
      </c>
      <c r="BA33" s="14" t="str">
        <f t="shared" si="28"/>
        <v/>
      </c>
      <c r="BB33" s="14" t="str">
        <f t="shared" si="48"/>
        <v/>
      </c>
      <c r="BC33" s="14">
        <f t="shared" si="49"/>
        <v>1</v>
      </c>
      <c r="BD33" s="14">
        <f t="shared" si="50"/>
        <v>1</v>
      </c>
      <c r="BI33" s="14" t="s">
        <v>96</v>
      </c>
      <c r="BJ33" s="14" t="s">
        <v>44</v>
      </c>
      <c r="BK33" s="14" t="str">
        <f t="shared" si="60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9"/>
        <v/>
      </c>
      <c r="C34" s="25" t="str">
        <f t="shared" si="4"/>
        <v/>
      </c>
      <c r="D34" s="82" t="str">
        <f t="shared" si="10"/>
        <v/>
      </c>
      <c r="E34" s="122" t="str">
        <f t="shared" si="11"/>
        <v/>
      </c>
      <c r="F34" s="74" t="str">
        <f t="shared" si="56"/>
        <v/>
      </c>
      <c r="H34" s="86" t="str">
        <f>IF(Dashboard!K34="","",Dashboard!K34)</f>
        <v/>
      </c>
      <c r="J34" s="73" t="str">
        <f t="shared" si="57"/>
        <v/>
      </c>
      <c r="K34" s="82" t="str">
        <f t="shared" si="12"/>
        <v/>
      </c>
      <c r="L34" s="122" t="str">
        <f t="shared" si="13"/>
        <v/>
      </c>
      <c r="M34" s="25" t="str">
        <f t="shared" si="58"/>
        <v/>
      </c>
      <c r="N34" s="25" t="str">
        <f t="shared" si="14"/>
        <v/>
      </c>
      <c r="O34" s="131" t="str">
        <f t="shared" si="15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6"/>
        <v/>
      </c>
      <c r="S34" s="83" t="str">
        <f t="shared" si="17"/>
        <v/>
      </c>
      <c r="T34" s="14" t="str">
        <f t="shared" si="7"/>
        <v/>
      </c>
      <c r="U34" s="14">
        <f t="shared" si="59"/>
        <v>0</v>
      </c>
      <c r="V34" s="14" t="str">
        <f t="shared" si="32"/>
        <v/>
      </c>
      <c r="W34" s="14" t="str">
        <f t="shared" si="33"/>
        <v/>
      </c>
      <c r="X34" s="83" t="str">
        <f t="shared" si="34"/>
        <v/>
      </c>
      <c r="Y34" s="14" t="str">
        <f t="shared" si="35"/>
        <v/>
      </c>
      <c r="Z34" s="14" t="str">
        <f t="shared" si="36"/>
        <v/>
      </c>
      <c r="AA34" s="14" t="str">
        <f t="shared" si="37"/>
        <v/>
      </c>
      <c r="AB34" s="14" t="str">
        <f t="shared" si="38"/>
        <v/>
      </c>
      <c r="AC34" s="14" t="str">
        <f t="shared" si="39"/>
        <v/>
      </c>
      <c r="AD34" s="14" t="str">
        <f t="shared" si="40"/>
        <v/>
      </c>
      <c r="AE34" s="14" t="str">
        <f t="shared" si="41"/>
        <v/>
      </c>
      <c r="AF34" s="14" t="str">
        <f t="shared" si="19"/>
        <v/>
      </c>
      <c r="AG34" s="44" t="str">
        <f t="shared" si="42"/>
        <v/>
      </c>
      <c r="AH34" s="44" t="str">
        <f t="shared" si="43"/>
        <v/>
      </c>
      <c r="AI34" s="44" t="str">
        <f t="shared" si="44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24"/>
        <v/>
      </c>
      <c r="AQ34" s="14" t="str">
        <f t="shared" si="6"/>
        <v/>
      </c>
      <c r="AR34" s="14" t="str">
        <f>IF(Dashboard!K34="P",IF(AR33="",1,AR33+1),"")</f>
        <v/>
      </c>
      <c r="AS34" s="14" t="str">
        <f>IF(Dashboard!K34="B",IF(AS33="",1,AS33+1),"")</f>
        <v/>
      </c>
      <c r="AT34" s="14" t="str">
        <f t="shared" si="54"/>
        <v>00000</v>
      </c>
      <c r="AU34" s="14" t="str">
        <f t="shared" si="55"/>
        <v>00000</v>
      </c>
      <c r="AV34" s="14" t="str">
        <f t="shared" si="45"/>
        <v>300000</v>
      </c>
      <c r="AW34" s="14" t="str">
        <f t="shared" si="46"/>
        <v>000000</v>
      </c>
      <c r="AX34" s="14" t="str">
        <f t="shared" si="47"/>
        <v>B</v>
      </c>
      <c r="AY34" s="14" t="str">
        <f t="shared" si="26"/>
        <v/>
      </c>
      <c r="AZ34" s="14" t="str">
        <f t="shared" si="27"/>
        <v/>
      </c>
      <c r="BA34" s="14" t="str">
        <f t="shared" si="28"/>
        <v/>
      </c>
      <c r="BB34" s="14" t="str">
        <f t="shared" si="48"/>
        <v/>
      </c>
      <c r="BC34" s="14">
        <f t="shared" si="49"/>
        <v>1</v>
      </c>
      <c r="BD34" s="14">
        <f t="shared" si="50"/>
        <v>1</v>
      </c>
      <c r="BI34" s="14" t="s">
        <v>97</v>
      </c>
      <c r="BJ34" s="14" t="s">
        <v>44</v>
      </c>
      <c r="BK34" s="14" t="str">
        <f t="shared" si="60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9"/>
        <v/>
      </c>
      <c r="C35" s="36" t="str">
        <f t="shared" si="4"/>
        <v/>
      </c>
      <c r="D35" s="79" t="str">
        <f t="shared" si="10"/>
        <v/>
      </c>
      <c r="E35" s="120" t="str">
        <f t="shared" si="11"/>
        <v/>
      </c>
      <c r="F35" s="80" t="str">
        <f t="shared" si="56"/>
        <v/>
      </c>
      <c r="H35" s="84" t="str">
        <f>IF(Dashboard!K35="","",Dashboard!K35)</f>
        <v/>
      </c>
      <c r="J35" s="78" t="str">
        <f t="shared" si="57"/>
        <v/>
      </c>
      <c r="K35" s="79" t="str">
        <f t="shared" si="12"/>
        <v/>
      </c>
      <c r="L35" s="120" t="str">
        <f t="shared" si="13"/>
        <v/>
      </c>
      <c r="M35" s="36" t="str">
        <f t="shared" si="58"/>
        <v/>
      </c>
      <c r="N35" s="36" t="str">
        <f t="shared" si="14"/>
        <v/>
      </c>
      <c r="O35" s="136" t="str">
        <f t="shared" si="15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6"/>
        <v/>
      </c>
      <c r="S35" s="83" t="str">
        <f t="shared" si="17"/>
        <v/>
      </c>
      <c r="T35" s="14" t="str">
        <f t="shared" si="7"/>
        <v/>
      </c>
      <c r="U35" s="14">
        <f t="shared" si="59"/>
        <v>0</v>
      </c>
      <c r="V35" s="14" t="str">
        <f t="shared" si="32"/>
        <v/>
      </c>
      <c r="W35" s="14" t="str">
        <f t="shared" si="33"/>
        <v/>
      </c>
      <c r="X35" s="83" t="str">
        <f t="shared" si="34"/>
        <v/>
      </c>
      <c r="Y35" s="14" t="str">
        <f t="shared" si="35"/>
        <v/>
      </c>
      <c r="Z35" s="14" t="str">
        <f t="shared" si="36"/>
        <v/>
      </c>
      <c r="AA35" s="14" t="str">
        <f t="shared" si="37"/>
        <v/>
      </c>
      <c r="AB35" s="14" t="str">
        <f t="shared" si="38"/>
        <v/>
      </c>
      <c r="AC35" s="14" t="str">
        <f t="shared" si="39"/>
        <v/>
      </c>
      <c r="AD35" s="14" t="str">
        <f t="shared" si="40"/>
        <v/>
      </c>
      <c r="AE35" s="14" t="str">
        <f t="shared" si="41"/>
        <v/>
      </c>
      <c r="AF35" s="14" t="str">
        <f t="shared" si="19"/>
        <v/>
      </c>
      <c r="AG35" s="44" t="str">
        <f t="shared" si="42"/>
        <v/>
      </c>
      <c r="AH35" s="44" t="str">
        <f t="shared" si="43"/>
        <v/>
      </c>
      <c r="AI35" s="44" t="str">
        <f t="shared" si="44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24"/>
        <v/>
      </c>
      <c r="AQ35" s="14" t="str">
        <f t="shared" si="6"/>
        <v/>
      </c>
      <c r="AR35" s="14" t="str">
        <f>IF(Dashboard!K35="P",IF(AR34="",1,AR34+1),"")</f>
        <v/>
      </c>
      <c r="AS35" s="14" t="str">
        <f>IF(Dashboard!K35="B",IF(AS34="",1,AS34+1),"")</f>
        <v/>
      </c>
      <c r="AT35" s="14" t="str">
        <f t="shared" si="54"/>
        <v>00000</v>
      </c>
      <c r="AU35" s="14" t="str">
        <f t="shared" si="55"/>
        <v>00000</v>
      </c>
      <c r="AV35" s="14" t="str">
        <f t="shared" si="45"/>
        <v>000000</v>
      </c>
      <c r="AW35" s="14" t="str">
        <f t="shared" si="46"/>
        <v>000000</v>
      </c>
      <c r="AX35" s="14" t="str">
        <f t="shared" si="47"/>
        <v>B</v>
      </c>
      <c r="AY35" s="14" t="str">
        <f t="shared" si="26"/>
        <v/>
      </c>
      <c r="AZ35" s="14" t="str">
        <f t="shared" si="27"/>
        <v/>
      </c>
      <c r="BA35" s="14" t="str">
        <f t="shared" si="28"/>
        <v/>
      </c>
      <c r="BB35" s="14" t="str">
        <f t="shared" si="48"/>
        <v/>
      </c>
      <c r="BC35" s="14">
        <f t="shared" si="49"/>
        <v>1</v>
      </c>
      <c r="BD35" s="14">
        <f t="shared" si="50"/>
        <v>1</v>
      </c>
      <c r="BI35" s="14" t="s">
        <v>98</v>
      </c>
      <c r="BJ35" s="14" t="s">
        <v>44</v>
      </c>
      <c r="BK35" s="14" t="str">
        <f t="shared" si="60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9"/>
        <v/>
      </c>
      <c r="C36" s="24" t="str">
        <f t="shared" si="4"/>
        <v/>
      </c>
      <c r="D36" s="81" t="str">
        <f t="shared" si="10"/>
        <v/>
      </c>
      <c r="E36" s="121" t="str">
        <f t="shared" si="11"/>
        <v/>
      </c>
      <c r="F36" s="71" t="str">
        <f t="shared" si="56"/>
        <v/>
      </c>
      <c r="H36" s="85" t="str">
        <f>IF(Dashboard!K36="","",Dashboard!K36)</f>
        <v/>
      </c>
      <c r="J36" s="72" t="str">
        <f t="shared" si="57"/>
        <v/>
      </c>
      <c r="K36" s="81" t="str">
        <f t="shared" si="12"/>
        <v/>
      </c>
      <c r="L36" s="121" t="str">
        <f t="shared" si="13"/>
        <v/>
      </c>
      <c r="M36" s="24" t="str">
        <f t="shared" si="58"/>
        <v/>
      </c>
      <c r="N36" s="24" t="str">
        <f t="shared" si="14"/>
        <v/>
      </c>
      <c r="O36" s="124" t="str">
        <f t="shared" si="15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6"/>
        <v/>
      </c>
      <c r="S36" s="83" t="str">
        <f t="shared" si="17"/>
        <v/>
      </c>
      <c r="T36" s="14" t="str">
        <f t="shared" si="7"/>
        <v/>
      </c>
      <c r="U36" s="14">
        <f t="shared" si="59"/>
        <v>0</v>
      </c>
      <c r="V36" s="14" t="str">
        <f t="shared" si="32"/>
        <v/>
      </c>
      <c r="W36" s="14" t="str">
        <f t="shared" si="33"/>
        <v/>
      </c>
      <c r="X36" s="83" t="str">
        <f t="shared" si="34"/>
        <v/>
      </c>
      <c r="Y36" s="14" t="str">
        <f t="shared" si="35"/>
        <v/>
      </c>
      <c r="Z36" s="14" t="str">
        <f t="shared" si="36"/>
        <v/>
      </c>
      <c r="AA36" s="14" t="str">
        <f t="shared" si="37"/>
        <v/>
      </c>
      <c r="AB36" s="14" t="str">
        <f t="shared" si="38"/>
        <v/>
      </c>
      <c r="AC36" s="14" t="str">
        <f t="shared" si="39"/>
        <v/>
      </c>
      <c r="AD36" s="14" t="str">
        <f t="shared" si="40"/>
        <v/>
      </c>
      <c r="AE36" s="14" t="str">
        <f t="shared" si="41"/>
        <v/>
      </c>
      <c r="AF36" s="14" t="str">
        <f t="shared" si="19"/>
        <v/>
      </c>
      <c r="AG36" s="44" t="str">
        <f t="shared" si="42"/>
        <v/>
      </c>
      <c r="AH36" s="44" t="str">
        <f t="shared" si="43"/>
        <v/>
      </c>
      <c r="AI36" s="44" t="str">
        <f t="shared" si="44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24"/>
        <v/>
      </c>
      <c r="AQ36" s="14" t="str">
        <f t="shared" si="6"/>
        <v/>
      </c>
      <c r="AR36" s="14" t="str">
        <f>IF(Dashboard!K36="P",IF(AR35="",1,AR35+1),"")</f>
        <v/>
      </c>
      <c r="AS36" s="14" t="str">
        <f>IF(Dashboard!K36="B",IF(AS35="",1,AS35+1),"")</f>
        <v/>
      </c>
      <c r="AT36" s="14" t="str">
        <f t="shared" si="54"/>
        <v>00000</v>
      </c>
      <c r="AU36" s="14" t="str">
        <f t="shared" si="55"/>
        <v>00000</v>
      </c>
      <c r="AV36" s="14" t="str">
        <f t="shared" si="45"/>
        <v>000000</v>
      </c>
      <c r="AW36" s="14" t="str">
        <f t="shared" si="46"/>
        <v>000000</v>
      </c>
      <c r="AX36" s="14" t="str">
        <f t="shared" si="47"/>
        <v>B</v>
      </c>
      <c r="AY36" s="14" t="str">
        <f t="shared" si="26"/>
        <v/>
      </c>
      <c r="AZ36" s="14" t="str">
        <f t="shared" si="27"/>
        <v/>
      </c>
      <c r="BA36" s="14" t="str">
        <f t="shared" si="28"/>
        <v/>
      </c>
      <c r="BB36" s="14" t="str">
        <f t="shared" si="48"/>
        <v/>
      </c>
      <c r="BC36" s="14">
        <f t="shared" si="49"/>
        <v>1</v>
      </c>
      <c r="BD36" s="14">
        <f t="shared" si="50"/>
        <v>1</v>
      </c>
      <c r="BI36" s="14" t="s">
        <v>99</v>
      </c>
      <c r="BJ36" s="14" t="s">
        <v>44</v>
      </c>
      <c r="BK36" s="14" t="str">
        <f t="shared" si="60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9"/>
        <v/>
      </c>
      <c r="C37" s="24" t="str">
        <f t="shared" si="4"/>
        <v/>
      </c>
      <c r="D37" s="81" t="str">
        <f t="shared" si="10"/>
        <v/>
      </c>
      <c r="E37" s="121" t="str">
        <f t="shared" si="11"/>
        <v/>
      </c>
      <c r="F37" s="71" t="str">
        <f t="shared" si="56"/>
        <v/>
      </c>
      <c r="H37" s="85" t="str">
        <f>IF(Dashboard!K37="","",Dashboard!K37)</f>
        <v/>
      </c>
      <c r="J37" s="72" t="str">
        <f t="shared" si="57"/>
        <v/>
      </c>
      <c r="K37" s="81" t="str">
        <f t="shared" si="12"/>
        <v/>
      </c>
      <c r="L37" s="121" t="str">
        <f t="shared" si="13"/>
        <v/>
      </c>
      <c r="M37" s="24" t="str">
        <f t="shared" si="58"/>
        <v/>
      </c>
      <c r="N37" s="24" t="str">
        <f t="shared" si="14"/>
        <v/>
      </c>
      <c r="O37" s="124" t="str">
        <f t="shared" si="15"/>
        <v/>
      </c>
      <c r="P37" s="24" t="str">
        <f>IF(H37="","",IF(B37="NB",P36,IF(O37="",SUM($O$5:$O37)+N37,SUM($O$5:$O37))))</f>
        <v/>
      </c>
      <c r="Q37" s="130" t="str">
        <f t="shared" ref="Q37:Q68" si="61">IF(Z37="R","Rabbit","")</f>
        <v/>
      </c>
      <c r="R37" s="129" t="str">
        <f t="shared" si="16"/>
        <v/>
      </c>
      <c r="S37" s="83" t="str">
        <f t="shared" si="17"/>
        <v/>
      </c>
      <c r="T37" s="14" t="str">
        <f t="shared" si="7"/>
        <v/>
      </c>
      <c r="U37" s="14">
        <f t="shared" si="59"/>
        <v>0</v>
      </c>
      <c r="V37" s="14" t="str">
        <f t="shared" si="32"/>
        <v/>
      </c>
      <c r="W37" s="14" t="str">
        <f t="shared" si="33"/>
        <v/>
      </c>
      <c r="X37" s="83" t="str">
        <f t="shared" si="34"/>
        <v/>
      </c>
      <c r="Y37" s="14" t="str">
        <f t="shared" si="35"/>
        <v/>
      </c>
      <c r="Z37" s="14" t="str">
        <f t="shared" si="36"/>
        <v/>
      </c>
      <c r="AA37" s="14" t="str">
        <f t="shared" si="37"/>
        <v/>
      </c>
      <c r="AB37" s="14" t="str">
        <f t="shared" si="38"/>
        <v/>
      </c>
      <c r="AC37" s="14" t="str">
        <f t="shared" si="39"/>
        <v/>
      </c>
      <c r="AD37" s="14" t="str">
        <f t="shared" si="40"/>
        <v/>
      </c>
      <c r="AE37" s="14" t="str">
        <f t="shared" si="41"/>
        <v/>
      </c>
      <c r="AF37" s="14" t="str">
        <f t="shared" si="19"/>
        <v/>
      </c>
      <c r="AG37" s="44" t="str">
        <f t="shared" si="42"/>
        <v/>
      </c>
      <c r="AH37" s="44" t="str">
        <f t="shared" si="43"/>
        <v/>
      </c>
      <c r="AI37" s="44" t="str">
        <f t="shared" si="44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24"/>
        <v/>
      </c>
      <c r="AQ37" s="14" t="str">
        <f t="shared" si="6"/>
        <v/>
      </c>
      <c r="AR37" s="14" t="str">
        <f>IF(Dashboard!K37="P",IF(AR36="",1,AR36+1),"")</f>
        <v/>
      </c>
      <c r="AS37" s="14" t="str">
        <f>IF(Dashboard!K37="B",IF(AS36="",1,AS36+1),"")</f>
        <v/>
      </c>
      <c r="AT37" s="14" t="str">
        <f t="shared" si="54"/>
        <v>00000</v>
      </c>
      <c r="AU37" s="14" t="str">
        <f t="shared" si="55"/>
        <v>00000</v>
      </c>
      <c r="AV37" s="14" t="str">
        <f t="shared" si="45"/>
        <v>000000</v>
      </c>
      <c r="AW37" s="14" t="str">
        <f t="shared" si="46"/>
        <v>000000</v>
      </c>
      <c r="AX37" s="14" t="str">
        <f t="shared" si="47"/>
        <v>B</v>
      </c>
      <c r="AY37" s="14" t="str">
        <f t="shared" si="26"/>
        <v/>
      </c>
      <c r="AZ37" s="14" t="str">
        <f t="shared" si="27"/>
        <v/>
      </c>
      <c r="BA37" s="14" t="str">
        <f t="shared" si="28"/>
        <v/>
      </c>
      <c r="BB37" s="14" t="str">
        <f t="shared" si="48"/>
        <v/>
      </c>
      <c r="BC37" s="14">
        <f t="shared" si="49"/>
        <v>1</v>
      </c>
      <c r="BD37" s="14">
        <f t="shared" si="50"/>
        <v>1</v>
      </c>
      <c r="BI37" s="14" t="s">
        <v>100</v>
      </c>
      <c r="BJ37" s="14" t="s">
        <v>44</v>
      </c>
      <c r="BK37" s="14" t="str">
        <f t="shared" si="60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9"/>
        <v/>
      </c>
      <c r="C38" s="24" t="str">
        <f t="shared" ref="C38:C69" si="62">IF(H37="","",IF(AP37=AP38,"",AP38))</f>
        <v/>
      </c>
      <c r="D38" s="81" t="str">
        <f t="shared" si="10"/>
        <v/>
      </c>
      <c r="E38" s="121" t="str">
        <f t="shared" si="11"/>
        <v/>
      </c>
      <c r="F38" s="71" t="str">
        <f t="shared" si="56"/>
        <v/>
      </c>
      <c r="H38" s="85" t="str">
        <f>IF(Dashboard!K38="","",Dashboard!K38)</f>
        <v/>
      </c>
      <c r="J38" s="72" t="str">
        <f t="shared" si="57"/>
        <v/>
      </c>
      <c r="K38" s="81" t="str">
        <f t="shared" si="12"/>
        <v/>
      </c>
      <c r="L38" s="121" t="str">
        <f t="shared" si="13"/>
        <v/>
      </c>
      <c r="M38" s="24" t="str">
        <f t="shared" si="58"/>
        <v/>
      </c>
      <c r="N38" s="24" t="str">
        <f t="shared" si="14"/>
        <v/>
      </c>
      <c r="O38" s="124" t="str">
        <f t="shared" si="15"/>
        <v/>
      </c>
      <c r="P38" s="24" t="str">
        <f>IF(H38="","",IF(B38="NB",P37,IF(O38="",SUM($O$5:$O38)+N38,SUM($O$5:$O38))))</f>
        <v/>
      </c>
      <c r="Q38" s="130" t="str">
        <f t="shared" si="61"/>
        <v/>
      </c>
      <c r="R38" s="129" t="str">
        <f t="shared" si="16"/>
        <v/>
      </c>
      <c r="S38" s="83" t="str">
        <f t="shared" si="17"/>
        <v/>
      </c>
      <c r="T38" s="14" t="str">
        <f t="shared" si="7"/>
        <v/>
      </c>
      <c r="U38" s="14">
        <f t="shared" si="59"/>
        <v>0</v>
      </c>
      <c r="V38" s="14" t="str">
        <f t="shared" si="32"/>
        <v/>
      </c>
      <c r="W38" s="14" t="str">
        <f t="shared" si="33"/>
        <v/>
      </c>
      <c r="X38" s="83" t="str">
        <f t="shared" si="34"/>
        <v/>
      </c>
      <c r="Y38" s="14" t="str">
        <f t="shared" si="35"/>
        <v/>
      </c>
      <c r="Z38" s="14" t="str">
        <f t="shared" si="36"/>
        <v/>
      </c>
      <c r="AA38" s="14" t="str">
        <f t="shared" si="37"/>
        <v/>
      </c>
      <c r="AB38" s="14" t="str">
        <f t="shared" si="38"/>
        <v/>
      </c>
      <c r="AC38" s="14" t="str">
        <f t="shared" si="39"/>
        <v/>
      </c>
      <c r="AD38" s="14" t="str">
        <f t="shared" si="40"/>
        <v/>
      </c>
      <c r="AE38" s="14" t="str">
        <f t="shared" si="41"/>
        <v/>
      </c>
      <c r="AF38" s="14" t="str">
        <f t="shared" si="19"/>
        <v/>
      </c>
      <c r="AG38" s="44" t="str">
        <f t="shared" si="42"/>
        <v/>
      </c>
      <c r="AH38" s="44" t="str">
        <f t="shared" si="43"/>
        <v/>
      </c>
      <c r="AI38" s="44" t="str">
        <f t="shared" si="44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24"/>
        <v/>
      </c>
      <c r="AQ38" s="14" t="str">
        <f t="shared" si="6"/>
        <v/>
      </c>
      <c r="AR38" s="14" t="str">
        <f>IF(Dashboard!K38="P",IF(AR37="",1,AR37+1),"")</f>
        <v/>
      </c>
      <c r="AS38" s="14" t="str">
        <f>IF(Dashboard!K38="B",IF(AS37="",1,AS37+1),"")</f>
        <v/>
      </c>
      <c r="AT38" s="14" t="str">
        <f t="shared" si="54"/>
        <v>00000</v>
      </c>
      <c r="AU38" s="14" t="str">
        <f t="shared" si="55"/>
        <v>00000</v>
      </c>
      <c r="AV38" s="14" t="str">
        <f t="shared" si="45"/>
        <v>000000</v>
      </c>
      <c r="AW38" s="14" t="str">
        <f t="shared" si="46"/>
        <v>000000</v>
      </c>
      <c r="AX38" s="14" t="str">
        <f t="shared" si="47"/>
        <v>B</v>
      </c>
      <c r="AY38" s="14" t="str">
        <f t="shared" si="26"/>
        <v/>
      </c>
      <c r="AZ38" s="14" t="str">
        <f t="shared" si="27"/>
        <v/>
      </c>
      <c r="BA38" s="14" t="str">
        <f t="shared" si="28"/>
        <v/>
      </c>
      <c r="BB38" s="14" t="str">
        <f t="shared" si="48"/>
        <v/>
      </c>
      <c r="BC38" s="14">
        <f t="shared" si="49"/>
        <v>1</v>
      </c>
      <c r="BD38" s="14">
        <f t="shared" si="50"/>
        <v>1</v>
      </c>
      <c r="BI38" s="14" t="s">
        <v>101</v>
      </c>
      <c r="BJ38" s="14" t="s">
        <v>44</v>
      </c>
      <c r="BK38" s="14" t="str">
        <f t="shared" si="60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9"/>
        <v/>
      </c>
      <c r="C39" s="25" t="str">
        <f t="shared" si="62"/>
        <v/>
      </c>
      <c r="D39" s="82" t="str">
        <f t="shared" si="10"/>
        <v/>
      </c>
      <c r="E39" s="122" t="str">
        <f t="shared" si="11"/>
        <v/>
      </c>
      <c r="F39" s="74" t="str">
        <f t="shared" si="56"/>
        <v/>
      </c>
      <c r="H39" s="86" t="str">
        <f>IF(Dashboard!K39="","",Dashboard!K39)</f>
        <v/>
      </c>
      <c r="J39" s="73" t="str">
        <f t="shared" si="57"/>
        <v/>
      </c>
      <c r="K39" s="82" t="str">
        <f t="shared" si="12"/>
        <v/>
      </c>
      <c r="L39" s="122" t="str">
        <f t="shared" si="13"/>
        <v/>
      </c>
      <c r="M39" s="25" t="str">
        <f t="shared" si="58"/>
        <v/>
      </c>
      <c r="N39" s="25" t="str">
        <f t="shared" si="14"/>
        <v/>
      </c>
      <c r="O39" s="131" t="str">
        <f t="shared" si="15"/>
        <v/>
      </c>
      <c r="P39" s="25" t="str">
        <f>IF(H39="","",IF(B39="NB",P38,IF(O39="",SUM($O$5:$O39)+N39,SUM($O$5:$O39))))</f>
        <v/>
      </c>
      <c r="Q39" s="132" t="str">
        <f t="shared" si="61"/>
        <v/>
      </c>
      <c r="R39" s="129" t="str">
        <f t="shared" si="16"/>
        <v/>
      </c>
      <c r="S39" s="83" t="str">
        <f t="shared" si="17"/>
        <v/>
      </c>
      <c r="T39" s="14" t="str">
        <f t="shared" ref="T39:T70" si="63">IF(H39="","",IF(T38+U39&gt;=10,10,IF(T38+U39&lt;=-10,-10,T38+U39)))</f>
        <v/>
      </c>
      <c r="U39" s="14">
        <f t="shared" si="59"/>
        <v>0</v>
      </c>
      <c r="V39" s="14" t="str">
        <f t="shared" si="32"/>
        <v/>
      </c>
      <c r="W39" s="14" t="str">
        <f t="shared" si="33"/>
        <v/>
      </c>
      <c r="X39" s="83" t="str">
        <f t="shared" si="34"/>
        <v/>
      </c>
      <c r="Y39" s="14" t="str">
        <f t="shared" si="35"/>
        <v/>
      </c>
      <c r="Z39" s="14" t="str">
        <f t="shared" si="36"/>
        <v/>
      </c>
      <c r="AA39" s="14" t="str">
        <f t="shared" si="37"/>
        <v/>
      </c>
      <c r="AB39" s="14" t="str">
        <f t="shared" si="38"/>
        <v/>
      </c>
      <c r="AC39" s="14" t="str">
        <f t="shared" si="39"/>
        <v/>
      </c>
      <c r="AD39" s="14" t="str">
        <f t="shared" si="40"/>
        <v/>
      </c>
      <c r="AE39" s="14" t="str">
        <f t="shared" si="41"/>
        <v/>
      </c>
      <c r="AF39" s="14" t="str">
        <f t="shared" si="19"/>
        <v/>
      </c>
      <c r="AG39" s="44" t="str">
        <f t="shared" si="42"/>
        <v/>
      </c>
      <c r="AH39" s="44" t="str">
        <f t="shared" si="43"/>
        <v/>
      </c>
      <c r="AI39" s="44" t="str">
        <f t="shared" si="44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24"/>
        <v/>
      </c>
      <c r="AQ39" s="14" t="str">
        <f t="shared" si="6"/>
        <v/>
      </c>
      <c r="AR39" s="14" t="str">
        <f>IF(Dashboard!K39="P",IF(AR38="",1,AR38+1),"")</f>
        <v/>
      </c>
      <c r="AS39" s="14" t="str">
        <f>IF(Dashboard!K39="B",IF(AS38="",1,AS38+1),"")</f>
        <v/>
      </c>
      <c r="AT39" s="14" t="str">
        <f t="shared" si="54"/>
        <v>00000</v>
      </c>
      <c r="AU39" s="14" t="str">
        <f t="shared" si="55"/>
        <v>00000</v>
      </c>
      <c r="AV39" s="14" t="str">
        <f t="shared" si="45"/>
        <v>000000</v>
      </c>
      <c r="AW39" s="14" t="str">
        <f t="shared" si="46"/>
        <v>000000</v>
      </c>
      <c r="AX39" s="14" t="str">
        <f t="shared" si="47"/>
        <v>B</v>
      </c>
      <c r="AY39" s="14" t="str">
        <f t="shared" si="26"/>
        <v/>
      </c>
      <c r="AZ39" s="14" t="str">
        <f t="shared" si="27"/>
        <v/>
      </c>
      <c r="BA39" s="14" t="str">
        <f t="shared" si="28"/>
        <v/>
      </c>
      <c r="BB39" s="14" t="str">
        <f t="shared" si="48"/>
        <v/>
      </c>
      <c r="BC39" s="14">
        <f t="shared" si="49"/>
        <v>1</v>
      </c>
      <c r="BD39" s="14">
        <f t="shared" si="50"/>
        <v>1</v>
      </c>
      <c r="BI39" s="14" t="s">
        <v>102</v>
      </c>
      <c r="BJ39" s="14" t="s">
        <v>44</v>
      </c>
      <c r="BK39" s="14" t="str">
        <f t="shared" si="60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9"/>
        <v/>
      </c>
      <c r="C40" s="36" t="str">
        <f t="shared" si="62"/>
        <v/>
      </c>
      <c r="D40" s="79" t="str">
        <f t="shared" si="10"/>
        <v/>
      </c>
      <c r="E40" s="120" t="str">
        <f t="shared" si="11"/>
        <v/>
      </c>
      <c r="F40" s="80" t="str">
        <f t="shared" si="56"/>
        <v/>
      </c>
      <c r="H40" s="84" t="str">
        <f>IF(Dashboard!K40="","",Dashboard!K40)</f>
        <v/>
      </c>
      <c r="J40" s="78" t="str">
        <f t="shared" si="57"/>
        <v/>
      </c>
      <c r="K40" s="79" t="str">
        <f t="shared" si="12"/>
        <v/>
      </c>
      <c r="L40" s="120" t="str">
        <f t="shared" si="13"/>
        <v/>
      </c>
      <c r="M40" s="36" t="str">
        <f t="shared" si="58"/>
        <v/>
      </c>
      <c r="N40" s="36" t="str">
        <f t="shared" si="14"/>
        <v/>
      </c>
      <c r="O40" s="136" t="str">
        <f t="shared" si="15"/>
        <v/>
      </c>
      <c r="P40" s="36" t="str">
        <f>IF(H40="","",IF(B40="NB",P39,IF(O40="",SUM($O$5:$O40)+N40,SUM($O$5:$O40))))</f>
        <v/>
      </c>
      <c r="Q40" s="137" t="str">
        <f t="shared" si="61"/>
        <v/>
      </c>
      <c r="R40" s="129" t="str">
        <f t="shared" si="16"/>
        <v/>
      </c>
      <c r="S40" s="83" t="str">
        <f t="shared" si="17"/>
        <v/>
      </c>
      <c r="T40" s="14" t="str">
        <f t="shared" si="63"/>
        <v/>
      </c>
      <c r="U40" s="14">
        <f t="shared" si="59"/>
        <v>0</v>
      </c>
      <c r="V40" s="14" t="str">
        <f t="shared" si="32"/>
        <v/>
      </c>
      <c r="W40" s="14" t="str">
        <f t="shared" si="33"/>
        <v/>
      </c>
      <c r="X40" s="83" t="str">
        <f t="shared" si="34"/>
        <v/>
      </c>
      <c r="Y40" s="14" t="str">
        <f t="shared" si="35"/>
        <v/>
      </c>
      <c r="Z40" s="14" t="str">
        <f t="shared" si="36"/>
        <v/>
      </c>
      <c r="AA40" s="14" t="str">
        <f t="shared" si="37"/>
        <v/>
      </c>
      <c r="AB40" s="14" t="str">
        <f t="shared" si="38"/>
        <v/>
      </c>
      <c r="AC40" s="14" t="str">
        <f t="shared" si="39"/>
        <v/>
      </c>
      <c r="AD40" s="14" t="str">
        <f t="shared" si="40"/>
        <v/>
      </c>
      <c r="AE40" s="14" t="str">
        <f t="shared" si="41"/>
        <v/>
      </c>
      <c r="AF40" s="14" t="str">
        <f t="shared" si="19"/>
        <v/>
      </c>
      <c r="AG40" s="44" t="str">
        <f t="shared" si="42"/>
        <v/>
      </c>
      <c r="AH40" s="44" t="str">
        <f t="shared" si="43"/>
        <v/>
      </c>
      <c r="AI40" s="44" t="str">
        <f t="shared" si="44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24"/>
        <v/>
      </c>
      <c r="AQ40" s="14" t="str">
        <f t="shared" si="6"/>
        <v/>
      </c>
      <c r="AR40" s="14" t="str">
        <f>IF(Dashboard!K40="P",IF(AR39="",1,AR39+1),"")</f>
        <v/>
      </c>
      <c r="AS40" s="14" t="str">
        <f>IF(Dashboard!K40="B",IF(AS39="",1,AS39+1),"")</f>
        <v/>
      </c>
      <c r="AT40" s="14" t="str">
        <f t="shared" si="54"/>
        <v>00000</v>
      </c>
      <c r="AU40" s="14" t="str">
        <f t="shared" si="55"/>
        <v>00000</v>
      </c>
      <c r="AV40" s="14" t="str">
        <f t="shared" si="45"/>
        <v>000000</v>
      </c>
      <c r="AW40" s="14" t="str">
        <f t="shared" si="46"/>
        <v>000000</v>
      </c>
      <c r="AX40" s="14" t="str">
        <f t="shared" si="47"/>
        <v>B</v>
      </c>
      <c r="AY40" s="14" t="str">
        <f t="shared" si="26"/>
        <v/>
      </c>
      <c r="AZ40" s="14" t="str">
        <f t="shared" si="27"/>
        <v/>
      </c>
      <c r="BA40" s="14" t="str">
        <f t="shared" si="28"/>
        <v/>
      </c>
      <c r="BB40" s="14" t="str">
        <f t="shared" si="48"/>
        <v/>
      </c>
      <c r="BC40" s="14">
        <f t="shared" si="49"/>
        <v>1</v>
      </c>
      <c r="BD40" s="14">
        <f t="shared" si="50"/>
        <v>1</v>
      </c>
      <c r="BI40" s="14" t="s">
        <v>75</v>
      </c>
      <c r="BJ40" s="14" t="s">
        <v>44</v>
      </c>
      <c r="BK40" s="14" t="str">
        <f t="shared" si="60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9"/>
        <v/>
      </c>
      <c r="C41" s="24" t="str">
        <f t="shared" si="62"/>
        <v/>
      </c>
      <c r="D41" s="81" t="str">
        <f t="shared" si="10"/>
        <v/>
      </c>
      <c r="E41" s="121" t="str">
        <f t="shared" si="11"/>
        <v/>
      </c>
      <c r="F41" s="71" t="str">
        <f t="shared" si="56"/>
        <v/>
      </c>
      <c r="H41" s="85" t="str">
        <f>IF(Dashboard!K41="","",Dashboard!K41)</f>
        <v/>
      </c>
      <c r="J41" s="72" t="str">
        <f t="shared" si="57"/>
        <v/>
      </c>
      <c r="K41" s="81" t="str">
        <f t="shared" si="12"/>
        <v/>
      </c>
      <c r="L41" s="121" t="str">
        <f t="shared" si="13"/>
        <v/>
      </c>
      <c r="M41" s="24" t="str">
        <f t="shared" si="58"/>
        <v/>
      </c>
      <c r="N41" s="24" t="str">
        <f t="shared" si="14"/>
        <v/>
      </c>
      <c r="O41" s="124" t="str">
        <f t="shared" si="15"/>
        <v/>
      </c>
      <c r="P41" s="24" t="str">
        <f>IF(H41="","",IF(B41="NB",P40,IF(O41="",SUM($O$5:$O41)+N41,SUM($O$5:$O41))))</f>
        <v/>
      </c>
      <c r="Q41" s="130" t="str">
        <f t="shared" si="61"/>
        <v/>
      </c>
      <c r="R41" s="129" t="str">
        <f t="shared" si="16"/>
        <v/>
      </c>
      <c r="S41" s="83" t="str">
        <f t="shared" si="17"/>
        <v/>
      </c>
      <c r="T41" s="14" t="str">
        <f t="shared" si="63"/>
        <v/>
      </c>
      <c r="U41" s="14">
        <f t="shared" si="59"/>
        <v>0</v>
      </c>
      <c r="V41" s="14" t="str">
        <f t="shared" si="32"/>
        <v/>
      </c>
      <c r="W41" s="14" t="str">
        <f t="shared" si="33"/>
        <v/>
      </c>
      <c r="X41" s="83" t="str">
        <f t="shared" si="34"/>
        <v/>
      </c>
      <c r="Y41" s="14" t="str">
        <f t="shared" si="35"/>
        <v/>
      </c>
      <c r="Z41" s="14" t="str">
        <f t="shared" si="36"/>
        <v/>
      </c>
      <c r="AA41" s="14" t="str">
        <f t="shared" si="37"/>
        <v/>
      </c>
      <c r="AB41" s="14" t="str">
        <f t="shared" si="38"/>
        <v/>
      </c>
      <c r="AC41" s="14" t="str">
        <f t="shared" si="39"/>
        <v/>
      </c>
      <c r="AD41" s="14" t="str">
        <f t="shared" si="40"/>
        <v/>
      </c>
      <c r="AE41" s="14" t="str">
        <f t="shared" si="41"/>
        <v/>
      </c>
      <c r="AF41" s="14" t="str">
        <f t="shared" si="19"/>
        <v/>
      </c>
      <c r="AG41" s="44" t="str">
        <f t="shared" si="42"/>
        <v/>
      </c>
      <c r="AH41" s="44" t="str">
        <f t="shared" si="43"/>
        <v/>
      </c>
      <c r="AI41" s="44" t="str">
        <f t="shared" si="44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24"/>
        <v/>
      </c>
      <c r="AQ41" s="14" t="str">
        <f t="shared" si="6"/>
        <v/>
      </c>
      <c r="AR41" s="14" t="str">
        <f>IF(Dashboard!K41="P",IF(AR40="",1,AR40+1),"")</f>
        <v/>
      </c>
      <c r="AS41" s="14" t="str">
        <f>IF(Dashboard!K41="B",IF(AS40="",1,AS40+1),"")</f>
        <v/>
      </c>
      <c r="AT41" s="14" t="str">
        <f t="shared" si="54"/>
        <v>00000</v>
      </c>
      <c r="AU41" s="14" t="str">
        <f t="shared" si="55"/>
        <v>00000</v>
      </c>
      <c r="AV41" s="14" t="str">
        <f t="shared" si="45"/>
        <v>000000</v>
      </c>
      <c r="AW41" s="14" t="str">
        <f t="shared" si="46"/>
        <v>000000</v>
      </c>
      <c r="AX41" s="14" t="str">
        <f t="shared" si="47"/>
        <v>B</v>
      </c>
      <c r="AY41" s="14" t="str">
        <f t="shared" si="26"/>
        <v/>
      </c>
      <c r="AZ41" s="14" t="str">
        <f t="shared" si="27"/>
        <v/>
      </c>
      <c r="BA41" s="14" t="str">
        <f t="shared" si="28"/>
        <v/>
      </c>
      <c r="BB41" s="14" t="str">
        <f t="shared" si="48"/>
        <v/>
      </c>
      <c r="BC41" s="14">
        <f t="shared" si="49"/>
        <v>1</v>
      </c>
      <c r="BD41" s="14">
        <f t="shared" si="50"/>
        <v>1</v>
      </c>
      <c r="BI41" s="14" t="s">
        <v>109</v>
      </c>
      <c r="BJ41" s="14" t="s">
        <v>44</v>
      </c>
      <c r="BK41" s="14" t="str">
        <f t="shared" ref="BK41:BK44" si="64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5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2"/>
        <v/>
      </c>
      <c r="D42" s="81" t="str">
        <f t="shared" ref="D42:D73" si="66">IF(H41="","",IF(AP42="PD",IF(AX42="P",AZ42,""),AJ42))</f>
        <v/>
      </c>
      <c r="E42" s="121" t="str">
        <f t="shared" ref="E42:E73" si="67">IF(H41="","",IF(AP42="PD",IF(AX42="B",AZ42,""),AK42))</f>
        <v/>
      </c>
      <c r="F42" s="71" t="str">
        <f t="shared" si="56"/>
        <v/>
      </c>
      <c r="H42" s="85" t="str">
        <f>IF(Dashboard!K42="","",Dashboard!K42)</f>
        <v/>
      </c>
      <c r="J42" s="72" t="str">
        <f t="shared" si="57"/>
        <v/>
      </c>
      <c r="K42" s="81" t="str">
        <f t="shared" ref="K42:K73" si="68">IF(H41="","",IF(AND(D42=AE42,LEFT(AE42)="L",REPLACE(AE42,1,1,"")&gt;=5),"L"&amp;(REPLACE(AE42,1,1,"")-3),AE42))</f>
        <v/>
      </c>
      <c r="L42" s="121" t="str">
        <f t="shared" ref="L42:L73" si="69">IF(H41="","",IF(AND(E42=AF42,LEFT(AF42)="L",REPLACE(AF42,1,1,"")&gt;=5),"L"&amp;(REPLACE(AF42,1,1,"")-3),AF42))</f>
        <v/>
      </c>
      <c r="M42" s="24" t="str">
        <f t="shared" si="58"/>
        <v/>
      </c>
      <c r="N42" s="24" t="str">
        <f t="shared" ref="N42:N73" si="70">IF(H42="","",IF(M42="W",0+BD42,0-BD42)+IF(F42="W",0+BC42,0-BC42)+IF(V42="S",0,N41))</f>
        <v/>
      </c>
      <c r="O42" s="124" t="str">
        <f t="shared" ref="O42:O73" si="71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1"/>
        <v/>
      </c>
      <c r="R42" s="129" t="str">
        <f t="shared" ref="R42:R73" si="72">IF(H42="","",IF(M42="W",0+BD42,0-BD42)+IF(F42="W",0+BC42,0-BC42))</f>
        <v/>
      </c>
      <c r="S42" s="83" t="str">
        <f t="shared" ref="S42:S73" si="73">IF(H42="","",IF(R42&gt;0,"W",IF(R42&lt;0,"L","")))</f>
        <v/>
      </c>
      <c r="T42" s="14" t="str">
        <f t="shared" si="63"/>
        <v/>
      </c>
      <c r="U42" s="14">
        <f t="shared" si="59"/>
        <v>0</v>
      </c>
      <c r="V42" s="14" t="str">
        <f t="shared" si="32"/>
        <v/>
      </c>
      <c r="W42" s="14" t="str">
        <f t="shared" si="33"/>
        <v/>
      </c>
      <c r="X42" s="83" t="str">
        <f t="shared" si="34"/>
        <v/>
      </c>
      <c r="Y42" s="14" t="str">
        <f t="shared" si="35"/>
        <v/>
      </c>
      <c r="Z42" s="14" t="str">
        <f t="shared" si="36"/>
        <v/>
      </c>
      <c r="AA42" s="14" t="str">
        <f t="shared" si="37"/>
        <v/>
      </c>
      <c r="AB42" s="14" t="str">
        <f t="shared" si="38"/>
        <v/>
      </c>
      <c r="AC42" s="14" t="str">
        <f t="shared" si="39"/>
        <v/>
      </c>
      <c r="AD42" s="14" t="str">
        <f t="shared" si="40"/>
        <v/>
      </c>
      <c r="AE42" s="14" t="str">
        <f t="shared" si="41"/>
        <v/>
      </c>
      <c r="AF42" s="14" t="str">
        <f t="shared" si="19"/>
        <v/>
      </c>
      <c r="AG42" s="44" t="str">
        <f t="shared" si="42"/>
        <v/>
      </c>
      <c r="AH42" s="44" t="str">
        <f t="shared" si="43"/>
        <v/>
      </c>
      <c r="AI42" s="44" t="str">
        <f t="shared" si="44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24"/>
        <v/>
      </c>
      <c r="AQ42" s="14" t="str">
        <f t="shared" si="6"/>
        <v/>
      </c>
      <c r="AR42" s="14" t="str">
        <f>IF(Dashboard!K42="P",IF(AR41="",1,AR41+1),"")</f>
        <v/>
      </c>
      <c r="AS42" s="14" t="str">
        <f>IF(Dashboard!K42="B",IF(AS41="",1,AS41+1),"")</f>
        <v/>
      </c>
      <c r="AT42" s="14" t="str">
        <f t="shared" si="54"/>
        <v>00000</v>
      </c>
      <c r="AU42" s="14" t="str">
        <f t="shared" si="55"/>
        <v>00000</v>
      </c>
      <c r="AV42" s="14" t="str">
        <f t="shared" si="45"/>
        <v>000000</v>
      </c>
      <c r="AW42" s="14" t="str">
        <f t="shared" si="46"/>
        <v>000000</v>
      </c>
      <c r="AX42" s="14" t="str">
        <f t="shared" si="47"/>
        <v>B</v>
      </c>
      <c r="AY42" s="14" t="str">
        <f t="shared" si="26"/>
        <v/>
      </c>
      <c r="AZ42" s="14" t="str">
        <f t="shared" si="27"/>
        <v/>
      </c>
      <c r="BA42" s="14" t="str">
        <f t="shared" si="28"/>
        <v/>
      </c>
      <c r="BB42" s="14" t="str">
        <f t="shared" si="48"/>
        <v/>
      </c>
      <c r="BC42" s="14">
        <f t="shared" si="49"/>
        <v>1</v>
      </c>
      <c r="BD42" s="14">
        <f t="shared" si="50"/>
        <v>1</v>
      </c>
      <c r="BI42" s="14" t="s">
        <v>110</v>
      </c>
      <c r="BJ42" s="14" t="s">
        <v>44</v>
      </c>
      <c r="BK42" s="14" t="str">
        <f t="shared" si="64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5"/>
        <v/>
      </c>
      <c r="C43" s="24" t="str">
        <f t="shared" si="62"/>
        <v/>
      </c>
      <c r="D43" s="81" t="str">
        <f t="shared" si="66"/>
        <v/>
      </c>
      <c r="E43" s="121" t="str">
        <f t="shared" si="67"/>
        <v/>
      </c>
      <c r="F43" s="71" t="str">
        <f t="shared" si="56"/>
        <v/>
      </c>
      <c r="H43" s="85" t="str">
        <f>IF(Dashboard!K43="","",Dashboard!K43)</f>
        <v/>
      </c>
      <c r="J43" s="72" t="str">
        <f t="shared" si="57"/>
        <v/>
      </c>
      <c r="K43" s="81" t="str">
        <f t="shared" si="68"/>
        <v/>
      </c>
      <c r="L43" s="121" t="str">
        <f t="shared" si="69"/>
        <v/>
      </c>
      <c r="M43" s="24" t="str">
        <f t="shared" si="58"/>
        <v/>
      </c>
      <c r="N43" s="24" t="str">
        <f t="shared" si="70"/>
        <v/>
      </c>
      <c r="O43" s="124" t="str">
        <f t="shared" si="71"/>
        <v/>
      </c>
      <c r="P43" s="24" t="str">
        <f>IF(H43="","",IF(B43="NB",P42,IF(O43="",SUM($O$5:$O43)+N43,SUM($O$5:$O43))))</f>
        <v/>
      </c>
      <c r="Q43" s="130" t="str">
        <f t="shared" si="61"/>
        <v/>
      </c>
      <c r="R43" s="129" t="str">
        <f t="shared" si="72"/>
        <v/>
      </c>
      <c r="S43" s="83" t="str">
        <f t="shared" si="73"/>
        <v/>
      </c>
      <c r="T43" s="14" t="str">
        <f t="shared" si="63"/>
        <v/>
      </c>
      <c r="U43" s="14">
        <f t="shared" si="59"/>
        <v>0</v>
      </c>
      <c r="V43" s="14" t="str">
        <f t="shared" ref="V43:V74" si="74">IF(H42="","",IF(Z42="R","S",IF(V42="S","C",IF(N42&gt;0,"S","C"))))</f>
        <v/>
      </c>
      <c r="W43" s="14" t="str">
        <f t="shared" si="33"/>
        <v/>
      </c>
      <c r="X43" s="83" t="str">
        <f t="shared" si="34"/>
        <v/>
      </c>
      <c r="Y43" s="14" t="str">
        <f t="shared" si="35"/>
        <v/>
      </c>
      <c r="Z43" s="14" t="str">
        <f t="shared" si="36"/>
        <v/>
      </c>
      <c r="AA43" s="14" t="str">
        <f t="shared" si="37"/>
        <v/>
      </c>
      <c r="AB43" s="14" t="str">
        <f t="shared" si="38"/>
        <v/>
      </c>
      <c r="AC43" s="14" t="str">
        <f t="shared" si="39"/>
        <v/>
      </c>
      <c r="AD43" s="14" t="str">
        <f t="shared" si="40"/>
        <v/>
      </c>
      <c r="AE43" s="14" t="str">
        <f t="shared" si="41"/>
        <v/>
      </c>
      <c r="AF43" s="14" t="str">
        <f t="shared" si="19"/>
        <v/>
      </c>
      <c r="AG43" s="44" t="str">
        <f t="shared" si="42"/>
        <v/>
      </c>
      <c r="AH43" s="44" t="str">
        <f t="shared" si="43"/>
        <v/>
      </c>
      <c r="AI43" s="44" t="str">
        <f t="shared" si="44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24"/>
        <v/>
      </c>
      <c r="AQ43" s="14" t="str">
        <f t="shared" si="6"/>
        <v/>
      </c>
      <c r="AR43" s="14" t="str">
        <f>IF(Dashboard!K43="P",IF(AR42="",1,AR42+1),"")</f>
        <v/>
      </c>
      <c r="AS43" s="14" t="str">
        <f>IF(Dashboard!K43="B",IF(AS42="",1,AS42+1),"")</f>
        <v/>
      </c>
      <c r="AT43" s="14" t="str">
        <f t="shared" si="54"/>
        <v>00000</v>
      </c>
      <c r="AU43" s="14" t="str">
        <f t="shared" si="55"/>
        <v>00000</v>
      </c>
      <c r="AV43" s="14" t="str">
        <f t="shared" si="45"/>
        <v>000000</v>
      </c>
      <c r="AW43" s="14" t="str">
        <f t="shared" si="46"/>
        <v>000000</v>
      </c>
      <c r="AX43" s="14" t="str">
        <f t="shared" si="47"/>
        <v>B</v>
      </c>
      <c r="AY43" s="14" t="str">
        <f t="shared" si="26"/>
        <v/>
      </c>
      <c r="AZ43" s="14" t="str">
        <f t="shared" si="27"/>
        <v/>
      </c>
      <c r="BA43" s="14" t="str">
        <f t="shared" si="28"/>
        <v/>
      </c>
      <c r="BB43" s="14" t="str">
        <f t="shared" si="48"/>
        <v/>
      </c>
      <c r="BC43" s="14">
        <f t="shared" si="49"/>
        <v>1</v>
      </c>
      <c r="BD43" s="14">
        <f t="shared" si="50"/>
        <v>1</v>
      </c>
      <c r="BI43" s="14" t="s">
        <v>109</v>
      </c>
      <c r="BJ43" s="14" t="s">
        <v>43</v>
      </c>
      <c r="BK43" s="14" t="str">
        <f t="shared" si="64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5"/>
        <v/>
      </c>
      <c r="C44" s="25" t="str">
        <f t="shared" si="62"/>
        <v/>
      </c>
      <c r="D44" s="82" t="str">
        <f t="shared" si="66"/>
        <v/>
      </c>
      <c r="E44" s="122" t="str">
        <f t="shared" si="67"/>
        <v/>
      </c>
      <c r="F44" s="74" t="str">
        <f t="shared" si="56"/>
        <v/>
      </c>
      <c r="H44" s="86" t="str">
        <f>IF(Dashboard!K44="","",Dashboard!K44)</f>
        <v/>
      </c>
      <c r="J44" s="73" t="str">
        <f t="shared" si="57"/>
        <v/>
      </c>
      <c r="K44" s="82" t="str">
        <f t="shared" si="68"/>
        <v/>
      </c>
      <c r="L44" s="122" t="str">
        <f t="shared" si="69"/>
        <v/>
      </c>
      <c r="M44" s="25" t="str">
        <f t="shared" si="58"/>
        <v/>
      </c>
      <c r="N44" s="25" t="str">
        <f t="shared" si="70"/>
        <v/>
      </c>
      <c r="O44" s="131" t="str">
        <f t="shared" si="71"/>
        <v/>
      </c>
      <c r="P44" s="25" t="str">
        <f>IF(H44="","",IF(B44="NB",P43,IF(O44="",SUM($O$5:$O44)+N44,SUM($O$5:$O44))))</f>
        <v/>
      </c>
      <c r="Q44" s="132" t="str">
        <f t="shared" si="61"/>
        <v/>
      </c>
      <c r="R44" s="129" t="str">
        <f t="shared" si="72"/>
        <v/>
      </c>
      <c r="S44" s="83" t="str">
        <f t="shared" si="73"/>
        <v/>
      </c>
      <c r="T44" s="14" t="str">
        <f t="shared" si="63"/>
        <v/>
      </c>
      <c r="U44" s="14">
        <f t="shared" si="59"/>
        <v>0</v>
      </c>
      <c r="V44" s="14" t="str">
        <f t="shared" si="74"/>
        <v/>
      </c>
      <c r="W44" s="14" t="str">
        <f t="shared" si="33"/>
        <v/>
      </c>
      <c r="X44" s="83" t="str">
        <f t="shared" si="34"/>
        <v/>
      </c>
      <c r="Y44" s="14" t="str">
        <f t="shared" si="35"/>
        <v/>
      </c>
      <c r="Z44" s="14" t="str">
        <f t="shared" si="36"/>
        <v/>
      </c>
      <c r="AA44" s="14" t="str">
        <f t="shared" si="37"/>
        <v/>
      </c>
      <c r="AB44" s="14" t="str">
        <f t="shared" si="38"/>
        <v/>
      </c>
      <c r="AC44" s="14" t="str">
        <f t="shared" si="39"/>
        <v/>
      </c>
      <c r="AD44" s="14" t="str">
        <f t="shared" si="40"/>
        <v/>
      </c>
      <c r="AE44" s="14" t="str">
        <f t="shared" si="41"/>
        <v/>
      </c>
      <c r="AF44" s="14" t="str">
        <f t="shared" si="19"/>
        <v/>
      </c>
      <c r="AG44" s="44" t="str">
        <f t="shared" si="42"/>
        <v/>
      </c>
      <c r="AH44" s="44" t="str">
        <f t="shared" si="43"/>
        <v/>
      </c>
      <c r="AI44" s="44" t="str">
        <f t="shared" si="44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24"/>
        <v/>
      </c>
      <c r="AQ44" s="14" t="str">
        <f t="shared" si="6"/>
        <v/>
      </c>
      <c r="AR44" s="14" t="str">
        <f>IF(Dashboard!K44="P",IF(AR43="",1,AR43+1),"")</f>
        <v/>
      </c>
      <c r="AS44" s="14" t="str">
        <f>IF(Dashboard!K44="B",IF(AS43="",1,AS43+1),"")</f>
        <v/>
      </c>
      <c r="AT44" s="14" t="str">
        <f t="shared" si="54"/>
        <v>00000</v>
      </c>
      <c r="AU44" s="14" t="str">
        <f t="shared" si="55"/>
        <v>00000</v>
      </c>
      <c r="AV44" s="14" t="str">
        <f t="shared" si="45"/>
        <v>000000</v>
      </c>
      <c r="AW44" s="14" t="str">
        <f t="shared" si="46"/>
        <v>000000</v>
      </c>
      <c r="AX44" s="14" t="str">
        <f t="shared" si="47"/>
        <v>B</v>
      </c>
      <c r="AY44" s="14" t="str">
        <f t="shared" si="26"/>
        <v/>
      </c>
      <c r="AZ44" s="14" t="str">
        <f t="shared" si="27"/>
        <v/>
      </c>
      <c r="BA44" s="14" t="str">
        <f t="shared" si="28"/>
        <v/>
      </c>
      <c r="BB44" s="14" t="str">
        <f t="shared" si="48"/>
        <v/>
      </c>
      <c r="BC44" s="14">
        <f t="shared" si="49"/>
        <v>1</v>
      </c>
      <c r="BD44" s="14">
        <f t="shared" si="50"/>
        <v>1</v>
      </c>
      <c r="BI44" s="14" t="s">
        <v>75</v>
      </c>
      <c r="BJ44" s="14" t="s">
        <v>43</v>
      </c>
      <c r="BK44" s="14" t="str">
        <f t="shared" si="64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5"/>
        <v/>
      </c>
      <c r="C45" s="36" t="str">
        <f t="shared" si="62"/>
        <v/>
      </c>
      <c r="D45" s="79" t="str">
        <f t="shared" si="66"/>
        <v/>
      </c>
      <c r="E45" s="120" t="str">
        <f t="shared" si="67"/>
        <v/>
      </c>
      <c r="F45" s="80" t="str">
        <f t="shared" si="56"/>
        <v/>
      </c>
      <c r="H45" s="84" t="str">
        <f>IF(Dashboard!K45="","",Dashboard!K45)</f>
        <v/>
      </c>
      <c r="J45" s="78" t="str">
        <f t="shared" si="57"/>
        <v/>
      </c>
      <c r="K45" s="79" t="str">
        <f t="shared" si="68"/>
        <v/>
      </c>
      <c r="L45" s="120" t="str">
        <f t="shared" si="69"/>
        <v/>
      </c>
      <c r="M45" s="36" t="str">
        <f t="shared" si="58"/>
        <v/>
      </c>
      <c r="N45" s="36" t="str">
        <f t="shared" si="70"/>
        <v/>
      </c>
      <c r="O45" s="136" t="str">
        <f t="shared" si="71"/>
        <v/>
      </c>
      <c r="P45" s="36" t="str">
        <f>IF(H45="","",IF(B45="NB",P44,IF(O45="",SUM($O$5:$O45)+N45,SUM($O$5:$O45))))</f>
        <v/>
      </c>
      <c r="Q45" s="137" t="str">
        <f t="shared" si="61"/>
        <v/>
      </c>
      <c r="R45" s="129" t="str">
        <f t="shared" si="72"/>
        <v/>
      </c>
      <c r="S45" s="83" t="str">
        <f t="shared" si="73"/>
        <v/>
      </c>
      <c r="T45" s="14" t="str">
        <f t="shared" si="63"/>
        <v/>
      </c>
      <c r="U45" s="14">
        <f t="shared" si="59"/>
        <v>0</v>
      </c>
      <c r="V45" s="14" t="str">
        <f t="shared" si="74"/>
        <v/>
      </c>
      <c r="W45" s="14" t="str">
        <f t="shared" si="33"/>
        <v/>
      </c>
      <c r="X45" s="83" t="str">
        <f t="shared" si="34"/>
        <v/>
      </c>
      <c r="Y45" s="14" t="str">
        <f t="shared" si="35"/>
        <v/>
      </c>
      <c r="Z45" s="14" t="str">
        <f t="shared" si="36"/>
        <v/>
      </c>
      <c r="AA45" s="14" t="str">
        <f t="shared" si="37"/>
        <v/>
      </c>
      <c r="AB45" s="14" t="str">
        <f t="shared" si="38"/>
        <v/>
      </c>
      <c r="AC45" s="14" t="str">
        <f t="shared" si="39"/>
        <v/>
      </c>
      <c r="AD45" s="14" t="str">
        <f t="shared" si="40"/>
        <v/>
      </c>
      <c r="AE45" s="14" t="str">
        <f t="shared" si="41"/>
        <v/>
      </c>
      <c r="AF45" s="14" t="str">
        <f t="shared" si="19"/>
        <v/>
      </c>
      <c r="AG45" s="44" t="str">
        <f t="shared" si="42"/>
        <v/>
      </c>
      <c r="AH45" s="44" t="str">
        <f t="shared" si="43"/>
        <v/>
      </c>
      <c r="AI45" s="44" t="str">
        <f t="shared" si="44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24"/>
        <v/>
      </c>
      <c r="AQ45" s="14" t="str">
        <f t="shared" si="6"/>
        <v/>
      </c>
      <c r="AR45" s="14" t="str">
        <f>IF(Dashboard!K45="P",IF(AR44="",1,AR44+1),"")</f>
        <v/>
      </c>
      <c r="AS45" s="14" t="str">
        <f>IF(Dashboard!K45="B",IF(AS44="",1,AS44+1),"")</f>
        <v/>
      </c>
      <c r="AT45" s="14" t="str">
        <f t="shared" si="54"/>
        <v>00000</v>
      </c>
      <c r="AU45" s="14" t="str">
        <f t="shared" si="55"/>
        <v>00000</v>
      </c>
      <c r="AV45" s="14" t="str">
        <f t="shared" si="45"/>
        <v>000000</v>
      </c>
      <c r="AW45" s="14" t="str">
        <f t="shared" si="46"/>
        <v>000000</v>
      </c>
      <c r="AX45" s="14" t="str">
        <f t="shared" si="47"/>
        <v>B</v>
      </c>
      <c r="AY45" s="14" t="str">
        <f t="shared" si="26"/>
        <v/>
      </c>
      <c r="AZ45" s="14" t="str">
        <f t="shared" si="27"/>
        <v/>
      </c>
      <c r="BA45" s="14" t="str">
        <f t="shared" si="28"/>
        <v/>
      </c>
      <c r="BB45" s="14" t="str">
        <f t="shared" si="48"/>
        <v/>
      </c>
      <c r="BC45" s="14">
        <f t="shared" si="49"/>
        <v>1</v>
      </c>
      <c r="BD45" s="14">
        <f t="shared" si="50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5"/>
        <v/>
      </c>
      <c r="C46" s="24" t="str">
        <f t="shared" si="62"/>
        <v/>
      </c>
      <c r="D46" s="81" t="str">
        <f t="shared" si="66"/>
        <v/>
      </c>
      <c r="E46" s="121" t="str">
        <f t="shared" si="67"/>
        <v/>
      </c>
      <c r="F46" s="71" t="str">
        <f t="shared" si="56"/>
        <v/>
      </c>
      <c r="H46" s="85" t="str">
        <f>IF(Dashboard!K46="","",Dashboard!K46)</f>
        <v/>
      </c>
      <c r="J46" s="72" t="str">
        <f t="shared" si="57"/>
        <v/>
      </c>
      <c r="K46" s="81" t="str">
        <f t="shared" si="68"/>
        <v/>
      </c>
      <c r="L46" s="121" t="str">
        <f t="shared" si="69"/>
        <v/>
      </c>
      <c r="M46" s="24" t="str">
        <f t="shared" si="58"/>
        <v/>
      </c>
      <c r="N46" s="24" t="str">
        <f t="shared" si="70"/>
        <v/>
      </c>
      <c r="O46" s="124" t="str">
        <f t="shared" si="71"/>
        <v/>
      </c>
      <c r="P46" s="24" t="str">
        <f>IF(H46="","",IF(B46="NB",P45,IF(O46="",SUM($O$5:$O46)+N46,SUM($O$5:$O46))))</f>
        <v/>
      </c>
      <c r="Q46" s="130" t="str">
        <f t="shared" si="61"/>
        <v/>
      </c>
      <c r="R46" s="129" t="str">
        <f t="shared" si="72"/>
        <v/>
      </c>
      <c r="S46" s="83" t="str">
        <f t="shared" si="73"/>
        <v/>
      </c>
      <c r="T46" s="14" t="str">
        <f t="shared" si="63"/>
        <v/>
      </c>
      <c r="U46" s="14">
        <f t="shared" si="59"/>
        <v>0</v>
      </c>
      <c r="V46" s="14" t="str">
        <f t="shared" si="74"/>
        <v/>
      </c>
      <c r="W46" s="14" t="str">
        <f>IF(H45="","",IF(V46="S",1,W45+1))</f>
        <v/>
      </c>
      <c r="X46" s="83" t="str">
        <f t="shared" si="34"/>
        <v/>
      </c>
      <c r="Y46" s="14" t="str">
        <f t="shared" si="35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2:AE73" si="75">IF(H45="","",IF(AQ46="TG",IF(H44="P","",BB46),AL46))</f>
        <v/>
      </c>
      <c r="AF46" s="14" t="str">
        <f t="shared" ref="AF42:AF73" si="76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2:AJ73" si="77">IF(AP46="T-T",IF(H44="B",AZ46,""),IF(AP46="T-C",IF(H45="B",AZ46,""),IF(AP46="T-B",IF(H45="P",AZ46,""),"")))</f>
        <v/>
      </c>
      <c r="AK46" s="75" t="str">
        <f t="shared" ref="AK42:AK73" si="78">IF(AP46="T-T",IF(H44="P",AZ46,""),IF(AP46="T-C",IF(H45="P",AZ46,""),IF(AP46="T-B",IF(H45="B",AZ46,""),"")))</f>
        <v/>
      </c>
      <c r="AL46" s="75" t="str">
        <f t="shared" ref="AL42:AL73" si="79">IF(AP46="T-T",IF(H44="B",BB46,""),IF(AP46="T-C",IF(H45="B",BB46,""),IF(AP46="T-B",IF(H45="P",BB46,""),"")))</f>
        <v/>
      </c>
      <c r="AM46" s="75" t="str">
        <f t="shared" ref="AM42:AM73" si="80">IF(AP46="T-T",IF(H44="P",BB46,""),IF(AP46="T-C",IF(H45="P",BB46,""),IF(AP46="T-B",IF(H45="B",BB46,""),"")))</f>
        <v/>
      </c>
      <c r="AP46" s="14" t="str">
        <f t="shared" ref="AP42:AP73" si="81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38:AQ69" si="82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IF(Dashboard!K46="P",IF(AR45="",1,AR45+1),"")</f>
        <v/>
      </c>
      <c r="AS46" s="14" t="str">
        <f>IF(Dashboard!K46="B",IF(AS45="",1,AS45+1),"")</f>
        <v/>
      </c>
      <c r="AT46" s="14" t="str">
        <f t="shared" ref="AT30:AT93" si="83">IF(AR41="",0,AR41)&amp;IF(AR42="",0,AR42)&amp;IF(AR43="",0,AR43)&amp;IF(AR44="",0,AR44)&amp;IF(AR45="",0,AR45)</f>
        <v>00000</v>
      </c>
      <c r="AU46" s="14" t="str">
        <f t="shared" ref="AU30:AU93" si="84">IF(AS41="",0,AS41)&amp;IF(AS42="",0,AS42)&amp;IF(AS43="",0,AS43)&amp;IF(AS44="",0,AS44)&amp;IF(AS45="",0,AS45)</f>
        <v>00000</v>
      </c>
      <c r="AV46" s="14" t="str">
        <f t="shared" ref="AV30:AV93" si="85">IF(AR40="",0,AR40)&amp;IF(AR41="",0,AR41)&amp;IF(AR42="",0,AR42)&amp;IF(AR43="",0,AR43)&amp;IF(AR44="",0,AR44)&amp;IF(AR45="",0,AR45)</f>
        <v>000000</v>
      </c>
      <c r="AW46" s="14" t="str">
        <f t="shared" ref="AW30:AW93" si="86">IF(AS40="",0,AS40)&amp;IF(AS41="",0,AS41)&amp;IF(AS42="",0,AS42)&amp;IF(AS43="",0,AS43)&amp;IF(AS44="",0,AS44)&amp;IF(AS45="",0,AS45)</f>
        <v>000000</v>
      </c>
      <c r="AX46" s="14" t="str">
        <f t="shared" ref="AX30:AX93" si="87">IF(COUNTBLANK(AR41:AR45)&gt;2,"B","P")</f>
        <v>B</v>
      </c>
      <c r="AY46" s="14" t="str">
        <f t="shared" ref="AY42:AY73" si="88">IF(D45="",E45,D45)&amp;F45</f>
        <v/>
      </c>
      <c r="AZ46" s="14" t="str">
        <f t="shared" ref="AZ30:AZ93" si="89">IF(OR(V46="S",X45="Y"),"B",IFERROR(VLOOKUP(AY46,$BK$3:$BL$100,2,FALSE),""))</f>
        <v/>
      </c>
      <c r="BA46" s="14" t="str">
        <f t="shared" ref="BA42:BA73" si="90">IF(K45="",L45,K45)&amp;M45</f>
        <v/>
      </c>
      <c r="BB46" s="14" t="str">
        <f t="shared" ref="BB30:BB93" si="91">IF(OR(V46="S",Y45="Y"),"B",IFERROR(VLOOKUP(BA46,$BK$3:$BL$100,2,FALSE),""))</f>
        <v/>
      </c>
      <c r="BC46" s="14">
        <f t="shared" ref="BC30:BC93" si="92">IF(REPLACE(AZ46, 1, 1, "")="",1,REPLACE(AZ46, 1, 1, ""))</f>
        <v>1</v>
      </c>
      <c r="BD46" s="14">
        <f t="shared" ref="BD30:BD93" si="93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5"/>
        <v/>
      </c>
      <c r="C47" s="24" t="str">
        <f t="shared" si="62"/>
        <v/>
      </c>
      <c r="D47" s="81" t="str">
        <f t="shared" si="66"/>
        <v/>
      </c>
      <c r="E47" s="121" t="str">
        <f t="shared" si="67"/>
        <v/>
      </c>
      <c r="F47" s="71" t="str">
        <f t="shared" si="56"/>
        <v/>
      </c>
      <c r="H47" s="85" t="str">
        <f>IF(Dashboard!K47="","",Dashboard!K47)</f>
        <v/>
      </c>
      <c r="J47" s="72" t="str">
        <f t="shared" si="57"/>
        <v/>
      </c>
      <c r="K47" s="81" t="str">
        <f t="shared" si="68"/>
        <v/>
      </c>
      <c r="L47" s="121" t="str">
        <f t="shared" si="69"/>
        <v/>
      </c>
      <c r="M47" s="24" t="str">
        <f t="shared" si="58"/>
        <v/>
      </c>
      <c r="N47" s="24" t="str">
        <f t="shared" si="70"/>
        <v/>
      </c>
      <c r="O47" s="124" t="str">
        <f t="shared" si="71"/>
        <v/>
      </c>
      <c r="P47" s="24" t="str">
        <f>IF(H47="","",IF(B47="NB",P46,IF(O47="",SUM($O$5:$O47)+N47,SUM($O$5:$O47))))</f>
        <v/>
      </c>
      <c r="Q47" s="130" t="str">
        <f t="shared" si="61"/>
        <v/>
      </c>
      <c r="R47" s="129" t="str">
        <f t="shared" si="72"/>
        <v/>
      </c>
      <c r="S47" s="83" t="str">
        <f t="shared" si="73"/>
        <v/>
      </c>
      <c r="T47" s="14" t="str">
        <f t="shared" si="63"/>
        <v/>
      </c>
      <c r="U47" s="14">
        <f t="shared" si="59"/>
        <v>0</v>
      </c>
      <c r="V47" s="14" t="str">
        <f t="shared" si="74"/>
        <v/>
      </c>
      <c r="W47" s="14" t="str">
        <f t="shared" ref="W47:W109" si="94">IF(H46="","",IF(V47="S",1,W46+1))</f>
        <v/>
      </c>
      <c r="X47" s="83" t="str">
        <f t="shared" si="34"/>
        <v/>
      </c>
      <c r="Y47" s="14" t="str">
        <f t="shared" si="35"/>
        <v/>
      </c>
      <c r="Z47" s="14" t="str">
        <f t="shared" ref="Z47:Z109" si="95">IF(H46="","",IF(AND(N47&lt;0,W47&gt;2,N47&gt;=(2-W47)),"R","N"))</f>
        <v/>
      </c>
      <c r="AA47" s="14" t="str">
        <f t="shared" ref="AA47:AA109" si="96">IF(H46="","",IF(D47="B",1,IF(REPLACE(D47,1,1,"")="",0,REPLACE(D47,1,1,""))))</f>
        <v/>
      </c>
      <c r="AB47" s="14" t="str">
        <f t="shared" ref="AB47:AB109" si="97">IF(H46="","",IF(E47="B",1,IF(REPLACE(E47,1,1,"")="",0,REPLACE(E47,1,1,""))))</f>
        <v/>
      </c>
      <c r="AC47" s="14" t="str">
        <f t="shared" ref="AC47:AC109" si="98">IF(H46="","",IF(K47="B",1,IF(REPLACE(K47,1,1,"")="",0,REPLACE(K47,1,1,""))))</f>
        <v/>
      </c>
      <c r="AD47" s="14" t="str">
        <f t="shared" ref="AD47:AD109" si="99">IF(H46="","",IF(L47="B",1,IF(REPLACE(L47,1,1,"")="",0,REPLACE(L47,1,1,""))))</f>
        <v/>
      </c>
      <c r="AE47" s="14" t="str">
        <f t="shared" ref="AE47:AE109" si="100">IF(H46="","",IF(AQ47="TG",IF(H45="P","",BB47),AL47))</f>
        <v/>
      </c>
      <c r="AF47" s="14" t="str">
        <f t="shared" ref="AF47:AF109" si="101">IF(H46="","",IF(AQ47="TG",IF(H45="B","",BB47),AM47))</f>
        <v/>
      </c>
      <c r="AG47" s="44" t="str">
        <f t="shared" ref="AG47:AG109" si="102">IF(H46="","",IF(AT47="10101","Y",IF(AU47="10101","Y","N")))</f>
        <v/>
      </c>
      <c r="AH47" s="44" t="str">
        <f t="shared" ref="AH47:AH109" si="103">IF(H46="","",IF(AT47="12345","Y",IF(AU47="12345","Y","N")))</f>
        <v/>
      </c>
      <c r="AI47" s="44" t="str">
        <f t="shared" ref="AI47:AI109" si="104">IF(H46="","",IF(AV47="120012","Y",IF(AW47="120012","Y","N")))</f>
        <v/>
      </c>
      <c r="AJ47" s="75" t="str">
        <f t="shared" ref="AJ47:AJ109" si="105">IF(AP47="T-T",IF(H45="B",AZ47,""),IF(AP47="T-C",IF(H46="B",AZ47,""),IF(AP47="T-B",IF(H46="P",AZ47,""),"")))</f>
        <v/>
      </c>
      <c r="AK47" s="75" t="str">
        <f t="shared" ref="AK47:AK109" si="106">IF(AP47="T-T",IF(H45="P",AZ47,""),IF(AP47="T-C",IF(H46="P",AZ47,""),IF(AP47="T-B",IF(H46="B",AZ47,""),"")))</f>
        <v/>
      </c>
      <c r="AL47" s="75" t="str">
        <f t="shared" ref="AL47:AL109" si="107">IF(AP47="T-T",IF(H45="B",BB47,""),IF(AP47="T-C",IF(H46="B",BB47,""),IF(AP47="T-B",IF(H46="P",BB47,""),"")))</f>
        <v/>
      </c>
      <c r="AM47" s="75" t="str">
        <f t="shared" ref="AM47:AM109" si="108">IF(AP47="T-T",IF(H45="P",BB47,""),IF(AP47="T-C",IF(H46="P",BB47,""),IF(AP47="T-B",IF(H46="B",BB47,""),"")))</f>
        <v/>
      </c>
      <c r="AP47" s="14" t="str">
        <f t="shared" ref="AP47:AP109" si="109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10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IF(Dashboard!K47="P",IF(AR46="",1,AR46+1),"")</f>
        <v/>
      </c>
      <c r="AS47" s="14" t="str">
        <f>IF(Dashboard!K47="B",IF(AS46="",1,AS46+1),"")</f>
        <v/>
      </c>
      <c r="AT47" s="14" t="str">
        <f t="shared" ref="AT47:AT109" si="111">IF(AR42="",0,AR42)&amp;IF(AR43="",0,AR43)&amp;IF(AR44="",0,AR44)&amp;IF(AR45="",0,AR45)&amp;IF(AR46="",0,AR46)</f>
        <v>00000</v>
      </c>
      <c r="AU47" s="14" t="str">
        <f t="shared" ref="AU47:AU109" si="112">IF(AS42="",0,AS42)&amp;IF(AS43="",0,AS43)&amp;IF(AS44="",0,AS44)&amp;IF(AS45="",0,AS45)&amp;IF(AS46="",0,AS46)</f>
        <v>00000</v>
      </c>
      <c r="AV47" s="14" t="str">
        <f t="shared" ref="AV47:AV109" si="113">IF(AR41="",0,AR41)&amp;IF(AR42="",0,AR42)&amp;IF(AR43="",0,AR43)&amp;IF(AR44="",0,AR44)&amp;IF(AR45="",0,AR45)&amp;IF(AR46="",0,AR46)</f>
        <v>000000</v>
      </c>
      <c r="AW47" s="14" t="str">
        <f t="shared" ref="AW47:AW109" si="114">IF(AS41="",0,AS41)&amp;IF(AS42="",0,AS42)&amp;IF(AS43="",0,AS43)&amp;IF(AS44="",0,AS44)&amp;IF(AS45="",0,AS45)&amp;IF(AS46="",0,AS46)</f>
        <v>000000</v>
      </c>
      <c r="AX47" s="14" t="str">
        <f t="shared" ref="AX47:AX109" si="115">IF(COUNTBLANK(AR42:AR46)&gt;2,"B","P")</f>
        <v>B</v>
      </c>
      <c r="AY47" s="14" t="str">
        <f t="shared" ref="AY47:AY109" si="116">IF(D46="",E46,D46)&amp;F46</f>
        <v/>
      </c>
      <c r="AZ47" s="14" t="str">
        <f t="shared" ref="AZ47:AZ109" si="117">IF(OR(V47="S",X46="Y"),"B",IFERROR(VLOOKUP(AY47,$BK$3:$BL$100,2,FALSE),""))</f>
        <v/>
      </c>
      <c r="BA47" s="14" t="str">
        <f t="shared" ref="BA47:BA109" si="118">IF(K46="",L46,K46)&amp;M46</f>
        <v/>
      </c>
      <c r="BB47" s="14" t="str">
        <f t="shared" ref="BB47:BB109" si="119">IF(OR(V47="S",Y46="Y"),"B",IFERROR(VLOOKUP(BA47,$BK$3:$BL$100,2,FALSE),""))</f>
        <v/>
      </c>
      <c r="BC47" s="14">
        <f t="shared" ref="BC47:BC109" si="120">IF(REPLACE(AZ47, 1, 1, "")="",1,REPLACE(AZ47, 1, 1, ""))</f>
        <v>1</v>
      </c>
      <c r="BD47" s="14">
        <f t="shared" ref="BD47:BD109" si="121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5"/>
        <v/>
      </c>
      <c r="C48" s="24" t="str">
        <f t="shared" si="62"/>
        <v/>
      </c>
      <c r="D48" s="81" t="str">
        <f t="shared" si="66"/>
        <v/>
      </c>
      <c r="E48" s="121" t="str">
        <f t="shared" si="67"/>
        <v/>
      </c>
      <c r="F48" s="71" t="str">
        <f t="shared" si="56"/>
        <v/>
      </c>
      <c r="H48" s="85" t="str">
        <f>IF(Dashboard!K48="","",Dashboard!K48)</f>
        <v/>
      </c>
      <c r="J48" s="72" t="str">
        <f t="shared" si="57"/>
        <v/>
      </c>
      <c r="K48" s="81" t="str">
        <f t="shared" si="68"/>
        <v/>
      </c>
      <c r="L48" s="121" t="str">
        <f t="shared" si="69"/>
        <v/>
      </c>
      <c r="M48" s="24" t="str">
        <f t="shared" si="58"/>
        <v/>
      </c>
      <c r="N48" s="24" t="str">
        <f t="shared" si="70"/>
        <v/>
      </c>
      <c r="O48" s="124" t="str">
        <f t="shared" si="71"/>
        <v/>
      </c>
      <c r="P48" s="24" t="str">
        <f>IF(H48="","",IF(B48="NB",P47,IF(O48="",SUM($O$5:$O48)+N48,SUM($O$5:$O48))))</f>
        <v/>
      </c>
      <c r="Q48" s="130" t="str">
        <f t="shared" si="61"/>
        <v/>
      </c>
      <c r="R48" s="129" t="str">
        <f t="shared" si="72"/>
        <v/>
      </c>
      <c r="S48" s="83" t="str">
        <f t="shared" si="73"/>
        <v/>
      </c>
      <c r="T48" s="14" t="str">
        <f t="shared" si="63"/>
        <v/>
      </c>
      <c r="U48" s="14">
        <f t="shared" si="59"/>
        <v>0</v>
      </c>
      <c r="V48" s="14" t="str">
        <f t="shared" si="74"/>
        <v/>
      </c>
      <c r="W48" s="14" t="str">
        <f t="shared" si="94"/>
        <v/>
      </c>
      <c r="X48" s="83" t="str">
        <f t="shared" si="34"/>
        <v/>
      </c>
      <c r="Y48" s="14" t="str">
        <f t="shared" si="35"/>
        <v/>
      </c>
      <c r="Z48" s="14" t="str">
        <f t="shared" si="95"/>
        <v/>
      </c>
      <c r="AA48" s="14" t="str">
        <f t="shared" si="96"/>
        <v/>
      </c>
      <c r="AB48" s="14" t="str">
        <f t="shared" si="97"/>
        <v/>
      </c>
      <c r="AC48" s="14" t="str">
        <f t="shared" si="98"/>
        <v/>
      </c>
      <c r="AD48" s="14" t="str">
        <f t="shared" si="99"/>
        <v/>
      </c>
      <c r="AE48" s="14" t="str">
        <f t="shared" si="100"/>
        <v/>
      </c>
      <c r="AF48" s="14" t="str">
        <f t="shared" si="101"/>
        <v/>
      </c>
      <c r="AG48" s="44" t="str">
        <f t="shared" si="102"/>
        <v/>
      </c>
      <c r="AH48" s="44" t="str">
        <f t="shared" si="103"/>
        <v/>
      </c>
      <c r="AI48" s="44" t="str">
        <f t="shared" si="104"/>
        <v/>
      </c>
      <c r="AJ48" s="75" t="str">
        <f t="shared" si="105"/>
        <v/>
      </c>
      <c r="AK48" s="75" t="str">
        <f t="shared" si="106"/>
        <v/>
      </c>
      <c r="AL48" s="75" t="str">
        <f t="shared" si="107"/>
        <v/>
      </c>
      <c r="AM48" s="75" t="str">
        <f t="shared" si="108"/>
        <v/>
      </c>
      <c r="AP48" s="14" t="str">
        <f t="shared" si="109"/>
        <v/>
      </c>
      <c r="AQ48" s="14" t="str">
        <f t="shared" si="110"/>
        <v/>
      </c>
      <c r="AR48" s="14" t="str">
        <f>IF(Dashboard!K48="P",IF(AR47="",1,AR47+1),"")</f>
        <v/>
      </c>
      <c r="AS48" s="14" t="str">
        <f>IF(Dashboard!K48="B",IF(AS47="",1,AS47+1),"")</f>
        <v/>
      </c>
      <c r="AT48" s="14" t="str">
        <f t="shared" si="111"/>
        <v>00000</v>
      </c>
      <c r="AU48" s="14" t="str">
        <f t="shared" si="112"/>
        <v>00000</v>
      </c>
      <c r="AV48" s="14" t="str">
        <f t="shared" si="113"/>
        <v>000000</v>
      </c>
      <c r="AW48" s="14" t="str">
        <f t="shared" si="114"/>
        <v>000000</v>
      </c>
      <c r="AX48" s="14" t="str">
        <f t="shared" si="115"/>
        <v>B</v>
      </c>
      <c r="AY48" s="14" t="str">
        <f t="shared" si="116"/>
        <v/>
      </c>
      <c r="AZ48" s="14" t="str">
        <f t="shared" si="117"/>
        <v/>
      </c>
      <c r="BA48" s="14" t="str">
        <f t="shared" si="118"/>
        <v/>
      </c>
      <c r="BB48" s="14" t="str">
        <f t="shared" si="119"/>
        <v/>
      </c>
      <c r="BC48" s="14">
        <f t="shared" si="120"/>
        <v>1</v>
      </c>
      <c r="BD48" s="14">
        <f t="shared" si="121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5"/>
        <v/>
      </c>
      <c r="C49" s="25" t="str">
        <f t="shared" si="62"/>
        <v/>
      </c>
      <c r="D49" s="82" t="str">
        <f t="shared" si="66"/>
        <v/>
      </c>
      <c r="E49" s="122" t="str">
        <f t="shared" si="67"/>
        <v/>
      </c>
      <c r="F49" s="74" t="str">
        <f t="shared" si="56"/>
        <v/>
      </c>
      <c r="H49" s="86" t="str">
        <f>IF(Dashboard!K49="","",Dashboard!K49)</f>
        <v/>
      </c>
      <c r="J49" s="73" t="str">
        <f t="shared" si="57"/>
        <v/>
      </c>
      <c r="K49" s="82" t="str">
        <f t="shared" si="68"/>
        <v/>
      </c>
      <c r="L49" s="122" t="str">
        <f t="shared" si="69"/>
        <v/>
      </c>
      <c r="M49" s="25" t="str">
        <f t="shared" si="58"/>
        <v/>
      </c>
      <c r="N49" s="25" t="str">
        <f t="shared" si="70"/>
        <v/>
      </c>
      <c r="O49" s="131" t="str">
        <f t="shared" si="71"/>
        <v/>
      </c>
      <c r="P49" s="25" t="str">
        <f>IF(H49="","",IF(B49="NB",P48,IF(O49="",SUM($O$5:$O49)+N49,SUM($O$5:$O49))))</f>
        <v/>
      </c>
      <c r="Q49" s="132" t="str">
        <f t="shared" si="61"/>
        <v/>
      </c>
      <c r="R49" s="129" t="str">
        <f t="shared" si="72"/>
        <v/>
      </c>
      <c r="S49" s="83" t="str">
        <f t="shared" si="73"/>
        <v/>
      </c>
      <c r="T49" s="14" t="str">
        <f t="shared" si="63"/>
        <v/>
      </c>
      <c r="U49" s="14">
        <f t="shared" si="59"/>
        <v>0</v>
      </c>
      <c r="V49" s="14" t="str">
        <f t="shared" si="74"/>
        <v/>
      </c>
      <c r="W49" s="14" t="str">
        <f t="shared" si="94"/>
        <v/>
      </c>
      <c r="X49" s="83" t="str">
        <f t="shared" si="34"/>
        <v/>
      </c>
      <c r="Y49" s="14" t="str">
        <f t="shared" si="35"/>
        <v/>
      </c>
      <c r="Z49" s="14" t="str">
        <f t="shared" si="95"/>
        <v/>
      </c>
      <c r="AA49" s="14" t="str">
        <f t="shared" si="96"/>
        <v/>
      </c>
      <c r="AB49" s="14" t="str">
        <f t="shared" si="97"/>
        <v/>
      </c>
      <c r="AC49" s="14" t="str">
        <f t="shared" si="98"/>
        <v/>
      </c>
      <c r="AD49" s="14" t="str">
        <f t="shared" si="99"/>
        <v/>
      </c>
      <c r="AE49" s="14" t="str">
        <f t="shared" si="100"/>
        <v/>
      </c>
      <c r="AF49" s="14" t="str">
        <f t="shared" si="101"/>
        <v/>
      </c>
      <c r="AG49" s="44" t="str">
        <f t="shared" si="102"/>
        <v/>
      </c>
      <c r="AH49" s="44" t="str">
        <f t="shared" si="103"/>
        <v/>
      </c>
      <c r="AI49" s="44" t="str">
        <f t="shared" si="104"/>
        <v/>
      </c>
      <c r="AJ49" s="75" t="str">
        <f t="shared" si="105"/>
        <v/>
      </c>
      <c r="AK49" s="75" t="str">
        <f t="shared" si="106"/>
        <v/>
      </c>
      <c r="AL49" s="75" t="str">
        <f t="shared" si="107"/>
        <v/>
      </c>
      <c r="AM49" s="75" t="str">
        <f t="shared" si="108"/>
        <v/>
      </c>
      <c r="AP49" s="14" t="str">
        <f t="shared" si="109"/>
        <v/>
      </c>
      <c r="AQ49" s="14" t="str">
        <f t="shared" si="110"/>
        <v/>
      </c>
      <c r="AR49" s="14" t="str">
        <f>IF(Dashboard!K49="P",IF(AR48="",1,AR48+1),"")</f>
        <v/>
      </c>
      <c r="AS49" s="14" t="str">
        <f>IF(Dashboard!K49="B",IF(AS48="",1,AS48+1),"")</f>
        <v/>
      </c>
      <c r="AT49" s="14" t="str">
        <f t="shared" si="111"/>
        <v>00000</v>
      </c>
      <c r="AU49" s="14" t="str">
        <f t="shared" si="112"/>
        <v>00000</v>
      </c>
      <c r="AV49" s="14" t="str">
        <f t="shared" si="113"/>
        <v>000000</v>
      </c>
      <c r="AW49" s="14" t="str">
        <f t="shared" si="114"/>
        <v>000000</v>
      </c>
      <c r="AX49" s="14" t="str">
        <f t="shared" si="115"/>
        <v>B</v>
      </c>
      <c r="AY49" s="14" t="str">
        <f t="shared" si="116"/>
        <v/>
      </c>
      <c r="AZ49" s="14" t="str">
        <f t="shared" si="117"/>
        <v/>
      </c>
      <c r="BA49" s="14" t="str">
        <f t="shared" si="118"/>
        <v/>
      </c>
      <c r="BB49" s="14" t="str">
        <f t="shared" si="119"/>
        <v/>
      </c>
      <c r="BC49" s="14">
        <f t="shared" si="120"/>
        <v>1</v>
      </c>
      <c r="BD49" s="14">
        <f t="shared" si="121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5"/>
        <v/>
      </c>
      <c r="C50" s="36" t="str">
        <f t="shared" si="62"/>
        <v/>
      </c>
      <c r="D50" s="79" t="str">
        <f t="shared" si="66"/>
        <v/>
      </c>
      <c r="E50" s="120" t="str">
        <f t="shared" si="67"/>
        <v/>
      </c>
      <c r="F50" s="80" t="str">
        <f t="shared" si="56"/>
        <v/>
      </c>
      <c r="H50" s="84" t="str">
        <f>IF(Dashboard!K50="","",Dashboard!K50)</f>
        <v/>
      </c>
      <c r="J50" s="78" t="str">
        <f t="shared" si="57"/>
        <v/>
      </c>
      <c r="K50" s="79" t="str">
        <f t="shared" si="68"/>
        <v/>
      </c>
      <c r="L50" s="120" t="str">
        <f t="shared" si="69"/>
        <v/>
      </c>
      <c r="M50" s="36" t="str">
        <f t="shared" si="58"/>
        <v/>
      </c>
      <c r="N50" s="36" t="str">
        <f t="shared" si="70"/>
        <v/>
      </c>
      <c r="O50" s="136" t="str">
        <f t="shared" si="71"/>
        <v/>
      </c>
      <c r="P50" s="36" t="str">
        <f>IF(H50="","",IF(B50="NB",P49,IF(O50="",SUM($O$5:$O50)+N50,SUM($O$5:$O50))))</f>
        <v/>
      </c>
      <c r="Q50" s="137" t="str">
        <f t="shared" si="61"/>
        <v/>
      </c>
      <c r="R50" s="129" t="str">
        <f t="shared" si="72"/>
        <v/>
      </c>
      <c r="S50" s="83" t="str">
        <f t="shared" si="73"/>
        <v/>
      </c>
      <c r="T50" s="14" t="str">
        <f t="shared" si="63"/>
        <v/>
      </c>
      <c r="U50" s="14">
        <f t="shared" si="59"/>
        <v>0</v>
      </c>
      <c r="V50" s="14" t="str">
        <f t="shared" si="74"/>
        <v/>
      </c>
      <c r="W50" s="14" t="str">
        <f t="shared" si="94"/>
        <v/>
      </c>
      <c r="X50" s="83" t="str">
        <f t="shared" si="34"/>
        <v/>
      </c>
      <c r="Y50" s="14" t="str">
        <f t="shared" si="35"/>
        <v/>
      </c>
      <c r="Z50" s="14" t="str">
        <f t="shared" si="95"/>
        <v/>
      </c>
      <c r="AA50" s="14" t="str">
        <f t="shared" si="96"/>
        <v/>
      </c>
      <c r="AB50" s="14" t="str">
        <f t="shared" si="97"/>
        <v/>
      </c>
      <c r="AC50" s="14" t="str">
        <f t="shared" si="98"/>
        <v/>
      </c>
      <c r="AD50" s="14" t="str">
        <f t="shared" si="99"/>
        <v/>
      </c>
      <c r="AE50" s="14" t="str">
        <f t="shared" si="100"/>
        <v/>
      </c>
      <c r="AF50" s="14" t="str">
        <f t="shared" si="101"/>
        <v/>
      </c>
      <c r="AG50" s="44" t="str">
        <f t="shared" si="102"/>
        <v/>
      </c>
      <c r="AH50" s="44" t="str">
        <f t="shared" si="103"/>
        <v/>
      </c>
      <c r="AI50" s="44" t="str">
        <f t="shared" si="104"/>
        <v/>
      </c>
      <c r="AJ50" s="75" t="str">
        <f t="shared" si="105"/>
        <v/>
      </c>
      <c r="AK50" s="75" t="str">
        <f t="shared" si="106"/>
        <v/>
      </c>
      <c r="AL50" s="75" t="str">
        <f t="shared" si="107"/>
        <v/>
      </c>
      <c r="AM50" s="75" t="str">
        <f t="shared" si="108"/>
        <v/>
      </c>
      <c r="AP50" s="14" t="str">
        <f t="shared" si="109"/>
        <v/>
      </c>
      <c r="AQ50" s="14" t="str">
        <f t="shared" si="110"/>
        <v/>
      </c>
      <c r="AR50" s="14" t="str">
        <f>IF(Dashboard!K50="P",IF(AR49="",1,AR49+1),"")</f>
        <v/>
      </c>
      <c r="AS50" s="14" t="str">
        <f>IF(Dashboard!K50="B",IF(AS49="",1,AS49+1),"")</f>
        <v/>
      </c>
      <c r="AT50" s="14" t="str">
        <f t="shared" si="111"/>
        <v>00000</v>
      </c>
      <c r="AU50" s="14" t="str">
        <f t="shared" si="112"/>
        <v>00000</v>
      </c>
      <c r="AV50" s="14" t="str">
        <f t="shared" si="113"/>
        <v>000000</v>
      </c>
      <c r="AW50" s="14" t="str">
        <f t="shared" si="114"/>
        <v>000000</v>
      </c>
      <c r="AX50" s="14" t="str">
        <f t="shared" si="115"/>
        <v>B</v>
      </c>
      <c r="AY50" s="14" t="str">
        <f t="shared" si="116"/>
        <v/>
      </c>
      <c r="AZ50" s="14" t="str">
        <f t="shared" si="117"/>
        <v/>
      </c>
      <c r="BA50" s="14" t="str">
        <f t="shared" si="118"/>
        <v/>
      </c>
      <c r="BB50" s="14" t="str">
        <f t="shared" si="119"/>
        <v/>
      </c>
      <c r="BC50" s="14">
        <f t="shared" si="120"/>
        <v>1</v>
      </c>
      <c r="BD50" s="14">
        <f t="shared" si="121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5"/>
        <v/>
      </c>
      <c r="C51" s="24" t="str">
        <f t="shared" si="62"/>
        <v/>
      </c>
      <c r="D51" s="81" t="str">
        <f t="shared" si="66"/>
        <v/>
      </c>
      <c r="E51" s="121" t="str">
        <f t="shared" si="67"/>
        <v/>
      </c>
      <c r="F51" s="71" t="str">
        <f t="shared" si="56"/>
        <v/>
      </c>
      <c r="H51" s="85" t="str">
        <f>IF(Dashboard!K51="","",Dashboard!K51)</f>
        <v/>
      </c>
      <c r="J51" s="72" t="str">
        <f t="shared" si="57"/>
        <v/>
      </c>
      <c r="K51" s="81" t="str">
        <f t="shared" si="68"/>
        <v/>
      </c>
      <c r="L51" s="121" t="str">
        <f t="shared" si="69"/>
        <v/>
      </c>
      <c r="M51" s="24" t="str">
        <f t="shared" si="58"/>
        <v/>
      </c>
      <c r="N51" s="24" t="str">
        <f t="shared" si="70"/>
        <v/>
      </c>
      <c r="O51" s="124" t="str">
        <f t="shared" si="71"/>
        <v/>
      </c>
      <c r="P51" s="24" t="str">
        <f>IF(H51="","",IF(B51="NB",P50,IF(O51="",SUM($O$5:$O51)+N51,SUM($O$5:$O51))))</f>
        <v/>
      </c>
      <c r="Q51" s="130" t="str">
        <f t="shared" si="61"/>
        <v/>
      </c>
      <c r="R51" s="129" t="str">
        <f t="shared" si="72"/>
        <v/>
      </c>
      <c r="S51" s="83" t="str">
        <f t="shared" si="73"/>
        <v/>
      </c>
      <c r="T51" s="14" t="str">
        <f t="shared" si="63"/>
        <v/>
      </c>
      <c r="U51" s="14">
        <f t="shared" si="59"/>
        <v>0</v>
      </c>
      <c r="V51" s="14" t="str">
        <f t="shared" si="74"/>
        <v/>
      </c>
      <c r="W51" s="14" t="str">
        <f t="shared" si="94"/>
        <v/>
      </c>
      <c r="X51" s="83" t="str">
        <f t="shared" si="34"/>
        <v/>
      </c>
      <c r="Y51" s="14" t="str">
        <f t="shared" si="35"/>
        <v/>
      </c>
      <c r="Z51" s="14" t="str">
        <f t="shared" si="95"/>
        <v/>
      </c>
      <c r="AA51" s="14" t="str">
        <f t="shared" si="96"/>
        <v/>
      </c>
      <c r="AB51" s="14" t="str">
        <f t="shared" si="97"/>
        <v/>
      </c>
      <c r="AC51" s="14" t="str">
        <f t="shared" si="98"/>
        <v/>
      </c>
      <c r="AD51" s="14" t="str">
        <f t="shared" si="99"/>
        <v/>
      </c>
      <c r="AE51" s="14" t="str">
        <f t="shared" si="100"/>
        <v/>
      </c>
      <c r="AF51" s="14" t="str">
        <f t="shared" si="101"/>
        <v/>
      </c>
      <c r="AG51" s="44" t="str">
        <f t="shared" si="102"/>
        <v/>
      </c>
      <c r="AH51" s="44" t="str">
        <f t="shared" si="103"/>
        <v/>
      </c>
      <c r="AI51" s="44" t="str">
        <f t="shared" si="104"/>
        <v/>
      </c>
      <c r="AJ51" s="75" t="str">
        <f t="shared" si="105"/>
        <v/>
      </c>
      <c r="AK51" s="75" t="str">
        <f t="shared" si="106"/>
        <v/>
      </c>
      <c r="AL51" s="75" t="str">
        <f t="shared" si="107"/>
        <v/>
      </c>
      <c r="AM51" s="75" t="str">
        <f t="shared" si="108"/>
        <v/>
      </c>
      <c r="AP51" s="14" t="str">
        <f t="shared" si="109"/>
        <v/>
      </c>
      <c r="AQ51" s="14" t="str">
        <f t="shared" si="110"/>
        <v/>
      </c>
      <c r="AR51" s="14" t="str">
        <f>IF(Dashboard!K51="P",IF(AR50="",1,AR50+1),"")</f>
        <v/>
      </c>
      <c r="AS51" s="14" t="str">
        <f>IF(Dashboard!K51="B",IF(AS50="",1,AS50+1),"")</f>
        <v/>
      </c>
      <c r="AT51" s="14" t="str">
        <f t="shared" si="111"/>
        <v>00000</v>
      </c>
      <c r="AU51" s="14" t="str">
        <f t="shared" si="112"/>
        <v>00000</v>
      </c>
      <c r="AV51" s="14" t="str">
        <f t="shared" si="113"/>
        <v>000000</v>
      </c>
      <c r="AW51" s="14" t="str">
        <f t="shared" si="114"/>
        <v>000000</v>
      </c>
      <c r="AX51" s="14" t="str">
        <f t="shared" si="115"/>
        <v>B</v>
      </c>
      <c r="AY51" s="14" t="str">
        <f t="shared" si="116"/>
        <v/>
      </c>
      <c r="AZ51" s="14" t="str">
        <f t="shared" si="117"/>
        <v/>
      </c>
      <c r="BA51" s="14" t="str">
        <f t="shared" si="118"/>
        <v/>
      </c>
      <c r="BB51" s="14" t="str">
        <f t="shared" si="119"/>
        <v/>
      </c>
      <c r="BC51" s="14">
        <f t="shared" si="120"/>
        <v>1</v>
      </c>
      <c r="BD51" s="14">
        <f t="shared" si="121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5"/>
        <v/>
      </c>
      <c r="C52" s="24" t="str">
        <f t="shared" si="62"/>
        <v/>
      </c>
      <c r="D52" s="81" t="str">
        <f t="shared" si="66"/>
        <v/>
      </c>
      <c r="E52" s="121" t="str">
        <f t="shared" si="67"/>
        <v/>
      </c>
      <c r="F52" s="71" t="str">
        <f t="shared" si="56"/>
        <v/>
      </c>
      <c r="H52" s="85" t="str">
        <f>IF(Dashboard!K52="","",Dashboard!K52)</f>
        <v/>
      </c>
      <c r="J52" s="72" t="str">
        <f t="shared" si="57"/>
        <v/>
      </c>
      <c r="K52" s="81" t="str">
        <f t="shared" si="68"/>
        <v/>
      </c>
      <c r="L52" s="121" t="str">
        <f t="shared" si="69"/>
        <v/>
      </c>
      <c r="M52" s="24" t="str">
        <f t="shared" si="58"/>
        <v/>
      </c>
      <c r="N52" s="24" t="str">
        <f t="shared" si="70"/>
        <v/>
      </c>
      <c r="O52" s="124" t="str">
        <f t="shared" si="71"/>
        <v/>
      </c>
      <c r="P52" s="24" t="str">
        <f>IF(H52="","",IF(B52="NB",P51,IF(O52="",SUM($O$5:$O52)+N52,SUM($O$5:$O52))))</f>
        <v/>
      </c>
      <c r="Q52" s="130" t="str">
        <f t="shared" si="61"/>
        <v/>
      </c>
      <c r="R52" s="129" t="str">
        <f t="shared" si="72"/>
        <v/>
      </c>
      <c r="S52" s="83" t="str">
        <f t="shared" si="73"/>
        <v/>
      </c>
      <c r="T52" s="14" t="str">
        <f t="shared" si="63"/>
        <v/>
      </c>
      <c r="U52" s="14">
        <f t="shared" si="59"/>
        <v>0</v>
      </c>
      <c r="V52" s="14" t="str">
        <f t="shared" si="74"/>
        <v/>
      </c>
      <c r="W52" s="14" t="str">
        <f t="shared" si="94"/>
        <v/>
      </c>
      <c r="X52" s="83" t="str">
        <f t="shared" si="34"/>
        <v/>
      </c>
      <c r="Y52" s="14" t="str">
        <f t="shared" si="35"/>
        <v/>
      </c>
      <c r="Z52" s="14" t="str">
        <f t="shared" si="95"/>
        <v/>
      </c>
      <c r="AA52" s="14" t="str">
        <f t="shared" si="96"/>
        <v/>
      </c>
      <c r="AB52" s="14" t="str">
        <f t="shared" si="97"/>
        <v/>
      </c>
      <c r="AC52" s="14" t="str">
        <f t="shared" si="98"/>
        <v/>
      </c>
      <c r="AD52" s="14" t="str">
        <f t="shared" si="99"/>
        <v/>
      </c>
      <c r="AE52" s="14" t="str">
        <f t="shared" si="100"/>
        <v/>
      </c>
      <c r="AF52" s="14" t="str">
        <f t="shared" si="101"/>
        <v/>
      </c>
      <c r="AG52" s="44" t="str">
        <f t="shared" si="102"/>
        <v/>
      </c>
      <c r="AH52" s="44" t="str">
        <f t="shared" si="103"/>
        <v/>
      </c>
      <c r="AI52" s="44" t="str">
        <f t="shared" si="104"/>
        <v/>
      </c>
      <c r="AJ52" s="75" t="str">
        <f t="shared" si="105"/>
        <v/>
      </c>
      <c r="AK52" s="75" t="str">
        <f t="shared" si="106"/>
        <v/>
      </c>
      <c r="AL52" s="75" t="str">
        <f t="shared" si="107"/>
        <v/>
      </c>
      <c r="AM52" s="75" t="str">
        <f t="shared" si="108"/>
        <v/>
      </c>
      <c r="AP52" s="14" t="str">
        <f t="shared" si="109"/>
        <v/>
      </c>
      <c r="AQ52" s="14" t="str">
        <f t="shared" si="110"/>
        <v/>
      </c>
      <c r="AR52" s="14" t="str">
        <f>IF(Dashboard!K52="P",IF(AR51="",1,AR51+1),"")</f>
        <v/>
      </c>
      <c r="AS52" s="14" t="str">
        <f>IF(Dashboard!K52="B",IF(AS51="",1,AS51+1),"")</f>
        <v/>
      </c>
      <c r="AT52" s="14" t="str">
        <f t="shared" si="111"/>
        <v>00000</v>
      </c>
      <c r="AU52" s="14" t="str">
        <f t="shared" si="112"/>
        <v>00000</v>
      </c>
      <c r="AV52" s="14" t="str">
        <f t="shared" si="113"/>
        <v>000000</v>
      </c>
      <c r="AW52" s="14" t="str">
        <f t="shared" si="114"/>
        <v>000000</v>
      </c>
      <c r="AX52" s="14" t="str">
        <f t="shared" si="115"/>
        <v>B</v>
      </c>
      <c r="AY52" s="14" t="str">
        <f t="shared" si="116"/>
        <v/>
      </c>
      <c r="AZ52" s="14" t="str">
        <f t="shared" si="117"/>
        <v/>
      </c>
      <c r="BA52" s="14" t="str">
        <f t="shared" si="118"/>
        <v/>
      </c>
      <c r="BB52" s="14" t="str">
        <f t="shared" si="119"/>
        <v/>
      </c>
      <c r="BC52" s="14">
        <f t="shared" si="120"/>
        <v>1</v>
      </c>
      <c r="BD52" s="14">
        <f t="shared" si="121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5"/>
        <v/>
      </c>
      <c r="C53" s="24" t="str">
        <f t="shared" si="62"/>
        <v/>
      </c>
      <c r="D53" s="81" t="str">
        <f t="shared" si="66"/>
        <v/>
      </c>
      <c r="E53" s="121" t="str">
        <f t="shared" si="67"/>
        <v/>
      </c>
      <c r="F53" s="71" t="str">
        <f t="shared" si="56"/>
        <v/>
      </c>
      <c r="H53" s="85" t="str">
        <f>IF(Dashboard!K53="","",Dashboard!K53)</f>
        <v/>
      </c>
      <c r="J53" s="72" t="str">
        <f t="shared" si="57"/>
        <v/>
      </c>
      <c r="K53" s="81" t="str">
        <f t="shared" si="68"/>
        <v/>
      </c>
      <c r="L53" s="121" t="str">
        <f t="shared" si="69"/>
        <v/>
      </c>
      <c r="M53" s="24" t="str">
        <f t="shared" si="58"/>
        <v/>
      </c>
      <c r="N53" s="24" t="str">
        <f t="shared" si="70"/>
        <v/>
      </c>
      <c r="O53" s="124" t="str">
        <f t="shared" si="71"/>
        <v/>
      </c>
      <c r="P53" s="24" t="str">
        <f>IF(H53="","",IF(B53="NB",P52,IF(O53="",SUM($O$5:$O53)+N53,SUM($O$5:$O53))))</f>
        <v/>
      </c>
      <c r="Q53" s="130" t="str">
        <f t="shared" si="61"/>
        <v/>
      </c>
      <c r="R53" s="129" t="str">
        <f t="shared" si="72"/>
        <v/>
      </c>
      <c r="S53" s="83" t="str">
        <f t="shared" si="73"/>
        <v/>
      </c>
      <c r="T53" s="14" t="str">
        <f t="shared" si="63"/>
        <v/>
      </c>
      <c r="U53" s="14">
        <f t="shared" si="59"/>
        <v>0</v>
      </c>
      <c r="V53" s="14" t="str">
        <f t="shared" si="74"/>
        <v/>
      </c>
      <c r="W53" s="14" t="str">
        <f t="shared" si="94"/>
        <v/>
      </c>
      <c r="X53" s="83" t="str">
        <f t="shared" si="34"/>
        <v/>
      </c>
      <c r="Y53" s="14" t="str">
        <f t="shared" si="35"/>
        <v/>
      </c>
      <c r="Z53" s="14" t="str">
        <f t="shared" si="95"/>
        <v/>
      </c>
      <c r="AA53" s="14" t="str">
        <f t="shared" si="96"/>
        <v/>
      </c>
      <c r="AB53" s="14" t="str">
        <f t="shared" si="97"/>
        <v/>
      </c>
      <c r="AC53" s="14" t="str">
        <f t="shared" si="98"/>
        <v/>
      </c>
      <c r="AD53" s="14" t="str">
        <f t="shared" si="99"/>
        <v/>
      </c>
      <c r="AE53" s="14" t="str">
        <f t="shared" si="100"/>
        <v/>
      </c>
      <c r="AF53" s="14" t="str">
        <f t="shared" si="101"/>
        <v/>
      </c>
      <c r="AG53" s="44" t="str">
        <f t="shared" si="102"/>
        <v/>
      </c>
      <c r="AH53" s="44" t="str">
        <f t="shared" si="103"/>
        <v/>
      </c>
      <c r="AI53" s="44" t="str">
        <f t="shared" si="104"/>
        <v/>
      </c>
      <c r="AJ53" s="75" t="str">
        <f t="shared" si="105"/>
        <v/>
      </c>
      <c r="AK53" s="75" t="str">
        <f t="shared" si="106"/>
        <v/>
      </c>
      <c r="AL53" s="75" t="str">
        <f t="shared" si="107"/>
        <v/>
      </c>
      <c r="AM53" s="75" t="str">
        <f t="shared" si="108"/>
        <v/>
      </c>
      <c r="AP53" s="14" t="str">
        <f t="shared" si="109"/>
        <v/>
      </c>
      <c r="AQ53" s="14" t="str">
        <f t="shared" si="110"/>
        <v/>
      </c>
      <c r="AR53" s="14" t="str">
        <f>IF(Dashboard!K53="P",IF(AR52="",1,AR52+1),"")</f>
        <v/>
      </c>
      <c r="AS53" s="14" t="str">
        <f>IF(Dashboard!K53="B",IF(AS52="",1,AS52+1),"")</f>
        <v/>
      </c>
      <c r="AT53" s="14" t="str">
        <f t="shared" si="111"/>
        <v>00000</v>
      </c>
      <c r="AU53" s="14" t="str">
        <f t="shared" si="112"/>
        <v>00000</v>
      </c>
      <c r="AV53" s="14" t="str">
        <f t="shared" si="113"/>
        <v>000000</v>
      </c>
      <c r="AW53" s="14" t="str">
        <f t="shared" si="114"/>
        <v>000000</v>
      </c>
      <c r="AX53" s="14" t="str">
        <f t="shared" si="115"/>
        <v>B</v>
      </c>
      <c r="AY53" s="14" t="str">
        <f t="shared" si="116"/>
        <v/>
      </c>
      <c r="AZ53" s="14" t="str">
        <f t="shared" si="117"/>
        <v/>
      </c>
      <c r="BA53" s="14" t="str">
        <f t="shared" si="118"/>
        <v/>
      </c>
      <c r="BB53" s="14" t="str">
        <f t="shared" si="119"/>
        <v/>
      </c>
      <c r="BC53" s="14">
        <f t="shared" si="120"/>
        <v>1</v>
      </c>
      <c r="BD53" s="14">
        <f t="shared" si="121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5"/>
        <v/>
      </c>
      <c r="C54" s="25" t="str">
        <f t="shared" si="62"/>
        <v/>
      </c>
      <c r="D54" s="82" t="str">
        <f t="shared" si="66"/>
        <v/>
      </c>
      <c r="E54" s="122" t="str">
        <f t="shared" si="67"/>
        <v/>
      </c>
      <c r="F54" s="74" t="str">
        <f t="shared" si="56"/>
        <v/>
      </c>
      <c r="H54" s="86" t="str">
        <f>IF(Dashboard!K54="","",Dashboard!K54)</f>
        <v/>
      </c>
      <c r="J54" s="73" t="str">
        <f t="shared" si="57"/>
        <v/>
      </c>
      <c r="K54" s="82" t="str">
        <f t="shared" si="68"/>
        <v/>
      </c>
      <c r="L54" s="122" t="str">
        <f t="shared" si="69"/>
        <v/>
      </c>
      <c r="M54" s="25" t="str">
        <f t="shared" si="58"/>
        <v/>
      </c>
      <c r="N54" s="25" t="str">
        <f t="shared" si="70"/>
        <v/>
      </c>
      <c r="O54" s="131" t="str">
        <f t="shared" si="71"/>
        <v/>
      </c>
      <c r="P54" s="25" t="str">
        <f>IF(H54="","",IF(B54="NB",P53,IF(O54="",SUM($O$5:$O54)+N54,SUM($O$5:$O54))))</f>
        <v/>
      </c>
      <c r="Q54" s="132" t="str">
        <f t="shared" si="61"/>
        <v/>
      </c>
      <c r="R54" s="129" t="str">
        <f t="shared" si="72"/>
        <v/>
      </c>
      <c r="S54" s="83" t="str">
        <f t="shared" si="73"/>
        <v/>
      </c>
      <c r="T54" s="14" t="str">
        <f t="shared" si="63"/>
        <v/>
      </c>
      <c r="U54" s="14">
        <f t="shared" si="59"/>
        <v>0</v>
      </c>
      <c r="V54" s="14" t="str">
        <f t="shared" si="74"/>
        <v/>
      </c>
      <c r="W54" s="14" t="str">
        <f t="shared" si="94"/>
        <v/>
      </c>
      <c r="X54" s="83" t="str">
        <f t="shared" si="34"/>
        <v/>
      </c>
      <c r="Y54" s="14" t="str">
        <f t="shared" si="35"/>
        <v/>
      </c>
      <c r="Z54" s="14" t="str">
        <f t="shared" si="95"/>
        <v/>
      </c>
      <c r="AA54" s="14" t="str">
        <f t="shared" si="96"/>
        <v/>
      </c>
      <c r="AB54" s="14" t="str">
        <f t="shared" si="97"/>
        <v/>
      </c>
      <c r="AC54" s="14" t="str">
        <f t="shared" si="98"/>
        <v/>
      </c>
      <c r="AD54" s="14" t="str">
        <f t="shared" si="99"/>
        <v/>
      </c>
      <c r="AE54" s="14" t="str">
        <f t="shared" si="100"/>
        <v/>
      </c>
      <c r="AF54" s="14" t="str">
        <f t="shared" si="101"/>
        <v/>
      </c>
      <c r="AG54" s="44" t="str">
        <f t="shared" si="102"/>
        <v/>
      </c>
      <c r="AH54" s="44" t="str">
        <f t="shared" si="103"/>
        <v/>
      </c>
      <c r="AI54" s="44" t="str">
        <f t="shared" si="104"/>
        <v/>
      </c>
      <c r="AJ54" s="75" t="str">
        <f t="shared" si="105"/>
        <v/>
      </c>
      <c r="AK54" s="75" t="str">
        <f t="shared" si="106"/>
        <v/>
      </c>
      <c r="AL54" s="75" t="str">
        <f t="shared" si="107"/>
        <v/>
      </c>
      <c r="AM54" s="75" t="str">
        <f t="shared" si="108"/>
        <v/>
      </c>
      <c r="AP54" s="14" t="str">
        <f t="shared" si="109"/>
        <v/>
      </c>
      <c r="AQ54" s="14" t="str">
        <f t="shared" si="110"/>
        <v/>
      </c>
      <c r="AR54" s="14" t="str">
        <f>IF(Dashboard!K54="P",IF(AR53="",1,AR53+1),"")</f>
        <v/>
      </c>
      <c r="AS54" s="14" t="str">
        <f>IF(Dashboard!K54="B",IF(AS53="",1,AS53+1),"")</f>
        <v/>
      </c>
      <c r="AT54" s="14" t="str">
        <f t="shared" si="111"/>
        <v>00000</v>
      </c>
      <c r="AU54" s="14" t="str">
        <f t="shared" si="112"/>
        <v>00000</v>
      </c>
      <c r="AV54" s="14" t="str">
        <f t="shared" si="113"/>
        <v>000000</v>
      </c>
      <c r="AW54" s="14" t="str">
        <f t="shared" si="114"/>
        <v>000000</v>
      </c>
      <c r="AX54" s="14" t="str">
        <f t="shared" si="115"/>
        <v>B</v>
      </c>
      <c r="AY54" s="14" t="str">
        <f t="shared" si="116"/>
        <v/>
      </c>
      <c r="AZ54" s="14" t="str">
        <f t="shared" si="117"/>
        <v/>
      </c>
      <c r="BA54" s="14" t="str">
        <f t="shared" si="118"/>
        <v/>
      </c>
      <c r="BB54" s="14" t="str">
        <f t="shared" si="119"/>
        <v/>
      </c>
      <c r="BC54" s="14">
        <f t="shared" si="120"/>
        <v>1</v>
      </c>
      <c r="BD54" s="14">
        <f t="shared" si="121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5"/>
        <v/>
      </c>
      <c r="C55" s="36" t="str">
        <f t="shared" si="62"/>
        <v/>
      </c>
      <c r="D55" s="79" t="str">
        <f t="shared" si="66"/>
        <v/>
      </c>
      <c r="E55" s="120" t="str">
        <f t="shared" si="67"/>
        <v/>
      </c>
      <c r="F55" s="80" t="str">
        <f t="shared" si="56"/>
        <v/>
      </c>
      <c r="H55" s="84" t="str">
        <f>IF(Dashboard!K55="","",Dashboard!K55)</f>
        <v/>
      </c>
      <c r="J55" s="78" t="str">
        <f t="shared" si="57"/>
        <v/>
      </c>
      <c r="K55" s="79" t="str">
        <f t="shared" si="68"/>
        <v/>
      </c>
      <c r="L55" s="120" t="str">
        <f t="shared" si="69"/>
        <v/>
      </c>
      <c r="M55" s="36" t="str">
        <f t="shared" si="58"/>
        <v/>
      </c>
      <c r="N55" s="36" t="str">
        <f t="shared" si="70"/>
        <v/>
      </c>
      <c r="O55" s="136" t="str">
        <f t="shared" si="71"/>
        <v/>
      </c>
      <c r="P55" s="36" t="str">
        <f>IF(H55="","",IF(B55="NB",P54,IF(O55="",SUM($O$5:$O55)+N55,SUM($O$5:$O55))))</f>
        <v/>
      </c>
      <c r="Q55" s="137" t="str">
        <f t="shared" si="61"/>
        <v/>
      </c>
      <c r="R55" s="129" t="str">
        <f t="shared" si="72"/>
        <v/>
      </c>
      <c r="S55" s="83" t="str">
        <f t="shared" si="73"/>
        <v/>
      </c>
      <c r="T55" s="14" t="str">
        <f t="shared" si="63"/>
        <v/>
      </c>
      <c r="U55" s="14">
        <f t="shared" si="59"/>
        <v>0</v>
      </c>
      <c r="V55" s="14" t="str">
        <f t="shared" si="74"/>
        <v/>
      </c>
      <c r="W55" s="14" t="str">
        <f t="shared" si="94"/>
        <v/>
      </c>
      <c r="X55" s="83" t="str">
        <f t="shared" si="34"/>
        <v/>
      </c>
      <c r="Y55" s="14" t="str">
        <f t="shared" si="35"/>
        <v/>
      </c>
      <c r="Z55" s="14" t="str">
        <f t="shared" si="95"/>
        <v/>
      </c>
      <c r="AA55" s="14" t="str">
        <f t="shared" si="96"/>
        <v/>
      </c>
      <c r="AB55" s="14" t="str">
        <f t="shared" si="97"/>
        <v/>
      </c>
      <c r="AC55" s="14" t="str">
        <f t="shared" si="98"/>
        <v/>
      </c>
      <c r="AD55" s="14" t="str">
        <f t="shared" si="99"/>
        <v/>
      </c>
      <c r="AE55" s="14" t="str">
        <f t="shared" si="100"/>
        <v/>
      </c>
      <c r="AF55" s="14" t="str">
        <f t="shared" si="101"/>
        <v/>
      </c>
      <c r="AG55" s="44" t="str">
        <f t="shared" si="102"/>
        <v/>
      </c>
      <c r="AH55" s="44" t="str">
        <f t="shared" si="103"/>
        <v/>
      </c>
      <c r="AI55" s="44" t="str">
        <f t="shared" si="104"/>
        <v/>
      </c>
      <c r="AJ55" s="75" t="str">
        <f t="shared" si="105"/>
        <v/>
      </c>
      <c r="AK55" s="75" t="str">
        <f t="shared" si="106"/>
        <v/>
      </c>
      <c r="AL55" s="75" t="str">
        <f t="shared" si="107"/>
        <v/>
      </c>
      <c r="AM55" s="75" t="str">
        <f t="shared" si="108"/>
        <v/>
      </c>
      <c r="AP55" s="14" t="str">
        <f t="shared" si="109"/>
        <v/>
      </c>
      <c r="AQ55" s="14" t="str">
        <f t="shared" si="110"/>
        <v/>
      </c>
      <c r="AR55" s="14" t="str">
        <f>IF(Dashboard!K55="P",IF(AR54="",1,AR54+1),"")</f>
        <v/>
      </c>
      <c r="AS55" s="14" t="str">
        <f>IF(Dashboard!K55="B",IF(AS54="",1,AS54+1),"")</f>
        <v/>
      </c>
      <c r="AT55" s="14" t="str">
        <f t="shared" si="111"/>
        <v>00000</v>
      </c>
      <c r="AU55" s="14" t="str">
        <f t="shared" si="112"/>
        <v>00000</v>
      </c>
      <c r="AV55" s="14" t="str">
        <f t="shared" si="113"/>
        <v>000000</v>
      </c>
      <c r="AW55" s="14" t="str">
        <f t="shared" si="114"/>
        <v>000000</v>
      </c>
      <c r="AX55" s="14" t="str">
        <f t="shared" si="115"/>
        <v>B</v>
      </c>
      <c r="AY55" s="14" t="str">
        <f t="shared" si="116"/>
        <v/>
      </c>
      <c r="AZ55" s="14" t="str">
        <f t="shared" si="117"/>
        <v/>
      </c>
      <c r="BA55" s="14" t="str">
        <f t="shared" si="118"/>
        <v/>
      </c>
      <c r="BB55" s="14" t="str">
        <f t="shared" si="119"/>
        <v/>
      </c>
      <c r="BC55" s="14">
        <f t="shared" si="120"/>
        <v>1</v>
      </c>
      <c r="BD55" s="14">
        <f t="shared" si="121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5"/>
        <v/>
      </c>
      <c r="C56" s="24" t="str">
        <f t="shared" si="62"/>
        <v/>
      </c>
      <c r="D56" s="81" t="str">
        <f t="shared" si="66"/>
        <v/>
      </c>
      <c r="E56" s="121" t="str">
        <f t="shared" si="67"/>
        <v/>
      </c>
      <c r="F56" s="71" t="str">
        <f t="shared" si="56"/>
        <v/>
      </c>
      <c r="H56" s="85" t="str">
        <f>IF(Dashboard!K56="","",Dashboard!K56)</f>
        <v/>
      </c>
      <c r="J56" s="72" t="str">
        <f t="shared" si="57"/>
        <v/>
      </c>
      <c r="K56" s="81" t="str">
        <f t="shared" si="68"/>
        <v/>
      </c>
      <c r="L56" s="121" t="str">
        <f t="shared" si="69"/>
        <v/>
      </c>
      <c r="M56" s="24" t="str">
        <f t="shared" si="58"/>
        <v/>
      </c>
      <c r="N56" s="24" t="str">
        <f t="shared" si="70"/>
        <v/>
      </c>
      <c r="O56" s="124" t="str">
        <f t="shared" si="71"/>
        <v/>
      </c>
      <c r="P56" s="24" t="str">
        <f>IF(H56="","",IF(B56="NB",P55,IF(O56="",SUM($O$5:$O56)+N56,SUM($O$5:$O56))))</f>
        <v/>
      </c>
      <c r="Q56" s="130" t="str">
        <f t="shared" si="61"/>
        <v/>
      </c>
      <c r="R56" s="129" t="str">
        <f t="shared" si="72"/>
        <v/>
      </c>
      <c r="S56" s="83" t="str">
        <f t="shared" si="73"/>
        <v/>
      </c>
      <c r="T56" s="14" t="str">
        <f t="shared" si="63"/>
        <v/>
      </c>
      <c r="U56" s="14">
        <f t="shared" si="59"/>
        <v>0</v>
      </c>
      <c r="V56" s="14" t="str">
        <f t="shared" si="74"/>
        <v/>
      </c>
      <c r="W56" s="14" t="str">
        <f t="shared" si="94"/>
        <v/>
      </c>
      <c r="X56" s="83" t="str">
        <f t="shared" si="34"/>
        <v/>
      </c>
      <c r="Y56" s="14" t="str">
        <f t="shared" si="35"/>
        <v/>
      </c>
      <c r="Z56" s="14" t="str">
        <f t="shared" si="95"/>
        <v/>
      </c>
      <c r="AA56" s="14" t="str">
        <f t="shared" si="96"/>
        <v/>
      </c>
      <c r="AB56" s="14" t="str">
        <f t="shared" si="97"/>
        <v/>
      </c>
      <c r="AC56" s="14" t="str">
        <f t="shared" si="98"/>
        <v/>
      </c>
      <c r="AD56" s="14" t="str">
        <f t="shared" si="99"/>
        <v/>
      </c>
      <c r="AE56" s="14" t="str">
        <f t="shared" si="100"/>
        <v/>
      </c>
      <c r="AF56" s="14" t="str">
        <f t="shared" si="101"/>
        <v/>
      </c>
      <c r="AG56" s="44" t="str">
        <f t="shared" si="102"/>
        <v/>
      </c>
      <c r="AH56" s="44" t="str">
        <f t="shared" si="103"/>
        <v/>
      </c>
      <c r="AI56" s="44" t="str">
        <f t="shared" si="104"/>
        <v/>
      </c>
      <c r="AJ56" s="75" t="str">
        <f t="shared" si="105"/>
        <v/>
      </c>
      <c r="AK56" s="75" t="str">
        <f t="shared" si="106"/>
        <v/>
      </c>
      <c r="AL56" s="75" t="str">
        <f t="shared" si="107"/>
        <v/>
      </c>
      <c r="AM56" s="75" t="str">
        <f t="shared" si="108"/>
        <v/>
      </c>
      <c r="AP56" s="14" t="str">
        <f t="shared" si="109"/>
        <v/>
      </c>
      <c r="AQ56" s="14" t="str">
        <f t="shared" si="110"/>
        <v/>
      </c>
      <c r="AR56" s="14" t="str">
        <f>IF(Dashboard!K56="P",IF(AR55="",1,AR55+1),"")</f>
        <v/>
      </c>
      <c r="AS56" s="14" t="str">
        <f>IF(Dashboard!K56="B",IF(AS55="",1,AS55+1),"")</f>
        <v/>
      </c>
      <c r="AT56" s="14" t="str">
        <f t="shared" si="111"/>
        <v>00000</v>
      </c>
      <c r="AU56" s="14" t="str">
        <f t="shared" si="112"/>
        <v>00000</v>
      </c>
      <c r="AV56" s="14" t="str">
        <f t="shared" si="113"/>
        <v>000000</v>
      </c>
      <c r="AW56" s="14" t="str">
        <f t="shared" si="114"/>
        <v>000000</v>
      </c>
      <c r="AX56" s="14" t="str">
        <f t="shared" si="115"/>
        <v>B</v>
      </c>
      <c r="AY56" s="14" t="str">
        <f t="shared" si="116"/>
        <v/>
      </c>
      <c r="AZ56" s="14" t="str">
        <f t="shared" si="117"/>
        <v/>
      </c>
      <c r="BA56" s="14" t="str">
        <f t="shared" si="118"/>
        <v/>
      </c>
      <c r="BB56" s="14" t="str">
        <f t="shared" si="119"/>
        <v/>
      </c>
      <c r="BC56" s="14">
        <f t="shared" si="120"/>
        <v>1</v>
      </c>
      <c r="BD56" s="14">
        <f t="shared" si="121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5"/>
        <v/>
      </c>
      <c r="C57" s="24" t="str">
        <f t="shared" si="62"/>
        <v/>
      </c>
      <c r="D57" s="81" t="str">
        <f t="shared" si="66"/>
        <v/>
      </c>
      <c r="E57" s="121" t="str">
        <f t="shared" si="67"/>
        <v/>
      </c>
      <c r="F57" s="71" t="str">
        <f t="shared" si="56"/>
        <v/>
      </c>
      <c r="H57" s="85" t="str">
        <f>IF(Dashboard!K57="","",Dashboard!K57)</f>
        <v/>
      </c>
      <c r="J57" s="72" t="str">
        <f t="shared" si="57"/>
        <v/>
      </c>
      <c r="K57" s="81" t="str">
        <f t="shared" si="68"/>
        <v/>
      </c>
      <c r="L57" s="121" t="str">
        <f t="shared" si="69"/>
        <v/>
      </c>
      <c r="M57" s="24" t="str">
        <f t="shared" si="58"/>
        <v/>
      </c>
      <c r="N57" s="24" t="str">
        <f t="shared" si="70"/>
        <v/>
      </c>
      <c r="O57" s="124" t="str">
        <f t="shared" si="71"/>
        <v/>
      </c>
      <c r="P57" s="24" t="str">
        <f>IF(H57="","",IF(B57="NB",P56,IF(O57="",SUM($O$5:$O57)+N57,SUM($O$5:$O57))))</f>
        <v/>
      </c>
      <c r="Q57" s="130" t="str">
        <f t="shared" si="61"/>
        <v/>
      </c>
      <c r="R57" s="129" t="str">
        <f t="shared" si="72"/>
        <v/>
      </c>
      <c r="S57" s="83" t="str">
        <f t="shared" si="73"/>
        <v/>
      </c>
      <c r="T57" s="14" t="str">
        <f t="shared" si="63"/>
        <v/>
      </c>
      <c r="U57" s="14">
        <f t="shared" si="59"/>
        <v>0</v>
      </c>
      <c r="V57" s="14" t="str">
        <f t="shared" si="74"/>
        <v/>
      </c>
      <c r="W57" s="14" t="str">
        <f t="shared" si="94"/>
        <v/>
      </c>
      <c r="X57" s="83" t="str">
        <f t="shared" si="34"/>
        <v/>
      </c>
      <c r="Y57" s="14" t="str">
        <f t="shared" si="35"/>
        <v/>
      </c>
      <c r="Z57" s="14" t="str">
        <f t="shared" si="95"/>
        <v/>
      </c>
      <c r="AA57" s="14" t="str">
        <f t="shared" si="96"/>
        <v/>
      </c>
      <c r="AB57" s="14" t="str">
        <f t="shared" si="97"/>
        <v/>
      </c>
      <c r="AC57" s="14" t="str">
        <f t="shared" si="98"/>
        <v/>
      </c>
      <c r="AD57" s="14" t="str">
        <f t="shared" si="99"/>
        <v/>
      </c>
      <c r="AE57" s="14" t="str">
        <f t="shared" si="100"/>
        <v/>
      </c>
      <c r="AF57" s="14" t="str">
        <f t="shared" si="101"/>
        <v/>
      </c>
      <c r="AG57" s="44" t="str">
        <f t="shared" si="102"/>
        <v/>
      </c>
      <c r="AH57" s="44" t="str">
        <f t="shared" si="103"/>
        <v/>
      </c>
      <c r="AI57" s="44" t="str">
        <f t="shared" si="104"/>
        <v/>
      </c>
      <c r="AJ57" s="75" t="str">
        <f t="shared" si="105"/>
        <v/>
      </c>
      <c r="AK57" s="75" t="str">
        <f t="shared" si="106"/>
        <v/>
      </c>
      <c r="AL57" s="75" t="str">
        <f t="shared" si="107"/>
        <v/>
      </c>
      <c r="AM57" s="75" t="str">
        <f t="shared" si="108"/>
        <v/>
      </c>
      <c r="AP57" s="14" t="str">
        <f t="shared" si="109"/>
        <v/>
      </c>
      <c r="AQ57" s="14" t="str">
        <f t="shared" si="110"/>
        <v/>
      </c>
      <c r="AR57" s="14" t="str">
        <f>IF(Dashboard!K57="P",IF(AR56="",1,AR56+1),"")</f>
        <v/>
      </c>
      <c r="AS57" s="14" t="str">
        <f>IF(Dashboard!K57="B",IF(AS56="",1,AS56+1),"")</f>
        <v/>
      </c>
      <c r="AT57" s="14" t="str">
        <f t="shared" si="111"/>
        <v>00000</v>
      </c>
      <c r="AU57" s="14" t="str">
        <f t="shared" si="112"/>
        <v>00000</v>
      </c>
      <c r="AV57" s="14" t="str">
        <f t="shared" si="113"/>
        <v>000000</v>
      </c>
      <c r="AW57" s="14" t="str">
        <f t="shared" si="114"/>
        <v>000000</v>
      </c>
      <c r="AX57" s="14" t="str">
        <f t="shared" si="115"/>
        <v>B</v>
      </c>
      <c r="AY57" s="14" t="str">
        <f t="shared" si="116"/>
        <v/>
      </c>
      <c r="AZ57" s="14" t="str">
        <f t="shared" si="117"/>
        <v/>
      </c>
      <c r="BA57" s="14" t="str">
        <f t="shared" si="118"/>
        <v/>
      </c>
      <c r="BB57" s="14" t="str">
        <f t="shared" si="119"/>
        <v/>
      </c>
      <c r="BC57" s="14">
        <f t="shared" si="120"/>
        <v>1</v>
      </c>
      <c r="BD57" s="14">
        <f t="shared" si="121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5"/>
        <v/>
      </c>
      <c r="C58" s="24" t="str">
        <f t="shared" si="62"/>
        <v/>
      </c>
      <c r="D58" s="81" t="str">
        <f t="shared" si="66"/>
        <v/>
      </c>
      <c r="E58" s="121" t="str">
        <f t="shared" si="67"/>
        <v/>
      </c>
      <c r="F58" s="71" t="str">
        <f t="shared" si="56"/>
        <v/>
      </c>
      <c r="H58" s="85" t="str">
        <f>IF(Dashboard!K58="","",Dashboard!K58)</f>
        <v/>
      </c>
      <c r="J58" s="72" t="str">
        <f t="shared" si="57"/>
        <v/>
      </c>
      <c r="K58" s="81" t="str">
        <f t="shared" si="68"/>
        <v/>
      </c>
      <c r="L58" s="121" t="str">
        <f t="shared" si="69"/>
        <v/>
      </c>
      <c r="M58" s="24" t="str">
        <f t="shared" si="58"/>
        <v/>
      </c>
      <c r="N58" s="24" t="str">
        <f t="shared" si="70"/>
        <v/>
      </c>
      <c r="O58" s="124" t="str">
        <f t="shared" si="71"/>
        <v/>
      </c>
      <c r="P58" s="24" t="str">
        <f>IF(H58="","",IF(B58="NB",P57,IF(O58="",SUM($O$5:$O58)+N58,SUM($O$5:$O58))))</f>
        <v/>
      </c>
      <c r="Q58" s="130" t="str">
        <f t="shared" si="61"/>
        <v/>
      </c>
      <c r="R58" s="129" t="str">
        <f t="shared" si="72"/>
        <v/>
      </c>
      <c r="S58" s="83" t="str">
        <f t="shared" si="73"/>
        <v/>
      </c>
      <c r="T58" s="14" t="str">
        <f t="shared" si="63"/>
        <v/>
      </c>
      <c r="U58" s="14">
        <f t="shared" si="59"/>
        <v>0</v>
      </c>
      <c r="V58" s="14" t="str">
        <f t="shared" si="74"/>
        <v/>
      </c>
      <c r="W58" s="14" t="str">
        <f t="shared" si="94"/>
        <v/>
      </c>
      <c r="X58" s="83" t="str">
        <f t="shared" si="34"/>
        <v/>
      </c>
      <c r="Y58" s="14" t="str">
        <f t="shared" si="35"/>
        <v/>
      </c>
      <c r="Z58" s="14" t="str">
        <f t="shared" si="95"/>
        <v/>
      </c>
      <c r="AA58" s="14" t="str">
        <f t="shared" si="96"/>
        <v/>
      </c>
      <c r="AB58" s="14" t="str">
        <f t="shared" si="97"/>
        <v/>
      </c>
      <c r="AC58" s="14" t="str">
        <f t="shared" si="98"/>
        <v/>
      </c>
      <c r="AD58" s="14" t="str">
        <f t="shared" si="99"/>
        <v/>
      </c>
      <c r="AE58" s="14" t="str">
        <f t="shared" si="100"/>
        <v/>
      </c>
      <c r="AF58" s="14" t="str">
        <f t="shared" si="101"/>
        <v/>
      </c>
      <c r="AG58" s="44" t="str">
        <f t="shared" si="102"/>
        <v/>
      </c>
      <c r="AH58" s="44" t="str">
        <f t="shared" si="103"/>
        <v/>
      </c>
      <c r="AI58" s="44" t="str">
        <f t="shared" si="104"/>
        <v/>
      </c>
      <c r="AJ58" s="75" t="str">
        <f t="shared" si="105"/>
        <v/>
      </c>
      <c r="AK58" s="75" t="str">
        <f t="shared" si="106"/>
        <v/>
      </c>
      <c r="AL58" s="75" t="str">
        <f t="shared" si="107"/>
        <v/>
      </c>
      <c r="AM58" s="75" t="str">
        <f t="shared" si="108"/>
        <v/>
      </c>
      <c r="AP58" s="14" t="str">
        <f t="shared" si="109"/>
        <v/>
      </c>
      <c r="AQ58" s="14" t="str">
        <f t="shared" si="110"/>
        <v/>
      </c>
      <c r="AR58" s="14" t="str">
        <f>IF(Dashboard!K58="P",IF(AR57="",1,AR57+1),"")</f>
        <v/>
      </c>
      <c r="AS58" s="14" t="str">
        <f>IF(Dashboard!K58="B",IF(AS57="",1,AS57+1),"")</f>
        <v/>
      </c>
      <c r="AT58" s="14" t="str">
        <f t="shared" si="111"/>
        <v>00000</v>
      </c>
      <c r="AU58" s="14" t="str">
        <f t="shared" si="112"/>
        <v>00000</v>
      </c>
      <c r="AV58" s="14" t="str">
        <f t="shared" si="113"/>
        <v>000000</v>
      </c>
      <c r="AW58" s="14" t="str">
        <f t="shared" si="114"/>
        <v>000000</v>
      </c>
      <c r="AX58" s="14" t="str">
        <f t="shared" si="115"/>
        <v>B</v>
      </c>
      <c r="AY58" s="14" t="str">
        <f t="shared" si="116"/>
        <v/>
      </c>
      <c r="AZ58" s="14" t="str">
        <f t="shared" si="117"/>
        <v/>
      </c>
      <c r="BA58" s="14" t="str">
        <f t="shared" si="118"/>
        <v/>
      </c>
      <c r="BB58" s="14" t="str">
        <f t="shared" si="119"/>
        <v/>
      </c>
      <c r="BC58" s="14">
        <f t="shared" si="120"/>
        <v>1</v>
      </c>
      <c r="BD58" s="14">
        <f t="shared" si="121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5"/>
        <v/>
      </c>
      <c r="C59" s="25" t="str">
        <f t="shared" si="62"/>
        <v/>
      </c>
      <c r="D59" s="82" t="str">
        <f t="shared" si="66"/>
        <v/>
      </c>
      <c r="E59" s="122" t="str">
        <f t="shared" si="67"/>
        <v/>
      </c>
      <c r="F59" s="74" t="str">
        <f t="shared" si="56"/>
        <v/>
      </c>
      <c r="H59" s="86" t="str">
        <f>IF(Dashboard!K59="","",Dashboard!K59)</f>
        <v/>
      </c>
      <c r="J59" s="73" t="str">
        <f t="shared" si="57"/>
        <v/>
      </c>
      <c r="K59" s="82" t="str">
        <f t="shared" si="68"/>
        <v/>
      </c>
      <c r="L59" s="122" t="str">
        <f t="shared" si="69"/>
        <v/>
      </c>
      <c r="M59" s="25" t="str">
        <f t="shared" si="58"/>
        <v/>
      </c>
      <c r="N59" s="25" t="str">
        <f t="shared" si="70"/>
        <v/>
      </c>
      <c r="O59" s="131" t="str">
        <f t="shared" si="71"/>
        <v/>
      </c>
      <c r="P59" s="25" t="str">
        <f>IF(H59="","",IF(B59="NB",P58,IF(O59="",SUM($O$5:$O59)+N59,SUM($O$5:$O59))))</f>
        <v/>
      </c>
      <c r="Q59" s="132" t="str">
        <f t="shared" si="61"/>
        <v/>
      </c>
      <c r="R59" s="129" t="str">
        <f t="shared" si="72"/>
        <v/>
      </c>
      <c r="S59" s="83" t="str">
        <f t="shared" si="73"/>
        <v/>
      </c>
      <c r="T59" s="14" t="str">
        <f t="shared" si="63"/>
        <v/>
      </c>
      <c r="U59" s="14">
        <f t="shared" si="59"/>
        <v>0</v>
      </c>
      <c r="V59" s="14" t="str">
        <f t="shared" si="74"/>
        <v/>
      </c>
      <c r="W59" s="14" t="str">
        <f t="shared" si="94"/>
        <v/>
      </c>
      <c r="X59" s="83" t="str">
        <f t="shared" si="34"/>
        <v/>
      </c>
      <c r="Y59" s="14" t="str">
        <f t="shared" si="35"/>
        <v/>
      </c>
      <c r="Z59" s="14" t="str">
        <f t="shared" si="95"/>
        <v/>
      </c>
      <c r="AA59" s="14" t="str">
        <f t="shared" si="96"/>
        <v/>
      </c>
      <c r="AB59" s="14" t="str">
        <f t="shared" si="97"/>
        <v/>
      </c>
      <c r="AC59" s="14" t="str">
        <f t="shared" si="98"/>
        <v/>
      </c>
      <c r="AD59" s="14" t="str">
        <f t="shared" si="99"/>
        <v/>
      </c>
      <c r="AE59" s="14" t="str">
        <f t="shared" si="100"/>
        <v/>
      </c>
      <c r="AF59" s="14" t="str">
        <f t="shared" si="101"/>
        <v/>
      </c>
      <c r="AG59" s="44" t="str">
        <f t="shared" si="102"/>
        <v/>
      </c>
      <c r="AH59" s="44" t="str">
        <f t="shared" si="103"/>
        <v/>
      </c>
      <c r="AI59" s="44" t="str">
        <f t="shared" si="104"/>
        <v/>
      </c>
      <c r="AJ59" s="75" t="str">
        <f t="shared" si="105"/>
        <v/>
      </c>
      <c r="AK59" s="75" t="str">
        <f t="shared" si="106"/>
        <v/>
      </c>
      <c r="AL59" s="75" t="str">
        <f t="shared" si="107"/>
        <v/>
      </c>
      <c r="AM59" s="75" t="str">
        <f t="shared" si="108"/>
        <v/>
      </c>
      <c r="AP59" s="14" t="str">
        <f t="shared" si="109"/>
        <v/>
      </c>
      <c r="AQ59" s="14" t="str">
        <f t="shared" si="110"/>
        <v/>
      </c>
      <c r="AR59" s="14" t="str">
        <f>IF(Dashboard!K59="P",IF(AR58="",1,AR58+1),"")</f>
        <v/>
      </c>
      <c r="AS59" s="14" t="str">
        <f>IF(Dashboard!K59="B",IF(AS58="",1,AS58+1),"")</f>
        <v/>
      </c>
      <c r="AT59" s="14" t="str">
        <f t="shared" si="111"/>
        <v>00000</v>
      </c>
      <c r="AU59" s="14" t="str">
        <f t="shared" si="112"/>
        <v>00000</v>
      </c>
      <c r="AV59" s="14" t="str">
        <f t="shared" si="113"/>
        <v>000000</v>
      </c>
      <c r="AW59" s="14" t="str">
        <f t="shared" si="114"/>
        <v>000000</v>
      </c>
      <c r="AX59" s="14" t="str">
        <f t="shared" si="115"/>
        <v>B</v>
      </c>
      <c r="AY59" s="14" t="str">
        <f t="shared" si="116"/>
        <v/>
      </c>
      <c r="AZ59" s="14" t="str">
        <f t="shared" si="117"/>
        <v/>
      </c>
      <c r="BA59" s="14" t="str">
        <f t="shared" si="118"/>
        <v/>
      </c>
      <c r="BB59" s="14" t="str">
        <f t="shared" si="119"/>
        <v/>
      </c>
      <c r="BC59" s="14">
        <f t="shared" si="120"/>
        <v>1</v>
      </c>
      <c r="BD59" s="14">
        <f t="shared" si="121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5"/>
        <v/>
      </c>
      <c r="C60" s="36" t="str">
        <f t="shared" si="62"/>
        <v/>
      </c>
      <c r="D60" s="79" t="str">
        <f t="shared" si="66"/>
        <v/>
      </c>
      <c r="E60" s="120" t="str">
        <f t="shared" si="67"/>
        <v/>
      </c>
      <c r="F60" s="80" t="str">
        <f t="shared" si="56"/>
        <v/>
      </c>
      <c r="H60" s="84" t="str">
        <f>IF(Dashboard!K60="","",Dashboard!K60)</f>
        <v/>
      </c>
      <c r="J60" s="78" t="str">
        <f t="shared" si="57"/>
        <v/>
      </c>
      <c r="K60" s="79" t="str">
        <f t="shared" si="68"/>
        <v/>
      </c>
      <c r="L60" s="120" t="str">
        <f t="shared" si="69"/>
        <v/>
      </c>
      <c r="M60" s="36" t="str">
        <f t="shared" si="58"/>
        <v/>
      </c>
      <c r="N60" s="36" t="str">
        <f t="shared" si="70"/>
        <v/>
      </c>
      <c r="O60" s="136" t="str">
        <f t="shared" si="71"/>
        <v/>
      </c>
      <c r="P60" s="36" t="str">
        <f>IF(H60="","",IF(B60="NB",P59,IF(O60="",SUM($O$5:$O60)+N60,SUM($O$5:$O60))))</f>
        <v/>
      </c>
      <c r="Q60" s="137" t="str">
        <f t="shared" si="61"/>
        <v/>
      </c>
      <c r="R60" s="129" t="str">
        <f t="shared" si="72"/>
        <v/>
      </c>
      <c r="S60" s="83" t="str">
        <f t="shared" si="73"/>
        <v/>
      </c>
      <c r="T60" s="14" t="str">
        <f t="shared" si="63"/>
        <v/>
      </c>
      <c r="U60" s="14">
        <f t="shared" si="59"/>
        <v>0</v>
      </c>
      <c r="V60" s="14" t="str">
        <f t="shared" si="74"/>
        <v/>
      </c>
      <c r="W60" s="14" t="str">
        <f t="shared" si="94"/>
        <v/>
      </c>
      <c r="X60" s="83" t="str">
        <f t="shared" si="34"/>
        <v/>
      </c>
      <c r="Y60" s="14" t="str">
        <f t="shared" si="35"/>
        <v/>
      </c>
      <c r="Z60" s="14" t="str">
        <f t="shared" si="95"/>
        <v/>
      </c>
      <c r="AA60" s="14" t="str">
        <f t="shared" si="96"/>
        <v/>
      </c>
      <c r="AB60" s="14" t="str">
        <f t="shared" si="97"/>
        <v/>
      </c>
      <c r="AC60" s="14" t="str">
        <f t="shared" si="98"/>
        <v/>
      </c>
      <c r="AD60" s="14" t="str">
        <f t="shared" si="99"/>
        <v/>
      </c>
      <c r="AE60" s="14" t="str">
        <f t="shared" si="100"/>
        <v/>
      </c>
      <c r="AF60" s="14" t="str">
        <f t="shared" si="101"/>
        <v/>
      </c>
      <c r="AG60" s="44" t="str">
        <f t="shared" si="102"/>
        <v/>
      </c>
      <c r="AH60" s="44" t="str">
        <f t="shared" si="103"/>
        <v/>
      </c>
      <c r="AI60" s="44" t="str">
        <f t="shared" si="104"/>
        <v/>
      </c>
      <c r="AJ60" s="75" t="str">
        <f t="shared" si="105"/>
        <v/>
      </c>
      <c r="AK60" s="75" t="str">
        <f t="shared" si="106"/>
        <v/>
      </c>
      <c r="AL60" s="75" t="str">
        <f t="shared" si="107"/>
        <v/>
      </c>
      <c r="AM60" s="75" t="str">
        <f t="shared" si="108"/>
        <v/>
      </c>
      <c r="AP60" s="14" t="str">
        <f t="shared" si="109"/>
        <v/>
      </c>
      <c r="AQ60" s="14" t="str">
        <f t="shared" si="110"/>
        <v/>
      </c>
      <c r="AR60" s="14" t="str">
        <f>IF(Dashboard!K60="P",IF(AR59="",1,AR59+1),"")</f>
        <v/>
      </c>
      <c r="AS60" s="14" t="str">
        <f>IF(Dashboard!K60="B",IF(AS59="",1,AS59+1),"")</f>
        <v/>
      </c>
      <c r="AT60" s="14" t="str">
        <f t="shared" si="111"/>
        <v>00000</v>
      </c>
      <c r="AU60" s="14" t="str">
        <f t="shared" si="112"/>
        <v>00000</v>
      </c>
      <c r="AV60" s="14" t="str">
        <f t="shared" si="113"/>
        <v>000000</v>
      </c>
      <c r="AW60" s="14" t="str">
        <f t="shared" si="114"/>
        <v>000000</v>
      </c>
      <c r="AX60" s="14" t="str">
        <f t="shared" si="115"/>
        <v>B</v>
      </c>
      <c r="AY60" s="14" t="str">
        <f t="shared" si="116"/>
        <v/>
      </c>
      <c r="AZ60" s="14" t="str">
        <f t="shared" si="117"/>
        <v/>
      </c>
      <c r="BA60" s="14" t="str">
        <f t="shared" si="118"/>
        <v/>
      </c>
      <c r="BB60" s="14" t="str">
        <f t="shared" si="119"/>
        <v/>
      </c>
      <c r="BC60" s="14">
        <f t="shared" si="120"/>
        <v>1</v>
      </c>
      <c r="BD60" s="14">
        <f t="shared" si="121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5"/>
        <v/>
      </c>
      <c r="C61" s="24" t="str">
        <f t="shared" si="62"/>
        <v/>
      </c>
      <c r="D61" s="81" t="str">
        <f t="shared" si="66"/>
        <v/>
      </c>
      <c r="E61" s="121" t="str">
        <f t="shared" si="67"/>
        <v/>
      </c>
      <c r="F61" s="71" t="str">
        <f t="shared" si="56"/>
        <v/>
      </c>
      <c r="H61" s="85" t="str">
        <f>IF(Dashboard!K61="","",Dashboard!K61)</f>
        <v/>
      </c>
      <c r="J61" s="72" t="str">
        <f t="shared" si="57"/>
        <v/>
      </c>
      <c r="K61" s="81" t="str">
        <f t="shared" si="68"/>
        <v/>
      </c>
      <c r="L61" s="121" t="str">
        <f t="shared" si="69"/>
        <v/>
      </c>
      <c r="M61" s="24" t="str">
        <f t="shared" si="58"/>
        <v/>
      </c>
      <c r="N61" s="24" t="str">
        <f t="shared" si="70"/>
        <v/>
      </c>
      <c r="O61" s="124" t="str">
        <f t="shared" si="71"/>
        <v/>
      </c>
      <c r="P61" s="24" t="str">
        <f>IF(H61="","",IF(B61="NB",P60,IF(O61="",SUM($O$5:$O61)+N61,SUM($O$5:$O61))))</f>
        <v/>
      </c>
      <c r="Q61" s="130" t="str">
        <f t="shared" si="61"/>
        <v/>
      </c>
      <c r="R61" s="129" t="str">
        <f t="shared" si="72"/>
        <v/>
      </c>
      <c r="S61" s="83" t="str">
        <f t="shared" si="73"/>
        <v/>
      </c>
      <c r="T61" s="14" t="str">
        <f t="shared" si="63"/>
        <v/>
      </c>
      <c r="U61" s="14">
        <f t="shared" si="59"/>
        <v>0</v>
      </c>
      <c r="V61" s="14" t="str">
        <f t="shared" si="74"/>
        <v/>
      </c>
      <c r="W61" s="14" t="str">
        <f t="shared" si="94"/>
        <v/>
      </c>
      <c r="X61" s="83" t="str">
        <f t="shared" si="34"/>
        <v/>
      </c>
      <c r="Y61" s="14" t="str">
        <f t="shared" si="35"/>
        <v/>
      </c>
      <c r="Z61" s="14" t="str">
        <f t="shared" si="95"/>
        <v/>
      </c>
      <c r="AA61" s="14" t="str">
        <f t="shared" si="96"/>
        <v/>
      </c>
      <c r="AB61" s="14" t="str">
        <f t="shared" si="97"/>
        <v/>
      </c>
      <c r="AC61" s="14" t="str">
        <f t="shared" si="98"/>
        <v/>
      </c>
      <c r="AD61" s="14" t="str">
        <f t="shared" si="99"/>
        <v/>
      </c>
      <c r="AE61" s="14" t="str">
        <f t="shared" si="100"/>
        <v/>
      </c>
      <c r="AF61" s="14" t="str">
        <f t="shared" si="101"/>
        <v/>
      </c>
      <c r="AG61" s="44" t="str">
        <f t="shared" si="102"/>
        <v/>
      </c>
      <c r="AH61" s="44" t="str">
        <f t="shared" si="103"/>
        <v/>
      </c>
      <c r="AI61" s="44" t="str">
        <f t="shared" si="104"/>
        <v/>
      </c>
      <c r="AJ61" s="75" t="str">
        <f t="shared" si="105"/>
        <v/>
      </c>
      <c r="AK61" s="75" t="str">
        <f t="shared" si="106"/>
        <v/>
      </c>
      <c r="AL61" s="75" t="str">
        <f t="shared" si="107"/>
        <v/>
      </c>
      <c r="AM61" s="75" t="str">
        <f t="shared" si="108"/>
        <v/>
      </c>
      <c r="AP61" s="14" t="str">
        <f t="shared" si="109"/>
        <v/>
      </c>
      <c r="AQ61" s="14" t="str">
        <f t="shared" si="110"/>
        <v/>
      </c>
      <c r="AR61" s="14" t="str">
        <f>IF(Dashboard!K61="P",IF(AR60="",1,AR60+1),"")</f>
        <v/>
      </c>
      <c r="AS61" s="14" t="str">
        <f>IF(Dashboard!K61="B",IF(AS60="",1,AS60+1),"")</f>
        <v/>
      </c>
      <c r="AT61" s="14" t="str">
        <f t="shared" si="111"/>
        <v>00000</v>
      </c>
      <c r="AU61" s="14" t="str">
        <f t="shared" si="112"/>
        <v>00000</v>
      </c>
      <c r="AV61" s="14" t="str">
        <f t="shared" si="113"/>
        <v>000000</v>
      </c>
      <c r="AW61" s="14" t="str">
        <f t="shared" si="114"/>
        <v>000000</v>
      </c>
      <c r="AX61" s="14" t="str">
        <f t="shared" si="115"/>
        <v>B</v>
      </c>
      <c r="AY61" s="14" t="str">
        <f t="shared" si="116"/>
        <v/>
      </c>
      <c r="AZ61" s="14" t="str">
        <f t="shared" si="117"/>
        <v/>
      </c>
      <c r="BA61" s="14" t="str">
        <f t="shared" si="118"/>
        <v/>
      </c>
      <c r="BB61" s="14" t="str">
        <f t="shared" si="119"/>
        <v/>
      </c>
      <c r="BC61" s="14">
        <f t="shared" si="120"/>
        <v>1</v>
      </c>
      <c r="BD61" s="14">
        <f t="shared" si="121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5"/>
        <v/>
      </c>
      <c r="C62" s="24" t="str">
        <f t="shared" si="62"/>
        <v/>
      </c>
      <c r="D62" s="81" t="str">
        <f t="shared" si="66"/>
        <v/>
      </c>
      <c r="E62" s="121" t="str">
        <f t="shared" si="67"/>
        <v/>
      </c>
      <c r="F62" s="71" t="str">
        <f t="shared" si="56"/>
        <v/>
      </c>
      <c r="H62" s="85" t="str">
        <f>IF(Dashboard!K62="","",Dashboard!K62)</f>
        <v/>
      </c>
      <c r="J62" s="72" t="str">
        <f t="shared" si="57"/>
        <v/>
      </c>
      <c r="K62" s="81" t="str">
        <f t="shared" si="68"/>
        <v/>
      </c>
      <c r="L62" s="121" t="str">
        <f t="shared" si="69"/>
        <v/>
      </c>
      <c r="M62" s="24" t="str">
        <f t="shared" si="58"/>
        <v/>
      </c>
      <c r="N62" s="24" t="str">
        <f t="shared" si="70"/>
        <v/>
      </c>
      <c r="O62" s="124" t="str">
        <f t="shared" si="71"/>
        <v/>
      </c>
      <c r="P62" s="24" t="str">
        <f>IF(H62="","",IF(B62="NB",P61,IF(O62="",SUM($O$5:$O62)+N62,SUM($O$5:$O62))))</f>
        <v/>
      </c>
      <c r="Q62" s="130" t="str">
        <f t="shared" si="61"/>
        <v/>
      </c>
      <c r="R62" s="129" t="str">
        <f t="shared" si="72"/>
        <v/>
      </c>
      <c r="S62" s="83" t="str">
        <f t="shared" si="73"/>
        <v/>
      </c>
      <c r="T62" s="14" t="str">
        <f t="shared" si="63"/>
        <v/>
      </c>
      <c r="U62" s="14">
        <f t="shared" si="59"/>
        <v>0</v>
      </c>
      <c r="V62" s="14" t="str">
        <f t="shared" si="74"/>
        <v/>
      </c>
      <c r="W62" s="14" t="str">
        <f t="shared" si="94"/>
        <v/>
      </c>
      <c r="X62" s="83" t="str">
        <f t="shared" si="34"/>
        <v/>
      </c>
      <c r="Y62" s="14" t="str">
        <f t="shared" si="35"/>
        <v/>
      </c>
      <c r="Z62" s="14" t="str">
        <f t="shared" si="95"/>
        <v/>
      </c>
      <c r="AA62" s="14" t="str">
        <f t="shared" si="96"/>
        <v/>
      </c>
      <c r="AB62" s="14" t="str">
        <f t="shared" si="97"/>
        <v/>
      </c>
      <c r="AC62" s="14" t="str">
        <f t="shared" si="98"/>
        <v/>
      </c>
      <c r="AD62" s="14" t="str">
        <f t="shared" si="99"/>
        <v/>
      </c>
      <c r="AE62" s="14" t="str">
        <f t="shared" si="100"/>
        <v/>
      </c>
      <c r="AF62" s="14" t="str">
        <f t="shared" si="101"/>
        <v/>
      </c>
      <c r="AG62" s="44" t="str">
        <f t="shared" si="102"/>
        <v/>
      </c>
      <c r="AH62" s="44" t="str">
        <f t="shared" si="103"/>
        <v/>
      </c>
      <c r="AI62" s="44" t="str">
        <f t="shared" si="104"/>
        <v/>
      </c>
      <c r="AJ62" s="75" t="str">
        <f t="shared" si="105"/>
        <v/>
      </c>
      <c r="AK62" s="75" t="str">
        <f t="shared" si="106"/>
        <v/>
      </c>
      <c r="AL62" s="75" t="str">
        <f t="shared" si="107"/>
        <v/>
      </c>
      <c r="AM62" s="75" t="str">
        <f t="shared" si="108"/>
        <v/>
      </c>
      <c r="AP62" s="14" t="str">
        <f t="shared" si="109"/>
        <v/>
      </c>
      <c r="AQ62" s="14" t="str">
        <f t="shared" si="110"/>
        <v/>
      </c>
      <c r="AR62" s="14" t="str">
        <f>IF(Dashboard!K62="P",IF(AR61="",1,AR61+1),"")</f>
        <v/>
      </c>
      <c r="AS62" s="14" t="str">
        <f>IF(Dashboard!K62="B",IF(AS61="",1,AS61+1),"")</f>
        <v/>
      </c>
      <c r="AT62" s="14" t="str">
        <f t="shared" si="111"/>
        <v>00000</v>
      </c>
      <c r="AU62" s="14" t="str">
        <f t="shared" si="112"/>
        <v>00000</v>
      </c>
      <c r="AV62" s="14" t="str">
        <f t="shared" si="113"/>
        <v>000000</v>
      </c>
      <c r="AW62" s="14" t="str">
        <f t="shared" si="114"/>
        <v>000000</v>
      </c>
      <c r="AX62" s="14" t="str">
        <f t="shared" si="115"/>
        <v>B</v>
      </c>
      <c r="AY62" s="14" t="str">
        <f t="shared" si="116"/>
        <v/>
      </c>
      <c r="AZ62" s="14" t="str">
        <f t="shared" si="117"/>
        <v/>
      </c>
      <c r="BA62" s="14" t="str">
        <f t="shared" si="118"/>
        <v/>
      </c>
      <c r="BB62" s="14" t="str">
        <f t="shared" si="119"/>
        <v/>
      </c>
      <c r="BC62" s="14">
        <f t="shared" si="120"/>
        <v>1</v>
      </c>
      <c r="BD62" s="14">
        <f t="shared" si="121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5"/>
        <v/>
      </c>
      <c r="C63" s="24" t="str">
        <f t="shared" si="62"/>
        <v/>
      </c>
      <c r="D63" s="81" t="str">
        <f t="shared" si="66"/>
        <v/>
      </c>
      <c r="E63" s="121" t="str">
        <f t="shared" si="67"/>
        <v/>
      </c>
      <c r="F63" s="71" t="str">
        <f t="shared" si="56"/>
        <v/>
      </c>
      <c r="H63" s="85" t="str">
        <f>IF(Dashboard!K63="","",Dashboard!K63)</f>
        <v/>
      </c>
      <c r="J63" s="72" t="str">
        <f t="shared" si="57"/>
        <v/>
      </c>
      <c r="K63" s="81" t="str">
        <f t="shared" si="68"/>
        <v/>
      </c>
      <c r="L63" s="121" t="str">
        <f t="shared" si="69"/>
        <v/>
      </c>
      <c r="M63" s="24" t="str">
        <f t="shared" si="58"/>
        <v/>
      </c>
      <c r="N63" s="24" t="str">
        <f t="shared" si="70"/>
        <v/>
      </c>
      <c r="O63" s="124" t="str">
        <f t="shared" si="71"/>
        <v/>
      </c>
      <c r="P63" s="24" t="str">
        <f>IF(H63="","",IF(B63="NB",P62,IF(O63="",SUM($O$5:$O63)+N63,SUM($O$5:$O63))))</f>
        <v/>
      </c>
      <c r="Q63" s="130" t="str">
        <f t="shared" si="61"/>
        <v/>
      </c>
      <c r="R63" s="129" t="str">
        <f t="shared" si="72"/>
        <v/>
      </c>
      <c r="S63" s="83" t="str">
        <f t="shared" si="73"/>
        <v/>
      </c>
      <c r="T63" s="14" t="str">
        <f t="shared" si="63"/>
        <v/>
      </c>
      <c r="U63" s="14">
        <f t="shared" si="59"/>
        <v>0</v>
      </c>
      <c r="V63" s="14" t="str">
        <f t="shared" si="74"/>
        <v/>
      </c>
      <c r="W63" s="14" t="str">
        <f t="shared" si="94"/>
        <v/>
      </c>
      <c r="X63" s="83" t="str">
        <f t="shared" si="34"/>
        <v/>
      </c>
      <c r="Y63" s="14" t="str">
        <f t="shared" si="35"/>
        <v/>
      </c>
      <c r="Z63" s="14" t="str">
        <f t="shared" si="95"/>
        <v/>
      </c>
      <c r="AA63" s="14" t="str">
        <f t="shared" si="96"/>
        <v/>
      </c>
      <c r="AB63" s="14" t="str">
        <f t="shared" si="97"/>
        <v/>
      </c>
      <c r="AC63" s="14" t="str">
        <f t="shared" si="98"/>
        <v/>
      </c>
      <c r="AD63" s="14" t="str">
        <f t="shared" si="99"/>
        <v/>
      </c>
      <c r="AE63" s="14" t="str">
        <f t="shared" si="100"/>
        <v/>
      </c>
      <c r="AF63" s="14" t="str">
        <f t="shared" si="101"/>
        <v/>
      </c>
      <c r="AG63" s="44" t="str">
        <f t="shared" si="102"/>
        <v/>
      </c>
      <c r="AH63" s="44" t="str">
        <f t="shared" si="103"/>
        <v/>
      </c>
      <c r="AI63" s="44" t="str">
        <f t="shared" si="104"/>
        <v/>
      </c>
      <c r="AJ63" s="75" t="str">
        <f t="shared" si="105"/>
        <v/>
      </c>
      <c r="AK63" s="75" t="str">
        <f t="shared" si="106"/>
        <v/>
      </c>
      <c r="AL63" s="75" t="str">
        <f t="shared" si="107"/>
        <v/>
      </c>
      <c r="AM63" s="75" t="str">
        <f t="shared" si="108"/>
        <v/>
      </c>
      <c r="AP63" s="14" t="str">
        <f t="shared" si="109"/>
        <v/>
      </c>
      <c r="AQ63" s="14" t="str">
        <f t="shared" si="110"/>
        <v/>
      </c>
      <c r="AR63" s="14" t="str">
        <f>IF(Dashboard!K63="P",IF(AR62="",1,AR62+1),"")</f>
        <v/>
      </c>
      <c r="AS63" s="14" t="str">
        <f>IF(Dashboard!K63="B",IF(AS62="",1,AS62+1),"")</f>
        <v/>
      </c>
      <c r="AT63" s="14" t="str">
        <f t="shared" si="111"/>
        <v>00000</v>
      </c>
      <c r="AU63" s="14" t="str">
        <f t="shared" si="112"/>
        <v>00000</v>
      </c>
      <c r="AV63" s="14" t="str">
        <f t="shared" si="113"/>
        <v>000000</v>
      </c>
      <c r="AW63" s="14" t="str">
        <f t="shared" si="114"/>
        <v>000000</v>
      </c>
      <c r="AX63" s="14" t="str">
        <f t="shared" si="115"/>
        <v>B</v>
      </c>
      <c r="AY63" s="14" t="str">
        <f t="shared" si="116"/>
        <v/>
      </c>
      <c r="AZ63" s="14" t="str">
        <f t="shared" si="117"/>
        <v/>
      </c>
      <c r="BA63" s="14" t="str">
        <f t="shared" si="118"/>
        <v/>
      </c>
      <c r="BB63" s="14" t="str">
        <f t="shared" si="119"/>
        <v/>
      </c>
      <c r="BC63" s="14">
        <f t="shared" si="120"/>
        <v>1</v>
      </c>
      <c r="BD63" s="14">
        <f t="shared" si="121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5"/>
        <v/>
      </c>
      <c r="C64" s="25" t="str">
        <f t="shared" si="62"/>
        <v/>
      </c>
      <c r="D64" s="82" t="str">
        <f t="shared" si="66"/>
        <v/>
      </c>
      <c r="E64" s="122" t="str">
        <f t="shared" si="67"/>
        <v/>
      </c>
      <c r="F64" s="74" t="str">
        <f t="shared" si="56"/>
        <v/>
      </c>
      <c r="H64" s="86" t="str">
        <f>IF(Dashboard!K64="","",Dashboard!K64)</f>
        <v/>
      </c>
      <c r="J64" s="73" t="str">
        <f t="shared" si="57"/>
        <v/>
      </c>
      <c r="K64" s="82" t="str">
        <f t="shared" si="68"/>
        <v/>
      </c>
      <c r="L64" s="122" t="str">
        <f t="shared" si="69"/>
        <v/>
      </c>
      <c r="M64" s="25" t="str">
        <f t="shared" si="58"/>
        <v/>
      </c>
      <c r="N64" s="25" t="str">
        <f t="shared" si="70"/>
        <v/>
      </c>
      <c r="O64" s="131" t="str">
        <f t="shared" si="71"/>
        <v/>
      </c>
      <c r="P64" s="25" t="str">
        <f>IF(H64="","",IF(B64="NB",P63,IF(O64="",SUM($O$5:$O64)+N64,SUM($O$5:$O64))))</f>
        <v/>
      </c>
      <c r="Q64" s="132" t="str">
        <f t="shared" si="61"/>
        <v/>
      </c>
      <c r="R64" s="129" t="str">
        <f t="shared" si="72"/>
        <v/>
      </c>
      <c r="S64" s="83" t="str">
        <f t="shared" si="73"/>
        <v/>
      </c>
      <c r="T64" s="14" t="str">
        <f t="shared" si="63"/>
        <v/>
      </c>
      <c r="U64" s="14">
        <f t="shared" si="59"/>
        <v>0</v>
      </c>
      <c r="V64" s="14" t="str">
        <f t="shared" si="74"/>
        <v/>
      </c>
      <c r="W64" s="14" t="str">
        <f t="shared" si="94"/>
        <v/>
      </c>
      <c r="X64" s="83" t="str">
        <f t="shared" si="34"/>
        <v/>
      </c>
      <c r="Y64" s="14" t="str">
        <f t="shared" si="35"/>
        <v/>
      </c>
      <c r="Z64" s="14" t="str">
        <f t="shared" si="95"/>
        <v/>
      </c>
      <c r="AA64" s="14" t="str">
        <f t="shared" si="96"/>
        <v/>
      </c>
      <c r="AB64" s="14" t="str">
        <f t="shared" si="97"/>
        <v/>
      </c>
      <c r="AC64" s="14" t="str">
        <f t="shared" si="98"/>
        <v/>
      </c>
      <c r="AD64" s="14" t="str">
        <f t="shared" si="99"/>
        <v/>
      </c>
      <c r="AE64" s="14" t="str">
        <f t="shared" si="100"/>
        <v/>
      </c>
      <c r="AF64" s="14" t="str">
        <f t="shared" si="101"/>
        <v/>
      </c>
      <c r="AG64" s="44" t="str">
        <f t="shared" si="102"/>
        <v/>
      </c>
      <c r="AH64" s="44" t="str">
        <f t="shared" si="103"/>
        <v/>
      </c>
      <c r="AI64" s="44" t="str">
        <f t="shared" si="104"/>
        <v/>
      </c>
      <c r="AJ64" s="75" t="str">
        <f t="shared" si="105"/>
        <v/>
      </c>
      <c r="AK64" s="75" t="str">
        <f t="shared" si="106"/>
        <v/>
      </c>
      <c r="AL64" s="75" t="str">
        <f t="shared" si="107"/>
        <v/>
      </c>
      <c r="AM64" s="75" t="str">
        <f t="shared" si="108"/>
        <v/>
      </c>
      <c r="AP64" s="14" t="str">
        <f t="shared" si="109"/>
        <v/>
      </c>
      <c r="AQ64" s="14" t="str">
        <f t="shared" si="110"/>
        <v/>
      </c>
      <c r="AR64" s="14" t="str">
        <f>IF(Dashboard!K64="P",IF(AR63="",1,AR63+1),"")</f>
        <v/>
      </c>
      <c r="AS64" s="14" t="str">
        <f>IF(Dashboard!K64="B",IF(AS63="",1,AS63+1),"")</f>
        <v/>
      </c>
      <c r="AT64" s="14" t="str">
        <f t="shared" si="111"/>
        <v>00000</v>
      </c>
      <c r="AU64" s="14" t="str">
        <f t="shared" si="112"/>
        <v>00000</v>
      </c>
      <c r="AV64" s="14" t="str">
        <f t="shared" si="113"/>
        <v>000000</v>
      </c>
      <c r="AW64" s="14" t="str">
        <f t="shared" si="114"/>
        <v>000000</v>
      </c>
      <c r="AX64" s="14" t="str">
        <f t="shared" si="115"/>
        <v>B</v>
      </c>
      <c r="AY64" s="14" t="str">
        <f t="shared" si="116"/>
        <v/>
      </c>
      <c r="AZ64" s="14" t="str">
        <f t="shared" si="117"/>
        <v/>
      </c>
      <c r="BA64" s="14" t="str">
        <f t="shared" si="118"/>
        <v/>
      </c>
      <c r="BB64" s="14" t="str">
        <f t="shared" si="119"/>
        <v/>
      </c>
      <c r="BC64" s="14">
        <f t="shared" si="120"/>
        <v>1</v>
      </c>
      <c r="BD64" s="14">
        <f t="shared" si="121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5"/>
        <v/>
      </c>
      <c r="C65" s="36" t="str">
        <f t="shared" si="62"/>
        <v/>
      </c>
      <c r="D65" s="79" t="str">
        <f t="shared" si="66"/>
        <v/>
      </c>
      <c r="E65" s="120" t="str">
        <f t="shared" si="67"/>
        <v/>
      </c>
      <c r="F65" s="80" t="str">
        <f t="shared" si="56"/>
        <v/>
      </c>
      <c r="H65" s="84" t="str">
        <f>IF(Dashboard!K65="","",Dashboard!K65)</f>
        <v/>
      </c>
      <c r="J65" s="78" t="str">
        <f t="shared" si="57"/>
        <v/>
      </c>
      <c r="K65" s="79" t="str">
        <f t="shared" si="68"/>
        <v/>
      </c>
      <c r="L65" s="120" t="str">
        <f t="shared" si="69"/>
        <v/>
      </c>
      <c r="M65" s="36" t="str">
        <f t="shared" si="58"/>
        <v/>
      </c>
      <c r="N65" s="36" t="str">
        <f t="shared" si="70"/>
        <v/>
      </c>
      <c r="O65" s="136" t="str">
        <f t="shared" si="71"/>
        <v/>
      </c>
      <c r="P65" s="36" t="str">
        <f>IF(H65="","",IF(B65="NB",P64,IF(O65="",SUM($O$5:$O65)+N65,SUM($O$5:$O65))))</f>
        <v/>
      </c>
      <c r="Q65" s="137" t="str">
        <f t="shared" si="61"/>
        <v/>
      </c>
      <c r="R65" s="129" t="str">
        <f t="shared" si="72"/>
        <v/>
      </c>
      <c r="S65" s="83" t="str">
        <f t="shared" si="73"/>
        <v/>
      </c>
      <c r="T65" s="14" t="str">
        <f t="shared" si="63"/>
        <v/>
      </c>
      <c r="U65" s="14">
        <f t="shared" si="59"/>
        <v>0</v>
      </c>
      <c r="V65" s="14" t="str">
        <f t="shared" si="74"/>
        <v/>
      </c>
      <c r="W65" s="14" t="str">
        <f t="shared" si="94"/>
        <v/>
      </c>
      <c r="X65" s="83" t="str">
        <f t="shared" si="34"/>
        <v/>
      </c>
      <c r="Y65" s="14" t="str">
        <f t="shared" si="35"/>
        <v/>
      </c>
      <c r="Z65" s="14" t="str">
        <f t="shared" si="95"/>
        <v/>
      </c>
      <c r="AA65" s="14" t="str">
        <f t="shared" si="96"/>
        <v/>
      </c>
      <c r="AB65" s="14" t="str">
        <f t="shared" si="97"/>
        <v/>
      </c>
      <c r="AC65" s="14" t="str">
        <f t="shared" si="98"/>
        <v/>
      </c>
      <c r="AD65" s="14" t="str">
        <f t="shared" si="99"/>
        <v/>
      </c>
      <c r="AE65" s="14" t="str">
        <f t="shared" si="100"/>
        <v/>
      </c>
      <c r="AF65" s="14" t="str">
        <f t="shared" si="101"/>
        <v/>
      </c>
      <c r="AG65" s="44" t="str">
        <f t="shared" si="102"/>
        <v/>
      </c>
      <c r="AH65" s="44" t="str">
        <f t="shared" si="103"/>
        <v/>
      </c>
      <c r="AI65" s="44" t="str">
        <f t="shared" si="104"/>
        <v/>
      </c>
      <c r="AJ65" s="75" t="str">
        <f t="shared" si="105"/>
        <v/>
      </c>
      <c r="AK65" s="75" t="str">
        <f t="shared" si="106"/>
        <v/>
      </c>
      <c r="AL65" s="75" t="str">
        <f t="shared" si="107"/>
        <v/>
      </c>
      <c r="AM65" s="75" t="str">
        <f t="shared" si="108"/>
        <v/>
      </c>
      <c r="AP65" s="14" t="str">
        <f t="shared" si="109"/>
        <v/>
      </c>
      <c r="AQ65" s="14" t="str">
        <f t="shared" si="110"/>
        <v/>
      </c>
      <c r="AR65" s="14" t="str">
        <f>IF(Dashboard!K65="P",IF(AR64="",1,AR64+1),"")</f>
        <v/>
      </c>
      <c r="AS65" s="14" t="str">
        <f>IF(Dashboard!K65="B",IF(AS64="",1,AS64+1),"")</f>
        <v/>
      </c>
      <c r="AT65" s="14" t="str">
        <f t="shared" si="111"/>
        <v>00000</v>
      </c>
      <c r="AU65" s="14" t="str">
        <f t="shared" si="112"/>
        <v>00000</v>
      </c>
      <c r="AV65" s="14" t="str">
        <f t="shared" si="113"/>
        <v>000000</v>
      </c>
      <c r="AW65" s="14" t="str">
        <f t="shared" si="114"/>
        <v>000000</v>
      </c>
      <c r="AX65" s="14" t="str">
        <f t="shared" si="115"/>
        <v>B</v>
      </c>
      <c r="AY65" s="14" t="str">
        <f t="shared" si="116"/>
        <v/>
      </c>
      <c r="AZ65" s="14" t="str">
        <f t="shared" si="117"/>
        <v/>
      </c>
      <c r="BA65" s="14" t="str">
        <f t="shared" si="118"/>
        <v/>
      </c>
      <c r="BB65" s="14" t="str">
        <f t="shared" si="119"/>
        <v/>
      </c>
      <c r="BC65" s="14">
        <f t="shared" si="120"/>
        <v>1</v>
      </c>
      <c r="BD65" s="14">
        <f t="shared" si="121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5"/>
        <v/>
      </c>
      <c r="C66" s="24" t="str">
        <f t="shared" si="62"/>
        <v/>
      </c>
      <c r="D66" s="81" t="str">
        <f t="shared" si="66"/>
        <v/>
      </c>
      <c r="E66" s="121" t="str">
        <f t="shared" si="67"/>
        <v/>
      </c>
      <c r="F66" s="71" t="str">
        <f t="shared" si="56"/>
        <v/>
      </c>
      <c r="H66" s="85" t="str">
        <f>IF(Dashboard!K66="","",Dashboard!K66)</f>
        <v/>
      </c>
      <c r="J66" s="72" t="str">
        <f t="shared" si="57"/>
        <v/>
      </c>
      <c r="K66" s="81" t="str">
        <f t="shared" si="68"/>
        <v/>
      </c>
      <c r="L66" s="121" t="str">
        <f t="shared" si="69"/>
        <v/>
      </c>
      <c r="M66" s="24" t="str">
        <f t="shared" si="58"/>
        <v/>
      </c>
      <c r="N66" s="24" t="str">
        <f t="shared" si="70"/>
        <v/>
      </c>
      <c r="O66" s="124" t="str">
        <f t="shared" si="71"/>
        <v/>
      </c>
      <c r="P66" s="24" t="str">
        <f>IF(H66="","",IF(B66="NB",P65,IF(O66="",SUM($O$5:$O66)+N66,SUM($O$5:$O66))))</f>
        <v/>
      </c>
      <c r="Q66" s="130" t="str">
        <f t="shared" si="61"/>
        <v/>
      </c>
      <c r="R66" s="129" t="str">
        <f t="shared" si="72"/>
        <v/>
      </c>
      <c r="S66" s="83" t="str">
        <f t="shared" si="73"/>
        <v/>
      </c>
      <c r="T66" s="14" t="str">
        <f t="shared" si="63"/>
        <v/>
      </c>
      <c r="U66" s="14">
        <f t="shared" si="59"/>
        <v>0</v>
      </c>
      <c r="V66" s="14" t="str">
        <f t="shared" si="74"/>
        <v/>
      </c>
      <c r="W66" s="14" t="str">
        <f t="shared" si="94"/>
        <v/>
      </c>
      <c r="X66" s="83" t="str">
        <f t="shared" si="34"/>
        <v/>
      </c>
      <c r="Y66" s="14" t="str">
        <f t="shared" si="35"/>
        <v/>
      </c>
      <c r="Z66" s="14" t="str">
        <f t="shared" si="95"/>
        <v/>
      </c>
      <c r="AA66" s="14" t="str">
        <f t="shared" si="96"/>
        <v/>
      </c>
      <c r="AB66" s="14" t="str">
        <f t="shared" si="97"/>
        <v/>
      </c>
      <c r="AC66" s="14" t="str">
        <f t="shared" si="98"/>
        <v/>
      </c>
      <c r="AD66" s="14" t="str">
        <f t="shared" si="99"/>
        <v/>
      </c>
      <c r="AE66" s="14" t="str">
        <f t="shared" si="100"/>
        <v/>
      </c>
      <c r="AF66" s="14" t="str">
        <f t="shared" si="101"/>
        <v/>
      </c>
      <c r="AG66" s="44" t="str">
        <f t="shared" si="102"/>
        <v/>
      </c>
      <c r="AH66" s="44" t="str">
        <f t="shared" si="103"/>
        <v/>
      </c>
      <c r="AI66" s="44" t="str">
        <f t="shared" si="104"/>
        <v/>
      </c>
      <c r="AJ66" s="75" t="str">
        <f t="shared" si="105"/>
        <v/>
      </c>
      <c r="AK66" s="75" t="str">
        <f t="shared" si="106"/>
        <v/>
      </c>
      <c r="AL66" s="75" t="str">
        <f t="shared" si="107"/>
        <v/>
      </c>
      <c r="AM66" s="75" t="str">
        <f t="shared" si="108"/>
        <v/>
      </c>
      <c r="AP66" s="14" t="str">
        <f t="shared" si="109"/>
        <v/>
      </c>
      <c r="AQ66" s="14" t="str">
        <f t="shared" si="110"/>
        <v/>
      </c>
      <c r="AR66" s="14" t="str">
        <f>IF(Dashboard!K66="P",IF(AR65="",1,AR65+1),"")</f>
        <v/>
      </c>
      <c r="AS66" s="14" t="str">
        <f>IF(Dashboard!K66="B",IF(AS65="",1,AS65+1),"")</f>
        <v/>
      </c>
      <c r="AT66" s="14" t="str">
        <f t="shared" si="111"/>
        <v>00000</v>
      </c>
      <c r="AU66" s="14" t="str">
        <f t="shared" si="112"/>
        <v>00000</v>
      </c>
      <c r="AV66" s="14" t="str">
        <f t="shared" si="113"/>
        <v>000000</v>
      </c>
      <c r="AW66" s="14" t="str">
        <f t="shared" si="114"/>
        <v>000000</v>
      </c>
      <c r="AX66" s="14" t="str">
        <f t="shared" si="115"/>
        <v>B</v>
      </c>
      <c r="AY66" s="14" t="str">
        <f t="shared" si="116"/>
        <v/>
      </c>
      <c r="AZ66" s="14" t="str">
        <f t="shared" si="117"/>
        <v/>
      </c>
      <c r="BA66" s="14" t="str">
        <f t="shared" si="118"/>
        <v/>
      </c>
      <c r="BB66" s="14" t="str">
        <f t="shared" si="119"/>
        <v/>
      </c>
      <c r="BC66" s="14">
        <f t="shared" si="120"/>
        <v>1</v>
      </c>
      <c r="BD66" s="14">
        <f t="shared" si="121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5"/>
        <v/>
      </c>
      <c r="C67" s="24" t="str">
        <f t="shared" si="62"/>
        <v/>
      </c>
      <c r="D67" s="81" t="str">
        <f t="shared" si="66"/>
        <v/>
      </c>
      <c r="E67" s="121" t="str">
        <f t="shared" si="67"/>
        <v/>
      </c>
      <c r="F67" s="71" t="str">
        <f t="shared" si="56"/>
        <v/>
      </c>
      <c r="H67" s="85" t="str">
        <f>IF(Dashboard!K67="","",Dashboard!K67)</f>
        <v/>
      </c>
      <c r="J67" s="72" t="str">
        <f t="shared" si="57"/>
        <v/>
      </c>
      <c r="K67" s="81" t="str">
        <f t="shared" si="68"/>
        <v/>
      </c>
      <c r="L67" s="121" t="str">
        <f t="shared" si="69"/>
        <v/>
      </c>
      <c r="M67" s="24" t="str">
        <f t="shared" si="58"/>
        <v/>
      </c>
      <c r="N67" s="24" t="str">
        <f t="shared" si="70"/>
        <v/>
      </c>
      <c r="O67" s="124" t="str">
        <f t="shared" si="71"/>
        <v/>
      </c>
      <c r="P67" s="24" t="str">
        <f>IF(H67="","",IF(B67="NB",P66,IF(O67="",SUM($O$5:$O67)+N67,SUM($O$5:$O67))))</f>
        <v/>
      </c>
      <c r="Q67" s="130" t="str">
        <f t="shared" si="61"/>
        <v/>
      </c>
      <c r="R67" s="129" t="str">
        <f t="shared" si="72"/>
        <v/>
      </c>
      <c r="S67" s="83" t="str">
        <f t="shared" si="73"/>
        <v/>
      </c>
      <c r="T67" s="14" t="str">
        <f t="shared" si="63"/>
        <v/>
      </c>
      <c r="U67" s="14">
        <f t="shared" si="59"/>
        <v>0</v>
      </c>
      <c r="V67" s="14" t="str">
        <f t="shared" si="74"/>
        <v/>
      </c>
      <c r="W67" s="14" t="str">
        <f t="shared" si="94"/>
        <v/>
      </c>
      <c r="X67" s="83" t="str">
        <f t="shared" si="34"/>
        <v/>
      </c>
      <c r="Y67" s="14" t="str">
        <f t="shared" si="35"/>
        <v/>
      </c>
      <c r="Z67" s="14" t="str">
        <f t="shared" si="95"/>
        <v/>
      </c>
      <c r="AA67" s="14" t="str">
        <f t="shared" si="96"/>
        <v/>
      </c>
      <c r="AB67" s="14" t="str">
        <f t="shared" si="97"/>
        <v/>
      </c>
      <c r="AC67" s="14" t="str">
        <f t="shared" si="98"/>
        <v/>
      </c>
      <c r="AD67" s="14" t="str">
        <f t="shared" si="99"/>
        <v/>
      </c>
      <c r="AE67" s="14" t="str">
        <f t="shared" si="100"/>
        <v/>
      </c>
      <c r="AF67" s="14" t="str">
        <f t="shared" si="101"/>
        <v/>
      </c>
      <c r="AG67" s="44" t="str">
        <f t="shared" si="102"/>
        <v/>
      </c>
      <c r="AH67" s="44" t="str">
        <f t="shared" si="103"/>
        <v/>
      </c>
      <c r="AI67" s="44" t="str">
        <f t="shared" si="104"/>
        <v/>
      </c>
      <c r="AJ67" s="75" t="str">
        <f t="shared" si="105"/>
        <v/>
      </c>
      <c r="AK67" s="75" t="str">
        <f t="shared" si="106"/>
        <v/>
      </c>
      <c r="AL67" s="75" t="str">
        <f t="shared" si="107"/>
        <v/>
      </c>
      <c r="AM67" s="75" t="str">
        <f t="shared" si="108"/>
        <v/>
      </c>
      <c r="AP67" s="14" t="str">
        <f t="shared" si="109"/>
        <v/>
      </c>
      <c r="AQ67" s="14" t="str">
        <f t="shared" si="110"/>
        <v/>
      </c>
      <c r="AR67" s="14" t="str">
        <f>IF(Dashboard!K67="P",IF(AR66="",1,AR66+1),"")</f>
        <v/>
      </c>
      <c r="AS67" s="14" t="str">
        <f>IF(Dashboard!K67="B",IF(AS66="",1,AS66+1),"")</f>
        <v/>
      </c>
      <c r="AT67" s="14" t="str">
        <f t="shared" si="111"/>
        <v>00000</v>
      </c>
      <c r="AU67" s="14" t="str">
        <f t="shared" si="112"/>
        <v>00000</v>
      </c>
      <c r="AV67" s="14" t="str">
        <f t="shared" si="113"/>
        <v>000000</v>
      </c>
      <c r="AW67" s="14" t="str">
        <f t="shared" si="114"/>
        <v>000000</v>
      </c>
      <c r="AX67" s="14" t="str">
        <f t="shared" si="115"/>
        <v>B</v>
      </c>
      <c r="AY67" s="14" t="str">
        <f t="shared" si="116"/>
        <v/>
      </c>
      <c r="AZ67" s="14" t="str">
        <f t="shared" si="117"/>
        <v/>
      </c>
      <c r="BA67" s="14" t="str">
        <f t="shared" si="118"/>
        <v/>
      </c>
      <c r="BB67" s="14" t="str">
        <f t="shared" si="119"/>
        <v/>
      </c>
      <c r="BC67" s="14">
        <f t="shared" si="120"/>
        <v>1</v>
      </c>
      <c r="BD67" s="14">
        <f t="shared" si="121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5"/>
        <v/>
      </c>
      <c r="C68" s="24" t="str">
        <f t="shared" si="62"/>
        <v/>
      </c>
      <c r="D68" s="81" t="str">
        <f t="shared" si="66"/>
        <v/>
      </c>
      <c r="E68" s="121" t="str">
        <f t="shared" si="67"/>
        <v/>
      </c>
      <c r="F68" s="71" t="str">
        <f t="shared" si="56"/>
        <v/>
      </c>
      <c r="H68" s="85" t="str">
        <f>IF(Dashboard!K68="","",Dashboard!K68)</f>
        <v/>
      </c>
      <c r="J68" s="72" t="str">
        <f t="shared" si="57"/>
        <v/>
      </c>
      <c r="K68" s="81" t="str">
        <f t="shared" si="68"/>
        <v/>
      </c>
      <c r="L68" s="121" t="str">
        <f t="shared" si="69"/>
        <v/>
      </c>
      <c r="M68" s="24" t="str">
        <f t="shared" si="58"/>
        <v/>
      </c>
      <c r="N68" s="24" t="str">
        <f t="shared" si="70"/>
        <v/>
      </c>
      <c r="O68" s="124" t="str">
        <f t="shared" si="71"/>
        <v/>
      </c>
      <c r="P68" s="24" t="str">
        <f>IF(H68="","",IF(B68="NB",P67,IF(O68="",SUM($O$5:$O68)+N68,SUM($O$5:$O68))))</f>
        <v/>
      </c>
      <c r="Q68" s="130" t="str">
        <f t="shared" si="61"/>
        <v/>
      </c>
      <c r="R68" s="129" t="str">
        <f t="shared" si="72"/>
        <v/>
      </c>
      <c r="S68" s="83" t="str">
        <f t="shared" si="73"/>
        <v/>
      </c>
      <c r="T68" s="14" t="str">
        <f t="shared" si="63"/>
        <v/>
      </c>
      <c r="U68" s="14">
        <f t="shared" si="59"/>
        <v>0</v>
      </c>
      <c r="V68" s="14" t="str">
        <f t="shared" si="74"/>
        <v/>
      </c>
      <c r="W68" s="14" t="str">
        <f t="shared" si="94"/>
        <v/>
      </c>
      <c r="X68" s="83" t="str">
        <f t="shared" si="34"/>
        <v/>
      </c>
      <c r="Y68" s="14" t="str">
        <f t="shared" si="35"/>
        <v/>
      </c>
      <c r="Z68" s="14" t="str">
        <f t="shared" si="95"/>
        <v/>
      </c>
      <c r="AA68" s="14" t="str">
        <f t="shared" si="96"/>
        <v/>
      </c>
      <c r="AB68" s="14" t="str">
        <f t="shared" si="97"/>
        <v/>
      </c>
      <c r="AC68" s="14" t="str">
        <f t="shared" si="98"/>
        <v/>
      </c>
      <c r="AD68" s="14" t="str">
        <f t="shared" si="99"/>
        <v/>
      </c>
      <c r="AE68" s="14" t="str">
        <f t="shared" si="100"/>
        <v/>
      </c>
      <c r="AF68" s="14" t="str">
        <f t="shared" si="101"/>
        <v/>
      </c>
      <c r="AG68" s="44" t="str">
        <f t="shared" si="102"/>
        <v/>
      </c>
      <c r="AH68" s="44" t="str">
        <f t="shared" si="103"/>
        <v/>
      </c>
      <c r="AI68" s="44" t="str">
        <f t="shared" si="104"/>
        <v/>
      </c>
      <c r="AJ68" s="75" t="str">
        <f t="shared" si="105"/>
        <v/>
      </c>
      <c r="AK68" s="75" t="str">
        <f t="shared" si="106"/>
        <v/>
      </c>
      <c r="AL68" s="75" t="str">
        <f t="shared" si="107"/>
        <v/>
      </c>
      <c r="AM68" s="75" t="str">
        <f t="shared" si="108"/>
        <v/>
      </c>
      <c r="AP68" s="14" t="str">
        <f t="shared" si="109"/>
        <v/>
      </c>
      <c r="AQ68" s="14" t="str">
        <f t="shared" si="110"/>
        <v/>
      </c>
      <c r="AR68" s="14" t="str">
        <f>IF(Dashboard!K68="P",IF(AR67="",1,AR67+1),"")</f>
        <v/>
      </c>
      <c r="AS68" s="14" t="str">
        <f>IF(Dashboard!K68="B",IF(AS67="",1,AS67+1),"")</f>
        <v/>
      </c>
      <c r="AT68" s="14" t="str">
        <f t="shared" si="111"/>
        <v>00000</v>
      </c>
      <c r="AU68" s="14" t="str">
        <f t="shared" si="112"/>
        <v>00000</v>
      </c>
      <c r="AV68" s="14" t="str">
        <f t="shared" si="113"/>
        <v>000000</v>
      </c>
      <c r="AW68" s="14" t="str">
        <f t="shared" si="114"/>
        <v>000000</v>
      </c>
      <c r="AX68" s="14" t="str">
        <f t="shared" si="115"/>
        <v>B</v>
      </c>
      <c r="AY68" s="14" t="str">
        <f t="shared" si="116"/>
        <v/>
      </c>
      <c r="AZ68" s="14" t="str">
        <f t="shared" si="117"/>
        <v/>
      </c>
      <c r="BA68" s="14" t="str">
        <f t="shared" si="118"/>
        <v/>
      </c>
      <c r="BB68" s="14" t="str">
        <f t="shared" si="119"/>
        <v/>
      </c>
      <c r="BC68" s="14">
        <f t="shared" si="120"/>
        <v>1</v>
      </c>
      <c r="BD68" s="14">
        <f t="shared" si="121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5"/>
        <v/>
      </c>
      <c r="C69" s="25" t="str">
        <f t="shared" si="62"/>
        <v/>
      </c>
      <c r="D69" s="82" t="str">
        <f t="shared" si="66"/>
        <v/>
      </c>
      <c r="E69" s="122" t="str">
        <f t="shared" si="67"/>
        <v/>
      </c>
      <c r="F69" s="74" t="str">
        <f t="shared" si="56"/>
        <v/>
      </c>
      <c r="H69" s="86" t="str">
        <f>IF(Dashboard!K69="","",Dashboard!K69)</f>
        <v/>
      </c>
      <c r="J69" s="73" t="str">
        <f t="shared" si="57"/>
        <v/>
      </c>
      <c r="K69" s="82" t="str">
        <f t="shared" si="68"/>
        <v/>
      </c>
      <c r="L69" s="122" t="str">
        <f t="shared" si="69"/>
        <v/>
      </c>
      <c r="M69" s="25" t="str">
        <f t="shared" si="58"/>
        <v/>
      </c>
      <c r="N69" s="25" t="str">
        <f t="shared" si="70"/>
        <v/>
      </c>
      <c r="O69" s="131" t="str">
        <f t="shared" si="71"/>
        <v/>
      </c>
      <c r="P69" s="25" t="str">
        <f>IF(H69="","",IF(B69="NB",P68,IF(O69="",SUM($O$5:$O69)+N69,SUM($O$5:$O69))))</f>
        <v/>
      </c>
      <c r="Q69" s="132" t="str">
        <f t="shared" ref="Q69:Q100" si="122">IF(Z69="R","Rabbit","")</f>
        <v/>
      </c>
      <c r="R69" s="129" t="str">
        <f t="shared" si="72"/>
        <v/>
      </c>
      <c r="S69" s="83" t="str">
        <f t="shared" si="73"/>
        <v/>
      </c>
      <c r="T69" s="14" t="str">
        <f t="shared" si="63"/>
        <v/>
      </c>
      <c r="U69" s="14">
        <f t="shared" si="59"/>
        <v>0</v>
      </c>
      <c r="V69" s="14" t="str">
        <f t="shared" si="74"/>
        <v/>
      </c>
      <c r="W69" s="14" t="str">
        <f t="shared" si="94"/>
        <v/>
      </c>
      <c r="X69" s="83" t="str">
        <f t="shared" si="34"/>
        <v/>
      </c>
      <c r="Y69" s="14" t="str">
        <f t="shared" si="35"/>
        <v/>
      </c>
      <c r="Z69" s="14" t="str">
        <f t="shared" si="95"/>
        <v/>
      </c>
      <c r="AA69" s="14" t="str">
        <f t="shared" si="96"/>
        <v/>
      </c>
      <c r="AB69" s="14" t="str">
        <f t="shared" si="97"/>
        <v/>
      </c>
      <c r="AC69" s="14" t="str">
        <f t="shared" si="98"/>
        <v/>
      </c>
      <c r="AD69" s="14" t="str">
        <f t="shared" si="99"/>
        <v/>
      </c>
      <c r="AE69" s="14" t="str">
        <f t="shared" si="100"/>
        <v/>
      </c>
      <c r="AF69" s="14" t="str">
        <f t="shared" si="101"/>
        <v/>
      </c>
      <c r="AG69" s="44" t="str">
        <f t="shared" si="102"/>
        <v/>
      </c>
      <c r="AH69" s="44" t="str">
        <f t="shared" si="103"/>
        <v/>
      </c>
      <c r="AI69" s="44" t="str">
        <f t="shared" si="104"/>
        <v/>
      </c>
      <c r="AJ69" s="75" t="str">
        <f t="shared" si="105"/>
        <v/>
      </c>
      <c r="AK69" s="75" t="str">
        <f t="shared" si="106"/>
        <v/>
      </c>
      <c r="AL69" s="75" t="str">
        <f t="shared" si="107"/>
        <v/>
      </c>
      <c r="AM69" s="75" t="str">
        <f t="shared" si="108"/>
        <v/>
      </c>
      <c r="AP69" s="14" t="str">
        <f t="shared" si="109"/>
        <v/>
      </c>
      <c r="AQ69" s="14" t="str">
        <f t="shared" si="110"/>
        <v/>
      </c>
      <c r="AR69" s="14" t="str">
        <f>IF(Dashboard!K69="P",IF(AR68="",1,AR68+1),"")</f>
        <v/>
      </c>
      <c r="AS69" s="14" t="str">
        <f>IF(Dashboard!K69="B",IF(AS68="",1,AS68+1),"")</f>
        <v/>
      </c>
      <c r="AT69" s="14" t="str">
        <f t="shared" si="111"/>
        <v>00000</v>
      </c>
      <c r="AU69" s="14" t="str">
        <f t="shared" si="112"/>
        <v>00000</v>
      </c>
      <c r="AV69" s="14" t="str">
        <f t="shared" si="113"/>
        <v>000000</v>
      </c>
      <c r="AW69" s="14" t="str">
        <f t="shared" si="114"/>
        <v>000000</v>
      </c>
      <c r="AX69" s="14" t="str">
        <f t="shared" si="115"/>
        <v>B</v>
      </c>
      <c r="AY69" s="14" t="str">
        <f t="shared" si="116"/>
        <v/>
      </c>
      <c r="AZ69" s="14" t="str">
        <f t="shared" si="117"/>
        <v/>
      </c>
      <c r="BA69" s="14" t="str">
        <f t="shared" si="118"/>
        <v/>
      </c>
      <c r="BB69" s="14" t="str">
        <f t="shared" si="119"/>
        <v/>
      </c>
      <c r="BC69" s="14">
        <f t="shared" si="120"/>
        <v>1</v>
      </c>
      <c r="BD69" s="14">
        <f t="shared" si="121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5"/>
        <v/>
      </c>
      <c r="C70" s="36" t="str">
        <f t="shared" ref="C70:C101" si="123">IF(H69="","",IF(AP69=AP70,"",AP70))</f>
        <v/>
      </c>
      <c r="D70" s="79" t="str">
        <f t="shared" si="66"/>
        <v/>
      </c>
      <c r="E70" s="120" t="str">
        <f t="shared" si="67"/>
        <v/>
      </c>
      <c r="F70" s="80" t="str">
        <f t="shared" si="56"/>
        <v/>
      </c>
      <c r="H70" s="84" t="str">
        <f>IF(Dashboard!K70="","",Dashboard!K70)</f>
        <v/>
      </c>
      <c r="J70" s="78" t="str">
        <f t="shared" si="57"/>
        <v/>
      </c>
      <c r="K70" s="79" t="str">
        <f t="shared" si="68"/>
        <v/>
      </c>
      <c r="L70" s="120" t="str">
        <f t="shared" si="69"/>
        <v/>
      </c>
      <c r="M70" s="36" t="str">
        <f t="shared" si="58"/>
        <v/>
      </c>
      <c r="N70" s="36" t="str">
        <f t="shared" si="70"/>
        <v/>
      </c>
      <c r="O70" s="136" t="str">
        <f t="shared" si="71"/>
        <v/>
      </c>
      <c r="P70" s="36" t="str">
        <f>IF(H70="","",IF(B70="NB",P69,IF(O70="",SUM($O$5:$O70)+N70,SUM($O$5:$O70))))</f>
        <v/>
      </c>
      <c r="Q70" s="137" t="str">
        <f t="shared" si="122"/>
        <v/>
      </c>
      <c r="R70" s="129" t="str">
        <f t="shared" si="72"/>
        <v/>
      </c>
      <c r="S70" s="83" t="str">
        <f t="shared" si="73"/>
        <v/>
      </c>
      <c r="T70" s="14" t="str">
        <f t="shared" si="63"/>
        <v/>
      </c>
      <c r="U70" s="14">
        <f t="shared" si="59"/>
        <v>0</v>
      </c>
      <c r="V70" s="14" t="str">
        <f t="shared" si="74"/>
        <v/>
      </c>
      <c r="W70" s="14" t="str">
        <f t="shared" si="94"/>
        <v/>
      </c>
      <c r="X70" s="83" t="str">
        <f t="shared" si="34"/>
        <v/>
      </c>
      <c r="Y70" s="14" t="str">
        <f t="shared" si="35"/>
        <v/>
      </c>
      <c r="Z70" s="14" t="str">
        <f t="shared" si="95"/>
        <v/>
      </c>
      <c r="AA70" s="14" t="str">
        <f t="shared" si="96"/>
        <v/>
      </c>
      <c r="AB70" s="14" t="str">
        <f t="shared" si="97"/>
        <v/>
      </c>
      <c r="AC70" s="14" t="str">
        <f t="shared" si="98"/>
        <v/>
      </c>
      <c r="AD70" s="14" t="str">
        <f t="shared" si="99"/>
        <v/>
      </c>
      <c r="AE70" s="14" t="str">
        <f t="shared" si="100"/>
        <v/>
      </c>
      <c r="AF70" s="14" t="str">
        <f t="shared" si="101"/>
        <v/>
      </c>
      <c r="AG70" s="44" t="str">
        <f t="shared" si="102"/>
        <v/>
      </c>
      <c r="AH70" s="44" t="str">
        <f t="shared" si="103"/>
        <v/>
      </c>
      <c r="AI70" s="44" t="str">
        <f t="shared" si="104"/>
        <v/>
      </c>
      <c r="AJ70" s="75" t="str">
        <f t="shared" si="105"/>
        <v/>
      </c>
      <c r="AK70" s="75" t="str">
        <f t="shared" si="106"/>
        <v/>
      </c>
      <c r="AL70" s="75" t="str">
        <f t="shared" si="107"/>
        <v/>
      </c>
      <c r="AM70" s="75" t="str">
        <f t="shared" si="108"/>
        <v/>
      </c>
      <c r="AP70" s="14" t="str">
        <f t="shared" si="109"/>
        <v/>
      </c>
      <c r="AQ70" s="14" t="str">
        <f t="shared" si="110"/>
        <v/>
      </c>
      <c r="AR70" s="14" t="str">
        <f>IF(Dashboard!K70="P",IF(AR69="",1,AR69+1),"")</f>
        <v/>
      </c>
      <c r="AS70" s="14" t="str">
        <f>IF(Dashboard!K70="B",IF(AS69="",1,AS69+1),"")</f>
        <v/>
      </c>
      <c r="AT70" s="14" t="str">
        <f t="shared" si="111"/>
        <v>00000</v>
      </c>
      <c r="AU70" s="14" t="str">
        <f t="shared" si="112"/>
        <v>00000</v>
      </c>
      <c r="AV70" s="14" t="str">
        <f t="shared" si="113"/>
        <v>000000</v>
      </c>
      <c r="AW70" s="14" t="str">
        <f t="shared" si="114"/>
        <v>000000</v>
      </c>
      <c r="AX70" s="14" t="str">
        <f t="shared" si="115"/>
        <v>B</v>
      </c>
      <c r="AY70" s="14" t="str">
        <f t="shared" si="116"/>
        <v/>
      </c>
      <c r="AZ70" s="14" t="str">
        <f t="shared" si="117"/>
        <v/>
      </c>
      <c r="BA70" s="14" t="str">
        <f t="shared" si="118"/>
        <v/>
      </c>
      <c r="BB70" s="14" t="str">
        <f t="shared" si="119"/>
        <v/>
      </c>
      <c r="BC70" s="14">
        <f t="shared" si="120"/>
        <v>1</v>
      </c>
      <c r="BD70" s="14">
        <f t="shared" si="121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5"/>
        <v/>
      </c>
      <c r="C71" s="24" t="str">
        <f t="shared" si="123"/>
        <v/>
      </c>
      <c r="D71" s="81" t="str">
        <f t="shared" si="66"/>
        <v/>
      </c>
      <c r="E71" s="121" t="str">
        <f t="shared" si="67"/>
        <v/>
      </c>
      <c r="F71" s="71" t="str">
        <f t="shared" si="56"/>
        <v/>
      </c>
      <c r="H71" s="85" t="str">
        <f>IF(Dashboard!K71="","",Dashboard!K71)</f>
        <v/>
      </c>
      <c r="J71" s="72" t="str">
        <f t="shared" si="57"/>
        <v/>
      </c>
      <c r="K71" s="81" t="str">
        <f t="shared" si="68"/>
        <v/>
      </c>
      <c r="L71" s="121" t="str">
        <f t="shared" si="69"/>
        <v/>
      </c>
      <c r="M71" s="24" t="str">
        <f t="shared" si="58"/>
        <v/>
      </c>
      <c r="N71" s="24" t="str">
        <f t="shared" si="70"/>
        <v/>
      </c>
      <c r="O71" s="124" t="str">
        <f t="shared" si="71"/>
        <v/>
      </c>
      <c r="P71" s="24" t="str">
        <f>IF(H71="","",IF(B71="NB",P70,IF(O71="",SUM($O$5:$O71)+N71,SUM($O$5:$O71))))</f>
        <v/>
      </c>
      <c r="Q71" s="130" t="str">
        <f t="shared" si="122"/>
        <v/>
      </c>
      <c r="R71" s="129" t="str">
        <f t="shared" si="72"/>
        <v/>
      </c>
      <c r="S71" s="83" t="str">
        <f t="shared" si="73"/>
        <v/>
      </c>
      <c r="T71" s="14" t="str">
        <f t="shared" ref="T71:T102" si="124">IF(H71="","",IF(T70+U71&gt;=10,10,IF(T70+U71&lt;=-10,-10,T70+U71)))</f>
        <v/>
      </c>
      <c r="U71" s="14">
        <f t="shared" si="59"/>
        <v>0</v>
      </c>
      <c r="V71" s="14" t="str">
        <f t="shared" si="74"/>
        <v/>
      </c>
      <c r="W71" s="14" t="str">
        <f t="shared" si="94"/>
        <v/>
      </c>
      <c r="X71" s="83" t="str">
        <f t="shared" si="34"/>
        <v/>
      </c>
      <c r="Y71" s="14" t="str">
        <f t="shared" si="35"/>
        <v/>
      </c>
      <c r="Z71" s="14" t="str">
        <f t="shared" si="95"/>
        <v/>
      </c>
      <c r="AA71" s="14" t="str">
        <f t="shared" si="96"/>
        <v/>
      </c>
      <c r="AB71" s="14" t="str">
        <f t="shared" si="97"/>
        <v/>
      </c>
      <c r="AC71" s="14" t="str">
        <f t="shared" si="98"/>
        <v/>
      </c>
      <c r="AD71" s="14" t="str">
        <f t="shared" si="99"/>
        <v/>
      </c>
      <c r="AE71" s="14" t="str">
        <f t="shared" si="100"/>
        <v/>
      </c>
      <c r="AF71" s="14" t="str">
        <f t="shared" si="101"/>
        <v/>
      </c>
      <c r="AG71" s="44" t="str">
        <f t="shared" si="102"/>
        <v/>
      </c>
      <c r="AH71" s="44" t="str">
        <f t="shared" si="103"/>
        <v/>
      </c>
      <c r="AI71" s="44" t="str">
        <f t="shared" si="104"/>
        <v/>
      </c>
      <c r="AJ71" s="75" t="str">
        <f t="shared" si="105"/>
        <v/>
      </c>
      <c r="AK71" s="75" t="str">
        <f t="shared" si="106"/>
        <v/>
      </c>
      <c r="AL71" s="75" t="str">
        <f t="shared" si="107"/>
        <v/>
      </c>
      <c r="AM71" s="75" t="str">
        <f t="shared" si="108"/>
        <v/>
      </c>
      <c r="AP71" s="14" t="str">
        <f t="shared" si="109"/>
        <v/>
      </c>
      <c r="AQ71" s="14" t="str">
        <f t="shared" si="110"/>
        <v/>
      </c>
      <c r="AR71" s="14" t="str">
        <f>IF(Dashboard!K71="P",IF(AR70="",1,AR70+1),"")</f>
        <v/>
      </c>
      <c r="AS71" s="14" t="str">
        <f>IF(Dashboard!K71="B",IF(AS70="",1,AS70+1),"")</f>
        <v/>
      </c>
      <c r="AT71" s="14" t="str">
        <f t="shared" si="111"/>
        <v>00000</v>
      </c>
      <c r="AU71" s="14" t="str">
        <f t="shared" si="112"/>
        <v>00000</v>
      </c>
      <c r="AV71" s="14" t="str">
        <f t="shared" si="113"/>
        <v>000000</v>
      </c>
      <c r="AW71" s="14" t="str">
        <f t="shared" si="114"/>
        <v>000000</v>
      </c>
      <c r="AX71" s="14" t="str">
        <f t="shared" si="115"/>
        <v>B</v>
      </c>
      <c r="AY71" s="14" t="str">
        <f t="shared" si="116"/>
        <v/>
      </c>
      <c r="AZ71" s="14" t="str">
        <f t="shared" si="117"/>
        <v/>
      </c>
      <c r="BA71" s="14" t="str">
        <f t="shared" si="118"/>
        <v/>
      </c>
      <c r="BB71" s="14" t="str">
        <f t="shared" si="119"/>
        <v/>
      </c>
      <c r="BC71" s="14">
        <f t="shared" si="120"/>
        <v>1</v>
      </c>
      <c r="BD71" s="14">
        <f t="shared" si="121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5"/>
        <v/>
      </c>
      <c r="C72" s="24" t="str">
        <f t="shared" si="123"/>
        <v/>
      </c>
      <c r="D72" s="81" t="str">
        <f t="shared" si="66"/>
        <v/>
      </c>
      <c r="E72" s="121" t="str">
        <f t="shared" si="67"/>
        <v/>
      </c>
      <c r="F72" s="71" t="str">
        <f t="shared" si="56"/>
        <v/>
      </c>
      <c r="H72" s="85" t="str">
        <f>IF(Dashboard!K72="","",Dashboard!K72)</f>
        <v/>
      </c>
      <c r="J72" s="72" t="str">
        <f t="shared" si="57"/>
        <v/>
      </c>
      <c r="K72" s="81" t="str">
        <f t="shared" si="68"/>
        <v/>
      </c>
      <c r="L72" s="121" t="str">
        <f t="shared" si="69"/>
        <v/>
      </c>
      <c r="M72" s="24" t="str">
        <f t="shared" si="58"/>
        <v/>
      </c>
      <c r="N72" s="24" t="str">
        <f t="shared" si="70"/>
        <v/>
      </c>
      <c r="O72" s="124" t="str">
        <f t="shared" si="71"/>
        <v/>
      </c>
      <c r="P72" s="24" t="str">
        <f>IF(H72="","",IF(B72="NB",P71,IF(O72="",SUM($O$5:$O72)+N72,SUM($O$5:$O72))))</f>
        <v/>
      </c>
      <c r="Q72" s="130" t="str">
        <f t="shared" si="122"/>
        <v/>
      </c>
      <c r="R72" s="129" t="str">
        <f t="shared" si="72"/>
        <v/>
      </c>
      <c r="S72" s="83" t="str">
        <f t="shared" si="73"/>
        <v/>
      </c>
      <c r="T72" s="14" t="str">
        <f t="shared" si="124"/>
        <v/>
      </c>
      <c r="U72" s="14">
        <f t="shared" si="59"/>
        <v>0</v>
      </c>
      <c r="V72" s="14" t="str">
        <f t="shared" si="74"/>
        <v/>
      </c>
      <c r="W72" s="14" t="str">
        <f t="shared" si="94"/>
        <v/>
      </c>
      <c r="X72" s="83" t="str">
        <f t="shared" si="34"/>
        <v/>
      </c>
      <c r="Y72" s="14" t="str">
        <f t="shared" si="35"/>
        <v/>
      </c>
      <c r="Z72" s="14" t="str">
        <f t="shared" si="95"/>
        <v/>
      </c>
      <c r="AA72" s="14" t="str">
        <f t="shared" si="96"/>
        <v/>
      </c>
      <c r="AB72" s="14" t="str">
        <f t="shared" si="97"/>
        <v/>
      </c>
      <c r="AC72" s="14" t="str">
        <f t="shared" si="98"/>
        <v/>
      </c>
      <c r="AD72" s="14" t="str">
        <f t="shared" si="99"/>
        <v/>
      </c>
      <c r="AE72" s="14" t="str">
        <f t="shared" si="100"/>
        <v/>
      </c>
      <c r="AF72" s="14" t="str">
        <f t="shared" si="101"/>
        <v/>
      </c>
      <c r="AG72" s="44" t="str">
        <f t="shared" si="102"/>
        <v/>
      </c>
      <c r="AH72" s="44" t="str">
        <f t="shared" si="103"/>
        <v/>
      </c>
      <c r="AI72" s="44" t="str">
        <f t="shared" si="104"/>
        <v/>
      </c>
      <c r="AJ72" s="75" t="str">
        <f t="shared" si="105"/>
        <v/>
      </c>
      <c r="AK72" s="75" t="str">
        <f t="shared" si="106"/>
        <v/>
      </c>
      <c r="AL72" s="75" t="str">
        <f t="shared" si="107"/>
        <v/>
      </c>
      <c r="AM72" s="75" t="str">
        <f t="shared" si="108"/>
        <v/>
      </c>
      <c r="AP72" s="14" t="str">
        <f t="shared" si="109"/>
        <v/>
      </c>
      <c r="AQ72" s="14" t="str">
        <f t="shared" si="110"/>
        <v/>
      </c>
      <c r="AR72" s="14" t="str">
        <f>IF(Dashboard!K72="P",IF(AR71="",1,AR71+1),"")</f>
        <v/>
      </c>
      <c r="AS72" s="14" t="str">
        <f>IF(Dashboard!K72="B",IF(AS71="",1,AS71+1),"")</f>
        <v/>
      </c>
      <c r="AT72" s="14" t="str">
        <f t="shared" si="111"/>
        <v>00000</v>
      </c>
      <c r="AU72" s="14" t="str">
        <f t="shared" si="112"/>
        <v>00000</v>
      </c>
      <c r="AV72" s="14" t="str">
        <f t="shared" si="113"/>
        <v>000000</v>
      </c>
      <c r="AW72" s="14" t="str">
        <f t="shared" si="114"/>
        <v>000000</v>
      </c>
      <c r="AX72" s="14" t="str">
        <f t="shared" si="115"/>
        <v>B</v>
      </c>
      <c r="AY72" s="14" t="str">
        <f t="shared" si="116"/>
        <v/>
      </c>
      <c r="AZ72" s="14" t="str">
        <f t="shared" si="117"/>
        <v/>
      </c>
      <c r="BA72" s="14" t="str">
        <f t="shared" si="118"/>
        <v/>
      </c>
      <c r="BB72" s="14" t="str">
        <f t="shared" si="119"/>
        <v/>
      </c>
      <c r="BC72" s="14">
        <f t="shared" si="120"/>
        <v>1</v>
      </c>
      <c r="BD72" s="14">
        <f t="shared" si="121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5"/>
        <v/>
      </c>
      <c r="C73" s="24" t="str">
        <f t="shared" si="123"/>
        <v/>
      </c>
      <c r="D73" s="81" t="str">
        <f t="shared" si="66"/>
        <v/>
      </c>
      <c r="E73" s="121" t="str">
        <f t="shared" si="67"/>
        <v/>
      </c>
      <c r="F73" s="71" t="str">
        <f t="shared" si="56"/>
        <v/>
      </c>
      <c r="H73" s="85" t="str">
        <f>IF(Dashboard!K73="","",Dashboard!K73)</f>
        <v/>
      </c>
      <c r="J73" s="72" t="str">
        <f t="shared" si="57"/>
        <v/>
      </c>
      <c r="K73" s="81" t="str">
        <f t="shared" si="68"/>
        <v/>
      </c>
      <c r="L73" s="121" t="str">
        <f t="shared" si="69"/>
        <v/>
      </c>
      <c r="M73" s="24" t="str">
        <f t="shared" si="58"/>
        <v/>
      </c>
      <c r="N73" s="24" t="str">
        <f t="shared" si="70"/>
        <v/>
      </c>
      <c r="O73" s="124" t="str">
        <f t="shared" si="71"/>
        <v/>
      </c>
      <c r="P73" s="24" t="str">
        <f>IF(H73="","",IF(B73="NB",P72,IF(O73="",SUM($O$5:$O73)+N73,SUM($O$5:$O73))))</f>
        <v/>
      </c>
      <c r="Q73" s="130" t="str">
        <f t="shared" si="122"/>
        <v/>
      </c>
      <c r="R73" s="129" t="str">
        <f t="shared" si="72"/>
        <v/>
      </c>
      <c r="S73" s="83" t="str">
        <f t="shared" si="73"/>
        <v/>
      </c>
      <c r="T73" s="14" t="str">
        <f t="shared" si="124"/>
        <v/>
      </c>
      <c r="U73" s="14">
        <f t="shared" si="59"/>
        <v>0</v>
      </c>
      <c r="V73" s="14" t="str">
        <f t="shared" si="74"/>
        <v/>
      </c>
      <c r="W73" s="14" t="str">
        <f t="shared" si="94"/>
        <v/>
      </c>
      <c r="X73" s="83" t="str">
        <f t="shared" si="34"/>
        <v/>
      </c>
      <c r="Y73" s="14" t="str">
        <f t="shared" si="35"/>
        <v/>
      </c>
      <c r="Z73" s="14" t="str">
        <f t="shared" si="95"/>
        <v/>
      </c>
      <c r="AA73" s="14" t="str">
        <f t="shared" si="96"/>
        <v/>
      </c>
      <c r="AB73" s="14" t="str">
        <f t="shared" si="97"/>
        <v/>
      </c>
      <c r="AC73" s="14" t="str">
        <f t="shared" si="98"/>
        <v/>
      </c>
      <c r="AD73" s="14" t="str">
        <f t="shared" si="99"/>
        <v/>
      </c>
      <c r="AE73" s="14" t="str">
        <f t="shared" si="100"/>
        <v/>
      </c>
      <c r="AF73" s="14" t="str">
        <f t="shared" si="101"/>
        <v/>
      </c>
      <c r="AG73" s="44" t="str">
        <f t="shared" si="102"/>
        <v/>
      </c>
      <c r="AH73" s="44" t="str">
        <f t="shared" si="103"/>
        <v/>
      </c>
      <c r="AI73" s="44" t="str">
        <f t="shared" si="104"/>
        <v/>
      </c>
      <c r="AJ73" s="75" t="str">
        <f t="shared" si="105"/>
        <v/>
      </c>
      <c r="AK73" s="75" t="str">
        <f t="shared" si="106"/>
        <v/>
      </c>
      <c r="AL73" s="75" t="str">
        <f t="shared" si="107"/>
        <v/>
      </c>
      <c r="AM73" s="75" t="str">
        <f t="shared" si="108"/>
        <v/>
      </c>
      <c r="AP73" s="14" t="str">
        <f t="shared" si="109"/>
        <v/>
      </c>
      <c r="AQ73" s="14" t="str">
        <f t="shared" si="110"/>
        <v/>
      </c>
      <c r="AR73" s="14" t="str">
        <f>IF(Dashboard!K73="P",IF(AR72="",1,AR72+1),"")</f>
        <v/>
      </c>
      <c r="AS73" s="14" t="str">
        <f>IF(Dashboard!K73="B",IF(AS72="",1,AS72+1),"")</f>
        <v/>
      </c>
      <c r="AT73" s="14" t="str">
        <f t="shared" si="111"/>
        <v>00000</v>
      </c>
      <c r="AU73" s="14" t="str">
        <f t="shared" si="112"/>
        <v>00000</v>
      </c>
      <c r="AV73" s="14" t="str">
        <f t="shared" si="113"/>
        <v>000000</v>
      </c>
      <c r="AW73" s="14" t="str">
        <f t="shared" si="114"/>
        <v>000000</v>
      </c>
      <c r="AX73" s="14" t="str">
        <f t="shared" si="115"/>
        <v>B</v>
      </c>
      <c r="AY73" s="14" t="str">
        <f t="shared" si="116"/>
        <v/>
      </c>
      <c r="AZ73" s="14" t="str">
        <f t="shared" si="117"/>
        <v/>
      </c>
      <c r="BA73" s="14" t="str">
        <f t="shared" si="118"/>
        <v/>
      </c>
      <c r="BB73" s="14" t="str">
        <f t="shared" si="119"/>
        <v/>
      </c>
      <c r="BC73" s="14">
        <f t="shared" si="120"/>
        <v>1</v>
      </c>
      <c r="BD73" s="14">
        <f t="shared" si="121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5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3"/>
        <v/>
      </c>
      <c r="D74" s="82" t="str">
        <f t="shared" ref="D74:D109" si="126">IF(H73="","",IF(AP74="PD",IF(AX74="P",AZ74,""),AJ74))</f>
        <v/>
      </c>
      <c r="E74" s="122" t="str">
        <f t="shared" ref="E74:E109" si="127">IF(H73="","",IF(AP74="PD",IF(AX74="B",AZ74,""),AK74))</f>
        <v/>
      </c>
      <c r="F74" s="74" t="str">
        <f t="shared" si="56"/>
        <v/>
      </c>
      <c r="H74" s="86" t="str">
        <f>IF(Dashboard!K74="","",Dashboard!K74)</f>
        <v/>
      </c>
      <c r="J74" s="73" t="str">
        <f t="shared" si="57"/>
        <v/>
      </c>
      <c r="K74" s="82" t="str">
        <f t="shared" ref="K74:K109" si="128">IF(H73="","",IF(AND(D74=AE74,LEFT(AE74)="L",REPLACE(AE74,1,1,"")&gt;=5),"L"&amp;(REPLACE(AE74,1,1,"")-3),AE74))</f>
        <v/>
      </c>
      <c r="L74" s="122" t="str">
        <f t="shared" ref="L74:L109" si="129">IF(H73="","",IF(AND(E74=AF74,LEFT(AF74)="L",REPLACE(AF74,1,1,"")&gt;=5),"L"&amp;(REPLACE(AF74,1,1,"")-3),AF74))</f>
        <v/>
      </c>
      <c r="M74" s="25" t="str">
        <f t="shared" si="58"/>
        <v/>
      </c>
      <c r="N74" s="25" t="str">
        <f t="shared" ref="N74:N105" si="130">IF(H74="","",IF(M74="W",0+BD74,0-BD74)+IF(F74="W",0+BC74,0-BC74)+IF(V74="S",0,N73))</f>
        <v/>
      </c>
      <c r="O74" s="131" t="str">
        <f t="shared" ref="O74:O105" si="13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2"/>
        <v/>
      </c>
      <c r="R74" s="129" t="str">
        <f t="shared" ref="R74:R109" si="132">IF(H74="","",IF(M74="W",0+BD74,0-BD74)+IF(F74="W",0+BC74,0-BC74))</f>
        <v/>
      </c>
      <c r="S74" s="83" t="str">
        <f t="shared" ref="S74:S105" si="133">IF(H74="","",IF(R74&gt;0,"W",IF(R74&lt;0,"L","")))</f>
        <v/>
      </c>
      <c r="T74" s="14" t="str">
        <f t="shared" si="124"/>
        <v/>
      </c>
      <c r="U74" s="14">
        <f t="shared" si="59"/>
        <v>0</v>
      </c>
      <c r="V74" s="14" t="str">
        <f t="shared" si="74"/>
        <v/>
      </c>
      <c r="W74" s="14" t="str">
        <f t="shared" si="94"/>
        <v/>
      </c>
      <c r="X74" s="83" t="str">
        <f t="shared" si="34"/>
        <v/>
      </c>
      <c r="Y74" s="14" t="str">
        <f t="shared" si="35"/>
        <v/>
      </c>
      <c r="Z74" s="14" t="str">
        <f t="shared" si="95"/>
        <v/>
      </c>
      <c r="AA74" s="14" t="str">
        <f t="shared" si="96"/>
        <v/>
      </c>
      <c r="AB74" s="14" t="str">
        <f t="shared" si="97"/>
        <v/>
      </c>
      <c r="AC74" s="14" t="str">
        <f t="shared" si="98"/>
        <v/>
      </c>
      <c r="AD74" s="14" t="str">
        <f t="shared" si="99"/>
        <v/>
      </c>
      <c r="AE74" s="14" t="str">
        <f t="shared" si="100"/>
        <v/>
      </c>
      <c r="AF74" s="14" t="str">
        <f t="shared" si="101"/>
        <v/>
      </c>
      <c r="AG74" s="44" t="str">
        <f t="shared" si="102"/>
        <v/>
      </c>
      <c r="AH74" s="44" t="str">
        <f t="shared" si="103"/>
        <v/>
      </c>
      <c r="AI74" s="44" t="str">
        <f t="shared" si="104"/>
        <v/>
      </c>
      <c r="AJ74" s="75" t="str">
        <f t="shared" si="105"/>
        <v/>
      </c>
      <c r="AK74" s="75" t="str">
        <f t="shared" si="106"/>
        <v/>
      </c>
      <c r="AL74" s="75" t="str">
        <f t="shared" si="107"/>
        <v/>
      </c>
      <c r="AM74" s="75" t="str">
        <f t="shared" si="108"/>
        <v/>
      </c>
      <c r="AP74" s="14" t="str">
        <f t="shared" si="109"/>
        <v/>
      </c>
      <c r="AQ74" s="14" t="str">
        <f t="shared" si="110"/>
        <v/>
      </c>
      <c r="AR74" s="14" t="str">
        <f>IF(Dashboard!K74="P",IF(AR73="",1,AR73+1),"")</f>
        <v/>
      </c>
      <c r="AS74" s="14" t="str">
        <f>IF(Dashboard!K74="B",IF(AS73="",1,AS73+1),"")</f>
        <v/>
      </c>
      <c r="AT74" s="14" t="str">
        <f t="shared" si="111"/>
        <v>00000</v>
      </c>
      <c r="AU74" s="14" t="str">
        <f t="shared" si="112"/>
        <v>00000</v>
      </c>
      <c r="AV74" s="14" t="str">
        <f t="shared" si="113"/>
        <v>000000</v>
      </c>
      <c r="AW74" s="14" t="str">
        <f t="shared" si="114"/>
        <v>000000</v>
      </c>
      <c r="AX74" s="14" t="str">
        <f t="shared" si="115"/>
        <v>B</v>
      </c>
      <c r="AY74" s="14" t="str">
        <f t="shared" si="116"/>
        <v/>
      </c>
      <c r="AZ74" s="14" t="str">
        <f t="shared" si="117"/>
        <v/>
      </c>
      <c r="BA74" s="14" t="str">
        <f t="shared" si="118"/>
        <v/>
      </c>
      <c r="BB74" s="14" t="str">
        <f t="shared" si="119"/>
        <v/>
      </c>
      <c r="BC74" s="14">
        <f t="shared" si="120"/>
        <v>1</v>
      </c>
      <c r="BD74" s="14">
        <f t="shared" si="121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5"/>
        <v/>
      </c>
      <c r="C75" s="36" t="str">
        <f t="shared" si="123"/>
        <v/>
      </c>
      <c r="D75" s="79" t="str">
        <f t="shared" si="126"/>
        <v/>
      </c>
      <c r="E75" s="120" t="str">
        <f t="shared" si="127"/>
        <v/>
      </c>
      <c r="F75" s="80" t="str">
        <f t="shared" si="56"/>
        <v/>
      </c>
      <c r="H75" s="84" t="str">
        <f>IF(Dashboard!K75="","",Dashboard!K75)</f>
        <v/>
      </c>
      <c r="J75" s="78" t="str">
        <f t="shared" si="57"/>
        <v/>
      </c>
      <c r="K75" s="79" t="str">
        <f t="shared" si="128"/>
        <v/>
      </c>
      <c r="L75" s="120" t="str">
        <f t="shared" si="129"/>
        <v/>
      </c>
      <c r="M75" s="36" t="str">
        <f t="shared" si="58"/>
        <v/>
      </c>
      <c r="N75" s="36" t="str">
        <f t="shared" si="130"/>
        <v/>
      </c>
      <c r="O75" s="136" t="str">
        <f t="shared" si="131"/>
        <v/>
      </c>
      <c r="P75" s="36" t="str">
        <f>IF(H75="","",IF(B75="NB",P74,IF(O75="",SUM($O$5:$O75)+N75,SUM($O$5:$O75))))</f>
        <v/>
      </c>
      <c r="Q75" s="137" t="str">
        <f t="shared" si="122"/>
        <v/>
      </c>
      <c r="R75" s="129" t="str">
        <f t="shared" si="132"/>
        <v/>
      </c>
      <c r="S75" s="83" t="str">
        <f t="shared" si="133"/>
        <v/>
      </c>
      <c r="T75" s="14" t="str">
        <f t="shared" si="124"/>
        <v/>
      </c>
      <c r="U75" s="14">
        <f t="shared" si="59"/>
        <v>0</v>
      </c>
      <c r="V75" s="14" t="str">
        <f t="shared" ref="V75:V109" si="134">IF(H74="","",IF(Z74="R","S",IF(V74="S","C",IF(N74&gt;0,"S","C"))))</f>
        <v/>
      </c>
      <c r="W75" s="14" t="str">
        <f t="shared" si="94"/>
        <v/>
      </c>
      <c r="X75" s="83" t="str">
        <f t="shared" ref="X75:X109" si="135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6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5"/>
        <v/>
      </c>
      <c r="AA75" s="14" t="str">
        <f t="shared" si="96"/>
        <v/>
      </c>
      <c r="AB75" s="14" t="str">
        <f t="shared" si="97"/>
        <v/>
      </c>
      <c r="AC75" s="14" t="str">
        <f t="shared" si="98"/>
        <v/>
      </c>
      <c r="AD75" s="14" t="str">
        <f t="shared" si="99"/>
        <v/>
      </c>
      <c r="AE75" s="14" t="str">
        <f t="shared" si="100"/>
        <v/>
      </c>
      <c r="AF75" s="14" t="str">
        <f t="shared" si="101"/>
        <v/>
      </c>
      <c r="AG75" s="44" t="str">
        <f t="shared" si="102"/>
        <v/>
      </c>
      <c r="AH75" s="44" t="str">
        <f t="shared" si="103"/>
        <v/>
      </c>
      <c r="AI75" s="44" t="str">
        <f t="shared" si="104"/>
        <v/>
      </c>
      <c r="AJ75" s="75" t="str">
        <f t="shared" si="105"/>
        <v/>
      </c>
      <c r="AK75" s="75" t="str">
        <f t="shared" si="106"/>
        <v/>
      </c>
      <c r="AL75" s="75" t="str">
        <f t="shared" si="107"/>
        <v/>
      </c>
      <c r="AM75" s="75" t="str">
        <f t="shared" si="108"/>
        <v/>
      </c>
      <c r="AP75" s="14" t="str">
        <f t="shared" si="109"/>
        <v/>
      </c>
      <c r="AQ75" s="14" t="str">
        <f t="shared" si="110"/>
        <v/>
      </c>
      <c r="AR75" s="14" t="str">
        <f>IF(Dashboard!K75="P",IF(AR74="",1,AR74+1),"")</f>
        <v/>
      </c>
      <c r="AS75" s="14" t="str">
        <f>IF(Dashboard!K75="B",IF(AS74="",1,AS74+1),"")</f>
        <v/>
      </c>
      <c r="AT75" s="14" t="str">
        <f t="shared" si="111"/>
        <v>00000</v>
      </c>
      <c r="AU75" s="14" t="str">
        <f t="shared" si="112"/>
        <v>00000</v>
      </c>
      <c r="AV75" s="14" t="str">
        <f t="shared" si="113"/>
        <v>000000</v>
      </c>
      <c r="AW75" s="14" t="str">
        <f t="shared" si="114"/>
        <v>000000</v>
      </c>
      <c r="AX75" s="14" t="str">
        <f t="shared" si="115"/>
        <v>B</v>
      </c>
      <c r="AY75" s="14" t="str">
        <f t="shared" si="116"/>
        <v/>
      </c>
      <c r="AZ75" s="14" t="str">
        <f t="shared" si="117"/>
        <v/>
      </c>
      <c r="BA75" s="14" t="str">
        <f t="shared" si="118"/>
        <v/>
      </c>
      <c r="BB75" s="14" t="str">
        <f t="shared" si="119"/>
        <v/>
      </c>
      <c r="BC75" s="14">
        <f t="shared" si="120"/>
        <v>1</v>
      </c>
      <c r="BD75" s="14">
        <f t="shared" si="121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5"/>
        <v/>
      </c>
      <c r="C76" s="24" t="str">
        <f t="shared" si="123"/>
        <v/>
      </c>
      <c r="D76" s="81" t="str">
        <f t="shared" si="126"/>
        <v/>
      </c>
      <c r="E76" s="121" t="str">
        <f t="shared" si="127"/>
        <v/>
      </c>
      <c r="F76" s="71" t="str">
        <f t="shared" si="56"/>
        <v/>
      </c>
      <c r="H76" s="85" t="str">
        <f>IF(Dashboard!K76="","",Dashboard!K76)</f>
        <v/>
      </c>
      <c r="J76" s="72" t="str">
        <f t="shared" si="57"/>
        <v/>
      </c>
      <c r="K76" s="81" t="str">
        <f t="shared" si="128"/>
        <v/>
      </c>
      <c r="L76" s="121" t="str">
        <f t="shared" si="129"/>
        <v/>
      </c>
      <c r="M76" s="24" t="str">
        <f t="shared" si="58"/>
        <v/>
      </c>
      <c r="N76" s="24" t="str">
        <f t="shared" si="130"/>
        <v/>
      </c>
      <c r="O76" s="124" t="str">
        <f t="shared" si="131"/>
        <v/>
      </c>
      <c r="P76" s="24" t="str">
        <f>IF(H76="","",IF(B76="NB",P75,IF(O76="",SUM($O$5:$O76)+N76,SUM($O$5:$O76))))</f>
        <v/>
      </c>
      <c r="Q76" s="130" t="str">
        <f t="shared" si="122"/>
        <v/>
      </c>
      <c r="R76" s="129" t="str">
        <f t="shared" si="132"/>
        <v/>
      </c>
      <c r="S76" s="83" t="str">
        <f t="shared" si="133"/>
        <v/>
      </c>
      <c r="T76" s="14" t="str">
        <f t="shared" si="124"/>
        <v/>
      </c>
      <c r="U76" s="14">
        <f t="shared" si="59"/>
        <v>0</v>
      </c>
      <c r="V76" s="14" t="str">
        <f t="shared" si="134"/>
        <v/>
      </c>
      <c r="W76" s="14" t="str">
        <f t="shared" si="94"/>
        <v/>
      </c>
      <c r="X76" s="83" t="str">
        <f t="shared" si="135"/>
        <v/>
      </c>
      <c r="Y76" s="14" t="str">
        <f t="shared" si="136"/>
        <v/>
      </c>
      <c r="Z76" s="14" t="str">
        <f t="shared" si="95"/>
        <v/>
      </c>
      <c r="AA76" s="14" t="str">
        <f t="shared" si="96"/>
        <v/>
      </c>
      <c r="AB76" s="14" t="str">
        <f t="shared" si="97"/>
        <v/>
      </c>
      <c r="AC76" s="14" t="str">
        <f t="shared" si="98"/>
        <v/>
      </c>
      <c r="AD76" s="14" t="str">
        <f t="shared" si="99"/>
        <v/>
      </c>
      <c r="AE76" s="14" t="str">
        <f t="shared" si="100"/>
        <v/>
      </c>
      <c r="AF76" s="14" t="str">
        <f t="shared" si="101"/>
        <v/>
      </c>
      <c r="AG76" s="44" t="str">
        <f t="shared" si="102"/>
        <v/>
      </c>
      <c r="AH76" s="44" t="str">
        <f t="shared" si="103"/>
        <v/>
      </c>
      <c r="AI76" s="44" t="str">
        <f t="shared" si="104"/>
        <v/>
      </c>
      <c r="AJ76" s="75" t="str">
        <f t="shared" si="105"/>
        <v/>
      </c>
      <c r="AK76" s="75" t="str">
        <f t="shared" si="106"/>
        <v/>
      </c>
      <c r="AL76" s="75" t="str">
        <f t="shared" si="107"/>
        <v/>
      </c>
      <c r="AM76" s="75" t="str">
        <f t="shared" si="108"/>
        <v/>
      </c>
      <c r="AP76" s="14" t="str">
        <f t="shared" si="109"/>
        <v/>
      </c>
      <c r="AQ76" s="14" t="str">
        <f t="shared" si="110"/>
        <v/>
      </c>
      <c r="AR76" s="14" t="str">
        <f>IF(Dashboard!K76="P",IF(AR75="",1,AR75+1),"")</f>
        <v/>
      </c>
      <c r="AS76" s="14" t="str">
        <f>IF(Dashboard!K76="B",IF(AS75="",1,AS75+1),"")</f>
        <v/>
      </c>
      <c r="AT76" s="14" t="str">
        <f t="shared" si="111"/>
        <v>00000</v>
      </c>
      <c r="AU76" s="14" t="str">
        <f t="shared" si="112"/>
        <v>00000</v>
      </c>
      <c r="AV76" s="14" t="str">
        <f t="shared" si="113"/>
        <v>000000</v>
      </c>
      <c r="AW76" s="14" t="str">
        <f t="shared" si="114"/>
        <v>000000</v>
      </c>
      <c r="AX76" s="14" t="str">
        <f t="shared" si="115"/>
        <v>B</v>
      </c>
      <c r="AY76" s="14" t="str">
        <f t="shared" si="116"/>
        <v/>
      </c>
      <c r="AZ76" s="14" t="str">
        <f t="shared" si="117"/>
        <v/>
      </c>
      <c r="BA76" s="14" t="str">
        <f t="shared" si="118"/>
        <v/>
      </c>
      <c r="BB76" s="14" t="str">
        <f t="shared" si="119"/>
        <v/>
      </c>
      <c r="BC76" s="14">
        <f t="shared" si="120"/>
        <v>1</v>
      </c>
      <c r="BD76" s="14">
        <f t="shared" si="121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5"/>
        <v/>
      </c>
      <c r="C77" s="24" t="str">
        <f t="shared" si="123"/>
        <v/>
      </c>
      <c r="D77" s="81" t="str">
        <f t="shared" si="126"/>
        <v/>
      </c>
      <c r="E77" s="121" t="str">
        <f t="shared" si="127"/>
        <v/>
      </c>
      <c r="F77" s="71" t="str">
        <f t="shared" si="56"/>
        <v/>
      </c>
      <c r="H77" s="85" t="str">
        <f>IF(Dashboard!K77="","",Dashboard!K77)</f>
        <v/>
      </c>
      <c r="J77" s="72" t="str">
        <f t="shared" si="57"/>
        <v/>
      </c>
      <c r="K77" s="81" t="str">
        <f t="shared" si="128"/>
        <v/>
      </c>
      <c r="L77" s="121" t="str">
        <f t="shared" si="129"/>
        <v/>
      </c>
      <c r="M77" s="24" t="str">
        <f t="shared" si="58"/>
        <v/>
      </c>
      <c r="N77" s="24" t="str">
        <f t="shared" si="130"/>
        <v/>
      </c>
      <c r="O77" s="124" t="str">
        <f t="shared" si="131"/>
        <v/>
      </c>
      <c r="P77" s="24" t="str">
        <f>IF(H77="","",IF(B77="NB",P76,IF(O77="",SUM($O$5:$O77)+N77,SUM($O$5:$O77))))</f>
        <v/>
      </c>
      <c r="Q77" s="130" t="str">
        <f t="shared" si="122"/>
        <v/>
      </c>
      <c r="R77" s="129" t="str">
        <f t="shared" si="132"/>
        <v/>
      </c>
      <c r="S77" s="83" t="str">
        <f t="shared" si="133"/>
        <v/>
      </c>
      <c r="T77" s="14" t="str">
        <f t="shared" si="124"/>
        <v/>
      </c>
      <c r="U77" s="14">
        <f t="shared" si="59"/>
        <v>0</v>
      </c>
      <c r="V77" s="14" t="str">
        <f t="shared" si="134"/>
        <v/>
      </c>
      <c r="W77" s="14" t="str">
        <f t="shared" si="94"/>
        <v/>
      </c>
      <c r="X77" s="83" t="str">
        <f t="shared" si="135"/>
        <v/>
      </c>
      <c r="Y77" s="14" t="str">
        <f t="shared" si="136"/>
        <v/>
      </c>
      <c r="Z77" s="14" t="str">
        <f t="shared" si="95"/>
        <v/>
      </c>
      <c r="AA77" s="14" t="str">
        <f t="shared" si="96"/>
        <v/>
      </c>
      <c r="AB77" s="14" t="str">
        <f t="shared" si="97"/>
        <v/>
      </c>
      <c r="AC77" s="14" t="str">
        <f t="shared" si="98"/>
        <v/>
      </c>
      <c r="AD77" s="14" t="str">
        <f t="shared" si="99"/>
        <v/>
      </c>
      <c r="AE77" s="14" t="str">
        <f t="shared" si="100"/>
        <v/>
      </c>
      <c r="AF77" s="14" t="str">
        <f t="shared" si="101"/>
        <v/>
      </c>
      <c r="AG77" s="44" t="str">
        <f t="shared" si="102"/>
        <v/>
      </c>
      <c r="AH77" s="44" t="str">
        <f t="shared" si="103"/>
        <v/>
      </c>
      <c r="AI77" s="44" t="str">
        <f t="shared" si="104"/>
        <v/>
      </c>
      <c r="AJ77" s="75" t="str">
        <f t="shared" si="105"/>
        <v/>
      </c>
      <c r="AK77" s="75" t="str">
        <f t="shared" si="106"/>
        <v/>
      </c>
      <c r="AL77" s="75" t="str">
        <f t="shared" si="107"/>
        <v/>
      </c>
      <c r="AM77" s="75" t="str">
        <f t="shared" si="108"/>
        <v/>
      </c>
      <c r="AP77" s="14" t="str">
        <f t="shared" si="109"/>
        <v/>
      </c>
      <c r="AQ77" s="14" t="str">
        <f t="shared" si="110"/>
        <v/>
      </c>
      <c r="AR77" s="14" t="str">
        <f>IF(Dashboard!K77="P",IF(AR76="",1,AR76+1),"")</f>
        <v/>
      </c>
      <c r="AS77" s="14" t="str">
        <f>IF(Dashboard!K77="B",IF(AS76="",1,AS76+1),"")</f>
        <v/>
      </c>
      <c r="AT77" s="14" t="str">
        <f t="shared" si="111"/>
        <v>00000</v>
      </c>
      <c r="AU77" s="14" t="str">
        <f t="shared" si="112"/>
        <v>00000</v>
      </c>
      <c r="AV77" s="14" t="str">
        <f t="shared" si="113"/>
        <v>000000</v>
      </c>
      <c r="AW77" s="14" t="str">
        <f t="shared" si="114"/>
        <v>000000</v>
      </c>
      <c r="AX77" s="14" t="str">
        <f t="shared" si="115"/>
        <v>B</v>
      </c>
      <c r="AY77" s="14" t="str">
        <f t="shared" si="116"/>
        <v/>
      </c>
      <c r="AZ77" s="14" t="str">
        <f t="shared" si="117"/>
        <v/>
      </c>
      <c r="BA77" s="14" t="str">
        <f t="shared" si="118"/>
        <v/>
      </c>
      <c r="BB77" s="14" t="str">
        <f t="shared" si="119"/>
        <v/>
      </c>
      <c r="BC77" s="14">
        <f t="shared" si="120"/>
        <v>1</v>
      </c>
      <c r="BD77" s="14">
        <f t="shared" si="121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5"/>
        <v/>
      </c>
      <c r="C78" s="24" t="str">
        <f t="shared" si="123"/>
        <v/>
      </c>
      <c r="D78" s="81" t="str">
        <f t="shared" si="126"/>
        <v/>
      </c>
      <c r="E78" s="121" t="str">
        <f t="shared" si="127"/>
        <v/>
      </c>
      <c r="F78" s="71" t="str">
        <f t="shared" si="56"/>
        <v/>
      </c>
      <c r="H78" s="85" t="str">
        <f>IF(Dashboard!K78="","",Dashboard!K78)</f>
        <v/>
      </c>
      <c r="J78" s="72" t="str">
        <f t="shared" si="57"/>
        <v/>
      </c>
      <c r="K78" s="81" t="str">
        <f t="shared" si="128"/>
        <v/>
      </c>
      <c r="L78" s="121" t="str">
        <f t="shared" si="129"/>
        <v/>
      </c>
      <c r="M78" s="24" t="str">
        <f t="shared" si="58"/>
        <v/>
      </c>
      <c r="N78" s="24" t="str">
        <f t="shared" si="130"/>
        <v/>
      </c>
      <c r="O78" s="124" t="str">
        <f t="shared" si="131"/>
        <v/>
      </c>
      <c r="P78" s="24" t="str">
        <f>IF(H78="","",IF(B78="NB",P77,IF(O78="",SUM($O$5:$O78)+N78,SUM($O$5:$O78))))</f>
        <v/>
      </c>
      <c r="Q78" s="130" t="str">
        <f t="shared" si="122"/>
        <v/>
      </c>
      <c r="R78" s="129" t="str">
        <f t="shared" si="132"/>
        <v/>
      </c>
      <c r="S78" s="83" t="str">
        <f t="shared" si="133"/>
        <v/>
      </c>
      <c r="T78" s="14" t="str">
        <f t="shared" si="124"/>
        <v/>
      </c>
      <c r="U78" s="14">
        <f t="shared" si="59"/>
        <v>0</v>
      </c>
      <c r="V78" s="14" t="str">
        <f t="shared" si="134"/>
        <v/>
      </c>
      <c r="W78" s="14" t="str">
        <f t="shared" si="94"/>
        <v/>
      </c>
      <c r="X78" s="83" t="str">
        <f t="shared" si="135"/>
        <v/>
      </c>
      <c r="Y78" s="14" t="str">
        <f t="shared" si="136"/>
        <v/>
      </c>
      <c r="Z78" s="14" t="str">
        <f t="shared" si="95"/>
        <v/>
      </c>
      <c r="AA78" s="14" t="str">
        <f t="shared" si="96"/>
        <v/>
      </c>
      <c r="AB78" s="14" t="str">
        <f t="shared" si="97"/>
        <v/>
      </c>
      <c r="AC78" s="14" t="str">
        <f t="shared" si="98"/>
        <v/>
      </c>
      <c r="AD78" s="14" t="str">
        <f t="shared" si="99"/>
        <v/>
      </c>
      <c r="AE78" s="14" t="str">
        <f t="shared" si="100"/>
        <v/>
      </c>
      <c r="AF78" s="14" t="str">
        <f t="shared" si="101"/>
        <v/>
      </c>
      <c r="AG78" s="44" t="str">
        <f t="shared" si="102"/>
        <v/>
      </c>
      <c r="AH78" s="44" t="str">
        <f t="shared" si="103"/>
        <v/>
      </c>
      <c r="AI78" s="44" t="str">
        <f t="shared" si="104"/>
        <v/>
      </c>
      <c r="AJ78" s="75" t="str">
        <f t="shared" si="105"/>
        <v/>
      </c>
      <c r="AK78" s="75" t="str">
        <f t="shared" si="106"/>
        <v/>
      </c>
      <c r="AL78" s="75" t="str">
        <f t="shared" si="107"/>
        <v/>
      </c>
      <c r="AM78" s="75" t="str">
        <f t="shared" si="108"/>
        <v/>
      </c>
      <c r="AP78" s="14" t="str">
        <f t="shared" si="109"/>
        <v/>
      </c>
      <c r="AQ78" s="14" t="str">
        <f t="shared" si="110"/>
        <v/>
      </c>
      <c r="AR78" s="14" t="str">
        <f>IF(Dashboard!K78="P",IF(AR77="",1,AR77+1),"")</f>
        <v/>
      </c>
      <c r="AS78" s="14" t="str">
        <f>IF(Dashboard!K78="B",IF(AS77="",1,AS77+1),"")</f>
        <v/>
      </c>
      <c r="AT78" s="14" t="str">
        <f t="shared" si="111"/>
        <v>00000</v>
      </c>
      <c r="AU78" s="14" t="str">
        <f t="shared" si="112"/>
        <v>00000</v>
      </c>
      <c r="AV78" s="14" t="str">
        <f t="shared" si="113"/>
        <v>000000</v>
      </c>
      <c r="AW78" s="14" t="str">
        <f t="shared" si="114"/>
        <v>000000</v>
      </c>
      <c r="AX78" s="14" t="str">
        <f t="shared" si="115"/>
        <v>B</v>
      </c>
      <c r="AY78" s="14" t="str">
        <f t="shared" si="116"/>
        <v/>
      </c>
      <c r="AZ78" s="14" t="str">
        <f t="shared" si="117"/>
        <v/>
      </c>
      <c r="BA78" s="14" t="str">
        <f t="shared" si="118"/>
        <v/>
      </c>
      <c r="BB78" s="14" t="str">
        <f t="shared" si="119"/>
        <v/>
      </c>
      <c r="BC78" s="14">
        <f t="shared" si="120"/>
        <v>1</v>
      </c>
      <c r="BD78" s="14">
        <f t="shared" si="121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5"/>
        <v/>
      </c>
      <c r="C79" s="25" t="str">
        <f t="shared" si="123"/>
        <v/>
      </c>
      <c r="D79" s="82" t="str">
        <f t="shared" si="126"/>
        <v/>
      </c>
      <c r="E79" s="122" t="str">
        <f t="shared" si="127"/>
        <v/>
      </c>
      <c r="F79" s="74" t="str">
        <f t="shared" si="56"/>
        <v/>
      </c>
      <c r="H79" s="86" t="str">
        <f>IF(Dashboard!K79="","",Dashboard!K79)</f>
        <v/>
      </c>
      <c r="J79" s="73" t="str">
        <f t="shared" si="57"/>
        <v/>
      </c>
      <c r="K79" s="82" t="str">
        <f t="shared" si="128"/>
        <v/>
      </c>
      <c r="L79" s="122" t="str">
        <f t="shared" si="129"/>
        <v/>
      </c>
      <c r="M79" s="25" t="str">
        <f t="shared" si="58"/>
        <v/>
      </c>
      <c r="N79" s="25" t="str">
        <f t="shared" si="130"/>
        <v/>
      </c>
      <c r="O79" s="131" t="str">
        <f t="shared" si="131"/>
        <v/>
      </c>
      <c r="P79" s="25" t="str">
        <f>IF(H79="","",IF(B79="NB",P78,IF(O79="",SUM($O$5:$O79)+N79,SUM($O$5:$O79))))</f>
        <v/>
      </c>
      <c r="Q79" s="132" t="str">
        <f t="shared" si="122"/>
        <v/>
      </c>
      <c r="R79" s="129" t="str">
        <f t="shared" si="132"/>
        <v/>
      </c>
      <c r="S79" s="83" t="str">
        <f t="shared" si="133"/>
        <v/>
      </c>
      <c r="T79" s="14" t="str">
        <f t="shared" si="124"/>
        <v/>
      </c>
      <c r="U79" s="14">
        <f t="shared" si="59"/>
        <v>0</v>
      </c>
      <c r="V79" s="14" t="str">
        <f t="shared" si="134"/>
        <v/>
      </c>
      <c r="W79" s="14" t="str">
        <f t="shared" si="94"/>
        <v/>
      </c>
      <c r="X79" s="83" t="str">
        <f t="shared" si="135"/>
        <v/>
      </c>
      <c r="Y79" s="14" t="str">
        <f t="shared" si="136"/>
        <v/>
      </c>
      <c r="Z79" s="14" t="str">
        <f t="shared" si="95"/>
        <v/>
      </c>
      <c r="AA79" s="14" t="str">
        <f t="shared" si="96"/>
        <v/>
      </c>
      <c r="AB79" s="14" t="str">
        <f t="shared" si="97"/>
        <v/>
      </c>
      <c r="AC79" s="14" t="str">
        <f t="shared" si="98"/>
        <v/>
      </c>
      <c r="AD79" s="14" t="str">
        <f t="shared" si="99"/>
        <v/>
      </c>
      <c r="AE79" s="14" t="str">
        <f t="shared" si="100"/>
        <v/>
      </c>
      <c r="AF79" s="14" t="str">
        <f t="shared" si="101"/>
        <v/>
      </c>
      <c r="AG79" s="44" t="str">
        <f t="shared" si="102"/>
        <v/>
      </c>
      <c r="AH79" s="44" t="str">
        <f t="shared" si="103"/>
        <v/>
      </c>
      <c r="AI79" s="44" t="str">
        <f t="shared" si="104"/>
        <v/>
      </c>
      <c r="AJ79" s="75" t="str">
        <f t="shared" si="105"/>
        <v/>
      </c>
      <c r="AK79" s="75" t="str">
        <f t="shared" si="106"/>
        <v/>
      </c>
      <c r="AL79" s="75" t="str">
        <f t="shared" si="107"/>
        <v/>
      </c>
      <c r="AM79" s="75" t="str">
        <f t="shared" si="108"/>
        <v/>
      </c>
      <c r="AP79" s="14" t="str">
        <f t="shared" si="109"/>
        <v/>
      </c>
      <c r="AQ79" s="14" t="str">
        <f t="shared" si="110"/>
        <v/>
      </c>
      <c r="AR79" s="14" t="str">
        <f>IF(Dashboard!K79="P",IF(AR78="",1,AR78+1),"")</f>
        <v/>
      </c>
      <c r="AS79" s="14" t="str">
        <f>IF(Dashboard!K79="B",IF(AS78="",1,AS78+1),"")</f>
        <v/>
      </c>
      <c r="AT79" s="14" t="str">
        <f t="shared" si="111"/>
        <v>00000</v>
      </c>
      <c r="AU79" s="14" t="str">
        <f t="shared" si="112"/>
        <v>00000</v>
      </c>
      <c r="AV79" s="14" t="str">
        <f t="shared" si="113"/>
        <v>000000</v>
      </c>
      <c r="AW79" s="14" t="str">
        <f t="shared" si="114"/>
        <v>000000</v>
      </c>
      <c r="AX79" s="14" t="str">
        <f t="shared" si="115"/>
        <v>B</v>
      </c>
      <c r="AY79" s="14" t="str">
        <f t="shared" si="116"/>
        <v/>
      </c>
      <c r="AZ79" s="14" t="str">
        <f t="shared" si="117"/>
        <v/>
      </c>
      <c r="BA79" s="14" t="str">
        <f t="shared" si="118"/>
        <v/>
      </c>
      <c r="BB79" s="14" t="str">
        <f t="shared" si="119"/>
        <v/>
      </c>
      <c r="BC79" s="14">
        <f t="shared" si="120"/>
        <v>1</v>
      </c>
      <c r="BD79" s="14">
        <f t="shared" si="121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5"/>
        <v/>
      </c>
      <c r="C80" s="36" t="str">
        <f t="shared" si="123"/>
        <v/>
      </c>
      <c r="D80" s="79" t="str">
        <f t="shared" si="126"/>
        <v/>
      </c>
      <c r="E80" s="120" t="str">
        <f t="shared" si="127"/>
        <v/>
      </c>
      <c r="F80" s="80" t="str">
        <f t="shared" si="56"/>
        <v/>
      </c>
      <c r="H80" s="84" t="str">
        <f>IF(Dashboard!K80="","",Dashboard!K80)</f>
        <v/>
      </c>
      <c r="J80" s="78" t="str">
        <f t="shared" si="57"/>
        <v/>
      </c>
      <c r="K80" s="79" t="str">
        <f t="shared" si="128"/>
        <v/>
      </c>
      <c r="L80" s="120" t="str">
        <f t="shared" si="129"/>
        <v/>
      </c>
      <c r="M80" s="36" t="str">
        <f t="shared" si="58"/>
        <v/>
      </c>
      <c r="N80" s="36" t="str">
        <f t="shared" si="130"/>
        <v/>
      </c>
      <c r="O80" s="136" t="str">
        <f t="shared" si="131"/>
        <v/>
      </c>
      <c r="P80" s="36" t="str">
        <f>IF(H80="","",IF(B80="NB",P79,IF(O80="",SUM($O$5:$O80)+N80,SUM($O$5:$O80))))</f>
        <v/>
      </c>
      <c r="Q80" s="137" t="str">
        <f t="shared" si="122"/>
        <v/>
      </c>
      <c r="R80" s="129" t="str">
        <f t="shared" si="132"/>
        <v/>
      </c>
      <c r="S80" s="83" t="str">
        <f t="shared" si="133"/>
        <v/>
      </c>
      <c r="T80" s="14" t="str">
        <f t="shared" si="124"/>
        <v/>
      </c>
      <c r="U80" s="14">
        <f t="shared" si="59"/>
        <v>0</v>
      </c>
      <c r="V80" s="14" t="str">
        <f t="shared" si="134"/>
        <v/>
      </c>
      <c r="W80" s="14" t="str">
        <f t="shared" si="94"/>
        <v/>
      </c>
      <c r="X80" s="83" t="str">
        <f t="shared" si="135"/>
        <v/>
      </c>
      <c r="Y80" s="14" t="str">
        <f t="shared" si="136"/>
        <v/>
      </c>
      <c r="Z80" s="14" t="str">
        <f t="shared" si="95"/>
        <v/>
      </c>
      <c r="AA80" s="14" t="str">
        <f t="shared" si="96"/>
        <v/>
      </c>
      <c r="AB80" s="14" t="str">
        <f t="shared" si="97"/>
        <v/>
      </c>
      <c r="AC80" s="14" t="str">
        <f t="shared" si="98"/>
        <v/>
      </c>
      <c r="AD80" s="14" t="str">
        <f t="shared" si="99"/>
        <v/>
      </c>
      <c r="AE80" s="14" t="str">
        <f t="shared" si="100"/>
        <v/>
      </c>
      <c r="AF80" s="14" t="str">
        <f t="shared" si="101"/>
        <v/>
      </c>
      <c r="AG80" s="44" t="str">
        <f t="shared" si="102"/>
        <v/>
      </c>
      <c r="AH80" s="44" t="str">
        <f t="shared" si="103"/>
        <v/>
      </c>
      <c r="AI80" s="44" t="str">
        <f t="shared" si="104"/>
        <v/>
      </c>
      <c r="AJ80" s="75" t="str">
        <f t="shared" si="105"/>
        <v/>
      </c>
      <c r="AK80" s="75" t="str">
        <f t="shared" si="106"/>
        <v/>
      </c>
      <c r="AL80" s="75" t="str">
        <f t="shared" si="107"/>
        <v/>
      </c>
      <c r="AM80" s="75" t="str">
        <f t="shared" si="108"/>
        <v/>
      </c>
      <c r="AP80" s="14" t="str">
        <f t="shared" si="109"/>
        <v/>
      </c>
      <c r="AQ80" s="14" t="str">
        <f t="shared" si="110"/>
        <v/>
      </c>
      <c r="AR80" s="14" t="str">
        <f>IF(Dashboard!K80="P",IF(AR79="",1,AR79+1),"")</f>
        <v/>
      </c>
      <c r="AS80" s="14" t="str">
        <f>IF(Dashboard!K80="B",IF(AS79="",1,AS79+1),"")</f>
        <v/>
      </c>
      <c r="AT80" s="14" t="str">
        <f t="shared" si="111"/>
        <v>00000</v>
      </c>
      <c r="AU80" s="14" t="str">
        <f t="shared" si="112"/>
        <v>00000</v>
      </c>
      <c r="AV80" s="14" t="str">
        <f t="shared" si="113"/>
        <v>000000</v>
      </c>
      <c r="AW80" s="14" t="str">
        <f t="shared" si="114"/>
        <v>000000</v>
      </c>
      <c r="AX80" s="14" t="str">
        <f t="shared" si="115"/>
        <v>B</v>
      </c>
      <c r="AY80" s="14" t="str">
        <f t="shared" si="116"/>
        <v/>
      </c>
      <c r="AZ80" s="14" t="str">
        <f t="shared" si="117"/>
        <v/>
      </c>
      <c r="BA80" s="14" t="str">
        <f t="shared" si="118"/>
        <v/>
      </c>
      <c r="BB80" s="14" t="str">
        <f t="shared" si="119"/>
        <v/>
      </c>
      <c r="BC80" s="14">
        <f t="shared" si="120"/>
        <v>1</v>
      </c>
      <c r="BD80" s="14">
        <f t="shared" si="121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5"/>
        <v/>
      </c>
      <c r="C81" s="24" t="str">
        <f t="shared" si="123"/>
        <v/>
      </c>
      <c r="D81" s="81" t="str">
        <f t="shared" si="126"/>
        <v/>
      </c>
      <c r="E81" s="121" t="str">
        <f t="shared" si="127"/>
        <v/>
      </c>
      <c r="F81" s="71" t="str">
        <f t="shared" si="56"/>
        <v/>
      </c>
      <c r="H81" s="85" t="str">
        <f>IF(Dashboard!K81="","",Dashboard!K81)</f>
        <v/>
      </c>
      <c r="J81" s="72" t="str">
        <f t="shared" si="57"/>
        <v/>
      </c>
      <c r="K81" s="81" t="str">
        <f t="shared" si="128"/>
        <v/>
      </c>
      <c r="L81" s="121" t="str">
        <f t="shared" si="129"/>
        <v/>
      </c>
      <c r="M81" s="24" t="str">
        <f t="shared" si="58"/>
        <v/>
      </c>
      <c r="N81" s="24" t="str">
        <f t="shared" si="130"/>
        <v/>
      </c>
      <c r="O81" s="124" t="str">
        <f t="shared" si="131"/>
        <v/>
      </c>
      <c r="P81" s="24" t="str">
        <f>IF(H81="","",IF(B81="NB",P80,IF(O81="",SUM($O$5:$O81)+N81,SUM($O$5:$O81))))</f>
        <v/>
      </c>
      <c r="Q81" s="130" t="str">
        <f t="shared" si="122"/>
        <v/>
      </c>
      <c r="R81" s="129" t="str">
        <f t="shared" si="132"/>
        <v/>
      </c>
      <c r="S81" s="83" t="str">
        <f t="shared" si="133"/>
        <v/>
      </c>
      <c r="T81" s="14" t="str">
        <f t="shared" si="124"/>
        <v/>
      </c>
      <c r="U81" s="14">
        <f t="shared" si="59"/>
        <v>0</v>
      </c>
      <c r="V81" s="14" t="str">
        <f t="shared" si="134"/>
        <v/>
      </c>
      <c r="W81" s="14" t="str">
        <f t="shared" si="94"/>
        <v/>
      </c>
      <c r="X81" s="83" t="str">
        <f t="shared" si="135"/>
        <v/>
      </c>
      <c r="Y81" s="14" t="str">
        <f t="shared" si="136"/>
        <v/>
      </c>
      <c r="Z81" s="14" t="str">
        <f t="shared" si="95"/>
        <v/>
      </c>
      <c r="AA81" s="14" t="str">
        <f t="shared" si="96"/>
        <v/>
      </c>
      <c r="AB81" s="14" t="str">
        <f t="shared" si="97"/>
        <v/>
      </c>
      <c r="AC81" s="14" t="str">
        <f t="shared" si="98"/>
        <v/>
      </c>
      <c r="AD81" s="14" t="str">
        <f t="shared" si="99"/>
        <v/>
      </c>
      <c r="AE81" s="14" t="str">
        <f t="shared" si="100"/>
        <v/>
      </c>
      <c r="AF81" s="14" t="str">
        <f t="shared" si="101"/>
        <v/>
      </c>
      <c r="AG81" s="44" t="str">
        <f t="shared" si="102"/>
        <v/>
      </c>
      <c r="AH81" s="44" t="str">
        <f t="shared" si="103"/>
        <v/>
      </c>
      <c r="AI81" s="44" t="str">
        <f t="shared" si="104"/>
        <v/>
      </c>
      <c r="AJ81" s="75" t="str">
        <f t="shared" si="105"/>
        <v/>
      </c>
      <c r="AK81" s="75" t="str">
        <f t="shared" si="106"/>
        <v/>
      </c>
      <c r="AL81" s="75" t="str">
        <f t="shared" si="107"/>
        <v/>
      </c>
      <c r="AM81" s="75" t="str">
        <f t="shared" si="108"/>
        <v/>
      </c>
      <c r="AP81" s="14" t="str">
        <f t="shared" si="109"/>
        <v/>
      </c>
      <c r="AQ81" s="14" t="str">
        <f t="shared" si="110"/>
        <v/>
      </c>
      <c r="AR81" s="14" t="str">
        <f>IF(Dashboard!K81="P",IF(AR80="",1,AR80+1),"")</f>
        <v/>
      </c>
      <c r="AS81" s="14" t="str">
        <f>IF(Dashboard!K81="B",IF(AS80="",1,AS80+1),"")</f>
        <v/>
      </c>
      <c r="AT81" s="14" t="str">
        <f t="shared" si="111"/>
        <v>00000</v>
      </c>
      <c r="AU81" s="14" t="str">
        <f t="shared" si="112"/>
        <v>00000</v>
      </c>
      <c r="AV81" s="14" t="str">
        <f t="shared" si="113"/>
        <v>000000</v>
      </c>
      <c r="AW81" s="14" t="str">
        <f t="shared" si="114"/>
        <v>000000</v>
      </c>
      <c r="AX81" s="14" t="str">
        <f t="shared" si="115"/>
        <v>B</v>
      </c>
      <c r="AY81" s="14" t="str">
        <f t="shared" si="116"/>
        <v/>
      </c>
      <c r="AZ81" s="14" t="str">
        <f t="shared" si="117"/>
        <v/>
      </c>
      <c r="BA81" s="14" t="str">
        <f t="shared" si="118"/>
        <v/>
      </c>
      <c r="BB81" s="14" t="str">
        <f t="shared" si="119"/>
        <v/>
      </c>
      <c r="BC81" s="14">
        <f t="shared" si="120"/>
        <v>1</v>
      </c>
      <c r="BD81" s="14">
        <f t="shared" si="121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5"/>
        <v/>
      </c>
      <c r="C82" s="24" t="str">
        <f t="shared" si="123"/>
        <v/>
      </c>
      <c r="D82" s="81" t="str">
        <f t="shared" si="126"/>
        <v/>
      </c>
      <c r="E82" s="121" t="str">
        <f t="shared" si="127"/>
        <v/>
      </c>
      <c r="F82" s="71" t="str">
        <f t="shared" si="56"/>
        <v/>
      </c>
      <c r="H82" s="85" t="str">
        <f>IF(Dashboard!K82="","",Dashboard!K82)</f>
        <v/>
      </c>
      <c r="J82" s="72" t="str">
        <f t="shared" si="57"/>
        <v/>
      </c>
      <c r="K82" s="81" t="str">
        <f t="shared" si="128"/>
        <v/>
      </c>
      <c r="L82" s="121" t="str">
        <f t="shared" si="129"/>
        <v/>
      </c>
      <c r="M82" s="24" t="str">
        <f t="shared" si="58"/>
        <v/>
      </c>
      <c r="N82" s="24" t="str">
        <f t="shared" si="130"/>
        <v/>
      </c>
      <c r="O82" s="124" t="str">
        <f t="shared" si="131"/>
        <v/>
      </c>
      <c r="P82" s="24" t="str">
        <f>IF(H82="","",IF(B82="NB",P81,IF(O82="",SUM($O$5:$O82)+N82,SUM($O$5:$O82))))</f>
        <v/>
      </c>
      <c r="Q82" s="130" t="str">
        <f t="shared" si="122"/>
        <v/>
      </c>
      <c r="R82" s="129" t="str">
        <f t="shared" si="132"/>
        <v/>
      </c>
      <c r="S82" s="83" t="str">
        <f t="shared" si="133"/>
        <v/>
      </c>
      <c r="T82" s="14" t="str">
        <f t="shared" si="124"/>
        <v/>
      </c>
      <c r="U82" s="14">
        <f t="shared" si="59"/>
        <v>0</v>
      </c>
      <c r="V82" s="14" t="str">
        <f t="shared" si="134"/>
        <v/>
      </c>
      <c r="W82" s="14" t="str">
        <f t="shared" si="94"/>
        <v/>
      </c>
      <c r="X82" s="83" t="str">
        <f t="shared" si="135"/>
        <v/>
      </c>
      <c r="Y82" s="14" t="str">
        <f t="shared" si="136"/>
        <v/>
      </c>
      <c r="Z82" s="14" t="str">
        <f t="shared" si="95"/>
        <v/>
      </c>
      <c r="AA82" s="14" t="str">
        <f t="shared" si="96"/>
        <v/>
      </c>
      <c r="AB82" s="14" t="str">
        <f t="shared" si="97"/>
        <v/>
      </c>
      <c r="AC82" s="14" t="str">
        <f t="shared" si="98"/>
        <v/>
      </c>
      <c r="AD82" s="14" t="str">
        <f t="shared" si="99"/>
        <v/>
      </c>
      <c r="AE82" s="14" t="str">
        <f t="shared" si="100"/>
        <v/>
      </c>
      <c r="AF82" s="14" t="str">
        <f t="shared" si="101"/>
        <v/>
      </c>
      <c r="AG82" s="44" t="str">
        <f t="shared" si="102"/>
        <v/>
      </c>
      <c r="AH82" s="44" t="str">
        <f t="shared" si="103"/>
        <v/>
      </c>
      <c r="AI82" s="44" t="str">
        <f t="shared" si="104"/>
        <v/>
      </c>
      <c r="AJ82" s="75" t="str">
        <f t="shared" si="105"/>
        <v/>
      </c>
      <c r="AK82" s="75" t="str">
        <f t="shared" si="106"/>
        <v/>
      </c>
      <c r="AL82" s="75" t="str">
        <f t="shared" si="107"/>
        <v/>
      </c>
      <c r="AM82" s="75" t="str">
        <f t="shared" si="108"/>
        <v/>
      </c>
      <c r="AP82" s="14" t="str">
        <f t="shared" si="109"/>
        <v/>
      </c>
      <c r="AQ82" s="14" t="str">
        <f t="shared" si="110"/>
        <v/>
      </c>
      <c r="AR82" s="14" t="str">
        <f>IF(Dashboard!K82="P",IF(AR81="",1,AR81+1),"")</f>
        <v/>
      </c>
      <c r="AS82" s="14" t="str">
        <f>IF(Dashboard!K82="B",IF(AS81="",1,AS81+1),"")</f>
        <v/>
      </c>
      <c r="AT82" s="14" t="str">
        <f t="shared" si="111"/>
        <v>00000</v>
      </c>
      <c r="AU82" s="14" t="str">
        <f t="shared" si="112"/>
        <v>00000</v>
      </c>
      <c r="AV82" s="14" t="str">
        <f t="shared" si="113"/>
        <v>000000</v>
      </c>
      <c r="AW82" s="14" t="str">
        <f t="shared" si="114"/>
        <v>000000</v>
      </c>
      <c r="AX82" s="14" t="str">
        <f t="shared" si="115"/>
        <v>B</v>
      </c>
      <c r="AY82" s="14" t="str">
        <f t="shared" si="116"/>
        <v/>
      </c>
      <c r="AZ82" s="14" t="str">
        <f t="shared" si="117"/>
        <v/>
      </c>
      <c r="BA82" s="14" t="str">
        <f t="shared" si="118"/>
        <v/>
      </c>
      <c r="BB82" s="14" t="str">
        <f t="shared" si="119"/>
        <v/>
      </c>
      <c r="BC82" s="14">
        <f t="shared" si="120"/>
        <v>1</v>
      </c>
      <c r="BD82" s="14">
        <f t="shared" si="121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5"/>
        <v/>
      </c>
      <c r="C83" s="24" t="str">
        <f t="shared" si="123"/>
        <v/>
      </c>
      <c r="D83" s="81" t="str">
        <f t="shared" si="126"/>
        <v/>
      </c>
      <c r="E83" s="121" t="str">
        <f t="shared" si="127"/>
        <v/>
      </c>
      <c r="F83" s="71" t="str">
        <f t="shared" si="56"/>
        <v/>
      </c>
      <c r="H83" s="85" t="str">
        <f>IF(Dashboard!K83="","",Dashboard!K83)</f>
        <v/>
      </c>
      <c r="J83" s="72" t="str">
        <f t="shared" si="57"/>
        <v/>
      </c>
      <c r="K83" s="81" t="str">
        <f t="shared" si="128"/>
        <v/>
      </c>
      <c r="L83" s="121" t="str">
        <f t="shared" si="129"/>
        <v/>
      </c>
      <c r="M83" s="24" t="str">
        <f t="shared" si="58"/>
        <v/>
      </c>
      <c r="N83" s="24" t="str">
        <f t="shared" si="130"/>
        <v/>
      </c>
      <c r="O83" s="124" t="str">
        <f t="shared" si="131"/>
        <v/>
      </c>
      <c r="P83" s="24" t="str">
        <f>IF(H83="","",IF(B83="NB",P82,IF(O83="",SUM($O$5:$O83)+N83,SUM($O$5:$O83))))</f>
        <v/>
      </c>
      <c r="Q83" s="130" t="str">
        <f t="shared" si="122"/>
        <v/>
      </c>
      <c r="R83" s="129" t="str">
        <f t="shared" si="132"/>
        <v/>
      </c>
      <c r="S83" s="83" t="str">
        <f t="shared" si="133"/>
        <v/>
      </c>
      <c r="T83" s="14" t="str">
        <f t="shared" si="124"/>
        <v/>
      </c>
      <c r="U83" s="14">
        <f t="shared" si="59"/>
        <v>0</v>
      </c>
      <c r="V83" s="14" t="str">
        <f t="shared" si="134"/>
        <v/>
      </c>
      <c r="W83" s="14" t="str">
        <f t="shared" si="94"/>
        <v/>
      </c>
      <c r="X83" s="83" t="str">
        <f t="shared" si="135"/>
        <v/>
      </c>
      <c r="Y83" s="14" t="str">
        <f t="shared" si="136"/>
        <v/>
      </c>
      <c r="Z83" s="14" t="str">
        <f t="shared" si="95"/>
        <v/>
      </c>
      <c r="AA83" s="14" t="str">
        <f t="shared" si="96"/>
        <v/>
      </c>
      <c r="AB83" s="14" t="str">
        <f t="shared" si="97"/>
        <v/>
      </c>
      <c r="AC83" s="14" t="str">
        <f t="shared" si="98"/>
        <v/>
      </c>
      <c r="AD83" s="14" t="str">
        <f t="shared" si="99"/>
        <v/>
      </c>
      <c r="AE83" s="14" t="str">
        <f t="shared" si="100"/>
        <v/>
      </c>
      <c r="AF83" s="14" t="str">
        <f t="shared" si="101"/>
        <v/>
      </c>
      <c r="AG83" s="44" t="str">
        <f t="shared" si="102"/>
        <v/>
      </c>
      <c r="AH83" s="44" t="str">
        <f t="shared" si="103"/>
        <v/>
      </c>
      <c r="AI83" s="44" t="str">
        <f t="shared" si="104"/>
        <v/>
      </c>
      <c r="AJ83" s="75" t="str">
        <f t="shared" si="105"/>
        <v/>
      </c>
      <c r="AK83" s="75" t="str">
        <f t="shared" si="106"/>
        <v/>
      </c>
      <c r="AL83" s="75" t="str">
        <f t="shared" si="107"/>
        <v/>
      </c>
      <c r="AM83" s="75" t="str">
        <f t="shared" si="108"/>
        <v/>
      </c>
      <c r="AP83" s="14" t="str">
        <f t="shared" si="109"/>
        <v/>
      </c>
      <c r="AQ83" s="14" t="str">
        <f t="shared" si="110"/>
        <v/>
      </c>
      <c r="AR83" s="14" t="str">
        <f>IF(Dashboard!K83="P",IF(AR82="",1,AR82+1),"")</f>
        <v/>
      </c>
      <c r="AS83" s="14" t="str">
        <f>IF(Dashboard!K83="B",IF(AS82="",1,AS82+1),"")</f>
        <v/>
      </c>
      <c r="AT83" s="14" t="str">
        <f t="shared" si="111"/>
        <v>00000</v>
      </c>
      <c r="AU83" s="14" t="str">
        <f t="shared" si="112"/>
        <v>00000</v>
      </c>
      <c r="AV83" s="14" t="str">
        <f t="shared" si="113"/>
        <v>000000</v>
      </c>
      <c r="AW83" s="14" t="str">
        <f t="shared" si="114"/>
        <v>000000</v>
      </c>
      <c r="AX83" s="14" t="str">
        <f t="shared" si="115"/>
        <v>B</v>
      </c>
      <c r="AY83" s="14" t="str">
        <f t="shared" si="116"/>
        <v/>
      </c>
      <c r="AZ83" s="14" t="str">
        <f t="shared" si="117"/>
        <v/>
      </c>
      <c r="BA83" s="14" t="str">
        <f t="shared" si="118"/>
        <v/>
      </c>
      <c r="BB83" s="14" t="str">
        <f t="shared" si="119"/>
        <v/>
      </c>
      <c r="BC83" s="14">
        <f t="shared" si="120"/>
        <v>1</v>
      </c>
      <c r="BD83" s="14">
        <f t="shared" si="121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5"/>
        <v/>
      </c>
      <c r="C84" s="25" t="str">
        <f t="shared" si="123"/>
        <v/>
      </c>
      <c r="D84" s="82" t="str">
        <f t="shared" si="126"/>
        <v/>
      </c>
      <c r="E84" s="122" t="str">
        <f t="shared" si="127"/>
        <v/>
      </c>
      <c r="F84" s="74" t="str">
        <f t="shared" si="56"/>
        <v/>
      </c>
      <c r="H84" s="86" t="str">
        <f>IF(Dashboard!K84="","",Dashboard!K84)</f>
        <v/>
      </c>
      <c r="J84" s="73" t="str">
        <f t="shared" si="57"/>
        <v/>
      </c>
      <c r="K84" s="82" t="str">
        <f t="shared" si="128"/>
        <v/>
      </c>
      <c r="L84" s="122" t="str">
        <f t="shared" si="129"/>
        <v/>
      </c>
      <c r="M84" s="25" t="str">
        <f t="shared" si="58"/>
        <v/>
      </c>
      <c r="N84" s="25" t="str">
        <f t="shared" si="130"/>
        <v/>
      </c>
      <c r="O84" s="131" t="str">
        <f t="shared" si="131"/>
        <v/>
      </c>
      <c r="P84" s="25" t="str">
        <f>IF(H84="","",IF(B84="NB",P83,IF(O84="",SUM($O$5:$O84)+N84,SUM($O$5:$O84))))</f>
        <v/>
      </c>
      <c r="Q84" s="132" t="str">
        <f t="shared" si="122"/>
        <v/>
      </c>
      <c r="R84" s="129" t="str">
        <f t="shared" si="132"/>
        <v/>
      </c>
      <c r="S84" s="83" t="str">
        <f t="shared" si="133"/>
        <v/>
      </c>
      <c r="T84" s="14" t="str">
        <f t="shared" si="124"/>
        <v/>
      </c>
      <c r="U84" s="14">
        <f t="shared" si="59"/>
        <v>0</v>
      </c>
      <c r="V84" s="14" t="str">
        <f t="shared" si="134"/>
        <v/>
      </c>
      <c r="W84" s="14" t="str">
        <f t="shared" si="94"/>
        <v/>
      </c>
      <c r="X84" s="83" t="str">
        <f t="shared" si="135"/>
        <v/>
      </c>
      <c r="Y84" s="14" t="str">
        <f t="shared" si="136"/>
        <v/>
      </c>
      <c r="Z84" s="14" t="str">
        <f t="shared" si="95"/>
        <v/>
      </c>
      <c r="AA84" s="14" t="str">
        <f t="shared" si="96"/>
        <v/>
      </c>
      <c r="AB84" s="14" t="str">
        <f t="shared" si="97"/>
        <v/>
      </c>
      <c r="AC84" s="14" t="str">
        <f t="shared" si="98"/>
        <v/>
      </c>
      <c r="AD84" s="14" t="str">
        <f t="shared" si="99"/>
        <v/>
      </c>
      <c r="AE84" s="14" t="str">
        <f t="shared" si="100"/>
        <v/>
      </c>
      <c r="AF84" s="14" t="str">
        <f t="shared" si="101"/>
        <v/>
      </c>
      <c r="AG84" s="44" t="str">
        <f t="shared" si="102"/>
        <v/>
      </c>
      <c r="AH84" s="44" t="str">
        <f t="shared" si="103"/>
        <v/>
      </c>
      <c r="AI84" s="44" t="str">
        <f t="shared" si="104"/>
        <v/>
      </c>
      <c r="AJ84" s="75" t="str">
        <f t="shared" si="105"/>
        <v/>
      </c>
      <c r="AK84" s="75" t="str">
        <f t="shared" si="106"/>
        <v/>
      </c>
      <c r="AL84" s="75" t="str">
        <f t="shared" si="107"/>
        <v/>
      </c>
      <c r="AM84" s="75" t="str">
        <f t="shared" si="108"/>
        <v/>
      </c>
      <c r="AP84" s="14" t="str">
        <f t="shared" si="109"/>
        <v/>
      </c>
      <c r="AQ84" s="14" t="str">
        <f t="shared" si="110"/>
        <v/>
      </c>
      <c r="AR84" s="14" t="str">
        <f>IF(Dashboard!K84="P",IF(AR83="",1,AR83+1),"")</f>
        <v/>
      </c>
      <c r="AS84" s="14" t="str">
        <f>IF(Dashboard!K84="B",IF(AS83="",1,AS83+1),"")</f>
        <v/>
      </c>
      <c r="AT84" s="14" t="str">
        <f t="shared" si="111"/>
        <v>00000</v>
      </c>
      <c r="AU84" s="14" t="str">
        <f t="shared" si="112"/>
        <v>00000</v>
      </c>
      <c r="AV84" s="14" t="str">
        <f t="shared" si="113"/>
        <v>000000</v>
      </c>
      <c r="AW84" s="14" t="str">
        <f t="shared" si="114"/>
        <v>000000</v>
      </c>
      <c r="AX84" s="14" t="str">
        <f t="shared" si="115"/>
        <v>B</v>
      </c>
      <c r="AY84" s="14" t="str">
        <f t="shared" si="116"/>
        <v/>
      </c>
      <c r="AZ84" s="14" t="str">
        <f t="shared" si="117"/>
        <v/>
      </c>
      <c r="BA84" s="14" t="str">
        <f t="shared" si="118"/>
        <v/>
      </c>
      <c r="BB84" s="14" t="str">
        <f t="shared" si="119"/>
        <v/>
      </c>
      <c r="BC84" s="14">
        <f t="shared" si="120"/>
        <v>1</v>
      </c>
      <c r="BD84" s="14">
        <f t="shared" si="121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5"/>
        <v/>
      </c>
      <c r="C85" s="36" t="str">
        <f t="shared" si="123"/>
        <v/>
      </c>
      <c r="D85" s="79" t="str">
        <f t="shared" si="126"/>
        <v/>
      </c>
      <c r="E85" s="120" t="str">
        <f t="shared" si="127"/>
        <v/>
      </c>
      <c r="F85" s="80" t="str">
        <f t="shared" si="56"/>
        <v/>
      </c>
      <c r="H85" s="84" t="str">
        <f>IF(Dashboard!K85="","",Dashboard!K85)</f>
        <v/>
      </c>
      <c r="J85" s="78" t="str">
        <f t="shared" si="57"/>
        <v/>
      </c>
      <c r="K85" s="79" t="str">
        <f t="shared" si="128"/>
        <v/>
      </c>
      <c r="L85" s="120" t="str">
        <f t="shared" si="129"/>
        <v/>
      </c>
      <c r="M85" s="36" t="str">
        <f t="shared" si="58"/>
        <v/>
      </c>
      <c r="N85" s="36" t="str">
        <f t="shared" si="130"/>
        <v/>
      </c>
      <c r="O85" s="136" t="str">
        <f t="shared" si="131"/>
        <v/>
      </c>
      <c r="P85" s="36" t="str">
        <f>IF(H85="","",IF(B85="NB",P84,IF(O85="",SUM($O$5:$O85)+N85,SUM($O$5:$O85))))</f>
        <v/>
      </c>
      <c r="Q85" s="137" t="str">
        <f t="shared" si="122"/>
        <v/>
      </c>
      <c r="R85" s="129" t="str">
        <f t="shared" si="132"/>
        <v/>
      </c>
      <c r="S85" s="83" t="str">
        <f t="shared" si="133"/>
        <v/>
      </c>
      <c r="T85" s="14" t="str">
        <f t="shared" si="124"/>
        <v/>
      </c>
      <c r="U85" s="14">
        <f t="shared" si="59"/>
        <v>0</v>
      </c>
      <c r="V85" s="14" t="str">
        <f t="shared" si="134"/>
        <v/>
      </c>
      <c r="W85" s="14" t="str">
        <f t="shared" si="94"/>
        <v/>
      </c>
      <c r="X85" s="83" t="str">
        <f t="shared" si="135"/>
        <v/>
      </c>
      <c r="Y85" s="14" t="str">
        <f t="shared" si="136"/>
        <v/>
      </c>
      <c r="Z85" s="14" t="str">
        <f t="shared" si="95"/>
        <v/>
      </c>
      <c r="AA85" s="14" t="str">
        <f t="shared" si="96"/>
        <v/>
      </c>
      <c r="AB85" s="14" t="str">
        <f t="shared" si="97"/>
        <v/>
      </c>
      <c r="AC85" s="14" t="str">
        <f t="shared" si="98"/>
        <v/>
      </c>
      <c r="AD85" s="14" t="str">
        <f t="shared" si="99"/>
        <v/>
      </c>
      <c r="AE85" s="14" t="str">
        <f t="shared" si="100"/>
        <v/>
      </c>
      <c r="AF85" s="14" t="str">
        <f t="shared" si="101"/>
        <v/>
      </c>
      <c r="AG85" s="44" t="str">
        <f t="shared" si="102"/>
        <v/>
      </c>
      <c r="AH85" s="44" t="str">
        <f t="shared" si="103"/>
        <v/>
      </c>
      <c r="AI85" s="44" t="str">
        <f t="shared" si="104"/>
        <v/>
      </c>
      <c r="AJ85" s="75" t="str">
        <f t="shared" si="105"/>
        <v/>
      </c>
      <c r="AK85" s="75" t="str">
        <f t="shared" si="106"/>
        <v/>
      </c>
      <c r="AL85" s="75" t="str">
        <f t="shared" si="107"/>
        <v/>
      </c>
      <c r="AM85" s="75" t="str">
        <f t="shared" si="108"/>
        <v/>
      </c>
      <c r="AP85" s="14" t="str">
        <f t="shared" si="109"/>
        <v/>
      </c>
      <c r="AQ85" s="14" t="str">
        <f t="shared" si="110"/>
        <v/>
      </c>
      <c r="AR85" s="14" t="str">
        <f>IF(Dashboard!K85="P",IF(AR84="",1,AR84+1),"")</f>
        <v/>
      </c>
      <c r="AS85" s="14" t="str">
        <f>IF(Dashboard!K85="B",IF(AS84="",1,AS84+1),"")</f>
        <v/>
      </c>
      <c r="AT85" s="14" t="str">
        <f t="shared" si="111"/>
        <v>00000</v>
      </c>
      <c r="AU85" s="14" t="str">
        <f t="shared" si="112"/>
        <v>00000</v>
      </c>
      <c r="AV85" s="14" t="str">
        <f t="shared" si="113"/>
        <v>000000</v>
      </c>
      <c r="AW85" s="14" t="str">
        <f t="shared" si="114"/>
        <v>000000</v>
      </c>
      <c r="AX85" s="14" t="str">
        <f t="shared" si="115"/>
        <v>B</v>
      </c>
      <c r="AY85" s="14" t="str">
        <f t="shared" si="116"/>
        <v/>
      </c>
      <c r="AZ85" s="14" t="str">
        <f t="shared" si="117"/>
        <v/>
      </c>
      <c r="BA85" s="14" t="str">
        <f t="shared" si="118"/>
        <v/>
      </c>
      <c r="BB85" s="14" t="str">
        <f t="shared" si="119"/>
        <v/>
      </c>
      <c r="BC85" s="14">
        <f t="shared" si="120"/>
        <v>1</v>
      </c>
      <c r="BD85" s="14">
        <f t="shared" si="121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5"/>
        <v/>
      </c>
      <c r="C86" s="24" t="str">
        <f t="shared" si="123"/>
        <v/>
      </c>
      <c r="D86" s="81" t="str">
        <f t="shared" si="126"/>
        <v/>
      </c>
      <c r="E86" s="121" t="str">
        <f t="shared" si="127"/>
        <v/>
      </c>
      <c r="F86" s="71" t="str">
        <f t="shared" si="56"/>
        <v/>
      </c>
      <c r="H86" s="85" t="str">
        <f>IF(Dashboard!K86="","",Dashboard!K86)</f>
        <v/>
      </c>
      <c r="J86" s="72" t="str">
        <f t="shared" si="57"/>
        <v/>
      </c>
      <c r="K86" s="81" t="str">
        <f t="shared" si="128"/>
        <v/>
      </c>
      <c r="L86" s="121" t="str">
        <f t="shared" si="129"/>
        <v/>
      </c>
      <c r="M86" s="24" t="str">
        <f t="shared" si="58"/>
        <v/>
      </c>
      <c r="N86" s="24" t="str">
        <f t="shared" si="130"/>
        <v/>
      </c>
      <c r="O86" s="124" t="str">
        <f t="shared" si="131"/>
        <v/>
      </c>
      <c r="P86" s="24" t="str">
        <f>IF(H86="","",IF(B86="NB",P85,IF(O86="",SUM($O$5:$O86)+N86,SUM($O$5:$O86))))</f>
        <v/>
      </c>
      <c r="Q86" s="130" t="str">
        <f t="shared" si="122"/>
        <v/>
      </c>
      <c r="R86" s="129" t="str">
        <f t="shared" si="132"/>
        <v/>
      </c>
      <c r="S86" s="83" t="str">
        <f t="shared" si="133"/>
        <v/>
      </c>
      <c r="T86" s="14" t="str">
        <f t="shared" si="124"/>
        <v/>
      </c>
      <c r="U86" s="14">
        <f t="shared" si="59"/>
        <v>0</v>
      </c>
      <c r="V86" s="14" t="str">
        <f t="shared" si="134"/>
        <v/>
      </c>
      <c r="W86" s="14" t="str">
        <f t="shared" si="94"/>
        <v/>
      </c>
      <c r="X86" s="83" t="str">
        <f t="shared" si="135"/>
        <v/>
      </c>
      <c r="Y86" s="14" t="str">
        <f t="shared" si="136"/>
        <v/>
      </c>
      <c r="Z86" s="14" t="str">
        <f t="shared" si="95"/>
        <v/>
      </c>
      <c r="AA86" s="14" t="str">
        <f t="shared" si="96"/>
        <v/>
      </c>
      <c r="AB86" s="14" t="str">
        <f t="shared" si="97"/>
        <v/>
      </c>
      <c r="AC86" s="14" t="str">
        <f t="shared" si="98"/>
        <v/>
      </c>
      <c r="AD86" s="14" t="str">
        <f t="shared" si="99"/>
        <v/>
      </c>
      <c r="AE86" s="14" t="str">
        <f t="shared" si="100"/>
        <v/>
      </c>
      <c r="AF86" s="14" t="str">
        <f t="shared" si="101"/>
        <v/>
      </c>
      <c r="AG86" s="44" t="str">
        <f t="shared" si="102"/>
        <v/>
      </c>
      <c r="AH86" s="44" t="str">
        <f t="shared" si="103"/>
        <v/>
      </c>
      <c r="AI86" s="44" t="str">
        <f t="shared" si="104"/>
        <v/>
      </c>
      <c r="AJ86" s="75" t="str">
        <f t="shared" si="105"/>
        <v/>
      </c>
      <c r="AK86" s="75" t="str">
        <f t="shared" si="106"/>
        <v/>
      </c>
      <c r="AL86" s="75" t="str">
        <f t="shared" si="107"/>
        <v/>
      </c>
      <c r="AM86" s="75" t="str">
        <f t="shared" si="108"/>
        <v/>
      </c>
      <c r="AP86" s="14" t="str">
        <f t="shared" si="109"/>
        <v/>
      </c>
      <c r="AQ86" s="14" t="str">
        <f t="shared" si="110"/>
        <v/>
      </c>
      <c r="AR86" s="14" t="str">
        <f>IF(Dashboard!K86="P",IF(AR85="",1,AR85+1),"")</f>
        <v/>
      </c>
      <c r="AS86" s="14" t="str">
        <f>IF(Dashboard!K86="B",IF(AS85="",1,AS85+1),"")</f>
        <v/>
      </c>
      <c r="AT86" s="14" t="str">
        <f t="shared" si="111"/>
        <v>00000</v>
      </c>
      <c r="AU86" s="14" t="str">
        <f t="shared" si="112"/>
        <v>00000</v>
      </c>
      <c r="AV86" s="14" t="str">
        <f t="shared" si="113"/>
        <v>000000</v>
      </c>
      <c r="AW86" s="14" t="str">
        <f t="shared" si="114"/>
        <v>000000</v>
      </c>
      <c r="AX86" s="14" t="str">
        <f t="shared" si="115"/>
        <v>B</v>
      </c>
      <c r="AY86" s="14" t="str">
        <f t="shared" si="116"/>
        <v/>
      </c>
      <c r="AZ86" s="14" t="str">
        <f t="shared" si="117"/>
        <v/>
      </c>
      <c r="BA86" s="14" t="str">
        <f t="shared" si="118"/>
        <v/>
      </c>
      <c r="BB86" s="14" t="str">
        <f t="shared" si="119"/>
        <v/>
      </c>
      <c r="BC86" s="14">
        <f t="shared" si="120"/>
        <v>1</v>
      </c>
      <c r="BD86" s="14">
        <f t="shared" si="121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5"/>
        <v/>
      </c>
      <c r="C87" s="24" t="str">
        <f t="shared" si="123"/>
        <v/>
      </c>
      <c r="D87" s="81" t="str">
        <f t="shared" si="126"/>
        <v/>
      </c>
      <c r="E87" s="121" t="str">
        <f t="shared" si="127"/>
        <v/>
      </c>
      <c r="F87" s="71" t="str">
        <f t="shared" si="56"/>
        <v/>
      </c>
      <c r="H87" s="85" t="str">
        <f>IF(Dashboard!K87="","",Dashboard!K87)</f>
        <v/>
      </c>
      <c r="J87" s="72" t="str">
        <f t="shared" si="57"/>
        <v/>
      </c>
      <c r="K87" s="81" t="str">
        <f t="shared" si="128"/>
        <v/>
      </c>
      <c r="L87" s="121" t="str">
        <f t="shared" si="129"/>
        <v/>
      </c>
      <c r="M87" s="24" t="str">
        <f t="shared" si="58"/>
        <v/>
      </c>
      <c r="N87" s="24" t="str">
        <f t="shared" si="130"/>
        <v/>
      </c>
      <c r="O87" s="124" t="str">
        <f t="shared" si="131"/>
        <v/>
      </c>
      <c r="P87" s="24" t="str">
        <f>IF(H87="","",IF(B87="NB",P86,IF(O87="",SUM($O$5:$O87)+N87,SUM($O$5:$O87))))</f>
        <v/>
      </c>
      <c r="Q87" s="130" t="str">
        <f t="shared" si="122"/>
        <v/>
      </c>
      <c r="R87" s="129" t="str">
        <f t="shared" si="132"/>
        <v/>
      </c>
      <c r="S87" s="83" t="str">
        <f t="shared" si="133"/>
        <v/>
      </c>
      <c r="T87" s="14" t="str">
        <f t="shared" si="124"/>
        <v/>
      </c>
      <c r="U87" s="14">
        <f t="shared" si="59"/>
        <v>0</v>
      </c>
      <c r="V87" s="14" t="str">
        <f t="shared" si="134"/>
        <v/>
      </c>
      <c r="W87" s="14" t="str">
        <f t="shared" si="94"/>
        <v/>
      </c>
      <c r="X87" s="83" t="str">
        <f t="shared" si="135"/>
        <v/>
      </c>
      <c r="Y87" s="14" t="str">
        <f t="shared" si="136"/>
        <v/>
      </c>
      <c r="Z87" s="14" t="str">
        <f t="shared" si="95"/>
        <v/>
      </c>
      <c r="AA87" s="14" t="str">
        <f t="shared" si="96"/>
        <v/>
      </c>
      <c r="AB87" s="14" t="str">
        <f t="shared" si="97"/>
        <v/>
      </c>
      <c r="AC87" s="14" t="str">
        <f t="shared" si="98"/>
        <v/>
      </c>
      <c r="AD87" s="14" t="str">
        <f t="shared" si="99"/>
        <v/>
      </c>
      <c r="AE87" s="14" t="str">
        <f t="shared" si="100"/>
        <v/>
      </c>
      <c r="AF87" s="14" t="str">
        <f t="shared" si="101"/>
        <v/>
      </c>
      <c r="AG87" s="44" t="str">
        <f t="shared" si="102"/>
        <v/>
      </c>
      <c r="AH87" s="44" t="str">
        <f t="shared" si="103"/>
        <v/>
      </c>
      <c r="AI87" s="44" t="str">
        <f t="shared" si="104"/>
        <v/>
      </c>
      <c r="AJ87" s="75" t="str">
        <f t="shared" si="105"/>
        <v/>
      </c>
      <c r="AK87" s="75" t="str">
        <f t="shared" si="106"/>
        <v/>
      </c>
      <c r="AL87" s="75" t="str">
        <f t="shared" si="107"/>
        <v/>
      </c>
      <c r="AM87" s="75" t="str">
        <f t="shared" si="108"/>
        <v/>
      </c>
      <c r="AP87" s="14" t="str">
        <f t="shared" si="109"/>
        <v/>
      </c>
      <c r="AQ87" s="14" t="str">
        <f t="shared" si="110"/>
        <v/>
      </c>
      <c r="AR87" s="14" t="str">
        <f>IF(Dashboard!K87="P",IF(AR86="",1,AR86+1),"")</f>
        <v/>
      </c>
      <c r="AS87" s="14" t="str">
        <f>IF(Dashboard!K87="B",IF(AS86="",1,AS86+1),"")</f>
        <v/>
      </c>
      <c r="AT87" s="14" t="str">
        <f t="shared" si="111"/>
        <v>00000</v>
      </c>
      <c r="AU87" s="14" t="str">
        <f t="shared" si="112"/>
        <v>00000</v>
      </c>
      <c r="AV87" s="14" t="str">
        <f t="shared" si="113"/>
        <v>000000</v>
      </c>
      <c r="AW87" s="14" t="str">
        <f t="shared" si="114"/>
        <v>000000</v>
      </c>
      <c r="AX87" s="14" t="str">
        <f t="shared" si="115"/>
        <v>B</v>
      </c>
      <c r="AY87" s="14" t="str">
        <f t="shared" si="116"/>
        <v/>
      </c>
      <c r="AZ87" s="14" t="str">
        <f t="shared" si="117"/>
        <v/>
      </c>
      <c r="BA87" s="14" t="str">
        <f t="shared" si="118"/>
        <v/>
      </c>
      <c r="BB87" s="14" t="str">
        <f t="shared" si="119"/>
        <v/>
      </c>
      <c r="BC87" s="14">
        <f t="shared" si="120"/>
        <v>1</v>
      </c>
      <c r="BD87" s="14">
        <f t="shared" si="121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5"/>
        <v/>
      </c>
      <c r="C88" s="24" t="str">
        <f t="shared" si="123"/>
        <v/>
      </c>
      <c r="D88" s="81" t="str">
        <f t="shared" si="126"/>
        <v/>
      </c>
      <c r="E88" s="121" t="str">
        <f t="shared" si="127"/>
        <v/>
      </c>
      <c r="F88" s="71" t="str">
        <f t="shared" si="56"/>
        <v/>
      </c>
      <c r="H88" s="85" t="str">
        <f>IF(Dashboard!K88="","",Dashboard!K88)</f>
        <v/>
      </c>
      <c r="J88" s="72" t="str">
        <f t="shared" si="57"/>
        <v/>
      </c>
      <c r="K88" s="81" t="str">
        <f t="shared" si="128"/>
        <v/>
      </c>
      <c r="L88" s="121" t="str">
        <f t="shared" si="129"/>
        <v/>
      </c>
      <c r="M88" s="24" t="str">
        <f t="shared" si="58"/>
        <v/>
      </c>
      <c r="N88" s="24" t="str">
        <f t="shared" si="130"/>
        <v/>
      </c>
      <c r="O88" s="124" t="str">
        <f t="shared" si="131"/>
        <v/>
      </c>
      <c r="P88" s="24" t="str">
        <f>IF(H88="","",IF(B88="NB",P87,IF(O88="",SUM($O$5:$O88)+N88,SUM($O$5:$O88))))</f>
        <v/>
      </c>
      <c r="Q88" s="130" t="str">
        <f t="shared" si="122"/>
        <v/>
      </c>
      <c r="R88" s="129" t="str">
        <f t="shared" si="132"/>
        <v/>
      </c>
      <c r="S88" s="83" t="str">
        <f t="shared" si="133"/>
        <v/>
      </c>
      <c r="T88" s="14" t="str">
        <f t="shared" si="124"/>
        <v/>
      </c>
      <c r="U88" s="14">
        <f t="shared" si="59"/>
        <v>0</v>
      </c>
      <c r="V88" s="14" t="str">
        <f t="shared" si="134"/>
        <v/>
      </c>
      <c r="W88" s="14" t="str">
        <f t="shared" si="94"/>
        <v/>
      </c>
      <c r="X88" s="83" t="str">
        <f t="shared" si="135"/>
        <v/>
      </c>
      <c r="Y88" s="14" t="str">
        <f t="shared" si="136"/>
        <v/>
      </c>
      <c r="Z88" s="14" t="str">
        <f t="shared" si="95"/>
        <v/>
      </c>
      <c r="AA88" s="14" t="str">
        <f t="shared" si="96"/>
        <v/>
      </c>
      <c r="AB88" s="14" t="str">
        <f t="shared" si="97"/>
        <v/>
      </c>
      <c r="AC88" s="14" t="str">
        <f t="shared" si="98"/>
        <v/>
      </c>
      <c r="AD88" s="14" t="str">
        <f t="shared" si="99"/>
        <v/>
      </c>
      <c r="AE88" s="14" t="str">
        <f t="shared" si="100"/>
        <v/>
      </c>
      <c r="AF88" s="14" t="str">
        <f t="shared" si="101"/>
        <v/>
      </c>
      <c r="AG88" s="44" t="str">
        <f t="shared" si="102"/>
        <v/>
      </c>
      <c r="AH88" s="44" t="str">
        <f t="shared" si="103"/>
        <v/>
      </c>
      <c r="AI88" s="44" t="str">
        <f t="shared" si="104"/>
        <v/>
      </c>
      <c r="AJ88" s="75" t="str">
        <f t="shared" si="105"/>
        <v/>
      </c>
      <c r="AK88" s="75" t="str">
        <f t="shared" si="106"/>
        <v/>
      </c>
      <c r="AL88" s="75" t="str">
        <f t="shared" si="107"/>
        <v/>
      </c>
      <c r="AM88" s="75" t="str">
        <f t="shared" si="108"/>
        <v/>
      </c>
      <c r="AP88" s="14" t="str">
        <f t="shared" si="109"/>
        <v/>
      </c>
      <c r="AQ88" s="14" t="str">
        <f t="shared" si="110"/>
        <v/>
      </c>
      <c r="AR88" s="14" t="str">
        <f>IF(Dashboard!K88="P",IF(AR87="",1,AR87+1),"")</f>
        <v/>
      </c>
      <c r="AS88" s="14" t="str">
        <f>IF(Dashboard!K88="B",IF(AS87="",1,AS87+1),"")</f>
        <v/>
      </c>
      <c r="AT88" s="14" t="str">
        <f t="shared" si="111"/>
        <v>00000</v>
      </c>
      <c r="AU88" s="14" t="str">
        <f t="shared" si="112"/>
        <v>00000</v>
      </c>
      <c r="AV88" s="14" t="str">
        <f t="shared" si="113"/>
        <v>000000</v>
      </c>
      <c r="AW88" s="14" t="str">
        <f t="shared" si="114"/>
        <v>000000</v>
      </c>
      <c r="AX88" s="14" t="str">
        <f t="shared" si="115"/>
        <v>B</v>
      </c>
      <c r="AY88" s="14" t="str">
        <f t="shared" si="116"/>
        <v/>
      </c>
      <c r="AZ88" s="14" t="str">
        <f t="shared" si="117"/>
        <v/>
      </c>
      <c r="BA88" s="14" t="str">
        <f t="shared" si="118"/>
        <v/>
      </c>
      <c r="BB88" s="14" t="str">
        <f t="shared" si="119"/>
        <v/>
      </c>
      <c r="BC88" s="14">
        <f t="shared" si="120"/>
        <v>1</v>
      </c>
      <c r="BD88" s="14">
        <f t="shared" si="121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5"/>
        <v/>
      </c>
      <c r="C89" s="25" t="str">
        <f t="shared" si="123"/>
        <v/>
      </c>
      <c r="D89" s="82" t="str">
        <f t="shared" si="126"/>
        <v/>
      </c>
      <c r="E89" s="122" t="str">
        <f t="shared" si="127"/>
        <v/>
      </c>
      <c r="F89" s="74" t="str">
        <f t="shared" si="56"/>
        <v/>
      </c>
      <c r="H89" s="86" t="str">
        <f>IF(Dashboard!K89="","",Dashboard!K89)</f>
        <v/>
      </c>
      <c r="J89" s="73" t="str">
        <f t="shared" si="57"/>
        <v/>
      </c>
      <c r="K89" s="82" t="str">
        <f t="shared" si="128"/>
        <v/>
      </c>
      <c r="L89" s="122" t="str">
        <f t="shared" si="129"/>
        <v/>
      </c>
      <c r="M89" s="25" t="str">
        <f t="shared" si="58"/>
        <v/>
      </c>
      <c r="N89" s="25" t="str">
        <f t="shared" si="130"/>
        <v/>
      </c>
      <c r="O89" s="131" t="str">
        <f t="shared" si="131"/>
        <v/>
      </c>
      <c r="P89" s="25" t="str">
        <f>IF(H89="","",IF(B89="NB",P88,IF(O89="",SUM($O$5:$O89)+N89,SUM($O$5:$O89))))</f>
        <v/>
      </c>
      <c r="Q89" s="132" t="str">
        <f t="shared" si="122"/>
        <v/>
      </c>
      <c r="R89" s="129" t="str">
        <f t="shared" si="132"/>
        <v/>
      </c>
      <c r="S89" s="83" t="str">
        <f t="shared" si="133"/>
        <v/>
      </c>
      <c r="T89" s="14" t="str">
        <f t="shared" si="124"/>
        <v/>
      </c>
      <c r="U89" s="14">
        <f t="shared" si="59"/>
        <v>0</v>
      </c>
      <c r="V89" s="14" t="str">
        <f t="shared" si="134"/>
        <v/>
      </c>
      <c r="W89" s="14" t="str">
        <f t="shared" si="94"/>
        <v/>
      </c>
      <c r="X89" s="83" t="str">
        <f t="shared" si="135"/>
        <v/>
      </c>
      <c r="Y89" s="14" t="str">
        <f t="shared" si="136"/>
        <v/>
      </c>
      <c r="Z89" s="14" t="str">
        <f t="shared" si="95"/>
        <v/>
      </c>
      <c r="AA89" s="14" t="str">
        <f t="shared" si="96"/>
        <v/>
      </c>
      <c r="AB89" s="14" t="str">
        <f t="shared" si="97"/>
        <v/>
      </c>
      <c r="AC89" s="14" t="str">
        <f t="shared" si="98"/>
        <v/>
      </c>
      <c r="AD89" s="14" t="str">
        <f t="shared" si="99"/>
        <v/>
      </c>
      <c r="AE89" s="14" t="str">
        <f t="shared" si="100"/>
        <v/>
      </c>
      <c r="AF89" s="14" t="str">
        <f t="shared" si="101"/>
        <v/>
      </c>
      <c r="AG89" s="44" t="str">
        <f t="shared" si="102"/>
        <v/>
      </c>
      <c r="AH89" s="44" t="str">
        <f t="shared" si="103"/>
        <v/>
      </c>
      <c r="AI89" s="44" t="str">
        <f t="shared" si="104"/>
        <v/>
      </c>
      <c r="AJ89" s="75" t="str">
        <f t="shared" si="105"/>
        <v/>
      </c>
      <c r="AK89" s="75" t="str">
        <f t="shared" si="106"/>
        <v/>
      </c>
      <c r="AL89" s="75" t="str">
        <f t="shared" si="107"/>
        <v/>
      </c>
      <c r="AM89" s="75" t="str">
        <f t="shared" si="108"/>
        <v/>
      </c>
      <c r="AP89" s="14" t="str">
        <f t="shared" si="109"/>
        <v/>
      </c>
      <c r="AQ89" s="14" t="str">
        <f t="shared" si="110"/>
        <v/>
      </c>
      <c r="AR89" s="14" t="str">
        <f>IF(Dashboard!K89="P",IF(AR88="",1,AR88+1),"")</f>
        <v/>
      </c>
      <c r="AS89" s="14" t="str">
        <f>IF(Dashboard!K89="B",IF(AS88="",1,AS88+1),"")</f>
        <v/>
      </c>
      <c r="AT89" s="14" t="str">
        <f t="shared" si="111"/>
        <v>00000</v>
      </c>
      <c r="AU89" s="14" t="str">
        <f t="shared" si="112"/>
        <v>00000</v>
      </c>
      <c r="AV89" s="14" t="str">
        <f t="shared" si="113"/>
        <v>000000</v>
      </c>
      <c r="AW89" s="14" t="str">
        <f t="shared" si="114"/>
        <v>000000</v>
      </c>
      <c r="AX89" s="14" t="str">
        <f t="shared" si="115"/>
        <v>B</v>
      </c>
      <c r="AY89" s="14" t="str">
        <f t="shared" si="116"/>
        <v/>
      </c>
      <c r="AZ89" s="14" t="str">
        <f t="shared" si="117"/>
        <v/>
      </c>
      <c r="BA89" s="14" t="str">
        <f t="shared" si="118"/>
        <v/>
      </c>
      <c r="BB89" s="14" t="str">
        <f t="shared" si="119"/>
        <v/>
      </c>
      <c r="BC89" s="14">
        <f t="shared" si="120"/>
        <v>1</v>
      </c>
      <c r="BD89" s="14">
        <f t="shared" si="121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5"/>
        <v/>
      </c>
      <c r="C90" s="36" t="str">
        <f t="shared" si="123"/>
        <v/>
      </c>
      <c r="D90" s="79" t="str">
        <f t="shared" si="126"/>
        <v/>
      </c>
      <c r="E90" s="120" t="str">
        <f t="shared" si="127"/>
        <v/>
      </c>
      <c r="F90" s="80" t="str">
        <f t="shared" si="56"/>
        <v/>
      </c>
      <c r="H90" s="84" t="str">
        <f>IF(Dashboard!K90="","",Dashboard!K90)</f>
        <v/>
      </c>
      <c r="J90" s="78" t="str">
        <f t="shared" si="57"/>
        <v/>
      </c>
      <c r="K90" s="79" t="str">
        <f t="shared" si="128"/>
        <v/>
      </c>
      <c r="L90" s="120" t="str">
        <f t="shared" si="129"/>
        <v/>
      </c>
      <c r="M90" s="36" t="str">
        <f t="shared" si="58"/>
        <v/>
      </c>
      <c r="N90" s="36" t="str">
        <f t="shared" si="130"/>
        <v/>
      </c>
      <c r="O90" s="136" t="str">
        <f t="shared" si="131"/>
        <v/>
      </c>
      <c r="P90" s="36" t="str">
        <f>IF(H90="","",IF(B90="NB",P89,IF(O90="",SUM($O$5:$O90)+N90,SUM($O$5:$O90))))</f>
        <v/>
      </c>
      <c r="Q90" s="137" t="str">
        <f t="shared" si="122"/>
        <v/>
      </c>
      <c r="R90" s="129" t="str">
        <f t="shared" si="132"/>
        <v/>
      </c>
      <c r="S90" s="83" t="str">
        <f t="shared" si="133"/>
        <v/>
      </c>
      <c r="T90" s="14" t="str">
        <f t="shared" si="124"/>
        <v/>
      </c>
      <c r="U90" s="14">
        <f t="shared" si="59"/>
        <v>0</v>
      </c>
      <c r="V90" s="14" t="str">
        <f t="shared" si="134"/>
        <v/>
      </c>
      <c r="W90" s="14" t="str">
        <f t="shared" si="94"/>
        <v/>
      </c>
      <c r="X90" s="83" t="str">
        <f t="shared" si="135"/>
        <v/>
      </c>
      <c r="Y90" s="14" t="str">
        <f t="shared" si="136"/>
        <v/>
      </c>
      <c r="Z90" s="14" t="str">
        <f t="shared" si="95"/>
        <v/>
      </c>
      <c r="AA90" s="14" t="str">
        <f t="shared" si="96"/>
        <v/>
      </c>
      <c r="AB90" s="14" t="str">
        <f t="shared" si="97"/>
        <v/>
      </c>
      <c r="AC90" s="14" t="str">
        <f t="shared" si="98"/>
        <v/>
      </c>
      <c r="AD90" s="14" t="str">
        <f t="shared" si="99"/>
        <v/>
      </c>
      <c r="AE90" s="14" t="str">
        <f t="shared" si="100"/>
        <v/>
      </c>
      <c r="AF90" s="14" t="str">
        <f t="shared" si="101"/>
        <v/>
      </c>
      <c r="AG90" s="44" t="str">
        <f t="shared" si="102"/>
        <v/>
      </c>
      <c r="AH90" s="44" t="str">
        <f t="shared" si="103"/>
        <v/>
      </c>
      <c r="AI90" s="44" t="str">
        <f t="shared" si="104"/>
        <v/>
      </c>
      <c r="AJ90" s="75" t="str">
        <f t="shared" si="105"/>
        <v/>
      </c>
      <c r="AK90" s="75" t="str">
        <f t="shared" si="106"/>
        <v/>
      </c>
      <c r="AL90" s="75" t="str">
        <f t="shared" si="107"/>
        <v/>
      </c>
      <c r="AM90" s="75" t="str">
        <f t="shared" si="108"/>
        <v/>
      </c>
      <c r="AP90" s="14" t="str">
        <f t="shared" si="109"/>
        <v/>
      </c>
      <c r="AQ90" s="14" t="str">
        <f t="shared" si="110"/>
        <v/>
      </c>
      <c r="AR90" s="14" t="str">
        <f>IF(Dashboard!K90="P",IF(AR89="",1,AR89+1),"")</f>
        <v/>
      </c>
      <c r="AS90" s="14" t="str">
        <f>IF(Dashboard!K90="B",IF(AS89="",1,AS89+1),"")</f>
        <v/>
      </c>
      <c r="AT90" s="14" t="str">
        <f t="shared" si="111"/>
        <v>00000</v>
      </c>
      <c r="AU90" s="14" t="str">
        <f t="shared" si="112"/>
        <v>00000</v>
      </c>
      <c r="AV90" s="14" t="str">
        <f t="shared" si="113"/>
        <v>000000</v>
      </c>
      <c r="AW90" s="14" t="str">
        <f t="shared" si="114"/>
        <v>000000</v>
      </c>
      <c r="AX90" s="14" t="str">
        <f t="shared" si="115"/>
        <v>B</v>
      </c>
      <c r="AY90" s="14" t="str">
        <f t="shared" si="116"/>
        <v/>
      </c>
      <c r="AZ90" s="14" t="str">
        <f t="shared" si="117"/>
        <v/>
      </c>
      <c r="BA90" s="14" t="str">
        <f t="shared" si="118"/>
        <v/>
      </c>
      <c r="BB90" s="14" t="str">
        <f t="shared" si="119"/>
        <v/>
      </c>
      <c r="BC90" s="14">
        <f t="shared" si="120"/>
        <v>1</v>
      </c>
      <c r="BD90" s="14">
        <f t="shared" si="121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5"/>
        <v/>
      </c>
      <c r="C91" s="24" t="str">
        <f t="shared" si="123"/>
        <v/>
      </c>
      <c r="D91" s="81" t="str">
        <f t="shared" si="126"/>
        <v/>
      </c>
      <c r="E91" s="121" t="str">
        <f t="shared" si="127"/>
        <v/>
      </c>
      <c r="F91" s="71" t="str">
        <f t="shared" si="56"/>
        <v/>
      </c>
      <c r="H91" s="85" t="str">
        <f>IF(Dashboard!K91="","",Dashboard!K91)</f>
        <v/>
      </c>
      <c r="J91" s="72" t="str">
        <f t="shared" si="57"/>
        <v/>
      </c>
      <c r="K91" s="81" t="str">
        <f t="shared" si="128"/>
        <v/>
      </c>
      <c r="L91" s="121" t="str">
        <f t="shared" si="129"/>
        <v/>
      </c>
      <c r="M91" s="24" t="str">
        <f t="shared" si="58"/>
        <v/>
      </c>
      <c r="N91" s="24" t="str">
        <f t="shared" si="130"/>
        <v/>
      </c>
      <c r="O91" s="124" t="str">
        <f t="shared" si="131"/>
        <v/>
      </c>
      <c r="P91" s="24" t="str">
        <f>IF(H91="","",IF(B91="NB",P90,IF(O91="",SUM($O$5:$O91)+N91,SUM($O$5:$O91))))</f>
        <v/>
      </c>
      <c r="Q91" s="130" t="str">
        <f t="shared" si="122"/>
        <v/>
      </c>
      <c r="R91" s="129" t="str">
        <f t="shared" si="132"/>
        <v/>
      </c>
      <c r="S91" s="83" t="str">
        <f t="shared" si="133"/>
        <v/>
      </c>
      <c r="T91" s="14" t="str">
        <f t="shared" si="124"/>
        <v/>
      </c>
      <c r="U91" s="14">
        <f t="shared" si="59"/>
        <v>0</v>
      </c>
      <c r="V91" s="14" t="str">
        <f t="shared" si="134"/>
        <v/>
      </c>
      <c r="W91" s="14" t="str">
        <f t="shared" si="94"/>
        <v/>
      </c>
      <c r="X91" s="83" t="str">
        <f t="shared" si="135"/>
        <v/>
      </c>
      <c r="Y91" s="14" t="str">
        <f t="shared" si="136"/>
        <v/>
      </c>
      <c r="Z91" s="14" t="str">
        <f t="shared" si="95"/>
        <v/>
      </c>
      <c r="AA91" s="14" t="str">
        <f t="shared" si="96"/>
        <v/>
      </c>
      <c r="AB91" s="14" t="str">
        <f t="shared" si="97"/>
        <v/>
      </c>
      <c r="AC91" s="14" t="str">
        <f t="shared" si="98"/>
        <v/>
      </c>
      <c r="AD91" s="14" t="str">
        <f t="shared" si="99"/>
        <v/>
      </c>
      <c r="AE91" s="14" t="str">
        <f t="shared" si="100"/>
        <v/>
      </c>
      <c r="AF91" s="14" t="str">
        <f t="shared" si="101"/>
        <v/>
      </c>
      <c r="AG91" s="44" t="str">
        <f t="shared" si="102"/>
        <v/>
      </c>
      <c r="AH91" s="44" t="str">
        <f t="shared" si="103"/>
        <v/>
      </c>
      <c r="AI91" s="44" t="str">
        <f t="shared" si="104"/>
        <v/>
      </c>
      <c r="AJ91" s="75" t="str">
        <f t="shared" si="105"/>
        <v/>
      </c>
      <c r="AK91" s="75" t="str">
        <f t="shared" si="106"/>
        <v/>
      </c>
      <c r="AL91" s="75" t="str">
        <f t="shared" si="107"/>
        <v/>
      </c>
      <c r="AM91" s="75" t="str">
        <f t="shared" si="108"/>
        <v/>
      </c>
      <c r="AP91" s="14" t="str">
        <f t="shared" si="109"/>
        <v/>
      </c>
      <c r="AQ91" s="14" t="str">
        <f t="shared" si="110"/>
        <v/>
      </c>
      <c r="AR91" s="14" t="str">
        <f>IF(Dashboard!K91="P",IF(AR90="",1,AR90+1),"")</f>
        <v/>
      </c>
      <c r="AS91" s="14" t="str">
        <f>IF(Dashboard!K91="B",IF(AS90="",1,AS90+1),"")</f>
        <v/>
      </c>
      <c r="AT91" s="14" t="str">
        <f t="shared" si="111"/>
        <v>00000</v>
      </c>
      <c r="AU91" s="14" t="str">
        <f t="shared" si="112"/>
        <v>00000</v>
      </c>
      <c r="AV91" s="14" t="str">
        <f t="shared" si="113"/>
        <v>000000</v>
      </c>
      <c r="AW91" s="14" t="str">
        <f t="shared" si="114"/>
        <v>000000</v>
      </c>
      <c r="AX91" s="14" t="str">
        <f t="shared" si="115"/>
        <v>B</v>
      </c>
      <c r="AY91" s="14" t="str">
        <f t="shared" si="116"/>
        <v/>
      </c>
      <c r="AZ91" s="14" t="str">
        <f t="shared" si="117"/>
        <v/>
      </c>
      <c r="BA91" s="14" t="str">
        <f t="shared" si="118"/>
        <v/>
      </c>
      <c r="BB91" s="14" t="str">
        <f t="shared" si="119"/>
        <v/>
      </c>
      <c r="BC91" s="14">
        <f t="shared" si="120"/>
        <v>1</v>
      </c>
      <c r="BD91" s="14">
        <f t="shared" si="121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5"/>
        <v/>
      </c>
      <c r="C92" s="24" t="str">
        <f t="shared" si="123"/>
        <v/>
      </c>
      <c r="D92" s="81" t="str">
        <f t="shared" si="126"/>
        <v/>
      </c>
      <c r="E92" s="121" t="str">
        <f t="shared" si="127"/>
        <v/>
      </c>
      <c r="F92" s="71" t="str">
        <f t="shared" si="56"/>
        <v/>
      </c>
      <c r="H92" s="85" t="str">
        <f>IF(Dashboard!K92="","",Dashboard!K92)</f>
        <v/>
      </c>
      <c r="J92" s="72" t="str">
        <f t="shared" si="57"/>
        <v/>
      </c>
      <c r="K92" s="81" t="str">
        <f t="shared" si="128"/>
        <v/>
      </c>
      <c r="L92" s="121" t="str">
        <f t="shared" si="129"/>
        <v/>
      </c>
      <c r="M92" s="24" t="str">
        <f t="shared" si="58"/>
        <v/>
      </c>
      <c r="N92" s="24" t="str">
        <f t="shared" si="130"/>
        <v/>
      </c>
      <c r="O92" s="124" t="str">
        <f t="shared" si="131"/>
        <v/>
      </c>
      <c r="P92" s="24" t="str">
        <f>IF(H92="","",IF(B92="NB",P91,IF(O92="",SUM($O$5:$O92)+N92,SUM($O$5:$O92))))</f>
        <v/>
      </c>
      <c r="Q92" s="130" t="str">
        <f t="shared" si="122"/>
        <v/>
      </c>
      <c r="R92" s="129" t="str">
        <f t="shared" si="132"/>
        <v/>
      </c>
      <c r="S92" s="83" t="str">
        <f t="shared" si="133"/>
        <v/>
      </c>
      <c r="T92" s="14" t="str">
        <f t="shared" si="124"/>
        <v/>
      </c>
      <c r="U92" s="14">
        <f t="shared" si="59"/>
        <v>0</v>
      </c>
      <c r="V92" s="14" t="str">
        <f t="shared" si="134"/>
        <v/>
      </c>
      <c r="W92" s="14" t="str">
        <f t="shared" si="94"/>
        <v/>
      </c>
      <c r="X92" s="83" t="str">
        <f t="shared" si="135"/>
        <v/>
      </c>
      <c r="Y92" s="14" t="str">
        <f t="shared" si="136"/>
        <v/>
      </c>
      <c r="Z92" s="14" t="str">
        <f t="shared" si="95"/>
        <v/>
      </c>
      <c r="AA92" s="14" t="str">
        <f t="shared" si="96"/>
        <v/>
      </c>
      <c r="AB92" s="14" t="str">
        <f t="shared" si="97"/>
        <v/>
      </c>
      <c r="AC92" s="14" t="str">
        <f t="shared" si="98"/>
        <v/>
      </c>
      <c r="AD92" s="14" t="str">
        <f t="shared" si="99"/>
        <v/>
      </c>
      <c r="AE92" s="14" t="str">
        <f t="shared" si="100"/>
        <v/>
      </c>
      <c r="AF92" s="14" t="str">
        <f t="shared" si="101"/>
        <v/>
      </c>
      <c r="AG92" s="44" t="str">
        <f t="shared" si="102"/>
        <v/>
      </c>
      <c r="AH92" s="44" t="str">
        <f t="shared" si="103"/>
        <v/>
      </c>
      <c r="AI92" s="44" t="str">
        <f t="shared" si="104"/>
        <v/>
      </c>
      <c r="AJ92" s="75" t="str">
        <f t="shared" si="105"/>
        <v/>
      </c>
      <c r="AK92" s="75" t="str">
        <f t="shared" si="106"/>
        <v/>
      </c>
      <c r="AL92" s="75" t="str">
        <f t="shared" si="107"/>
        <v/>
      </c>
      <c r="AM92" s="75" t="str">
        <f t="shared" si="108"/>
        <v/>
      </c>
      <c r="AP92" s="14" t="str">
        <f t="shared" si="109"/>
        <v/>
      </c>
      <c r="AQ92" s="14" t="str">
        <f t="shared" si="110"/>
        <v/>
      </c>
      <c r="AR92" s="14" t="str">
        <f>IF(Dashboard!K92="P",IF(AR91="",1,AR91+1),"")</f>
        <v/>
      </c>
      <c r="AS92" s="14" t="str">
        <f>IF(Dashboard!K92="B",IF(AS91="",1,AS91+1),"")</f>
        <v/>
      </c>
      <c r="AT92" s="14" t="str">
        <f t="shared" si="111"/>
        <v>00000</v>
      </c>
      <c r="AU92" s="14" t="str">
        <f t="shared" si="112"/>
        <v>00000</v>
      </c>
      <c r="AV92" s="14" t="str">
        <f t="shared" si="113"/>
        <v>000000</v>
      </c>
      <c r="AW92" s="14" t="str">
        <f t="shared" si="114"/>
        <v>000000</v>
      </c>
      <c r="AX92" s="14" t="str">
        <f t="shared" si="115"/>
        <v>B</v>
      </c>
      <c r="AY92" s="14" t="str">
        <f t="shared" si="116"/>
        <v/>
      </c>
      <c r="AZ92" s="14" t="str">
        <f t="shared" si="117"/>
        <v/>
      </c>
      <c r="BA92" s="14" t="str">
        <f t="shared" si="118"/>
        <v/>
      </c>
      <c r="BB92" s="14" t="str">
        <f t="shared" si="119"/>
        <v/>
      </c>
      <c r="BC92" s="14">
        <f t="shared" si="120"/>
        <v>1</v>
      </c>
      <c r="BD92" s="14">
        <f t="shared" si="121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5"/>
        <v/>
      </c>
      <c r="C93" s="24" t="str">
        <f t="shared" si="123"/>
        <v/>
      </c>
      <c r="D93" s="81" t="str">
        <f t="shared" si="126"/>
        <v/>
      </c>
      <c r="E93" s="121" t="str">
        <f t="shared" si="127"/>
        <v/>
      </c>
      <c r="F93" s="71" t="str">
        <f t="shared" si="56"/>
        <v/>
      </c>
      <c r="H93" s="85" t="str">
        <f>IF(Dashboard!K93="","",Dashboard!K93)</f>
        <v/>
      </c>
      <c r="J93" s="72" t="str">
        <f t="shared" si="57"/>
        <v/>
      </c>
      <c r="K93" s="81" t="str">
        <f t="shared" si="128"/>
        <v/>
      </c>
      <c r="L93" s="121" t="str">
        <f t="shared" si="129"/>
        <v/>
      </c>
      <c r="M93" s="24" t="str">
        <f t="shared" si="58"/>
        <v/>
      </c>
      <c r="N93" s="24" t="str">
        <f t="shared" si="130"/>
        <v/>
      </c>
      <c r="O93" s="124" t="str">
        <f t="shared" si="131"/>
        <v/>
      </c>
      <c r="P93" s="24" t="str">
        <f>IF(H93="","",IF(B93="NB",P92,IF(O93="",SUM($O$5:$O93)+N93,SUM($O$5:$O93))))</f>
        <v/>
      </c>
      <c r="Q93" s="130" t="str">
        <f t="shared" si="122"/>
        <v/>
      </c>
      <c r="R93" s="129" t="str">
        <f t="shared" si="132"/>
        <v/>
      </c>
      <c r="S93" s="83" t="str">
        <f t="shared" si="133"/>
        <v/>
      </c>
      <c r="T93" s="14" t="str">
        <f t="shared" si="124"/>
        <v/>
      </c>
      <c r="U93" s="14">
        <f t="shared" si="59"/>
        <v>0</v>
      </c>
      <c r="V93" s="14" t="str">
        <f t="shared" si="134"/>
        <v/>
      </c>
      <c r="W93" s="14" t="str">
        <f t="shared" si="94"/>
        <v/>
      </c>
      <c r="X93" s="83" t="str">
        <f t="shared" si="135"/>
        <v/>
      </c>
      <c r="Y93" s="14" t="str">
        <f t="shared" si="136"/>
        <v/>
      </c>
      <c r="Z93" s="14" t="str">
        <f t="shared" si="95"/>
        <v/>
      </c>
      <c r="AA93" s="14" t="str">
        <f t="shared" si="96"/>
        <v/>
      </c>
      <c r="AB93" s="14" t="str">
        <f t="shared" si="97"/>
        <v/>
      </c>
      <c r="AC93" s="14" t="str">
        <f t="shared" si="98"/>
        <v/>
      </c>
      <c r="AD93" s="14" t="str">
        <f t="shared" si="99"/>
        <v/>
      </c>
      <c r="AE93" s="14" t="str">
        <f t="shared" si="100"/>
        <v/>
      </c>
      <c r="AF93" s="14" t="str">
        <f t="shared" si="101"/>
        <v/>
      </c>
      <c r="AG93" s="44" t="str">
        <f t="shared" si="102"/>
        <v/>
      </c>
      <c r="AH93" s="44" t="str">
        <f t="shared" si="103"/>
        <v/>
      </c>
      <c r="AI93" s="44" t="str">
        <f t="shared" si="104"/>
        <v/>
      </c>
      <c r="AJ93" s="75" t="str">
        <f t="shared" si="105"/>
        <v/>
      </c>
      <c r="AK93" s="75" t="str">
        <f t="shared" si="106"/>
        <v/>
      </c>
      <c r="AL93" s="75" t="str">
        <f t="shared" si="107"/>
        <v/>
      </c>
      <c r="AM93" s="75" t="str">
        <f t="shared" si="108"/>
        <v/>
      </c>
      <c r="AP93" s="14" t="str">
        <f t="shared" si="109"/>
        <v/>
      </c>
      <c r="AQ93" s="14" t="str">
        <f t="shared" si="110"/>
        <v/>
      </c>
      <c r="AR93" s="14" t="str">
        <f>IF(Dashboard!K93="P",IF(AR92="",1,AR92+1),"")</f>
        <v/>
      </c>
      <c r="AS93" s="14" t="str">
        <f>IF(Dashboard!K93="B",IF(AS92="",1,AS92+1),"")</f>
        <v/>
      </c>
      <c r="AT93" s="14" t="str">
        <f t="shared" si="111"/>
        <v>00000</v>
      </c>
      <c r="AU93" s="14" t="str">
        <f t="shared" si="112"/>
        <v>00000</v>
      </c>
      <c r="AV93" s="14" t="str">
        <f t="shared" si="113"/>
        <v>000000</v>
      </c>
      <c r="AW93" s="14" t="str">
        <f t="shared" si="114"/>
        <v>000000</v>
      </c>
      <c r="AX93" s="14" t="str">
        <f t="shared" si="115"/>
        <v>B</v>
      </c>
      <c r="AY93" s="14" t="str">
        <f t="shared" si="116"/>
        <v/>
      </c>
      <c r="AZ93" s="14" t="str">
        <f t="shared" si="117"/>
        <v/>
      </c>
      <c r="BA93" s="14" t="str">
        <f t="shared" si="118"/>
        <v/>
      </c>
      <c r="BB93" s="14" t="str">
        <f t="shared" si="119"/>
        <v/>
      </c>
      <c r="BC93" s="14">
        <f t="shared" si="120"/>
        <v>1</v>
      </c>
      <c r="BD93" s="14">
        <f t="shared" si="121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5"/>
        <v/>
      </c>
      <c r="C94" s="25" t="str">
        <f t="shared" si="123"/>
        <v/>
      </c>
      <c r="D94" s="82" t="str">
        <f t="shared" si="126"/>
        <v/>
      </c>
      <c r="E94" s="122" t="str">
        <f t="shared" si="127"/>
        <v/>
      </c>
      <c r="F94" s="74" t="str">
        <f t="shared" ref="F94:F109" si="137">IF(H94="","",IF(H94="P",IF(D94="","L","W"),IF(E94="","L","W")))</f>
        <v/>
      </c>
      <c r="H94" s="86" t="str">
        <f>IF(Dashboard!K94="","",Dashboard!K94)</f>
        <v/>
      </c>
      <c r="J94" s="73" t="str">
        <f t="shared" ref="J94:J109" si="138">IF(AQ93=AQ94,"",AQ94)</f>
        <v/>
      </c>
      <c r="K94" s="82" t="str">
        <f t="shared" si="128"/>
        <v/>
      </c>
      <c r="L94" s="122" t="str">
        <f t="shared" si="129"/>
        <v/>
      </c>
      <c r="M94" s="25" t="str">
        <f t="shared" ref="M94:M109" si="139">IF(H94="","",IF(H94="P",IF(K94="","L","W"),IF(L94="","L","W")))</f>
        <v/>
      </c>
      <c r="N94" s="25" t="str">
        <f t="shared" si="130"/>
        <v/>
      </c>
      <c r="O94" s="131" t="str">
        <f t="shared" si="131"/>
        <v/>
      </c>
      <c r="P94" s="25" t="str">
        <f>IF(H94="","",IF(B94="NB",P93,IF(O94="",SUM($O$5:$O94)+N94,SUM($O$5:$O94))))</f>
        <v/>
      </c>
      <c r="Q94" s="132" t="str">
        <f t="shared" si="122"/>
        <v/>
      </c>
      <c r="R94" s="129" t="str">
        <f t="shared" si="132"/>
        <v/>
      </c>
      <c r="S94" s="83" t="str">
        <f t="shared" si="133"/>
        <v/>
      </c>
      <c r="T94" s="14" t="str">
        <f t="shared" si="124"/>
        <v/>
      </c>
      <c r="U94" s="14">
        <f t="shared" ref="U94:U109" si="140">IF(S94="",0,IFERROR(VLOOKUP(S89&amp;S90&amp;S91&amp;S92&amp;S93&amp;S94,$BN$3:$BO$109,2,FALSE),0))</f>
        <v>0</v>
      </c>
      <c r="V94" s="14" t="str">
        <f t="shared" si="134"/>
        <v/>
      </c>
      <c r="W94" s="14" t="str">
        <f t="shared" si="94"/>
        <v/>
      </c>
      <c r="X94" s="83" t="str">
        <f t="shared" si="135"/>
        <v/>
      </c>
      <c r="Y94" s="14" t="str">
        <f t="shared" si="136"/>
        <v/>
      </c>
      <c r="Z94" s="14" t="str">
        <f t="shared" si="95"/>
        <v/>
      </c>
      <c r="AA94" s="14" t="str">
        <f t="shared" si="96"/>
        <v/>
      </c>
      <c r="AB94" s="14" t="str">
        <f t="shared" si="97"/>
        <v/>
      </c>
      <c r="AC94" s="14" t="str">
        <f t="shared" si="98"/>
        <v/>
      </c>
      <c r="AD94" s="14" t="str">
        <f t="shared" si="99"/>
        <v/>
      </c>
      <c r="AE94" s="14" t="str">
        <f t="shared" si="100"/>
        <v/>
      </c>
      <c r="AF94" s="14" t="str">
        <f t="shared" si="101"/>
        <v/>
      </c>
      <c r="AG94" s="44" t="str">
        <f t="shared" si="102"/>
        <v/>
      </c>
      <c r="AH94" s="44" t="str">
        <f t="shared" si="103"/>
        <v/>
      </c>
      <c r="AI94" s="44" t="str">
        <f t="shared" si="104"/>
        <v/>
      </c>
      <c r="AJ94" s="75" t="str">
        <f t="shared" si="105"/>
        <v/>
      </c>
      <c r="AK94" s="75" t="str">
        <f t="shared" si="106"/>
        <v/>
      </c>
      <c r="AL94" s="75" t="str">
        <f t="shared" si="107"/>
        <v/>
      </c>
      <c r="AM94" s="75" t="str">
        <f t="shared" si="108"/>
        <v/>
      </c>
      <c r="AP94" s="14" t="str">
        <f t="shared" si="109"/>
        <v/>
      </c>
      <c r="AQ94" s="14" t="str">
        <f t="shared" si="110"/>
        <v/>
      </c>
      <c r="AR94" s="14" t="str">
        <f>IF(Dashboard!K94="P",IF(AR93="",1,AR93+1),"")</f>
        <v/>
      </c>
      <c r="AS94" s="14" t="str">
        <f>IF(Dashboard!K94="B",IF(AS93="",1,AS93+1),"")</f>
        <v/>
      </c>
      <c r="AT94" s="14" t="str">
        <f t="shared" si="111"/>
        <v>00000</v>
      </c>
      <c r="AU94" s="14" t="str">
        <f t="shared" si="112"/>
        <v>00000</v>
      </c>
      <c r="AV94" s="14" t="str">
        <f t="shared" si="113"/>
        <v>000000</v>
      </c>
      <c r="AW94" s="14" t="str">
        <f t="shared" si="114"/>
        <v>000000</v>
      </c>
      <c r="AX94" s="14" t="str">
        <f t="shared" si="115"/>
        <v>B</v>
      </c>
      <c r="AY94" s="14" t="str">
        <f t="shared" si="116"/>
        <v/>
      </c>
      <c r="AZ94" s="14" t="str">
        <f t="shared" si="117"/>
        <v/>
      </c>
      <c r="BA94" s="14" t="str">
        <f t="shared" si="118"/>
        <v/>
      </c>
      <c r="BB94" s="14" t="str">
        <f t="shared" si="119"/>
        <v/>
      </c>
      <c r="BC94" s="14">
        <f t="shared" si="120"/>
        <v>1</v>
      </c>
      <c r="BD94" s="14">
        <f t="shared" si="121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5"/>
        <v/>
      </c>
      <c r="C95" s="36" t="str">
        <f t="shared" si="123"/>
        <v/>
      </c>
      <c r="D95" s="79" t="str">
        <f t="shared" si="126"/>
        <v/>
      </c>
      <c r="E95" s="120" t="str">
        <f t="shared" si="127"/>
        <v/>
      </c>
      <c r="F95" s="80" t="str">
        <f t="shared" si="137"/>
        <v/>
      </c>
      <c r="H95" s="84" t="str">
        <f>IF(Dashboard!K95="","",Dashboard!K95)</f>
        <v/>
      </c>
      <c r="J95" s="78" t="str">
        <f t="shared" si="138"/>
        <v/>
      </c>
      <c r="K95" s="79" t="str">
        <f t="shared" si="128"/>
        <v/>
      </c>
      <c r="L95" s="120" t="str">
        <f t="shared" si="129"/>
        <v/>
      </c>
      <c r="M95" s="36" t="str">
        <f t="shared" si="139"/>
        <v/>
      </c>
      <c r="N95" s="36" t="str">
        <f t="shared" si="130"/>
        <v/>
      </c>
      <c r="O95" s="136" t="str">
        <f t="shared" si="131"/>
        <v/>
      </c>
      <c r="P95" s="36" t="str">
        <f>IF(H95="","",IF(B95="NB",P94,IF(O95="",SUM($O$5:$O95)+N95,SUM($O$5:$O95))))</f>
        <v/>
      </c>
      <c r="Q95" s="137" t="str">
        <f t="shared" si="122"/>
        <v/>
      </c>
      <c r="R95" s="129" t="str">
        <f t="shared" si="132"/>
        <v/>
      </c>
      <c r="S95" s="83" t="str">
        <f t="shared" si="133"/>
        <v/>
      </c>
      <c r="T95" s="14" t="str">
        <f t="shared" si="124"/>
        <v/>
      </c>
      <c r="U95" s="14">
        <f t="shared" si="140"/>
        <v>0</v>
      </c>
      <c r="V95" s="14" t="str">
        <f t="shared" si="134"/>
        <v/>
      </c>
      <c r="W95" s="14" t="str">
        <f t="shared" si="94"/>
        <v/>
      </c>
      <c r="X95" s="83" t="str">
        <f t="shared" si="135"/>
        <v/>
      </c>
      <c r="Y95" s="14" t="str">
        <f t="shared" si="136"/>
        <v/>
      </c>
      <c r="Z95" s="14" t="str">
        <f t="shared" si="95"/>
        <v/>
      </c>
      <c r="AA95" s="14" t="str">
        <f t="shared" si="96"/>
        <v/>
      </c>
      <c r="AB95" s="14" t="str">
        <f t="shared" si="97"/>
        <v/>
      </c>
      <c r="AC95" s="14" t="str">
        <f t="shared" si="98"/>
        <v/>
      </c>
      <c r="AD95" s="14" t="str">
        <f t="shared" si="99"/>
        <v/>
      </c>
      <c r="AE95" s="14" t="str">
        <f t="shared" si="100"/>
        <v/>
      </c>
      <c r="AF95" s="14" t="str">
        <f t="shared" si="101"/>
        <v/>
      </c>
      <c r="AG95" s="44" t="str">
        <f t="shared" si="102"/>
        <v/>
      </c>
      <c r="AH95" s="44" t="str">
        <f t="shared" si="103"/>
        <v/>
      </c>
      <c r="AI95" s="44" t="str">
        <f t="shared" si="104"/>
        <v/>
      </c>
      <c r="AJ95" s="75" t="str">
        <f t="shared" si="105"/>
        <v/>
      </c>
      <c r="AK95" s="75" t="str">
        <f t="shared" si="106"/>
        <v/>
      </c>
      <c r="AL95" s="75" t="str">
        <f t="shared" si="107"/>
        <v/>
      </c>
      <c r="AM95" s="75" t="str">
        <f t="shared" si="108"/>
        <v/>
      </c>
      <c r="AP95" s="14" t="str">
        <f t="shared" si="109"/>
        <v/>
      </c>
      <c r="AQ95" s="14" t="str">
        <f t="shared" si="110"/>
        <v/>
      </c>
      <c r="AR95" s="14" t="str">
        <f>IF(Dashboard!K95="P",IF(AR94="",1,AR94+1),"")</f>
        <v/>
      </c>
      <c r="AS95" s="14" t="str">
        <f>IF(Dashboard!K95="B",IF(AS94="",1,AS94+1),"")</f>
        <v/>
      </c>
      <c r="AT95" s="14" t="str">
        <f t="shared" si="111"/>
        <v>00000</v>
      </c>
      <c r="AU95" s="14" t="str">
        <f t="shared" si="112"/>
        <v>00000</v>
      </c>
      <c r="AV95" s="14" t="str">
        <f t="shared" si="113"/>
        <v>000000</v>
      </c>
      <c r="AW95" s="14" t="str">
        <f t="shared" si="114"/>
        <v>000000</v>
      </c>
      <c r="AX95" s="14" t="str">
        <f t="shared" si="115"/>
        <v>B</v>
      </c>
      <c r="AY95" s="14" t="str">
        <f t="shared" si="116"/>
        <v/>
      </c>
      <c r="AZ95" s="14" t="str">
        <f t="shared" si="117"/>
        <v/>
      </c>
      <c r="BA95" s="14" t="str">
        <f t="shared" si="118"/>
        <v/>
      </c>
      <c r="BB95" s="14" t="str">
        <f t="shared" si="119"/>
        <v/>
      </c>
      <c r="BC95" s="14">
        <f t="shared" si="120"/>
        <v>1</v>
      </c>
      <c r="BD95" s="14">
        <f t="shared" si="121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5"/>
        <v/>
      </c>
      <c r="C96" s="24" t="str">
        <f t="shared" si="123"/>
        <v/>
      </c>
      <c r="D96" s="81" t="str">
        <f t="shared" si="126"/>
        <v/>
      </c>
      <c r="E96" s="121" t="str">
        <f t="shared" si="127"/>
        <v/>
      </c>
      <c r="F96" s="71" t="str">
        <f t="shared" si="137"/>
        <v/>
      </c>
      <c r="H96" s="85" t="str">
        <f>IF(Dashboard!K96="","",Dashboard!K96)</f>
        <v/>
      </c>
      <c r="J96" s="72" t="str">
        <f t="shared" si="138"/>
        <v/>
      </c>
      <c r="K96" s="81" t="str">
        <f t="shared" si="128"/>
        <v/>
      </c>
      <c r="L96" s="121" t="str">
        <f t="shared" si="129"/>
        <v/>
      </c>
      <c r="M96" s="24" t="str">
        <f t="shared" si="139"/>
        <v/>
      </c>
      <c r="N96" s="24" t="str">
        <f t="shared" si="130"/>
        <v/>
      </c>
      <c r="O96" s="124" t="str">
        <f t="shared" si="131"/>
        <v/>
      </c>
      <c r="P96" s="24" t="str">
        <f>IF(H96="","",IF(B96="NB",P95,IF(O96="",SUM($O$5:$O96)+N96,SUM($O$5:$O96))))</f>
        <v/>
      </c>
      <c r="Q96" s="130" t="str">
        <f t="shared" si="122"/>
        <v/>
      </c>
      <c r="R96" s="129" t="str">
        <f t="shared" si="132"/>
        <v/>
      </c>
      <c r="S96" s="83" t="str">
        <f t="shared" si="133"/>
        <v/>
      </c>
      <c r="T96" s="14" t="str">
        <f t="shared" si="124"/>
        <v/>
      </c>
      <c r="U96" s="14">
        <f t="shared" si="140"/>
        <v>0</v>
      </c>
      <c r="V96" s="14" t="str">
        <f t="shared" si="134"/>
        <v/>
      </c>
      <c r="W96" s="14" t="str">
        <f t="shared" si="94"/>
        <v/>
      </c>
      <c r="X96" s="83" t="str">
        <f t="shared" si="135"/>
        <v/>
      </c>
      <c r="Y96" s="14" t="str">
        <f t="shared" si="136"/>
        <v/>
      </c>
      <c r="Z96" s="14" t="str">
        <f t="shared" si="95"/>
        <v/>
      </c>
      <c r="AA96" s="14" t="str">
        <f t="shared" si="96"/>
        <v/>
      </c>
      <c r="AB96" s="14" t="str">
        <f t="shared" si="97"/>
        <v/>
      </c>
      <c r="AC96" s="14" t="str">
        <f t="shared" si="98"/>
        <v/>
      </c>
      <c r="AD96" s="14" t="str">
        <f t="shared" si="99"/>
        <v/>
      </c>
      <c r="AE96" s="14" t="str">
        <f t="shared" si="100"/>
        <v/>
      </c>
      <c r="AF96" s="14" t="str">
        <f t="shared" si="101"/>
        <v/>
      </c>
      <c r="AG96" s="44" t="str">
        <f t="shared" si="102"/>
        <v/>
      </c>
      <c r="AH96" s="44" t="str">
        <f t="shared" si="103"/>
        <v/>
      </c>
      <c r="AI96" s="44" t="str">
        <f t="shared" si="104"/>
        <v/>
      </c>
      <c r="AJ96" s="75" t="str">
        <f t="shared" si="105"/>
        <v/>
      </c>
      <c r="AK96" s="75" t="str">
        <f t="shared" si="106"/>
        <v/>
      </c>
      <c r="AL96" s="75" t="str">
        <f t="shared" si="107"/>
        <v/>
      </c>
      <c r="AM96" s="75" t="str">
        <f t="shared" si="108"/>
        <v/>
      </c>
      <c r="AP96" s="14" t="str">
        <f t="shared" si="109"/>
        <v/>
      </c>
      <c r="AQ96" s="14" t="str">
        <f t="shared" si="110"/>
        <v/>
      </c>
      <c r="AR96" s="14" t="str">
        <f>IF(Dashboard!K96="P",IF(AR95="",1,AR95+1),"")</f>
        <v/>
      </c>
      <c r="AS96" s="14" t="str">
        <f>IF(Dashboard!K96="B",IF(AS95="",1,AS95+1),"")</f>
        <v/>
      </c>
      <c r="AT96" s="14" t="str">
        <f t="shared" si="111"/>
        <v>00000</v>
      </c>
      <c r="AU96" s="14" t="str">
        <f t="shared" si="112"/>
        <v>00000</v>
      </c>
      <c r="AV96" s="14" t="str">
        <f t="shared" si="113"/>
        <v>000000</v>
      </c>
      <c r="AW96" s="14" t="str">
        <f t="shared" si="114"/>
        <v>000000</v>
      </c>
      <c r="AX96" s="14" t="str">
        <f t="shared" si="115"/>
        <v>B</v>
      </c>
      <c r="AY96" s="14" t="str">
        <f t="shared" si="116"/>
        <v/>
      </c>
      <c r="AZ96" s="14" t="str">
        <f t="shared" si="117"/>
        <v/>
      </c>
      <c r="BA96" s="14" t="str">
        <f t="shared" si="118"/>
        <v/>
      </c>
      <c r="BB96" s="14" t="str">
        <f t="shared" si="119"/>
        <v/>
      </c>
      <c r="BC96" s="14">
        <f t="shared" si="120"/>
        <v>1</v>
      </c>
      <c r="BD96" s="14">
        <f t="shared" si="121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5"/>
        <v/>
      </c>
      <c r="C97" s="24" t="str">
        <f t="shared" si="123"/>
        <v/>
      </c>
      <c r="D97" s="81" t="str">
        <f t="shared" si="126"/>
        <v/>
      </c>
      <c r="E97" s="121" t="str">
        <f t="shared" si="127"/>
        <v/>
      </c>
      <c r="F97" s="71" t="str">
        <f t="shared" si="137"/>
        <v/>
      </c>
      <c r="H97" s="85" t="str">
        <f>IF(Dashboard!K97="","",Dashboard!K97)</f>
        <v/>
      </c>
      <c r="J97" s="72" t="str">
        <f t="shared" si="138"/>
        <v/>
      </c>
      <c r="K97" s="81" t="str">
        <f t="shared" si="128"/>
        <v/>
      </c>
      <c r="L97" s="121" t="str">
        <f t="shared" si="129"/>
        <v/>
      </c>
      <c r="M97" s="24" t="str">
        <f t="shared" si="139"/>
        <v/>
      </c>
      <c r="N97" s="24" t="str">
        <f t="shared" si="130"/>
        <v/>
      </c>
      <c r="O97" s="124" t="str">
        <f t="shared" si="131"/>
        <v/>
      </c>
      <c r="P97" s="24" t="str">
        <f>IF(H97="","",IF(B97="NB",P96,IF(O97="",SUM($O$5:$O97)+N97,SUM($O$5:$O97))))</f>
        <v/>
      </c>
      <c r="Q97" s="130" t="str">
        <f t="shared" si="122"/>
        <v/>
      </c>
      <c r="R97" s="129" t="str">
        <f t="shared" si="132"/>
        <v/>
      </c>
      <c r="S97" s="83" t="str">
        <f t="shared" si="133"/>
        <v/>
      </c>
      <c r="T97" s="14" t="str">
        <f t="shared" si="124"/>
        <v/>
      </c>
      <c r="U97" s="14">
        <f t="shared" si="140"/>
        <v>0</v>
      </c>
      <c r="V97" s="14" t="str">
        <f t="shared" si="134"/>
        <v/>
      </c>
      <c r="W97" s="14" t="str">
        <f t="shared" si="94"/>
        <v/>
      </c>
      <c r="X97" s="83" t="str">
        <f t="shared" si="135"/>
        <v/>
      </c>
      <c r="Y97" s="14" t="str">
        <f t="shared" si="136"/>
        <v/>
      </c>
      <c r="Z97" s="14" t="str">
        <f t="shared" si="95"/>
        <v/>
      </c>
      <c r="AA97" s="14" t="str">
        <f t="shared" si="96"/>
        <v/>
      </c>
      <c r="AB97" s="14" t="str">
        <f t="shared" si="97"/>
        <v/>
      </c>
      <c r="AC97" s="14" t="str">
        <f t="shared" si="98"/>
        <v/>
      </c>
      <c r="AD97" s="14" t="str">
        <f t="shared" si="99"/>
        <v/>
      </c>
      <c r="AE97" s="14" t="str">
        <f t="shared" si="100"/>
        <v/>
      </c>
      <c r="AF97" s="14" t="str">
        <f t="shared" si="101"/>
        <v/>
      </c>
      <c r="AG97" s="44" t="str">
        <f t="shared" si="102"/>
        <v/>
      </c>
      <c r="AH97" s="44" t="str">
        <f t="shared" si="103"/>
        <v/>
      </c>
      <c r="AI97" s="44" t="str">
        <f t="shared" si="104"/>
        <v/>
      </c>
      <c r="AJ97" s="75" t="str">
        <f t="shared" si="105"/>
        <v/>
      </c>
      <c r="AK97" s="75" t="str">
        <f t="shared" si="106"/>
        <v/>
      </c>
      <c r="AL97" s="75" t="str">
        <f t="shared" si="107"/>
        <v/>
      </c>
      <c r="AM97" s="75" t="str">
        <f t="shared" si="108"/>
        <v/>
      </c>
      <c r="AP97" s="14" t="str">
        <f t="shared" si="109"/>
        <v/>
      </c>
      <c r="AQ97" s="14" t="str">
        <f t="shared" si="110"/>
        <v/>
      </c>
      <c r="AR97" s="14" t="str">
        <f>IF(Dashboard!K97="P",IF(AR96="",1,AR96+1),"")</f>
        <v/>
      </c>
      <c r="AS97" s="14" t="str">
        <f>IF(Dashboard!K97="B",IF(AS96="",1,AS96+1),"")</f>
        <v/>
      </c>
      <c r="AT97" s="14" t="str">
        <f t="shared" si="111"/>
        <v>00000</v>
      </c>
      <c r="AU97" s="14" t="str">
        <f t="shared" si="112"/>
        <v>00000</v>
      </c>
      <c r="AV97" s="14" t="str">
        <f t="shared" si="113"/>
        <v>000000</v>
      </c>
      <c r="AW97" s="14" t="str">
        <f t="shared" si="114"/>
        <v>000000</v>
      </c>
      <c r="AX97" s="14" t="str">
        <f t="shared" si="115"/>
        <v>B</v>
      </c>
      <c r="AY97" s="14" t="str">
        <f t="shared" si="116"/>
        <v/>
      </c>
      <c r="AZ97" s="14" t="str">
        <f t="shared" si="117"/>
        <v/>
      </c>
      <c r="BA97" s="14" t="str">
        <f t="shared" si="118"/>
        <v/>
      </c>
      <c r="BB97" s="14" t="str">
        <f t="shared" si="119"/>
        <v/>
      </c>
      <c r="BC97" s="14">
        <f t="shared" si="120"/>
        <v>1</v>
      </c>
      <c r="BD97" s="14">
        <f t="shared" si="121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5"/>
        <v/>
      </c>
      <c r="C98" s="24" t="str">
        <f t="shared" si="123"/>
        <v/>
      </c>
      <c r="D98" s="81" t="str">
        <f t="shared" si="126"/>
        <v/>
      </c>
      <c r="E98" s="121" t="str">
        <f t="shared" si="127"/>
        <v/>
      </c>
      <c r="F98" s="71" t="str">
        <f t="shared" si="137"/>
        <v/>
      </c>
      <c r="H98" s="85" t="str">
        <f>IF(Dashboard!K98="","",Dashboard!K98)</f>
        <v/>
      </c>
      <c r="J98" s="72" t="str">
        <f t="shared" si="138"/>
        <v/>
      </c>
      <c r="K98" s="81" t="str">
        <f t="shared" si="128"/>
        <v/>
      </c>
      <c r="L98" s="121" t="str">
        <f t="shared" si="129"/>
        <v/>
      </c>
      <c r="M98" s="24" t="str">
        <f t="shared" si="139"/>
        <v/>
      </c>
      <c r="N98" s="24" t="str">
        <f t="shared" si="130"/>
        <v/>
      </c>
      <c r="O98" s="124" t="str">
        <f t="shared" si="131"/>
        <v/>
      </c>
      <c r="P98" s="24" t="str">
        <f>IF(H98="","",IF(B98="NB",P97,IF(O98="",SUM($O$5:$O98)+N98,SUM($O$5:$O98))))</f>
        <v/>
      </c>
      <c r="Q98" s="130" t="str">
        <f t="shared" si="122"/>
        <v/>
      </c>
      <c r="R98" s="129" t="str">
        <f t="shared" si="132"/>
        <v/>
      </c>
      <c r="S98" s="83" t="str">
        <f t="shared" si="133"/>
        <v/>
      </c>
      <c r="T98" s="14" t="str">
        <f t="shared" si="124"/>
        <v/>
      </c>
      <c r="U98" s="14">
        <f t="shared" si="140"/>
        <v>0</v>
      </c>
      <c r="V98" s="14" t="str">
        <f t="shared" si="134"/>
        <v/>
      </c>
      <c r="W98" s="14" t="str">
        <f t="shared" si="94"/>
        <v/>
      </c>
      <c r="X98" s="83" t="str">
        <f t="shared" si="135"/>
        <v/>
      </c>
      <c r="Y98" s="14" t="str">
        <f t="shared" si="136"/>
        <v/>
      </c>
      <c r="Z98" s="14" t="str">
        <f t="shared" si="95"/>
        <v/>
      </c>
      <c r="AA98" s="14" t="str">
        <f t="shared" si="96"/>
        <v/>
      </c>
      <c r="AB98" s="14" t="str">
        <f t="shared" si="97"/>
        <v/>
      </c>
      <c r="AC98" s="14" t="str">
        <f t="shared" si="98"/>
        <v/>
      </c>
      <c r="AD98" s="14" t="str">
        <f t="shared" si="99"/>
        <v/>
      </c>
      <c r="AE98" s="14" t="str">
        <f t="shared" si="100"/>
        <v/>
      </c>
      <c r="AF98" s="14" t="str">
        <f t="shared" si="101"/>
        <v/>
      </c>
      <c r="AG98" s="44" t="str">
        <f t="shared" si="102"/>
        <v/>
      </c>
      <c r="AH98" s="44" t="str">
        <f t="shared" si="103"/>
        <v/>
      </c>
      <c r="AI98" s="44" t="str">
        <f t="shared" si="104"/>
        <v/>
      </c>
      <c r="AJ98" s="75" t="str">
        <f t="shared" si="105"/>
        <v/>
      </c>
      <c r="AK98" s="75" t="str">
        <f t="shared" si="106"/>
        <v/>
      </c>
      <c r="AL98" s="75" t="str">
        <f t="shared" si="107"/>
        <v/>
      </c>
      <c r="AM98" s="75" t="str">
        <f t="shared" si="108"/>
        <v/>
      </c>
      <c r="AP98" s="14" t="str">
        <f t="shared" si="109"/>
        <v/>
      </c>
      <c r="AQ98" s="14" t="str">
        <f t="shared" si="110"/>
        <v/>
      </c>
      <c r="AR98" s="14" t="str">
        <f>IF(Dashboard!K98="P",IF(AR97="",1,AR97+1),"")</f>
        <v/>
      </c>
      <c r="AS98" s="14" t="str">
        <f>IF(Dashboard!K98="B",IF(AS97="",1,AS97+1),"")</f>
        <v/>
      </c>
      <c r="AT98" s="14" t="str">
        <f t="shared" si="111"/>
        <v>00000</v>
      </c>
      <c r="AU98" s="14" t="str">
        <f t="shared" si="112"/>
        <v>00000</v>
      </c>
      <c r="AV98" s="14" t="str">
        <f t="shared" si="113"/>
        <v>000000</v>
      </c>
      <c r="AW98" s="14" t="str">
        <f t="shared" si="114"/>
        <v>000000</v>
      </c>
      <c r="AX98" s="14" t="str">
        <f t="shared" si="115"/>
        <v>B</v>
      </c>
      <c r="AY98" s="14" t="str">
        <f t="shared" si="116"/>
        <v/>
      </c>
      <c r="AZ98" s="14" t="str">
        <f t="shared" si="117"/>
        <v/>
      </c>
      <c r="BA98" s="14" t="str">
        <f t="shared" si="118"/>
        <v/>
      </c>
      <c r="BB98" s="14" t="str">
        <f t="shared" si="119"/>
        <v/>
      </c>
      <c r="BC98" s="14">
        <f t="shared" si="120"/>
        <v>1</v>
      </c>
      <c r="BD98" s="14">
        <f t="shared" si="121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5"/>
        <v/>
      </c>
      <c r="C99" s="25" t="str">
        <f t="shared" si="123"/>
        <v/>
      </c>
      <c r="D99" s="82" t="str">
        <f t="shared" si="126"/>
        <v/>
      </c>
      <c r="E99" s="122" t="str">
        <f t="shared" si="127"/>
        <v/>
      </c>
      <c r="F99" s="74" t="str">
        <f t="shared" si="137"/>
        <v/>
      </c>
      <c r="H99" s="86" t="str">
        <f>IF(Dashboard!K99="","",Dashboard!K99)</f>
        <v/>
      </c>
      <c r="J99" s="73" t="str">
        <f t="shared" si="138"/>
        <v/>
      </c>
      <c r="K99" s="82" t="str">
        <f t="shared" si="128"/>
        <v/>
      </c>
      <c r="L99" s="122" t="str">
        <f t="shared" si="129"/>
        <v/>
      </c>
      <c r="M99" s="25" t="str">
        <f t="shared" si="139"/>
        <v/>
      </c>
      <c r="N99" s="25" t="str">
        <f t="shared" si="130"/>
        <v/>
      </c>
      <c r="O99" s="131" t="str">
        <f t="shared" si="131"/>
        <v/>
      </c>
      <c r="P99" s="25" t="str">
        <f>IF(H99="","",IF(B99="NB",P98,IF(O99="",SUM($O$5:$O99)+N99,SUM($O$5:$O99))))</f>
        <v/>
      </c>
      <c r="Q99" s="132" t="str">
        <f t="shared" si="122"/>
        <v/>
      </c>
      <c r="R99" s="129" t="str">
        <f t="shared" si="132"/>
        <v/>
      </c>
      <c r="S99" s="83" t="str">
        <f t="shared" si="133"/>
        <v/>
      </c>
      <c r="T99" s="14" t="str">
        <f t="shared" si="124"/>
        <v/>
      </c>
      <c r="U99" s="14">
        <f t="shared" si="140"/>
        <v>0</v>
      </c>
      <c r="V99" s="14" t="str">
        <f t="shared" si="134"/>
        <v/>
      </c>
      <c r="W99" s="14" t="str">
        <f t="shared" si="94"/>
        <v/>
      </c>
      <c r="X99" s="83" t="str">
        <f t="shared" si="135"/>
        <v/>
      </c>
      <c r="Y99" s="14" t="str">
        <f t="shared" si="136"/>
        <v/>
      </c>
      <c r="Z99" s="14" t="str">
        <f t="shared" si="95"/>
        <v/>
      </c>
      <c r="AA99" s="14" t="str">
        <f t="shared" si="96"/>
        <v/>
      </c>
      <c r="AB99" s="14" t="str">
        <f t="shared" si="97"/>
        <v/>
      </c>
      <c r="AC99" s="14" t="str">
        <f t="shared" si="98"/>
        <v/>
      </c>
      <c r="AD99" s="14" t="str">
        <f t="shared" si="99"/>
        <v/>
      </c>
      <c r="AE99" s="14" t="str">
        <f t="shared" si="100"/>
        <v/>
      </c>
      <c r="AF99" s="14" t="str">
        <f t="shared" si="101"/>
        <v/>
      </c>
      <c r="AG99" s="44" t="str">
        <f t="shared" si="102"/>
        <v/>
      </c>
      <c r="AH99" s="44" t="str">
        <f t="shared" si="103"/>
        <v/>
      </c>
      <c r="AI99" s="44" t="str">
        <f t="shared" si="104"/>
        <v/>
      </c>
      <c r="AJ99" s="75" t="str">
        <f t="shared" si="105"/>
        <v/>
      </c>
      <c r="AK99" s="75" t="str">
        <f t="shared" si="106"/>
        <v/>
      </c>
      <c r="AL99" s="75" t="str">
        <f t="shared" si="107"/>
        <v/>
      </c>
      <c r="AM99" s="75" t="str">
        <f t="shared" si="108"/>
        <v/>
      </c>
      <c r="AP99" s="14" t="str">
        <f t="shared" si="109"/>
        <v/>
      </c>
      <c r="AQ99" s="14" t="str">
        <f t="shared" si="110"/>
        <v/>
      </c>
      <c r="AR99" s="14" t="str">
        <f>IF(Dashboard!K99="P",IF(AR98="",1,AR98+1),"")</f>
        <v/>
      </c>
      <c r="AS99" s="14" t="str">
        <f>IF(Dashboard!K99="B",IF(AS98="",1,AS98+1),"")</f>
        <v/>
      </c>
      <c r="AT99" s="14" t="str">
        <f t="shared" si="111"/>
        <v>00000</v>
      </c>
      <c r="AU99" s="14" t="str">
        <f t="shared" si="112"/>
        <v>00000</v>
      </c>
      <c r="AV99" s="14" t="str">
        <f t="shared" si="113"/>
        <v>000000</v>
      </c>
      <c r="AW99" s="14" t="str">
        <f t="shared" si="114"/>
        <v>000000</v>
      </c>
      <c r="AX99" s="14" t="str">
        <f t="shared" si="115"/>
        <v>B</v>
      </c>
      <c r="AY99" s="14" t="str">
        <f t="shared" si="116"/>
        <v/>
      </c>
      <c r="AZ99" s="14" t="str">
        <f t="shared" si="117"/>
        <v/>
      </c>
      <c r="BA99" s="14" t="str">
        <f t="shared" si="118"/>
        <v/>
      </c>
      <c r="BB99" s="14" t="str">
        <f t="shared" si="119"/>
        <v/>
      </c>
      <c r="BC99" s="14">
        <f t="shared" si="120"/>
        <v>1</v>
      </c>
      <c r="BD99" s="14">
        <f t="shared" si="121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5"/>
        <v/>
      </c>
      <c r="C100" s="36" t="str">
        <f t="shared" si="123"/>
        <v/>
      </c>
      <c r="D100" s="79" t="str">
        <f t="shared" si="126"/>
        <v/>
      </c>
      <c r="E100" s="120" t="str">
        <f t="shared" si="127"/>
        <v/>
      </c>
      <c r="F100" s="80" t="str">
        <f t="shared" si="137"/>
        <v/>
      </c>
      <c r="H100" s="84" t="str">
        <f>IF(Dashboard!K100="","",Dashboard!K100)</f>
        <v/>
      </c>
      <c r="J100" s="78" t="str">
        <f t="shared" si="138"/>
        <v/>
      </c>
      <c r="K100" s="79" t="str">
        <f t="shared" si="128"/>
        <v/>
      </c>
      <c r="L100" s="120" t="str">
        <f t="shared" si="129"/>
        <v/>
      </c>
      <c r="M100" s="36" t="str">
        <f t="shared" si="139"/>
        <v/>
      </c>
      <c r="N100" s="36" t="str">
        <f t="shared" si="130"/>
        <v/>
      </c>
      <c r="O100" s="136" t="str">
        <f t="shared" si="131"/>
        <v/>
      </c>
      <c r="P100" s="36" t="str">
        <f>IF(H100="","",IF(B100="NB",P99,IF(O100="",SUM($O$5:$O100)+N100,SUM($O$5:$O100))))</f>
        <v/>
      </c>
      <c r="Q100" s="137" t="str">
        <f t="shared" si="122"/>
        <v/>
      </c>
      <c r="R100" s="129" t="str">
        <f t="shared" si="132"/>
        <v/>
      </c>
      <c r="S100" s="83" t="str">
        <f t="shared" si="133"/>
        <v/>
      </c>
      <c r="T100" s="14" t="str">
        <f t="shared" si="124"/>
        <v/>
      </c>
      <c r="U100" s="14">
        <f t="shared" si="140"/>
        <v>0</v>
      </c>
      <c r="V100" s="14" t="str">
        <f t="shared" si="134"/>
        <v/>
      </c>
      <c r="W100" s="14" t="str">
        <f t="shared" si="94"/>
        <v/>
      </c>
      <c r="X100" s="83" t="str">
        <f t="shared" si="135"/>
        <v/>
      </c>
      <c r="Y100" s="14" t="str">
        <f t="shared" si="136"/>
        <v/>
      </c>
      <c r="Z100" s="14" t="str">
        <f t="shared" si="95"/>
        <v/>
      </c>
      <c r="AA100" s="14" t="str">
        <f t="shared" si="96"/>
        <v/>
      </c>
      <c r="AB100" s="14" t="str">
        <f t="shared" si="97"/>
        <v/>
      </c>
      <c r="AC100" s="14" t="str">
        <f t="shared" si="98"/>
        <v/>
      </c>
      <c r="AD100" s="14" t="str">
        <f t="shared" si="99"/>
        <v/>
      </c>
      <c r="AE100" s="14" t="str">
        <f t="shared" si="100"/>
        <v/>
      </c>
      <c r="AF100" s="14" t="str">
        <f t="shared" si="101"/>
        <v/>
      </c>
      <c r="AG100" s="44" t="str">
        <f t="shared" si="102"/>
        <v/>
      </c>
      <c r="AH100" s="44" t="str">
        <f t="shared" si="103"/>
        <v/>
      </c>
      <c r="AI100" s="44" t="str">
        <f t="shared" si="104"/>
        <v/>
      </c>
      <c r="AJ100" s="75" t="str">
        <f t="shared" si="105"/>
        <v/>
      </c>
      <c r="AK100" s="75" t="str">
        <f t="shared" si="106"/>
        <v/>
      </c>
      <c r="AL100" s="75" t="str">
        <f t="shared" si="107"/>
        <v/>
      </c>
      <c r="AM100" s="75" t="str">
        <f t="shared" si="108"/>
        <v/>
      </c>
      <c r="AP100" s="14" t="str">
        <f t="shared" si="109"/>
        <v/>
      </c>
      <c r="AQ100" s="14" t="str">
        <f t="shared" si="110"/>
        <v/>
      </c>
      <c r="AR100" s="14" t="str">
        <f>IF(Dashboard!K100="P",IF(AR99="",1,AR99+1),"")</f>
        <v/>
      </c>
      <c r="AS100" s="14" t="str">
        <f>IF(Dashboard!K100="B",IF(AS99="",1,AS99+1),"")</f>
        <v/>
      </c>
      <c r="AT100" s="14" t="str">
        <f t="shared" si="111"/>
        <v>00000</v>
      </c>
      <c r="AU100" s="14" t="str">
        <f t="shared" si="112"/>
        <v>00000</v>
      </c>
      <c r="AV100" s="14" t="str">
        <f t="shared" si="113"/>
        <v>000000</v>
      </c>
      <c r="AW100" s="14" t="str">
        <f t="shared" si="114"/>
        <v>000000</v>
      </c>
      <c r="AX100" s="14" t="str">
        <f t="shared" si="115"/>
        <v>B</v>
      </c>
      <c r="AY100" s="14" t="str">
        <f t="shared" si="116"/>
        <v/>
      </c>
      <c r="AZ100" s="14" t="str">
        <f t="shared" si="117"/>
        <v/>
      </c>
      <c r="BA100" s="14" t="str">
        <f t="shared" si="118"/>
        <v/>
      </c>
      <c r="BB100" s="14" t="str">
        <f t="shared" si="119"/>
        <v/>
      </c>
      <c r="BC100" s="14">
        <f t="shared" si="120"/>
        <v>1</v>
      </c>
      <c r="BD100" s="14">
        <f t="shared" si="121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5"/>
        <v/>
      </c>
      <c r="C101" s="24" t="str">
        <f t="shared" si="123"/>
        <v/>
      </c>
      <c r="D101" s="81" t="str">
        <f t="shared" si="126"/>
        <v/>
      </c>
      <c r="E101" s="121" t="str">
        <f t="shared" si="127"/>
        <v/>
      </c>
      <c r="F101" s="71" t="str">
        <f t="shared" si="137"/>
        <v/>
      </c>
      <c r="H101" s="85" t="str">
        <f>IF(Dashboard!K101="","",Dashboard!K101)</f>
        <v/>
      </c>
      <c r="J101" s="72" t="str">
        <f t="shared" si="138"/>
        <v/>
      </c>
      <c r="K101" s="81" t="str">
        <f t="shared" si="128"/>
        <v/>
      </c>
      <c r="L101" s="121" t="str">
        <f t="shared" si="129"/>
        <v/>
      </c>
      <c r="M101" s="24" t="str">
        <f t="shared" si="139"/>
        <v/>
      </c>
      <c r="N101" s="24" t="str">
        <f t="shared" si="130"/>
        <v/>
      </c>
      <c r="O101" s="124" t="str">
        <f t="shared" si="131"/>
        <v/>
      </c>
      <c r="P101" s="24" t="str">
        <f>IF(H101="","",IF(B101="NB",P100,IF(O101="",SUM($O$5:$O101)+N101,SUM($O$5:$O101))))</f>
        <v/>
      </c>
      <c r="Q101" s="130" t="str">
        <f t="shared" ref="Q101:Q109" si="141">IF(Z101="R","Rabbit","")</f>
        <v/>
      </c>
      <c r="R101" s="129" t="str">
        <f t="shared" si="132"/>
        <v/>
      </c>
      <c r="S101" s="83" t="str">
        <f t="shared" si="133"/>
        <v/>
      </c>
      <c r="T101" s="14" t="str">
        <f t="shared" si="124"/>
        <v/>
      </c>
      <c r="U101" s="14">
        <f t="shared" si="140"/>
        <v>0</v>
      </c>
      <c r="V101" s="14" t="str">
        <f t="shared" si="134"/>
        <v/>
      </c>
      <c r="W101" s="14" t="str">
        <f t="shared" si="94"/>
        <v/>
      </c>
      <c r="X101" s="83" t="str">
        <f t="shared" si="135"/>
        <v/>
      </c>
      <c r="Y101" s="14" t="str">
        <f t="shared" si="136"/>
        <v/>
      </c>
      <c r="Z101" s="14" t="str">
        <f t="shared" si="95"/>
        <v/>
      </c>
      <c r="AA101" s="14" t="str">
        <f t="shared" si="96"/>
        <v/>
      </c>
      <c r="AB101" s="14" t="str">
        <f t="shared" si="97"/>
        <v/>
      </c>
      <c r="AC101" s="14" t="str">
        <f t="shared" si="98"/>
        <v/>
      </c>
      <c r="AD101" s="14" t="str">
        <f t="shared" si="99"/>
        <v/>
      </c>
      <c r="AE101" s="14" t="str">
        <f t="shared" si="100"/>
        <v/>
      </c>
      <c r="AF101" s="14" t="str">
        <f t="shared" si="101"/>
        <v/>
      </c>
      <c r="AG101" s="44" t="str">
        <f t="shared" si="102"/>
        <v/>
      </c>
      <c r="AH101" s="44" t="str">
        <f t="shared" si="103"/>
        <v/>
      </c>
      <c r="AI101" s="44" t="str">
        <f t="shared" si="104"/>
        <v/>
      </c>
      <c r="AJ101" s="75" t="str">
        <f t="shared" si="105"/>
        <v/>
      </c>
      <c r="AK101" s="75" t="str">
        <f t="shared" si="106"/>
        <v/>
      </c>
      <c r="AL101" s="75" t="str">
        <f t="shared" si="107"/>
        <v/>
      </c>
      <c r="AM101" s="75" t="str">
        <f t="shared" si="108"/>
        <v/>
      </c>
      <c r="AP101" s="14" t="str">
        <f t="shared" si="109"/>
        <v/>
      </c>
      <c r="AQ101" s="14" t="str">
        <f t="shared" si="110"/>
        <v/>
      </c>
      <c r="AR101" s="14" t="str">
        <f>IF(Dashboard!K101="P",IF(AR100="",1,AR100+1),"")</f>
        <v/>
      </c>
      <c r="AS101" s="14" t="str">
        <f>IF(Dashboard!K101="B",IF(AS100="",1,AS100+1),"")</f>
        <v/>
      </c>
      <c r="AT101" s="14" t="str">
        <f t="shared" si="111"/>
        <v>00000</v>
      </c>
      <c r="AU101" s="14" t="str">
        <f t="shared" si="112"/>
        <v>00000</v>
      </c>
      <c r="AV101" s="14" t="str">
        <f t="shared" si="113"/>
        <v>000000</v>
      </c>
      <c r="AW101" s="14" t="str">
        <f t="shared" si="114"/>
        <v>000000</v>
      </c>
      <c r="AX101" s="14" t="str">
        <f t="shared" si="115"/>
        <v>B</v>
      </c>
      <c r="AY101" s="14" t="str">
        <f t="shared" si="116"/>
        <v/>
      </c>
      <c r="AZ101" s="14" t="str">
        <f t="shared" si="117"/>
        <v/>
      </c>
      <c r="BA101" s="14" t="str">
        <f t="shared" si="118"/>
        <v/>
      </c>
      <c r="BB101" s="14" t="str">
        <f t="shared" si="119"/>
        <v/>
      </c>
      <c r="BC101" s="14">
        <f t="shared" si="120"/>
        <v>1</v>
      </c>
      <c r="BD101" s="14">
        <f t="shared" si="121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5"/>
        <v/>
      </c>
      <c r="C102" s="24" t="str">
        <f t="shared" ref="C102:C109" si="142">IF(H101="","",IF(AP101=AP102,"",AP102))</f>
        <v/>
      </c>
      <c r="D102" s="81" t="str">
        <f t="shared" si="126"/>
        <v/>
      </c>
      <c r="E102" s="121" t="str">
        <f t="shared" si="127"/>
        <v/>
      </c>
      <c r="F102" s="71" t="str">
        <f t="shared" si="137"/>
        <v/>
      </c>
      <c r="H102" s="85" t="str">
        <f>IF(Dashboard!K102="","",Dashboard!K102)</f>
        <v/>
      </c>
      <c r="J102" s="72" t="str">
        <f t="shared" si="138"/>
        <v/>
      </c>
      <c r="K102" s="81" t="str">
        <f t="shared" si="128"/>
        <v/>
      </c>
      <c r="L102" s="121" t="str">
        <f t="shared" si="129"/>
        <v/>
      </c>
      <c r="M102" s="24" t="str">
        <f t="shared" si="139"/>
        <v/>
      </c>
      <c r="N102" s="24" t="str">
        <f t="shared" si="130"/>
        <v/>
      </c>
      <c r="O102" s="124" t="str">
        <f t="shared" si="131"/>
        <v/>
      </c>
      <c r="P102" s="24" t="str">
        <f>IF(H102="","",IF(B102="NB",P101,IF(O102="",SUM($O$5:$O102)+N102,SUM($O$5:$O102))))</f>
        <v/>
      </c>
      <c r="Q102" s="130" t="str">
        <f t="shared" si="141"/>
        <v/>
      </c>
      <c r="R102" s="129" t="str">
        <f t="shared" si="132"/>
        <v/>
      </c>
      <c r="S102" s="83" t="str">
        <f t="shared" si="133"/>
        <v/>
      </c>
      <c r="T102" s="14" t="str">
        <f t="shared" si="124"/>
        <v/>
      </c>
      <c r="U102" s="14">
        <f t="shared" si="140"/>
        <v>0</v>
      </c>
      <c r="V102" s="14" t="str">
        <f t="shared" si="134"/>
        <v/>
      </c>
      <c r="W102" s="14" t="str">
        <f t="shared" si="94"/>
        <v/>
      </c>
      <c r="X102" s="83" t="str">
        <f t="shared" si="135"/>
        <v/>
      </c>
      <c r="Y102" s="14" t="str">
        <f t="shared" si="136"/>
        <v/>
      </c>
      <c r="Z102" s="14" t="str">
        <f t="shared" si="95"/>
        <v/>
      </c>
      <c r="AA102" s="14" t="str">
        <f t="shared" si="96"/>
        <v/>
      </c>
      <c r="AB102" s="14" t="str">
        <f t="shared" si="97"/>
        <v/>
      </c>
      <c r="AC102" s="14" t="str">
        <f t="shared" si="98"/>
        <v/>
      </c>
      <c r="AD102" s="14" t="str">
        <f t="shared" si="99"/>
        <v/>
      </c>
      <c r="AE102" s="14" t="str">
        <f t="shared" si="100"/>
        <v/>
      </c>
      <c r="AF102" s="14" t="str">
        <f t="shared" si="101"/>
        <v/>
      </c>
      <c r="AG102" s="44" t="str">
        <f t="shared" si="102"/>
        <v/>
      </c>
      <c r="AH102" s="44" t="str">
        <f t="shared" si="103"/>
        <v/>
      </c>
      <c r="AI102" s="44" t="str">
        <f t="shared" si="104"/>
        <v/>
      </c>
      <c r="AJ102" s="75" t="str">
        <f t="shared" si="105"/>
        <v/>
      </c>
      <c r="AK102" s="75" t="str">
        <f t="shared" si="106"/>
        <v/>
      </c>
      <c r="AL102" s="75" t="str">
        <f t="shared" si="107"/>
        <v/>
      </c>
      <c r="AM102" s="75" t="str">
        <f t="shared" si="108"/>
        <v/>
      </c>
      <c r="AP102" s="14" t="str">
        <f t="shared" si="109"/>
        <v/>
      </c>
      <c r="AQ102" s="14" t="str">
        <f t="shared" si="110"/>
        <v/>
      </c>
      <c r="AR102" s="14" t="str">
        <f>IF(Dashboard!K102="P",IF(AR101="",1,AR101+1),"")</f>
        <v/>
      </c>
      <c r="AS102" s="14" t="str">
        <f>IF(Dashboard!K102="B",IF(AS101="",1,AS101+1),"")</f>
        <v/>
      </c>
      <c r="AT102" s="14" t="str">
        <f t="shared" si="111"/>
        <v>00000</v>
      </c>
      <c r="AU102" s="14" t="str">
        <f t="shared" si="112"/>
        <v>00000</v>
      </c>
      <c r="AV102" s="14" t="str">
        <f t="shared" si="113"/>
        <v>000000</v>
      </c>
      <c r="AW102" s="14" t="str">
        <f t="shared" si="114"/>
        <v>000000</v>
      </c>
      <c r="AX102" s="14" t="str">
        <f t="shared" si="115"/>
        <v>B</v>
      </c>
      <c r="AY102" s="14" t="str">
        <f t="shared" si="116"/>
        <v/>
      </c>
      <c r="AZ102" s="14" t="str">
        <f t="shared" si="117"/>
        <v/>
      </c>
      <c r="BA102" s="14" t="str">
        <f t="shared" si="118"/>
        <v/>
      </c>
      <c r="BB102" s="14" t="str">
        <f t="shared" si="119"/>
        <v/>
      </c>
      <c r="BC102" s="14">
        <f t="shared" si="120"/>
        <v>1</v>
      </c>
      <c r="BD102" s="14">
        <f t="shared" si="121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5"/>
        <v/>
      </c>
      <c r="C103" s="24" t="str">
        <f t="shared" si="142"/>
        <v/>
      </c>
      <c r="D103" s="81" t="str">
        <f t="shared" si="126"/>
        <v/>
      </c>
      <c r="E103" s="121" t="str">
        <f t="shared" si="127"/>
        <v/>
      </c>
      <c r="F103" s="71" t="str">
        <f t="shared" si="137"/>
        <v/>
      </c>
      <c r="H103" s="85" t="str">
        <f>IF(Dashboard!K103="","",Dashboard!K103)</f>
        <v/>
      </c>
      <c r="J103" s="72" t="str">
        <f t="shared" si="138"/>
        <v/>
      </c>
      <c r="K103" s="81" t="str">
        <f t="shared" si="128"/>
        <v/>
      </c>
      <c r="L103" s="121" t="str">
        <f t="shared" si="129"/>
        <v/>
      </c>
      <c r="M103" s="24" t="str">
        <f t="shared" si="139"/>
        <v/>
      </c>
      <c r="N103" s="24" t="str">
        <f t="shared" si="130"/>
        <v/>
      </c>
      <c r="O103" s="124" t="str">
        <f t="shared" si="131"/>
        <v/>
      </c>
      <c r="P103" s="24" t="str">
        <f>IF(H103="","",IF(B103="NB",P102,IF(O103="",SUM($O$5:$O103)+N103,SUM($O$5:$O103))))</f>
        <v/>
      </c>
      <c r="Q103" s="130" t="str">
        <f t="shared" si="141"/>
        <v/>
      </c>
      <c r="R103" s="129" t="str">
        <f t="shared" si="132"/>
        <v/>
      </c>
      <c r="S103" s="83" t="str">
        <f t="shared" si="133"/>
        <v/>
      </c>
      <c r="T103" s="14" t="str">
        <f t="shared" ref="T103:T134" si="143">IF(H103="","",IF(T102+U103&gt;=10,10,IF(T102+U103&lt;=-10,-10,T102+U103)))</f>
        <v/>
      </c>
      <c r="U103" s="14">
        <f t="shared" si="140"/>
        <v>0</v>
      </c>
      <c r="V103" s="14" t="str">
        <f t="shared" si="134"/>
        <v/>
      </c>
      <c r="W103" s="14" t="str">
        <f t="shared" si="94"/>
        <v/>
      </c>
      <c r="X103" s="83" t="str">
        <f t="shared" si="135"/>
        <v/>
      </c>
      <c r="Y103" s="14" t="str">
        <f t="shared" si="136"/>
        <v/>
      </c>
      <c r="Z103" s="14" t="str">
        <f t="shared" si="95"/>
        <v/>
      </c>
      <c r="AA103" s="14" t="str">
        <f t="shared" si="96"/>
        <v/>
      </c>
      <c r="AB103" s="14" t="str">
        <f t="shared" si="97"/>
        <v/>
      </c>
      <c r="AC103" s="14" t="str">
        <f t="shared" si="98"/>
        <v/>
      </c>
      <c r="AD103" s="14" t="str">
        <f t="shared" si="99"/>
        <v/>
      </c>
      <c r="AE103" s="14" t="str">
        <f t="shared" si="100"/>
        <v/>
      </c>
      <c r="AF103" s="14" t="str">
        <f t="shared" si="101"/>
        <v/>
      </c>
      <c r="AG103" s="44" t="str">
        <f t="shared" si="102"/>
        <v/>
      </c>
      <c r="AH103" s="44" t="str">
        <f t="shared" si="103"/>
        <v/>
      </c>
      <c r="AI103" s="44" t="str">
        <f t="shared" si="104"/>
        <v/>
      </c>
      <c r="AJ103" s="75" t="str">
        <f t="shared" si="105"/>
        <v/>
      </c>
      <c r="AK103" s="75" t="str">
        <f t="shared" si="106"/>
        <v/>
      </c>
      <c r="AL103" s="75" t="str">
        <f t="shared" si="107"/>
        <v/>
      </c>
      <c r="AM103" s="75" t="str">
        <f t="shared" si="108"/>
        <v/>
      </c>
      <c r="AP103" s="14" t="str">
        <f t="shared" si="109"/>
        <v/>
      </c>
      <c r="AQ103" s="14" t="str">
        <f t="shared" si="110"/>
        <v/>
      </c>
      <c r="AR103" s="14" t="str">
        <f>IF(Dashboard!K103="P",IF(AR102="",1,AR102+1),"")</f>
        <v/>
      </c>
      <c r="AS103" s="14" t="str">
        <f>IF(Dashboard!K103="B",IF(AS102="",1,AS102+1),"")</f>
        <v/>
      </c>
      <c r="AT103" s="14" t="str">
        <f t="shared" si="111"/>
        <v>00000</v>
      </c>
      <c r="AU103" s="14" t="str">
        <f t="shared" si="112"/>
        <v>00000</v>
      </c>
      <c r="AV103" s="14" t="str">
        <f t="shared" si="113"/>
        <v>000000</v>
      </c>
      <c r="AW103" s="14" t="str">
        <f t="shared" si="114"/>
        <v>000000</v>
      </c>
      <c r="AX103" s="14" t="str">
        <f t="shared" si="115"/>
        <v>B</v>
      </c>
      <c r="AY103" s="14" t="str">
        <f t="shared" si="116"/>
        <v/>
      </c>
      <c r="AZ103" s="14" t="str">
        <f t="shared" si="117"/>
        <v/>
      </c>
      <c r="BA103" s="14" t="str">
        <f t="shared" si="118"/>
        <v/>
      </c>
      <c r="BB103" s="14" t="str">
        <f t="shared" si="119"/>
        <v/>
      </c>
      <c r="BC103" s="14">
        <f t="shared" si="120"/>
        <v>1</v>
      </c>
      <c r="BD103" s="14">
        <f t="shared" si="121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5"/>
        <v/>
      </c>
      <c r="C104" s="25" t="str">
        <f t="shared" si="142"/>
        <v/>
      </c>
      <c r="D104" s="82" t="str">
        <f t="shared" si="126"/>
        <v/>
      </c>
      <c r="E104" s="122" t="str">
        <f t="shared" si="127"/>
        <v/>
      </c>
      <c r="F104" s="74" t="str">
        <f t="shared" si="137"/>
        <v/>
      </c>
      <c r="H104" s="86" t="str">
        <f>IF(Dashboard!K104="","",Dashboard!K104)</f>
        <v/>
      </c>
      <c r="J104" s="73" t="str">
        <f t="shared" si="138"/>
        <v/>
      </c>
      <c r="K104" s="82" t="str">
        <f t="shared" si="128"/>
        <v/>
      </c>
      <c r="L104" s="122" t="str">
        <f t="shared" si="129"/>
        <v/>
      </c>
      <c r="M104" s="25" t="str">
        <f t="shared" si="139"/>
        <v/>
      </c>
      <c r="N104" s="25" t="str">
        <f t="shared" si="130"/>
        <v/>
      </c>
      <c r="O104" s="131" t="str">
        <f t="shared" si="131"/>
        <v/>
      </c>
      <c r="P104" s="25" t="str">
        <f>IF(H104="","",IF(B104="NB",P103,IF(O104="",SUM($O$5:$O104)+N104,SUM($O$5:$O104))))</f>
        <v/>
      </c>
      <c r="Q104" s="132" t="str">
        <f t="shared" si="141"/>
        <v/>
      </c>
      <c r="R104" s="129" t="str">
        <f t="shared" si="132"/>
        <v/>
      </c>
      <c r="S104" s="83" t="str">
        <f t="shared" si="133"/>
        <v/>
      </c>
      <c r="T104" s="14" t="str">
        <f t="shared" si="143"/>
        <v/>
      </c>
      <c r="U104" s="14">
        <f t="shared" si="140"/>
        <v>0</v>
      </c>
      <c r="V104" s="14" t="str">
        <f t="shared" si="134"/>
        <v/>
      </c>
      <c r="W104" s="14" t="str">
        <f t="shared" si="94"/>
        <v/>
      </c>
      <c r="X104" s="83" t="str">
        <f t="shared" si="135"/>
        <v/>
      </c>
      <c r="Y104" s="14" t="str">
        <f t="shared" si="136"/>
        <v/>
      </c>
      <c r="Z104" s="14" t="str">
        <f t="shared" si="95"/>
        <v/>
      </c>
      <c r="AA104" s="14" t="str">
        <f t="shared" si="96"/>
        <v/>
      </c>
      <c r="AB104" s="14" t="str">
        <f t="shared" si="97"/>
        <v/>
      </c>
      <c r="AC104" s="14" t="str">
        <f t="shared" si="98"/>
        <v/>
      </c>
      <c r="AD104" s="14" t="str">
        <f t="shared" si="99"/>
        <v/>
      </c>
      <c r="AE104" s="14" t="str">
        <f t="shared" si="100"/>
        <v/>
      </c>
      <c r="AF104" s="14" t="str">
        <f t="shared" si="101"/>
        <v/>
      </c>
      <c r="AG104" s="44" t="str">
        <f t="shared" si="102"/>
        <v/>
      </c>
      <c r="AH104" s="44" t="str">
        <f t="shared" si="103"/>
        <v/>
      </c>
      <c r="AI104" s="44" t="str">
        <f t="shared" si="104"/>
        <v/>
      </c>
      <c r="AJ104" s="75" t="str">
        <f t="shared" si="105"/>
        <v/>
      </c>
      <c r="AK104" s="75" t="str">
        <f t="shared" si="106"/>
        <v/>
      </c>
      <c r="AL104" s="75" t="str">
        <f t="shared" si="107"/>
        <v/>
      </c>
      <c r="AM104" s="75" t="str">
        <f t="shared" si="108"/>
        <v/>
      </c>
      <c r="AP104" s="14" t="str">
        <f t="shared" si="109"/>
        <v/>
      </c>
      <c r="AQ104" s="14" t="str">
        <f t="shared" si="110"/>
        <v/>
      </c>
      <c r="AR104" s="14" t="str">
        <f>IF(Dashboard!K104="P",IF(AR103="",1,AR103+1),"")</f>
        <v/>
      </c>
      <c r="AS104" s="14" t="str">
        <f>IF(Dashboard!K104="B",IF(AS103="",1,AS103+1),"")</f>
        <v/>
      </c>
      <c r="AT104" s="14" t="str">
        <f t="shared" si="111"/>
        <v>00000</v>
      </c>
      <c r="AU104" s="14" t="str">
        <f t="shared" si="112"/>
        <v>00000</v>
      </c>
      <c r="AV104" s="14" t="str">
        <f t="shared" si="113"/>
        <v>000000</v>
      </c>
      <c r="AW104" s="14" t="str">
        <f t="shared" si="114"/>
        <v>000000</v>
      </c>
      <c r="AX104" s="14" t="str">
        <f t="shared" si="115"/>
        <v>B</v>
      </c>
      <c r="AY104" s="14" t="str">
        <f t="shared" si="116"/>
        <v/>
      </c>
      <c r="AZ104" s="14" t="str">
        <f t="shared" si="117"/>
        <v/>
      </c>
      <c r="BA104" s="14" t="str">
        <f t="shared" si="118"/>
        <v/>
      </c>
      <c r="BB104" s="14" t="str">
        <f t="shared" si="119"/>
        <v/>
      </c>
      <c r="BC104" s="14">
        <f t="shared" si="120"/>
        <v>1</v>
      </c>
      <c r="BD104" s="14">
        <f t="shared" si="121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5"/>
        <v/>
      </c>
      <c r="C105" s="36" t="str">
        <f t="shared" si="142"/>
        <v/>
      </c>
      <c r="D105" s="79" t="str">
        <f t="shared" si="126"/>
        <v/>
      </c>
      <c r="E105" s="120" t="str">
        <f t="shared" si="127"/>
        <v/>
      </c>
      <c r="F105" s="80" t="str">
        <f t="shared" si="137"/>
        <v/>
      </c>
      <c r="H105" s="84" t="str">
        <f>IF(Dashboard!K105="","",Dashboard!K105)</f>
        <v/>
      </c>
      <c r="J105" s="78" t="str">
        <f t="shared" si="138"/>
        <v/>
      </c>
      <c r="K105" s="79" t="str">
        <f t="shared" si="128"/>
        <v/>
      </c>
      <c r="L105" s="120" t="str">
        <f t="shared" si="129"/>
        <v/>
      </c>
      <c r="M105" s="36" t="str">
        <f t="shared" si="139"/>
        <v/>
      </c>
      <c r="N105" s="36" t="str">
        <f t="shared" si="130"/>
        <v/>
      </c>
      <c r="O105" s="136" t="str">
        <f t="shared" si="131"/>
        <v/>
      </c>
      <c r="P105" s="36" t="str">
        <f>IF(H105="","",IF(B105="NB",P104,IF(O105="",SUM($O$5:$O105)+N105,SUM($O$5:$O105))))</f>
        <v/>
      </c>
      <c r="Q105" s="137" t="str">
        <f t="shared" si="141"/>
        <v/>
      </c>
      <c r="R105" s="129" t="str">
        <f t="shared" si="132"/>
        <v/>
      </c>
      <c r="S105" s="83" t="str">
        <f t="shared" si="133"/>
        <v/>
      </c>
      <c r="T105" s="14" t="str">
        <f t="shared" si="143"/>
        <v/>
      </c>
      <c r="U105" s="14">
        <f t="shared" si="140"/>
        <v>0</v>
      </c>
      <c r="V105" s="14" t="str">
        <f t="shared" si="134"/>
        <v/>
      </c>
      <c r="W105" s="14" t="str">
        <f t="shared" si="94"/>
        <v/>
      </c>
      <c r="X105" s="83" t="str">
        <f t="shared" si="135"/>
        <v/>
      </c>
      <c r="Y105" s="14" t="str">
        <f t="shared" si="136"/>
        <v/>
      </c>
      <c r="Z105" s="14" t="str">
        <f t="shared" si="95"/>
        <v/>
      </c>
      <c r="AA105" s="14" t="str">
        <f t="shared" si="96"/>
        <v/>
      </c>
      <c r="AB105" s="14" t="str">
        <f t="shared" si="97"/>
        <v/>
      </c>
      <c r="AC105" s="14" t="str">
        <f t="shared" si="98"/>
        <v/>
      </c>
      <c r="AD105" s="14" t="str">
        <f t="shared" si="99"/>
        <v/>
      </c>
      <c r="AE105" s="14" t="str">
        <f t="shared" si="100"/>
        <v/>
      </c>
      <c r="AF105" s="14" t="str">
        <f t="shared" si="101"/>
        <v/>
      </c>
      <c r="AG105" s="44" t="str">
        <f t="shared" si="102"/>
        <v/>
      </c>
      <c r="AH105" s="44" t="str">
        <f t="shared" si="103"/>
        <v/>
      </c>
      <c r="AI105" s="44" t="str">
        <f t="shared" si="104"/>
        <v/>
      </c>
      <c r="AJ105" s="75" t="str">
        <f t="shared" si="105"/>
        <v/>
      </c>
      <c r="AK105" s="75" t="str">
        <f t="shared" si="106"/>
        <v/>
      </c>
      <c r="AL105" s="75" t="str">
        <f t="shared" si="107"/>
        <v/>
      </c>
      <c r="AM105" s="75" t="str">
        <f t="shared" si="108"/>
        <v/>
      </c>
      <c r="AP105" s="14" t="str">
        <f t="shared" si="109"/>
        <v/>
      </c>
      <c r="AQ105" s="14" t="str">
        <f t="shared" si="110"/>
        <v/>
      </c>
      <c r="AR105" s="14" t="str">
        <f>IF(Dashboard!K105="P",IF(AR104="",1,AR104+1),"")</f>
        <v/>
      </c>
      <c r="AS105" s="14" t="str">
        <f>IF(Dashboard!K105="B",IF(AS104="",1,AS104+1),"")</f>
        <v/>
      </c>
      <c r="AT105" s="14" t="str">
        <f t="shared" si="111"/>
        <v>00000</v>
      </c>
      <c r="AU105" s="14" t="str">
        <f t="shared" si="112"/>
        <v>00000</v>
      </c>
      <c r="AV105" s="14" t="str">
        <f t="shared" si="113"/>
        <v>000000</v>
      </c>
      <c r="AW105" s="14" t="str">
        <f t="shared" si="114"/>
        <v>000000</v>
      </c>
      <c r="AX105" s="14" t="str">
        <f t="shared" si="115"/>
        <v>B</v>
      </c>
      <c r="AY105" s="14" t="str">
        <f t="shared" si="116"/>
        <v/>
      </c>
      <c r="AZ105" s="14" t="str">
        <f t="shared" si="117"/>
        <v/>
      </c>
      <c r="BA105" s="14" t="str">
        <f t="shared" si="118"/>
        <v/>
      </c>
      <c r="BB105" s="14" t="str">
        <f t="shared" si="119"/>
        <v/>
      </c>
      <c r="BC105" s="14">
        <f t="shared" si="120"/>
        <v>1</v>
      </c>
      <c r="BD105" s="14">
        <f t="shared" si="121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5"/>
        <v/>
      </c>
      <c r="C106" s="24" t="str">
        <f t="shared" si="142"/>
        <v/>
      </c>
      <c r="D106" s="81" t="str">
        <f t="shared" si="126"/>
        <v/>
      </c>
      <c r="E106" s="121" t="str">
        <f t="shared" si="127"/>
        <v/>
      </c>
      <c r="F106" s="71" t="str">
        <f t="shared" si="137"/>
        <v/>
      </c>
      <c r="H106" s="85" t="str">
        <f>IF(Dashboard!K106="","",Dashboard!K106)</f>
        <v/>
      </c>
      <c r="J106" s="72" t="str">
        <f t="shared" si="138"/>
        <v/>
      </c>
      <c r="K106" s="81" t="str">
        <f t="shared" si="128"/>
        <v/>
      </c>
      <c r="L106" s="121" t="str">
        <f t="shared" si="129"/>
        <v/>
      </c>
      <c r="M106" s="24" t="str">
        <f t="shared" si="139"/>
        <v/>
      </c>
      <c r="N106" s="24" t="str">
        <f t="shared" ref="N106:N137" si="144">IF(H106="","",IF(M106="W",0+BD106,0-BD106)+IF(F106="W",0+BC106,0-BC106)+IF(V106="S",0,N105))</f>
        <v/>
      </c>
      <c r="O106" s="124" t="str">
        <f t="shared" ref="O106:O137" si="145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1"/>
        <v/>
      </c>
      <c r="R106" s="129" t="str">
        <f t="shared" si="132"/>
        <v/>
      </c>
      <c r="S106" s="83" t="str">
        <f t="shared" ref="S106:S137" si="146">IF(H106="","",IF(R106&gt;0,"W",IF(R106&lt;0,"L","")))</f>
        <v/>
      </c>
      <c r="T106" s="14" t="str">
        <f t="shared" si="143"/>
        <v/>
      </c>
      <c r="U106" s="14">
        <f t="shared" si="140"/>
        <v>0</v>
      </c>
      <c r="V106" s="14" t="str">
        <f t="shared" si="134"/>
        <v/>
      </c>
      <c r="W106" s="14" t="str">
        <f t="shared" si="94"/>
        <v/>
      </c>
      <c r="X106" s="83" t="str">
        <f t="shared" si="135"/>
        <v/>
      </c>
      <c r="Y106" s="14" t="str">
        <f t="shared" si="136"/>
        <v/>
      </c>
      <c r="Z106" s="14" t="str">
        <f t="shared" si="95"/>
        <v/>
      </c>
      <c r="AA106" s="14" t="str">
        <f t="shared" si="96"/>
        <v/>
      </c>
      <c r="AB106" s="14" t="str">
        <f t="shared" si="97"/>
        <v/>
      </c>
      <c r="AC106" s="14" t="str">
        <f t="shared" si="98"/>
        <v/>
      </c>
      <c r="AD106" s="14" t="str">
        <f t="shared" si="99"/>
        <v/>
      </c>
      <c r="AE106" s="14" t="str">
        <f t="shared" si="100"/>
        <v/>
      </c>
      <c r="AF106" s="14" t="str">
        <f t="shared" si="101"/>
        <v/>
      </c>
      <c r="AG106" s="44" t="str">
        <f t="shared" si="102"/>
        <v/>
      </c>
      <c r="AH106" s="44" t="str">
        <f t="shared" si="103"/>
        <v/>
      </c>
      <c r="AI106" s="44" t="str">
        <f t="shared" si="104"/>
        <v/>
      </c>
      <c r="AJ106" s="75" t="str">
        <f t="shared" si="105"/>
        <v/>
      </c>
      <c r="AK106" s="75" t="str">
        <f t="shared" si="106"/>
        <v/>
      </c>
      <c r="AL106" s="75" t="str">
        <f t="shared" si="107"/>
        <v/>
      </c>
      <c r="AM106" s="75" t="str">
        <f t="shared" si="108"/>
        <v/>
      </c>
      <c r="AP106" s="14" t="str">
        <f t="shared" si="109"/>
        <v/>
      </c>
      <c r="AQ106" s="14" t="str">
        <f t="shared" si="110"/>
        <v/>
      </c>
      <c r="AR106" s="14" t="str">
        <f>IF(Dashboard!K106="P",IF(AR105="",1,AR105+1),"")</f>
        <v/>
      </c>
      <c r="AS106" s="14" t="str">
        <f>IF(Dashboard!K106="B",IF(AS105="",1,AS105+1),"")</f>
        <v/>
      </c>
      <c r="AT106" s="14" t="str">
        <f t="shared" si="111"/>
        <v>00000</v>
      </c>
      <c r="AU106" s="14" t="str">
        <f t="shared" si="112"/>
        <v>00000</v>
      </c>
      <c r="AV106" s="14" t="str">
        <f t="shared" si="113"/>
        <v>000000</v>
      </c>
      <c r="AW106" s="14" t="str">
        <f t="shared" si="114"/>
        <v>000000</v>
      </c>
      <c r="AX106" s="14" t="str">
        <f t="shared" si="115"/>
        <v>B</v>
      </c>
      <c r="AY106" s="14" t="str">
        <f t="shared" si="116"/>
        <v/>
      </c>
      <c r="AZ106" s="14" t="str">
        <f t="shared" si="117"/>
        <v/>
      </c>
      <c r="BA106" s="14" t="str">
        <f t="shared" si="118"/>
        <v/>
      </c>
      <c r="BB106" s="14" t="str">
        <f t="shared" si="119"/>
        <v/>
      </c>
      <c r="BC106" s="14">
        <f t="shared" si="120"/>
        <v>1</v>
      </c>
      <c r="BD106" s="14">
        <f t="shared" si="121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5"/>
        <v/>
      </c>
      <c r="C107" s="24" t="str">
        <f t="shared" si="142"/>
        <v/>
      </c>
      <c r="D107" s="81" t="str">
        <f t="shared" si="126"/>
        <v/>
      </c>
      <c r="E107" s="121" t="str">
        <f t="shared" si="127"/>
        <v/>
      </c>
      <c r="F107" s="71" t="str">
        <f t="shared" si="137"/>
        <v/>
      </c>
      <c r="H107" s="85" t="str">
        <f>IF(Dashboard!K107="","",Dashboard!K107)</f>
        <v/>
      </c>
      <c r="J107" s="72" t="str">
        <f t="shared" si="138"/>
        <v/>
      </c>
      <c r="K107" s="81" t="str">
        <f t="shared" si="128"/>
        <v/>
      </c>
      <c r="L107" s="121" t="str">
        <f t="shared" si="129"/>
        <v/>
      </c>
      <c r="M107" s="24" t="str">
        <f t="shared" si="139"/>
        <v/>
      </c>
      <c r="N107" s="24" t="str">
        <f t="shared" si="144"/>
        <v/>
      </c>
      <c r="O107" s="124" t="str">
        <f t="shared" si="145"/>
        <v/>
      </c>
      <c r="P107" s="24" t="str">
        <f>IF(H107="","",IF(B107="NB",P106,IF(O107="",SUM($O$5:$O107)+N107,SUM($O$5:$O107))))</f>
        <v/>
      </c>
      <c r="Q107" s="130" t="str">
        <f t="shared" si="141"/>
        <v/>
      </c>
      <c r="R107" s="129" t="str">
        <f t="shared" si="132"/>
        <v/>
      </c>
      <c r="S107" s="83" t="str">
        <f t="shared" si="146"/>
        <v/>
      </c>
      <c r="T107" s="14" t="str">
        <f t="shared" si="143"/>
        <v/>
      </c>
      <c r="U107" s="14">
        <f t="shared" si="140"/>
        <v>0</v>
      </c>
      <c r="V107" s="14" t="str">
        <f t="shared" si="134"/>
        <v/>
      </c>
      <c r="W107" s="14" t="str">
        <f t="shared" si="94"/>
        <v/>
      </c>
      <c r="X107" s="83" t="str">
        <f t="shared" si="135"/>
        <v/>
      </c>
      <c r="Y107" s="14" t="str">
        <f t="shared" si="136"/>
        <v/>
      </c>
      <c r="Z107" s="14" t="str">
        <f t="shared" si="95"/>
        <v/>
      </c>
      <c r="AA107" s="14" t="str">
        <f t="shared" si="96"/>
        <v/>
      </c>
      <c r="AB107" s="14" t="str">
        <f t="shared" si="97"/>
        <v/>
      </c>
      <c r="AC107" s="14" t="str">
        <f t="shared" si="98"/>
        <v/>
      </c>
      <c r="AD107" s="14" t="str">
        <f t="shared" si="99"/>
        <v/>
      </c>
      <c r="AE107" s="14" t="str">
        <f t="shared" si="100"/>
        <v/>
      </c>
      <c r="AF107" s="14" t="str">
        <f t="shared" si="101"/>
        <v/>
      </c>
      <c r="AG107" s="44" t="str">
        <f t="shared" si="102"/>
        <v/>
      </c>
      <c r="AH107" s="44" t="str">
        <f t="shared" si="103"/>
        <v/>
      </c>
      <c r="AI107" s="44" t="str">
        <f t="shared" si="104"/>
        <v/>
      </c>
      <c r="AJ107" s="75" t="str">
        <f t="shared" si="105"/>
        <v/>
      </c>
      <c r="AK107" s="75" t="str">
        <f t="shared" si="106"/>
        <v/>
      </c>
      <c r="AL107" s="75" t="str">
        <f t="shared" si="107"/>
        <v/>
      </c>
      <c r="AM107" s="75" t="str">
        <f t="shared" si="108"/>
        <v/>
      </c>
      <c r="AP107" s="14" t="str">
        <f t="shared" si="109"/>
        <v/>
      </c>
      <c r="AQ107" s="14" t="str">
        <f t="shared" si="110"/>
        <v/>
      </c>
      <c r="AR107" s="14" t="str">
        <f>IF(Dashboard!K107="P",IF(AR106="",1,AR106+1),"")</f>
        <v/>
      </c>
      <c r="AS107" s="14" t="str">
        <f>IF(Dashboard!K107="B",IF(AS106="",1,AS106+1),"")</f>
        <v/>
      </c>
      <c r="AT107" s="14" t="str">
        <f t="shared" si="111"/>
        <v>00000</v>
      </c>
      <c r="AU107" s="14" t="str">
        <f t="shared" si="112"/>
        <v>00000</v>
      </c>
      <c r="AV107" s="14" t="str">
        <f t="shared" si="113"/>
        <v>000000</v>
      </c>
      <c r="AW107" s="14" t="str">
        <f t="shared" si="114"/>
        <v>000000</v>
      </c>
      <c r="AX107" s="14" t="str">
        <f t="shared" si="115"/>
        <v>B</v>
      </c>
      <c r="AY107" s="14" t="str">
        <f t="shared" si="116"/>
        <v/>
      </c>
      <c r="AZ107" s="14" t="str">
        <f t="shared" si="117"/>
        <v/>
      </c>
      <c r="BA107" s="14" t="str">
        <f t="shared" si="118"/>
        <v/>
      </c>
      <c r="BB107" s="14" t="str">
        <f t="shared" si="119"/>
        <v/>
      </c>
      <c r="BC107" s="14">
        <f t="shared" si="120"/>
        <v>1</v>
      </c>
      <c r="BD107" s="14">
        <f t="shared" si="121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5"/>
        <v/>
      </c>
      <c r="C108" s="24" t="str">
        <f t="shared" si="142"/>
        <v/>
      </c>
      <c r="D108" s="81" t="str">
        <f t="shared" si="126"/>
        <v/>
      </c>
      <c r="E108" s="121" t="str">
        <f t="shared" si="127"/>
        <v/>
      </c>
      <c r="F108" s="71" t="str">
        <f t="shared" si="137"/>
        <v/>
      </c>
      <c r="H108" s="85" t="str">
        <f>IF(Dashboard!K108="","",Dashboard!K108)</f>
        <v/>
      </c>
      <c r="J108" s="72" t="str">
        <f t="shared" si="138"/>
        <v/>
      </c>
      <c r="K108" s="81" t="str">
        <f t="shared" si="128"/>
        <v/>
      </c>
      <c r="L108" s="121" t="str">
        <f t="shared" si="129"/>
        <v/>
      </c>
      <c r="M108" s="24" t="str">
        <f t="shared" si="139"/>
        <v/>
      </c>
      <c r="N108" s="24" t="str">
        <f t="shared" si="144"/>
        <v/>
      </c>
      <c r="O108" s="124" t="str">
        <f t="shared" si="145"/>
        <v/>
      </c>
      <c r="P108" s="24" t="str">
        <f>IF(H108="","",IF(B108="NB",P107,IF(O108="",SUM($O$5:$O108)+N108,SUM($O$5:$O108))))</f>
        <v/>
      </c>
      <c r="Q108" s="130" t="str">
        <f t="shared" si="141"/>
        <v/>
      </c>
      <c r="R108" s="129" t="str">
        <f t="shared" si="132"/>
        <v/>
      </c>
      <c r="S108" s="83" t="str">
        <f t="shared" si="146"/>
        <v/>
      </c>
      <c r="T108" s="14" t="str">
        <f t="shared" si="143"/>
        <v/>
      </c>
      <c r="U108" s="14">
        <f t="shared" si="140"/>
        <v>0</v>
      </c>
      <c r="V108" s="14" t="str">
        <f t="shared" si="134"/>
        <v/>
      </c>
      <c r="W108" s="14" t="str">
        <f t="shared" si="94"/>
        <v/>
      </c>
      <c r="X108" s="83" t="str">
        <f t="shared" si="135"/>
        <v/>
      </c>
      <c r="Y108" s="14" t="str">
        <f t="shared" si="136"/>
        <v/>
      </c>
      <c r="Z108" s="14" t="str">
        <f t="shared" si="95"/>
        <v/>
      </c>
      <c r="AA108" s="14" t="str">
        <f t="shared" si="96"/>
        <v/>
      </c>
      <c r="AB108" s="14" t="str">
        <f t="shared" si="97"/>
        <v/>
      </c>
      <c r="AC108" s="14" t="str">
        <f t="shared" si="98"/>
        <v/>
      </c>
      <c r="AD108" s="14" t="str">
        <f t="shared" si="99"/>
        <v/>
      </c>
      <c r="AE108" s="14" t="str">
        <f t="shared" si="100"/>
        <v/>
      </c>
      <c r="AF108" s="14" t="str">
        <f t="shared" si="101"/>
        <v/>
      </c>
      <c r="AG108" s="44" t="str">
        <f t="shared" si="102"/>
        <v/>
      </c>
      <c r="AH108" s="44" t="str">
        <f t="shared" si="103"/>
        <v/>
      </c>
      <c r="AI108" s="44" t="str">
        <f t="shared" si="104"/>
        <v/>
      </c>
      <c r="AJ108" s="75" t="str">
        <f t="shared" si="105"/>
        <v/>
      </c>
      <c r="AK108" s="75" t="str">
        <f t="shared" si="106"/>
        <v/>
      </c>
      <c r="AL108" s="75" t="str">
        <f t="shared" si="107"/>
        <v/>
      </c>
      <c r="AM108" s="75" t="str">
        <f t="shared" si="108"/>
        <v/>
      </c>
      <c r="AP108" s="14" t="str">
        <f t="shared" si="109"/>
        <v/>
      </c>
      <c r="AQ108" s="14" t="str">
        <f t="shared" si="110"/>
        <v/>
      </c>
      <c r="AR108" s="14" t="str">
        <f>IF(Dashboard!K108="P",IF(AR107="",1,AR107+1),"")</f>
        <v/>
      </c>
      <c r="AS108" s="14" t="str">
        <f>IF(Dashboard!K108="B",IF(AS107="",1,AS107+1),"")</f>
        <v/>
      </c>
      <c r="AT108" s="14" t="str">
        <f t="shared" si="111"/>
        <v>00000</v>
      </c>
      <c r="AU108" s="14" t="str">
        <f t="shared" si="112"/>
        <v>00000</v>
      </c>
      <c r="AV108" s="14" t="str">
        <f t="shared" si="113"/>
        <v>000000</v>
      </c>
      <c r="AW108" s="14" t="str">
        <f t="shared" si="114"/>
        <v>000000</v>
      </c>
      <c r="AX108" s="14" t="str">
        <f t="shared" si="115"/>
        <v>B</v>
      </c>
      <c r="AY108" s="14" t="str">
        <f t="shared" si="116"/>
        <v/>
      </c>
      <c r="AZ108" s="14" t="str">
        <f t="shared" si="117"/>
        <v/>
      </c>
      <c r="BA108" s="14" t="str">
        <f t="shared" si="118"/>
        <v/>
      </c>
      <c r="BB108" s="14" t="str">
        <f t="shared" si="119"/>
        <v/>
      </c>
      <c r="BC108" s="14">
        <f t="shared" si="120"/>
        <v>1</v>
      </c>
      <c r="BD108" s="14">
        <f t="shared" si="121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125"/>
        <v/>
      </c>
      <c r="C109" s="25" t="str">
        <f t="shared" si="142"/>
        <v/>
      </c>
      <c r="D109" s="82" t="str">
        <f t="shared" si="126"/>
        <v/>
      </c>
      <c r="E109" s="122" t="str">
        <f t="shared" si="127"/>
        <v/>
      </c>
      <c r="F109" s="74" t="str">
        <f t="shared" si="137"/>
        <v/>
      </c>
      <c r="H109" s="86" t="str">
        <f>IF(Dashboard!K109="","",Dashboard!K109)</f>
        <v/>
      </c>
      <c r="J109" s="73" t="str">
        <f t="shared" si="138"/>
        <v/>
      </c>
      <c r="K109" s="82" t="str">
        <f t="shared" si="128"/>
        <v/>
      </c>
      <c r="L109" s="122" t="str">
        <f t="shared" si="129"/>
        <v/>
      </c>
      <c r="M109" s="25" t="str">
        <f t="shared" si="139"/>
        <v/>
      </c>
      <c r="N109" s="25" t="str">
        <f t="shared" si="144"/>
        <v/>
      </c>
      <c r="O109" s="131" t="str">
        <f t="shared" si="145"/>
        <v/>
      </c>
      <c r="P109" s="25" t="str">
        <f>IF(H109="","",IF(B109="NB",P108,IF(O109="",SUM($O$5:$O109)+N109,SUM($O$5:$O109))))</f>
        <v/>
      </c>
      <c r="Q109" s="132" t="str">
        <f t="shared" si="141"/>
        <v/>
      </c>
      <c r="R109" s="129" t="str">
        <f t="shared" si="132"/>
        <v/>
      </c>
      <c r="S109" s="83" t="str">
        <f t="shared" si="146"/>
        <v/>
      </c>
      <c r="T109" s="14" t="str">
        <f t="shared" si="143"/>
        <v/>
      </c>
      <c r="U109" s="14">
        <f t="shared" si="140"/>
        <v>0</v>
      </c>
      <c r="V109" s="14" t="str">
        <f t="shared" si="134"/>
        <v/>
      </c>
      <c r="W109" s="14" t="str">
        <f t="shared" si="94"/>
        <v/>
      </c>
      <c r="X109" s="83" t="str">
        <f t="shared" si="135"/>
        <v/>
      </c>
      <c r="Y109" s="14" t="str">
        <f t="shared" si="136"/>
        <v/>
      </c>
      <c r="Z109" s="14" t="str">
        <f t="shared" si="95"/>
        <v/>
      </c>
      <c r="AA109" s="14" t="str">
        <f t="shared" si="96"/>
        <v/>
      </c>
      <c r="AB109" s="14" t="str">
        <f t="shared" si="97"/>
        <v/>
      </c>
      <c r="AC109" s="14" t="str">
        <f t="shared" si="98"/>
        <v/>
      </c>
      <c r="AD109" s="14" t="str">
        <f t="shared" si="99"/>
        <v/>
      </c>
      <c r="AE109" s="14" t="str">
        <f t="shared" si="100"/>
        <v/>
      </c>
      <c r="AF109" s="14" t="str">
        <f t="shared" si="101"/>
        <v/>
      </c>
      <c r="AG109" s="44" t="str">
        <f t="shared" si="102"/>
        <v/>
      </c>
      <c r="AH109" s="44" t="str">
        <f t="shared" si="103"/>
        <v/>
      </c>
      <c r="AI109" s="44" t="str">
        <f t="shared" si="104"/>
        <v/>
      </c>
      <c r="AJ109" s="75" t="str">
        <f t="shared" si="105"/>
        <v/>
      </c>
      <c r="AK109" s="75" t="str">
        <f t="shared" si="106"/>
        <v/>
      </c>
      <c r="AL109" s="75" t="str">
        <f t="shared" si="107"/>
        <v/>
      </c>
      <c r="AM109" s="75" t="str">
        <f t="shared" si="108"/>
        <v/>
      </c>
      <c r="AP109" s="14" t="str">
        <f t="shared" si="109"/>
        <v/>
      </c>
      <c r="AQ109" s="14" t="str">
        <f t="shared" si="110"/>
        <v/>
      </c>
      <c r="AR109" s="14" t="str">
        <f>IF(Dashboard!K109="P",IF(AR108="",1,AR108+1),"")</f>
        <v/>
      </c>
      <c r="AS109" s="14" t="str">
        <f>IF(Dashboard!K109="B",IF(AS108="",1,AS108+1),"")</f>
        <v/>
      </c>
      <c r="AT109" s="14" t="str">
        <f t="shared" si="111"/>
        <v>00000</v>
      </c>
      <c r="AU109" s="14" t="str">
        <f t="shared" si="112"/>
        <v>00000</v>
      </c>
      <c r="AV109" s="14" t="str">
        <f t="shared" si="113"/>
        <v>000000</v>
      </c>
      <c r="AW109" s="14" t="str">
        <f t="shared" si="114"/>
        <v>000000</v>
      </c>
      <c r="AX109" s="14" t="str">
        <f t="shared" si="115"/>
        <v>B</v>
      </c>
      <c r="AY109" s="14" t="str">
        <f t="shared" si="116"/>
        <v/>
      </c>
      <c r="AZ109" s="14" t="str">
        <f t="shared" si="117"/>
        <v/>
      </c>
      <c r="BA109" s="14" t="str">
        <f t="shared" si="118"/>
        <v/>
      </c>
      <c r="BB109" s="14" t="str">
        <f t="shared" si="119"/>
        <v/>
      </c>
      <c r="BC109" s="14">
        <f t="shared" si="120"/>
        <v>1</v>
      </c>
      <c r="BD109" s="14">
        <f t="shared" si="121"/>
        <v>1</v>
      </c>
      <c r="BN109" t="s">
        <v>253</v>
      </c>
      <c r="BO109" s="14">
        <v>1</v>
      </c>
    </row>
    <row r="110" spans="1:67" ht="27" thickBot="1">
      <c r="A110" s="126" t="s">
        <v>255</v>
      </c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</row>
    <row r="111" spans="1:67" ht="15.75" thickBot="1">
      <c r="A111" s="200" t="s">
        <v>257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2"/>
    </row>
    <row r="112" spans="1:67" ht="15.75" thickBot="1">
      <c r="A112" s="195" t="s">
        <v>258</v>
      </c>
      <c r="B112" s="190"/>
      <c r="C112" s="190"/>
      <c r="D112" s="190"/>
      <c r="E112" s="190"/>
      <c r="F112" s="190"/>
      <c r="G112" s="190"/>
      <c r="H112" s="190"/>
      <c r="I112" s="190"/>
      <c r="J112" s="190">
        <f>COUNTIF(H5:H109,"P")</f>
        <v>15</v>
      </c>
      <c r="K112" s="190"/>
      <c r="L112" s="190"/>
      <c r="M112" s="190"/>
      <c r="N112" s="190"/>
      <c r="O112" s="190"/>
      <c r="P112" s="190"/>
      <c r="Q112" s="191"/>
    </row>
    <row r="113" spans="1:17">
      <c r="A113" s="195" t="s">
        <v>259</v>
      </c>
      <c r="B113" s="190"/>
      <c r="C113" s="190"/>
      <c r="D113" s="190"/>
      <c r="E113" s="190"/>
      <c r="F113" s="190"/>
      <c r="G113" s="190"/>
      <c r="H113" s="190"/>
      <c r="I113" s="190"/>
      <c r="J113" s="190">
        <f>COUNTIF(H5:H109,"B")</f>
        <v>9</v>
      </c>
      <c r="K113" s="190"/>
      <c r="L113" s="190"/>
      <c r="M113" s="190"/>
      <c r="N113" s="190"/>
      <c r="O113" s="190"/>
      <c r="P113" s="190"/>
      <c r="Q113" s="191"/>
    </row>
    <row r="114" spans="1:17">
      <c r="A114" s="194" t="s">
        <v>260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3"/>
    </row>
    <row r="115" spans="1:17">
      <c r="A115" s="194" t="s">
        <v>261</v>
      </c>
      <c r="B115" s="192"/>
      <c r="C115" s="192"/>
      <c r="D115" s="192"/>
      <c r="E115" s="192"/>
      <c r="F115" s="192"/>
      <c r="G115" s="192"/>
      <c r="H115" s="192"/>
      <c r="I115" s="192"/>
      <c r="J115" s="192">
        <f>COUNTIF(S5:S109,"W")</f>
        <v>8</v>
      </c>
      <c r="K115" s="192"/>
      <c r="L115" s="192"/>
      <c r="M115" s="192"/>
      <c r="N115" s="192"/>
      <c r="O115" s="192"/>
      <c r="P115" s="192"/>
      <c r="Q115" s="193"/>
    </row>
    <row r="116" spans="1:17">
      <c r="A116" s="194" t="s">
        <v>262</v>
      </c>
      <c r="B116" s="192"/>
      <c r="C116" s="192"/>
      <c r="D116" s="192"/>
      <c r="E116" s="192"/>
      <c r="F116" s="192"/>
      <c r="G116" s="192"/>
      <c r="H116" s="192"/>
      <c r="I116" s="192"/>
      <c r="J116" s="192">
        <f>COUNTIF(S5:S109,"L")</f>
        <v>8</v>
      </c>
      <c r="K116" s="192"/>
      <c r="L116" s="192"/>
      <c r="M116" s="192"/>
      <c r="N116" s="192"/>
      <c r="O116" s="192"/>
      <c r="P116" s="192"/>
      <c r="Q116" s="193"/>
    </row>
    <row r="117" spans="1:17">
      <c r="A117" s="194"/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3"/>
    </row>
    <row r="118" spans="1:17">
      <c r="A118" s="194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3"/>
    </row>
    <row r="119" spans="1:17">
      <c r="A119" s="194"/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3"/>
    </row>
    <row r="120" spans="1:17">
      <c r="A120" s="194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3"/>
    </row>
    <row r="121" spans="1:17">
      <c r="A121" s="194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3"/>
    </row>
    <row r="122" spans="1:17">
      <c r="A122" s="194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3"/>
    </row>
    <row r="123" spans="1:17">
      <c r="A123" s="194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3"/>
    </row>
    <row r="124" spans="1:17">
      <c r="A124" s="194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3"/>
    </row>
    <row r="125" spans="1:17">
      <c r="A125" s="194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3"/>
    </row>
    <row r="126" spans="1:17">
      <c r="A126" s="194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3"/>
    </row>
    <row r="127" spans="1:17" ht="15.75" thickBot="1">
      <c r="A127" s="189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7"/>
    </row>
    <row r="128" spans="1:17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</row>
  </sheetData>
  <mergeCells count="46"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5:I115"/>
    <mergeCell ref="A116:I116"/>
    <mergeCell ref="A117:I117"/>
    <mergeCell ref="A112:I112"/>
    <mergeCell ref="J112:Q112"/>
    <mergeCell ref="A113:I113"/>
    <mergeCell ref="A114:I114"/>
    <mergeCell ref="A121:I121"/>
    <mergeCell ref="A122:I122"/>
    <mergeCell ref="A123:I123"/>
    <mergeCell ref="A118:I118"/>
    <mergeCell ref="A119:I119"/>
    <mergeCell ref="A120:I120"/>
    <mergeCell ref="J125:Q125"/>
    <mergeCell ref="J126:Q126"/>
    <mergeCell ref="A124:I124"/>
    <mergeCell ref="A125:I125"/>
    <mergeCell ref="A126:I126"/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</mergeCells>
  <phoneticPr fontId="2" type="noConversion"/>
  <conditionalFormatting sqref="H5:H109">
    <cfRule type="cellIs" dxfId="3" priority="4" operator="equal">
      <formula>"P"</formula>
    </cfRule>
  </conditionalFormatting>
  <conditionalFormatting sqref="H129:H1048576 H5:H109">
    <cfRule type="cellIs" dxfId="2" priority="2" operator="equal">
      <formula>"B"</formula>
    </cfRule>
    <cfRule type="cellIs" dxfId="1" priority="3" operator="equal">
      <formula>"P"</formula>
    </cfRule>
  </conditionalFormatting>
  <conditionalFormatting sqref="O5:O109 Q5:Q109">
    <cfRule type="cellIs" dxfId="0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 1 | 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2023-05-28T06:26:55Z</dcterms:modified>
</cp:coreProperties>
</file>