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A9B32DEF-7A6F-4815-AF2B-B734B1B9F6EA}" xr6:coauthVersionLast="47" xr6:coauthVersionMax="47" xr10:uidLastSave="{00000000-0000-0000-0000-000000000000}"/>
  <bookViews>
    <workbookView xWindow="-120" yWindow="-120" windowWidth="20730" windowHeight="11160" activeTab="4" xr2:uid="{9E43CFE7-7B28-496C-83C0-D6006F05F97B}"/>
  </bookViews>
  <sheets>
    <sheet name="Dashboard" sheetId="1" r:id="rId1"/>
    <sheet name="Sheet1" sheetId="5" r:id="rId2"/>
    <sheet name="Strategy1-Old" sheetId="2" r:id="rId3"/>
    <sheet name="Strategy-Rule" sheetId="3" r:id="rId4"/>
    <sheet name="Strategy1-PD-TG" sheetId="4" r:id="rId5"/>
  </sheets>
  <definedNames>
    <definedName name="_xlnm._FilterDatabase" localSheetId="0" hidden="1">Dashboard!$A$4:$U$106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4" l="1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L151" i="4" s="1"/>
  <c r="G152" i="4"/>
  <c r="G153" i="4"/>
  <c r="G154" i="4"/>
  <c r="L154" i="4" s="1"/>
  <c r="G155" i="4"/>
  <c r="L155" i="4" s="1"/>
  <c r="G156" i="4"/>
  <c r="L156" i="4" s="1"/>
  <c r="G157" i="4"/>
  <c r="L157" i="4" s="1"/>
  <c r="G158" i="4"/>
  <c r="G159" i="4"/>
  <c r="L159" i="4" s="1"/>
  <c r="G160" i="4"/>
  <c r="G161" i="4"/>
  <c r="G162" i="4"/>
  <c r="L162" i="4" s="1"/>
  <c r="G163" i="4"/>
  <c r="L163" i="4" s="1"/>
  <c r="G164" i="4"/>
  <c r="L164" i="4" s="1"/>
  <c r="G165" i="4"/>
  <c r="L165" i="4" s="1"/>
  <c r="G166" i="4"/>
  <c r="G167" i="4"/>
  <c r="G168" i="4"/>
  <c r="G169" i="4"/>
  <c r="G170" i="4"/>
  <c r="L170" i="4" s="1"/>
  <c r="G171" i="4"/>
  <c r="L171" i="4" s="1"/>
  <c r="G172" i="4"/>
  <c r="L172" i="4" s="1"/>
  <c r="G173" i="4"/>
  <c r="L173" i="4" s="1"/>
  <c r="G174" i="4"/>
  <c r="G175" i="4"/>
  <c r="L175" i="4" s="1"/>
  <c r="G176" i="4"/>
  <c r="G177" i="4"/>
  <c r="G178" i="4"/>
  <c r="L178" i="4" s="1"/>
  <c r="G179" i="4"/>
  <c r="L179" i="4" s="1"/>
  <c r="G180" i="4"/>
  <c r="L180" i="4" s="1"/>
  <c r="G181" i="4"/>
  <c r="L181" i="4" s="1"/>
  <c r="G182" i="4"/>
  <c r="G183" i="4"/>
  <c r="L183" i="4" s="1"/>
  <c r="G184" i="4"/>
  <c r="G185" i="4"/>
  <c r="G186" i="4"/>
  <c r="L186" i="4" s="1"/>
  <c r="G187" i="4"/>
  <c r="L187" i="4" s="1"/>
  <c r="G188" i="4"/>
  <c r="L188" i="4" s="1"/>
  <c r="G189" i="4"/>
  <c r="L189" i="4" s="1"/>
  <c r="G190" i="4"/>
  <c r="G191" i="4"/>
  <c r="G192" i="4"/>
  <c r="G193" i="4"/>
  <c r="G194" i="4"/>
  <c r="L194" i="4" s="1"/>
  <c r="G195" i="4"/>
  <c r="G196" i="4"/>
  <c r="L196" i="4" s="1"/>
  <c r="G197" i="4"/>
  <c r="L197" i="4" s="1"/>
  <c r="G198" i="4"/>
  <c r="G199" i="4"/>
  <c r="L199" i="4" s="1"/>
  <c r="G200" i="4"/>
  <c r="G201" i="4"/>
  <c r="G202" i="4"/>
  <c r="L202" i="4" s="1"/>
  <c r="G203" i="4"/>
  <c r="L203" i="4" s="1"/>
  <c r="G204" i="4"/>
  <c r="L204" i="4" s="1"/>
  <c r="G205" i="4"/>
  <c r="L205" i="4" s="1"/>
  <c r="G206" i="4"/>
  <c r="G207" i="4"/>
  <c r="L207" i="4" s="1"/>
  <c r="G208" i="4"/>
  <c r="G209" i="4"/>
  <c r="G210" i="4"/>
  <c r="L210" i="4" s="1"/>
  <c r="G211" i="4"/>
  <c r="G212" i="4"/>
  <c r="L212" i="4" s="1"/>
  <c r="G213" i="4"/>
  <c r="L213" i="4" s="1"/>
  <c r="G214" i="4"/>
  <c r="G215" i="4"/>
  <c r="G216" i="4"/>
  <c r="G217" i="4"/>
  <c r="G218" i="4"/>
  <c r="L218" i="4" s="1"/>
  <c r="G219" i="4"/>
  <c r="L219" i="4" s="1"/>
  <c r="G220" i="4"/>
  <c r="L220" i="4" s="1"/>
  <c r="G221" i="4"/>
  <c r="L221" i="4" s="1"/>
  <c r="G222" i="4"/>
  <c r="G223" i="4"/>
  <c r="L223" i="4" s="1"/>
  <c r="G224" i="4"/>
  <c r="G225" i="4"/>
  <c r="G226" i="4"/>
  <c r="L226" i="4" s="1"/>
  <c r="G227" i="4"/>
  <c r="L227" i="4" s="1"/>
  <c r="G228" i="4"/>
  <c r="L228" i="4" s="1"/>
  <c r="G229" i="4"/>
  <c r="L229" i="4" s="1"/>
  <c r="G230" i="4"/>
  <c r="G231" i="4"/>
  <c r="G232" i="4"/>
  <c r="G233" i="4"/>
  <c r="G234" i="4"/>
  <c r="L234" i="4" s="1"/>
  <c r="G235" i="4"/>
  <c r="L235" i="4" s="1"/>
  <c r="G236" i="4"/>
  <c r="L236" i="4" s="1"/>
  <c r="G237" i="4"/>
  <c r="L237" i="4" s="1"/>
  <c r="G238" i="4"/>
  <c r="G239" i="4"/>
  <c r="G240" i="4"/>
  <c r="G241" i="4"/>
  <c r="G242" i="4"/>
  <c r="L242" i="4" s="1"/>
  <c r="G243" i="4"/>
  <c r="L243" i="4" s="1"/>
  <c r="G244" i="4"/>
  <c r="L244" i="4" s="1"/>
  <c r="G245" i="4"/>
  <c r="L245" i="4" s="1"/>
  <c r="G246" i="4"/>
  <c r="G247" i="4"/>
  <c r="L247" i="4" s="1"/>
  <c r="G248" i="4"/>
  <c r="G249" i="4"/>
  <c r="G250" i="4"/>
  <c r="L250" i="4" s="1"/>
  <c r="G251" i="4"/>
  <c r="L251" i="4" s="1"/>
  <c r="G5" i="4"/>
  <c r="W5" i="4"/>
  <c r="W6" i="4" s="1"/>
  <c r="W7" i="4" s="1"/>
  <c r="G19" i="1"/>
  <c r="G20" i="1"/>
  <c r="G21" i="1"/>
  <c r="G22" i="1"/>
  <c r="G23" i="1"/>
  <c r="G24" i="1"/>
  <c r="G25" i="1"/>
  <c r="G26" i="1"/>
  <c r="G27" i="1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B273" i="4"/>
  <c r="B274" i="4"/>
  <c r="B275" i="4"/>
  <c r="B276" i="4"/>
  <c r="B277" i="4"/>
  <c r="B278" i="4"/>
  <c r="AG10" i="4"/>
  <c r="AE10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10" i="4"/>
  <c r="O11" i="4"/>
  <c r="AP43" i="4"/>
  <c r="AP41" i="4"/>
  <c r="AP42" i="4"/>
  <c r="AP40" i="4"/>
  <c r="AH222" i="4"/>
  <c r="AH223" i="4"/>
  <c r="AH224" i="4"/>
  <c r="AF10" i="4"/>
  <c r="AD98" i="4"/>
  <c r="AF98" i="4"/>
  <c r="AD99" i="4"/>
  <c r="AF99" i="4"/>
  <c r="AD100" i="4"/>
  <c r="AF100" i="4"/>
  <c r="AD101" i="4"/>
  <c r="AF101" i="4"/>
  <c r="AD102" i="4"/>
  <c r="AF102" i="4"/>
  <c r="AD103" i="4"/>
  <c r="AF103" i="4"/>
  <c r="AD104" i="4"/>
  <c r="AF104" i="4"/>
  <c r="AD105" i="4"/>
  <c r="AF105" i="4"/>
  <c r="AD106" i="4"/>
  <c r="AF106" i="4"/>
  <c r="AD107" i="4"/>
  <c r="AF107" i="4"/>
  <c r="AD108" i="4"/>
  <c r="AF108" i="4"/>
  <c r="AD109" i="4"/>
  <c r="AF109" i="4"/>
  <c r="AD110" i="4"/>
  <c r="AF110" i="4"/>
  <c r="AD111" i="4"/>
  <c r="AF111" i="4"/>
  <c r="AD112" i="4"/>
  <c r="AF112" i="4"/>
  <c r="AD113" i="4"/>
  <c r="AF113" i="4"/>
  <c r="AD114" i="4"/>
  <c r="AF114" i="4"/>
  <c r="AD115" i="4"/>
  <c r="AF115" i="4"/>
  <c r="AD116" i="4"/>
  <c r="AF116" i="4"/>
  <c r="AD117" i="4"/>
  <c r="AF117" i="4"/>
  <c r="AD118" i="4"/>
  <c r="AF118" i="4"/>
  <c r="AD119" i="4"/>
  <c r="AF119" i="4"/>
  <c r="AD120" i="4"/>
  <c r="AF120" i="4"/>
  <c r="AD121" i="4"/>
  <c r="AF121" i="4"/>
  <c r="AD122" i="4"/>
  <c r="AF122" i="4"/>
  <c r="AD123" i="4"/>
  <c r="AF123" i="4"/>
  <c r="AD124" i="4"/>
  <c r="AF124" i="4"/>
  <c r="AD125" i="4"/>
  <c r="AF125" i="4"/>
  <c r="AD126" i="4"/>
  <c r="AF126" i="4"/>
  <c r="AD127" i="4"/>
  <c r="AF127" i="4"/>
  <c r="AD128" i="4"/>
  <c r="AF128" i="4"/>
  <c r="AD129" i="4"/>
  <c r="AF129" i="4"/>
  <c r="AD130" i="4"/>
  <c r="AF130" i="4"/>
  <c r="AD131" i="4"/>
  <c r="AF131" i="4"/>
  <c r="AD132" i="4"/>
  <c r="AF132" i="4"/>
  <c r="AD133" i="4"/>
  <c r="AF133" i="4"/>
  <c r="AD134" i="4"/>
  <c r="AF134" i="4"/>
  <c r="AD135" i="4"/>
  <c r="AF135" i="4"/>
  <c r="AD136" i="4"/>
  <c r="AF136" i="4"/>
  <c r="AD137" i="4"/>
  <c r="AF137" i="4"/>
  <c r="AD138" i="4"/>
  <c r="AF138" i="4"/>
  <c r="AD139" i="4"/>
  <c r="AF139" i="4"/>
  <c r="AD140" i="4"/>
  <c r="AF140" i="4"/>
  <c r="AD141" i="4"/>
  <c r="AF141" i="4"/>
  <c r="AD142" i="4"/>
  <c r="AF142" i="4"/>
  <c r="AD143" i="4"/>
  <c r="AF143" i="4"/>
  <c r="AD144" i="4"/>
  <c r="AF144" i="4"/>
  <c r="AD145" i="4"/>
  <c r="AF145" i="4"/>
  <c r="AD146" i="4"/>
  <c r="AF146" i="4"/>
  <c r="AD147" i="4"/>
  <c r="AF147" i="4"/>
  <c r="AD148" i="4"/>
  <c r="AF148" i="4"/>
  <c r="AD149" i="4"/>
  <c r="AF149" i="4"/>
  <c r="AD150" i="4"/>
  <c r="AF150" i="4"/>
  <c r="AD151" i="4"/>
  <c r="AF151" i="4"/>
  <c r="AD152" i="4"/>
  <c r="AF152" i="4"/>
  <c r="AD153" i="4"/>
  <c r="AF153" i="4"/>
  <c r="AD154" i="4"/>
  <c r="AF154" i="4"/>
  <c r="AD155" i="4"/>
  <c r="AF155" i="4"/>
  <c r="AD156" i="4"/>
  <c r="AF156" i="4"/>
  <c r="AD157" i="4"/>
  <c r="AF157" i="4"/>
  <c r="AD158" i="4"/>
  <c r="AF158" i="4"/>
  <c r="AD159" i="4"/>
  <c r="AF159" i="4"/>
  <c r="AD160" i="4"/>
  <c r="AF160" i="4"/>
  <c r="AD161" i="4"/>
  <c r="AF161" i="4"/>
  <c r="AD162" i="4"/>
  <c r="AF162" i="4"/>
  <c r="AD163" i="4"/>
  <c r="AF163" i="4"/>
  <c r="AD164" i="4"/>
  <c r="AF164" i="4"/>
  <c r="AD165" i="4"/>
  <c r="AF165" i="4"/>
  <c r="AD166" i="4"/>
  <c r="AF166" i="4"/>
  <c r="AD167" i="4"/>
  <c r="AF167" i="4"/>
  <c r="AD168" i="4"/>
  <c r="AF168" i="4"/>
  <c r="AD169" i="4"/>
  <c r="AF169" i="4"/>
  <c r="AD170" i="4"/>
  <c r="AF170" i="4"/>
  <c r="AD171" i="4"/>
  <c r="AF171" i="4"/>
  <c r="AD172" i="4"/>
  <c r="AF172" i="4"/>
  <c r="AD173" i="4"/>
  <c r="AF173" i="4"/>
  <c r="AD174" i="4"/>
  <c r="AF174" i="4"/>
  <c r="AD175" i="4"/>
  <c r="AF175" i="4"/>
  <c r="AD176" i="4"/>
  <c r="AF176" i="4"/>
  <c r="AD177" i="4"/>
  <c r="AF177" i="4"/>
  <c r="AD178" i="4"/>
  <c r="AF178" i="4"/>
  <c r="AD179" i="4"/>
  <c r="AF179" i="4"/>
  <c r="AD180" i="4"/>
  <c r="AF180" i="4"/>
  <c r="AD181" i="4"/>
  <c r="AF181" i="4"/>
  <c r="AD182" i="4"/>
  <c r="AF182" i="4"/>
  <c r="AD183" i="4"/>
  <c r="AF183" i="4"/>
  <c r="AD184" i="4"/>
  <c r="AF184" i="4"/>
  <c r="AD185" i="4"/>
  <c r="AF185" i="4"/>
  <c r="AD186" i="4"/>
  <c r="AF186" i="4"/>
  <c r="AD187" i="4"/>
  <c r="AF187" i="4"/>
  <c r="AD188" i="4"/>
  <c r="AF188" i="4"/>
  <c r="AD189" i="4"/>
  <c r="AF189" i="4"/>
  <c r="AD190" i="4"/>
  <c r="AF190" i="4"/>
  <c r="AD191" i="4"/>
  <c r="AF191" i="4"/>
  <c r="AD192" i="4"/>
  <c r="AF192" i="4"/>
  <c r="AD193" i="4"/>
  <c r="AF193" i="4"/>
  <c r="AD194" i="4"/>
  <c r="AF194" i="4"/>
  <c r="AD195" i="4"/>
  <c r="AF195" i="4"/>
  <c r="AD196" i="4"/>
  <c r="AF196" i="4"/>
  <c r="AD197" i="4"/>
  <c r="AF197" i="4"/>
  <c r="AD198" i="4"/>
  <c r="AF198" i="4"/>
  <c r="AD199" i="4"/>
  <c r="AF199" i="4"/>
  <c r="AD200" i="4"/>
  <c r="AF200" i="4"/>
  <c r="AD201" i="4"/>
  <c r="AF201" i="4"/>
  <c r="AD202" i="4"/>
  <c r="AF202" i="4"/>
  <c r="AD203" i="4"/>
  <c r="AF203" i="4"/>
  <c r="AD204" i="4"/>
  <c r="AF204" i="4"/>
  <c r="AD205" i="4"/>
  <c r="AF205" i="4"/>
  <c r="AD206" i="4"/>
  <c r="AF206" i="4"/>
  <c r="AD207" i="4"/>
  <c r="AF207" i="4"/>
  <c r="AD208" i="4"/>
  <c r="AF208" i="4"/>
  <c r="AD209" i="4"/>
  <c r="AF209" i="4"/>
  <c r="AD210" i="4"/>
  <c r="AF210" i="4"/>
  <c r="AD211" i="4"/>
  <c r="AF211" i="4"/>
  <c r="AD212" i="4"/>
  <c r="AF212" i="4"/>
  <c r="AD213" i="4"/>
  <c r="AF213" i="4"/>
  <c r="AD214" i="4"/>
  <c r="AF214" i="4"/>
  <c r="AD215" i="4"/>
  <c r="AF215" i="4"/>
  <c r="AD216" i="4"/>
  <c r="AF216" i="4"/>
  <c r="AD217" i="4"/>
  <c r="AF217" i="4"/>
  <c r="AD218" i="4"/>
  <c r="AF218" i="4"/>
  <c r="AD219" i="4"/>
  <c r="AF219" i="4"/>
  <c r="AD220" i="4"/>
  <c r="AF220" i="4"/>
  <c r="AD221" i="4"/>
  <c r="AF221" i="4"/>
  <c r="AD1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8" i="4"/>
  <c r="AP9" i="4"/>
  <c r="AP10" i="4"/>
  <c r="AP11" i="4"/>
  <c r="AP5" i="4"/>
  <c r="AP6" i="4"/>
  <c r="AP7" i="4"/>
  <c r="AP4" i="4"/>
  <c r="R10" i="4"/>
  <c r="X15" i="4"/>
  <c r="X16" i="4"/>
  <c r="X17" i="4"/>
  <c r="X18" i="4"/>
  <c r="X19" i="4"/>
  <c r="X20" i="4" s="1"/>
  <c r="X21" i="4" s="1"/>
  <c r="X22" i="4"/>
  <c r="X23" i="4"/>
  <c r="X24" i="4"/>
  <c r="X25" i="4"/>
  <c r="X26" i="4" s="1"/>
  <c r="X27" i="4" s="1"/>
  <c r="X28" i="4"/>
  <c r="X29" i="4"/>
  <c r="X30" i="4"/>
  <c r="X31" i="4" s="1"/>
  <c r="X32" i="4"/>
  <c r="X33" i="4" s="1"/>
  <c r="X34" i="4"/>
  <c r="X35" i="4"/>
  <c r="X36" i="4" s="1"/>
  <c r="X37" i="4" s="1"/>
  <c r="X38" i="4" s="1"/>
  <c r="X39" i="4"/>
  <c r="X40" i="4" s="1"/>
  <c r="X41" i="4"/>
  <c r="X42" i="4" s="1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11" i="4"/>
  <c r="X12" i="4" s="1"/>
  <c r="X13" i="4" s="1"/>
  <c r="X14" i="4" s="1"/>
  <c r="X6" i="4"/>
  <c r="X7" i="4" s="1"/>
  <c r="X8" i="4" s="1"/>
  <c r="X9" i="4" s="1"/>
  <c r="X10" i="4" s="1"/>
  <c r="W20" i="4"/>
  <c r="W21" i="4"/>
  <c r="W22" i="4" s="1"/>
  <c r="W23" i="4" s="1"/>
  <c r="W24" i="4" s="1"/>
  <c r="W25" i="4" s="1"/>
  <c r="W26" i="4"/>
  <c r="W27" i="4"/>
  <c r="W28" i="4" s="1"/>
  <c r="W29" i="4" s="1"/>
  <c r="W30" i="4" s="1"/>
  <c r="W31" i="4"/>
  <c r="W32" i="4" s="1"/>
  <c r="W33" i="4"/>
  <c r="W34" i="4" s="1"/>
  <c r="W35" i="4" s="1"/>
  <c r="W36" i="4"/>
  <c r="W37" i="4"/>
  <c r="W38" i="4"/>
  <c r="W39" i="4" s="1"/>
  <c r="W40" i="4"/>
  <c r="W41" i="4" s="1"/>
  <c r="W42" i="4"/>
  <c r="W43" i="4" s="1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X5" i="4"/>
  <c r="V5" i="2"/>
  <c r="E5" i="2" s="1"/>
  <c r="L150" i="4"/>
  <c r="L152" i="4"/>
  <c r="L153" i="4"/>
  <c r="L158" i="4"/>
  <c r="L160" i="4"/>
  <c r="L161" i="4"/>
  <c r="L166" i="4"/>
  <c r="L167" i="4"/>
  <c r="L168" i="4"/>
  <c r="L169" i="4"/>
  <c r="L174" i="4"/>
  <c r="L176" i="4"/>
  <c r="L177" i="4"/>
  <c r="L182" i="4"/>
  <c r="L184" i="4"/>
  <c r="L185" i="4"/>
  <c r="L190" i="4"/>
  <c r="L191" i="4"/>
  <c r="L192" i="4"/>
  <c r="L193" i="4"/>
  <c r="L195" i="4"/>
  <c r="L198" i="4"/>
  <c r="L200" i="4"/>
  <c r="L201" i="4"/>
  <c r="L206" i="4"/>
  <c r="L208" i="4"/>
  <c r="L209" i="4"/>
  <c r="L211" i="4"/>
  <c r="L214" i="4"/>
  <c r="L215" i="4"/>
  <c r="L216" i="4"/>
  <c r="L217" i="4"/>
  <c r="L222" i="4"/>
  <c r="L224" i="4"/>
  <c r="L225" i="4"/>
  <c r="L230" i="4"/>
  <c r="L231" i="4"/>
  <c r="L232" i="4"/>
  <c r="L233" i="4"/>
  <c r="L238" i="4"/>
  <c r="L239" i="4"/>
  <c r="L240" i="4"/>
  <c r="L241" i="4"/>
  <c r="L246" i="4"/>
  <c r="L248" i="4"/>
  <c r="L249" i="4"/>
  <c r="G252" i="4"/>
  <c r="L252" i="4" s="1"/>
  <c r="G253" i="4"/>
  <c r="L253" i="4" s="1"/>
  <c r="G254" i="4"/>
  <c r="L254" i="4" s="1"/>
  <c r="G255" i="4"/>
  <c r="L255" i="4" s="1"/>
  <c r="G256" i="4"/>
  <c r="L256" i="4" s="1"/>
  <c r="G257" i="4"/>
  <c r="L257" i="4" s="1"/>
  <c r="G258" i="4"/>
  <c r="L258" i="4" s="1"/>
  <c r="G259" i="4"/>
  <c r="L259" i="4" s="1"/>
  <c r="G260" i="4"/>
  <c r="L260" i="4" s="1"/>
  <c r="G261" i="4"/>
  <c r="L261" i="4" s="1"/>
  <c r="G262" i="4"/>
  <c r="L262" i="4" s="1"/>
  <c r="G263" i="4"/>
  <c r="L263" i="4" s="1"/>
  <c r="G264" i="4"/>
  <c r="L264" i="4" s="1"/>
  <c r="G265" i="4"/>
  <c r="L265" i="4" s="1"/>
  <c r="G266" i="4"/>
  <c r="L266" i="4" s="1"/>
  <c r="G267" i="4"/>
  <c r="L267" i="4" s="1"/>
  <c r="G268" i="4"/>
  <c r="L268" i="4" s="1"/>
  <c r="G269" i="4"/>
  <c r="L269" i="4" s="1"/>
  <c r="G270" i="4"/>
  <c r="L270" i="4" s="1"/>
  <c r="G271" i="4"/>
  <c r="L271" i="4" s="1"/>
  <c r="G272" i="4"/>
  <c r="L272" i="4" s="1"/>
  <c r="G273" i="4"/>
  <c r="L273" i="4" s="1"/>
  <c r="G274" i="4"/>
  <c r="L274" i="4" s="1"/>
  <c r="G275" i="4"/>
  <c r="L275" i="4" s="1"/>
  <c r="G276" i="4"/>
  <c r="L276" i="4" s="1"/>
  <c r="G277" i="4"/>
  <c r="L277" i="4" s="1"/>
  <c r="G278" i="4"/>
  <c r="L278" i="4" s="1"/>
  <c r="G279" i="4"/>
  <c r="L279" i="4" s="1"/>
  <c r="G280" i="4"/>
  <c r="L280" i="4" s="1"/>
  <c r="G281" i="4"/>
  <c r="L281" i="4" s="1"/>
  <c r="G282" i="4"/>
  <c r="L282" i="4" s="1"/>
  <c r="G283" i="4"/>
  <c r="L283" i="4" s="1"/>
  <c r="G284" i="4"/>
  <c r="L284" i="4" s="1"/>
  <c r="G285" i="4"/>
  <c r="L285" i="4" s="1"/>
  <c r="G286" i="4"/>
  <c r="L286" i="4" s="1"/>
  <c r="G287" i="4"/>
  <c r="L287" i="4" s="1"/>
  <c r="G288" i="4"/>
  <c r="L288" i="4" s="1"/>
  <c r="G289" i="4"/>
  <c r="L289" i="4" s="1"/>
  <c r="G290" i="4"/>
  <c r="L290" i="4" s="1"/>
  <c r="G291" i="4"/>
  <c r="L291" i="4" s="1"/>
  <c r="G292" i="4"/>
  <c r="L292" i="4" s="1"/>
  <c r="G293" i="4"/>
  <c r="L293" i="4" s="1"/>
  <c r="G294" i="4"/>
  <c r="L294" i="4" s="1"/>
  <c r="G295" i="4"/>
  <c r="L295" i="4" s="1"/>
  <c r="G296" i="4"/>
  <c r="L296" i="4" s="1"/>
  <c r="G297" i="4"/>
  <c r="L297" i="4" s="1"/>
  <c r="G298" i="4"/>
  <c r="L298" i="4" s="1"/>
  <c r="G299" i="4"/>
  <c r="L299" i="4" s="1"/>
  <c r="G300" i="4"/>
  <c r="L300" i="4" s="1"/>
  <c r="G301" i="4"/>
  <c r="L301" i="4" s="1"/>
  <c r="G302" i="4"/>
  <c r="L302" i="4" s="1"/>
  <c r="G303" i="4"/>
  <c r="L303" i="4" s="1"/>
  <c r="G304" i="4"/>
  <c r="L304" i="4" s="1"/>
  <c r="G305" i="4"/>
  <c r="L305" i="4" s="1"/>
  <c r="G306" i="4"/>
  <c r="L306" i="4" s="1"/>
  <c r="G307" i="4"/>
  <c r="L307" i="4" s="1"/>
  <c r="G308" i="4"/>
  <c r="L308" i="4" s="1"/>
  <c r="G309" i="4"/>
  <c r="L309" i="4" s="1"/>
  <c r="G310" i="4"/>
  <c r="L310" i="4" s="1"/>
  <c r="G311" i="4"/>
  <c r="L311" i="4" s="1"/>
  <c r="G312" i="4"/>
  <c r="L312" i="4" s="1"/>
  <c r="G313" i="4"/>
  <c r="L313" i="4" s="1"/>
  <c r="G314" i="4"/>
  <c r="L314" i="4" s="1"/>
  <c r="G315" i="4"/>
  <c r="L315" i="4" s="1"/>
  <c r="G316" i="4"/>
  <c r="L316" i="4" s="1"/>
  <c r="G317" i="4"/>
  <c r="L317" i="4" s="1"/>
  <c r="G318" i="4"/>
  <c r="L318" i="4" s="1"/>
  <c r="G319" i="4"/>
  <c r="L319" i="4" s="1"/>
  <c r="G320" i="4"/>
  <c r="L320" i="4" s="1"/>
  <c r="G321" i="4"/>
  <c r="L321" i="4" s="1"/>
  <c r="G322" i="4"/>
  <c r="L322" i="4" s="1"/>
  <c r="G323" i="4"/>
  <c r="L323" i="4" s="1"/>
  <c r="G324" i="4"/>
  <c r="L324" i="4" s="1"/>
  <c r="G325" i="4"/>
  <c r="L325" i="4" s="1"/>
  <c r="G326" i="4"/>
  <c r="L326" i="4" s="1"/>
  <c r="G327" i="4"/>
  <c r="L327" i="4" s="1"/>
  <c r="G328" i="4"/>
  <c r="L328" i="4" s="1"/>
  <c r="G329" i="4"/>
  <c r="L329" i="4" s="1"/>
  <c r="G330" i="4"/>
  <c r="L330" i="4" s="1"/>
  <c r="G331" i="4"/>
  <c r="L331" i="4" s="1"/>
  <c r="G332" i="4"/>
  <c r="L332" i="4" s="1"/>
  <c r="G333" i="4"/>
  <c r="L333" i="4" s="1"/>
  <c r="G334" i="4"/>
  <c r="L334" i="4" s="1"/>
  <c r="G335" i="4"/>
  <c r="L335" i="4" s="1"/>
  <c r="G336" i="4"/>
  <c r="L336" i="4" s="1"/>
  <c r="G337" i="4"/>
  <c r="L337" i="4" s="1"/>
  <c r="G338" i="4"/>
  <c r="L338" i="4" s="1"/>
  <c r="G339" i="4"/>
  <c r="L339" i="4" s="1"/>
  <c r="G340" i="4"/>
  <c r="L340" i="4" s="1"/>
  <c r="G341" i="4"/>
  <c r="L341" i="4" s="1"/>
  <c r="G342" i="4"/>
  <c r="L342" i="4" s="1"/>
  <c r="G343" i="4"/>
  <c r="L343" i="4" s="1"/>
  <c r="G344" i="4"/>
  <c r="L344" i="4" s="1"/>
  <c r="G345" i="4"/>
  <c r="L345" i="4" s="1"/>
  <c r="G346" i="4"/>
  <c r="L346" i="4" s="1"/>
  <c r="G347" i="4"/>
  <c r="L347" i="4" s="1"/>
  <c r="G348" i="4"/>
  <c r="L348" i="4" s="1"/>
  <c r="G349" i="4"/>
  <c r="L349" i="4" s="1"/>
  <c r="G350" i="4"/>
  <c r="L350" i="4" s="1"/>
  <c r="G351" i="4"/>
  <c r="L351" i="4" s="1"/>
  <c r="G352" i="4"/>
  <c r="L352" i="4" s="1"/>
  <c r="G353" i="4"/>
  <c r="L353" i="4" s="1"/>
  <c r="G354" i="4"/>
  <c r="L354" i="4" s="1"/>
  <c r="G355" i="4"/>
  <c r="L355" i="4" s="1"/>
  <c r="G356" i="4"/>
  <c r="L356" i="4" s="1"/>
  <c r="G357" i="4"/>
  <c r="L357" i="4" s="1"/>
  <c r="G358" i="4"/>
  <c r="L358" i="4" s="1"/>
  <c r="G359" i="4"/>
  <c r="L359" i="4" s="1"/>
  <c r="G360" i="4"/>
  <c r="L360" i="4" s="1"/>
  <c r="G361" i="4"/>
  <c r="L361" i="4" s="1"/>
  <c r="G362" i="4"/>
  <c r="L362" i="4" s="1"/>
  <c r="G363" i="4"/>
  <c r="L363" i="4" s="1"/>
  <c r="G364" i="4"/>
  <c r="L364" i="4" s="1"/>
  <c r="G365" i="4"/>
  <c r="L365" i="4" s="1"/>
  <c r="G366" i="4"/>
  <c r="L366" i="4" s="1"/>
  <c r="G367" i="4"/>
  <c r="L367" i="4" s="1"/>
  <c r="G368" i="4"/>
  <c r="L368" i="4" s="1"/>
  <c r="G369" i="4"/>
  <c r="L369" i="4" s="1"/>
  <c r="G370" i="4"/>
  <c r="L370" i="4" s="1"/>
  <c r="G371" i="4"/>
  <c r="L371" i="4" s="1"/>
  <c r="G372" i="4"/>
  <c r="L372" i="4" s="1"/>
  <c r="G373" i="4"/>
  <c r="L373" i="4" s="1"/>
  <c r="G374" i="4"/>
  <c r="L374" i="4" s="1"/>
  <c r="G375" i="4"/>
  <c r="L375" i="4" s="1"/>
  <c r="G376" i="4"/>
  <c r="L376" i="4" s="1"/>
  <c r="G377" i="4"/>
  <c r="L377" i="4" s="1"/>
  <c r="G378" i="4"/>
  <c r="L378" i="4" s="1"/>
  <c r="G379" i="4"/>
  <c r="L379" i="4" s="1"/>
  <c r="G380" i="4"/>
  <c r="L380" i="4" s="1"/>
  <c r="G381" i="4"/>
  <c r="L381" i="4" s="1"/>
  <c r="G382" i="4"/>
  <c r="L382" i="4" s="1"/>
  <c r="G383" i="4"/>
  <c r="L383" i="4" s="1"/>
  <c r="G384" i="4"/>
  <c r="L384" i="4" s="1"/>
  <c r="G385" i="4"/>
  <c r="L385" i="4" s="1"/>
  <c r="G386" i="4"/>
  <c r="L386" i="4" s="1"/>
  <c r="G387" i="4"/>
  <c r="L387" i="4" s="1"/>
  <c r="G388" i="4"/>
  <c r="L388" i="4" s="1"/>
  <c r="G389" i="4"/>
  <c r="L389" i="4" s="1"/>
  <c r="G390" i="4"/>
  <c r="L390" i="4" s="1"/>
  <c r="G391" i="4"/>
  <c r="L391" i="4" s="1"/>
  <c r="G392" i="4"/>
  <c r="L392" i="4" s="1"/>
  <c r="G393" i="4"/>
  <c r="L393" i="4" s="1"/>
  <c r="G394" i="4"/>
  <c r="L394" i="4" s="1"/>
  <c r="G395" i="4"/>
  <c r="L395" i="4" s="1"/>
  <c r="G396" i="4"/>
  <c r="L396" i="4" s="1"/>
  <c r="G397" i="4"/>
  <c r="L397" i="4" s="1"/>
  <c r="G398" i="4"/>
  <c r="L398" i="4" s="1"/>
  <c r="G399" i="4"/>
  <c r="L399" i="4" s="1"/>
  <c r="G400" i="4"/>
  <c r="L400" i="4" s="1"/>
  <c r="G401" i="4"/>
  <c r="L401" i="4" s="1"/>
  <c r="G402" i="4"/>
  <c r="L402" i="4" s="1"/>
  <c r="G403" i="4"/>
  <c r="L403" i="4" s="1"/>
  <c r="G404" i="4"/>
  <c r="L404" i="4" s="1"/>
  <c r="G405" i="4"/>
  <c r="L405" i="4" s="1"/>
  <c r="G406" i="4"/>
  <c r="L406" i="4" s="1"/>
  <c r="G407" i="4"/>
  <c r="L407" i="4" s="1"/>
  <c r="G408" i="4"/>
  <c r="L408" i="4" s="1"/>
  <c r="G409" i="4"/>
  <c r="L409" i="4" s="1"/>
  <c r="G410" i="4"/>
  <c r="L410" i="4" s="1"/>
  <c r="G411" i="4"/>
  <c r="L411" i="4" s="1"/>
  <c r="G412" i="4"/>
  <c r="L412" i="4" s="1"/>
  <c r="G413" i="4"/>
  <c r="L413" i="4" s="1"/>
  <c r="G414" i="4"/>
  <c r="L414" i="4" s="1"/>
  <c r="G415" i="4"/>
  <c r="L415" i="4" s="1"/>
  <c r="G416" i="4"/>
  <c r="L416" i="4" s="1"/>
  <c r="G417" i="4"/>
  <c r="L417" i="4" s="1"/>
  <c r="G418" i="4"/>
  <c r="L418" i="4" s="1"/>
  <c r="G419" i="4"/>
  <c r="L419" i="4" s="1"/>
  <c r="G420" i="4"/>
  <c r="L420" i="4" s="1"/>
  <c r="G421" i="4"/>
  <c r="L421" i="4" s="1"/>
  <c r="G422" i="4"/>
  <c r="L422" i="4" s="1"/>
  <c r="G423" i="4"/>
  <c r="L423" i="4" s="1"/>
  <c r="G424" i="4"/>
  <c r="L424" i="4" s="1"/>
  <c r="G425" i="4"/>
  <c r="L425" i="4" s="1"/>
  <c r="G426" i="4"/>
  <c r="L426" i="4" s="1"/>
  <c r="G427" i="4"/>
  <c r="L427" i="4" s="1"/>
  <c r="G428" i="4"/>
  <c r="L428" i="4" s="1"/>
  <c r="G429" i="4"/>
  <c r="L429" i="4" s="1"/>
  <c r="G430" i="4"/>
  <c r="L430" i="4" s="1"/>
  <c r="G431" i="4"/>
  <c r="L431" i="4" s="1"/>
  <c r="G432" i="4"/>
  <c r="L432" i="4" s="1"/>
  <c r="G433" i="4"/>
  <c r="L433" i="4" s="1"/>
  <c r="G434" i="4"/>
  <c r="L434" i="4" s="1"/>
  <c r="G435" i="4"/>
  <c r="L435" i="4" s="1"/>
  <c r="G436" i="4"/>
  <c r="L436" i="4" s="1"/>
  <c r="G437" i="4"/>
  <c r="L437" i="4" s="1"/>
  <c r="G438" i="4"/>
  <c r="L438" i="4" s="1"/>
  <c r="G439" i="4"/>
  <c r="L439" i="4" s="1"/>
  <c r="G440" i="4"/>
  <c r="L440" i="4" s="1"/>
  <c r="G441" i="4"/>
  <c r="L441" i="4" s="1"/>
  <c r="G442" i="4"/>
  <c r="L442" i="4" s="1"/>
  <c r="G443" i="4"/>
  <c r="L443" i="4" s="1"/>
  <c r="G444" i="4"/>
  <c r="L444" i="4" s="1"/>
  <c r="G445" i="4"/>
  <c r="L445" i="4" s="1"/>
  <c r="G446" i="4"/>
  <c r="L446" i="4" s="1"/>
  <c r="G447" i="4"/>
  <c r="L447" i="4" s="1"/>
  <c r="G448" i="4"/>
  <c r="L448" i="4" s="1"/>
  <c r="G449" i="4"/>
  <c r="L449" i="4" s="1"/>
  <c r="G450" i="4"/>
  <c r="L450" i="4" s="1"/>
  <c r="G451" i="4"/>
  <c r="L451" i="4" s="1"/>
  <c r="G452" i="4"/>
  <c r="L452" i="4" s="1"/>
  <c r="G453" i="4"/>
  <c r="L453" i="4" s="1"/>
  <c r="G454" i="4"/>
  <c r="L454" i="4" s="1"/>
  <c r="G455" i="4"/>
  <c r="L455" i="4" s="1"/>
  <c r="G456" i="4"/>
  <c r="L456" i="4" s="1"/>
  <c r="G457" i="4"/>
  <c r="L457" i="4" s="1"/>
  <c r="G458" i="4"/>
  <c r="L458" i="4" s="1"/>
  <c r="G459" i="4"/>
  <c r="L459" i="4" s="1"/>
  <c r="G460" i="4"/>
  <c r="L460" i="4" s="1"/>
  <c r="G461" i="4"/>
  <c r="L461" i="4" s="1"/>
  <c r="G462" i="4"/>
  <c r="L462" i="4" s="1"/>
  <c r="G463" i="4"/>
  <c r="L463" i="4" s="1"/>
  <c r="G464" i="4"/>
  <c r="L464" i="4" s="1"/>
  <c r="G465" i="4"/>
  <c r="L465" i="4" s="1"/>
  <c r="G466" i="4"/>
  <c r="L466" i="4" s="1"/>
  <c r="G467" i="4"/>
  <c r="L467" i="4" s="1"/>
  <c r="G468" i="4"/>
  <c r="L468" i="4" s="1"/>
  <c r="G469" i="4"/>
  <c r="L469" i="4" s="1"/>
  <c r="G470" i="4"/>
  <c r="L470" i="4" s="1"/>
  <c r="G471" i="4"/>
  <c r="L471" i="4" s="1"/>
  <c r="G472" i="4"/>
  <c r="L472" i="4" s="1"/>
  <c r="G473" i="4"/>
  <c r="L473" i="4" s="1"/>
  <c r="G474" i="4"/>
  <c r="L474" i="4" s="1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8" i="2"/>
  <c r="D58" i="2" s="1"/>
  <c r="U57" i="2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4" i="2"/>
  <c r="D44" i="2" s="1"/>
  <c r="U42" i="2"/>
  <c r="D42" i="2" s="1"/>
  <c r="U40" i="2"/>
  <c r="D40" i="2" s="1"/>
  <c r="U38" i="2"/>
  <c r="U39" i="2" s="1"/>
  <c r="D39" i="2" s="1"/>
  <c r="U37" i="2"/>
  <c r="U36" i="2"/>
  <c r="D36" i="2" s="1"/>
  <c r="U33" i="2"/>
  <c r="U34" i="2" s="1"/>
  <c r="U31" i="2"/>
  <c r="D31" i="2" s="1"/>
  <c r="U27" i="2"/>
  <c r="D27" i="2" s="1"/>
  <c r="U26" i="2"/>
  <c r="U21" i="2"/>
  <c r="U22" i="2" s="1"/>
  <c r="U20" i="2"/>
  <c r="D20" i="2" s="1"/>
  <c r="A1" i="2"/>
  <c r="K110" i="4" l="1"/>
  <c r="L110" i="4" s="1"/>
  <c r="K142" i="4"/>
  <c r="L142" i="4" s="1"/>
  <c r="K118" i="4"/>
  <c r="L118" i="4" s="1"/>
  <c r="K124" i="4"/>
  <c r="L124" i="4" s="1"/>
  <c r="K148" i="4"/>
  <c r="L148" i="4" s="1"/>
  <c r="K116" i="4"/>
  <c r="L116" i="4" s="1"/>
  <c r="K140" i="4"/>
  <c r="L140" i="4" s="1"/>
  <c r="K108" i="4"/>
  <c r="L108" i="4" s="1"/>
  <c r="K134" i="4"/>
  <c r="L134" i="4" s="1"/>
  <c r="K102" i="4"/>
  <c r="L102" i="4" s="1"/>
  <c r="K132" i="4"/>
  <c r="L132" i="4" s="1"/>
  <c r="K126" i="4"/>
  <c r="L126" i="4" s="1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43" i="2"/>
  <c r="D43" i="2" s="1"/>
  <c r="U28" i="2"/>
  <c r="Y29" i="2" s="1"/>
  <c r="U32" i="2"/>
  <c r="D32" i="2" s="1"/>
  <c r="U41" i="2"/>
  <c r="D41" i="2" s="1"/>
  <c r="AG215" i="4"/>
  <c r="AG207" i="4"/>
  <c r="AG199" i="4"/>
  <c r="AG191" i="4"/>
  <c r="AG183" i="4"/>
  <c r="AI183" i="4" s="1"/>
  <c r="AG175" i="4"/>
  <c r="AG167" i="4"/>
  <c r="AI167" i="4" s="1"/>
  <c r="AG159" i="4"/>
  <c r="AI159" i="4" s="1"/>
  <c r="AG151" i="4"/>
  <c r="AG143" i="4"/>
  <c r="AG135" i="4"/>
  <c r="AG127" i="4"/>
  <c r="AG119" i="4"/>
  <c r="AI119" i="4" s="1"/>
  <c r="AG111" i="4"/>
  <c r="AG103" i="4"/>
  <c r="AI103" i="4" s="1"/>
  <c r="K146" i="4"/>
  <c r="L146" i="4" s="1"/>
  <c r="K138" i="4"/>
  <c r="L138" i="4" s="1"/>
  <c r="K130" i="4"/>
  <c r="L130" i="4" s="1"/>
  <c r="K122" i="4"/>
  <c r="L122" i="4" s="1"/>
  <c r="K114" i="4"/>
  <c r="L114" i="4" s="1"/>
  <c r="K106" i="4"/>
  <c r="L106" i="4" s="1"/>
  <c r="AG218" i="4"/>
  <c r="AI218" i="4" s="1"/>
  <c r="AG214" i="4"/>
  <c r="AI214" i="4" s="1"/>
  <c r="AG210" i="4"/>
  <c r="AG206" i="4"/>
  <c r="AG202" i="4"/>
  <c r="AG198" i="4"/>
  <c r="AG194" i="4"/>
  <c r="AI194" i="4" s="1"/>
  <c r="AG190" i="4"/>
  <c r="AI190" i="4" s="1"/>
  <c r="AG186" i="4"/>
  <c r="AI186" i="4" s="1"/>
  <c r="AG182" i="4"/>
  <c r="AG178" i="4"/>
  <c r="AI178" i="4" s="1"/>
  <c r="AG174" i="4"/>
  <c r="AG170" i="4"/>
  <c r="AG166" i="4"/>
  <c r="AG162" i="4"/>
  <c r="AG158" i="4"/>
  <c r="AI158" i="4" s="1"/>
  <c r="AG154" i="4"/>
  <c r="AI154" i="4" s="1"/>
  <c r="AG150" i="4"/>
  <c r="AI150" i="4" s="1"/>
  <c r="AG146" i="4"/>
  <c r="AG142" i="4"/>
  <c r="AG138" i="4"/>
  <c r="AG134" i="4"/>
  <c r="AG130" i="4"/>
  <c r="AI130" i="4" s="1"/>
  <c r="AG126" i="4"/>
  <c r="AI126" i="4" s="1"/>
  <c r="AG122" i="4"/>
  <c r="AI122" i="4" s="1"/>
  <c r="AG118" i="4"/>
  <c r="AG114" i="4"/>
  <c r="AI114" i="4" s="1"/>
  <c r="AG110" i="4"/>
  <c r="AG106" i="4"/>
  <c r="AG102" i="4"/>
  <c r="AG98" i="4"/>
  <c r="AI98" i="4" s="1"/>
  <c r="K145" i="4"/>
  <c r="L145" i="4" s="1"/>
  <c r="K137" i="4"/>
  <c r="L137" i="4" s="1"/>
  <c r="K129" i="4"/>
  <c r="L129" i="4" s="1"/>
  <c r="K121" i="4"/>
  <c r="L121" i="4" s="1"/>
  <c r="K113" i="4"/>
  <c r="L113" i="4" s="1"/>
  <c r="K105" i="4"/>
  <c r="L105" i="4" s="1"/>
  <c r="K144" i="4"/>
  <c r="L144" i="4" s="1"/>
  <c r="K136" i="4"/>
  <c r="L136" i="4" s="1"/>
  <c r="K128" i="4"/>
  <c r="L128" i="4" s="1"/>
  <c r="K120" i="4"/>
  <c r="L120" i="4" s="1"/>
  <c r="K112" i="4"/>
  <c r="L112" i="4" s="1"/>
  <c r="K104" i="4"/>
  <c r="L104" i="4" s="1"/>
  <c r="AG221" i="4"/>
  <c r="AG217" i="4"/>
  <c r="AG213" i="4"/>
  <c r="AG209" i="4"/>
  <c r="AG205" i="4"/>
  <c r="AI205" i="4" s="1"/>
  <c r="AG201" i="4"/>
  <c r="AI201" i="4" s="1"/>
  <c r="AG197" i="4"/>
  <c r="AI197" i="4" s="1"/>
  <c r="AG193" i="4"/>
  <c r="AI193" i="4" s="1"/>
  <c r="AG189" i="4"/>
  <c r="AG185" i="4"/>
  <c r="AG181" i="4"/>
  <c r="AG177" i="4"/>
  <c r="AG173" i="4"/>
  <c r="AI173" i="4" s="1"/>
  <c r="AG169" i="4"/>
  <c r="AI169" i="4" s="1"/>
  <c r="AG165" i="4"/>
  <c r="AI165" i="4" s="1"/>
  <c r="AG161" i="4"/>
  <c r="AI161" i="4" s="1"/>
  <c r="AG157" i="4"/>
  <c r="AG153" i="4"/>
  <c r="AG149" i="4"/>
  <c r="AG145" i="4"/>
  <c r="AI145" i="4" s="1"/>
  <c r="AG141" i="4"/>
  <c r="AI141" i="4" s="1"/>
  <c r="AG137" i="4"/>
  <c r="AI137" i="4" s="1"/>
  <c r="AG133" i="4"/>
  <c r="AI133" i="4" s="1"/>
  <c r="AG129" i="4"/>
  <c r="AI129" i="4" s="1"/>
  <c r="AG125" i="4"/>
  <c r="AG121" i="4"/>
  <c r="AG117" i="4"/>
  <c r="AG113" i="4"/>
  <c r="AG109" i="4"/>
  <c r="AI109" i="4" s="1"/>
  <c r="AG105" i="4"/>
  <c r="AI105" i="4" s="1"/>
  <c r="AG101" i="4"/>
  <c r="AI101" i="4" s="1"/>
  <c r="AG131" i="4"/>
  <c r="AI131" i="4" s="1"/>
  <c r="AG171" i="4"/>
  <c r="AG203" i="4"/>
  <c r="AG99" i="4"/>
  <c r="AG147" i="4"/>
  <c r="AG211" i="4"/>
  <c r="AI211" i="4" s="1"/>
  <c r="AG123" i="4"/>
  <c r="AI123" i="4" s="1"/>
  <c r="AG155" i="4"/>
  <c r="AI155" i="4" s="1"/>
  <c r="AG195" i="4"/>
  <c r="AI195" i="4" s="1"/>
  <c r="AG107" i="4"/>
  <c r="AG179" i="4"/>
  <c r="AG235" i="4"/>
  <c r="AG115" i="4"/>
  <c r="AG163" i="4"/>
  <c r="AI163" i="4" s="1"/>
  <c r="AG219" i="4"/>
  <c r="AI219" i="4" s="1"/>
  <c r="AG139" i="4"/>
  <c r="AI139" i="4" s="1"/>
  <c r="AG187" i="4"/>
  <c r="AI187" i="4" s="1"/>
  <c r="AG227" i="4"/>
  <c r="K149" i="4"/>
  <c r="L149" i="4" s="1"/>
  <c r="K141" i="4"/>
  <c r="L141" i="4" s="1"/>
  <c r="K133" i="4"/>
  <c r="L133" i="4" s="1"/>
  <c r="K125" i="4"/>
  <c r="L125" i="4" s="1"/>
  <c r="K117" i="4"/>
  <c r="L117" i="4" s="1"/>
  <c r="K109" i="4"/>
  <c r="L109" i="4" s="1"/>
  <c r="AG220" i="4"/>
  <c r="AG216" i="4"/>
  <c r="AG212" i="4"/>
  <c r="AG208" i="4"/>
  <c r="AG204" i="4"/>
  <c r="AI204" i="4" s="1"/>
  <c r="AG200" i="4"/>
  <c r="AI200" i="4" s="1"/>
  <c r="AG196" i="4"/>
  <c r="AI196" i="4" s="1"/>
  <c r="AG192" i="4"/>
  <c r="AI192" i="4" s="1"/>
  <c r="AG188" i="4"/>
  <c r="AG184" i="4"/>
  <c r="AG180" i="4"/>
  <c r="AG176" i="4"/>
  <c r="AG172" i="4"/>
  <c r="AI172" i="4" s="1"/>
  <c r="AG168" i="4"/>
  <c r="AI168" i="4" s="1"/>
  <c r="AG164" i="4"/>
  <c r="AI164" i="4" s="1"/>
  <c r="AG160" i="4"/>
  <c r="AI160" i="4" s="1"/>
  <c r="AG156" i="4"/>
  <c r="AG152" i="4"/>
  <c r="AG148" i="4"/>
  <c r="AG144" i="4"/>
  <c r="AG140" i="4"/>
  <c r="AI140" i="4" s="1"/>
  <c r="AG136" i="4"/>
  <c r="AI136" i="4" s="1"/>
  <c r="AG132" i="4"/>
  <c r="AI132" i="4" s="1"/>
  <c r="AG128" i="4"/>
  <c r="AI128" i="4" s="1"/>
  <c r="AG124" i="4"/>
  <c r="AG120" i="4"/>
  <c r="AG116" i="4"/>
  <c r="AG112" i="4"/>
  <c r="AG108" i="4"/>
  <c r="AI108" i="4" s="1"/>
  <c r="AG104" i="4"/>
  <c r="AI104" i="4" s="1"/>
  <c r="AG100" i="4"/>
  <c r="AI100" i="4" s="1"/>
  <c r="AG228" i="4"/>
  <c r="AG234" i="4"/>
  <c r="AG226" i="4"/>
  <c r="K147" i="4"/>
  <c r="L147" i="4" s="1"/>
  <c r="K139" i="4"/>
  <c r="L139" i="4" s="1"/>
  <c r="K131" i="4"/>
  <c r="L131" i="4" s="1"/>
  <c r="K123" i="4"/>
  <c r="L123" i="4" s="1"/>
  <c r="K115" i="4"/>
  <c r="L115" i="4" s="1"/>
  <c r="K107" i="4"/>
  <c r="L107" i="4" s="1"/>
  <c r="AG233" i="4"/>
  <c r="AG225" i="4"/>
  <c r="AG232" i="4"/>
  <c r="AG224" i="4"/>
  <c r="AG231" i="4"/>
  <c r="AG223" i="4"/>
  <c r="AI223" i="4" s="1"/>
  <c r="AG238" i="4"/>
  <c r="AG230" i="4"/>
  <c r="AG222" i="4"/>
  <c r="K143" i="4"/>
  <c r="L143" i="4" s="1"/>
  <c r="K135" i="4"/>
  <c r="L135" i="4" s="1"/>
  <c r="K127" i="4"/>
  <c r="L127" i="4" s="1"/>
  <c r="K119" i="4"/>
  <c r="L119" i="4" s="1"/>
  <c r="K111" i="4"/>
  <c r="L111" i="4" s="1"/>
  <c r="K103" i="4"/>
  <c r="L103" i="4" s="1"/>
  <c r="AG237" i="4"/>
  <c r="AG229" i="4"/>
  <c r="AG236" i="4"/>
  <c r="AC93" i="4"/>
  <c r="AC85" i="4"/>
  <c r="AC77" i="4"/>
  <c r="AC69" i="4"/>
  <c r="AC61" i="4"/>
  <c r="AC53" i="4"/>
  <c r="AC45" i="4"/>
  <c r="AC37" i="4"/>
  <c r="AC29" i="4"/>
  <c r="AC98" i="4"/>
  <c r="AC90" i="4"/>
  <c r="AC82" i="4"/>
  <c r="AC74" i="4"/>
  <c r="AC66" i="4"/>
  <c r="AC58" i="4"/>
  <c r="AC50" i="4"/>
  <c r="AC42" i="4"/>
  <c r="AC34" i="4"/>
  <c r="AC26" i="4"/>
  <c r="AG243" i="4"/>
  <c r="AG251" i="4"/>
  <c r="AG259" i="4"/>
  <c r="AG267" i="4"/>
  <c r="AG275" i="4"/>
  <c r="AG283" i="4"/>
  <c r="AG291" i="4"/>
  <c r="AG244" i="4"/>
  <c r="AG252" i="4"/>
  <c r="AG260" i="4"/>
  <c r="AG268" i="4"/>
  <c r="AG276" i="4"/>
  <c r="AG284" i="4"/>
  <c r="AG292" i="4"/>
  <c r="AG245" i="4"/>
  <c r="AG253" i="4"/>
  <c r="AG261" i="4"/>
  <c r="AG269" i="4"/>
  <c r="AG277" i="4"/>
  <c r="AG285" i="4"/>
  <c r="AG293" i="4"/>
  <c r="AI222" i="4"/>
  <c r="AG246" i="4"/>
  <c r="AG254" i="4"/>
  <c r="AG262" i="4"/>
  <c r="AG270" i="4"/>
  <c r="AG278" i="4"/>
  <c r="AG286" i="4"/>
  <c r="AG294" i="4"/>
  <c r="AG239" i="4"/>
  <c r="AG247" i="4"/>
  <c r="AG255" i="4"/>
  <c r="AG263" i="4"/>
  <c r="AG271" i="4"/>
  <c r="AG279" i="4"/>
  <c r="AG287" i="4"/>
  <c r="AG295" i="4"/>
  <c r="AG240" i="4"/>
  <c r="AG248" i="4"/>
  <c r="AG256" i="4"/>
  <c r="AG264" i="4"/>
  <c r="AG272" i="4"/>
  <c r="AG280" i="4"/>
  <c r="AG288" i="4"/>
  <c r="AG241" i="4"/>
  <c r="AG249" i="4"/>
  <c r="AG257" i="4"/>
  <c r="AG265" i="4"/>
  <c r="AG273" i="4"/>
  <c r="AG281" i="4"/>
  <c r="AG289" i="4"/>
  <c r="AI106" i="4"/>
  <c r="AI138" i="4"/>
  <c r="AI146" i="4"/>
  <c r="AI162" i="4"/>
  <c r="AI170" i="4"/>
  <c r="AI202" i="4"/>
  <c r="AI210" i="4"/>
  <c r="AG250" i="4"/>
  <c r="AE100" i="4"/>
  <c r="AH100" i="4" s="1"/>
  <c r="AE164" i="4"/>
  <c r="AH164" i="4" s="1"/>
  <c r="AG258" i="4"/>
  <c r="AE108" i="4"/>
  <c r="AH108" i="4" s="1"/>
  <c r="AG266" i="4"/>
  <c r="AE116" i="4"/>
  <c r="AH116" i="4" s="1"/>
  <c r="AG274" i="4"/>
  <c r="AE124" i="4"/>
  <c r="AH124" i="4" s="1"/>
  <c r="AG282" i="4"/>
  <c r="AE132" i="4"/>
  <c r="AH132" i="4" s="1"/>
  <c r="AG290" i="4"/>
  <c r="AE140" i="4"/>
  <c r="AH140" i="4" s="1"/>
  <c r="AE148" i="4"/>
  <c r="AH148" i="4" s="1"/>
  <c r="AG242" i="4"/>
  <c r="AE156" i="4"/>
  <c r="AH156" i="4" s="1"/>
  <c r="AE219" i="4"/>
  <c r="AH219" i="4" s="1"/>
  <c r="AE215" i="4"/>
  <c r="AH215" i="4" s="1"/>
  <c r="AE211" i="4"/>
  <c r="AH211" i="4" s="1"/>
  <c r="AE207" i="4"/>
  <c r="AH207" i="4" s="1"/>
  <c r="AE203" i="4"/>
  <c r="AH203" i="4" s="1"/>
  <c r="AE199" i="4"/>
  <c r="AH199" i="4" s="1"/>
  <c r="AE195" i="4"/>
  <c r="AH195" i="4" s="1"/>
  <c r="AE191" i="4"/>
  <c r="AH191" i="4" s="1"/>
  <c r="AE187" i="4"/>
  <c r="AH187" i="4" s="1"/>
  <c r="AE183" i="4"/>
  <c r="AH183" i="4" s="1"/>
  <c r="AE179" i="4"/>
  <c r="AH179" i="4" s="1"/>
  <c r="AE175" i="4"/>
  <c r="AH175" i="4" s="1"/>
  <c r="AE171" i="4"/>
  <c r="AH171" i="4" s="1"/>
  <c r="AE167" i="4"/>
  <c r="AH167" i="4" s="1"/>
  <c r="AE163" i="4"/>
  <c r="AH163" i="4" s="1"/>
  <c r="AE159" i="4"/>
  <c r="AH159" i="4" s="1"/>
  <c r="AE155" i="4"/>
  <c r="AH155" i="4" s="1"/>
  <c r="AE151" i="4"/>
  <c r="AH151" i="4" s="1"/>
  <c r="AE147" i="4"/>
  <c r="AH147" i="4" s="1"/>
  <c r="AE218" i="4"/>
  <c r="AH218" i="4" s="1"/>
  <c r="AE214" i="4"/>
  <c r="AH214" i="4" s="1"/>
  <c r="AE210" i="4"/>
  <c r="AH210" i="4" s="1"/>
  <c r="AE206" i="4"/>
  <c r="AH206" i="4" s="1"/>
  <c r="AE202" i="4"/>
  <c r="AH202" i="4" s="1"/>
  <c r="AE198" i="4"/>
  <c r="AH198" i="4" s="1"/>
  <c r="AE194" i="4"/>
  <c r="AH194" i="4" s="1"/>
  <c r="AE190" i="4"/>
  <c r="AH190" i="4" s="1"/>
  <c r="AE186" i="4"/>
  <c r="AH186" i="4" s="1"/>
  <c r="AE182" i="4"/>
  <c r="AH182" i="4" s="1"/>
  <c r="AE178" i="4"/>
  <c r="AH178" i="4" s="1"/>
  <c r="AE174" i="4"/>
  <c r="AH174" i="4" s="1"/>
  <c r="AE170" i="4"/>
  <c r="AH170" i="4" s="1"/>
  <c r="AC86" i="4"/>
  <c r="AE221" i="4"/>
  <c r="AH221" i="4" s="1"/>
  <c r="AE217" i="4"/>
  <c r="AH217" i="4" s="1"/>
  <c r="AE213" i="4"/>
  <c r="AH213" i="4" s="1"/>
  <c r="AE209" i="4"/>
  <c r="AH209" i="4" s="1"/>
  <c r="AE205" i="4"/>
  <c r="AH205" i="4" s="1"/>
  <c r="AH10" i="4"/>
  <c r="AI220" i="4"/>
  <c r="AC100" i="4"/>
  <c r="AC92" i="4"/>
  <c r="AE212" i="4"/>
  <c r="AH212" i="4" s="1"/>
  <c r="AE204" i="4"/>
  <c r="AH204" i="4" s="1"/>
  <c r="AE196" i="4"/>
  <c r="AH196" i="4" s="1"/>
  <c r="AE188" i="4"/>
  <c r="AH188" i="4" s="1"/>
  <c r="AE180" i="4"/>
  <c r="AH180" i="4" s="1"/>
  <c r="AE172" i="4"/>
  <c r="AH172" i="4" s="1"/>
  <c r="AI206" i="4"/>
  <c r="AI198" i="4"/>
  <c r="AI182" i="4"/>
  <c r="AI174" i="4"/>
  <c r="AI166" i="4"/>
  <c r="AI142" i="4"/>
  <c r="AI134" i="4"/>
  <c r="AI118" i="4"/>
  <c r="AI110" i="4"/>
  <c r="AI102" i="4"/>
  <c r="AE166" i="4"/>
  <c r="AH166" i="4" s="1"/>
  <c r="AE162" i="4"/>
  <c r="AH162" i="4" s="1"/>
  <c r="AE158" i="4"/>
  <c r="AH158" i="4" s="1"/>
  <c r="AE154" i="4"/>
  <c r="AH154" i="4" s="1"/>
  <c r="AE150" i="4"/>
  <c r="AH150" i="4" s="1"/>
  <c r="AE146" i="4"/>
  <c r="AH146" i="4" s="1"/>
  <c r="AE142" i="4"/>
  <c r="AH142" i="4" s="1"/>
  <c r="AE138" i="4"/>
  <c r="AH138" i="4" s="1"/>
  <c r="AE134" i="4"/>
  <c r="AH134" i="4" s="1"/>
  <c r="AE130" i="4"/>
  <c r="AH130" i="4" s="1"/>
  <c r="AE126" i="4"/>
  <c r="AH126" i="4" s="1"/>
  <c r="AE122" i="4"/>
  <c r="AH122" i="4" s="1"/>
  <c r="AE118" i="4"/>
  <c r="AH118" i="4" s="1"/>
  <c r="AE114" i="4"/>
  <c r="AH114" i="4" s="1"/>
  <c r="AE110" i="4"/>
  <c r="AH110" i="4" s="1"/>
  <c r="AE106" i="4"/>
  <c r="AH106" i="4" s="1"/>
  <c r="AE102" i="4"/>
  <c r="AH102" i="4" s="1"/>
  <c r="AE98" i="4"/>
  <c r="AH98" i="4" s="1"/>
  <c r="AI221" i="4"/>
  <c r="AI217" i="4"/>
  <c r="AI213" i="4"/>
  <c r="AI209" i="4"/>
  <c r="AI189" i="4"/>
  <c r="AI185" i="4"/>
  <c r="AI181" i="4"/>
  <c r="AI177" i="4"/>
  <c r="AI157" i="4"/>
  <c r="AI153" i="4"/>
  <c r="AI149" i="4"/>
  <c r="AI125" i="4"/>
  <c r="AI121" i="4"/>
  <c r="AI117" i="4"/>
  <c r="AI113" i="4"/>
  <c r="AE201" i="4"/>
  <c r="AH201" i="4" s="1"/>
  <c r="AE197" i="4"/>
  <c r="AH197" i="4" s="1"/>
  <c r="AE193" i="4"/>
  <c r="AH193" i="4" s="1"/>
  <c r="AE189" i="4"/>
  <c r="AH189" i="4" s="1"/>
  <c r="AE185" i="4"/>
  <c r="AH185" i="4" s="1"/>
  <c r="AE181" i="4"/>
  <c r="AH181" i="4" s="1"/>
  <c r="AE177" i="4"/>
  <c r="AH177" i="4" s="1"/>
  <c r="AE173" i="4"/>
  <c r="AH173" i="4" s="1"/>
  <c r="AE169" i="4"/>
  <c r="AH169" i="4" s="1"/>
  <c r="AE165" i="4"/>
  <c r="AH165" i="4" s="1"/>
  <c r="AE161" i="4"/>
  <c r="AH161" i="4" s="1"/>
  <c r="AE157" i="4"/>
  <c r="AH157" i="4" s="1"/>
  <c r="AE153" i="4"/>
  <c r="AH153" i="4" s="1"/>
  <c r="AE149" i="4"/>
  <c r="AH149" i="4" s="1"/>
  <c r="AE145" i="4"/>
  <c r="AH145" i="4" s="1"/>
  <c r="AE141" i="4"/>
  <c r="AH141" i="4" s="1"/>
  <c r="AE137" i="4"/>
  <c r="AH137" i="4" s="1"/>
  <c r="AE133" i="4"/>
  <c r="AH133" i="4" s="1"/>
  <c r="AE129" i="4"/>
  <c r="AH129" i="4" s="1"/>
  <c r="AE125" i="4"/>
  <c r="AH125" i="4" s="1"/>
  <c r="AE121" i="4"/>
  <c r="AH121" i="4" s="1"/>
  <c r="AE117" i="4"/>
  <c r="AH117" i="4" s="1"/>
  <c r="AE113" i="4"/>
  <c r="AH113" i="4" s="1"/>
  <c r="AE109" i="4"/>
  <c r="AH109" i="4" s="1"/>
  <c r="AE105" i="4"/>
  <c r="AH105" i="4" s="1"/>
  <c r="AE101" i="4"/>
  <c r="AH101" i="4" s="1"/>
  <c r="AI216" i="4"/>
  <c r="AI212" i="4"/>
  <c r="AI208" i="4"/>
  <c r="AI188" i="4"/>
  <c r="AI184" i="4"/>
  <c r="AI180" i="4"/>
  <c r="AI176" i="4"/>
  <c r="AI156" i="4"/>
  <c r="AI152" i="4"/>
  <c r="AI148" i="4"/>
  <c r="AI144" i="4"/>
  <c r="AI124" i="4"/>
  <c r="AI120" i="4"/>
  <c r="AI116" i="4"/>
  <c r="AI112" i="4"/>
  <c r="AI10" i="4"/>
  <c r="AE220" i="4"/>
  <c r="AH220" i="4" s="1"/>
  <c r="AE216" i="4"/>
  <c r="AH216" i="4" s="1"/>
  <c r="AE208" i="4"/>
  <c r="AH208" i="4" s="1"/>
  <c r="AE200" i="4"/>
  <c r="AH200" i="4" s="1"/>
  <c r="AE192" i="4"/>
  <c r="AH192" i="4" s="1"/>
  <c r="AE184" i="4"/>
  <c r="AH184" i="4" s="1"/>
  <c r="AE176" i="4"/>
  <c r="AH176" i="4" s="1"/>
  <c r="AE168" i="4"/>
  <c r="AH168" i="4" s="1"/>
  <c r="AE160" i="4"/>
  <c r="AH160" i="4" s="1"/>
  <c r="AE152" i="4"/>
  <c r="AH152" i="4" s="1"/>
  <c r="AE144" i="4"/>
  <c r="AH144" i="4" s="1"/>
  <c r="AE136" i="4"/>
  <c r="AH136" i="4" s="1"/>
  <c r="AE128" i="4"/>
  <c r="AH128" i="4" s="1"/>
  <c r="AE120" i="4"/>
  <c r="AH120" i="4" s="1"/>
  <c r="AE112" i="4"/>
  <c r="AH112" i="4" s="1"/>
  <c r="AE104" i="4"/>
  <c r="AH104" i="4" s="1"/>
  <c r="AI215" i="4"/>
  <c r="AI207" i="4"/>
  <c r="AI203" i="4"/>
  <c r="AI199" i="4"/>
  <c r="AI191" i="4"/>
  <c r="AI179" i="4"/>
  <c r="AI175" i="4"/>
  <c r="AI171" i="4"/>
  <c r="AI151" i="4"/>
  <c r="AI147" i="4"/>
  <c r="AI143" i="4"/>
  <c r="AI135" i="4"/>
  <c r="AI127" i="4"/>
  <c r="AI115" i="4"/>
  <c r="AI111" i="4"/>
  <c r="AI107" i="4"/>
  <c r="AI99" i="4"/>
  <c r="AE143" i="4"/>
  <c r="AH143" i="4" s="1"/>
  <c r="AE139" i="4"/>
  <c r="AH139" i="4" s="1"/>
  <c r="AE135" i="4"/>
  <c r="AH135" i="4" s="1"/>
  <c r="AE131" i="4"/>
  <c r="AH131" i="4" s="1"/>
  <c r="AE127" i="4"/>
  <c r="AH127" i="4" s="1"/>
  <c r="AE123" i="4"/>
  <c r="AH123" i="4" s="1"/>
  <c r="AE119" i="4"/>
  <c r="AH119" i="4" s="1"/>
  <c r="AE115" i="4"/>
  <c r="AH115" i="4" s="1"/>
  <c r="AE111" i="4"/>
  <c r="AH111" i="4" s="1"/>
  <c r="AE107" i="4"/>
  <c r="AH107" i="4" s="1"/>
  <c r="AE103" i="4"/>
  <c r="AH103" i="4" s="1"/>
  <c r="AE99" i="4"/>
  <c r="AH99" i="4" s="1"/>
  <c r="AC97" i="4"/>
  <c r="AC89" i="4"/>
  <c r="AC81" i="4"/>
  <c r="AC73" i="4"/>
  <c r="AC65" i="4"/>
  <c r="AC57" i="4"/>
  <c r="AC49" i="4"/>
  <c r="AC41" i="4"/>
  <c r="AC33" i="4"/>
  <c r="AC25" i="4"/>
  <c r="AC96" i="4"/>
  <c r="AC88" i="4"/>
  <c r="AC80" i="4"/>
  <c r="AC72" i="4"/>
  <c r="AC64" i="4"/>
  <c r="AC56" i="4"/>
  <c r="AC48" i="4"/>
  <c r="AC40" i="4"/>
  <c r="AC32" i="4"/>
  <c r="AC95" i="4"/>
  <c r="AC87" i="4"/>
  <c r="AC79" i="4"/>
  <c r="AC71" i="4"/>
  <c r="AC63" i="4"/>
  <c r="AC55" i="4"/>
  <c r="AC47" i="4"/>
  <c r="AC39" i="4"/>
  <c r="AC31" i="4"/>
  <c r="AC84" i="4"/>
  <c r="AC76" i="4"/>
  <c r="AC68" i="4"/>
  <c r="AC60" i="4"/>
  <c r="AC52" i="4"/>
  <c r="AC44" i="4"/>
  <c r="AC36" i="4"/>
  <c r="AC28" i="4"/>
  <c r="AC99" i="4"/>
  <c r="AC91" i="4"/>
  <c r="AC83" i="4"/>
  <c r="AC75" i="4"/>
  <c r="AC67" i="4"/>
  <c r="AC59" i="4"/>
  <c r="AC51" i="4"/>
  <c r="AC43" i="4"/>
  <c r="AC35" i="4"/>
  <c r="AC27" i="4"/>
  <c r="AC38" i="4"/>
  <c r="AC54" i="4"/>
  <c r="AC94" i="4"/>
  <c r="AC30" i="4"/>
  <c r="AC46" i="4"/>
  <c r="AC62" i="4"/>
  <c r="AC78" i="4"/>
  <c r="AC70" i="4"/>
  <c r="AA209" i="4"/>
  <c r="AA201" i="4"/>
  <c r="AA193" i="4"/>
  <c r="AA177" i="4"/>
  <c r="AA169" i="4"/>
  <c r="AA161" i="4"/>
  <c r="AA145" i="4"/>
  <c r="AA137" i="4"/>
  <c r="AA129" i="4"/>
  <c r="AA113" i="4"/>
  <c r="AA105" i="4"/>
  <c r="AA97" i="4"/>
  <c r="AA81" i="4"/>
  <c r="AA73" i="4"/>
  <c r="AA65" i="4"/>
  <c r="AA49" i="4"/>
  <c r="AA41" i="4"/>
  <c r="AA33" i="4"/>
  <c r="AB217" i="4"/>
  <c r="AB209" i="4"/>
  <c r="AB201" i="4"/>
  <c r="AB193" i="4"/>
  <c r="AB185" i="4"/>
  <c r="AB177" i="4"/>
  <c r="AB169" i="4"/>
  <c r="AB161" i="4"/>
  <c r="AB153" i="4"/>
  <c r="AB145" i="4"/>
  <c r="AB137" i="4"/>
  <c r="AB129" i="4"/>
  <c r="AB113" i="4"/>
  <c r="AB33" i="4"/>
  <c r="AA215" i="4"/>
  <c r="AA207" i="4"/>
  <c r="AA199" i="4"/>
  <c r="AA191" i="4"/>
  <c r="AA183" i="4"/>
  <c r="AA175" i="4"/>
  <c r="AA167" i="4"/>
  <c r="AA159" i="4"/>
  <c r="AA151" i="4"/>
  <c r="AA143" i="4"/>
  <c r="AA135" i="4"/>
  <c r="AA127" i="4"/>
  <c r="AA119" i="4"/>
  <c r="AA111" i="4"/>
  <c r="AA103" i="4"/>
  <c r="AA95" i="4"/>
  <c r="AA87" i="4"/>
  <c r="AA79" i="4"/>
  <c r="AA71" i="4"/>
  <c r="AA63" i="4"/>
  <c r="AA55" i="4"/>
  <c r="AA47" i="4"/>
  <c r="AB16" i="4"/>
  <c r="AA221" i="4"/>
  <c r="AA213" i="4"/>
  <c r="AA205" i="4"/>
  <c r="AA197" i="4"/>
  <c r="AA185" i="4"/>
  <c r="AA181" i="4"/>
  <c r="AA173" i="4"/>
  <c r="AA165" i="4"/>
  <c r="AA157" i="4"/>
  <c r="AA149" i="4"/>
  <c r="AA141" i="4"/>
  <c r="AA133" i="4"/>
  <c r="AA125" i="4"/>
  <c r="AA117" i="4"/>
  <c r="AA109" i="4"/>
  <c r="AA101" i="4"/>
  <c r="AA89" i="4"/>
  <c r="AA85" i="4"/>
  <c r="AA77" i="4"/>
  <c r="AA69" i="4"/>
  <c r="AA57" i="4"/>
  <c r="AA53" i="4"/>
  <c r="AA45" i="4"/>
  <c r="AA37" i="4"/>
  <c r="AA29" i="4"/>
  <c r="AB14" i="4"/>
  <c r="AB218" i="4"/>
  <c r="AB210" i="4"/>
  <c r="AB202" i="4"/>
  <c r="AB194" i="4"/>
  <c r="AB186" i="4"/>
  <c r="AB178" i="4"/>
  <c r="AB170" i="4"/>
  <c r="AB162" i="4"/>
  <c r="AB154" i="4"/>
  <c r="AB146" i="4"/>
  <c r="AB138" i="4"/>
  <c r="AB130" i="4"/>
  <c r="AB122" i="4"/>
  <c r="AB114" i="4"/>
  <c r="AB106" i="4"/>
  <c r="AB98" i="4"/>
  <c r="AB90" i="4"/>
  <c r="AB82" i="4"/>
  <c r="AB74" i="4"/>
  <c r="AB66" i="4"/>
  <c r="AB58" i="4"/>
  <c r="AB50" i="4"/>
  <c r="AB42" i="4"/>
  <c r="AB34" i="4"/>
  <c r="AB26" i="4"/>
  <c r="AB97" i="4"/>
  <c r="AB89" i="4"/>
  <c r="AB81" i="4"/>
  <c r="AB73" i="4"/>
  <c r="AB65" i="4"/>
  <c r="AB57" i="4"/>
  <c r="AB49" i="4"/>
  <c r="AB41" i="4"/>
  <c r="AB25" i="4"/>
  <c r="AB15" i="4"/>
  <c r="AB216" i="4"/>
  <c r="AB208" i="4"/>
  <c r="AB200" i="4"/>
  <c r="AB192" i="4"/>
  <c r="AB184" i="4"/>
  <c r="AB176" i="4"/>
  <c r="AB168" i="4"/>
  <c r="AB160" i="4"/>
  <c r="AB152" i="4"/>
  <c r="AB144" i="4"/>
  <c r="AB136" i="4"/>
  <c r="AB128" i="4"/>
  <c r="AB120" i="4"/>
  <c r="AB112" i="4"/>
  <c r="AB104" i="4"/>
  <c r="AB96" i="4"/>
  <c r="AB88" i="4"/>
  <c r="AB80" i="4"/>
  <c r="AB72" i="4"/>
  <c r="AB64" i="4"/>
  <c r="AB56" i="4"/>
  <c r="AB48" i="4"/>
  <c r="AB40" i="4"/>
  <c r="AB32" i="4"/>
  <c r="AB24" i="4"/>
  <c r="AB121" i="4"/>
  <c r="AB105" i="4"/>
  <c r="AB215" i="4"/>
  <c r="AB207" i="4"/>
  <c r="AB199" i="4"/>
  <c r="AB191" i="4"/>
  <c r="AB183" i="4"/>
  <c r="AB175" i="4"/>
  <c r="AB167" i="4"/>
  <c r="AB159" i="4"/>
  <c r="AB151" i="4"/>
  <c r="AB143" i="4"/>
  <c r="AB135" i="4"/>
  <c r="AB127" i="4"/>
  <c r="AB119" i="4"/>
  <c r="AB111" i="4"/>
  <c r="AB103" i="4"/>
  <c r="AB95" i="4"/>
  <c r="AB87" i="4"/>
  <c r="AB79" i="4"/>
  <c r="AB71" i="4"/>
  <c r="AB63" i="4"/>
  <c r="AB55" i="4"/>
  <c r="AB47" i="4"/>
  <c r="AB39" i="4"/>
  <c r="AB31" i="4"/>
  <c r="AB23" i="4"/>
  <c r="AB13" i="4"/>
  <c r="AB220" i="4"/>
  <c r="AB204" i="4"/>
  <c r="AB188" i="4"/>
  <c r="AB180" i="4"/>
  <c r="AB172" i="4"/>
  <c r="AB164" i="4"/>
  <c r="AB158" i="4"/>
  <c r="AB148" i="4"/>
  <c r="AB140" i="4"/>
  <c r="AB132" i="4"/>
  <c r="AB124" i="4"/>
  <c r="AB116" i="4"/>
  <c r="AB110" i="4"/>
  <c r="AB100" i="4"/>
  <c r="AB92" i="4"/>
  <c r="AB86" i="4"/>
  <c r="AB76" i="4"/>
  <c r="AB68" i="4"/>
  <c r="AB60" i="4"/>
  <c r="AB52" i="4"/>
  <c r="AB46" i="4"/>
  <c r="AB36" i="4"/>
  <c r="AB28" i="4"/>
  <c r="AB20" i="4"/>
  <c r="AB212" i="4"/>
  <c r="AB221" i="4"/>
  <c r="AB213" i="4"/>
  <c r="AB203" i="4"/>
  <c r="AB195" i="4"/>
  <c r="AB187" i="4"/>
  <c r="AB179" i="4"/>
  <c r="AB171" i="4"/>
  <c r="AB163" i="4"/>
  <c r="AB155" i="4"/>
  <c r="AB147" i="4"/>
  <c r="AB139" i="4"/>
  <c r="AB131" i="4"/>
  <c r="AB123" i="4"/>
  <c r="AB115" i="4"/>
  <c r="AB107" i="4"/>
  <c r="AB99" i="4"/>
  <c r="AB91" i="4"/>
  <c r="AB83" i="4"/>
  <c r="AB75" i="4"/>
  <c r="AB67" i="4"/>
  <c r="AB61" i="4"/>
  <c r="AB53" i="4"/>
  <c r="AB43" i="4"/>
  <c r="AB35" i="4"/>
  <c r="AB27" i="4"/>
  <c r="AB19" i="4"/>
  <c r="AB198" i="4"/>
  <c r="AB196" i="4"/>
  <c r="AB156" i="4"/>
  <c r="AB108" i="4"/>
  <c r="AB84" i="4"/>
  <c r="AB44" i="4"/>
  <c r="AB219" i="4"/>
  <c r="AB59" i="4"/>
  <c r="AB12" i="4"/>
  <c r="AB214" i="4"/>
  <c r="AB206" i="4"/>
  <c r="AB190" i="4"/>
  <c r="AB182" i="4"/>
  <c r="AB174" i="4"/>
  <c r="AB166" i="4"/>
  <c r="AB150" i="4"/>
  <c r="AB142" i="4"/>
  <c r="AB134" i="4"/>
  <c r="AB126" i="4"/>
  <c r="AB118" i="4"/>
  <c r="AB102" i="4"/>
  <c r="AB94" i="4"/>
  <c r="AB78" i="4"/>
  <c r="AB70" i="4"/>
  <c r="AB62" i="4"/>
  <c r="AB54" i="4"/>
  <c r="AB38" i="4"/>
  <c r="AB30" i="4"/>
  <c r="AB22" i="4"/>
  <c r="AB211" i="4"/>
  <c r="AB51" i="4"/>
  <c r="AB205" i="4"/>
  <c r="AB197" i="4"/>
  <c r="AB189" i="4"/>
  <c r="AB181" i="4"/>
  <c r="AB173" i="4"/>
  <c r="AB165" i="4"/>
  <c r="AB157" i="4"/>
  <c r="AB149" i="4"/>
  <c r="AB141" i="4"/>
  <c r="AB133" i="4"/>
  <c r="AB125" i="4"/>
  <c r="AB117" i="4"/>
  <c r="AB109" i="4"/>
  <c r="AB101" i="4"/>
  <c r="AB93" i="4"/>
  <c r="AB85" i="4"/>
  <c r="AB77" i="4"/>
  <c r="AB69" i="4"/>
  <c r="AB45" i="4"/>
  <c r="AB37" i="4"/>
  <c r="AB29" i="4"/>
  <c r="AB21" i="4"/>
  <c r="AB11" i="4"/>
  <c r="AB18" i="4"/>
  <c r="AB17" i="4"/>
  <c r="AA121" i="4"/>
  <c r="AA220" i="4"/>
  <c r="AA212" i="4"/>
  <c r="AA204" i="4"/>
  <c r="AA196" i="4"/>
  <c r="AA188" i="4"/>
  <c r="AA180" i="4"/>
  <c r="AA172" i="4"/>
  <c r="AA164" i="4"/>
  <c r="AA156" i="4"/>
  <c r="AA148" i="4"/>
  <c r="AA140" i="4"/>
  <c r="AA132" i="4"/>
  <c r="AA124" i="4"/>
  <c r="AA116" i="4"/>
  <c r="AA108" i="4"/>
  <c r="AA100" i="4"/>
  <c r="AA92" i="4"/>
  <c r="AA84" i="4"/>
  <c r="AA76" i="4"/>
  <c r="AA68" i="4"/>
  <c r="AA60" i="4"/>
  <c r="AA52" i="4"/>
  <c r="AA44" i="4"/>
  <c r="AA36" i="4"/>
  <c r="AA28" i="4"/>
  <c r="AA217" i="4"/>
  <c r="AA153" i="4"/>
  <c r="AA219" i="4"/>
  <c r="AA211" i="4"/>
  <c r="AA203" i="4"/>
  <c r="AA195" i="4"/>
  <c r="AA187" i="4"/>
  <c r="AA179" i="4"/>
  <c r="AA171" i="4"/>
  <c r="AA163" i="4"/>
  <c r="AA155" i="4"/>
  <c r="AA147" i="4"/>
  <c r="AA139" i="4"/>
  <c r="AA131" i="4"/>
  <c r="AA123" i="4"/>
  <c r="AA115" i="4"/>
  <c r="AA107" i="4"/>
  <c r="AA99" i="4"/>
  <c r="AA91" i="4"/>
  <c r="AA83" i="4"/>
  <c r="AA75" i="4"/>
  <c r="AA67" i="4"/>
  <c r="AA59" i="4"/>
  <c r="AA51" i="4"/>
  <c r="AA43" i="4"/>
  <c r="AA35" i="4"/>
  <c r="AA27" i="4"/>
  <c r="AA218" i="4"/>
  <c r="AA210" i="4"/>
  <c r="AA202" i="4"/>
  <c r="AA194" i="4"/>
  <c r="AA186" i="4"/>
  <c r="AA178" i="4"/>
  <c r="AA170" i="4"/>
  <c r="AA162" i="4"/>
  <c r="AA154" i="4"/>
  <c r="AA146" i="4"/>
  <c r="AA138" i="4"/>
  <c r="AA130" i="4"/>
  <c r="AA122" i="4"/>
  <c r="AA114" i="4"/>
  <c r="AA106" i="4"/>
  <c r="AA98" i="4"/>
  <c r="AA90" i="4"/>
  <c r="AA82" i="4"/>
  <c r="AA74" i="4"/>
  <c r="AA66" i="4"/>
  <c r="AA58" i="4"/>
  <c r="AA50" i="4"/>
  <c r="AA42" i="4"/>
  <c r="AA34" i="4"/>
  <c r="AA26" i="4"/>
  <c r="AA189" i="4"/>
  <c r="AA93" i="4"/>
  <c r="AA61" i="4"/>
  <c r="W8" i="4"/>
  <c r="AA216" i="4"/>
  <c r="AA208" i="4"/>
  <c r="AA200" i="4"/>
  <c r="AA192" i="4"/>
  <c r="AA184" i="4"/>
  <c r="AA176" i="4"/>
  <c r="AA168" i="4"/>
  <c r="AA160" i="4"/>
  <c r="AA152" i="4"/>
  <c r="AA144" i="4"/>
  <c r="AA136" i="4"/>
  <c r="AA128" i="4"/>
  <c r="AA120" i="4"/>
  <c r="AA112" i="4"/>
  <c r="AA104" i="4"/>
  <c r="AA96" i="4"/>
  <c r="AA88" i="4"/>
  <c r="AA80" i="4"/>
  <c r="AA72" i="4"/>
  <c r="AA64" i="4"/>
  <c r="AA56" i="4"/>
  <c r="AA48" i="4"/>
  <c r="AA40" i="4"/>
  <c r="AA32" i="4"/>
  <c r="AA39" i="4"/>
  <c r="AA31" i="4"/>
  <c r="AA214" i="4"/>
  <c r="AA206" i="4"/>
  <c r="AA198" i="4"/>
  <c r="AA190" i="4"/>
  <c r="AA182" i="4"/>
  <c r="AA174" i="4"/>
  <c r="AA166" i="4"/>
  <c r="AA158" i="4"/>
  <c r="AA150" i="4"/>
  <c r="AA142" i="4"/>
  <c r="AA134" i="4"/>
  <c r="AA126" i="4"/>
  <c r="AA118" i="4"/>
  <c r="AA110" i="4"/>
  <c r="AA102" i="4"/>
  <c r="AA94" i="4"/>
  <c r="AA86" i="4"/>
  <c r="AA78" i="4"/>
  <c r="AA70" i="4"/>
  <c r="AA62" i="4"/>
  <c r="AA54" i="4"/>
  <c r="AA46" i="4"/>
  <c r="AA38" i="4"/>
  <c r="AA30" i="4"/>
  <c r="Z15" i="4"/>
  <c r="Y93" i="4"/>
  <c r="Y85" i="4"/>
  <c r="Y77" i="4"/>
  <c r="Y69" i="4"/>
  <c r="Y61" i="4"/>
  <c r="Y53" i="4"/>
  <c r="Y45" i="4"/>
  <c r="Y37" i="4"/>
  <c r="Y29" i="4"/>
  <c r="Z14" i="4"/>
  <c r="Z95" i="4"/>
  <c r="Z87" i="4"/>
  <c r="Z79" i="4"/>
  <c r="Z71" i="4"/>
  <c r="Z63" i="4"/>
  <c r="Z55" i="4"/>
  <c r="Z47" i="4"/>
  <c r="Z39" i="4"/>
  <c r="Z31" i="4"/>
  <c r="Z23" i="4"/>
  <c r="Y96" i="4"/>
  <c r="Y88" i="4"/>
  <c r="Y80" i="4"/>
  <c r="Y72" i="4"/>
  <c r="Y64" i="4"/>
  <c r="Y56" i="4"/>
  <c r="Y48" i="4"/>
  <c r="Y40" i="4"/>
  <c r="Y32" i="4"/>
  <c r="Z98" i="4"/>
  <c r="Z90" i="4"/>
  <c r="Z82" i="4"/>
  <c r="Z74" i="4"/>
  <c r="Z66" i="4"/>
  <c r="Z58" i="4"/>
  <c r="Z50" i="4"/>
  <c r="Z42" i="4"/>
  <c r="Z34" i="4"/>
  <c r="Z26" i="4"/>
  <c r="Z10" i="4"/>
  <c r="Z13" i="4"/>
  <c r="Y100" i="4"/>
  <c r="Y92" i="4"/>
  <c r="Y84" i="4"/>
  <c r="Y76" i="4"/>
  <c r="Y68" i="4"/>
  <c r="Y60" i="4"/>
  <c r="Y52" i="4"/>
  <c r="Y44" i="4"/>
  <c r="Y36" i="4"/>
  <c r="Y28" i="4"/>
  <c r="Z94" i="4"/>
  <c r="Z86" i="4"/>
  <c r="Z78" i="4"/>
  <c r="Z70" i="4"/>
  <c r="Z62" i="4"/>
  <c r="Z54" i="4"/>
  <c r="Z46" i="4"/>
  <c r="Z38" i="4"/>
  <c r="Z30" i="4"/>
  <c r="Z22" i="4"/>
  <c r="Y99" i="4"/>
  <c r="Y89" i="4"/>
  <c r="Y83" i="4"/>
  <c r="Y73" i="4"/>
  <c r="Y65" i="4"/>
  <c r="Y59" i="4"/>
  <c r="Y49" i="4"/>
  <c r="Y43" i="4"/>
  <c r="Y35" i="4"/>
  <c r="Y25" i="4"/>
  <c r="Z12" i="4"/>
  <c r="Z93" i="4"/>
  <c r="Z85" i="4"/>
  <c r="Z77" i="4"/>
  <c r="Z69" i="4"/>
  <c r="Z61" i="4"/>
  <c r="Z53" i="4"/>
  <c r="Z45" i="4"/>
  <c r="Z37" i="4"/>
  <c r="Z29" i="4"/>
  <c r="Z21" i="4"/>
  <c r="Y98" i="4"/>
  <c r="Y90" i="4"/>
  <c r="Y82" i="4"/>
  <c r="Y74" i="4"/>
  <c r="Y66" i="4"/>
  <c r="Y58" i="4"/>
  <c r="Y50" i="4"/>
  <c r="Y42" i="4"/>
  <c r="Y34" i="4"/>
  <c r="Y26" i="4"/>
  <c r="Z100" i="4"/>
  <c r="Z92" i="4"/>
  <c r="Z84" i="4"/>
  <c r="Z76" i="4"/>
  <c r="Z68" i="4"/>
  <c r="Z60" i="4"/>
  <c r="Z52" i="4"/>
  <c r="Z44" i="4"/>
  <c r="Z36" i="4"/>
  <c r="Z28" i="4"/>
  <c r="Z20" i="4"/>
  <c r="Z99" i="4"/>
  <c r="Z91" i="4"/>
  <c r="Z83" i="4"/>
  <c r="Z75" i="4"/>
  <c r="Z67" i="4"/>
  <c r="Z59" i="4"/>
  <c r="Z51" i="4"/>
  <c r="Z43" i="4"/>
  <c r="Z35" i="4"/>
  <c r="Z27" i="4"/>
  <c r="Z11" i="4"/>
  <c r="Y95" i="4"/>
  <c r="Y87" i="4"/>
  <c r="Y79" i="4"/>
  <c r="Y71" i="4"/>
  <c r="Y63" i="4"/>
  <c r="Y55" i="4"/>
  <c r="Y47" i="4"/>
  <c r="Y39" i="4"/>
  <c r="Y31" i="4"/>
  <c r="Z19" i="4"/>
  <c r="Z80" i="4"/>
  <c r="Z72" i="4"/>
  <c r="Z64" i="4"/>
  <c r="Z56" i="4"/>
  <c r="Z48" i="4"/>
  <c r="Z40" i="4"/>
  <c r="Z32" i="4"/>
  <c r="Z24" i="4"/>
  <c r="Y94" i="4"/>
  <c r="Y86" i="4"/>
  <c r="Y78" i="4"/>
  <c r="Y70" i="4"/>
  <c r="Y62" i="4"/>
  <c r="Y54" i="4"/>
  <c r="Y46" i="4"/>
  <c r="Y38" i="4"/>
  <c r="Y30" i="4"/>
  <c r="Z96" i="4"/>
  <c r="Z88" i="4"/>
  <c r="Y33" i="4"/>
  <c r="Y41" i="4"/>
  <c r="Y57" i="4"/>
  <c r="Z17" i="4"/>
  <c r="Z25" i="4"/>
  <c r="Z33" i="4"/>
  <c r="Z41" i="4"/>
  <c r="Z49" i="4"/>
  <c r="Z57" i="4"/>
  <c r="Z65" i="4"/>
  <c r="Z73" i="4"/>
  <c r="Z81" i="4"/>
  <c r="Z89" i="4"/>
  <c r="Z97" i="4"/>
  <c r="Y97" i="4"/>
  <c r="Z18" i="4"/>
  <c r="Y81" i="4"/>
  <c r="Y27" i="4"/>
  <c r="Y51" i="4"/>
  <c r="Y67" i="4"/>
  <c r="Y75" i="4"/>
  <c r="Y91" i="4"/>
  <c r="Z16" i="4"/>
  <c r="AF11" i="2"/>
  <c r="AF12" i="2"/>
  <c r="Z98" i="2"/>
  <c r="Z90" i="2"/>
  <c r="Z82" i="2"/>
  <c r="Z74" i="2"/>
  <c r="Z66" i="2"/>
  <c r="Z58" i="2"/>
  <c r="Z50" i="2"/>
  <c r="AA41" i="2"/>
  <c r="AA49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47" i="2"/>
  <c r="Y23" i="2"/>
  <c r="Y39" i="2"/>
  <c r="Z52" i="2"/>
  <c r="Y51" i="2"/>
  <c r="Y59" i="2"/>
  <c r="Y99" i="2"/>
  <c r="Z32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21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D26" i="2"/>
  <c r="X97" i="2"/>
  <c r="X89" i="2"/>
  <c r="X81" i="2"/>
  <c r="X57" i="2"/>
  <c r="X33" i="2"/>
  <c r="W61" i="2"/>
  <c r="W57" i="2"/>
  <c r="W53" i="2"/>
  <c r="W49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X46" i="2" l="1"/>
  <c r="W42" i="2"/>
  <c r="W43" i="2"/>
  <c r="Z45" i="2"/>
  <c r="Z44" i="2"/>
  <c r="AA48" i="2"/>
  <c r="H48" i="2" s="1"/>
  <c r="Y46" i="2"/>
  <c r="R46" i="2" s="1"/>
  <c r="Y45" i="2"/>
  <c r="R45" i="2" s="1"/>
  <c r="W48" i="2"/>
  <c r="W47" i="2"/>
  <c r="AA47" i="2"/>
  <c r="G47" i="2" s="1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W46" i="2"/>
  <c r="Q46" i="2" s="1"/>
  <c r="AA42" i="2"/>
  <c r="G42" i="2" s="1"/>
  <c r="W44" i="2"/>
  <c r="P44" i="2" s="1"/>
  <c r="W45" i="2"/>
  <c r="AA44" i="2"/>
  <c r="H44" i="2" s="1"/>
  <c r="AA46" i="2"/>
  <c r="H46" i="2" s="1"/>
  <c r="Y43" i="2"/>
  <c r="Y44" i="2"/>
  <c r="R44" i="2" s="1"/>
  <c r="AA43" i="2"/>
  <c r="G43" i="2" s="1"/>
  <c r="AA45" i="2"/>
  <c r="G45" i="2" s="1"/>
  <c r="X36" i="2"/>
  <c r="Z43" i="2"/>
  <c r="X44" i="2"/>
  <c r="Z35" i="2"/>
  <c r="X37" i="2"/>
  <c r="Z42" i="2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R79" i="4"/>
  <c r="R65" i="4"/>
  <c r="R98" i="4"/>
  <c r="R87" i="4"/>
  <c r="R98" i="2"/>
  <c r="R90" i="2"/>
  <c r="R77" i="4"/>
  <c r="R64" i="4"/>
  <c r="R42" i="4"/>
  <c r="R85" i="4"/>
  <c r="R41" i="4"/>
  <c r="R33" i="4"/>
  <c r="R55" i="4"/>
  <c r="R70" i="4"/>
  <c r="R81" i="4"/>
  <c r="R47" i="4"/>
  <c r="R74" i="4"/>
  <c r="R97" i="4"/>
  <c r="R59" i="4"/>
  <c r="R75" i="4"/>
  <c r="R53" i="4"/>
  <c r="R83" i="4"/>
  <c r="R32" i="4"/>
  <c r="R96" i="4"/>
  <c r="R60" i="4"/>
  <c r="R89" i="4"/>
  <c r="R48" i="4"/>
  <c r="R76" i="4"/>
  <c r="R51" i="4"/>
  <c r="R30" i="4"/>
  <c r="R82" i="4"/>
  <c r="R28" i="4"/>
  <c r="R92" i="4"/>
  <c r="R57" i="4"/>
  <c r="R63" i="4"/>
  <c r="R73" i="4"/>
  <c r="R27" i="4"/>
  <c r="R91" i="4"/>
  <c r="R54" i="4"/>
  <c r="R40" i="4"/>
  <c r="R68" i="4"/>
  <c r="R37" i="4"/>
  <c r="R88" i="4"/>
  <c r="R52" i="4"/>
  <c r="R66" i="4"/>
  <c r="R45" i="4"/>
  <c r="R95" i="4"/>
  <c r="R71" i="4"/>
  <c r="R94" i="4"/>
  <c r="R26" i="4"/>
  <c r="R90" i="4"/>
  <c r="R67" i="4"/>
  <c r="R29" i="4"/>
  <c r="R46" i="4"/>
  <c r="R39" i="4"/>
  <c r="R80" i="4"/>
  <c r="R44" i="4"/>
  <c r="R69" i="4"/>
  <c r="R49" i="4"/>
  <c r="R58" i="4"/>
  <c r="R35" i="4"/>
  <c r="R99" i="4"/>
  <c r="R38" i="4"/>
  <c r="R31" i="4"/>
  <c r="R72" i="4"/>
  <c r="R36" i="4"/>
  <c r="R100" i="4"/>
  <c r="R34" i="4"/>
  <c r="R50" i="4"/>
  <c r="R61" i="4"/>
  <c r="R93" i="4"/>
  <c r="R43" i="4"/>
  <c r="R86" i="4"/>
  <c r="R56" i="4"/>
  <c r="R84" i="4"/>
  <c r="R82" i="2"/>
  <c r="R62" i="4"/>
  <c r="R50" i="2"/>
  <c r="R78" i="4"/>
  <c r="P67" i="4"/>
  <c r="Q67" i="4"/>
  <c r="P43" i="4"/>
  <c r="Q43" i="4"/>
  <c r="Q98" i="4"/>
  <c r="P98" i="4"/>
  <c r="P80" i="4"/>
  <c r="V80" i="4" s="1"/>
  <c r="Q80" i="4"/>
  <c r="W9" i="4"/>
  <c r="P27" i="4"/>
  <c r="Q27" i="4"/>
  <c r="Q97" i="4"/>
  <c r="P97" i="4"/>
  <c r="V97" i="4" s="1"/>
  <c r="Q78" i="4"/>
  <c r="P78" i="4"/>
  <c r="V78" i="4" s="1"/>
  <c r="P55" i="4"/>
  <c r="Q55" i="4"/>
  <c r="Q42" i="4"/>
  <c r="P42" i="4"/>
  <c r="V42" i="4" s="1"/>
  <c r="P59" i="4"/>
  <c r="Q59" i="4"/>
  <c r="P84" i="4"/>
  <c r="Q84" i="4"/>
  <c r="P88" i="4"/>
  <c r="Q88" i="4"/>
  <c r="Q45" i="4"/>
  <c r="P45" i="4"/>
  <c r="Q26" i="4"/>
  <c r="P26" i="4"/>
  <c r="V26" i="4" s="1"/>
  <c r="Q29" i="4"/>
  <c r="P29" i="4"/>
  <c r="V29" i="4" s="1"/>
  <c r="P51" i="4"/>
  <c r="Q51" i="4"/>
  <c r="Q34" i="4"/>
  <c r="P34" i="4"/>
  <c r="P76" i="4"/>
  <c r="Q76" i="4"/>
  <c r="Q37" i="4"/>
  <c r="P37" i="4"/>
  <c r="V37" i="4" s="1"/>
  <c r="Q86" i="4"/>
  <c r="P86" i="4"/>
  <c r="P63" i="4"/>
  <c r="Q63" i="4"/>
  <c r="Q50" i="4"/>
  <c r="P50" i="4"/>
  <c r="V50" i="4" s="1"/>
  <c r="Q65" i="4"/>
  <c r="P65" i="4"/>
  <c r="V65" i="4" s="1"/>
  <c r="P28" i="4"/>
  <c r="Q28" i="4"/>
  <c r="P92" i="4"/>
  <c r="Q92" i="4"/>
  <c r="P32" i="4"/>
  <c r="Q32" i="4"/>
  <c r="P96" i="4"/>
  <c r="Q96" i="4"/>
  <c r="Q53" i="4"/>
  <c r="P53" i="4"/>
  <c r="Q90" i="4"/>
  <c r="P90" i="4"/>
  <c r="R80" i="2"/>
  <c r="Q30" i="4"/>
  <c r="P30" i="4"/>
  <c r="Q94" i="4"/>
  <c r="P94" i="4"/>
  <c r="P71" i="4"/>
  <c r="Q71" i="4"/>
  <c r="Q58" i="4"/>
  <c r="P58" i="4"/>
  <c r="Q73" i="4"/>
  <c r="P73" i="4"/>
  <c r="P36" i="4"/>
  <c r="V36" i="4" s="1"/>
  <c r="Q36" i="4"/>
  <c r="Q100" i="4"/>
  <c r="P100" i="4"/>
  <c r="P40" i="4"/>
  <c r="Q40" i="4"/>
  <c r="Q61" i="4"/>
  <c r="P61" i="4"/>
  <c r="P39" i="4"/>
  <c r="V39" i="4" s="1"/>
  <c r="Q39" i="4"/>
  <c r="P72" i="4"/>
  <c r="Q72" i="4"/>
  <c r="P47" i="4"/>
  <c r="Q47" i="4"/>
  <c r="Q38" i="4"/>
  <c r="P38" i="4"/>
  <c r="P79" i="4"/>
  <c r="V79" i="4" s="1"/>
  <c r="I80" i="4" s="1"/>
  <c r="Q79" i="4"/>
  <c r="Q66" i="4"/>
  <c r="P66" i="4"/>
  <c r="P83" i="4"/>
  <c r="Q83" i="4"/>
  <c r="P44" i="4"/>
  <c r="Q44" i="4"/>
  <c r="P48" i="4"/>
  <c r="V48" i="4" s="1"/>
  <c r="Q48" i="4"/>
  <c r="Q69" i="4"/>
  <c r="P69" i="4"/>
  <c r="V69" i="4" s="1"/>
  <c r="Q62" i="4"/>
  <c r="P62" i="4"/>
  <c r="Q70" i="4"/>
  <c r="P70" i="4"/>
  <c r="R79" i="2"/>
  <c r="P91" i="4"/>
  <c r="Q91" i="4"/>
  <c r="Q81" i="4"/>
  <c r="P81" i="4"/>
  <c r="Q57" i="4"/>
  <c r="P57" i="4"/>
  <c r="V57" i="4" s="1"/>
  <c r="Q46" i="4"/>
  <c r="P46" i="4"/>
  <c r="V46" i="4" s="1"/>
  <c r="P87" i="4"/>
  <c r="Q87" i="4"/>
  <c r="Q74" i="4"/>
  <c r="P74" i="4"/>
  <c r="V74" i="4" s="1"/>
  <c r="Q25" i="4"/>
  <c r="P25" i="4"/>
  <c r="Q89" i="4"/>
  <c r="P89" i="4"/>
  <c r="V89" i="4" s="1"/>
  <c r="P52" i="4"/>
  <c r="Q52" i="4"/>
  <c r="P56" i="4"/>
  <c r="Q56" i="4"/>
  <c r="Q77" i="4"/>
  <c r="P77" i="4"/>
  <c r="V77" i="4" s="1"/>
  <c r="Q33" i="4"/>
  <c r="P33" i="4"/>
  <c r="V33" i="4" s="1"/>
  <c r="P68" i="4"/>
  <c r="Q68" i="4"/>
  <c r="Q93" i="4"/>
  <c r="P93" i="4"/>
  <c r="V93" i="4" s="1"/>
  <c r="Q49" i="4"/>
  <c r="P49" i="4"/>
  <c r="V49" i="4" s="1"/>
  <c r="P75" i="4"/>
  <c r="Q75" i="4"/>
  <c r="Q41" i="4"/>
  <c r="P41" i="4"/>
  <c r="Q54" i="4"/>
  <c r="P54" i="4"/>
  <c r="V54" i="4" s="1"/>
  <c r="P31" i="4"/>
  <c r="Q31" i="4"/>
  <c r="P95" i="4"/>
  <c r="Q95" i="4"/>
  <c r="Q82" i="4"/>
  <c r="P82" i="4"/>
  <c r="P35" i="4"/>
  <c r="Q35" i="4"/>
  <c r="Q99" i="4"/>
  <c r="P99" i="4"/>
  <c r="P60" i="4"/>
  <c r="Q60" i="4"/>
  <c r="P64" i="4"/>
  <c r="V64" i="4" s="1"/>
  <c r="Q64" i="4"/>
  <c r="Q85" i="4"/>
  <c r="P85" i="4"/>
  <c r="V85" i="4" s="1"/>
  <c r="R66" i="2"/>
  <c r="R87" i="2"/>
  <c r="R88" i="2"/>
  <c r="R74" i="2"/>
  <c r="AG12" i="2"/>
  <c r="AH12" i="2"/>
  <c r="AG11" i="2"/>
  <c r="AH11" i="2"/>
  <c r="AF13" i="2"/>
  <c r="AF14" i="2"/>
  <c r="R42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49" i="2"/>
  <c r="H49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R47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49" i="2"/>
  <c r="Q49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48" i="2"/>
  <c r="Q48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47" i="2"/>
  <c r="Q47" i="2"/>
  <c r="P62" i="2"/>
  <c r="Q62" i="2"/>
  <c r="P77" i="2"/>
  <c r="Q77" i="2"/>
  <c r="Q58" i="2"/>
  <c r="P58" i="2"/>
  <c r="R78" i="2"/>
  <c r="R61" i="2"/>
  <c r="R100" i="2"/>
  <c r="D8" i="2"/>
  <c r="U9" i="2"/>
  <c r="V81" i="4" l="1"/>
  <c r="V66" i="4"/>
  <c r="V68" i="4"/>
  <c r="V28" i="4"/>
  <c r="V51" i="4"/>
  <c r="V98" i="4"/>
  <c r="I98" i="4" s="1"/>
  <c r="K98" i="4" s="1"/>
  <c r="L98" i="4" s="1"/>
  <c r="V47" i="4"/>
  <c r="I47" i="4" s="1"/>
  <c r="V40" i="4"/>
  <c r="K40" i="4" s="1"/>
  <c r="L40" i="4" s="1"/>
  <c r="V90" i="4"/>
  <c r="I90" i="4" s="1"/>
  <c r="K90" i="4" s="1"/>
  <c r="L90" i="4" s="1"/>
  <c r="V34" i="4"/>
  <c r="V43" i="4"/>
  <c r="I43" i="4" s="1"/>
  <c r="V100" i="4"/>
  <c r="I101" i="4" s="1"/>
  <c r="K101" i="4" s="1"/>
  <c r="L101" i="4" s="1"/>
  <c r="V52" i="4"/>
  <c r="V87" i="4"/>
  <c r="I81" i="4"/>
  <c r="V38" i="4"/>
  <c r="I39" i="4" s="1"/>
  <c r="V73" i="4"/>
  <c r="K73" i="4" s="1"/>
  <c r="V88" i="4"/>
  <c r="K46" i="4"/>
  <c r="I79" i="4"/>
  <c r="V60" i="4"/>
  <c r="V95" i="4"/>
  <c r="V75" i="4"/>
  <c r="I75" i="4" s="1"/>
  <c r="V70" i="4"/>
  <c r="V61" i="4"/>
  <c r="I74" i="4"/>
  <c r="J73" i="4"/>
  <c r="A73" i="4"/>
  <c r="V30" i="4"/>
  <c r="I30" i="4" s="1"/>
  <c r="V96" i="4"/>
  <c r="I97" i="4" s="1"/>
  <c r="K97" i="4" s="1"/>
  <c r="L97" i="4" s="1"/>
  <c r="V84" i="4"/>
  <c r="I85" i="4" s="1"/>
  <c r="K85" i="4" s="1"/>
  <c r="L85" i="4" s="1"/>
  <c r="J36" i="4"/>
  <c r="I37" i="4"/>
  <c r="K29" i="4"/>
  <c r="V99" i="4"/>
  <c r="I100" i="4" s="1"/>
  <c r="K49" i="4"/>
  <c r="I50" i="4"/>
  <c r="A49" i="4"/>
  <c r="I78" i="4"/>
  <c r="K57" i="4"/>
  <c r="A57" i="4"/>
  <c r="S44" i="4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V44" i="4"/>
  <c r="K50" i="4"/>
  <c r="I51" i="4"/>
  <c r="A50" i="4"/>
  <c r="J26" i="4"/>
  <c r="K48" i="4"/>
  <c r="I49" i="4"/>
  <c r="A48" i="4"/>
  <c r="I66" i="4"/>
  <c r="K65" i="4"/>
  <c r="J65" i="4"/>
  <c r="A65" i="4"/>
  <c r="V31" i="4"/>
  <c r="V62" i="4"/>
  <c r="V58" i="4"/>
  <c r="V32" i="4"/>
  <c r="V76" i="4"/>
  <c r="I77" i="4" s="1"/>
  <c r="V59" i="4"/>
  <c r="I40" i="4"/>
  <c r="K39" i="4"/>
  <c r="J74" i="4"/>
  <c r="K74" i="4"/>
  <c r="A74" i="4"/>
  <c r="V83" i="4"/>
  <c r="I48" i="4"/>
  <c r="K47" i="4"/>
  <c r="J34" i="4"/>
  <c r="L34" i="4" s="1"/>
  <c r="V45" i="4"/>
  <c r="K42" i="4"/>
  <c r="V35" i="4"/>
  <c r="V56" i="4"/>
  <c r="K69" i="4"/>
  <c r="I70" i="4"/>
  <c r="J69" i="4"/>
  <c r="A69" i="4"/>
  <c r="J66" i="4"/>
  <c r="K66" i="4"/>
  <c r="A66" i="4"/>
  <c r="V92" i="4"/>
  <c r="I93" i="4" s="1"/>
  <c r="K93" i="4" s="1"/>
  <c r="L93" i="4" s="1"/>
  <c r="V63" i="4"/>
  <c r="V27" i="4"/>
  <c r="I27" i="4" s="1"/>
  <c r="K33" i="4"/>
  <c r="L33" i="4" s="1"/>
  <c r="J37" i="4"/>
  <c r="V82" i="4"/>
  <c r="I83" i="4" s="1"/>
  <c r="V41" i="4"/>
  <c r="V72" i="4"/>
  <c r="V71" i="4"/>
  <c r="V53" i="4"/>
  <c r="V86" i="4"/>
  <c r="I87" i="4" s="1"/>
  <c r="K87" i="4" s="1"/>
  <c r="L87" i="4" s="1"/>
  <c r="V67" i="4"/>
  <c r="K54" i="4"/>
  <c r="A54" i="4"/>
  <c r="I65" i="4"/>
  <c r="J64" i="4"/>
  <c r="K64" i="4"/>
  <c r="A64" i="4"/>
  <c r="J68" i="4"/>
  <c r="I69" i="4"/>
  <c r="K68" i="4"/>
  <c r="A68" i="4"/>
  <c r="K52" i="4"/>
  <c r="A52" i="4"/>
  <c r="V91" i="4"/>
  <c r="V94" i="4"/>
  <c r="I95" i="4" s="1"/>
  <c r="K95" i="4" s="1"/>
  <c r="L95" i="4" s="1"/>
  <c r="K28" i="4"/>
  <c r="I29" i="4"/>
  <c r="K51" i="4"/>
  <c r="I52" i="4"/>
  <c r="A51" i="4"/>
  <c r="V55" i="4"/>
  <c r="G40" i="2"/>
  <c r="G44" i="2"/>
  <c r="G48" i="2"/>
  <c r="R37" i="2"/>
  <c r="R34" i="2"/>
  <c r="P46" i="2"/>
  <c r="R36" i="2"/>
  <c r="H47" i="2"/>
  <c r="H38" i="2"/>
  <c r="H45" i="2"/>
  <c r="H36" i="2"/>
  <c r="P37" i="2"/>
  <c r="R43" i="2"/>
  <c r="G46" i="2"/>
  <c r="H37" i="2"/>
  <c r="P36" i="2"/>
  <c r="Q45" i="2"/>
  <c r="Q37" i="2"/>
  <c r="H39" i="2"/>
  <c r="X24" i="2"/>
  <c r="E37" i="2"/>
  <c r="H43" i="2"/>
  <c r="Z23" i="2"/>
  <c r="R23" i="2" s="1"/>
  <c r="Q44" i="2"/>
  <c r="H42" i="2"/>
  <c r="X25" i="2"/>
  <c r="K100" i="4"/>
  <c r="L100" i="4" s="1"/>
  <c r="Z22" i="2"/>
  <c r="P45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R29" i="2" s="1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AA29" i="2" s="1"/>
  <c r="W25" i="2"/>
  <c r="AA25" i="2"/>
  <c r="Y25" i="2"/>
  <c r="R25" i="2" s="1"/>
  <c r="U30" i="2"/>
  <c r="Y32" i="2" s="1"/>
  <c r="R32" i="2" s="1"/>
  <c r="Y30" i="2"/>
  <c r="D29" i="2"/>
  <c r="AC10" i="4"/>
  <c r="W10" i="4"/>
  <c r="Y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I38" i="4" l="1"/>
  <c r="K38" i="4"/>
  <c r="L38" i="4" s="1"/>
  <c r="I41" i="4"/>
  <c r="I88" i="4"/>
  <c r="K88" i="4" s="1"/>
  <c r="L88" i="4" s="1"/>
  <c r="I35" i="4"/>
  <c r="I44" i="4"/>
  <c r="J43" i="4"/>
  <c r="I34" i="4"/>
  <c r="I84" i="4"/>
  <c r="K84" i="4" s="1"/>
  <c r="L84" i="4" s="1"/>
  <c r="I92" i="4"/>
  <c r="K92" i="4" s="1"/>
  <c r="L92" i="4" s="1"/>
  <c r="I89" i="4"/>
  <c r="K89" i="4" s="1"/>
  <c r="L89" i="4" s="1"/>
  <c r="I82" i="4"/>
  <c r="I56" i="4"/>
  <c r="K55" i="4"/>
  <c r="A55" i="4"/>
  <c r="K58" i="4"/>
  <c r="L58" i="4" s="1"/>
  <c r="I59" i="4"/>
  <c r="A58" i="4"/>
  <c r="K53" i="4"/>
  <c r="I54" i="4"/>
  <c r="A53" i="4"/>
  <c r="J62" i="4"/>
  <c r="K62" i="4"/>
  <c r="I63" i="4"/>
  <c r="A62" i="4"/>
  <c r="I31" i="4"/>
  <c r="J30" i="4"/>
  <c r="L30" i="4" s="1"/>
  <c r="J70" i="4"/>
  <c r="I71" i="4"/>
  <c r="K70" i="4"/>
  <c r="A70" i="4"/>
  <c r="I53" i="4"/>
  <c r="I72" i="4"/>
  <c r="J71" i="4"/>
  <c r="K71" i="4"/>
  <c r="L71" i="4" s="1"/>
  <c r="A71" i="4"/>
  <c r="I32" i="4"/>
  <c r="J31" i="4"/>
  <c r="I58" i="4"/>
  <c r="J75" i="4"/>
  <c r="K75" i="4"/>
  <c r="I76" i="4"/>
  <c r="A75" i="4"/>
  <c r="I91" i="4"/>
  <c r="K91" i="4" s="1"/>
  <c r="L91" i="4" s="1"/>
  <c r="I73" i="4"/>
  <c r="J72" i="4"/>
  <c r="K72" i="4"/>
  <c r="A72" i="4"/>
  <c r="J27" i="4"/>
  <c r="I28" i="4"/>
  <c r="I96" i="4"/>
  <c r="K96" i="4" s="1"/>
  <c r="L96" i="4" s="1"/>
  <c r="J41" i="4"/>
  <c r="L41" i="4" s="1"/>
  <c r="I42" i="4"/>
  <c r="I64" i="4"/>
  <c r="J63" i="4"/>
  <c r="K63" i="4"/>
  <c r="L63" i="4" s="1"/>
  <c r="A63" i="4"/>
  <c r="J60" i="4"/>
  <c r="I61" i="4"/>
  <c r="K60" i="4"/>
  <c r="L60" i="4" s="1"/>
  <c r="A60" i="4"/>
  <c r="I86" i="4"/>
  <c r="K86" i="4" s="1"/>
  <c r="L86" i="4" s="1"/>
  <c r="J45" i="4"/>
  <c r="I46" i="4"/>
  <c r="K59" i="4"/>
  <c r="I60" i="4"/>
  <c r="A59" i="4"/>
  <c r="I55" i="4"/>
  <c r="I94" i="4"/>
  <c r="K94" i="4" s="1"/>
  <c r="L94" i="4" s="1"/>
  <c r="K56" i="4"/>
  <c r="I57" i="4"/>
  <c r="A56" i="4"/>
  <c r="I99" i="4"/>
  <c r="K99" i="4" s="1"/>
  <c r="L99" i="4" s="1"/>
  <c r="K61" i="4"/>
  <c r="I62" i="4"/>
  <c r="J61" i="4"/>
  <c r="A61" i="4"/>
  <c r="J67" i="4"/>
  <c r="K67" i="4"/>
  <c r="I68" i="4"/>
  <c r="A67" i="4"/>
  <c r="I67" i="4"/>
  <c r="K35" i="4"/>
  <c r="I36" i="4"/>
  <c r="I33" i="4"/>
  <c r="J32" i="4"/>
  <c r="L32" i="4" s="1"/>
  <c r="J44" i="4"/>
  <c r="K44" i="4"/>
  <c r="L44" i="4" s="1"/>
  <c r="I45" i="4"/>
  <c r="R30" i="2"/>
  <c r="W28" i="2"/>
  <c r="E9" i="2"/>
  <c r="Y26" i="2"/>
  <c r="R26" i="2" s="1"/>
  <c r="W27" i="2"/>
  <c r="P27" i="2" s="1"/>
  <c r="AA28" i="2"/>
  <c r="H28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W29" i="2"/>
  <c r="P29" i="2" s="1"/>
  <c r="P38" i="2"/>
  <c r="Q38" i="2"/>
  <c r="Q42" i="2"/>
  <c r="P42" i="2"/>
  <c r="Q39" i="2"/>
  <c r="P39" i="2"/>
  <c r="P43" i="2"/>
  <c r="Q43" i="2"/>
  <c r="P40" i="2"/>
  <c r="Q40" i="2"/>
  <c r="P41" i="2"/>
  <c r="Q41" i="2"/>
  <c r="G29" i="2"/>
  <c r="H29" i="2"/>
  <c r="W31" i="2"/>
  <c r="P25" i="2"/>
  <c r="Q25" i="2"/>
  <c r="W34" i="2"/>
  <c r="W35" i="2"/>
  <c r="D30" i="2"/>
  <c r="AA35" i="2"/>
  <c r="Y33" i="2"/>
  <c r="R33" i="2" s="1"/>
  <c r="AA31" i="2"/>
  <c r="G25" i="2"/>
  <c r="H25" i="2"/>
  <c r="Y31" i="2"/>
  <c r="R31" i="2" s="1"/>
  <c r="W32" i="2"/>
  <c r="AA34" i="2"/>
  <c r="AA32" i="2"/>
  <c r="AA30" i="2"/>
  <c r="W30" i="2"/>
  <c r="Y28" i="2"/>
  <c r="R28" i="2" s="1"/>
  <c r="D25" i="2"/>
  <c r="W33" i="2"/>
  <c r="AA33" i="2"/>
  <c r="P28" i="2"/>
  <c r="Q28" i="2"/>
  <c r="L43" i="4"/>
  <c r="L61" i="4"/>
  <c r="L64" i="4"/>
  <c r="L52" i="4"/>
  <c r="L53" i="4"/>
  <c r="L42" i="4"/>
  <c r="L59" i="4"/>
  <c r="L68" i="4"/>
  <c r="J83" i="4"/>
  <c r="K83" i="4"/>
  <c r="L83" i="4" s="1"/>
  <c r="L74" i="4"/>
  <c r="L67" i="4"/>
  <c r="K78" i="4"/>
  <c r="L78" i="4" s="1"/>
  <c r="J78" i="4"/>
  <c r="K76" i="4"/>
  <c r="L76" i="4" s="1"/>
  <c r="J76" i="4"/>
  <c r="L75" i="4"/>
  <c r="L47" i="4"/>
  <c r="J81" i="4"/>
  <c r="K81" i="4"/>
  <c r="L81" i="4" s="1"/>
  <c r="K79" i="4"/>
  <c r="L79" i="4" s="1"/>
  <c r="J79" i="4"/>
  <c r="L55" i="4"/>
  <c r="L72" i="4"/>
  <c r="L56" i="4"/>
  <c r="L69" i="4"/>
  <c r="J77" i="4"/>
  <c r="K77" i="4"/>
  <c r="L77" i="4" s="1"/>
  <c r="L73" i="4"/>
  <c r="L57" i="4"/>
  <c r="L46" i="4"/>
  <c r="L50" i="4"/>
  <c r="J82" i="4"/>
  <c r="K82" i="4"/>
  <c r="L82" i="4" s="1"/>
  <c r="L62" i="4"/>
  <c r="J80" i="4"/>
  <c r="K80" i="4"/>
  <c r="L80" i="4" s="1"/>
  <c r="L65" i="4"/>
  <c r="L54" i="4"/>
  <c r="L70" i="4"/>
  <c r="L48" i="4"/>
  <c r="L49" i="4"/>
  <c r="L66" i="4"/>
  <c r="L51" i="4"/>
  <c r="AA11" i="4"/>
  <c r="R11" i="4" s="1"/>
  <c r="AC11" i="4"/>
  <c r="P10" i="4"/>
  <c r="Q10" i="4"/>
  <c r="W11" i="4"/>
  <c r="Y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U10" i="4" l="1"/>
  <c r="V10" i="4"/>
  <c r="S10" i="4"/>
  <c r="P10" i="2"/>
  <c r="Q27" i="2"/>
  <c r="G28" i="2"/>
  <c r="R11" i="2"/>
  <c r="H26" i="2"/>
  <c r="P26" i="2"/>
  <c r="H27" i="2"/>
  <c r="Q29" i="2"/>
  <c r="Q30" i="2"/>
  <c r="P30" i="2"/>
  <c r="P35" i="2"/>
  <c r="Q35" i="2"/>
  <c r="G30" i="2"/>
  <c r="H30" i="2"/>
  <c r="G33" i="2"/>
  <c r="H33" i="2"/>
  <c r="H32" i="2"/>
  <c r="G32" i="2"/>
  <c r="G31" i="2"/>
  <c r="H31" i="2"/>
  <c r="P31" i="2"/>
  <c r="Q31" i="2"/>
  <c r="Q34" i="2"/>
  <c r="P34" i="2"/>
  <c r="AA12" i="2"/>
  <c r="G12" i="2" s="1"/>
  <c r="U12" i="2"/>
  <c r="W13" i="2" s="1"/>
  <c r="P33" i="2"/>
  <c r="Q33" i="2"/>
  <c r="H34" i="2"/>
  <c r="G34" i="2"/>
  <c r="P32" i="2"/>
  <c r="Q32" i="2"/>
  <c r="G35" i="2"/>
  <c r="H35" i="2"/>
  <c r="W12" i="4"/>
  <c r="Y13" i="4" s="1"/>
  <c r="AA12" i="4"/>
  <c r="R12" i="4" s="1"/>
  <c r="AC12" i="4"/>
  <c r="Y12" i="4"/>
  <c r="P12" i="4" s="1"/>
  <c r="P11" i="4"/>
  <c r="Q11" i="4"/>
  <c r="I10" i="2"/>
  <c r="Y12" i="2"/>
  <c r="W12" i="2"/>
  <c r="AC12" i="2"/>
  <c r="P11" i="2"/>
  <c r="D11" i="2"/>
  <c r="Q11" i="2"/>
  <c r="Z12" i="2"/>
  <c r="V12" i="2"/>
  <c r="E11" i="2"/>
  <c r="X12" i="2"/>
  <c r="V11" i="4" l="1"/>
  <c r="S11" i="4"/>
  <c r="K11" i="4"/>
  <c r="K10" i="4"/>
  <c r="I11" i="4"/>
  <c r="D11" i="1" s="1"/>
  <c r="I10" i="4"/>
  <c r="D10" i="1" s="1"/>
  <c r="B10" i="4"/>
  <c r="C10" i="1" s="1"/>
  <c r="D10" i="4"/>
  <c r="C10" i="4"/>
  <c r="J10" i="4" s="1"/>
  <c r="T10" i="4"/>
  <c r="U11" i="4" s="1"/>
  <c r="T11" i="4" s="1"/>
  <c r="H12" i="2"/>
  <c r="AA13" i="2"/>
  <c r="AC13" i="4"/>
  <c r="Y13" i="2"/>
  <c r="U13" i="2"/>
  <c r="D12" i="2"/>
  <c r="I12" i="2" s="1"/>
  <c r="W13" i="4"/>
  <c r="AC14" i="4" s="1"/>
  <c r="AA13" i="4"/>
  <c r="R13" i="4" s="1"/>
  <c r="R12" i="2"/>
  <c r="Q12" i="4"/>
  <c r="V12" i="4" s="1"/>
  <c r="Q13" i="4"/>
  <c r="P13" i="4"/>
  <c r="H13" i="2"/>
  <c r="G13" i="2"/>
  <c r="X13" i="2"/>
  <c r="P13" i="2" s="1"/>
  <c r="AC13" i="2"/>
  <c r="P12" i="2"/>
  <c r="Q12" i="2"/>
  <c r="Z13" i="2"/>
  <c r="R13" i="2" s="1"/>
  <c r="V13" i="2"/>
  <c r="E12" i="2"/>
  <c r="J12" i="4" l="1"/>
  <c r="I12" i="4"/>
  <c r="U12" i="4"/>
  <c r="D11" i="4"/>
  <c r="B11" i="4"/>
  <c r="C11" i="1" s="1"/>
  <c r="V13" i="4"/>
  <c r="S12" i="4"/>
  <c r="S13" i="4" s="1"/>
  <c r="AC14" i="2"/>
  <c r="D12" i="1"/>
  <c r="L10" i="4"/>
  <c r="AF11" i="4" s="1"/>
  <c r="AG11" i="4" s="1"/>
  <c r="U14" i="2"/>
  <c r="AA15" i="2" s="1"/>
  <c r="D13" i="2"/>
  <c r="I13" i="2" s="1"/>
  <c r="W14" i="2"/>
  <c r="Y14" i="2"/>
  <c r="AA14" i="2"/>
  <c r="AA14" i="4"/>
  <c r="R14" i="4" s="1"/>
  <c r="E10" i="4"/>
  <c r="AD11" i="4" s="1"/>
  <c r="AE11" i="4" s="1"/>
  <c r="C11" i="4" s="1"/>
  <c r="W14" i="4"/>
  <c r="AC15" i="4" s="1"/>
  <c r="Y14" i="4"/>
  <c r="Q13" i="2"/>
  <c r="Z14" i="2"/>
  <c r="V14" i="2"/>
  <c r="E13" i="2"/>
  <c r="X14" i="2"/>
  <c r="J11" i="4" l="1"/>
  <c r="J13" i="4"/>
  <c r="D12" i="4"/>
  <c r="C12" i="4"/>
  <c r="B12" i="4"/>
  <c r="C12" i="1" s="1"/>
  <c r="I13" i="4"/>
  <c r="D13" i="1" s="1"/>
  <c r="A10" i="4"/>
  <c r="B10" i="1" s="1"/>
  <c r="W15" i="2"/>
  <c r="AC15" i="2"/>
  <c r="E11" i="4"/>
  <c r="R14" i="2"/>
  <c r="AA15" i="4"/>
  <c r="R15" i="4" s="1"/>
  <c r="H15" i="2"/>
  <c r="G15" i="2"/>
  <c r="H14" i="2"/>
  <c r="G14" i="2"/>
  <c r="D14" i="2"/>
  <c r="U15" i="2"/>
  <c r="AA16" i="2" s="1"/>
  <c r="Y15" i="2"/>
  <c r="M10" i="4"/>
  <c r="G10" i="1" s="1"/>
  <c r="AH11" i="4"/>
  <c r="W15" i="4"/>
  <c r="Y16" i="4" s="1"/>
  <c r="Y15" i="4"/>
  <c r="Q14" i="4"/>
  <c r="P14" i="4"/>
  <c r="AI11" i="4"/>
  <c r="Q14" i="2"/>
  <c r="P14" i="2"/>
  <c r="Z15" i="2"/>
  <c r="V15" i="2"/>
  <c r="E14" i="2"/>
  <c r="X15" i="2"/>
  <c r="V14" i="4" l="1"/>
  <c r="S14" i="4"/>
  <c r="AD12" i="4"/>
  <c r="A11" i="4"/>
  <c r="B11" i="1" s="1"/>
  <c r="AA16" i="4"/>
  <c r="R16" i="4" s="1"/>
  <c r="AC16" i="4"/>
  <c r="R15" i="2"/>
  <c r="D15" i="2"/>
  <c r="I15" i="2" s="1"/>
  <c r="U16" i="2"/>
  <c r="W17" i="2" s="1"/>
  <c r="Y16" i="2"/>
  <c r="W16" i="2"/>
  <c r="H16" i="2"/>
  <c r="G16" i="2"/>
  <c r="I14" i="2"/>
  <c r="P15" i="4"/>
  <c r="Q15" i="4"/>
  <c r="P16" i="4"/>
  <c r="Q16" i="4"/>
  <c r="W16" i="4"/>
  <c r="Z16" i="2"/>
  <c r="AC16" i="2"/>
  <c r="Q15" i="2"/>
  <c r="P15" i="2"/>
  <c r="V16" i="2"/>
  <c r="E15" i="2"/>
  <c r="X16" i="2"/>
  <c r="S15" i="4" l="1"/>
  <c r="V15" i="4"/>
  <c r="I15" i="4" s="1"/>
  <c r="D15" i="1" s="1"/>
  <c r="V16" i="4"/>
  <c r="J14" i="4"/>
  <c r="I14" i="4"/>
  <c r="D14" i="1" s="1"/>
  <c r="L11" i="4"/>
  <c r="M11" i="4" s="1"/>
  <c r="R16" i="2"/>
  <c r="AA17" i="2"/>
  <c r="H17" i="2" s="1"/>
  <c r="D16" i="2"/>
  <c r="I16" i="2" s="1"/>
  <c r="U17" i="2"/>
  <c r="Y17" i="2"/>
  <c r="W17" i="4"/>
  <c r="AA18" i="4" s="1"/>
  <c r="R18" i="4" s="1"/>
  <c r="AA17" i="4"/>
  <c r="R17" i="4" s="1"/>
  <c r="Y17" i="4"/>
  <c r="AC17" i="4"/>
  <c r="P16" i="2"/>
  <c r="Q16" i="2"/>
  <c r="Z17" i="2"/>
  <c r="V17" i="2"/>
  <c r="Z18" i="2" s="1"/>
  <c r="E16" i="2"/>
  <c r="X17" i="2"/>
  <c r="J16" i="4" l="1"/>
  <c r="I16" i="4"/>
  <c r="D16" i="1" s="1"/>
  <c r="K15" i="4"/>
  <c r="J15" i="4"/>
  <c r="L15" i="4" s="1"/>
  <c r="T15" i="4" s="1"/>
  <c r="AF12" i="4"/>
  <c r="N11" i="4"/>
  <c r="G11" i="1"/>
  <c r="O12" i="4"/>
  <c r="AE12" i="4" s="1"/>
  <c r="AC18" i="4"/>
  <c r="R17" i="2"/>
  <c r="G17" i="2"/>
  <c r="Y18" i="4"/>
  <c r="Q18" i="4" s="1"/>
  <c r="U18" i="2"/>
  <c r="AA19" i="2" s="1"/>
  <c r="D17" i="2"/>
  <c r="W18" i="2"/>
  <c r="AA18" i="2"/>
  <c r="Y18" i="2"/>
  <c r="R18" i="2" s="1"/>
  <c r="Q17" i="4"/>
  <c r="P17" i="4"/>
  <c r="V17" i="4" s="1"/>
  <c r="L16" i="4"/>
  <c r="W18" i="4"/>
  <c r="P17" i="2"/>
  <c r="Q17" i="2"/>
  <c r="X21" i="2"/>
  <c r="Z20" i="2"/>
  <c r="Z19" i="2"/>
  <c r="X19" i="2"/>
  <c r="E17" i="2"/>
  <c r="X22" i="2"/>
  <c r="X18" i="2"/>
  <c r="X20" i="2"/>
  <c r="J17" i="4" l="1"/>
  <c r="I17" i="4"/>
  <c r="D17" i="1" s="1"/>
  <c r="AG12" i="4"/>
  <c r="AH12" i="4"/>
  <c r="P18" i="4"/>
  <c r="V18" i="4" s="1"/>
  <c r="H19" i="2"/>
  <c r="G19" i="2"/>
  <c r="D18" i="2"/>
  <c r="U19" i="2"/>
  <c r="W23" i="2" s="1"/>
  <c r="W19" i="2"/>
  <c r="P19" i="2" s="1"/>
  <c r="H18" i="2"/>
  <c r="G18" i="2"/>
  <c r="Y19" i="2"/>
  <c r="R19" i="2" s="1"/>
  <c r="W19" i="4"/>
  <c r="AA24" i="4" s="1"/>
  <c r="R24" i="4" s="1"/>
  <c r="AC19" i="4"/>
  <c r="AA19" i="4"/>
  <c r="R19" i="4" s="1"/>
  <c r="Y19" i="4"/>
  <c r="E12" i="4"/>
  <c r="AD13" i="4" s="1"/>
  <c r="L13" i="4"/>
  <c r="Q18" i="2"/>
  <c r="P18" i="2"/>
  <c r="J18" i="4" l="1"/>
  <c r="I18" i="4"/>
  <c r="AI12" i="4"/>
  <c r="K12" i="4"/>
  <c r="D18" i="1"/>
  <c r="L17" i="4"/>
  <c r="L18" i="4"/>
  <c r="Y20" i="4"/>
  <c r="P20" i="4" s="1"/>
  <c r="AA21" i="2"/>
  <c r="G21" i="2" s="1"/>
  <c r="Q19" i="2"/>
  <c r="AA23" i="2"/>
  <c r="G23" i="2" s="1"/>
  <c r="Y21" i="2"/>
  <c r="R21" i="2" s="1"/>
  <c r="P23" i="2"/>
  <c r="Q23" i="2"/>
  <c r="AC23" i="4"/>
  <c r="D19" i="2"/>
  <c r="AA24" i="2"/>
  <c r="Y22" i="2"/>
  <c r="R22" i="2" s="1"/>
  <c r="W24" i="2"/>
  <c r="Y20" i="2"/>
  <c r="R20" i="2" s="1"/>
  <c r="AA20" i="2"/>
  <c r="AA22" i="2"/>
  <c r="W20" i="2"/>
  <c r="W22" i="2"/>
  <c r="AC20" i="4"/>
  <c r="W21" i="2"/>
  <c r="AC21" i="4"/>
  <c r="AA21" i="4"/>
  <c r="R21" i="4" s="1"/>
  <c r="Y21" i="4"/>
  <c r="Q21" i="4" s="1"/>
  <c r="AA22" i="4"/>
  <c r="R22" i="4" s="1"/>
  <c r="P19" i="4"/>
  <c r="Q19" i="4"/>
  <c r="Y23" i="4"/>
  <c r="AA25" i="4"/>
  <c r="R25" i="4" s="1"/>
  <c r="V25" i="4" s="1"/>
  <c r="Y24" i="4"/>
  <c r="AC24" i="4"/>
  <c r="AA23" i="4"/>
  <c r="R23" i="4" s="1"/>
  <c r="AC22" i="4"/>
  <c r="Y22" i="4"/>
  <c r="AA20" i="4"/>
  <c r="R20" i="4" s="1"/>
  <c r="G11" i="2"/>
  <c r="I11" i="2" s="1"/>
  <c r="V19" i="4" l="1"/>
  <c r="J19" i="4" s="1"/>
  <c r="J25" i="4"/>
  <c r="I26" i="4"/>
  <c r="I19" i="4"/>
  <c r="D19" i="1"/>
  <c r="A12" i="4"/>
  <c r="B12" i="1" s="1"/>
  <c r="Q20" i="4"/>
  <c r="V20" i="4" s="1"/>
  <c r="H23" i="2"/>
  <c r="H21" i="2"/>
  <c r="P21" i="4"/>
  <c r="V21" i="4" s="1"/>
  <c r="H24" i="2"/>
  <c r="G24" i="2"/>
  <c r="P22" i="2"/>
  <c r="Q22" i="2"/>
  <c r="P20" i="2"/>
  <c r="Q20" i="2"/>
  <c r="G22" i="2"/>
  <c r="H22" i="2"/>
  <c r="H20" i="2"/>
  <c r="G20" i="2"/>
  <c r="P24" i="2"/>
  <c r="Q24" i="2"/>
  <c r="P21" i="2"/>
  <c r="Q21" i="2"/>
  <c r="L25" i="4"/>
  <c r="Q23" i="4"/>
  <c r="P23" i="4"/>
  <c r="Q22" i="4"/>
  <c r="P22" i="4"/>
  <c r="V22" i="4" s="1"/>
  <c r="Q24" i="4"/>
  <c r="P24" i="4"/>
  <c r="L12" i="4"/>
  <c r="V23" i="4" l="1"/>
  <c r="J20" i="4"/>
  <c r="I21" i="4"/>
  <c r="J21" i="4"/>
  <c r="I22" i="4"/>
  <c r="K22" i="4"/>
  <c r="I23" i="4"/>
  <c r="D23" i="1" s="1"/>
  <c r="K23" i="4"/>
  <c r="V24" i="4"/>
  <c r="I24" i="4" s="1"/>
  <c r="D24" i="1" s="1"/>
  <c r="I20" i="4"/>
  <c r="M12" i="4"/>
  <c r="G12" i="1" s="1"/>
  <c r="T12" i="4"/>
  <c r="L19" i="4"/>
  <c r="O13" i="4"/>
  <c r="AE13" i="4" s="1"/>
  <c r="N12" i="4"/>
  <c r="AF13" i="4"/>
  <c r="J24" i="4" l="1"/>
  <c r="L24" i="4" s="1"/>
  <c r="I25" i="4"/>
  <c r="D25" i="1" s="1"/>
  <c r="U13" i="4"/>
  <c r="T13" i="4"/>
  <c r="S16" i="4" s="1"/>
  <c r="T16" i="4" s="1"/>
  <c r="D20" i="1"/>
  <c r="D22" i="1"/>
  <c r="D21" i="1"/>
  <c r="AG13" i="4"/>
  <c r="AH13" i="4"/>
  <c r="D13" i="4" l="1"/>
  <c r="B13" i="4"/>
  <c r="C13" i="1" s="1"/>
  <c r="U14" i="4"/>
  <c r="D14" i="4" s="1"/>
  <c r="C13" i="4"/>
  <c r="E13" i="4" s="1"/>
  <c r="AI13" i="4"/>
  <c r="L14" i="4"/>
  <c r="K13" i="4" l="1"/>
  <c r="A13" i="4" s="1"/>
  <c r="B13" i="1" s="1"/>
  <c r="M13" i="4"/>
  <c r="O14" i="4" s="1"/>
  <c r="B14" i="4"/>
  <c r="C14" i="1" s="1"/>
  <c r="AD14" i="4"/>
  <c r="T14" i="4"/>
  <c r="AF14" i="4" l="1"/>
  <c r="N13" i="4"/>
  <c r="G13" i="1"/>
  <c r="AE14" i="4"/>
  <c r="AH14" i="4" s="1"/>
  <c r="U15" i="4"/>
  <c r="D15" i="4" s="1"/>
  <c r="S17" i="4"/>
  <c r="AG14" i="4"/>
  <c r="C14" i="4" l="1"/>
  <c r="E14" i="4" s="1"/>
  <c r="C15" i="4"/>
  <c r="B15" i="4"/>
  <c r="C15" i="1" s="1"/>
  <c r="U16" i="4"/>
  <c r="D16" i="4" s="1"/>
  <c r="S18" i="4"/>
  <c r="T17" i="4"/>
  <c r="AI14" i="4"/>
  <c r="M14" i="4" s="1"/>
  <c r="N14" i="4" s="1"/>
  <c r="AD15" i="4"/>
  <c r="K14" i="4" l="1"/>
  <c r="A14" i="4" s="1"/>
  <c r="B14" i="1" s="1"/>
  <c r="U17" i="4"/>
  <c r="U18" i="4" s="1"/>
  <c r="B18" i="4" s="1"/>
  <c r="C18" i="1" s="1"/>
  <c r="B16" i="4"/>
  <c r="C16" i="1" s="1"/>
  <c r="S19" i="4"/>
  <c r="T18" i="4"/>
  <c r="B17" i="4"/>
  <c r="C17" i="1" s="1"/>
  <c r="D17" i="4"/>
  <c r="O15" i="4"/>
  <c r="AE15" i="4" s="1"/>
  <c r="AH15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G14" i="1"/>
  <c r="E15" i="4"/>
  <c r="D18" i="4" l="1"/>
  <c r="AF15" i="4"/>
  <c r="S20" i="4"/>
  <c r="S21" i="4" s="1"/>
  <c r="T19" i="4"/>
  <c r="U19" i="4"/>
  <c r="B19" i="4" s="1"/>
  <c r="C19" i="1" s="1"/>
  <c r="AG15" i="4"/>
  <c r="AI15" i="4" s="1"/>
  <c r="M15" i="4" s="1"/>
  <c r="G15" i="1" s="1"/>
  <c r="AD16" i="4"/>
  <c r="S22" i="4" l="1"/>
  <c r="U20" i="4"/>
  <c r="D20" i="4" s="1"/>
  <c r="E20" i="4" s="1"/>
  <c r="D19" i="4"/>
  <c r="AF16" i="4"/>
  <c r="A15" i="4"/>
  <c r="B15" i="1" s="1"/>
  <c r="O16" i="4"/>
  <c r="N15" i="4"/>
  <c r="B20" i="4" l="1"/>
  <c r="C20" i="1" s="1"/>
  <c r="AE16" i="4"/>
  <c r="C16" i="4" s="1"/>
  <c r="AG16" i="4"/>
  <c r="K16" i="4" s="1"/>
  <c r="AI16" i="4" l="1"/>
  <c r="AH16" i="4"/>
  <c r="E16" i="4"/>
  <c r="AD17" i="4" s="1"/>
  <c r="M16" i="4" l="1"/>
  <c r="N16" i="4" s="1"/>
  <c r="A16" i="4"/>
  <c r="B16" i="1" s="1"/>
  <c r="O17" i="4" l="1"/>
  <c r="AE17" i="4" s="1"/>
  <c r="G16" i="1"/>
  <c r="AF17" i="4"/>
  <c r="C17" i="4" l="1"/>
  <c r="E17" i="4" s="1"/>
  <c r="AG17" i="4"/>
  <c r="K17" i="4" s="1"/>
  <c r="AH17" i="4"/>
  <c r="AI17" i="4" l="1"/>
  <c r="M17" i="4" s="1"/>
  <c r="N17" i="4" s="1"/>
  <c r="A17" i="4"/>
  <c r="B17" i="1" s="1"/>
  <c r="AD18" i="4"/>
  <c r="G17" i="1" l="1"/>
  <c r="AF18" i="4"/>
  <c r="O18" i="4"/>
  <c r="AE18" i="4" s="1"/>
  <c r="AH18" i="4" l="1"/>
  <c r="C18" i="4"/>
  <c r="E18" i="4" s="1"/>
  <c r="AG18" i="4"/>
  <c r="K18" i="4" s="1"/>
  <c r="AI18" i="4" l="1"/>
  <c r="M18" i="4" s="1"/>
  <c r="G18" i="1" s="1"/>
  <c r="AF19" i="4"/>
  <c r="AD19" i="4"/>
  <c r="N18" i="4" l="1"/>
  <c r="O19" i="4"/>
  <c r="N19" i="4" s="1"/>
  <c r="A18" i="4"/>
  <c r="AE19" i="4" l="1"/>
  <c r="C19" i="4" s="1"/>
  <c r="O20" i="4"/>
  <c r="AG19" i="4"/>
  <c r="K19" i="4" s="1"/>
  <c r="AH19" i="4" l="1"/>
  <c r="AI19" i="4"/>
  <c r="N20" i="4"/>
  <c r="O21" i="4"/>
  <c r="E19" i="4"/>
  <c r="AD20" i="4" s="1"/>
  <c r="AE20" i="4" s="1"/>
  <c r="C20" i="4" s="1"/>
  <c r="O22" i="4" l="1"/>
  <c r="N21" i="4"/>
  <c r="AF20" i="4"/>
  <c r="AG20" i="4" s="1"/>
  <c r="K20" i="4" s="1"/>
  <c r="A19" i="4"/>
  <c r="AH20" i="4"/>
  <c r="AD21" i="4"/>
  <c r="AE21" i="4" s="1"/>
  <c r="O23" i="4" l="1"/>
  <c r="N22" i="4"/>
  <c r="AH21" i="4"/>
  <c r="AI20" i="4"/>
  <c r="O24" i="4" l="1"/>
  <c r="N23" i="4"/>
  <c r="L20" i="4"/>
  <c r="A20" i="4"/>
  <c r="AF21" i="4" l="1"/>
  <c r="AG21" i="4" s="1"/>
  <c r="T20" i="4"/>
  <c r="N24" i="4"/>
  <c r="O25" i="4"/>
  <c r="AI21" i="4" l="1"/>
  <c r="U21" i="4"/>
  <c r="D21" i="4" s="1"/>
  <c r="E21" i="4" s="1"/>
  <c r="S23" i="4"/>
  <c r="N25" i="4"/>
  <c r="O26" i="4"/>
  <c r="C21" i="4" l="1"/>
  <c r="K21" i="4" s="1"/>
  <c r="L21" i="4" s="1"/>
  <c r="T21" i="4" s="1"/>
  <c r="B21" i="4"/>
  <c r="C21" i="1" s="1"/>
  <c r="AD22" i="4"/>
  <c r="AE22" i="4" s="1"/>
  <c r="AH22" i="4" s="1"/>
  <c r="N26" i="4"/>
  <c r="O27" i="4"/>
  <c r="U22" i="4" l="1"/>
  <c r="B22" i="4" s="1"/>
  <c r="S24" i="4"/>
  <c r="A21" i="4"/>
  <c r="AF22" i="4"/>
  <c r="AG22" i="4" s="1"/>
  <c r="AI22" i="4" s="1"/>
  <c r="O28" i="4"/>
  <c r="N27" i="4"/>
  <c r="D22" i="4" l="1"/>
  <c r="C22" i="1"/>
  <c r="C22" i="4"/>
  <c r="O29" i="4"/>
  <c r="N28" i="4"/>
  <c r="E22" i="4" l="1"/>
  <c r="AD23" i="4" s="1"/>
  <c r="AE23" i="4" s="1"/>
  <c r="AH23" i="4" s="1"/>
  <c r="J22" i="4"/>
  <c r="L22" i="4" s="1"/>
  <c r="O30" i="4"/>
  <c r="N29" i="4"/>
  <c r="AF23" i="4" l="1"/>
  <c r="AG23" i="4" s="1"/>
  <c r="T22" i="4"/>
  <c r="N30" i="4"/>
  <c r="O31" i="4"/>
  <c r="U23" i="4" l="1"/>
  <c r="B23" i="4" s="1"/>
  <c r="S25" i="4"/>
  <c r="AI23" i="4"/>
  <c r="N31" i="4"/>
  <c r="O32" i="4"/>
  <c r="C23" i="1" l="1"/>
  <c r="D23" i="4"/>
  <c r="C23" i="4"/>
  <c r="N32" i="4"/>
  <c r="O33" i="4"/>
  <c r="E23" i="4" l="1"/>
  <c r="AD24" i="4" s="1"/>
  <c r="AE24" i="4" s="1"/>
  <c r="AH24" i="4" s="1"/>
  <c r="J23" i="4"/>
  <c r="O34" i="4"/>
  <c r="N33" i="4"/>
  <c r="L23" i="4" l="1"/>
  <c r="T23" i="4" s="1"/>
  <c r="O35" i="4"/>
  <c r="N34" i="4"/>
  <c r="U24" i="4" l="1"/>
  <c r="B24" i="4" s="1"/>
  <c r="S26" i="4"/>
  <c r="AF24" i="4"/>
  <c r="AG24" i="4" s="1"/>
  <c r="O36" i="4"/>
  <c r="N35" i="4"/>
  <c r="T24" i="4" l="1"/>
  <c r="U25" i="4" s="1"/>
  <c r="T25" i="4" s="1"/>
  <c r="S27" i="4"/>
  <c r="C24" i="1"/>
  <c r="D24" i="4"/>
  <c r="C24" i="4"/>
  <c r="E24" i="4" s="1"/>
  <c r="AD25" i="4" s="1"/>
  <c r="AE25" i="4" s="1"/>
  <c r="AH25" i="4" s="1"/>
  <c r="AI24" i="4"/>
  <c r="O37" i="4"/>
  <c r="N36" i="4"/>
  <c r="U26" i="4" l="1"/>
  <c r="T26" i="4" s="1"/>
  <c r="S28" i="4"/>
  <c r="B25" i="4"/>
  <c r="D25" i="4" s="1"/>
  <c r="K24" i="4"/>
  <c r="AF25" i="4" s="1"/>
  <c r="AG25" i="4" s="1"/>
  <c r="AI25" i="4" s="1"/>
  <c r="O38" i="4"/>
  <c r="N37" i="4"/>
  <c r="C25" i="4" l="1"/>
  <c r="E25" i="4" s="1"/>
  <c r="AD26" i="4" s="1"/>
  <c r="AE26" i="4" s="1"/>
  <c r="AH26" i="4" s="1"/>
  <c r="U27" i="4"/>
  <c r="U28" i="4" s="1"/>
  <c r="U29" i="4" s="1"/>
  <c r="U30" i="4" s="1"/>
  <c r="S29" i="4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B26" i="4"/>
  <c r="D26" i="4" s="1"/>
  <c r="E26" i="4" s="1"/>
  <c r="K25" i="4"/>
  <c r="AF26" i="4" s="1"/>
  <c r="AG26" i="4" s="1"/>
  <c r="AI26" i="4" s="1"/>
  <c r="N38" i="4"/>
  <c r="O39" i="4"/>
  <c r="C26" i="4" l="1"/>
  <c r="B28" i="4"/>
  <c r="B27" i="4"/>
  <c r="D27" i="4" s="1"/>
  <c r="E27" i="4" s="1"/>
  <c r="AD27" i="4"/>
  <c r="AE27" i="4" s="1"/>
  <c r="AH27" i="4" s="1"/>
  <c r="B29" i="4"/>
  <c r="B30" i="4"/>
  <c r="U31" i="4"/>
  <c r="U32" i="4" s="1"/>
  <c r="C27" i="4"/>
  <c r="K26" i="4"/>
  <c r="L26" i="4" s="1"/>
  <c r="AF27" i="4" s="1"/>
  <c r="AG27" i="4" s="1"/>
  <c r="D28" i="4"/>
  <c r="C28" i="4"/>
  <c r="E28" i="4" s="1"/>
  <c r="AD29" i="4" s="1"/>
  <c r="AE29" i="4" s="1"/>
  <c r="AH29" i="4" s="1"/>
  <c r="N39" i="4"/>
  <c r="O40" i="4"/>
  <c r="K27" i="4" l="1"/>
  <c r="L27" i="4" s="1"/>
  <c r="AF28" i="4" s="1"/>
  <c r="AG28" i="4" s="1"/>
  <c r="AI27" i="4"/>
  <c r="AD28" i="4"/>
  <c r="AE28" i="4" s="1"/>
  <c r="AH28" i="4" s="1"/>
  <c r="B31" i="4"/>
  <c r="B32" i="4"/>
  <c r="U33" i="4"/>
  <c r="U34" i="4" s="1"/>
  <c r="C30" i="4"/>
  <c r="D30" i="4"/>
  <c r="C29" i="4"/>
  <c r="E29" i="4" s="1"/>
  <c r="AD30" i="4" s="1"/>
  <c r="AE30" i="4" s="1"/>
  <c r="AH30" i="4" s="1"/>
  <c r="D29" i="4"/>
  <c r="N40" i="4"/>
  <c r="O41" i="4"/>
  <c r="E30" i="4" l="1"/>
  <c r="AD31" i="4" s="1"/>
  <c r="AE31" i="4" s="1"/>
  <c r="AH31" i="4" s="1"/>
  <c r="B33" i="4"/>
  <c r="C32" i="4"/>
  <c r="D32" i="4"/>
  <c r="B34" i="4"/>
  <c r="U35" i="4"/>
  <c r="D31" i="4"/>
  <c r="E31" i="4" s="1"/>
  <c r="C31" i="4"/>
  <c r="AI28" i="4"/>
  <c r="J28" i="4"/>
  <c r="L28" i="4" s="1"/>
  <c r="AF29" i="4" s="1"/>
  <c r="AG29" i="4" s="1"/>
  <c r="N41" i="4"/>
  <c r="O42" i="4"/>
  <c r="AD32" i="4" l="1"/>
  <c r="AE32" i="4" s="1"/>
  <c r="AH32" i="4" s="1"/>
  <c r="AF32" i="4"/>
  <c r="AG32" i="4" s="1"/>
  <c r="B35" i="4"/>
  <c r="U36" i="4"/>
  <c r="D34" i="4"/>
  <c r="C34" i="4"/>
  <c r="E32" i="4"/>
  <c r="AD33" i="4" s="1"/>
  <c r="AE33" i="4" s="1"/>
  <c r="AH33" i="4" s="1"/>
  <c r="AI29" i="4"/>
  <c r="J29" i="4"/>
  <c r="L29" i="4" s="1"/>
  <c r="AF30" i="4" s="1"/>
  <c r="AG30" i="4" s="1"/>
  <c r="D33" i="4"/>
  <c r="E33" i="4" s="1"/>
  <c r="C33" i="4"/>
  <c r="AF31" i="4"/>
  <c r="AG31" i="4" s="1"/>
  <c r="N42" i="4"/>
  <c r="O43" i="4"/>
  <c r="AF33" i="4" l="1"/>
  <c r="AG33" i="4" s="1"/>
  <c r="AI33" i="4" s="1"/>
  <c r="K31" i="4"/>
  <c r="L31" i="4" s="1"/>
  <c r="AI31" i="4"/>
  <c r="E34" i="4"/>
  <c r="AD35" i="4" s="1"/>
  <c r="AE35" i="4" s="1"/>
  <c r="AH35" i="4" s="1"/>
  <c r="AF34" i="4"/>
  <c r="AG34" i="4" s="1"/>
  <c r="AD34" i="4"/>
  <c r="AE34" i="4" s="1"/>
  <c r="AH34" i="4" s="1"/>
  <c r="B36" i="4"/>
  <c r="D36" i="4" s="1"/>
  <c r="E36" i="4" s="1"/>
  <c r="U37" i="4"/>
  <c r="K30" i="4"/>
  <c r="AI30" i="4"/>
  <c r="D35" i="4"/>
  <c r="C35" i="4"/>
  <c r="E35" i="4" s="1"/>
  <c r="AD36" i="4" s="1"/>
  <c r="AE36" i="4" s="1"/>
  <c r="AH36" i="4" s="1"/>
  <c r="AI32" i="4"/>
  <c r="K32" i="4"/>
  <c r="N43" i="4"/>
  <c r="O44" i="4"/>
  <c r="J33" i="4" l="1"/>
  <c r="C36" i="4"/>
  <c r="AD37" i="4" s="1"/>
  <c r="AE37" i="4" s="1"/>
  <c r="AI34" i="4"/>
  <c r="K34" i="4"/>
  <c r="AF36" i="4"/>
  <c r="AG36" i="4" s="1"/>
  <c r="K36" i="4" s="1"/>
  <c r="L36" i="4" s="1"/>
  <c r="AF35" i="4"/>
  <c r="AG35" i="4" s="1"/>
  <c r="B37" i="4"/>
  <c r="D37" i="4" s="1"/>
  <c r="E37" i="4" s="1"/>
  <c r="U38" i="4"/>
  <c r="N44" i="4"/>
  <c r="O45" i="4"/>
  <c r="AF37" i="4"/>
  <c r="AG37" i="4" s="1"/>
  <c r="B38" i="4" l="1"/>
  <c r="C38" i="4" s="1"/>
  <c r="U39" i="4"/>
  <c r="J35" i="4"/>
  <c r="L35" i="4" s="1"/>
  <c r="AI35" i="4"/>
  <c r="AI36" i="4"/>
  <c r="N45" i="4"/>
  <c r="O46" i="4"/>
  <c r="AI37" i="4"/>
  <c r="AH37" i="4"/>
  <c r="C37" i="4"/>
  <c r="K37" i="4" s="1"/>
  <c r="B39" i="4" l="1"/>
  <c r="C39" i="4" s="1"/>
  <c r="E39" i="4" s="1"/>
  <c r="U40" i="4"/>
  <c r="N46" i="4"/>
  <c r="O47" i="4"/>
  <c r="AD38" i="4"/>
  <c r="AE38" i="4" s="1"/>
  <c r="AF38" i="4"/>
  <c r="AG38" i="4" s="1"/>
  <c r="J38" i="4" s="1"/>
  <c r="L37" i="4"/>
  <c r="B40" i="4" l="1"/>
  <c r="C40" i="4" s="1"/>
  <c r="U41" i="4"/>
  <c r="O48" i="4"/>
  <c r="N47" i="4"/>
  <c r="AI38" i="4"/>
  <c r="D38" i="4"/>
  <c r="AH38" i="4"/>
  <c r="B41" i="4" l="1"/>
  <c r="C41" i="4" s="1"/>
  <c r="E41" i="4" s="1"/>
  <c r="U42" i="4"/>
  <c r="O49" i="4"/>
  <c r="N48" i="4"/>
  <c r="E38" i="4"/>
  <c r="AF39" i="4" s="1"/>
  <c r="AG39" i="4" s="1"/>
  <c r="J39" i="4" s="1"/>
  <c r="B42" i="4" l="1"/>
  <c r="C42" i="4" s="1"/>
  <c r="U43" i="4"/>
  <c r="O50" i="4"/>
  <c r="N49" i="4"/>
  <c r="AD39" i="4"/>
  <c r="AE39" i="4" s="1"/>
  <c r="AI39" i="4"/>
  <c r="L39" i="4"/>
  <c r="B43" i="4" l="1"/>
  <c r="C43" i="4" s="1"/>
  <c r="E43" i="4" s="1"/>
  <c r="U44" i="4"/>
  <c r="N50" i="4"/>
  <c r="O51" i="4"/>
  <c r="D39" i="4"/>
  <c r="AH39" i="4"/>
  <c r="B44" i="4" l="1"/>
  <c r="C44" i="4" s="1"/>
  <c r="U45" i="4"/>
  <c r="O52" i="4"/>
  <c r="N51" i="4"/>
  <c r="AD40" i="4"/>
  <c r="AE40" i="4" s="1"/>
  <c r="AF40" i="4"/>
  <c r="AG40" i="4" s="1"/>
  <c r="J40" i="4" s="1"/>
  <c r="B45" i="4" l="1"/>
  <c r="C45" i="4" s="1"/>
  <c r="U46" i="4"/>
  <c r="U47" i="4" s="1"/>
  <c r="B47" i="4" s="1"/>
  <c r="C47" i="4" s="1"/>
  <c r="O53" i="4"/>
  <c r="N52" i="4"/>
  <c r="AI40" i="4"/>
  <c r="AH40" i="4"/>
  <c r="D40" i="4"/>
  <c r="U48" i="4" l="1"/>
  <c r="B48" i="4" s="1"/>
  <c r="C48" i="4" s="1"/>
  <c r="B46" i="4"/>
  <c r="C46" i="4" s="1"/>
  <c r="N53" i="4"/>
  <c r="O54" i="4"/>
  <c r="E40" i="4"/>
  <c r="AF41" i="4" s="1"/>
  <c r="AG41" i="4" s="1"/>
  <c r="U49" i="4" l="1"/>
  <c r="B49" i="4" s="1"/>
  <c r="C49" i="4" s="1"/>
  <c r="N54" i="4"/>
  <c r="O55" i="4"/>
  <c r="AI41" i="4"/>
  <c r="AD41" i="4"/>
  <c r="AE41" i="4" s="1"/>
  <c r="U50" i="4" l="1"/>
  <c r="B50" i="4" s="1"/>
  <c r="C50" i="4" s="1"/>
  <c r="O56" i="4"/>
  <c r="N55" i="4"/>
  <c r="D41" i="4"/>
  <c r="K41" i="4" s="1"/>
  <c r="AH41" i="4"/>
  <c r="U51" i="4" l="1"/>
  <c r="B51" i="4" s="1"/>
  <c r="C51" i="4" s="1"/>
  <c r="O57" i="4"/>
  <c r="N56" i="4"/>
  <c r="AD42" i="4"/>
  <c r="AE42" i="4" s="1"/>
  <c r="AF42" i="4"/>
  <c r="AG42" i="4" s="1"/>
  <c r="J42" i="4" s="1"/>
  <c r="U52" i="4" l="1"/>
  <c r="B52" i="4" s="1"/>
  <c r="C52" i="4" s="1"/>
  <c r="O58" i="4"/>
  <c r="N57" i="4"/>
  <c r="AI42" i="4"/>
  <c r="D42" i="4"/>
  <c r="AH42" i="4"/>
  <c r="D44" i="4"/>
  <c r="E44" i="4" s="1"/>
  <c r="U53" i="4" l="1"/>
  <c r="B53" i="4" s="1"/>
  <c r="C53" i="4" s="1"/>
  <c r="N58" i="4"/>
  <c r="O59" i="4"/>
  <c r="E42" i="4"/>
  <c r="AD43" i="4" s="1"/>
  <c r="AE43" i="4" s="1"/>
  <c r="AF45" i="4"/>
  <c r="AG45" i="4" s="1"/>
  <c r="AD45" i="4"/>
  <c r="AE45" i="4" s="1"/>
  <c r="U54" i="4" l="1"/>
  <c r="U55" i="4" s="1"/>
  <c r="B55" i="4" s="1"/>
  <c r="C55" i="4" s="1"/>
  <c r="N59" i="4"/>
  <c r="O60" i="4"/>
  <c r="AF43" i="4"/>
  <c r="AG43" i="4" s="1"/>
  <c r="D43" i="4"/>
  <c r="AH43" i="4"/>
  <c r="AI45" i="4"/>
  <c r="D45" i="4"/>
  <c r="K45" i="4" s="1"/>
  <c r="AH45" i="4"/>
  <c r="B54" i="4" l="1"/>
  <c r="C54" i="4" s="1"/>
  <c r="U56" i="4"/>
  <c r="B56" i="4" s="1"/>
  <c r="C56" i="4" s="1"/>
  <c r="AI43" i="4"/>
  <c r="K43" i="4"/>
  <c r="O61" i="4"/>
  <c r="N60" i="4"/>
  <c r="L45" i="4"/>
  <c r="E45" i="4"/>
  <c r="AD46" i="4" s="1"/>
  <c r="AE46" i="4" s="1"/>
  <c r="AF44" i="4"/>
  <c r="AG44" i="4" s="1"/>
  <c r="AI44" i="4" s="1"/>
  <c r="AD44" i="4"/>
  <c r="AE44" i="4" s="1"/>
  <c r="AH44" i="4" s="1"/>
  <c r="U57" i="4" l="1"/>
  <c r="B57" i="4" s="1"/>
  <c r="C57" i="4" s="1"/>
  <c r="O62" i="4"/>
  <c r="N61" i="4"/>
  <c r="AF46" i="4"/>
  <c r="AG46" i="4" s="1"/>
  <c r="J46" i="4" s="1"/>
  <c r="AH46" i="4"/>
  <c r="D46" i="4"/>
  <c r="E46" i="4" s="1"/>
  <c r="U58" i="4" l="1"/>
  <c r="B58" i="4" s="1"/>
  <c r="C58" i="4" s="1"/>
  <c r="AI46" i="4"/>
  <c r="N62" i="4"/>
  <c r="O63" i="4"/>
  <c r="AF47" i="4"/>
  <c r="AG47" i="4" s="1"/>
  <c r="J47" i="4" s="1"/>
  <c r="AD47" i="4"/>
  <c r="AE47" i="4" s="1"/>
  <c r="U59" i="4" l="1"/>
  <c r="B59" i="4" s="1"/>
  <c r="C59" i="4" s="1"/>
  <c r="N63" i="4"/>
  <c r="O64" i="4"/>
  <c r="AI47" i="4"/>
  <c r="AH47" i="4"/>
  <c r="D47" i="4"/>
  <c r="E47" i="4" s="1"/>
  <c r="U60" i="4" l="1"/>
  <c r="B60" i="4" s="1"/>
  <c r="C60" i="4" s="1"/>
  <c r="O65" i="4"/>
  <c r="N64" i="4"/>
  <c r="AF48" i="4"/>
  <c r="AG48" i="4" s="1"/>
  <c r="J48" i="4" s="1"/>
  <c r="AD48" i="4"/>
  <c r="AE48" i="4" s="1"/>
  <c r="U61" i="4" l="1"/>
  <c r="N65" i="4"/>
  <c r="O66" i="4"/>
  <c r="AI48" i="4"/>
  <c r="D48" i="4"/>
  <c r="E48" i="4" s="1"/>
  <c r="AH48" i="4"/>
  <c r="U62" i="4" l="1"/>
  <c r="B62" i="4" s="1"/>
  <c r="C62" i="4" s="1"/>
  <c r="B61" i="4"/>
  <c r="C61" i="4" s="1"/>
  <c r="O67" i="4"/>
  <c r="N66" i="4"/>
  <c r="AD49" i="4"/>
  <c r="AE49" i="4" s="1"/>
  <c r="AF49" i="4"/>
  <c r="AG49" i="4" s="1"/>
  <c r="J49" i="4" s="1"/>
  <c r="U63" i="4" l="1"/>
  <c r="B63" i="4" s="1"/>
  <c r="C63" i="4" s="1"/>
  <c r="N67" i="4"/>
  <c r="O68" i="4"/>
  <c r="AI49" i="4"/>
  <c r="D49" i="4"/>
  <c r="E49" i="4" s="1"/>
  <c r="AH49" i="4"/>
  <c r="U64" i="4" l="1"/>
  <c r="B64" i="4" s="1"/>
  <c r="C64" i="4" s="1"/>
  <c r="N68" i="4"/>
  <c r="O69" i="4"/>
  <c r="AF50" i="4"/>
  <c r="AG50" i="4" s="1"/>
  <c r="J50" i="4" s="1"/>
  <c r="AD50" i="4"/>
  <c r="AE50" i="4" s="1"/>
  <c r="U65" i="4" l="1"/>
  <c r="B65" i="4" s="1"/>
  <c r="C65" i="4" s="1"/>
  <c r="O70" i="4"/>
  <c r="N69" i="4"/>
  <c r="AI50" i="4"/>
  <c r="D50" i="4"/>
  <c r="E50" i="4" s="1"/>
  <c r="AH50" i="4"/>
  <c r="U66" i="4" l="1"/>
  <c r="B66" i="4" s="1"/>
  <c r="C66" i="4" s="1"/>
  <c r="O71" i="4"/>
  <c r="N70" i="4"/>
  <c r="AD51" i="4"/>
  <c r="AE51" i="4" s="1"/>
  <c r="AF51" i="4"/>
  <c r="AG51" i="4" s="1"/>
  <c r="J51" i="4" s="1"/>
  <c r="U67" i="4" l="1"/>
  <c r="B67" i="4" s="1"/>
  <c r="C67" i="4" s="1"/>
  <c r="O72" i="4"/>
  <c r="N71" i="4"/>
  <c r="AI51" i="4"/>
  <c r="D51" i="4"/>
  <c r="E51" i="4" s="1"/>
  <c r="AH51" i="4"/>
  <c r="U68" i="4" l="1"/>
  <c r="B68" i="4" s="1"/>
  <c r="C68" i="4" s="1"/>
  <c r="O73" i="4"/>
  <c r="N72" i="4"/>
  <c r="AF52" i="4"/>
  <c r="AG52" i="4" s="1"/>
  <c r="J52" i="4" s="1"/>
  <c r="AD52" i="4"/>
  <c r="AE52" i="4" s="1"/>
  <c r="U69" i="4" l="1"/>
  <c r="B69" i="4" s="1"/>
  <c r="C69" i="4" s="1"/>
  <c r="O74" i="4"/>
  <c r="N73" i="4"/>
  <c r="AI52" i="4"/>
  <c r="D52" i="4"/>
  <c r="E52" i="4" s="1"/>
  <c r="AH52" i="4"/>
  <c r="U70" i="4" l="1"/>
  <c r="B70" i="4" s="1"/>
  <c r="C70" i="4" s="1"/>
  <c r="O75" i="4"/>
  <c r="N74" i="4"/>
  <c r="AD53" i="4"/>
  <c r="AE53" i="4" s="1"/>
  <c r="AF53" i="4"/>
  <c r="AG53" i="4" s="1"/>
  <c r="J53" i="4" s="1"/>
  <c r="U71" i="4" l="1"/>
  <c r="B71" i="4" s="1"/>
  <c r="C71" i="4" s="1"/>
  <c r="N75" i="4"/>
  <c r="O76" i="4"/>
  <c r="AI53" i="4"/>
  <c r="AH53" i="4"/>
  <c r="D53" i="4"/>
  <c r="E53" i="4" s="1"/>
  <c r="U72" i="4" l="1"/>
  <c r="B72" i="4" s="1"/>
  <c r="C72" i="4" s="1"/>
  <c r="N76" i="4"/>
  <c r="O77" i="4"/>
  <c r="AF54" i="4"/>
  <c r="AG54" i="4" s="1"/>
  <c r="J54" i="4" s="1"/>
  <c r="AD54" i="4"/>
  <c r="AE54" i="4" s="1"/>
  <c r="U73" i="4" l="1"/>
  <c r="B73" i="4" s="1"/>
  <c r="C73" i="4" s="1"/>
  <c r="N77" i="4"/>
  <c r="O78" i="4"/>
  <c r="AI54" i="4"/>
  <c r="D54" i="4"/>
  <c r="E54" i="4" s="1"/>
  <c r="AH54" i="4"/>
  <c r="U74" i="4" l="1"/>
  <c r="B74" i="4" s="1"/>
  <c r="C74" i="4" s="1"/>
  <c r="N78" i="4"/>
  <c r="O79" i="4"/>
  <c r="AF55" i="4"/>
  <c r="AG55" i="4" s="1"/>
  <c r="J55" i="4" s="1"/>
  <c r="AD55" i="4"/>
  <c r="AE55" i="4" s="1"/>
  <c r="U75" i="4" l="1"/>
  <c r="B75" i="4" s="1"/>
  <c r="C75" i="4" s="1"/>
  <c r="O80" i="4"/>
  <c r="N79" i="4"/>
  <c r="AI55" i="4"/>
  <c r="D55" i="4"/>
  <c r="E55" i="4" s="1"/>
  <c r="AH55" i="4"/>
  <c r="U76" i="4" l="1"/>
  <c r="B76" i="4" s="1"/>
  <c r="C76" i="4" s="1"/>
  <c r="N80" i="4"/>
  <c r="O81" i="4"/>
  <c r="AD56" i="4"/>
  <c r="AE56" i="4" s="1"/>
  <c r="AF56" i="4"/>
  <c r="AG56" i="4" s="1"/>
  <c r="J56" i="4" s="1"/>
  <c r="U77" i="4" l="1"/>
  <c r="B77" i="4" s="1"/>
  <c r="C77" i="4" s="1"/>
  <c r="O82" i="4"/>
  <c r="N81" i="4"/>
  <c r="AI56" i="4"/>
  <c r="AH56" i="4"/>
  <c r="D56" i="4"/>
  <c r="E56" i="4" s="1"/>
  <c r="U78" i="4" l="1"/>
  <c r="B78" i="4" s="1"/>
  <c r="C78" i="4" s="1"/>
  <c r="N82" i="4"/>
  <c r="O83" i="4"/>
  <c r="AD57" i="4"/>
  <c r="AE57" i="4" s="1"/>
  <c r="AF57" i="4"/>
  <c r="AG57" i="4" s="1"/>
  <c r="J57" i="4" s="1"/>
  <c r="U79" i="4" l="1"/>
  <c r="B79" i="4" s="1"/>
  <c r="C79" i="4" s="1"/>
  <c r="O84" i="4"/>
  <c r="N83" i="4"/>
  <c r="AI57" i="4"/>
  <c r="AH57" i="4"/>
  <c r="D57" i="4"/>
  <c r="E57" i="4" s="1"/>
  <c r="U80" i="4" l="1"/>
  <c r="B80" i="4" s="1"/>
  <c r="C80" i="4" s="1"/>
  <c r="N84" i="4"/>
  <c r="O85" i="4"/>
  <c r="N85" i="4" s="1"/>
  <c r="AF58" i="4"/>
  <c r="AG58" i="4" s="1"/>
  <c r="J58" i="4" s="1"/>
  <c r="AD58" i="4"/>
  <c r="AE58" i="4" s="1"/>
  <c r="U81" i="4" l="1"/>
  <c r="B81" i="4" s="1"/>
  <c r="C81" i="4" s="1"/>
  <c r="AI58" i="4"/>
  <c r="D58" i="4"/>
  <c r="E58" i="4" s="1"/>
  <c r="AH58" i="4"/>
  <c r="U82" i="4" l="1"/>
  <c r="B82" i="4" s="1"/>
  <c r="C82" i="4" s="1"/>
  <c r="AD59" i="4"/>
  <c r="AE59" i="4" s="1"/>
  <c r="AF59" i="4"/>
  <c r="AG59" i="4" s="1"/>
  <c r="J59" i="4" s="1"/>
  <c r="U83" i="4" l="1"/>
  <c r="B83" i="4" s="1"/>
  <c r="C83" i="4" s="1"/>
  <c r="AI59" i="4"/>
  <c r="AH59" i="4"/>
  <c r="D59" i="4"/>
  <c r="E59" i="4" s="1"/>
  <c r="U84" i="4" l="1"/>
  <c r="B84" i="4" s="1"/>
  <c r="C84" i="4" s="1"/>
  <c r="AD60" i="4"/>
  <c r="AE60" i="4" s="1"/>
  <c r="AF60" i="4"/>
  <c r="AG60" i="4" s="1"/>
  <c r="AI60" i="4" s="1"/>
  <c r="U85" i="4" l="1"/>
  <c r="B85" i="4" s="1"/>
  <c r="C85" i="4" s="1"/>
  <c r="AH60" i="4"/>
  <c r="D60" i="4"/>
  <c r="E60" i="4" s="1"/>
  <c r="U86" i="4" l="1"/>
  <c r="B86" i="4" s="1"/>
  <c r="C86" i="4" s="1"/>
  <c r="AF61" i="4"/>
  <c r="AG61" i="4" s="1"/>
  <c r="AI61" i="4" s="1"/>
  <c r="AD61" i="4"/>
  <c r="AE61" i="4" s="1"/>
  <c r="U87" i="4" l="1"/>
  <c r="B87" i="4" s="1"/>
  <c r="C87" i="4" s="1"/>
  <c r="D61" i="4"/>
  <c r="E61" i="4" s="1"/>
  <c r="AH61" i="4"/>
  <c r="U88" i="4" l="1"/>
  <c r="B88" i="4" s="1"/>
  <c r="C88" i="4" s="1"/>
  <c r="AD62" i="4"/>
  <c r="AE62" i="4" s="1"/>
  <c r="AF62" i="4"/>
  <c r="AG62" i="4" s="1"/>
  <c r="AI62" i="4" s="1"/>
  <c r="U89" i="4" l="1"/>
  <c r="B89" i="4" s="1"/>
  <c r="C89" i="4" s="1"/>
  <c r="AH62" i="4"/>
  <c r="D62" i="4"/>
  <c r="E62" i="4" s="1"/>
  <c r="U90" i="4" l="1"/>
  <c r="B90" i="4" s="1"/>
  <c r="C90" i="4" s="1"/>
  <c r="AF63" i="4"/>
  <c r="AG63" i="4" s="1"/>
  <c r="AI63" i="4" s="1"/>
  <c r="AD63" i="4"/>
  <c r="AE63" i="4" s="1"/>
  <c r="U91" i="4" l="1"/>
  <c r="B91" i="4" s="1"/>
  <c r="C91" i="4" s="1"/>
  <c r="AH63" i="4"/>
  <c r="D63" i="4"/>
  <c r="E63" i="4" s="1"/>
  <c r="U92" i="4" l="1"/>
  <c r="B92" i="4" s="1"/>
  <c r="C92" i="4" s="1"/>
  <c r="AF64" i="4"/>
  <c r="AG64" i="4" s="1"/>
  <c r="AI64" i="4" s="1"/>
  <c r="AD64" i="4"/>
  <c r="AE64" i="4" s="1"/>
  <c r="U93" i="4" l="1"/>
  <c r="B93" i="4" s="1"/>
  <c r="C93" i="4" s="1"/>
  <c r="AH64" i="4"/>
  <c r="D64" i="4"/>
  <c r="E64" i="4" s="1"/>
  <c r="U94" i="4" l="1"/>
  <c r="AF65" i="4"/>
  <c r="AG65" i="4" s="1"/>
  <c r="AI65" i="4" s="1"/>
  <c r="AD65" i="4"/>
  <c r="AE65" i="4" s="1"/>
  <c r="U95" i="4" l="1"/>
  <c r="B95" i="4" s="1"/>
  <c r="C95" i="4" s="1"/>
  <c r="B94" i="4"/>
  <c r="C94" i="4" s="1"/>
  <c r="AH65" i="4"/>
  <c r="D65" i="4"/>
  <c r="U96" i="4" l="1"/>
  <c r="B96" i="4" s="1"/>
  <c r="C96" i="4" s="1"/>
  <c r="AD66" i="4"/>
  <c r="AE66" i="4" s="1"/>
  <c r="AF66" i="4"/>
  <c r="AG66" i="4" s="1"/>
  <c r="AI66" i="4" s="1"/>
  <c r="U97" i="4" l="1"/>
  <c r="B97" i="4" s="1"/>
  <c r="AH66" i="4"/>
  <c r="D66" i="4"/>
  <c r="U98" i="4" l="1"/>
  <c r="B98" i="4" s="1"/>
  <c r="AD67" i="4"/>
  <c r="AE67" i="4" s="1"/>
  <c r="AF67" i="4"/>
  <c r="AG67" i="4" s="1"/>
  <c r="AI67" i="4" s="1"/>
  <c r="U99" i="4" l="1"/>
  <c r="B99" i="4" s="1"/>
  <c r="AH67" i="4"/>
  <c r="D67" i="4"/>
  <c r="U100" i="4" l="1"/>
  <c r="B100" i="4" s="1"/>
  <c r="AD68" i="4"/>
  <c r="AE68" i="4" s="1"/>
  <c r="AF68" i="4"/>
  <c r="AG68" i="4" s="1"/>
  <c r="AI68" i="4" s="1"/>
  <c r="U101" i="4" l="1"/>
  <c r="B101" i="4" s="1"/>
  <c r="AH68" i="4"/>
  <c r="D68" i="4"/>
  <c r="U102" i="4" l="1"/>
  <c r="B102" i="4" s="1"/>
  <c r="AF69" i="4"/>
  <c r="AG69" i="4" s="1"/>
  <c r="AI69" i="4" s="1"/>
  <c r="AD69" i="4"/>
  <c r="AE69" i="4" s="1"/>
  <c r="U103" i="4" l="1"/>
  <c r="B103" i="4" s="1"/>
  <c r="AH69" i="4"/>
  <c r="D69" i="4"/>
  <c r="U104" i="4" l="1"/>
  <c r="B104" i="4" s="1"/>
  <c r="AF70" i="4"/>
  <c r="AG70" i="4" s="1"/>
  <c r="AI70" i="4" s="1"/>
  <c r="AD70" i="4"/>
  <c r="AE70" i="4" s="1"/>
  <c r="U105" i="4" l="1"/>
  <c r="B105" i="4" s="1"/>
  <c r="AH70" i="4"/>
  <c r="D70" i="4"/>
  <c r="U106" i="4" l="1"/>
  <c r="B106" i="4" s="1"/>
  <c r="AD71" i="4"/>
  <c r="AE71" i="4" s="1"/>
  <c r="AF71" i="4"/>
  <c r="AG71" i="4" s="1"/>
  <c r="AI71" i="4" s="1"/>
  <c r="U107" i="4" l="1"/>
  <c r="B107" i="4" s="1"/>
  <c r="AH71" i="4"/>
  <c r="D71" i="4"/>
  <c r="U108" i="4" l="1"/>
  <c r="B108" i="4" s="1"/>
  <c r="AF72" i="4"/>
  <c r="AG72" i="4" s="1"/>
  <c r="AI72" i="4" s="1"/>
  <c r="AD72" i="4"/>
  <c r="AE72" i="4" s="1"/>
  <c r="U109" i="4" l="1"/>
  <c r="AH72" i="4"/>
  <c r="D72" i="4"/>
  <c r="U110" i="4" l="1"/>
  <c r="B110" i="4" s="1"/>
  <c r="B109" i="4"/>
  <c r="AF73" i="4"/>
  <c r="AG73" i="4" s="1"/>
  <c r="AI73" i="4" s="1"/>
  <c r="AD73" i="4"/>
  <c r="AE73" i="4" s="1"/>
  <c r="U111" i="4" l="1"/>
  <c r="B111" i="4" s="1"/>
  <c r="AH73" i="4"/>
  <c r="D73" i="4"/>
  <c r="U112" i="4" l="1"/>
  <c r="B112" i="4" s="1"/>
  <c r="AD74" i="4"/>
  <c r="AE74" i="4" s="1"/>
  <c r="AF74" i="4"/>
  <c r="AG74" i="4" s="1"/>
  <c r="AI74" i="4" s="1"/>
  <c r="U113" i="4" l="1"/>
  <c r="B113" i="4" s="1"/>
  <c r="AH74" i="4"/>
  <c r="D74" i="4"/>
  <c r="U114" i="4" l="1"/>
  <c r="B114" i="4" s="1"/>
  <c r="AD75" i="4"/>
  <c r="AE75" i="4" s="1"/>
  <c r="AF75" i="4"/>
  <c r="AG75" i="4" s="1"/>
  <c r="AI75" i="4" s="1"/>
  <c r="U115" i="4" l="1"/>
  <c r="B115" i="4" s="1"/>
  <c r="AH75" i="4"/>
  <c r="D75" i="4"/>
  <c r="U116" i="4" l="1"/>
  <c r="B116" i="4" s="1"/>
  <c r="AD76" i="4"/>
  <c r="AE76" i="4" s="1"/>
  <c r="AF76" i="4"/>
  <c r="AG76" i="4" s="1"/>
  <c r="AI76" i="4" s="1"/>
  <c r="U117" i="4" l="1"/>
  <c r="B117" i="4" s="1"/>
  <c r="AH76" i="4"/>
  <c r="D76" i="4"/>
  <c r="U118" i="4" l="1"/>
  <c r="B118" i="4" s="1"/>
  <c r="AD77" i="4"/>
  <c r="AE77" i="4" s="1"/>
  <c r="AF77" i="4"/>
  <c r="AG77" i="4" s="1"/>
  <c r="AI77" i="4" s="1"/>
  <c r="U119" i="4" l="1"/>
  <c r="B119" i="4" s="1"/>
  <c r="D77" i="4"/>
  <c r="AH77" i="4"/>
  <c r="U120" i="4" l="1"/>
  <c r="B120" i="4" s="1"/>
  <c r="AD78" i="4"/>
  <c r="AE78" i="4" s="1"/>
  <c r="AF78" i="4"/>
  <c r="AG78" i="4" s="1"/>
  <c r="AI78" i="4" s="1"/>
  <c r="U121" i="4" l="1"/>
  <c r="B121" i="4" s="1"/>
  <c r="AH78" i="4"/>
  <c r="D78" i="4"/>
  <c r="U122" i="4" l="1"/>
  <c r="B122" i="4" s="1"/>
  <c r="AD79" i="4"/>
  <c r="AE79" i="4" s="1"/>
  <c r="AF79" i="4"/>
  <c r="AG79" i="4" s="1"/>
  <c r="AI79" i="4" s="1"/>
  <c r="U123" i="4" l="1"/>
  <c r="B123" i="4" s="1"/>
  <c r="AH79" i="4"/>
  <c r="D79" i="4"/>
  <c r="U124" i="4" l="1"/>
  <c r="B124" i="4" s="1"/>
  <c r="AD80" i="4"/>
  <c r="AE80" i="4" s="1"/>
  <c r="AF80" i="4"/>
  <c r="AG80" i="4" s="1"/>
  <c r="AI80" i="4" s="1"/>
  <c r="U125" i="4" l="1"/>
  <c r="B125" i="4" s="1"/>
  <c r="AH80" i="4"/>
  <c r="D80" i="4"/>
  <c r="U126" i="4" l="1"/>
  <c r="AF81" i="4"/>
  <c r="AG81" i="4" s="1"/>
  <c r="AI81" i="4" s="1"/>
  <c r="AD81" i="4"/>
  <c r="AE81" i="4" s="1"/>
  <c r="U127" i="4" l="1"/>
  <c r="B127" i="4" s="1"/>
  <c r="B126" i="4"/>
  <c r="D81" i="4"/>
  <c r="AH81" i="4"/>
  <c r="U128" i="4" l="1"/>
  <c r="B128" i="4" s="1"/>
  <c r="AD82" i="4"/>
  <c r="AE82" i="4" s="1"/>
  <c r="AF82" i="4"/>
  <c r="AG82" i="4" s="1"/>
  <c r="AI82" i="4" s="1"/>
  <c r="U129" i="4" l="1"/>
  <c r="B129" i="4" s="1"/>
  <c r="AH82" i="4"/>
  <c r="D82" i="4"/>
  <c r="U130" i="4" l="1"/>
  <c r="B130" i="4" s="1"/>
  <c r="AD83" i="4"/>
  <c r="AE83" i="4" s="1"/>
  <c r="AF83" i="4"/>
  <c r="AG83" i="4" s="1"/>
  <c r="AI83" i="4" s="1"/>
  <c r="U131" i="4" l="1"/>
  <c r="B131" i="4" s="1"/>
  <c r="AH83" i="4"/>
  <c r="D83" i="4"/>
  <c r="U132" i="4" l="1"/>
  <c r="B132" i="4" s="1"/>
  <c r="AD84" i="4"/>
  <c r="AE84" i="4" s="1"/>
  <c r="AF84" i="4"/>
  <c r="AG84" i="4" s="1"/>
  <c r="AI84" i="4" s="1"/>
  <c r="U133" i="4" l="1"/>
  <c r="B133" i="4" s="1"/>
  <c r="AH84" i="4"/>
  <c r="D84" i="4"/>
  <c r="U134" i="4" l="1"/>
  <c r="B134" i="4" s="1"/>
  <c r="AD85" i="4"/>
  <c r="AE85" i="4" s="1"/>
  <c r="AF85" i="4"/>
  <c r="AG85" i="4" s="1"/>
  <c r="AI85" i="4" s="1"/>
  <c r="U135" i="4" l="1"/>
  <c r="B135" i="4" s="1"/>
  <c r="AH85" i="4"/>
  <c r="D85" i="4"/>
  <c r="U136" i="4" l="1"/>
  <c r="B136" i="4" s="1"/>
  <c r="AD86" i="4"/>
  <c r="AE86" i="4" s="1"/>
  <c r="AF86" i="4"/>
  <c r="AG86" i="4" s="1"/>
  <c r="AI86" i="4" s="1"/>
  <c r="U137" i="4" l="1"/>
  <c r="B137" i="4" s="1"/>
  <c r="AH86" i="4"/>
  <c r="D86" i="4"/>
  <c r="U138" i="4" l="1"/>
  <c r="B138" i="4" s="1"/>
  <c r="AD87" i="4"/>
  <c r="AE87" i="4" s="1"/>
  <c r="AF87" i="4"/>
  <c r="AG87" i="4" s="1"/>
  <c r="AI87" i="4" s="1"/>
  <c r="U139" i="4" l="1"/>
  <c r="B139" i="4" s="1"/>
  <c r="AH87" i="4"/>
  <c r="D87" i="4"/>
  <c r="U140" i="4" l="1"/>
  <c r="B140" i="4" s="1"/>
  <c r="AD88" i="4"/>
  <c r="AE88" i="4" s="1"/>
  <c r="AF88" i="4"/>
  <c r="AG88" i="4" s="1"/>
  <c r="AI88" i="4" s="1"/>
  <c r="U141" i="4" l="1"/>
  <c r="B141" i="4" s="1"/>
  <c r="AH88" i="4"/>
  <c r="D88" i="4"/>
  <c r="U142" i="4" l="1"/>
  <c r="AF89" i="4"/>
  <c r="AG89" i="4" s="1"/>
  <c r="AI89" i="4" s="1"/>
  <c r="AD89" i="4"/>
  <c r="AE89" i="4" s="1"/>
  <c r="U143" i="4" l="1"/>
  <c r="B143" i="4" s="1"/>
  <c r="B142" i="4"/>
  <c r="AH89" i="4"/>
  <c r="D89" i="4"/>
  <c r="U144" i="4" l="1"/>
  <c r="B144" i="4" s="1"/>
  <c r="AD90" i="4"/>
  <c r="AE90" i="4" s="1"/>
  <c r="AF90" i="4"/>
  <c r="AG90" i="4" s="1"/>
  <c r="AI90" i="4" s="1"/>
  <c r="U145" i="4" l="1"/>
  <c r="B145" i="4" s="1"/>
  <c r="AH90" i="4"/>
  <c r="D90" i="4"/>
  <c r="U146" i="4" l="1"/>
  <c r="B146" i="4" s="1"/>
  <c r="AD91" i="4"/>
  <c r="AE91" i="4" s="1"/>
  <c r="AF91" i="4"/>
  <c r="AG91" i="4" s="1"/>
  <c r="AI91" i="4" s="1"/>
  <c r="U147" i="4" l="1"/>
  <c r="B147" i="4" s="1"/>
  <c r="AH91" i="4"/>
  <c r="D91" i="4"/>
  <c r="U148" i="4" l="1"/>
  <c r="B148" i="4" s="1"/>
  <c r="AF92" i="4"/>
  <c r="AG92" i="4" s="1"/>
  <c r="AI92" i="4" s="1"/>
  <c r="AD92" i="4"/>
  <c r="AE92" i="4" s="1"/>
  <c r="U149" i="4" l="1"/>
  <c r="B149" i="4" s="1"/>
  <c r="AH92" i="4"/>
  <c r="D92" i="4"/>
  <c r="U150" i="4" l="1"/>
  <c r="AD93" i="4"/>
  <c r="AE93" i="4" s="1"/>
  <c r="AF93" i="4"/>
  <c r="AG93" i="4" s="1"/>
  <c r="AI93" i="4" s="1"/>
  <c r="U151" i="4" l="1"/>
  <c r="B151" i="4" s="1"/>
  <c r="B150" i="4"/>
  <c r="AH93" i="4"/>
  <c r="D93" i="4"/>
  <c r="U152" i="4" l="1"/>
  <c r="B152" i="4" s="1"/>
  <c r="AF94" i="4"/>
  <c r="AG94" i="4" s="1"/>
  <c r="AI94" i="4" s="1"/>
  <c r="AD94" i="4"/>
  <c r="AE94" i="4" s="1"/>
  <c r="U153" i="4" l="1"/>
  <c r="B153" i="4" s="1"/>
  <c r="AH94" i="4"/>
  <c r="D94" i="4"/>
  <c r="U154" i="4" l="1"/>
  <c r="B154" i="4" s="1"/>
  <c r="AF95" i="4"/>
  <c r="AG95" i="4" s="1"/>
  <c r="AI95" i="4" s="1"/>
  <c r="AD95" i="4"/>
  <c r="AE95" i="4" s="1"/>
  <c r="U155" i="4" l="1"/>
  <c r="B155" i="4" s="1"/>
  <c r="AH95" i="4"/>
  <c r="D95" i="4"/>
  <c r="U156" i="4" l="1"/>
  <c r="B156" i="4" s="1"/>
  <c r="AF96" i="4"/>
  <c r="AG96" i="4" s="1"/>
  <c r="AI96" i="4" s="1"/>
  <c r="AD96" i="4"/>
  <c r="AE96" i="4" s="1"/>
  <c r="U157" i="4" l="1"/>
  <c r="AH96" i="4"/>
  <c r="D96" i="4"/>
  <c r="U158" i="4" l="1"/>
  <c r="B158" i="4" s="1"/>
  <c r="B157" i="4"/>
  <c r="AD97" i="4"/>
  <c r="AE97" i="4" s="1"/>
  <c r="AH97" i="4" s="1"/>
  <c r="AF97" i="4"/>
  <c r="AG97" i="4" s="1"/>
  <c r="AI97" i="4" s="1"/>
  <c r="U159" i="4" l="1"/>
  <c r="B159" i="4" s="1"/>
  <c r="U160" i="4" l="1"/>
  <c r="B160" i="4" s="1"/>
  <c r="U161" i="4" l="1"/>
  <c r="B161" i="4" s="1"/>
  <c r="U162" i="4" l="1"/>
  <c r="B162" i="4" s="1"/>
  <c r="U163" i="4" l="1"/>
  <c r="B163" i="4" s="1"/>
  <c r="U164" i="4" l="1"/>
  <c r="B164" i="4" s="1"/>
  <c r="U165" i="4" l="1"/>
  <c r="B165" i="4" s="1"/>
  <c r="U166" i="4" l="1"/>
  <c r="B166" i="4" s="1"/>
  <c r="U167" i="4" l="1"/>
  <c r="B167" i="4" s="1"/>
  <c r="U168" i="4" l="1"/>
  <c r="B168" i="4" s="1"/>
  <c r="U169" i="4" l="1"/>
  <c r="B169" i="4" s="1"/>
  <c r="U170" i="4" l="1"/>
  <c r="B170" i="4" s="1"/>
  <c r="U171" i="4" l="1"/>
  <c r="B171" i="4" s="1"/>
  <c r="U172" i="4" l="1"/>
  <c r="B172" i="4" s="1"/>
  <c r="U173" i="4" l="1"/>
  <c r="U174" i="4" l="1"/>
  <c r="B173" i="4"/>
  <c r="U175" i="4" l="1"/>
  <c r="B175" i="4" s="1"/>
  <c r="B174" i="4"/>
  <c r="U176" i="4" l="1"/>
  <c r="B176" i="4" s="1"/>
  <c r="U177" i="4" l="1"/>
  <c r="B177" i="4" s="1"/>
  <c r="U178" i="4" l="1"/>
  <c r="B178" i="4" s="1"/>
  <c r="U179" i="4" l="1"/>
  <c r="B179" i="4" s="1"/>
  <c r="U180" i="4" l="1"/>
  <c r="B180" i="4" s="1"/>
  <c r="U181" i="4" l="1"/>
  <c r="U182" i="4" l="1"/>
  <c r="B182" i="4" s="1"/>
  <c r="B181" i="4"/>
  <c r="U183" i="4" l="1"/>
  <c r="B183" i="4" s="1"/>
  <c r="U184" i="4" l="1"/>
  <c r="B184" i="4" s="1"/>
  <c r="U185" i="4" l="1"/>
  <c r="B185" i="4" s="1"/>
  <c r="U186" i="4" l="1"/>
  <c r="B186" i="4" s="1"/>
  <c r="U187" i="4" l="1"/>
  <c r="B187" i="4" s="1"/>
  <c r="U188" i="4" l="1"/>
  <c r="B188" i="4" s="1"/>
  <c r="U189" i="4" l="1"/>
  <c r="B189" i="4" s="1"/>
  <c r="U190" i="4" l="1"/>
  <c r="B190" i="4" s="1"/>
  <c r="U191" i="4" l="1"/>
  <c r="B191" i="4" s="1"/>
  <c r="U192" i="4" l="1"/>
  <c r="B192" i="4" s="1"/>
  <c r="U193" i="4" l="1"/>
  <c r="B193" i="4" s="1"/>
  <c r="U194" i="4" l="1"/>
  <c r="B194" i="4" s="1"/>
  <c r="U195" i="4" l="1"/>
  <c r="B195" i="4" s="1"/>
  <c r="U196" i="4" l="1"/>
  <c r="B196" i="4" s="1"/>
  <c r="U197" i="4" l="1"/>
  <c r="B197" i="4" s="1"/>
  <c r="U198" i="4" l="1"/>
  <c r="U199" i="4" l="1"/>
  <c r="B199" i="4" s="1"/>
  <c r="B198" i="4"/>
  <c r="U200" i="4" l="1"/>
  <c r="B200" i="4" s="1"/>
  <c r="U201" i="4" l="1"/>
  <c r="B201" i="4" s="1"/>
  <c r="U202" i="4" l="1"/>
  <c r="B202" i="4" s="1"/>
  <c r="U203" i="4" l="1"/>
  <c r="B203" i="4" s="1"/>
  <c r="U204" i="4" l="1"/>
  <c r="B204" i="4" s="1"/>
  <c r="U205" i="4" l="1"/>
  <c r="B205" i="4" s="1"/>
  <c r="U206" i="4" l="1"/>
  <c r="B206" i="4" s="1"/>
  <c r="U207" i="4" l="1"/>
  <c r="B207" i="4" s="1"/>
  <c r="U208" i="4" l="1"/>
  <c r="B208" i="4" s="1"/>
  <c r="U209" i="4" l="1"/>
  <c r="B209" i="4" s="1"/>
  <c r="U210" i="4" l="1"/>
  <c r="B210" i="4" s="1"/>
  <c r="U211" i="4" l="1"/>
  <c r="B211" i="4" s="1"/>
  <c r="U212" i="4" l="1"/>
  <c r="B212" i="4" s="1"/>
  <c r="U213" i="4" l="1"/>
  <c r="U214" i="4" l="1"/>
  <c r="B214" i="4" s="1"/>
  <c r="B213" i="4"/>
  <c r="U215" i="4" l="1"/>
  <c r="B215" i="4" s="1"/>
  <c r="U216" i="4" l="1"/>
  <c r="B216" i="4" s="1"/>
  <c r="U217" i="4" l="1"/>
  <c r="B217" i="4" s="1"/>
  <c r="U218" i="4" l="1"/>
  <c r="B218" i="4" s="1"/>
  <c r="U219" i="4" l="1"/>
  <c r="B219" i="4" s="1"/>
  <c r="U220" i="4" l="1"/>
  <c r="B220" i="4" s="1"/>
  <c r="U221" i="4" l="1"/>
  <c r="U222" i="4" l="1"/>
  <c r="B221" i="4"/>
  <c r="U223" i="4" l="1"/>
  <c r="B223" i="4" s="1"/>
  <c r="B222" i="4"/>
  <c r="U224" i="4" l="1"/>
  <c r="B224" i="4" s="1"/>
  <c r="U225" i="4" l="1"/>
  <c r="B225" i="4" s="1"/>
  <c r="U226" i="4" l="1"/>
  <c r="B226" i="4" s="1"/>
  <c r="U227" i="4" l="1"/>
  <c r="B227" i="4" s="1"/>
  <c r="U228" i="4" l="1"/>
  <c r="B228" i="4" s="1"/>
  <c r="U229" i="4" l="1"/>
  <c r="B229" i="4" s="1"/>
  <c r="U230" i="4" l="1"/>
  <c r="B230" i="4" s="1"/>
  <c r="U231" i="4" l="1"/>
  <c r="B231" i="4" s="1"/>
  <c r="U232" i="4" l="1"/>
  <c r="B232" i="4" s="1"/>
  <c r="U233" i="4" l="1"/>
  <c r="B233" i="4" s="1"/>
  <c r="U234" i="4" l="1"/>
  <c r="B234" i="4" s="1"/>
  <c r="U235" i="4" l="1"/>
  <c r="B235" i="4" s="1"/>
  <c r="U236" i="4" l="1"/>
  <c r="B236" i="4" s="1"/>
  <c r="U237" i="4" l="1"/>
  <c r="B237" i="4" s="1"/>
  <c r="U238" i="4" l="1"/>
  <c r="B238" i="4" s="1"/>
  <c r="U239" i="4" l="1"/>
  <c r="B239" i="4" s="1"/>
  <c r="U240" i="4" l="1"/>
  <c r="B240" i="4" s="1"/>
  <c r="U241" i="4" l="1"/>
  <c r="B241" i="4" s="1"/>
  <c r="U242" i="4" l="1"/>
  <c r="B242" i="4" s="1"/>
  <c r="U243" i="4" l="1"/>
  <c r="B243" i="4" s="1"/>
  <c r="U244" i="4" l="1"/>
  <c r="B244" i="4" s="1"/>
  <c r="U245" i="4" l="1"/>
  <c r="B245" i="4" s="1"/>
  <c r="U246" i="4" l="1"/>
  <c r="U247" i="4" l="1"/>
  <c r="B247" i="4" s="1"/>
  <c r="B246" i="4"/>
  <c r="U248" i="4" l="1"/>
  <c r="B248" i="4" s="1"/>
  <c r="U249" i="4" l="1"/>
  <c r="B249" i="4" s="1"/>
  <c r="U250" i="4" l="1"/>
  <c r="B250" i="4" s="1"/>
  <c r="U251" i="4" l="1"/>
  <c r="B251" i="4" s="1"/>
  <c r="U252" i="4" l="1"/>
  <c r="B253" i="4" s="1"/>
  <c r="B252" i="4" l="1"/>
</calcChain>
</file>

<file path=xl/sharedStrings.xml><?xml version="1.0" encoding="utf-8"?>
<sst xmlns="http://schemas.openxmlformats.org/spreadsheetml/2006/main" count="388" uniqueCount="141">
  <si>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</si>
  <si>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</si>
  <si>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</si>
  <si>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</si>
  <si>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</si>
  <si>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</si>
  <si>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</si>
  <si>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</si>
  <si>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</si>
  <si>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</si>
  <si>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</si>
  <si>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</si>
  <si>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</si>
  <si>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</si>
  <si>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</si>
  <si>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</si>
  <si>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</si>
  <si>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</si>
  <si>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</si>
  <si>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</si>
  <si>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</si>
  <si>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</si>
  <si>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</si>
  <si>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</si>
  <si>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</si>
  <si>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</si>
  <si>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</si>
  <si>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</si>
  <si>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</si>
  <si>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</si>
  <si>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</si>
  <si>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</si>
  <si>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</si>
  <si>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</si>
  <si>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</si>
  <si>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</si>
  <si>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</si>
  <si>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</si>
  <si>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</si>
  <si>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</si>
  <si>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</si>
  <si>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</si>
  <si>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</si>
  <si>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</si>
  <si>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</si>
  <si>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</si>
  <si>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</si>
  <si>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</si>
  <si>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</si>
  <si>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</si>
  <si>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</si>
  <si>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</si>
  <si>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</si>
  <si>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</si>
  <si>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</si>
  <si>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</si>
  <si>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</si>
  <si>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</si>
  <si>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</si>
  <si>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</si>
  <si>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</si>
  <si>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</si>
  <si>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</si>
  <si>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</si>
  <si>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</si>
  <si>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</si>
  <si>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</si>
  <si>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</si>
  <si>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</si>
  <si>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</si>
  <si>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</si>
  <si>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</si>
  <si>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</si>
  <si>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</si>
  <si>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</si>
  <si>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</si>
  <si>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</si>
  <si>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</si>
  <si>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</si>
  <si>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</si>
  <si>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</si>
  <si>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</si>
  <si>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</si>
  <si>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</si>
  <si>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</si>
  <si>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</si>
  <si>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</si>
  <si>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</si>
  <si>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</si>
  <si>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</si>
  <si>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</si>
  <si>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</si>
  <si>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</si>
  <si>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</si>
  <si>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</si>
  <si>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</si>
  <si>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</si>
  <si>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</si>
  <si>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</si>
  <si>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</si>
  <si>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</si>
  <si>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</si>
  <si>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</si>
  <si>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</si>
  <si>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</si>
  <si>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</si>
  <si>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</si>
  <si>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</si>
  <si>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</si>
  <si>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</si>
  <si>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</si>
  <si>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</si>
  <si>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</si>
  <si>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</si>
  <si>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</si>
  <si>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</si>
  <si>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</si>
  <si>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</si>
  <si>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</si>
  <si>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</si>
  <si>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</si>
  <si>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</si>
  <si>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</si>
  <si>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</si>
  <si>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</si>
  <si>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</si>
  <si>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YES/NO</t>
  </si>
  <si>
    <t>$$ (ADD $$ WITH INDIVIDUAL WIN/LOSS)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</si>
  <si>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</si>
  <si>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</si>
  <si>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</si>
  <si>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</si>
  <si>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</si>
  <si>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</si>
  <si>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</si>
  <si>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</si>
  <si>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Stratetegy1</t>
  </si>
  <si>
    <t>Rank</t>
  </si>
  <si>
    <t>STrategy 1</t>
  </si>
  <si>
    <t>STrategy 2</t>
  </si>
  <si>
    <t>#TAIL-FAIL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</si>
</sst>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12" borderId="18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6" xfId="0" applyBorder="1"/>
    <xf numFmtId="0" fontId="0" fillId="0" borderId="37" xfId="0" applyBorder="1"/>
    <xf numFmtId="0" fontId="1" fillId="11" borderId="1" xfId="0" applyFont="1" applyFill="1" applyBorder="1" applyAlignment="1">
      <alignment vertical="center" wrapText="1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1" fillId="5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5" borderId="18" xfId="0" applyFont="1" applyFill="1" applyBorder="1" applyAlignment="1">
      <alignment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1" fillId="14" borderId="30" xfId="0" applyFont="1" applyFill="1" applyBorder="1" applyAlignment="1">
      <alignment vertical="center"/>
    </xf>
    <xf numFmtId="0" fontId="1" fillId="14" borderId="31" xfId="0" applyFont="1" applyFill="1" applyBorder="1" applyAlignment="1">
      <alignment vertical="center"/>
    </xf>
    <xf numFmtId="0" fontId="1" fillId="14" borderId="32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29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vertical="center"/>
    </xf>
    <xf numFmtId="0" fontId="1" fillId="14" borderId="28" xfId="0" applyFont="1" applyFill="1" applyBorder="1" applyAlignment="1">
      <alignment vertical="center"/>
    </xf>
    <xf numFmtId="0" fontId="1" fillId="14" borderId="33" xfId="0" applyFont="1" applyFill="1" applyBorder="1" applyAlignment="1">
      <alignment vertical="center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U112"/>
  <sheetViews>
    <sheetView workbookViewId="0">
      <selection activeCell="H15" sqref="H15"/>
    </sheetView>
  </sheetViews>
  <sheetFormatPr defaultRowHeight="15" x14ac:dyDescent="0.25"/>
  <cols>
    <col min="2" max="2" width="9.85546875" customWidth="1"/>
    <col min="3" max="3" width="12.140625" customWidth="1"/>
    <col min="4" max="4" width="9.85546875" customWidth="1"/>
    <col min="5" max="5" width="12.140625" customWidth="1"/>
    <col min="6" max="6" width="9.85546875" customWidth="1"/>
    <col min="7" max="7" width="12.140625" customWidth="1"/>
    <col min="8" max="8" width="9.85546875" customWidth="1"/>
    <col min="9" max="10" width="12.140625" customWidth="1"/>
    <col min="11" max="11" width="9.85546875" customWidth="1"/>
    <col min="12" max="13" width="12.140625" customWidth="1"/>
    <col min="14" max="14" width="12.5703125" style="1" customWidth="1"/>
    <col min="15" max="15" width="12.5703125" style="1" hidden="1" customWidth="1"/>
    <col min="16" max="16" width="9.85546875" customWidth="1"/>
    <col min="17" max="17" width="12.140625" customWidth="1"/>
    <col min="18" max="18" width="9.85546875" customWidth="1"/>
    <col min="19" max="19" width="12.140625" customWidth="1"/>
  </cols>
  <sheetData>
    <row r="1" spans="1:21" ht="15" customHeight="1" x14ac:dyDescent="0.25">
      <c r="B1" s="104" t="s">
        <v>32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21" ht="15.75" customHeight="1" thickBot="1" x14ac:dyDescent="0.3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spans="1:21" s="14" customFormat="1" ht="15.75" thickBot="1" x14ac:dyDescent="0.3">
      <c r="B3" s="110" t="s">
        <v>3</v>
      </c>
      <c r="C3" s="111"/>
      <c r="D3" s="111"/>
      <c r="E3" s="111"/>
      <c r="F3" s="111"/>
      <c r="G3" s="111"/>
      <c r="H3" s="112"/>
      <c r="I3" s="3"/>
      <c r="J3" s="3"/>
      <c r="K3" s="106" t="s">
        <v>20</v>
      </c>
      <c r="L3" s="106"/>
      <c r="M3" s="100"/>
      <c r="N3" s="108" t="s">
        <v>0</v>
      </c>
      <c r="O3" s="109"/>
      <c r="P3" s="106" t="s">
        <v>21</v>
      </c>
      <c r="Q3" s="106"/>
      <c r="R3" s="106" t="s">
        <v>22</v>
      </c>
      <c r="S3" s="107"/>
    </row>
    <row r="4" spans="1:21" s="15" customFormat="1" ht="45.75" thickBot="1" x14ac:dyDescent="0.3">
      <c r="B4" s="88" t="s">
        <v>78</v>
      </c>
      <c r="C4" s="88" t="s">
        <v>125</v>
      </c>
      <c r="D4" s="88" t="s">
        <v>124</v>
      </c>
      <c r="E4" s="88" t="s">
        <v>126</v>
      </c>
      <c r="F4" s="88" t="s">
        <v>29</v>
      </c>
      <c r="G4" s="88" t="s">
        <v>81</v>
      </c>
      <c r="H4" s="88" t="s">
        <v>127</v>
      </c>
      <c r="I4" s="3"/>
      <c r="J4" s="3"/>
      <c r="K4" s="99" t="s">
        <v>137</v>
      </c>
      <c r="L4" s="99" t="s">
        <v>136</v>
      </c>
      <c r="M4" s="101"/>
      <c r="N4" s="66" t="s">
        <v>0</v>
      </c>
      <c r="O4" s="67" t="s">
        <v>2</v>
      </c>
      <c r="P4" s="21" t="s">
        <v>18</v>
      </c>
      <c r="Q4" s="21" t="s">
        <v>19</v>
      </c>
      <c r="R4" s="21" t="s">
        <v>18</v>
      </c>
      <c r="S4" s="22" t="s">
        <v>19</v>
      </c>
    </row>
    <row r="5" spans="1:21" x14ac:dyDescent="0.25">
      <c r="B5" s="3"/>
      <c r="C5" s="3"/>
      <c r="D5" s="3"/>
      <c r="E5" s="3"/>
      <c r="F5" s="3"/>
      <c r="G5" s="3"/>
      <c r="H5" s="3"/>
      <c r="I5" s="3"/>
      <c r="J5" s="3"/>
      <c r="K5" s="3" t="s">
        <v>138</v>
      </c>
      <c r="L5" s="3" t="s">
        <v>139</v>
      </c>
      <c r="M5" s="102"/>
      <c r="N5" s="6" t="s">
        <v>30</v>
      </c>
      <c r="O5" s="2" t="s">
        <v>30</v>
      </c>
      <c r="P5" s="3"/>
      <c r="Q5" s="3"/>
      <c r="R5" s="3"/>
      <c r="S5" s="11"/>
      <c r="T5" s="6"/>
      <c r="U5" s="2" t="s">
        <v>30</v>
      </c>
    </row>
    <row r="6" spans="1:2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02"/>
      <c r="N6" s="6" t="s">
        <v>29</v>
      </c>
      <c r="O6" s="2"/>
      <c r="P6" s="3"/>
      <c r="Q6" s="3"/>
      <c r="R6" s="3"/>
      <c r="S6" s="11"/>
      <c r="T6" s="6"/>
      <c r="U6" s="2" t="s">
        <v>119</v>
      </c>
    </row>
    <row r="7" spans="1:2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102"/>
      <c r="N7" s="6" t="s">
        <v>29</v>
      </c>
      <c r="O7" s="2"/>
      <c r="P7" s="3"/>
      <c r="Q7" s="3"/>
      <c r="R7" s="3"/>
      <c r="S7" s="11"/>
      <c r="T7" s="6" t="s">
        <v>29</v>
      </c>
      <c r="U7" s="2"/>
    </row>
    <row r="8" spans="1:2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02"/>
      <c r="N8" s="6" t="s">
        <v>30</v>
      </c>
      <c r="O8" s="2" t="s">
        <v>30</v>
      </c>
      <c r="P8" s="3"/>
      <c r="Q8" s="3"/>
      <c r="R8" s="3"/>
      <c r="S8" s="11"/>
      <c r="T8" s="6" t="s">
        <v>29</v>
      </c>
      <c r="U8" s="2"/>
    </row>
    <row r="9" spans="1:2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02"/>
      <c r="N9" s="6" t="s">
        <v>30</v>
      </c>
      <c r="O9" s="2" t="s">
        <v>30</v>
      </c>
      <c r="P9" s="3"/>
      <c r="Q9" s="3"/>
      <c r="R9" s="3"/>
      <c r="S9" s="11"/>
      <c r="T9" s="6"/>
      <c r="U9" s="2" t="s">
        <v>30</v>
      </c>
    </row>
    <row r="10" spans="1:21" x14ac:dyDescent="0.25">
      <c r="A10">
        <v>1</v>
      </c>
      <c r="B10" s="3" t="str">
        <f>'Strategy1-PD-TG'!A10</f>
        <v>NB</v>
      </c>
      <c r="C10" s="3" t="str">
        <f>'Strategy1-PD-TG'!B10</f>
        <v/>
      </c>
      <c r="D10" s="3" t="str">
        <f>'Strategy1-PD-TG'!I10</f>
        <v>TG</v>
      </c>
      <c r="E10" s="3"/>
      <c r="F10" s="3"/>
      <c r="G10" s="3">
        <f>'Strategy1-PD-TG'!M10</f>
        <v>0</v>
      </c>
      <c r="H10" s="3"/>
      <c r="I10" s="3"/>
      <c r="J10" s="3"/>
      <c r="K10" s="3"/>
      <c r="L10" s="3"/>
      <c r="M10" s="102"/>
      <c r="N10" s="6" t="s">
        <v>29</v>
      </c>
      <c r="O10" s="2"/>
      <c r="P10" s="3"/>
      <c r="Q10" s="3"/>
      <c r="R10" s="3"/>
      <c r="S10" s="11"/>
      <c r="T10" s="6"/>
      <c r="U10" s="2" t="s">
        <v>30</v>
      </c>
    </row>
    <row r="11" spans="1:21" x14ac:dyDescent="0.25">
      <c r="A11">
        <v>2</v>
      </c>
      <c r="B11" s="3" t="str">
        <f>'Strategy1-PD-TG'!A11</f>
        <v>P7</v>
      </c>
      <c r="C11" s="3" t="str">
        <f>'Strategy1-PD-TG'!B11</f>
        <v/>
      </c>
      <c r="D11" s="3" t="str">
        <f>'Strategy1-PD-TG'!I11</f>
        <v/>
      </c>
      <c r="E11" s="3"/>
      <c r="F11" s="3"/>
      <c r="G11" s="3">
        <f>'Strategy1-PD-TG'!M11</f>
        <v>7</v>
      </c>
      <c r="H11" s="3"/>
      <c r="I11" s="3"/>
      <c r="J11" s="3"/>
      <c r="K11" s="3"/>
      <c r="L11" s="3"/>
      <c r="M11" s="102"/>
      <c r="N11" s="6" t="s">
        <v>29</v>
      </c>
      <c r="O11" s="2"/>
      <c r="P11" s="3"/>
      <c r="Q11" s="3"/>
      <c r="R11" s="3"/>
      <c r="S11" s="11"/>
    </row>
    <row r="12" spans="1:21" x14ac:dyDescent="0.25">
      <c r="A12">
        <v>3</v>
      </c>
      <c r="B12" s="3" t="e">
        <f>'Strategy1-PD-TG'!A12</f>
        <v>#VALUE!</v>
      </c>
      <c r="C12" s="3" t="str">
        <f>'Strategy1-PD-TG'!B12</f>
        <v>T-T</v>
      </c>
      <c r="D12" s="3" t="str">
        <f>'Strategy1-PD-TG'!I12</f>
        <v>T-T</v>
      </c>
      <c r="E12" s="3"/>
      <c r="F12" s="3"/>
      <c r="G12" s="3">
        <f>'Strategy1-PD-TG'!M12</f>
        <v>-2</v>
      </c>
      <c r="H12" s="3"/>
      <c r="I12" s="3"/>
      <c r="J12" s="3"/>
      <c r="K12" s="3"/>
      <c r="L12" s="3"/>
      <c r="M12" s="102"/>
      <c r="N12" s="6" t="s">
        <v>29</v>
      </c>
      <c r="O12" s="2"/>
      <c r="P12" s="3"/>
      <c r="Q12" s="3"/>
      <c r="R12" s="3"/>
      <c r="S12" s="11"/>
    </row>
    <row r="13" spans="1:21" x14ac:dyDescent="0.25">
      <c r="A13">
        <v>4</v>
      </c>
      <c r="B13" s="3" t="e">
        <f>'Strategy1-PD-TG'!A13</f>
        <v>#VALUE!</v>
      </c>
      <c r="C13" s="3" t="str">
        <f>'Strategy1-PD-TG'!B13</f>
        <v/>
      </c>
      <c r="D13" s="3" t="str">
        <f>'Strategy1-PD-TG'!I13</f>
        <v>TG</v>
      </c>
      <c r="E13" s="3"/>
      <c r="F13" s="3"/>
      <c r="G13" s="3">
        <f>'Strategy1-PD-TG'!M13</f>
        <v>-5</v>
      </c>
      <c r="H13" s="3"/>
      <c r="I13" s="3"/>
      <c r="J13" s="3"/>
      <c r="K13" s="3"/>
      <c r="L13" s="3"/>
      <c r="M13" s="102"/>
      <c r="N13" s="6" t="s">
        <v>29</v>
      </c>
      <c r="O13" s="2"/>
      <c r="P13" s="3"/>
      <c r="Q13" s="3"/>
      <c r="R13" s="3"/>
      <c r="S13" s="11"/>
    </row>
    <row r="14" spans="1:21" x14ac:dyDescent="0.25">
      <c r="A14">
        <v>5</v>
      </c>
      <c r="B14" s="3" t="e">
        <f>'Strategy1-PD-TG'!A14</f>
        <v>#VALUE!</v>
      </c>
      <c r="C14" s="3" t="str">
        <f>'Strategy1-PD-TG'!B14</f>
        <v>PD</v>
      </c>
      <c r="D14" s="3" t="str">
        <f>'Strategy1-PD-TG'!I14</f>
        <v/>
      </c>
      <c r="E14" s="3"/>
      <c r="F14" s="3"/>
      <c r="G14" s="3">
        <f>'Strategy1-PD-TG'!M14</f>
        <v>-9</v>
      </c>
      <c r="H14" s="3"/>
      <c r="I14" s="3"/>
      <c r="J14" s="3"/>
      <c r="K14" s="3"/>
      <c r="L14" s="3"/>
      <c r="M14" s="102"/>
      <c r="N14" s="6" t="s">
        <v>29</v>
      </c>
      <c r="O14" s="2"/>
      <c r="P14" s="3"/>
      <c r="Q14" s="3"/>
      <c r="R14" s="3"/>
      <c r="S14" s="11"/>
    </row>
    <row r="15" spans="1:21" x14ac:dyDescent="0.25">
      <c r="A15">
        <v>6</v>
      </c>
      <c r="B15" s="3" t="b">
        <f>'Strategy1-PD-TG'!A15</f>
        <v>0</v>
      </c>
      <c r="C15" s="3" t="str">
        <f>'Strategy1-PD-TG'!B15</f>
        <v>T-B</v>
      </c>
      <c r="D15" s="3" t="str">
        <f>'Strategy1-PD-TG'!I15</f>
        <v>T-B</v>
      </c>
      <c r="E15" s="3"/>
      <c r="F15" s="3"/>
      <c r="G15" s="3">
        <f>'Strategy1-PD-TG'!M15</f>
        <v>-6</v>
      </c>
      <c r="H15" s="3"/>
      <c r="I15" s="3"/>
      <c r="J15" s="3"/>
      <c r="K15" s="3"/>
      <c r="L15" s="3"/>
      <c r="M15" s="102"/>
      <c r="N15" s="6" t="s">
        <v>29</v>
      </c>
      <c r="O15" s="2"/>
      <c r="P15" s="3"/>
      <c r="Q15" s="3"/>
      <c r="R15" s="3"/>
      <c r="S15" s="11"/>
    </row>
    <row r="16" spans="1:21" x14ac:dyDescent="0.25">
      <c r="A16">
        <v>7</v>
      </c>
      <c r="B16" s="3" t="e">
        <f>'Strategy1-PD-TG'!A16</f>
        <v>#VALUE!</v>
      </c>
      <c r="C16" s="3" t="str">
        <f>'Strategy1-PD-TG'!B16</f>
        <v/>
      </c>
      <c r="D16" s="3" t="str">
        <f>'Strategy1-PD-TG'!I16</f>
        <v>TG</v>
      </c>
      <c r="E16" s="3"/>
      <c r="F16" s="3"/>
      <c r="G16" s="3">
        <f>'Strategy1-PD-TG'!M16</f>
        <v>-8</v>
      </c>
      <c r="H16" s="3"/>
      <c r="I16" s="3"/>
      <c r="J16" s="3"/>
      <c r="K16" s="3"/>
      <c r="L16" s="3"/>
      <c r="M16" s="102"/>
      <c r="N16" s="6" t="s">
        <v>29</v>
      </c>
      <c r="O16" s="2"/>
      <c r="P16" s="3"/>
      <c r="Q16" s="3"/>
      <c r="R16" s="3"/>
      <c r="S16" s="11"/>
    </row>
    <row r="17" spans="1:19" x14ac:dyDescent="0.25">
      <c r="A17">
        <v>8</v>
      </c>
      <c r="B17" s="3" t="e">
        <f>'Strategy1-PD-TG'!A17</f>
        <v>#VALUE!</v>
      </c>
      <c r="C17" s="3" t="str">
        <f>'Strategy1-PD-TG'!B17</f>
        <v/>
      </c>
      <c r="D17" s="3" t="str">
        <f>'Strategy1-PD-TG'!I17</f>
        <v/>
      </c>
      <c r="E17" s="3"/>
      <c r="F17" s="3"/>
      <c r="G17" s="3">
        <f>'Strategy1-PD-TG'!M17</f>
        <v>-10</v>
      </c>
      <c r="H17" s="3"/>
      <c r="I17" s="3"/>
      <c r="J17" s="3"/>
      <c r="K17" s="3"/>
      <c r="L17" s="3"/>
      <c r="M17" s="102"/>
      <c r="N17" s="6" t="s">
        <v>29</v>
      </c>
      <c r="O17" s="2"/>
      <c r="P17" s="3"/>
      <c r="Q17" s="3"/>
      <c r="R17" s="3"/>
      <c r="S17" s="11"/>
    </row>
    <row r="18" spans="1:19" x14ac:dyDescent="0.25">
      <c r="A18">
        <v>9</v>
      </c>
      <c r="B18" s="3"/>
      <c r="C18" s="3" t="str">
        <f>'Strategy1-PD-TG'!B18</f>
        <v/>
      </c>
      <c r="D18" s="3" t="str">
        <f>'Strategy1-PD-TG'!I18</f>
        <v/>
      </c>
      <c r="E18" s="3"/>
      <c r="F18" s="3"/>
      <c r="G18" s="3">
        <f>'Strategy1-PD-TG'!M18</f>
        <v>-12</v>
      </c>
      <c r="H18" s="3"/>
      <c r="I18" s="3"/>
      <c r="J18" s="3"/>
      <c r="K18" s="3"/>
      <c r="L18" s="3"/>
      <c r="M18" s="102"/>
      <c r="N18" s="6" t="s">
        <v>29</v>
      </c>
      <c r="O18" s="2"/>
      <c r="P18" s="3"/>
      <c r="Q18" s="3"/>
      <c r="R18" s="3"/>
      <c r="S18" s="11"/>
    </row>
    <row r="19" spans="1:19" x14ac:dyDescent="0.25">
      <c r="A19">
        <v>10</v>
      </c>
      <c r="B19" s="3"/>
      <c r="C19" s="3" t="str">
        <f>'Strategy1-PD-TG'!B19</f>
        <v/>
      </c>
      <c r="D19" s="3" t="str">
        <f>'Strategy1-PD-TG'!I19</f>
        <v/>
      </c>
      <c r="E19" s="3"/>
      <c r="F19" s="3"/>
      <c r="G19" s="3">
        <f>'Strategy1-PD-TG'!M19</f>
        <v>0</v>
      </c>
      <c r="H19" s="3"/>
      <c r="I19" s="3"/>
      <c r="J19" s="3"/>
      <c r="K19" s="3"/>
      <c r="L19" s="3"/>
      <c r="M19" s="102"/>
      <c r="N19" s="6" t="s">
        <v>29</v>
      </c>
      <c r="O19" s="2"/>
      <c r="P19" s="3"/>
      <c r="Q19" s="3"/>
      <c r="R19" s="3"/>
      <c r="S19" s="11"/>
    </row>
    <row r="20" spans="1:19" x14ac:dyDescent="0.25">
      <c r="A20">
        <v>11</v>
      </c>
      <c r="B20" s="3"/>
      <c r="C20" s="3" t="str">
        <f>'Strategy1-PD-TG'!B20</f>
        <v/>
      </c>
      <c r="D20" s="3" t="str">
        <f>'Strategy1-PD-TG'!I20</f>
        <v/>
      </c>
      <c r="E20" s="3"/>
      <c r="F20" s="3"/>
      <c r="G20" s="3">
        <f>'Strategy1-PD-TG'!M20</f>
        <v>0</v>
      </c>
      <c r="H20" s="3"/>
      <c r="I20" s="3"/>
      <c r="J20" s="3"/>
      <c r="K20" s="3"/>
      <c r="L20" s="3"/>
      <c r="M20" s="102"/>
      <c r="N20" s="6" t="s">
        <v>30</v>
      </c>
      <c r="O20" s="2" t="s">
        <v>30</v>
      </c>
      <c r="P20" s="3"/>
      <c r="Q20" s="3"/>
      <c r="R20" s="3"/>
      <c r="S20" s="11"/>
    </row>
    <row r="21" spans="1:19" x14ac:dyDescent="0.25">
      <c r="A21">
        <v>12</v>
      </c>
      <c r="B21" s="3"/>
      <c r="C21" s="3" t="str">
        <f>'Strategy1-PD-TG'!B21</f>
        <v/>
      </c>
      <c r="D21" s="3" t="str">
        <f>'Strategy1-PD-TG'!I21</f>
        <v/>
      </c>
      <c r="E21" s="3"/>
      <c r="F21" s="3"/>
      <c r="G21" s="3">
        <f>'Strategy1-PD-TG'!M21</f>
        <v>0</v>
      </c>
      <c r="H21" s="3"/>
      <c r="I21" s="3"/>
      <c r="J21" s="3"/>
      <c r="K21" s="3"/>
      <c r="L21" s="3"/>
      <c r="M21" s="102"/>
      <c r="N21" s="6" t="s">
        <v>30</v>
      </c>
      <c r="O21" s="2" t="s">
        <v>30</v>
      </c>
      <c r="P21" s="3"/>
      <c r="Q21" s="3"/>
      <c r="R21" s="3"/>
      <c r="S21" s="11"/>
    </row>
    <row r="22" spans="1:19" x14ac:dyDescent="0.25">
      <c r="A22">
        <v>13</v>
      </c>
      <c r="B22" s="3"/>
      <c r="C22" s="3" t="str">
        <f>'Strategy1-PD-TG'!B22</f>
        <v/>
      </c>
      <c r="D22" s="3" t="str">
        <f>'Strategy1-PD-TG'!I22</f>
        <v/>
      </c>
      <c r="E22" s="3"/>
      <c r="F22" s="3"/>
      <c r="G22" s="3">
        <f>'Strategy1-PD-TG'!M22</f>
        <v>0</v>
      </c>
      <c r="H22" s="3"/>
      <c r="I22" s="3"/>
      <c r="J22" s="3"/>
      <c r="K22" s="3"/>
      <c r="L22" s="3"/>
      <c r="M22" s="102"/>
      <c r="N22" s="6" t="s">
        <v>29</v>
      </c>
      <c r="O22" s="2"/>
      <c r="P22" s="3"/>
      <c r="Q22" s="3"/>
      <c r="R22" s="3"/>
      <c r="S22" s="11"/>
    </row>
    <row r="23" spans="1:19" x14ac:dyDescent="0.25">
      <c r="A23">
        <v>14</v>
      </c>
      <c r="B23" s="3"/>
      <c r="C23" s="3" t="str">
        <f>'Strategy1-PD-TG'!B23</f>
        <v/>
      </c>
      <c r="D23" s="3" t="str">
        <f>'Strategy1-PD-TG'!I23</f>
        <v/>
      </c>
      <c r="E23" s="3"/>
      <c r="F23" s="3"/>
      <c r="G23" s="3">
        <f>'Strategy1-PD-TG'!M23</f>
        <v>0</v>
      </c>
      <c r="H23" s="3"/>
      <c r="I23" s="3"/>
      <c r="J23" s="3"/>
      <c r="K23" s="3"/>
      <c r="L23" s="3"/>
      <c r="M23" s="102"/>
      <c r="N23" s="6" t="s">
        <v>29</v>
      </c>
      <c r="O23" s="2"/>
      <c r="P23" s="3"/>
      <c r="Q23" s="3"/>
      <c r="R23" s="3"/>
      <c r="S23" s="11"/>
    </row>
    <row r="24" spans="1:19" x14ac:dyDescent="0.25">
      <c r="A24">
        <v>15</v>
      </c>
      <c r="B24" s="3"/>
      <c r="C24" s="3" t="str">
        <f>'Strategy1-PD-TG'!B24</f>
        <v/>
      </c>
      <c r="D24" s="3" t="str">
        <f>'Strategy1-PD-TG'!I24</f>
        <v/>
      </c>
      <c r="E24" s="3"/>
      <c r="F24" s="3"/>
      <c r="G24" s="3">
        <f>'Strategy1-PD-TG'!M24</f>
        <v>0</v>
      </c>
      <c r="H24" s="3"/>
      <c r="I24" s="3"/>
      <c r="J24" s="3"/>
      <c r="K24" s="3"/>
      <c r="L24" s="3"/>
      <c r="M24" s="102"/>
      <c r="N24" s="6" t="s">
        <v>29</v>
      </c>
      <c r="O24" s="2"/>
      <c r="P24" s="3"/>
      <c r="Q24" s="3"/>
      <c r="R24" s="3"/>
      <c r="S24" s="11"/>
    </row>
    <row r="25" spans="1:19" x14ac:dyDescent="0.25">
      <c r="A25">
        <v>16</v>
      </c>
      <c r="B25" s="3"/>
      <c r="C25" s="3"/>
      <c r="D25" s="3" t="str">
        <f>'Strategy1-PD-TG'!I25</f>
        <v/>
      </c>
      <c r="E25" s="3"/>
      <c r="F25" s="3"/>
      <c r="G25" s="3">
        <f>'Strategy1-PD-TG'!M25</f>
        <v>0</v>
      </c>
      <c r="H25" s="3"/>
      <c r="I25" s="3"/>
      <c r="J25" s="3"/>
      <c r="K25" s="3"/>
      <c r="L25" s="3"/>
      <c r="M25" s="102"/>
      <c r="N25" s="6" t="s">
        <v>29</v>
      </c>
      <c r="O25" s="2"/>
      <c r="P25" s="3"/>
      <c r="Q25" s="3"/>
      <c r="R25" s="3"/>
      <c r="S25" s="11"/>
    </row>
    <row r="26" spans="1:19" x14ac:dyDescent="0.25">
      <c r="A26">
        <v>17</v>
      </c>
      <c r="B26" s="3"/>
      <c r="C26" s="3"/>
      <c r="D26" s="3"/>
      <c r="E26" s="3"/>
      <c r="F26" s="3"/>
      <c r="G26" s="3">
        <f>'Strategy1-PD-TG'!M26</f>
        <v>0</v>
      </c>
      <c r="H26" s="3"/>
      <c r="I26" s="3"/>
      <c r="J26" s="3"/>
      <c r="K26" s="3"/>
      <c r="L26" s="3"/>
      <c r="M26" s="102"/>
      <c r="N26" s="6" t="s">
        <v>30</v>
      </c>
      <c r="O26" s="2" t="s">
        <v>30</v>
      </c>
      <c r="P26" s="3"/>
      <c r="Q26" s="3"/>
      <c r="R26" s="3"/>
      <c r="S26" s="11"/>
    </row>
    <row r="27" spans="1:19" x14ac:dyDescent="0.25">
      <c r="A27">
        <v>18</v>
      </c>
      <c r="B27" s="3"/>
      <c r="C27" s="3"/>
      <c r="D27" s="3"/>
      <c r="E27" s="3"/>
      <c r="F27" s="3"/>
      <c r="G27" s="3">
        <f>'Strategy1-PD-TG'!M27</f>
        <v>0</v>
      </c>
      <c r="H27" s="3"/>
      <c r="I27" s="3"/>
      <c r="J27" s="3"/>
      <c r="K27" s="3"/>
      <c r="L27" s="3"/>
      <c r="M27" s="102"/>
      <c r="N27" s="6" t="s">
        <v>30</v>
      </c>
      <c r="O27" s="2" t="s">
        <v>30</v>
      </c>
      <c r="P27" s="3"/>
      <c r="Q27" s="3"/>
      <c r="R27" s="3"/>
      <c r="S27" s="11"/>
    </row>
    <row r="28" spans="1:19" x14ac:dyDescent="0.25">
      <c r="A2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2"/>
      <c r="N28" s="6" t="s">
        <v>29</v>
      </c>
      <c r="O28" s="2"/>
      <c r="P28" s="3"/>
      <c r="Q28" s="3"/>
      <c r="R28" s="3"/>
      <c r="S28" s="11"/>
    </row>
    <row r="29" spans="1:19" x14ac:dyDescent="0.25">
      <c r="A29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2"/>
      <c r="N29" s="6" t="s">
        <v>29</v>
      </c>
      <c r="O29" s="2"/>
      <c r="P29" s="3"/>
      <c r="Q29" s="3"/>
      <c r="R29" s="3"/>
      <c r="S29" s="11"/>
    </row>
    <row r="30" spans="1:19" x14ac:dyDescent="0.25">
      <c r="A30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2"/>
      <c r="N30" s="6" t="s">
        <v>29</v>
      </c>
      <c r="O30" s="2"/>
      <c r="P30" s="3"/>
      <c r="Q30" s="3"/>
      <c r="R30" s="3"/>
      <c r="S30" s="11"/>
    </row>
    <row r="31" spans="1:19" x14ac:dyDescent="0.25">
      <c r="A31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2"/>
      <c r="N31" s="6" t="s">
        <v>30</v>
      </c>
      <c r="O31" s="2" t="s">
        <v>30</v>
      </c>
      <c r="P31" s="3"/>
      <c r="Q31" s="3"/>
      <c r="R31" s="3"/>
      <c r="S31" s="11"/>
    </row>
    <row r="32" spans="1:19" x14ac:dyDescent="0.25">
      <c r="A32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2"/>
      <c r="N32" s="6" t="s">
        <v>29</v>
      </c>
      <c r="O32" s="2"/>
      <c r="P32" s="3"/>
      <c r="Q32" s="3"/>
      <c r="R32" s="3"/>
      <c r="S32" s="11"/>
    </row>
    <row r="33" spans="1:19" x14ac:dyDescent="0.25">
      <c r="A33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2"/>
      <c r="N33" s="6" t="s">
        <v>30</v>
      </c>
      <c r="O33" s="2" t="s">
        <v>30</v>
      </c>
      <c r="P33" s="3"/>
      <c r="Q33" s="3"/>
      <c r="R33" s="3"/>
      <c r="S33" s="11"/>
    </row>
    <row r="34" spans="1:19" x14ac:dyDescent="0.25">
      <c r="A34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2"/>
      <c r="N34" s="6" t="s">
        <v>29</v>
      </c>
      <c r="O34" s="2"/>
      <c r="P34" s="3"/>
      <c r="Q34" s="3"/>
      <c r="R34" s="3"/>
      <c r="S34" s="11"/>
    </row>
    <row r="35" spans="1:19" x14ac:dyDescent="0.25">
      <c r="A35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2"/>
      <c r="N35" s="6" t="s">
        <v>29</v>
      </c>
      <c r="O35" s="2"/>
      <c r="P35" s="3"/>
      <c r="Q35" s="3"/>
      <c r="R35" s="3"/>
      <c r="S35" s="11"/>
    </row>
    <row r="36" spans="1:19" x14ac:dyDescent="0.25">
      <c r="A36">
        <v>27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2"/>
      <c r="N36" s="6" t="s">
        <v>30</v>
      </c>
      <c r="O36" s="2" t="s">
        <v>30</v>
      </c>
      <c r="P36" s="3"/>
      <c r="Q36" s="3"/>
      <c r="R36" s="3"/>
      <c r="S36" s="11"/>
    </row>
    <row r="37" spans="1:19" x14ac:dyDescent="0.25">
      <c r="A37">
        <v>28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02"/>
      <c r="N37" s="6" t="s">
        <v>30</v>
      </c>
      <c r="O37" s="2" t="s">
        <v>30</v>
      </c>
      <c r="P37" s="3"/>
      <c r="Q37" s="3"/>
      <c r="R37" s="3"/>
      <c r="S37" s="11"/>
    </row>
    <row r="38" spans="1:19" x14ac:dyDescent="0.25">
      <c r="A38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02"/>
      <c r="N38" s="6" t="s">
        <v>30</v>
      </c>
      <c r="O38" s="2" t="s">
        <v>30</v>
      </c>
      <c r="P38" s="3"/>
      <c r="Q38" s="3"/>
      <c r="R38" s="3"/>
      <c r="S38" s="11"/>
    </row>
    <row r="39" spans="1:19" x14ac:dyDescent="0.25">
      <c r="A39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2"/>
      <c r="N39" s="6" t="s">
        <v>29</v>
      </c>
      <c r="O39" s="2"/>
      <c r="P39" s="3"/>
      <c r="Q39" s="3"/>
      <c r="R39" s="3"/>
      <c r="S39" s="11"/>
    </row>
    <row r="40" spans="1:19" x14ac:dyDescent="0.25">
      <c r="A40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2"/>
      <c r="N40" s="6" t="s">
        <v>30</v>
      </c>
      <c r="O40" s="2" t="s">
        <v>30</v>
      </c>
      <c r="P40" s="3"/>
      <c r="Q40" s="3"/>
      <c r="R40" s="3"/>
      <c r="S40" s="11"/>
    </row>
    <row r="41" spans="1:19" x14ac:dyDescent="0.25">
      <c r="A41">
        <v>32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2"/>
      <c r="N41" s="6" t="s">
        <v>29</v>
      </c>
      <c r="O41" s="2"/>
      <c r="P41" s="3"/>
      <c r="Q41" s="3"/>
      <c r="R41" s="3"/>
      <c r="S41" s="11"/>
    </row>
    <row r="42" spans="1:19" x14ac:dyDescent="0.25">
      <c r="A42">
        <v>33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2"/>
      <c r="N42" s="6" t="s">
        <v>30</v>
      </c>
      <c r="O42" s="2" t="s">
        <v>30</v>
      </c>
      <c r="P42" s="3"/>
      <c r="Q42" s="3"/>
      <c r="R42" s="3"/>
      <c r="S42" s="11"/>
    </row>
    <row r="43" spans="1:19" x14ac:dyDescent="0.25">
      <c r="A43">
        <v>34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02"/>
      <c r="N43" s="6" t="s">
        <v>29</v>
      </c>
      <c r="O43" s="2"/>
      <c r="P43" s="3"/>
      <c r="Q43" s="3"/>
      <c r="R43" s="3"/>
      <c r="S43" s="11"/>
    </row>
    <row r="44" spans="1:19" x14ac:dyDescent="0.25">
      <c r="A44">
        <v>35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2"/>
      <c r="N44" s="6" t="s">
        <v>30</v>
      </c>
      <c r="O44" s="2"/>
      <c r="P44" s="3"/>
      <c r="Q44" s="3"/>
      <c r="R44" s="3"/>
      <c r="S44" s="11"/>
    </row>
    <row r="45" spans="1:19" x14ac:dyDescent="0.25">
      <c r="A45">
        <v>36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2"/>
      <c r="N45" s="6" t="s">
        <v>30</v>
      </c>
      <c r="O45" s="2"/>
      <c r="P45" s="3"/>
      <c r="Q45" s="3"/>
      <c r="R45" s="3"/>
      <c r="S45" s="11"/>
    </row>
    <row r="46" spans="1:19" x14ac:dyDescent="0.25">
      <c r="A46">
        <v>37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02"/>
      <c r="N46" s="6" t="s">
        <v>30</v>
      </c>
      <c r="O46" s="2"/>
      <c r="P46" s="3"/>
      <c r="Q46" s="3"/>
      <c r="R46" s="3"/>
      <c r="S46" s="11"/>
    </row>
    <row r="47" spans="1:19" x14ac:dyDescent="0.25">
      <c r="A47">
        <v>38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02"/>
      <c r="N47" s="6" t="s">
        <v>30</v>
      </c>
      <c r="O47" s="2"/>
      <c r="P47" s="3"/>
      <c r="Q47" s="3"/>
      <c r="R47" s="3"/>
      <c r="S47" s="11"/>
    </row>
    <row r="48" spans="1:19" x14ac:dyDescent="0.25">
      <c r="A48">
        <v>39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2"/>
      <c r="N48" s="6" t="s">
        <v>30</v>
      </c>
      <c r="O48" s="2"/>
      <c r="P48" s="3"/>
      <c r="Q48" s="3"/>
      <c r="R48" s="3"/>
      <c r="S48" s="11"/>
    </row>
    <row r="49" spans="1:19" x14ac:dyDescent="0.25">
      <c r="A49">
        <v>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2"/>
      <c r="N49" s="6" t="s">
        <v>30</v>
      </c>
      <c r="O49" s="2"/>
      <c r="P49" s="3"/>
      <c r="Q49" s="3"/>
      <c r="R49" s="3"/>
      <c r="S49" s="11"/>
    </row>
    <row r="50" spans="1:19" x14ac:dyDescent="0.25">
      <c r="A50">
        <v>41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02"/>
      <c r="N50" s="6" t="s">
        <v>30</v>
      </c>
      <c r="O50" s="2"/>
      <c r="P50" s="3"/>
      <c r="Q50" s="3"/>
      <c r="R50" s="3"/>
      <c r="S50" s="11"/>
    </row>
    <row r="51" spans="1:19" x14ac:dyDescent="0.25">
      <c r="A51">
        <v>42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102"/>
      <c r="N51" s="6" t="s">
        <v>30</v>
      </c>
      <c r="O51" s="2"/>
      <c r="P51" s="3"/>
      <c r="Q51" s="3"/>
      <c r="R51" s="3"/>
      <c r="S51" s="11"/>
    </row>
    <row r="52" spans="1:19" x14ac:dyDescent="0.25">
      <c r="A52">
        <v>43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102"/>
      <c r="N52" s="6" t="s">
        <v>30</v>
      </c>
      <c r="O52" s="2"/>
      <c r="P52" s="3"/>
      <c r="Q52" s="3"/>
      <c r="R52" s="3"/>
      <c r="S52" s="11"/>
    </row>
    <row r="53" spans="1:19" x14ac:dyDescent="0.25">
      <c r="A53">
        <v>44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102"/>
      <c r="N53" s="6" t="s">
        <v>30</v>
      </c>
      <c r="O53" s="2"/>
      <c r="P53" s="3"/>
      <c r="Q53" s="3"/>
      <c r="R53" s="3"/>
      <c r="S53" s="11"/>
    </row>
    <row r="54" spans="1:19" x14ac:dyDescent="0.25">
      <c r="A54">
        <v>45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02"/>
      <c r="N54" s="6" t="s">
        <v>30</v>
      </c>
      <c r="O54" s="2"/>
      <c r="P54" s="3"/>
      <c r="Q54" s="3"/>
      <c r="R54" s="3"/>
      <c r="S54" s="11"/>
    </row>
    <row r="55" spans="1:19" x14ac:dyDescent="0.25">
      <c r="A55">
        <v>46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02"/>
      <c r="N55" s="6" t="s">
        <v>30</v>
      </c>
      <c r="O55" s="2"/>
      <c r="P55" s="3"/>
      <c r="Q55" s="3"/>
      <c r="R55" s="3"/>
      <c r="S55" s="11"/>
    </row>
    <row r="56" spans="1:19" x14ac:dyDescent="0.25">
      <c r="A56">
        <v>47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102"/>
      <c r="N56" s="6" t="s">
        <v>30</v>
      </c>
      <c r="O56" s="2"/>
      <c r="P56" s="3"/>
      <c r="Q56" s="3"/>
      <c r="R56" s="3"/>
      <c r="S56" s="11"/>
    </row>
    <row r="57" spans="1:19" x14ac:dyDescent="0.25">
      <c r="A57">
        <v>48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02"/>
      <c r="N57" s="6" t="s">
        <v>30</v>
      </c>
      <c r="O57" s="2"/>
      <c r="P57" s="3"/>
      <c r="Q57" s="3"/>
      <c r="R57" s="3"/>
      <c r="S57" s="11"/>
    </row>
    <row r="58" spans="1:19" x14ac:dyDescent="0.25">
      <c r="A58">
        <v>49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102"/>
      <c r="N58" s="6"/>
      <c r="O58" s="2"/>
      <c r="P58" s="3"/>
      <c r="Q58" s="3"/>
      <c r="R58" s="3"/>
      <c r="S58" s="11"/>
    </row>
    <row r="59" spans="1:19" x14ac:dyDescent="0.25">
      <c r="A59">
        <v>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102"/>
      <c r="N59" s="6"/>
      <c r="O59" s="2"/>
      <c r="P59" s="3"/>
      <c r="Q59" s="3"/>
      <c r="R59" s="3"/>
      <c r="S59" s="11"/>
    </row>
    <row r="60" spans="1:19" x14ac:dyDescent="0.25">
      <c r="A60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102"/>
      <c r="N60" s="6"/>
      <c r="O60" s="2"/>
      <c r="P60" s="3"/>
      <c r="Q60" s="3"/>
      <c r="R60" s="3"/>
      <c r="S60" s="11"/>
    </row>
    <row r="61" spans="1:19" x14ac:dyDescent="0.25">
      <c r="A61">
        <v>52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102"/>
      <c r="N61" s="6"/>
      <c r="O61" s="2"/>
      <c r="P61" s="3"/>
      <c r="Q61" s="3"/>
      <c r="R61" s="3"/>
      <c r="S61" s="11"/>
    </row>
    <row r="62" spans="1:19" x14ac:dyDescent="0.25">
      <c r="A62">
        <v>53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102"/>
      <c r="N62" s="6"/>
      <c r="O62" s="2"/>
      <c r="P62" s="3"/>
      <c r="Q62" s="3"/>
      <c r="R62" s="3"/>
      <c r="S62" s="11"/>
    </row>
    <row r="63" spans="1:19" x14ac:dyDescent="0.25">
      <c r="A63">
        <v>54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02"/>
      <c r="N63" s="6"/>
      <c r="O63" s="2"/>
      <c r="P63" s="3"/>
      <c r="Q63" s="3"/>
      <c r="R63" s="3"/>
      <c r="S63" s="11"/>
    </row>
    <row r="64" spans="1:19" x14ac:dyDescent="0.25">
      <c r="A64">
        <v>55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02"/>
      <c r="N64" s="6"/>
      <c r="O64" s="2"/>
      <c r="P64" s="3"/>
      <c r="Q64" s="3"/>
      <c r="R64" s="3"/>
      <c r="S64" s="11"/>
    </row>
    <row r="65" spans="1:19" x14ac:dyDescent="0.25">
      <c r="A65">
        <v>56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02"/>
      <c r="N65" s="6"/>
      <c r="O65" s="2"/>
      <c r="P65" s="3"/>
      <c r="Q65" s="3"/>
      <c r="R65" s="3"/>
      <c r="S65" s="11"/>
    </row>
    <row r="66" spans="1:19" x14ac:dyDescent="0.25">
      <c r="A66">
        <v>57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2"/>
      <c r="N66" s="6"/>
      <c r="O66" s="2"/>
      <c r="P66" s="3"/>
      <c r="Q66" s="3"/>
      <c r="R66" s="3"/>
      <c r="S66" s="11"/>
    </row>
    <row r="67" spans="1:19" x14ac:dyDescent="0.25">
      <c r="A67">
        <v>58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2"/>
      <c r="N67" s="6"/>
      <c r="O67" s="2"/>
      <c r="P67" s="3"/>
      <c r="Q67" s="3"/>
      <c r="R67" s="3"/>
      <c r="S67" s="11"/>
    </row>
    <row r="68" spans="1:19" x14ac:dyDescent="0.25">
      <c r="A68">
        <v>59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02"/>
      <c r="N68" s="6"/>
      <c r="O68" s="2"/>
      <c r="P68" s="3"/>
      <c r="Q68" s="3"/>
      <c r="R68" s="3"/>
      <c r="S68" s="11"/>
    </row>
    <row r="69" spans="1:19" x14ac:dyDescent="0.25">
      <c r="A69">
        <v>60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02"/>
      <c r="N69" s="6"/>
      <c r="O69" s="2"/>
      <c r="P69" s="3"/>
      <c r="Q69" s="3"/>
      <c r="R69" s="3"/>
      <c r="S69" s="11"/>
    </row>
    <row r="70" spans="1:19" x14ac:dyDescent="0.25">
      <c r="A70">
        <v>61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02"/>
      <c r="N70" s="6"/>
      <c r="O70" s="2"/>
      <c r="P70" s="3"/>
      <c r="Q70" s="3"/>
      <c r="R70" s="3"/>
      <c r="S70" s="11"/>
    </row>
    <row r="71" spans="1:19" x14ac:dyDescent="0.25">
      <c r="A71">
        <v>62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02"/>
      <c r="N71" s="6"/>
      <c r="O71" s="2"/>
      <c r="P71" s="3"/>
      <c r="Q71" s="3"/>
      <c r="R71" s="3"/>
      <c r="S71" s="11"/>
    </row>
    <row r="72" spans="1:19" x14ac:dyDescent="0.25">
      <c r="A72">
        <v>63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102"/>
      <c r="N72" s="6"/>
      <c r="O72" s="2"/>
      <c r="P72" s="3"/>
      <c r="Q72" s="3"/>
      <c r="R72" s="3"/>
      <c r="S72" s="11"/>
    </row>
    <row r="73" spans="1:19" x14ac:dyDescent="0.25">
      <c r="A73">
        <v>64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02"/>
      <c r="N73" s="6"/>
      <c r="O73" s="2"/>
      <c r="P73" s="3"/>
      <c r="Q73" s="3"/>
      <c r="R73" s="3"/>
      <c r="S73" s="11"/>
    </row>
    <row r="74" spans="1:19" x14ac:dyDescent="0.25">
      <c r="A74">
        <v>65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102"/>
      <c r="N74" s="6"/>
      <c r="O74" s="2"/>
      <c r="P74" s="3"/>
      <c r="Q74" s="3"/>
      <c r="R74" s="3"/>
      <c r="S74" s="11"/>
    </row>
    <row r="75" spans="1:19" x14ac:dyDescent="0.25">
      <c r="A75">
        <v>66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102"/>
      <c r="N75" s="6"/>
      <c r="O75" s="2"/>
      <c r="P75" s="3"/>
      <c r="Q75" s="3"/>
      <c r="R75" s="3"/>
      <c r="S75" s="11"/>
    </row>
    <row r="76" spans="1:19" x14ac:dyDescent="0.25">
      <c r="A76">
        <v>67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102"/>
      <c r="N76" s="6"/>
      <c r="O76" s="2"/>
      <c r="P76" s="3"/>
      <c r="Q76" s="3"/>
      <c r="R76" s="3"/>
      <c r="S76" s="11"/>
    </row>
    <row r="77" spans="1:19" x14ac:dyDescent="0.25">
      <c r="A77">
        <v>68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02"/>
      <c r="N77" s="6"/>
      <c r="O77" s="2"/>
      <c r="P77" s="3"/>
      <c r="Q77" s="3"/>
      <c r="R77" s="3"/>
      <c r="S77" s="11"/>
    </row>
    <row r="78" spans="1:19" x14ac:dyDescent="0.25">
      <c r="A78">
        <v>69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02"/>
      <c r="N78" s="6"/>
      <c r="O78" s="2"/>
      <c r="P78" s="3"/>
      <c r="Q78" s="3"/>
      <c r="R78" s="3"/>
      <c r="S78" s="11"/>
    </row>
    <row r="79" spans="1:19" x14ac:dyDescent="0.25">
      <c r="A79">
        <v>70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102"/>
      <c r="N79" s="6"/>
      <c r="O79" s="2"/>
      <c r="P79" s="3"/>
      <c r="Q79" s="3"/>
      <c r="R79" s="3"/>
      <c r="S79" s="11"/>
    </row>
    <row r="80" spans="1:19" x14ac:dyDescent="0.25">
      <c r="A80">
        <v>71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02"/>
      <c r="N80" s="6"/>
      <c r="O80" s="2"/>
      <c r="P80" s="3"/>
      <c r="Q80" s="3"/>
      <c r="R80" s="3"/>
      <c r="S80" s="11"/>
    </row>
    <row r="81" spans="1:19" x14ac:dyDescent="0.25">
      <c r="A81">
        <v>72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02"/>
      <c r="N81" s="6"/>
      <c r="O81" s="2"/>
      <c r="P81" s="3"/>
      <c r="Q81" s="3"/>
      <c r="R81" s="3"/>
      <c r="S81" s="11"/>
    </row>
    <row r="82" spans="1:19" x14ac:dyDescent="0.25">
      <c r="A82">
        <v>73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02"/>
      <c r="N82" s="6"/>
      <c r="O82" s="2"/>
      <c r="P82" s="3"/>
      <c r="Q82" s="3"/>
      <c r="R82" s="3"/>
      <c r="S82" s="11"/>
    </row>
    <row r="83" spans="1:19" x14ac:dyDescent="0.25">
      <c r="A83">
        <v>74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02"/>
      <c r="N83" s="6"/>
      <c r="O83" s="2"/>
      <c r="P83" s="3"/>
      <c r="Q83" s="3"/>
      <c r="R83" s="3"/>
      <c r="S83" s="11"/>
    </row>
    <row r="84" spans="1:19" x14ac:dyDescent="0.25">
      <c r="A84">
        <v>75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02"/>
      <c r="N84" s="6"/>
      <c r="O84" s="2"/>
      <c r="P84" s="3"/>
      <c r="Q84" s="3"/>
      <c r="R84" s="3"/>
      <c r="S84" s="11"/>
    </row>
    <row r="85" spans="1:19" x14ac:dyDescent="0.25">
      <c r="A85">
        <v>76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02"/>
      <c r="N85" s="6"/>
      <c r="O85" s="2"/>
      <c r="P85" s="3"/>
      <c r="Q85" s="3"/>
      <c r="R85" s="3"/>
      <c r="S85" s="11"/>
    </row>
    <row r="86" spans="1:19" x14ac:dyDescent="0.25">
      <c r="A86">
        <v>77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02"/>
      <c r="N86" s="6"/>
      <c r="O86" s="2"/>
      <c r="P86" s="3"/>
      <c r="Q86" s="3"/>
      <c r="R86" s="3"/>
      <c r="S86" s="11"/>
    </row>
    <row r="87" spans="1:19" x14ac:dyDescent="0.25">
      <c r="A87">
        <v>78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02"/>
      <c r="N87" s="6"/>
      <c r="O87" s="2"/>
      <c r="P87" s="3"/>
      <c r="Q87" s="3"/>
      <c r="R87" s="3"/>
      <c r="S87" s="11"/>
    </row>
    <row r="88" spans="1:19" x14ac:dyDescent="0.25">
      <c r="A88">
        <v>79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02"/>
      <c r="N88" s="6"/>
      <c r="O88" s="2"/>
      <c r="P88" s="3"/>
      <c r="Q88" s="3"/>
      <c r="R88" s="3"/>
      <c r="S88" s="11"/>
    </row>
    <row r="89" spans="1:19" x14ac:dyDescent="0.25">
      <c r="A89">
        <v>80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02"/>
      <c r="N89" s="6"/>
      <c r="O89" s="2"/>
      <c r="P89" s="3"/>
      <c r="Q89" s="3"/>
      <c r="R89" s="3"/>
      <c r="S89" s="11"/>
    </row>
    <row r="90" spans="1:19" x14ac:dyDescent="0.25">
      <c r="A90">
        <v>81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02"/>
      <c r="N90" s="6"/>
      <c r="O90" s="2"/>
      <c r="P90" s="3"/>
      <c r="Q90" s="3"/>
      <c r="R90" s="3"/>
      <c r="S90" s="11"/>
    </row>
    <row r="91" spans="1:19" x14ac:dyDescent="0.25">
      <c r="A91">
        <v>82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02"/>
      <c r="N91" s="6"/>
      <c r="O91" s="2"/>
      <c r="P91" s="3"/>
      <c r="Q91" s="3"/>
      <c r="R91" s="3"/>
      <c r="S91" s="11"/>
    </row>
    <row r="92" spans="1:19" x14ac:dyDescent="0.25">
      <c r="A92">
        <v>83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02"/>
      <c r="N92" s="6"/>
      <c r="O92" s="2"/>
      <c r="P92" s="3"/>
      <c r="Q92" s="3"/>
      <c r="R92" s="3"/>
      <c r="S92" s="11"/>
    </row>
    <row r="93" spans="1:19" x14ac:dyDescent="0.25">
      <c r="A93">
        <v>84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02"/>
      <c r="N93" s="6"/>
      <c r="O93" s="2"/>
      <c r="P93" s="3"/>
      <c r="Q93" s="3"/>
      <c r="R93" s="3"/>
      <c r="S93" s="11"/>
    </row>
    <row r="94" spans="1:19" x14ac:dyDescent="0.25">
      <c r="A94">
        <v>85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02"/>
      <c r="N94" s="6"/>
      <c r="O94" s="2"/>
      <c r="P94" s="3"/>
      <c r="Q94" s="3"/>
      <c r="R94" s="3"/>
      <c r="S94" s="11"/>
    </row>
    <row r="95" spans="1:19" x14ac:dyDescent="0.25">
      <c r="A95">
        <v>86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02"/>
      <c r="N95" s="6"/>
      <c r="O95" s="2"/>
      <c r="P95" s="3"/>
      <c r="Q95" s="3"/>
      <c r="R95" s="3"/>
      <c r="S95" s="11"/>
    </row>
    <row r="96" spans="1:19" x14ac:dyDescent="0.25">
      <c r="A96">
        <v>87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02"/>
      <c r="N96" s="6"/>
      <c r="O96" s="2"/>
      <c r="P96" s="3"/>
      <c r="Q96" s="3"/>
      <c r="R96" s="3"/>
      <c r="S96" s="11"/>
    </row>
    <row r="97" spans="1:19" x14ac:dyDescent="0.25">
      <c r="A97">
        <v>88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02"/>
      <c r="N97" s="6"/>
      <c r="O97" s="2"/>
      <c r="P97" s="3"/>
      <c r="Q97" s="3"/>
      <c r="R97" s="3"/>
      <c r="S97" s="11"/>
    </row>
    <row r="98" spans="1:19" x14ac:dyDescent="0.25">
      <c r="A98">
        <v>89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02"/>
      <c r="N98" s="6"/>
      <c r="O98" s="2"/>
      <c r="P98" s="3"/>
      <c r="Q98" s="3"/>
      <c r="R98" s="3"/>
      <c r="S98" s="11"/>
    </row>
    <row r="99" spans="1:19" x14ac:dyDescent="0.25">
      <c r="A99">
        <v>90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02"/>
      <c r="N99" s="6"/>
      <c r="O99" s="2"/>
      <c r="P99" s="3"/>
      <c r="Q99" s="3"/>
      <c r="R99" s="3"/>
      <c r="S99" s="11"/>
    </row>
    <row r="100" spans="1:19" x14ac:dyDescent="0.25">
      <c r="A100">
        <v>91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02"/>
      <c r="N100" s="6"/>
      <c r="O100" s="2"/>
      <c r="P100" s="3"/>
      <c r="Q100" s="3"/>
      <c r="R100" s="3"/>
      <c r="S100" s="11"/>
    </row>
    <row r="101" spans="1:19" x14ac:dyDescent="0.25">
      <c r="A101">
        <v>92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02"/>
      <c r="N101" s="6"/>
      <c r="O101" s="2"/>
      <c r="P101" s="3"/>
      <c r="Q101" s="3"/>
      <c r="R101" s="3"/>
      <c r="S101" s="11"/>
    </row>
    <row r="102" spans="1:19" ht="15.75" thickBot="1" x14ac:dyDescent="0.3">
      <c r="A102">
        <v>93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03"/>
      <c r="N102" s="8"/>
      <c r="O102" s="57"/>
      <c r="P102" s="19"/>
      <c r="Q102" s="19"/>
      <c r="R102" s="19"/>
      <c r="S102" s="13"/>
    </row>
    <row r="103" spans="1:19" x14ac:dyDescent="0.25">
      <c r="A103">
        <v>94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68"/>
      <c r="O103" s="68"/>
      <c r="P103" s="20"/>
      <c r="Q103" s="20"/>
      <c r="R103" s="20"/>
      <c r="S103" s="20"/>
    </row>
    <row r="104" spans="1:19" x14ac:dyDescent="0.25">
      <c r="A104">
        <v>95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3"/>
      <c r="Q104" s="3"/>
      <c r="R104" s="3"/>
      <c r="S104" s="3"/>
    </row>
    <row r="105" spans="1:19" x14ac:dyDescent="0.25">
      <c r="A105">
        <v>96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3"/>
      <c r="Q105" s="3"/>
      <c r="R105" s="3"/>
      <c r="S105" s="3"/>
    </row>
    <row r="106" spans="1:19" x14ac:dyDescent="0.25">
      <c r="A106">
        <v>97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3"/>
      <c r="Q106" s="3"/>
      <c r="R106" s="3"/>
      <c r="S106" s="3"/>
    </row>
    <row r="107" spans="1:19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3"/>
      <c r="Q107" s="3"/>
      <c r="R107" s="3"/>
      <c r="S107" s="3"/>
    </row>
    <row r="108" spans="1:19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3"/>
      <c r="Q108" s="3"/>
      <c r="R108" s="3"/>
      <c r="S108" s="3"/>
    </row>
    <row r="109" spans="1:19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3"/>
      <c r="Q109" s="3"/>
      <c r="R109" s="3"/>
      <c r="S109" s="3"/>
    </row>
    <row r="110" spans="1:19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3"/>
      <c r="Q110" s="3"/>
      <c r="R110" s="3"/>
      <c r="S110" s="3"/>
    </row>
    <row r="111" spans="1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3"/>
      <c r="Q111" s="3"/>
      <c r="R111" s="3"/>
      <c r="S111" s="3"/>
    </row>
    <row r="112" spans="1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3"/>
      <c r="Q112" s="3"/>
      <c r="R112" s="3"/>
      <c r="S112" s="3"/>
    </row>
  </sheetData>
  <autoFilter ref="A4:U106" xr:uid="{BD4FA604-A568-4CC3-9493-B1734A3598B5}"/>
  <mergeCells count="6">
    <mergeCell ref="B1:S2"/>
    <mergeCell ref="P3:Q3"/>
    <mergeCell ref="R3:S3"/>
    <mergeCell ref="N3:O3"/>
    <mergeCell ref="K3:L3"/>
    <mergeCell ref="B3:H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 x14ac:dyDescent="0.25"/>
  <sheetData>
    <row r="10" spans="1:21" x14ac:dyDescent="0.25">
      <c r="A10" s="85">
        <v>-10</v>
      </c>
      <c r="B10" s="85">
        <v>-9</v>
      </c>
      <c r="C10" s="85">
        <v>-8</v>
      </c>
      <c r="D10" s="85">
        <v>-7</v>
      </c>
      <c r="E10" s="85">
        <v>-6</v>
      </c>
      <c r="F10" s="85">
        <v>-5</v>
      </c>
      <c r="G10" s="85">
        <v>-4</v>
      </c>
      <c r="H10" s="85">
        <v>-3</v>
      </c>
      <c r="I10" s="97">
        <v>-2</v>
      </c>
      <c r="J10" s="97">
        <v>-1</v>
      </c>
      <c r="K10" s="97">
        <v>0</v>
      </c>
      <c r="L10" s="97">
        <v>1</v>
      </c>
      <c r="M10" s="97">
        <v>2</v>
      </c>
      <c r="N10" s="96">
        <v>3</v>
      </c>
      <c r="O10" s="96">
        <v>4</v>
      </c>
      <c r="P10" s="96">
        <v>5</v>
      </c>
      <c r="Q10" s="96">
        <v>6</v>
      </c>
      <c r="R10" s="96">
        <v>7</v>
      </c>
      <c r="S10" s="96">
        <v>8</v>
      </c>
      <c r="T10" s="96">
        <v>9</v>
      </c>
      <c r="U10" s="96">
        <v>10</v>
      </c>
    </row>
    <row r="13" spans="1:21" x14ac:dyDescent="0.25">
      <c r="A13" t="s">
        <v>128</v>
      </c>
      <c r="B13" s="98" t="s">
        <v>129</v>
      </c>
    </row>
    <row r="14" spans="1:21" x14ac:dyDescent="0.25">
      <c r="A14" t="s">
        <v>131</v>
      </c>
      <c r="B14" s="98" t="s">
        <v>130</v>
      </c>
    </row>
    <row r="15" spans="1:21" x14ac:dyDescent="0.25">
      <c r="A15" t="s">
        <v>132</v>
      </c>
      <c r="B15" s="98" t="s">
        <v>133</v>
      </c>
    </row>
    <row r="18" spans="1:2" x14ac:dyDescent="0.25">
      <c r="A18" t="s">
        <v>134</v>
      </c>
      <c r="B18" t="s">
        <v>135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117" t="str">
        <f>Dashboard!B3</f>
        <v>Strategy 1 : PD/TG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  <c r="Q1" s="119"/>
      <c r="R1" s="119"/>
      <c r="S1" s="119"/>
      <c r="T1" s="120"/>
    </row>
    <row r="2" spans="1:34" s="15" customFormat="1" x14ac:dyDescent="0.25">
      <c r="A2" s="121" t="s">
        <v>40</v>
      </c>
      <c r="B2" s="124" t="s">
        <v>25</v>
      </c>
      <c r="C2" s="65"/>
      <c r="D2" s="124" t="s">
        <v>0</v>
      </c>
      <c r="E2" s="127"/>
      <c r="F2" s="129" t="s">
        <v>23</v>
      </c>
      <c r="G2" s="130"/>
      <c r="H2" s="130"/>
      <c r="I2" s="130"/>
      <c r="J2" s="131"/>
      <c r="K2" s="132" t="s">
        <v>27</v>
      </c>
      <c r="L2" s="133"/>
      <c r="M2" s="133"/>
      <c r="N2" s="133"/>
      <c r="O2" s="134"/>
      <c r="P2" s="135" t="s">
        <v>28</v>
      </c>
      <c r="Q2" s="136"/>
      <c r="R2" s="136"/>
      <c r="S2" s="136"/>
      <c r="T2" s="137"/>
    </row>
    <row r="3" spans="1:34" s="15" customFormat="1" ht="30" x14ac:dyDescent="0.25">
      <c r="A3" s="122"/>
      <c r="B3" s="125"/>
      <c r="C3" s="16" t="s">
        <v>72</v>
      </c>
      <c r="D3" s="125"/>
      <c r="E3" s="128"/>
      <c r="F3" s="23" t="s">
        <v>24</v>
      </c>
      <c r="G3" s="113" t="s">
        <v>31</v>
      </c>
      <c r="H3" s="114"/>
      <c r="I3" s="17" t="s">
        <v>26</v>
      </c>
      <c r="J3" s="24" t="s">
        <v>71</v>
      </c>
      <c r="K3" s="25" t="s">
        <v>24</v>
      </c>
      <c r="L3" s="18" t="s">
        <v>52</v>
      </c>
      <c r="M3" s="18"/>
      <c r="N3" s="18" t="s">
        <v>26</v>
      </c>
      <c r="O3" s="26" t="s">
        <v>41</v>
      </c>
      <c r="P3" s="138" t="s">
        <v>33</v>
      </c>
      <c r="Q3" s="141" t="s">
        <v>34</v>
      </c>
      <c r="R3" s="141" t="s">
        <v>35</v>
      </c>
      <c r="S3" s="141" t="s">
        <v>36</v>
      </c>
      <c r="T3" s="143" t="s">
        <v>37</v>
      </c>
      <c r="W3" s="115" t="s">
        <v>38</v>
      </c>
      <c r="X3" s="116"/>
      <c r="Y3" s="115" t="s">
        <v>39</v>
      </c>
      <c r="Z3" s="116"/>
      <c r="AA3" s="140" t="s">
        <v>42</v>
      </c>
      <c r="AB3" s="140" t="s">
        <v>43</v>
      </c>
      <c r="AC3" s="15" t="s">
        <v>47</v>
      </c>
      <c r="AD3" s="15" t="s">
        <v>50</v>
      </c>
      <c r="AE3" s="15" t="s">
        <v>51</v>
      </c>
      <c r="AF3" s="15" t="s">
        <v>53</v>
      </c>
      <c r="AG3" s="15" t="s">
        <v>54</v>
      </c>
      <c r="AH3" s="15" t="s">
        <v>55</v>
      </c>
    </row>
    <row r="4" spans="1:34" s="15" customFormat="1" ht="15.75" thickBot="1" x14ac:dyDescent="0.3">
      <c r="A4" s="123"/>
      <c r="B4" s="126"/>
      <c r="C4" s="29"/>
      <c r="D4" s="29" t="s">
        <v>1</v>
      </c>
      <c r="E4" s="30" t="s">
        <v>2</v>
      </c>
      <c r="F4" s="31"/>
      <c r="G4" s="32" t="s">
        <v>1</v>
      </c>
      <c r="H4" s="32" t="s">
        <v>2</v>
      </c>
      <c r="I4" s="32"/>
      <c r="J4" s="33"/>
      <c r="K4" s="34"/>
      <c r="L4" s="35" t="s">
        <v>1</v>
      </c>
      <c r="M4" s="35" t="s">
        <v>2</v>
      </c>
      <c r="N4" s="35"/>
      <c r="O4" s="36"/>
      <c r="P4" s="139"/>
      <c r="Q4" s="142"/>
      <c r="R4" s="142"/>
      <c r="S4" s="142"/>
      <c r="T4" s="144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40"/>
      <c r="AB4" s="140"/>
    </row>
    <row r="5" spans="1:34" x14ac:dyDescent="0.25">
      <c r="A5" s="37"/>
      <c r="B5" s="38"/>
      <c r="C5" s="38"/>
      <c r="D5" s="39" t="str">
        <f>IF(U5="","","P"&amp;U5)</f>
        <v>P0</v>
      </c>
      <c r="E5" s="39" t="str">
        <f>IF(V5="","","B"&amp;V5)</f>
        <v>B1</v>
      </c>
      <c r="F5" s="37"/>
      <c r="G5" s="38"/>
      <c r="H5" s="38"/>
      <c r="I5" s="38"/>
      <c r="J5" s="40"/>
      <c r="K5" s="37"/>
      <c r="L5" s="38"/>
      <c r="M5" s="38"/>
      <c r="N5" s="38"/>
      <c r="O5" s="40"/>
      <c r="P5" s="52"/>
      <c r="Q5" s="53"/>
      <c r="R5" s="53"/>
      <c r="S5" s="53"/>
      <c r="T5" s="54"/>
      <c r="U5" s="1">
        <f>IF(Dashboard!N5="P",1,0)</f>
        <v>0</v>
      </c>
      <c r="V5" s="1">
        <f>IF(Dashboard!O5="B",1,"")</f>
        <v>1</v>
      </c>
    </row>
    <row r="6" spans="1:34" x14ac:dyDescent="0.25">
      <c r="A6" s="10"/>
      <c r="B6" s="3"/>
      <c r="C6" s="3"/>
      <c r="D6" s="27" t="str">
        <f t="shared" ref="D6:D69" si="0">IF(U6="","","P"&amp;U6)</f>
        <v>P1</v>
      </c>
      <c r="E6" s="27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5"/>
      <c r="Q6" s="2"/>
      <c r="R6" s="2"/>
      <c r="S6" s="2"/>
      <c r="T6" s="7"/>
      <c r="U6" s="1">
        <f>IF(Dashboard!N6="P",IF(U5="",1,U5+1),"")</f>
        <v>1</v>
      </c>
      <c r="V6" s="1" t="str">
        <f>IF(Dashboard!O6="B",IF(V5="",1,V5+1),"")</f>
        <v/>
      </c>
    </row>
    <row r="7" spans="1:34" x14ac:dyDescent="0.25">
      <c r="A7" s="10"/>
      <c r="B7" s="3"/>
      <c r="C7" s="3"/>
      <c r="D7" s="27" t="str">
        <f t="shared" si="0"/>
        <v>P2</v>
      </c>
      <c r="E7" s="27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5"/>
      <c r="Q7" s="2"/>
      <c r="R7" s="2"/>
      <c r="S7" s="2"/>
      <c r="T7" s="7"/>
      <c r="U7" s="1">
        <f>IF(Dashboard!N7="P",IF(U6="",1,U6+1),"")</f>
        <v>2</v>
      </c>
      <c r="V7" s="1" t="str">
        <f>IF(Dashboard!O7="B",IF(V6="",1,V6+1),"")</f>
        <v/>
      </c>
    </row>
    <row r="8" spans="1:34" x14ac:dyDescent="0.25">
      <c r="A8" s="10"/>
      <c r="B8" s="3"/>
      <c r="C8" s="3"/>
      <c r="D8" s="27" t="str">
        <f t="shared" si="0"/>
        <v/>
      </c>
      <c r="E8" s="27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5"/>
      <c r="Q8" s="2"/>
      <c r="R8" s="2"/>
      <c r="S8" s="2"/>
      <c r="T8" s="7"/>
      <c r="U8" s="1" t="str">
        <f>IF(Dashboard!N8="P",IF(U7="",1,U7+1),"")</f>
        <v/>
      </c>
      <c r="V8" s="1">
        <f>IF(Dashboard!O8="B",IF(V7="",1,V7+1),"")</f>
        <v>1</v>
      </c>
    </row>
    <row r="9" spans="1:34" ht="15.75" thickBot="1" x14ac:dyDescent="0.3">
      <c r="A9" s="12"/>
      <c r="B9" s="19"/>
      <c r="C9" s="19"/>
      <c r="D9" s="28" t="str">
        <f t="shared" si="0"/>
        <v/>
      </c>
      <c r="E9" s="28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6"/>
      <c r="Q9" s="57"/>
      <c r="R9" s="57"/>
      <c r="S9" s="57"/>
      <c r="T9" s="9"/>
      <c r="U9" s="1" t="str">
        <f>IF(Dashboard!N9="P",IF(U8="",1,U8+1),"")</f>
        <v/>
      </c>
      <c r="V9" s="1">
        <f>IF(Dashboard!O9="B",IF(V8="",1,V8+1),"")</f>
        <v>2</v>
      </c>
    </row>
    <row r="10" spans="1:34" x14ac:dyDescent="0.25">
      <c r="A10" s="41"/>
      <c r="B10" s="42"/>
      <c r="C10" s="42"/>
      <c r="D10" s="43" t="str">
        <f t="shared" si="0"/>
        <v>P1</v>
      </c>
      <c r="E10" s="43" t="str">
        <f t="shared" si="1"/>
        <v/>
      </c>
      <c r="F10" s="41" t="str">
        <f>'Strategy-Rule'!A3</f>
        <v>PD</v>
      </c>
      <c r="G10" s="42" t="str">
        <f>IF(AC10="Y",IF(AA10="P","P"&amp;REPLACE(AB10, 1, 1, ""),""),"")</f>
        <v>P1</v>
      </c>
      <c r="H10" s="42" t="str">
        <f t="shared" ref="H10:H41" si="2">IF(AA10="B","B"&amp;REPLACE(AB10, 1, 1, ""),"")</f>
        <v/>
      </c>
      <c r="I10" s="42" t="str">
        <f>IF(LEFT(D10)=LEFT(G10),"W","L")</f>
        <v>W</v>
      </c>
      <c r="J10" s="44"/>
      <c r="K10" s="41"/>
      <c r="L10" s="42"/>
      <c r="M10" s="42"/>
      <c r="N10" s="42"/>
      <c r="O10" s="44"/>
      <c r="P10" s="58" t="str">
        <f>IF(W10="10101","Y",IF(X10="10101","Y","N"))</f>
        <v>N</v>
      </c>
      <c r="Q10" s="59" t="str">
        <f>IF(W10="12345","Y",IF(X10="12345","Y","N"))</f>
        <v>N</v>
      </c>
      <c r="R10" s="59" t="str">
        <f>IF(Y10="101","Y",IF(Z10="101","Y","N"))</f>
        <v>N</v>
      </c>
      <c r="S10" s="59"/>
      <c r="T10" s="60"/>
      <c r="U10" s="1">
        <f>IF(Dashboard!N10="P",IF(U9="",1,U9+1),"")</f>
        <v>1</v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01200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200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46</v>
      </c>
      <c r="AC10" t="str">
        <f t="shared" ref="AC10:AC16" si="7">IF(AND(U9="",V9=""),"N","Y")</f>
        <v>Y</v>
      </c>
      <c r="AD10" t="s">
        <v>48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5"/>
      <c r="B11" s="46"/>
      <c r="C11" s="46"/>
      <c r="D11" s="47" t="str">
        <f t="shared" si="0"/>
        <v>P2</v>
      </c>
      <c r="E11" s="47" t="str">
        <f t="shared" si="1"/>
        <v/>
      </c>
      <c r="F11" s="45"/>
      <c r="G11" s="42" t="str">
        <f t="shared" ref="G11:G19" si="8">IF(AA11="P","P"&amp;REPLACE(AB11, 1, 1, ""),"")</f>
        <v>P5</v>
      </c>
      <c r="H11" s="42" t="str">
        <f t="shared" si="2"/>
        <v/>
      </c>
      <c r="I11" s="42" t="str">
        <f t="shared" ref="I11:I16" si="9">IF(LEFT(D11)=LEFT(G11),"W","L")</f>
        <v>W</v>
      </c>
      <c r="J11" s="48"/>
      <c r="K11" s="45"/>
      <c r="L11" s="46"/>
      <c r="M11" s="46"/>
      <c r="N11" s="46"/>
      <c r="O11" s="48"/>
      <c r="P11" s="58" t="str">
        <f t="shared" ref="P11:P74" si="10">IF(W11="10101","Y",IF(X11="10101","Y","N"))</f>
        <v>N</v>
      </c>
      <c r="Q11" s="59" t="str">
        <f t="shared" ref="Q11:Q74" si="11">IF(W11="12345","Y",IF(X11="12345","Y","N"))</f>
        <v>N</v>
      </c>
      <c r="R11" s="59" t="str">
        <f t="shared" ref="R11:R74" si="12">IF(Y11="101","Y",IF(Z11="101","Y","N"))</f>
        <v>N</v>
      </c>
      <c r="S11" s="61"/>
      <c r="T11" s="62"/>
      <c r="U11" s="1">
        <f>IF(Dashboard!N11="P",IF(U10="",1,U10+1),"")</f>
        <v>2</v>
      </c>
      <c r="V11" s="1" t="str">
        <f>IF(Dashboard!O11="B",IF(V10="",1,V10+1),"")</f>
        <v/>
      </c>
      <c r="W11" s="1" t="str">
        <f t="shared" si="3"/>
        <v>12001</v>
      </c>
      <c r="X11" s="1" t="str">
        <f t="shared" si="4"/>
        <v>00120</v>
      </c>
      <c r="Y11" s="1" t="str">
        <f t="shared" si="5"/>
        <v>001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Y</v>
      </c>
      <c r="AD11" t="s">
        <v>49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5"/>
      <c r="B12" s="46"/>
      <c r="C12" s="46"/>
      <c r="D12" s="47" t="str">
        <f t="shared" si="0"/>
        <v>P3</v>
      </c>
      <c r="E12" s="47" t="str">
        <f t="shared" si="1"/>
        <v/>
      </c>
      <c r="F12" s="45"/>
      <c r="G12" s="42" t="str">
        <f t="shared" si="8"/>
        <v>P5</v>
      </c>
      <c r="H12" s="42" t="str">
        <f t="shared" si="2"/>
        <v/>
      </c>
      <c r="I12" s="42" t="str">
        <f t="shared" si="9"/>
        <v>W</v>
      </c>
      <c r="J12" s="48"/>
      <c r="K12" s="45"/>
      <c r="L12" s="46"/>
      <c r="M12" s="46"/>
      <c r="N12" s="46"/>
      <c r="O12" s="48"/>
      <c r="P12" s="58" t="str">
        <f t="shared" si="10"/>
        <v>N</v>
      </c>
      <c r="Q12" s="59" t="str">
        <f t="shared" si="11"/>
        <v>N</v>
      </c>
      <c r="R12" s="59" t="str">
        <f t="shared" si="12"/>
        <v>N</v>
      </c>
      <c r="S12" s="61"/>
      <c r="T12" s="62"/>
      <c r="U12" s="1">
        <f>IF(Dashboard!N12="P",IF(U11="",1,U11+1),"")</f>
        <v>3</v>
      </c>
      <c r="V12" s="1" t="str">
        <f>IF(Dashboard!O12="B",IF(V11="",1,V11+1),"")</f>
        <v/>
      </c>
      <c r="W12" s="1" t="str">
        <f t="shared" si="3"/>
        <v>20012</v>
      </c>
      <c r="X12" s="1" t="str">
        <f t="shared" si="4"/>
        <v>01200</v>
      </c>
      <c r="Y12" s="1" t="str">
        <f t="shared" si="5"/>
        <v>012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Y</v>
      </c>
      <c r="AD12" t="s">
        <v>49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5"/>
      <c r="B13" s="46"/>
      <c r="C13" s="46"/>
      <c r="D13" s="47" t="str">
        <f t="shared" si="0"/>
        <v>P4</v>
      </c>
      <c r="E13" s="47" t="str">
        <f t="shared" si="1"/>
        <v/>
      </c>
      <c r="F13" s="45"/>
      <c r="G13" s="42" t="str">
        <f t="shared" si="8"/>
        <v>P5</v>
      </c>
      <c r="H13" s="42" t="str">
        <f t="shared" si="2"/>
        <v/>
      </c>
      <c r="I13" s="42" t="str">
        <f t="shared" si="9"/>
        <v>W</v>
      </c>
      <c r="J13" s="48"/>
      <c r="K13" s="45"/>
      <c r="L13" s="46"/>
      <c r="M13" s="46"/>
      <c r="N13" s="46"/>
      <c r="O13" s="48"/>
      <c r="P13" s="58" t="str">
        <f t="shared" si="10"/>
        <v>N</v>
      </c>
      <c r="Q13" s="59" t="str">
        <f t="shared" si="11"/>
        <v>N</v>
      </c>
      <c r="R13" s="59" t="str">
        <f t="shared" si="12"/>
        <v>N</v>
      </c>
      <c r="S13" s="61"/>
      <c r="T13" s="62"/>
      <c r="U13" s="1">
        <f>IF(Dashboard!N13="P",IF(U12="",1,U12+1),"")</f>
        <v>4</v>
      </c>
      <c r="V13" s="1" t="str">
        <f>IF(Dashboard!O13="B",IF(V12="",1,V12+1),"")</f>
        <v/>
      </c>
      <c r="W13" s="1" t="str">
        <f t="shared" si="3"/>
        <v>00123</v>
      </c>
      <c r="X13" s="1" t="str">
        <f t="shared" si="4"/>
        <v>12000</v>
      </c>
      <c r="Y13" s="1" t="str">
        <f t="shared" si="5"/>
        <v>123</v>
      </c>
      <c r="Z13" s="1" t="str">
        <f t="shared" si="6"/>
        <v>000</v>
      </c>
      <c r="AA13" t="str">
        <f t="shared" si="13"/>
        <v>P</v>
      </c>
      <c r="AB13" t="str">
        <f t="shared" si="14"/>
        <v>L5</v>
      </c>
      <c r="AC13" t="str">
        <f t="shared" si="7"/>
        <v>Y</v>
      </c>
      <c r="AD13" t="s">
        <v>49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5"/>
      <c r="B14" s="46"/>
      <c r="C14" s="46"/>
      <c r="D14" s="47" t="str">
        <f t="shared" si="0"/>
        <v>P5</v>
      </c>
      <c r="E14" s="47" t="str">
        <f t="shared" si="1"/>
        <v/>
      </c>
      <c r="F14" s="45"/>
      <c r="G14" s="42" t="str">
        <f t="shared" si="8"/>
        <v>P5</v>
      </c>
      <c r="H14" s="42" t="str">
        <f t="shared" si="2"/>
        <v/>
      </c>
      <c r="I14" s="42" t="str">
        <f t="shared" si="9"/>
        <v>W</v>
      </c>
      <c r="J14" s="48"/>
      <c r="K14" s="45"/>
      <c r="L14" s="46"/>
      <c r="M14" s="46"/>
      <c r="N14" s="46"/>
      <c r="O14" s="48"/>
      <c r="P14" s="58" t="str">
        <f t="shared" si="10"/>
        <v>N</v>
      </c>
      <c r="Q14" s="59" t="str">
        <f t="shared" si="11"/>
        <v>N</v>
      </c>
      <c r="R14" s="59" t="str">
        <f t="shared" si="12"/>
        <v>N</v>
      </c>
      <c r="S14" s="61"/>
      <c r="T14" s="62"/>
      <c r="U14" s="1">
        <f>IF(Dashboard!N14="P",IF(U13="",1,U13+1),"")</f>
        <v>5</v>
      </c>
      <c r="V14" s="1" t="str">
        <f>IF(Dashboard!O14="B",IF(V13="",1,V13+1),"")</f>
        <v/>
      </c>
      <c r="W14" s="1" t="str">
        <f t="shared" si="3"/>
        <v>01234</v>
      </c>
      <c r="X14" s="1" t="str">
        <f t="shared" si="4"/>
        <v>20000</v>
      </c>
      <c r="Y14" s="1" t="str">
        <f t="shared" si="5"/>
        <v>234</v>
      </c>
      <c r="Z14" s="1" t="str">
        <f t="shared" si="6"/>
        <v>000</v>
      </c>
      <c r="AA14" t="str">
        <f t="shared" si="13"/>
        <v>P</v>
      </c>
      <c r="AB14" t="str">
        <f t="shared" si="14"/>
        <v>L5</v>
      </c>
      <c r="AC14" t="str">
        <f t="shared" si="7"/>
        <v>Y</v>
      </c>
      <c r="AD14" t="s">
        <v>49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5"/>
      <c r="B15" s="46"/>
      <c r="C15" s="46"/>
      <c r="D15" s="47" t="str">
        <f t="shared" si="0"/>
        <v>P6</v>
      </c>
      <c r="E15" s="47" t="str">
        <f t="shared" si="1"/>
        <v/>
      </c>
      <c r="F15" s="45"/>
      <c r="G15" s="42" t="str">
        <f t="shared" si="8"/>
        <v>P5</v>
      </c>
      <c r="H15" s="42" t="str">
        <f t="shared" si="2"/>
        <v/>
      </c>
      <c r="I15" s="42" t="str">
        <f t="shared" si="9"/>
        <v>W</v>
      </c>
      <c r="J15" s="48"/>
      <c r="K15" s="45"/>
      <c r="L15" s="46"/>
      <c r="M15" s="46"/>
      <c r="N15" s="46"/>
      <c r="O15" s="48"/>
      <c r="P15" s="58" t="str">
        <f t="shared" si="10"/>
        <v>N</v>
      </c>
      <c r="Q15" s="59" t="str">
        <f t="shared" si="11"/>
        <v>Y</v>
      </c>
      <c r="R15" s="59" t="str">
        <f t="shared" si="12"/>
        <v>N</v>
      </c>
      <c r="S15" s="61"/>
      <c r="T15" s="62"/>
      <c r="U15" s="1">
        <f>IF(Dashboard!N15="P",IF(U14="",1,U14+1),"")</f>
        <v>6</v>
      </c>
      <c r="V15" s="1" t="str">
        <f>IF(Dashboard!O15="B",IF(V14="",1,V14+1),"")</f>
        <v/>
      </c>
      <c r="W15" s="1" t="str">
        <f t="shared" si="3"/>
        <v>12345</v>
      </c>
      <c r="X15" s="1" t="str">
        <f t="shared" si="4"/>
        <v>00000</v>
      </c>
      <c r="Y15" s="1" t="str">
        <f t="shared" si="5"/>
        <v>345</v>
      </c>
      <c r="Z15" s="1" t="str">
        <f t="shared" si="6"/>
        <v>000</v>
      </c>
      <c r="AA15" t="str">
        <f t="shared" si="13"/>
        <v>P</v>
      </c>
      <c r="AB15" t="str">
        <f t="shared" si="14"/>
        <v>L5</v>
      </c>
      <c r="AC15" t="str">
        <f t="shared" si="7"/>
        <v>Y</v>
      </c>
      <c r="AD15" t="s">
        <v>49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5"/>
      <c r="B16" s="46"/>
      <c r="C16" s="46"/>
      <c r="D16" s="47" t="str">
        <f t="shared" si="0"/>
        <v>P7</v>
      </c>
      <c r="E16" s="47" t="str">
        <f t="shared" si="1"/>
        <v/>
      </c>
      <c r="F16" s="45"/>
      <c r="G16" s="42" t="str">
        <f t="shared" si="8"/>
        <v>P5</v>
      </c>
      <c r="H16" s="42" t="str">
        <f t="shared" si="2"/>
        <v/>
      </c>
      <c r="I16" s="42" t="str">
        <f t="shared" si="9"/>
        <v>W</v>
      </c>
      <c r="J16" s="48"/>
      <c r="K16" s="45"/>
      <c r="L16" s="46"/>
      <c r="M16" s="46"/>
      <c r="N16" s="46"/>
      <c r="O16" s="48"/>
      <c r="P16" s="58" t="str">
        <f t="shared" si="10"/>
        <v>N</v>
      </c>
      <c r="Q16" s="59" t="str">
        <f t="shared" si="11"/>
        <v>N</v>
      </c>
      <c r="R16" s="59" t="str">
        <f t="shared" si="12"/>
        <v>N</v>
      </c>
      <c r="S16" s="61"/>
      <c r="T16" s="62"/>
      <c r="U16" s="1">
        <f>IF(Dashboard!N16="P",IF(U15="",1,U15+1),"")</f>
        <v>7</v>
      </c>
      <c r="V16" s="1" t="str">
        <f>IF(Dashboard!O16="B",IF(V15="",1,V15+1),"")</f>
        <v/>
      </c>
      <c r="W16" s="1" t="str">
        <f t="shared" si="3"/>
        <v>23456</v>
      </c>
      <c r="X16" s="1" t="str">
        <f t="shared" si="4"/>
        <v>00000</v>
      </c>
      <c r="Y16" s="1" t="str">
        <f t="shared" si="5"/>
        <v>456</v>
      </c>
      <c r="Z16" s="1" t="str">
        <f t="shared" si="6"/>
        <v>000</v>
      </c>
      <c r="AA16" t="str">
        <f t="shared" si="13"/>
        <v>P</v>
      </c>
      <c r="AB16" t="str">
        <f t="shared" si="14"/>
        <v>L5</v>
      </c>
      <c r="AC16" t="str">
        <f t="shared" si="7"/>
        <v>Y</v>
      </c>
      <c r="AD16" t="s">
        <v>49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5"/>
      <c r="B17" s="46"/>
      <c r="C17" s="46"/>
      <c r="D17" s="47" t="str">
        <f t="shared" si="0"/>
        <v>P8</v>
      </c>
      <c r="E17" s="47" t="str">
        <f t="shared" si="1"/>
        <v/>
      </c>
      <c r="F17" s="45"/>
      <c r="G17" s="42" t="str">
        <f t="shared" si="8"/>
        <v>P</v>
      </c>
      <c r="H17" s="42" t="str">
        <f t="shared" si="2"/>
        <v/>
      </c>
      <c r="I17" s="46"/>
      <c r="J17" s="48"/>
      <c r="K17" s="45"/>
      <c r="L17" s="46"/>
      <c r="M17" s="46"/>
      <c r="N17" s="46"/>
      <c r="O17" s="48"/>
      <c r="P17" s="58" t="str">
        <f t="shared" si="10"/>
        <v>N</v>
      </c>
      <c r="Q17" s="59" t="str">
        <f t="shared" si="11"/>
        <v>N</v>
      </c>
      <c r="R17" s="59" t="str">
        <f t="shared" si="12"/>
        <v>N</v>
      </c>
      <c r="S17" s="61"/>
      <c r="T17" s="62"/>
      <c r="U17" s="1">
        <f>IF(Dashboard!N17="P",IF(U16="",1,U16+1),"")</f>
        <v>8</v>
      </c>
      <c r="V17" s="1" t="str">
        <f>IF(Dashboard!O17="B",IF(V16="",1,V16+1),"")</f>
        <v/>
      </c>
      <c r="W17" s="1" t="str">
        <f t="shared" si="3"/>
        <v>34567</v>
      </c>
      <c r="X17" s="1" t="str">
        <f t="shared" si="4"/>
        <v>00000</v>
      </c>
      <c r="Y17" s="1" t="str">
        <f t="shared" si="5"/>
        <v>567</v>
      </c>
      <c r="Z17" s="1" t="str">
        <f t="shared" si="6"/>
        <v>000</v>
      </c>
      <c r="AA17" t="str">
        <f t="shared" si="13"/>
        <v>P</v>
      </c>
      <c r="AF17" t="str">
        <f t="shared" si="16"/>
        <v/>
      </c>
    </row>
    <row r="18" spans="1:32" x14ac:dyDescent="0.25">
      <c r="A18" s="45"/>
      <c r="B18" s="46"/>
      <c r="C18" s="46"/>
      <c r="D18" s="47" t="str">
        <f t="shared" si="0"/>
        <v>P9</v>
      </c>
      <c r="E18" s="47" t="str">
        <f t="shared" si="1"/>
        <v/>
      </c>
      <c r="F18" s="45"/>
      <c r="G18" s="42" t="str">
        <f t="shared" si="8"/>
        <v>P</v>
      </c>
      <c r="H18" s="42" t="str">
        <f t="shared" si="2"/>
        <v/>
      </c>
      <c r="I18" s="46"/>
      <c r="J18" s="48"/>
      <c r="K18" s="45"/>
      <c r="L18" s="46"/>
      <c r="M18" s="46"/>
      <c r="N18" s="46"/>
      <c r="O18" s="48"/>
      <c r="P18" s="58" t="str">
        <f t="shared" si="10"/>
        <v>N</v>
      </c>
      <c r="Q18" s="59" t="str">
        <f t="shared" si="11"/>
        <v>N</v>
      </c>
      <c r="R18" s="59" t="str">
        <f t="shared" si="12"/>
        <v>N</v>
      </c>
      <c r="S18" s="61"/>
      <c r="T18" s="62"/>
      <c r="U18" s="1">
        <f>IF(Dashboard!N18="P",IF(U17="",1,U17+1),"")</f>
        <v>9</v>
      </c>
      <c r="V18" s="1" t="str">
        <f>IF(Dashboard!O18="B",IF(V17="",1,V17+1),"")</f>
        <v/>
      </c>
      <c r="W18" s="1" t="str">
        <f t="shared" si="3"/>
        <v>45678</v>
      </c>
      <c r="X18" s="1" t="str">
        <f t="shared" si="4"/>
        <v>00000</v>
      </c>
      <c r="Y18" s="1" t="str">
        <f t="shared" si="5"/>
        <v>678</v>
      </c>
      <c r="Z18" s="1" t="str">
        <f t="shared" si="6"/>
        <v>000</v>
      </c>
      <c r="AA18" t="str">
        <f t="shared" si="13"/>
        <v>P</v>
      </c>
      <c r="AF18" t="str">
        <f t="shared" si="16"/>
        <v/>
      </c>
    </row>
    <row r="19" spans="1:32" x14ac:dyDescent="0.25">
      <c r="A19" s="45"/>
      <c r="B19" s="46"/>
      <c r="C19" s="46"/>
      <c r="D19" s="47" t="str">
        <f t="shared" si="0"/>
        <v>P10</v>
      </c>
      <c r="E19" s="47" t="str">
        <f t="shared" si="1"/>
        <v/>
      </c>
      <c r="F19" s="45"/>
      <c r="G19" s="42" t="str">
        <f t="shared" si="8"/>
        <v>P</v>
      </c>
      <c r="H19" s="42" t="str">
        <f t="shared" si="2"/>
        <v/>
      </c>
      <c r="I19" s="46"/>
      <c r="J19" s="48"/>
      <c r="K19" s="45"/>
      <c r="L19" s="46"/>
      <c r="M19" s="46"/>
      <c r="N19" s="46"/>
      <c r="O19" s="48"/>
      <c r="P19" s="58" t="str">
        <f t="shared" si="10"/>
        <v>N</v>
      </c>
      <c r="Q19" s="59" t="str">
        <f t="shared" si="11"/>
        <v>N</v>
      </c>
      <c r="R19" s="59" t="str">
        <f t="shared" si="12"/>
        <v>N</v>
      </c>
      <c r="S19" s="61"/>
      <c r="T19" s="62"/>
      <c r="U19" s="1">
        <f>IF(Dashboard!N19="P",IF(U18="",1,U18+1),"")</f>
        <v>10</v>
      </c>
      <c r="V19" s="1" t="str">
        <f>IF(Dashboard!O19="B",IF(V18="",1,V18+1),"")</f>
        <v/>
      </c>
      <c r="W19" s="1" t="str">
        <f t="shared" si="3"/>
        <v>56789</v>
      </c>
      <c r="X19" s="1" t="str">
        <f t="shared" si="4"/>
        <v>00000</v>
      </c>
      <c r="Y19" s="1" t="str">
        <f t="shared" si="5"/>
        <v>789</v>
      </c>
      <c r="Z19" s="1" t="str">
        <f t="shared" si="6"/>
        <v>000</v>
      </c>
      <c r="AA19" t="str">
        <f t="shared" si="13"/>
        <v>P</v>
      </c>
      <c r="AF19" t="str">
        <f t="shared" si="16"/>
        <v/>
      </c>
    </row>
    <row r="20" spans="1:32" x14ac:dyDescent="0.25">
      <c r="A20" s="45"/>
      <c r="B20" s="46"/>
      <c r="C20" s="46"/>
      <c r="D20" s="47" t="str">
        <f t="shared" si="0"/>
        <v/>
      </c>
      <c r="E20" s="47" t="str">
        <f t="shared" si="1"/>
        <v>B1</v>
      </c>
      <c r="F20" s="45"/>
      <c r="G20" s="42" t="str">
        <f t="shared" ref="G20:G51" si="19">IF(AA20="P","P"&amp;REPLACE(AB20, 1, 1, ""),"")</f>
        <v>P</v>
      </c>
      <c r="H20" s="42" t="str">
        <f t="shared" si="2"/>
        <v/>
      </c>
      <c r="I20" s="46"/>
      <c r="J20" s="48"/>
      <c r="K20" s="45"/>
      <c r="L20" s="46"/>
      <c r="M20" s="46"/>
      <c r="N20" s="46"/>
      <c r="O20" s="48"/>
      <c r="P20" s="58" t="str">
        <f t="shared" si="10"/>
        <v>N</v>
      </c>
      <c r="Q20" s="59" t="str">
        <f t="shared" si="11"/>
        <v>N</v>
      </c>
      <c r="R20" s="59" t="str">
        <f t="shared" si="12"/>
        <v>N</v>
      </c>
      <c r="S20" s="61"/>
      <c r="T20" s="62"/>
      <c r="U20" s="1" t="str">
        <f>IF(Dashboard!N20="P",IF(U19="",1,U19+1),"")</f>
        <v/>
      </c>
      <c r="V20" s="1">
        <f>IF(Dashboard!O20="B",IF(V19="",1,V19+1),"")</f>
        <v>1</v>
      </c>
      <c r="W20" s="1" t="str">
        <f t="shared" si="3"/>
        <v>678910</v>
      </c>
      <c r="X20" s="1" t="str">
        <f t="shared" si="4"/>
        <v>00000</v>
      </c>
      <c r="Y20" s="1" t="str">
        <f t="shared" si="5"/>
        <v>8910</v>
      </c>
      <c r="Z20" s="1" t="str">
        <f t="shared" si="6"/>
        <v>000</v>
      </c>
      <c r="AA20" t="str">
        <f t="shared" si="13"/>
        <v>P</v>
      </c>
      <c r="AF20" t="str">
        <f t="shared" si="16"/>
        <v/>
      </c>
    </row>
    <row r="21" spans="1:32" x14ac:dyDescent="0.25">
      <c r="A21" s="45"/>
      <c r="B21" s="46"/>
      <c r="C21" s="46"/>
      <c r="D21" s="47" t="str">
        <f t="shared" si="0"/>
        <v/>
      </c>
      <c r="E21" s="47" t="str">
        <f t="shared" si="1"/>
        <v>B2</v>
      </c>
      <c r="F21" s="45"/>
      <c r="G21" s="42" t="str">
        <f t="shared" si="19"/>
        <v>P</v>
      </c>
      <c r="H21" s="42" t="str">
        <f t="shared" si="2"/>
        <v/>
      </c>
      <c r="I21" s="46"/>
      <c r="J21" s="48"/>
      <c r="K21" s="45"/>
      <c r="L21" s="46"/>
      <c r="M21" s="46"/>
      <c r="N21" s="46"/>
      <c r="O21" s="48"/>
      <c r="P21" s="58" t="str">
        <f t="shared" si="10"/>
        <v>N</v>
      </c>
      <c r="Q21" s="59" t="str">
        <f t="shared" si="11"/>
        <v>N</v>
      </c>
      <c r="R21" s="59" t="str">
        <f t="shared" si="12"/>
        <v>N</v>
      </c>
      <c r="S21" s="61"/>
      <c r="T21" s="62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789100</v>
      </c>
      <c r="X21" s="1" t="str">
        <f t="shared" si="4"/>
        <v>00001</v>
      </c>
      <c r="Y21" s="1" t="str">
        <f t="shared" si="5"/>
        <v>9100</v>
      </c>
      <c r="Z21" s="1" t="str">
        <f t="shared" si="6"/>
        <v>001</v>
      </c>
      <c r="AA21" t="str">
        <f t="shared" si="13"/>
        <v>P</v>
      </c>
      <c r="AF21" t="str">
        <f t="shared" si="16"/>
        <v/>
      </c>
    </row>
    <row r="22" spans="1:32" x14ac:dyDescent="0.25">
      <c r="A22" s="45"/>
      <c r="B22" s="46"/>
      <c r="C22" s="46"/>
      <c r="D22" s="47" t="str">
        <f t="shared" si="0"/>
        <v>P1</v>
      </c>
      <c r="E22" s="47" t="str">
        <f t="shared" si="1"/>
        <v/>
      </c>
      <c r="F22" s="45"/>
      <c r="G22" s="42" t="str">
        <f t="shared" si="19"/>
        <v>P</v>
      </c>
      <c r="H22" s="42" t="str">
        <f t="shared" si="2"/>
        <v/>
      </c>
      <c r="I22" s="46"/>
      <c r="J22" s="48"/>
      <c r="K22" s="45"/>
      <c r="L22" s="46"/>
      <c r="M22" s="46"/>
      <c r="N22" s="46"/>
      <c r="O22" s="48"/>
      <c r="P22" s="58" t="str">
        <f t="shared" si="10"/>
        <v>N</v>
      </c>
      <c r="Q22" s="59" t="str">
        <f t="shared" si="11"/>
        <v>N</v>
      </c>
      <c r="R22" s="59" t="str">
        <f t="shared" si="12"/>
        <v>N</v>
      </c>
      <c r="S22" s="61"/>
      <c r="T22" s="62"/>
      <c r="U22" s="1">
        <f>IF(Dashboard!N22="P",IF(U21="",1,U21+1),"")</f>
        <v>1</v>
      </c>
      <c r="V22" s="1" t="str">
        <f>IF(Dashboard!O22="B",IF(V21="",1,V21+1),"")</f>
        <v/>
      </c>
      <c r="W22" s="1" t="str">
        <f t="shared" si="3"/>
        <v>891000</v>
      </c>
      <c r="X22" s="1" t="str">
        <f t="shared" si="4"/>
        <v>00012</v>
      </c>
      <c r="Y22" s="1" t="str">
        <f t="shared" si="5"/>
        <v>1000</v>
      </c>
      <c r="Z22" s="1" t="str">
        <f t="shared" si="6"/>
        <v>012</v>
      </c>
      <c r="AA22" t="str">
        <f t="shared" si="13"/>
        <v>P</v>
      </c>
      <c r="AF22" t="str">
        <f t="shared" si="16"/>
        <v/>
      </c>
    </row>
    <row r="23" spans="1:32" x14ac:dyDescent="0.25">
      <c r="A23" s="45"/>
      <c r="B23" s="46"/>
      <c r="C23" s="46"/>
      <c r="D23" s="47" t="str">
        <f t="shared" si="0"/>
        <v>P2</v>
      </c>
      <c r="E23" s="47" t="str">
        <f t="shared" si="1"/>
        <v/>
      </c>
      <c r="F23" s="45"/>
      <c r="G23" s="42" t="str">
        <f t="shared" si="19"/>
        <v>P</v>
      </c>
      <c r="H23" s="42" t="str">
        <f t="shared" si="2"/>
        <v/>
      </c>
      <c r="I23" s="46"/>
      <c r="J23" s="48"/>
      <c r="K23" s="45"/>
      <c r="L23" s="46"/>
      <c r="M23" s="46"/>
      <c r="N23" s="46"/>
      <c r="O23" s="48"/>
      <c r="P23" s="58" t="str">
        <f t="shared" si="10"/>
        <v>N</v>
      </c>
      <c r="Q23" s="59" t="str">
        <f t="shared" si="11"/>
        <v>N</v>
      </c>
      <c r="R23" s="59" t="str">
        <f t="shared" si="12"/>
        <v>N</v>
      </c>
      <c r="S23" s="61"/>
      <c r="T23" s="62"/>
      <c r="U23" s="1">
        <f>IF(Dashboard!N23="P",IF(U22="",1,U22+1),"")</f>
        <v>2</v>
      </c>
      <c r="V23" s="1" t="str">
        <f>IF(Dashboard!O23="B",IF(V22="",1,V22+1),"")</f>
        <v/>
      </c>
      <c r="W23" s="1" t="str">
        <f t="shared" si="3"/>
        <v>910001</v>
      </c>
      <c r="X23" s="1" t="str">
        <f t="shared" si="4"/>
        <v>00120</v>
      </c>
      <c r="Y23" s="1" t="str">
        <f t="shared" si="5"/>
        <v>001</v>
      </c>
      <c r="Z23" s="1" t="str">
        <f t="shared" si="6"/>
        <v>120</v>
      </c>
      <c r="AA23" t="str">
        <f t="shared" si="13"/>
        <v>P</v>
      </c>
      <c r="AF23" t="str">
        <f t="shared" si="16"/>
        <v/>
      </c>
    </row>
    <row r="24" spans="1:32" x14ac:dyDescent="0.25">
      <c r="A24" s="45"/>
      <c r="B24" s="46"/>
      <c r="C24" s="46"/>
      <c r="D24" s="47" t="str">
        <f t="shared" si="0"/>
        <v>P3</v>
      </c>
      <c r="E24" s="47" t="str">
        <f t="shared" si="1"/>
        <v/>
      </c>
      <c r="F24" s="45"/>
      <c r="G24" s="42" t="str">
        <f t="shared" si="19"/>
        <v>P</v>
      </c>
      <c r="H24" s="42" t="str">
        <f t="shared" si="2"/>
        <v/>
      </c>
      <c r="I24" s="46"/>
      <c r="J24" s="48"/>
      <c r="K24" s="45"/>
      <c r="L24" s="46"/>
      <c r="M24" s="46"/>
      <c r="N24" s="46"/>
      <c r="O24" s="48"/>
      <c r="P24" s="58" t="str">
        <f t="shared" si="10"/>
        <v>N</v>
      </c>
      <c r="Q24" s="59" t="str">
        <f t="shared" si="11"/>
        <v>N</v>
      </c>
      <c r="R24" s="59" t="str">
        <f t="shared" si="12"/>
        <v>N</v>
      </c>
      <c r="S24" s="61"/>
      <c r="T24" s="62"/>
      <c r="U24" s="1">
        <f>IF(Dashboard!N24="P",IF(U23="",1,U23+1),"")</f>
        <v>3</v>
      </c>
      <c r="V24" s="1" t="str">
        <f>IF(Dashboard!O24="B",IF(V23="",1,V23+1),"")</f>
        <v/>
      </c>
      <c r="W24" s="1" t="str">
        <f t="shared" si="3"/>
        <v>100012</v>
      </c>
      <c r="X24" s="1" t="str">
        <f t="shared" si="4"/>
        <v>01200</v>
      </c>
      <c r="Y24" s="1" t="str">
        <f t="shared" si="5"/>
        <v>012</v>
      </c>
      <c r="Z24" s="1" t="str">
        <f t="shared" si="6"/>
        <v>200</v>
      </c>
      <c r="AA24" t="str">
        <f t="shared" si="13"/>
        <v>P</v>
      </c>
      <c r="AF24" t="str">
        <f t="shared" si="16"/>
        <v/>
      </c>
    </row>
    <row r="25" spans="1:32" x14ac:dyDescent="0.25">
      <c r="A25" s="45"/>
      <c r="B25" s="46"/>
      <c r="C25" s="46"/>
      <c r="D25" s="47" t="str">
        <f t="shared" si="0"/>
        <v>P4</v>
      </c>
      <c r="E25" s="47" t="str">
        <f t="shared" si="1"/>
        <v/>
      </c>
      <c r="F25" s="45"/>
      <c r="G25" s="42" t="str">
        <f t="shared" si="19"/>
        <v>P</v>
      </c>
      <c r="H25" s="42" t="str">
        <f t="shared" si="2"/>
        <v/>
      </c>
      <c r="I25" s="46"/>
      <c r="J25" s="48"/>
      <c r="K25" s="45"/>
      <c r="L25" s="46"/>
      <c r="M25" s="46"/>
      <c r="N25" s="46"/>
      <c r="O25" s="48"/>
      <c r="P25" s="58" t="str">
        <f t="shared" si="10"/>
        <v>N</v>
      </c>
      <c r="Q25" s="59" t="str">
        <f t="shared" si="11"/>
        <v>N</v>
      </c>
      <c r="R25" s="59" t="str">
        <f t="shared" si="12"/>
        <v>N</v>
      </c>
      <c r="S25" s="61"/>
      <c r="T25" s="62"/>
      <c r="U25" s="1">
        <f>IF(Dashboard!N25="P",IF(U24="",1,U24+1),"")</f>
        <v>4</v>
      </c>
      <c r="V25" s="1" t="str">
        <f>IF(Dashboard!O25="B",IF(V24="",1,V24+1),"")</f>
        <v/>
      </c>
      <c r="W25" s="1" t="str">
        <f t="shared" si="3"/>
        <v>00123</v>
      </c>
      <c r="X25" s="1" t="str">
        <f t="shared" si="4"/>
        <v>12000</v>
      </c>
      <c r="Y25" s="1" t="str">
        <f t="shared" si="5"/>
        <v>123</v>
      </c>
      <c r="Z25" s="1" t="str">
        <f t="shared" si="6"/>
        <v>000</v>
      </c>
      <c r="AA25" t="str">
        <f t="shared" si="13"/>
        <v>P</v>
      </c>
    </row>
    <row r="26" spans="1:32" x14ac:dyDescent="0.25">
      <c r="A26" s="45"/>
      <c r="B26" s="46"/>
      <c r="C26" s="46"/>
      <c r="D26" s="47" t="str">
        <f t="shared" si="0"/>
        <v/>
      </c>
      <c r="E26" s="47" t="str">
        <f t="shared" si="1"/>
        <v>B1</v>
      </c>
      <c r="F26" s="45"/>
      <c r="G26" s="42" t="str">
        <f t="shared" si="19"/>
        <v>P</v>
      </c>
      <c r="H26" s="42" t="str">
        <f t="shared" si="2"/>
        <v/>
      </c>
      <c r="I26" s="46"/>
      <c r="J26" s="48"/>
      <c r="K26" s="45"/>
      <c r="L26" s="46"/>
      <c r="M26" s="46"/>
      <c r="N26" s="46"/>
      <c r="O26" s="48"/>
      <c r="P26" s="58" t="str">
        <f t="shared" si="10"/>
        <v>N</v>
      </c>
      <c r="Q26" s="59" t="str">
        <f t="shared" si="11"/>
        <v>N</v>
      </c>
      <c r="R26" s="59" t="str">
        <f t="shared" si="12"/>
        <v>N</v>
      </c>
      <c r="S26" s="61"/>
      <c r="T26" s="62"/>
      <c r="U26" s="1" t="str">
        <f>IF(Dashboard!N26="P",IF(U25="",1,U25+1),"")</f>
        <v/>
      </c>
      <c r="V26" s="1">
        <f>IF(Dashboard!O26="B",IF(V25="",1,V25+1),"")</f>
        <v>1</v>
      </c>
      <c r="W26" s="1" t="str">
        <f t="shared" si="3"/>
        <v>01234</v>
      </c>
      <c r="X26" s="1" t="str">
        <f t="shared" si="4"/>
        <v>20000</v>
      </c>
      <c r="Y26" s="1" t="str">
        <f t="shared" si="5"/>
        <v>234</v>
      </c>
      <c r="Z26" s="1" t="str">
        <f t="shared" si="6"/>
        <v>000</v>
      </c>
      <c r="AA26" t="str">
        <f t="shared" si="13"/>
        <v>P</v>
      </c>
    </row>
    <row r="27" spans="1:32" x14ac:dyDescent="0.25">
      <c r="A27" s="45"/>
      <c r="B27" s="46"/>
      <c r="C27" s="46"/>
      <c r="D27" s="47" t="str">
        <f t="shared" si="0"/>
        <v/>
      </c>
      <c r="E27" s="47" t="str">
        <f t="shared" si="1"/>
        <v>B2</v>
      </c>
      <c r="F27" s="45"/>
      <c r="G27" s="42" t="str">
        <f t="shared" si="19"/>
        <v>P</v>
      </c>
      <c r="H27" s="42" t="str">
        <f t="shared" si="2"/>
        <v/>
      </c>
      <c r="I27" s="46"/>
      <c r="J27" s="48"/>
      <c r="K27" s="45"/>
      <c r="L27" s="46"/>
      <c r="M27" s="46"/>
      <c r="N27" s="46"/>
      <c r="O27" s="48"/>
      <c r="P27" s="58" t="str">
        <f t="shared" si="10"/>
        <v>N</v>
      </c>
      <c r="Q27" s="59" t="str">
        <f t="shared" si="11"/>
        <v>N</v>
      </c>
      <c r="R27" s="59" t="str">
        <f t="shared" si="12"/>
        <v>N</v>
      </c>
      <c r="S27" s="61"/>
      <c r="T27" s="62"/>
      <c r="U27" s="1" t="str">
        <f>IF(Dashboard!N27="P",IF(U26="",1,U26+1),"")</f>
        <v/>
      </c>
      <c r="V27" s="1">
        <f>IF(Dashboard!O27="B",IF(V26="",1,V26+1),"")</f>
        <v>2</v>
      </c>
      <c r="W27" s="1" t="str">
        <f t="shared" si="3"/>
        <v>12340</v>
      </c>
      <c r="X27" s="1" t="str">
        <f t="shared" si="4"/>
        <v>00001</v>
      </c>
      <c r="Y27" s="1" t="str">
        <f t="shared" si="5"/>
        <v>340</v>
      </c>
      <c r="Z27" s="1" t="str">
        <f t="shared" si="6"/>
        <v>001</v>
      </c>
      <c r="AA27" t="str">
        <f t="shared" si="13"/>
        <v>P</v>
      </c>
    </row>
    <row r="28" spans="1:32" x14ac:dyDescent="0.25">
      <c r="A28" s="45"/>
      <c r="B28" s="46"/>
      <c r="C28" s="46"/>
      <c r="D28" s="47" t="str">
        <f t="shared" si="0"/>
        <v>P1</v>
      </c>
      <c r="E28" s="47" t="str">
        <f t="shared" si="1"/>
        <v/>
      </c>
      <c r="F28" s="45"/>
      <c r="G28" s="42" t="str">
        <f t="shared" si="19"/>
        <v>P</v>
      </c>
      <c r="H28" s="42" t="str">
        <f t="shared" si="2"/>
        <v/>
      </c>
      <c r="I28" s="46"/>
      <c r="J28" s="48"/>
      <c r="K28" s="45"/>
      <c r="L28" s="46"/>
      <c r="M28" s="46"/>
      <c r="N28" s="46"/>
      <c r="O28" s="48"/>
      <c r="P28" s="58" t="str">
        <f t="shared" si="10"/>
        <v>N</v>
      </c>
      <c r="Q28" s="59" t="str">
        <f t="shared" si="11"/>
        <v>N</v>
      </c>
      <c r="R28" s="59" t="str">
        <f t="shared" si="12"/>
        <v>N</v>
      </c>
      <c r="S28" s="61"/>
      <c r="T28" s="62"/>
      <c r="U28" s="1">
        <f>IF(Dashboard!N28="P",IF(U27="",1,U27+1),"")</f>
        <v>1</v>
      </c>
      <c r="V28" s="1" t="str">
        <f>IF(Dashboard!O28="B",IF(V27="",1,V27+1),"")</f>
        <v/>
      </c>
      <c r="W28" s="1" t="str">
        <f t="shared" si="3"/>
        <v>23400</v>
      </c>
      <c r="X28" s="1" t="str">
        <f t="shared" si="4"/>
        <v>00012</v>
      </c>
      <c r="Y28" s="1" t="str">
        <f t="shared" si="5"/>
        <v>400</v>
      </c>
      <c r="Z28" s="1" t="str">
        <f t="shared" si="6"/>
        <v>012</v>
      </c>
      <c r="AA28" t="str">
        <f t="shared" si="13"/>
        <v>P</v>
      </c>
    </row>
    <row r="29" spans="1:32" x14ac:dyDescent="0.25">
      <c r="A29" s="45"/>
      <c r="B29" s="46"/>
      <c r="C29" s="46"/>
      <c r="D29" s="47" t="str">
        <f t="shared" si="0"/>
        <v>P2</v>
      </c>
      <c r="E29" s="47" t="str">
        <f t="shared" si="1"/>
        <v/>
      </c>
      <c r="F29" s="45"/>
      <c r="G29" s="42" t="str">
        <f t="shared" si="19"/>
        <v>P</v>
      </c>
      <c r="H29" s="42" t="str">
        <f t="shared" si="2"/>
        <v/>
      </c>
      <c r="I29" s="46"/>
      <c r="J29" s="48"/>
      <c r="K29" s="45"/>
      <c r="L29" s="46"/>
      <c r="M29" s="46"/>
      <c r="N29" s="46"/>
      <c r="O29" s="48"/>
      <c r="P29" s="58" t="str">
        <f t="shared" si="10"/>
        <v>N</v>
      </c>
      <c r="Q29" s="59" t="str">
        <f t="shared" si="11"/>
        <v>N</v>
      </c>
      <c r="R29" s="59" t="str">
        <f t="shared" si="12"/>
        <v>N</v>
      </c>
      <c r="S29" s="61"/>
      <c r="T29" s="62"/>
      <c r="U29" s="1">
        <f>IF(Dashboard!N29="P",IF(U28="",1,U28+1),"")</f>
        <v>2</v>
      </c>
      <c r="V29" s="1" t="str">
        <f>IF(Dashboard!O29="B",IF(V28="",1,V28+1),"")</f>
        <v/>
      </c>
      <c r="W29" s="1" t="str">
        <f t="shared" si="3"/>
        <v>34001</v>
      </c>
      <c r="X29" s="1" t="str">
        <f t="shared" si="4"/>
        <v>00120</v>
      </c>
      <c r="Y29" s="1" t="str">
        <f t="shared" si="5"/>
        <v>001</v>
      </c>
      <c r="Z29" s="1" t="str">
        <f t="shared" si="6"/>
        <v>120</v>
      </c>
      <c r="AA29" t="str">
        <f t="shared" si="13"/>
        <v>P</v>
      </c>
    </row>
    <row r="30" spans="1:32" x14ac:dyDescent="0.25">
      <c r="A30" s="45"/>
      <c r="B30" s="46"/>
      <c r="C30" s="46"/>
      <c r="D30" s="47" t="str">
        <f t="shared" si="0"/>
        <v>P3</v>
      </c>
      <c r="E30" s="47" t="str">
        <f t="shared" si="1"/>
        <v/>
      </c>
      <c r="F30" s="45"/>
      <c r="G30" s="42" t="str">
        <f t="shared" si="19"/>
        <v>P</v>
      </c>
      <c r="H30" s="42" t="str">
        <f t="shared" si="2"/>
        <v/>
      </c>
      <c r="I30" s="46"/>
      <c r="J30" s="48"/>
      <c r="K30" s="45"/>
      <c r="L30" s="46"/>
      <c r="M30" s="46"/>
      <c r="N30" s="46"/>
      <c r="O30" s="48"/>
      <c r="P30" s="58" t="str">
        <f t="shared" si="10"/>
        <v>N</v>
      </c>
      <c r="Q30" s="59" t="str">
        <f t="shared" si="11"/>
        <v>N</v>
      </c>
      <c r="R30" s="59" t="str">
        <f t="shared" si="12"/>
        <v>N</v>
      </c>
      <c r="S30" s="61"/>
      <c r="T30" s="62"/>
      <c r="U30" s="1">
        <f>IF(Dashboard!N30="P",IF(U29="",1,U29+1),"")</f>
        <v>3</v>
      </c>
      <c r="V30" s="1" t="str">
        <f>IF(Dashboard!O30="B",IF(V29="",1,V29+1),"")</f>
        <v/>
      </c>
      <c r="W30" s="1" t="str">
        <f t="shared" si="3"/>
        <v>40012</v>
      </c>
      <c r="X30" s="1" t="str">
        <f t="shared" si="4"/>
        <v>01200</v>
      </c>
      <c r="Y30" s="1" t="str">
        <f t="shared" si="5"/>
        <v>012</v>
      </c>
      <c r="Z30" s="1" t="str">
        <f t="shared" si="6"/>
        <v>200</v>
      </c>
      <c r="AA30" t="str">
        <f t="shared" si="13"/>
        <v>P</v>
      </c>
    </row>
    <row r="31" spans="1:32" x14ac:dyDescent="0.25">
      <c r="A31" s="45"/>
      <c r="B31" s="46"/>
      <c r="C31" s="46"/>
      <c r="D31" s="47" t="str">
        <f t="shared" si="0"/>
        <v/>
      </c>
      <c r="E31" s="47" t="str">
        <f t="shared" si="1"/>
        <v>B1</v>
      </c>
      <c r="F31" s="45"/>
      <c r="G31" s="42" t="str">
        <f t="shared" si="19"/>
        <v>P</v>
      </c>
      <c r="H31" s="42" t="str">
        <f t="shared" si="2"/>
        <v/>
      </c>
      <c r="I31" s="46"/>
      <c r="J31" s="48"/>
      <c r="K31" s="45"/>
      <c r="L31" s="46"/>
      <c r="M31" s="46"/>
      <c r="N31" s="46"/>
      <c r="O31" s="48"/>
      <c r="P31" s="58" t="str">
        <f t="shared" si="10"/>
        <v>N</v>
      </c>
      <c r="Q31" s="59" t="str">
        <f t="shared" si="11"/>
        <v>N</v>
      </c>
      <c r="R31" s="59" t="str">
        <f t="shared" si="12"/>
        <v>N</v>
      </c>
      <c r="S31" s="61"/>
      <c r="T31" s="62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00123</v>
      </c>
      <c r="X31" s="1" t="str">
        <f t="shared" si="4"/>
        <v>12000</v>
      </c>
      <c r="Y31" s="1" t="str">
        <f t="shared" si="5"/>
        <v>123</v>
      </c>
      <c r="Z31" s="1" t="str">
        <f t="shared" si="6"/>
        <v>000</v>
      </c>
      <c r="AA31" t="str">
        <f t="shared" si="13"/>
        <v>P</v>
      </c>
    </row>
    <row r="32" spans="1:32" x14ac:dyDescent="0.25">
      <c r="A32" s="45"/>
      <c r="B32" s="46"/>
      <c r="C32" s="46"/>
      <c r="D32" s="47" t="str">
        <f t="shared" si="0"/>
        <v>P1</v>
      </c>
      <c r="E32" s="47" t="str">
        <f t="shared" si="1"/>
        <v/>
      </c>
      <c r="F32" s="45"/>
      <c r="G32" s="42" t="str">
        <f t="shared" si="19"/>
        <v>P</v>
      </c>
      <c r="H32" s="42" t="str">
        <f t="shared" si="2"/>
        <v/>
      </c>
      <c r="I32" s="46"/>
      <c r="J32" s="48"/>
      <c r="K32" s="45"/>
      <c r="L32" s="46"/>
      <c r="M32" s="46"/>
      <c r="N32" s="46"/>
      <c r="O32" s="48"/>
      <c r="P32" s="58" t="str">
        <f t="shared" si="10"/>
        <v>N</v>
      </c>
      <c r="Q32" s="59" t="str">
        <f t="shared" si="11"/>
        <v>N</v>
      </c>
      <c r="R32" s="59" t="str">
        <f t="shared" si="12"/>
        <v>N</v>
      </c>
      <c r="S32" s="61"/>
      <c r="T32" s="62"/>
      <c r="U32" s="1">
        <f>IF(Dashboard!N32="P",IF(U31="",1,U31+1),"")</f>
        <v>1</v>
      </c>
      <c r="V32" s="1" t="str">
        <f>IF(Dashboard!O32="B",IF(V31="",1,V31+1),"")</f>
        <v/>
      </c>
      <c r="W32" s="1" t="str">
        <f t="shared" si="3"/>
        <v>01230</v>
      </c>
      <c r="X32" s="1" t="str">
        <f t="shared" si="4"/>
        <v>20001</v>
      </c>
      <c r="Y32" s="1" t="str">
        <f t="shared" si="5"/>
        <v>230</v>
      </c>
      <c r="Z32" s="1" t="str">
        <f t="shared" si="6"/>
        <v>001</v>
      </c>
      <c r="AA32" t="str">
        <f t="shared" si="13"/>
        <v>P</v>
      </c>
    </row>
    <row r="33" spans="1:27" x14ac:dyDescent="0.25">
      <c r="A33" s="45"/>
      <c r="B33" s="46"/>
      <c r="C33" s="46"/>
      <c r="D33" s="47" t="str">
        <f t="shared" si="0"/>
        <v/>
      </c>
      <c r="E33" s="47" t="str">
        <f t="shared" si="1"/>
        <v>B1</v>
      </c>
      <c r="F33" s="45"/>
      <c r="G33" s="42" t="str">
        <f t="shared" si="19"/>
        <v>P</v>
      </c>
      <c r="H33" s="42" t="str">
        <f t="shared" si="2"/>
        <v/>
      </c>
      <c r="I33" s="46"/>
      <c r="J33" s="48"/>
      <c r="K33" s="45"/>
      <c r="L33" s="46"/>
      <c r="M33" s="46"/>
      <c r="N33" s="46"/>
      <c r="O33" s="48"/>
      <c r="P33" s="58" t="str">
        <f t="shared" si="10"/>
        <v>N</v>
      </c>
      <c r="Q33" s="59" t="str">
        <f t="shared" si="11"/>
        <v>N</v>
      </c>
      <c r="R33" s="59" t="str">
        <f t="shared" si="12"/>
        <v>N</v>
      </c>
      <c r="S33" s="61"/>
      <c r="T33" s="62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12301</v>
      </c>
      <c r="X33" s="1" t="str">
        <f t="shared" si="4"/>
        <v>00010</v>
      </c>
      <c r="Y33" s="1" t="str">
        <f t="shared" si="5"/>
        <v>301</v>
      </c>
      <c r="Z33" s="1" t="str">
        <f t="shared" si="6"/>
        <v>010</v>
      </c>
      <c r="AA33" t="str">
        <f t="shared" si="13"/>
        <v>P</v>
      </c>
    </row>
    <row r="34" spans="1:27" x14ac:dyDescent="0.25">
      <c r="A34" s="45"/>
      <c r="B34" s="46"/>
      <c r="C34" s="46"/>
      <c r="D34" s="47" t="str">
        <f t="shared" si="0"/>
        <v>P1</v>
      </c>
      <c r="E34" s="47" t="str">
        <f t="shared" si="1"/>
        <v/>
      </c>
      <c r="F34" s="45"/>
      <c r="G34" s="42" t="str">
        <f t="shared" si="19"/>
        <v>P</v>
      </c>
      <c r="H34" s="42" t="str">
        <f t="shared" si="2"/>
        <v/>
      </c>
      <c r="I34" s="46"/>
      <c r="J34" s="48"/>
      <c r="K34" s="45"/>
      <c r="L34" s="46"/>
      <c r="M34" s="46"/>
      <c r="N34" s="46"/>
      <c r="O34" s="48"/>
      <c r="P34" s="58" t="str">
        <f t="shared" si="10"/>
        <v>N</v>
      </c>
      <c r="Q34" s="59" t="str">
        <f t="shared" si="11"/>
        <v>N</v>
      </c>
      <c r="R34" s="59" t="str">
        <f t="shared" si="12"/>
        <v>Y</v>
      </c>
      <c r="S34" s="61"/>
      <c r="T34" s="62"/>
      <c r="U34" s="1">
        <f>IF(Dashboard!N34="P",IF(U33="",1,U33+1),"")</f>
        <v>1</v>
      </c>
      <c r="V34" s="1" t="str">
        <f>IF(Dashboard!O34="B",IF(V33="",1,V33+1),"")</f>
        <v/>
      </c>
      <c r="W34" s="1" t="str">
        <f t="shared" si="3"/>
        <v>23010</v>
      </c>
      <c r="X34" s="1" t="str">
        <f t="shared" si="4"/>
        <v>00101</v>
      </c>
      <c r="Y34" s="1" t="str">
        <f t="shared" si="5"/>
        <v>010</v>
      </c>
      <c r="Z34" s="1" t="str">
        <f t="shared" si="6"/>
        <v>101</v>
      </c>
      <c r="AA34" t="str">
        <f t="shared" si="13"/>
        <v>P</v>
      </c>
    </row>
    <row r="35" spans="1:27" x14ac:dyDescent="0.25">
      <c r="A35" s="45"/>
      <c r="B35" s="46"/>
      <c r="C35" s="46"/>
      <c r="D35" s="47" t="str">
        <f t="shared" si="0"/>
        <v>P2</v>
      </c>
      <c r="E35" s="47" t="str">
        <f t="shared" si="1"/>
        <v/>
      </c>
      <c r="F35" s="45"/>
      <c r="G35" s="42" t="str">
        <f t="shared" si="19"/>
        <v>P</v>
      </c>
      <c r="H35" s="42" t="str">
        <f t="shared" si="2"/>
        <v/>
      </c>
      <c r="I35" s="46"/>
      <c r="J35" s="48"/>
      <c r="K35" s="45"/>
      <c r="L35" s="46"/>
      <c r="M35" s="46"/>
      <c r="N35" s="46"/>
      <c r="O35" s="48"/>
      <c r="P35" s="58" t="str">
        <f t="shared" si="10"/>
        <v>N</v>
      </c>
      <c r="Q35" s="59" t="str">
        <f t="shared" si="11"/>
        <v>N</v>
      </c>
      <c r="R35" s="59" t="str">
        <f t="shared" si="12"/>
        <v>Y</v>
      </c>
      <c r="S35" s="61"/>
      <c r="T35" s="62"/>
      <c r="U35" s="1">
        <f>IF(Dashboard!N35="P",IF(U34="",1,U34+1),"")</f>
        <v>2</v>
      </c>
      <c r="V35" s="1" t="str">
        <f>IF(Dashboard!O35="B",IF(V34="",1,V34+1),"")</f>
        <v/>
      </c>
      <c r="W35" s="1" t="str">
        <f t="shared" si="3"/>
        <v>30101</v>
      </c>
      <c r="X35" s="1" t="str">
        <f t="shared" si="4"/>
        <v>01010</v>
      </c>
      <c r="Y35" s="1" t="str">
        <f t="shared" si="5"/>
        <v>101</v>
      </c>
      <c r="Z35" s="1" t="str">
        <f t="shared" si="6"/>
        <v>010</v>
      </c>
      <c r="AA35" t="str">
        <f t="shared" si="13"/>
        <v>P</v>
      </c>
    </row>
    <row r="36" spans="1:27" x14ac:dyDescent="0.25">
      <c r="A36" s="45"/>
      <c r="B36" s="46"/>
      <c r="C36" s="46"/>
      <c r="D36" s="47" t="str">
        <f t="shared" si="0"/>
        <v/>
      </c>
      <c r="E36" s="47" t="str">
        <f t="shared" si="1"/>
        <v>B1</v>
      </c>
      <c r="F36" s="45"/>
      <c r="G36" s="42" t="str">
        <f t="shared" si="19"/>
        <v>P</v>
      </c>
      <c r="H36" s="42" t="str">
        <f t="shared" si="2"/>
        <v/>
      </c>
      <c r="I36" s="46"/>
      <c r="J36" s="48"/>
      <c r="K36" s="45"/>
      <c r="L36" s="46"/>
      <c r="M36" s="46"/>
      <c r="N36" s="46"/>
      <c r="O36" s="48"/>
      <c r="P36" s="58" t="str">
        <f t="shared" si="10"/>
        <v>N</v>
      </c>
      <c r="Q36" s="59" t="str">
        <f t="shared" si="11"/>
        <v>N</v>
      </c>
      <c r="R36" s="59" t="str">
        <f t="shared" si="12"/>
        <v>N</v>
      </c>
      <c r="S36" s="61"/>
      <c r="T36" s="62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01012</v>
      </c>
      <c r="X36" s="1" t="str">
        <f t="shared" si="4"/>
        <v>10100</v>
      </c>
      <c r="Y36" s="1" t="str">
        <f t="shared" si="5"/>
        <v>012</v>
      </c>
      <c r="Z36" s="1" t="str">
        <f t="shared" si="6"/>
        <v>100</v>
      </c>
      <c r="AA36" t="str">
        <f t="shared" si="13"/>
        <v>P</v>
      </c>
    </row>
    <row r="37" spans="1:27" x14ac:dyDescent="0.25">
      <c r="A37" s="45"/>
      <c r="B37" s="46"/>
      <c r="C37" s="46"/>
      <c r="D37" s="47" t="str">
        <f t="shared" si="0"/>
        <v/>
      </c>
      <c r="E37" s="47" t="str">
        <f t="shared" si="1"/>
        <v>B2</v>
      </c>
      <c r="F37" s="45"/>
      <c r="G37" s="42" t="str">
        <f t="shared" si="19"/>
        <v>P</v>
      </c>
      <c r="H37" s="42" t="str">
        <f t="shared" si="2"/>
        <v/>
      </c>
      <c r="I37" s="46"/>
      <c r="J37" s="48"/>
      <c r="K37" s="45"/>
      <c r="L37" s="46"/>
      <c r="M37" s="46"/>
      <c r="N37" s="46"/>
      <c r="O37" s="48"/>
      <c r="P37" s="58" t="str">
        <f t="shared" si="10"/>
        <v>N</v>
      </c>
      <c r="Q37" s="59" t="str">
        <f t="shared" si="11"/>
        <v>N</v>
      </c>
      <c r="R37" s="59" t="str">
        <f t="shared" si="12"/>
        <v>N</v>
      </c>
      <c r="S37" s="61"/>
      <c r="T37" s="62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10120</v>
      </c>
      <c r="X37" s="1" t="str">
        <f t="shared" si="4"/>
        <v>01001</v>
      </c>
      <c r="Y37" s="1" t="str">
        <f t="shared" si="5"/>
        <v>120</v>
      </c>
      <c r="Z37" s="1" t="str">
        <f t="shared" si="6"/>
        <v>001</v>
      </c>
      <c r="AA37" t="str">
        <f t="shared" si="13"/>
        <v>P</v>
      </c>
    </row>
    <row r="38" spans="1:27" x14ac:dyDescent="0.25">
      <c r="A38" s="45"/>
      <c r="B38" s="46"/>
      <c r="C38" s="46"/>
      <c r="D38" s="47" t="str">
        <f t="shared" si="0"/>
        <v/>
      </c>
      <c r="E38" s="47" t="str">
        <f t="shared" si="1"/>
        <v>B3</v>
      </c>
      <c r="F38" s="45"/>
      <c r="G38" s="42" t="str">
        <f t="shared" si="19"/>
        <v/>
      </c>
      <c r="H38" s="42" t="str">
        <f t="shared" si="2"/>
        <v>B</v>
      </c>
      <c r="I38" s="46"/>
      <c r="J38" s="48"/>
      <c r="K38" s="45"/>
      <c r="L38" s="46"/>
      <c r="M38" s="46"/>
      <c r="N38" s="46"/>
      <c r="O38" s="48"/>
      <c r="P38" s="58" t="str">
        <f t="shared" si="10"/>
        <v>N</v>
      </c>
      <c r="Q38" s="59" t="str">
        <f t="shared" si="11"/>
        <v>N</v>
      </c>
      <c r="R38" s="59" t="str">
        <f t="shared" si="12"/>
        <v>N</v>
      </c>
      <c r="S38" s="61"/>
      <c r="T38" s="62"/>
      <c r="U38" s="1" t="str">
        <f>IF(Dashboard!N38="P",IF(U37="",1,U37+1),"")</f>
        <v/>
      </c>
      <c r="V38" s="1">
        <f>IF(Dashboard!O38="B",IF(V37="",1,V37+1),"")</f>
        <v>3</v>
      </c>
      <c r="W38" s="1" t="str">
        <f t="shared" si="3"/>
        <v>01200</v>
      </c>
      <c r="X38" s="1" t="str">
        <f t="shared" si="4"/>
        <v>10012</v>
      </c>
      <c r="Y38" s="1" t="str">
        <f t="shared" si="5"/>
        <v>200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5"/>
      <c r="B39" s="46"/>
      <c r="C39" s="46"/>
      <c r="D39" s="47" t="str">
        <f t="shared" si="0"/>
        <v>P1</v>
      </c>
      <c r="E39" s="47" t="str">
        <f t="shared" si="1"/>
        <v/>
      </c>
      <c r="F39" s="45"/>
      <c r="G39" s="42" t="str">
        <f t="shared" si="19"/>
        <v/>
      </c>
      <c r="H39" s="42" t="str">
        <f t="shared" si="2"/>
        <v>B</v>
      </c>
      <c r="I39" s="46"/>
      <c r="J39" s="48"/>
      <c r="K39" s="45"/>
      <c r="L39" s="46"/>
      <c r="M39" s="46"/>
      <c r="N39" s="46"/>
      <c r="O39" s="48"/>
      <c r="P39" s="58" t="str">
        <f t="shared" si="10"/>
        <v>N</v>
      </c>
      <c r="Q39" s="59" t="str">
        <f t="shared" si="11"/>
        <v>N</v>
      </c>
      <c r="R39" s="59" t="str">
        <f t="shared" si="12"/>
        <v>N</v>
      </c>
      <c r="S39" s="61"/>
      <c r="T39" s="62"/>
      <c r="U39" s="1">
        <f>IF(Dashboard!N39="P",IF(U38="",1,U38+1),"")</f>
        <v>1</v>
      </c>
      <c r="V39" s="1" t="str">
        <f>IF(Dashboard!O39="B",IF(V38="",1,V38+1),"")</f>
        <v/>
      </c>
      <c r="W39" s="1" t="str">
        <f t="shared" si="3"/>
        <v>12000</v>
      </c>
      <c r="X39" s="1" t="str">
        <f t="shared" si="4"/>
        <v>00123</v>
      </c>
      <c r="Y39" s="1" t="str">
        <f t="shared" si="5"/>
        <v>000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5"/>
      <c r="B40" s="46"/>
      <c r="C40" s="46"/>
      <c r="D40" s="47" t="str">
        <f t="shared" si="0"/>
        <v/>
      </c>
      <c r="E40" s="47" t="str">
        <f t="shared" si="1"/>
        <v>B1</v>
      </c>
      <c r="F40" s="45"/>
      <c r="G40" s="42" t="str">
        <f t="shared" si="19"/>
        <v/>
      </c>
      <c r="H40" s="42" t="str">
        <f t="shared" si="2"/>
        <v>B</v>
      </c>
      <c r="I40" s="46"/>
      <c r="J40" s="48"/>
      <c r="K40" s="45"/>
      <c r="L40" s="46"/>
      <c r="M40" s="46"/>
      <c r="N40" s="46"/>
      <c r="O40" s="48"/>
      <c r="P40" s="58" t="str">
        <f t="shared" si="10"/>
        <v>N</v>
      </c>
      <c r="Q40" s="59" t="str">
        <f t="shared" si="11"/>
        <v>N</v>
      </c>
      <c r="R40" s="59" t="str">
        <f t="shared" si="12"/>
        <v>N</v>
      </c>
      <c r="S40" s="61"/>
      <c r="T40" s="62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20001</v>
      </c>
      <c r="X40" s="1" t="str">
        <f t="shared" si="4"/>
        <v>01230</v>
      </c>
      <c r="Y40" s="1" t="str">
        <f t="shared" si="5"/>
        <v>001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5"/>
      <c r="B41" s="46"/>
      <c r="C41" s="46"/>
      <c r="D41" s="47" t="str">
        <f t="shared" si="0"/>
        <v>P1</v>
      </c>
      <c r="E41" s="47" t="str">
        <f t="shared" si="1"/>
        <v/>
      </c>
      <c r="F41" s="45"/>
      <c r="G41" s="42" t="str">
        <f t="shared" si="19"/>
        <v/>
      </c>
      <c r="H41" s="42" t="str">
        <f t="shared" si="2"/>
        <v>B</v>
      </c>
      <c r="I41" s="46"/>
      <c r="J41" s="48"/>
      <c r="K41" s="45"/>
      <c r="L41" s="46"/>
      <c r="M41" s="46"/>
      <c r="N41" s="46"/>
      <c r="O41" s="48"/>
      <c r="P41" s="58" t="str">
        <f t="shared" si="10"/>
        <v>N</v>
      </c>
      <c r="Q41" s="59" t="str">
        <f t="shared" si="11"/>
        <v>N</v>
      </c>
      <c r="R41" s="59" t="str">
        <f t="shared" si="12"/>
        <v>N</v>
      </c>
      <c r="S41" s="61"/>
      <c r="T41" s="62"/>
      <c r="U41" s="1">
        <f>IF(Dashboard!N41="P",IF(U40="",1,U40+1),"")</f>
        <v>1</v>
      </c>
      <c r="V41" s="1" t="str">
        <f>IF(Dashboard!O41="B",IF(V40="",1,V40+1),"")</f>
        <v/>
      </c>
      <c r="W41" s="1" t="str">
        <f t="shared" si="3"/>
        <v>00010</v>
      </c>
      <c r="X41" s="1" t="str">
        <f t="shared" si="4"/>
        <v>12301</v>
      </c>
      <c r="Y41" s="1" t="str">
        <f t="shared" si="5"/>
        <v>010</v>
      </c>
      <c r="Z41" s="1" t="str">
        <f t="shared" si="6"/>
        <v>301</v>
      </c>
      <c r="AA41" t="str">
        <f t="shared" si="13"/>
        <v>B</v>
      </c>
    </row>
    <row r="42" spans="1:27" x14ac:dyDescent="0.25">
      <c r="A42" s="45"/>
      <c r="B42" s="46"/>
      <c r="C42" s="46"/>
      <c r="D42" s="47" t="str">
        <f t="shared" si="0"/>
        <v/>
      </c>
      <c r="E42" s="47" t="str">
        <f t="shared" si="1"/>
        <v>B1</v>
      </c>
      <c r="F42" s="45"/>
      <c r="G42" s="42" t="str">
        <f t="shared" si="19"/>
        <v/>
      </c>
      <c r="H42" s="42" t="str">
        <f t="shared" ref="H42:H73" si="20">IF(AA42="B","B"&amp;REPLACE(AB42, 1, 1, ""),"")</f>
        <v>B</v>
      </c>
      <c r="I42" s="46"/>
      <c r="J42" s="48"/>
      <c r="K42" s="45"/>
      <c r="L42" s="46"/>
      <c r="M42" s="46"/>
      <c r="N42" s="46"/>
      <c r="O42" s="48"/>
      <c r="P42" s="58" t="str">
        <f t="shared" si="10"/>
        <v>N</v>
      </c>
      <c r="Q42" s="59" t="str">
        <f t="shared" si="11"/>
        <v>N</v>
      </c>
      <c r="R42" s="59" t="str">
        <f t="shared" si="12"/>
        <v>Y</v>
      </c>
      <c r="S42" s="61"/>
      <c r="T42" s="62"/>
      <c r="U42" s="1" t="str">
        <f>IF(Dashboard!N42="P",IF(U41="",1,U41+1),"")</f>
        <v/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00101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101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 x14ac:dyDescent="0.25">
      <c r="A43" s="45"/>
      <c r="B43" s="46"/>
      <c r="C43" s="46"/>
      <c r="D43" s="47" t="str">
        <f t="shared" si="0"/>
        <v>P1</v>
      </c>
      <c r="E43" s="47" t="str">
        <f t="shared" si="1"/>
        <v/>
      </c>
      <c r="F43" s="45"/>
      <c r="G43" s="42" t="str">
        <f t="shared" si="19"/>
        <v/>
      </c>
      <c r="H43" s="42" t="str">
        <f t="shared" si="20"/>
        <v>B</v>
      </c>
      <c r="I43" s="46"/>
      <c r="J43" s="48"/>
      <c r="K43" s="45"/>
      <c r="L43" s="46"/>
      <c r="M43" s="46"/>
      <c r="N43" s="46"/>
      <c r="O43" s="48"/>
      <c r="P43" s="58" t="str">
        <f t="shared" si="10"/>
        <v>N</v>
      </c>
      <c r="Q43" s="59" t="str">
        <f t="shared" si="11"/>
        <v>N</v>
      </c>
      <c r="R43" s="59" t="str">
        <f t="shared" si="12"/>
        <v>Y</v>
      </c>
      <c r="S43" s="61"/>
      <c r="T43" s="62"/>
      <c r="U43" s="1">
        <f>IF(Dashboard!N43="P",IF(U42="",1,U42+1),"")</f>
        <v>1</v>
      </c>
      <c r="V43" s="1" t="str">
        <f>IF(Dashboard!O43="B",IF(V42="",1,V42+1),"")</f>
        <v/>
      </c>
      <c r="W43" s="1" t="str">
        <f t="shared" si="21"/>
        <v>01010</v>
      </c>
      <c r="X43" s="1" t="str">
        <f t="shared" si="22"/>
        <v>30101</v>
      </c>
      <c r="Y43" s="1" t="str">
        <f t="shared" si="23"/>
        <v>010</v>
      </c>
      <c r="Z43" s="1" t="str">
        <f t="shared" si="24"/>
        <v>101</v>
      </c>
      <c r="AA43" t="str">
        <f t="shared" si="13"/>
        <v>B</v>
      </c>
    </row>
    <row r="44" spans="1:27" x14ac:dyDescent="0.25">
      <c r="A44" s="45"/>
      <c r="B44" s="46"/>
      <c r="C44" s="46"/>
      <c r="D44" s="47" t="str">
        <f t="shared" si="0"/>
        <v/>
      </c>
      <c r="E44" s="47" t="str">
        <f t="shared" si="1"/>
        <v/>
      </c>
      <c r="F44" s="45"/>
      <c r="G44" s="42" t="str">
        <f t="shared" si="19"/>
        <v>P</v>
      </c>
      <c r="H44" s="42" t="str">
        <f t="shared" si="20"/>
        <v/>
      </c>
      <c r="I44" s="46"/>
      <c r="J44" s="48"/>
      <c r="K44" s="45"/>
      <c r="L44" s="46"/>
      <c r="M44" s="46"/>
      <c r="N44" s="46"/>
      <c r="O44" s="48"/>
      <c r="P44" s="58" t="str">
        <f t="shared" si="10"/>
        <v>Y</v>
      </c>
      <c r="Q44" s="59" t="str">
        <f t="shared" si="11"/>
        <v>N</v>
      </c>
      <c r="R44" s="59" t="str">
        <f t="shared" si="12"/>
        <v>Y</v>
      </c>
      <c r="S44" s="61"/>
      <c r="T44" s="62"/>
      <c r="U44" s="1" t="str">
        <f>IF(Dashboard!N44="P",IF(U43="",1,U43+1),"")</f>
        <v/>
      </c>
      <c r="V44" s="1" t="str">
        <f>IF(Dashboard!O44="B",IF(V43="",1,V43+1),"")</f>
        <v/>
      </c>
      <c r="W44" s="1" t="str">
        <f t="shared" si="21"/>
        <v>10101</v>
      </c>
      <c r="X44" s="1" t="str">
        <f t="shared" si="22"/>
        <v>01010</v>
      </c>
      <c r="Y44" s="1" t="str">
        <f t="shared" si="23"/>
        <v>101</v>
      </c>
      <c r="Z44" s="1" t="str">
        <f t="shared" si="24"/>
        <v>010</v>
      </c>
      <c r="AA44" t="str">
        <f t="shared" si="13"/>
        <v>P</v>
      </c>
    </row>
    <row r="45" spans="1:27" x14ac:dyDescent="0.25">
      <c r="A45" s="45"/>
      <c r="B45" s="46"/>
      <c r="C45" s="46"/>
      <c r="D45" s="47" t="str">
        <f t="shared" si="0"/>
        <v/>
      </c>
      <c r="E45" s="47" t="str">
        <f t="shared" si="1"/>
        <v/>
      </c>
      <c r="F45" s="45"/>
      <c r="G45" s="42" t="str">
        <f t="shared" si="19"/>
        <v/>
      </c>
      <c r="H45" s="42" t="str">
        <f t="shared" si="20"/>
        <v>B</v>
      </c>
      <c r="I45" s="46"/>
      <c r="J45" s="48"/>
      <c r="K45" s="45"/>
      <c r="L45" s="46"/>
      <c r="M45" s="46"/>
      <c r="N45" s="46"/>
      <c r="O45" s="48"/>
      <c r="P45" s="58" t="str">
        <f t="shared" si="10"/>
        <v>N</v>
      </c>
      <c r="Q45" s="59" t="str">
        <f t="shared" si="11"/>
        <v>N</v>
      </c>
      <c r="R45" s="59" t="str">
        <f t="shared" si="12"/>
        <v>N</v>
      </c>
      <c r="S45" s="61"/>
      <c r="T45" s="62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01010</v>
      </c>
      <c r="X45" s="1" t="str">
        <f t="shared" si="22"/>
        <v>10100</v>
      </c>
      <c r="Y45" s="1" t="str">
        <f t="shared" si="23"/>
        <v>010</v>
      </c>
      <c r="Z45" s="1" t="str">
        <f t="shared" si="24"/>
        <v>100</v>
      </c>
      <c r="AA45" t="str">
        <f t="shared" si="13"/>
        <v>B</v>
      </c>
    </row>
    <row r="46" spans="1:27" x14ac:dyDescent="0.25">
      <c r="A46" s="45"/>
      <c r="B46" s="46"/>
      <c r="C46" s="46"/>
      <c r="D46" s="47" t="str">
        <f t="shared" si="0"/>
        <v/>
      </c>
      <c r="E46" s="47" t="str">
        <f t="shared" si="1"/>
        <v/>
      </c>
      <c r="F46" s="45"/>
      <c r="G46" s="42" t="str">
        <f t="shared" si="19"/>
        <v/>
      </c>
      <c r="H46" s="42" t="str">
        <f t="shared" si="20"/>
        <v>B</v>
      </c>
      <c r="I46" s="46"/>
      <c r="J46" s="48"/>
      <c r="K46" s="45"/>
      <c r="L46" s="46"/>
      <c r="M46" s="46"/>
      <c r="N46" s="46"/>
      <c r="O46" s="48"/>
      <c r="P46" s="58" t="str">
        <f t="shared" si="10"/>
        <v>N</v>
      </c>
      <c r="Q46" s="59" t="str">
        <f t="shared" si="11"/>
        <v>N</v>
      </c>
      <c r="R46" s="59" t="str">
        <f t="shared" si="12"/>
        <v>N</v>
      </c>
      <c r="S46" s="61"/>
      <c r="T46" s="62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10100</v>
      </c>
      <c r="X46" s="1" t="str">
        <f t="shared" si="22"/>
        <v>01000</v>
      </c>
      <c r="Y46" s="1" t="str">
        <f t="shared" si="23"/>
        <v>100</v>
      </c>
      <c r="Z46" s="1" t="str">
        <f t="shared" si="24"/>
        <v>000</v>
      </c>
      <c r="AA46" t="str">
        <f t="shared" si="13"/>
        <v>B</v>
      </c>
    </row>
    <row r="47" spans="1:27" x14ac:dyDescent="0.25">
      <c r="A47" s="45"/>
      <c r="B47" s="46"/>
      <c r="C47" s="46"/>
      <c r="D47" s="47" t="str">
        <f t="shared" si="0"/>
        <v/>
      </c>
      <c r="E47" s="47" t="str">
        <f t="shared" si="1"/>
        <v/>
      </c>
      <c r="F47" s="45"/>
      <c r="G47" s="42" t="str">
        <f t="shared" si="19"/>
        <v/>
      </c>
      <c r="H47" s="42" t="str">
        <f t="shared" si="20"/>
        <v>B</v>
      </c>
      <c r="I47" s="46"/>
      <c r="J47" s="48"/>
      <c r="K47" s="45"/>
      <c r="L47" s="46"/>
      <c r="M47" s="46"/>
      <c r="N47" s="46"/>
      <c r="O47" s="48"/>
      <c r="P47" s="58" t="str">
        <f t="shared" si="10"/>
        <v>N</v>
      </c>
      <c r="Q47" s="59" t="str">
        <f t="shared" si="11"/>
        <v>N</v>
      </c>
      <c r="R47" s="59" t="str">
        <f t="shared" si="12"/>
        <v>N</v>
      </c>
      <c r="S47" s="61"/>
      <c r="T47" s="62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01000</v>
      </c>
      <c r="X47" s="1" t="str">
        <f t="shared" si="22"/>
        <v>10000</v>
      </c>
      <c r="Y47" s="1" t="str">
        <f t="shared" si="23"/>
        <v>000</v>
      </c>
      <c r="Z47" s="1" t="str">
        <f t="shared" si="24"/>
        <v>000</v>
      </c>
      <c r="AA47" t="str">
        <f t="shared" si="13"/>
        <v>B</v>
      </c>
    </row>
    <row r="48" spans="1:27" x14ac:dyDescent="0.25">
      <c r="A48" s="45"/>
      <c r="B48" s="46"/>
      <c r="C48" s="46"/>
      <c r="D48" s="47" t="str">
        <f t="shared" si="0"/>
        <v/>
      </c>
      <c r="E48" s="47" t="str">
        <f t="shared" si="1"/>
        <v/>
      </c>
      <c r="F48" s="45"/>
      <c r="G48" s="42" t="str">
        <f t="shared" si="19"/>
        <v/>
      </c>
      <c r="H48" s="42" t="str">
        <f t="shared" si="20"/>
        <v>B</v>
      </c>
      <c r="I48" s="46"/>
      <c r="J48" s="48"/>
      <c r="K48" s="45"/>
      <c r="L48" s="46"/>
      <c r="M48" s="46"/>
      <c r="N48" s="46"/>
      <c r="O48" s="48"/>
      <c r="P48" s="58" t="str">
        <f t="shared" si="10"/>
        <v>N</v>
      </c>
      <c r="Q48" s="59" t="str">
        <f t="shared" si="11"/>
        <v>N</v>
      </c>
      <c r="R48" s="59" t="str">
        <f t="shared" si="12"/>
        <v>N</v>
      </c>
      <c r="S48" s="61"/>
      <c r="T48" s="62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10000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5"/>
      <c r="B49" s="46"/>
      <c r="C49" s="46"/>
      <c r="D49" s="47" t="str">
        <f t="shared" si="0"/>
        <v/>
      </c>
      <c r="E49" s="47" t="str">
        <f t="shared" si="1"/>
        <v/>
      </c>
      <c r="F49" s="45"/>
      <c r="G49" s="42" t="str">
        <f t="shared" si="19"/>
        <v/>
      </c>
      <c r="H49" s="42" t="str">
        <f t="shared" si="20"/>
        <v>B</v>
      </c>
      <c r="I49" s="46"/>
      <c r="J49" s="48"/>
      <c r="K49" s="45"/>
      <c r="L49" s="46"/>
      <c r="M49" s="46"/>
      <c r="N49" s="46"/>
      <c r="O49" s="48"/>
      <c r="P49" s="58" t="str">
        <f t="shared" si="10"/>
        <v>N</v>
      </c>
      <c r="Q49" s="59" t="str">
        <f t="shared" si="11"/>
        <v>N</v>
      </c>
      <c r="R49" s="59" t="str">
        <f t="shared" si="12"/>
        <v>N</v>
      </c>
      <c r="S49" s="61"/>
      <c r="T49" s="62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00000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5"/>
      <c r="B50" s="46"/>
      <c r="C50" s="46"/>
      <c r="D50" s="47" t="str">
        <f t="shared" si="0"/>
        <v/>
      </c>
      <c r="E50" s="47" t="str">
        <f t="shared" si="1"/>
        <v/>
      </c>
      <c r="F50" s="45"/>
      <c r="G50" s="42" t="str">
        <f t="shared" si="19"/>
        <v/>
      </c>
      <c r="H50" s="42" t="str">
        <f t="shared" si="20"/>
        <v>B</v>
      </c>
      <c r="I50" s="46"/>
      <c r="J50" s="48"/>
      <c r="K50" s="45"/>
      <c r="L50" s="46"/>
      <c r="M50" s="46"/>
      <c r="N50" s="46"/>
      <c r="O50" s="48"/>
      <c r="P50" s="58" t="str">
        <f t="shared" si="10"/>
        <v>N</v>
      </c>
      <c r="Q50" s="59" t="str">
        <f t="shared" si="11"/>
        <v>N</v>
      </c>
      <c r="R50" s="59" t="str">
        <f t="shared" si="12"/>
        <v>N</v>
      </c>
      <c r="S50" s="61"/>
      <c r="T50" s="62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5"/>
      <c r="B51" s="46"/>
      <c r="C51" s="46"/>
      <c r="D51" s="47" t="str">
        <f t="shared" si="0"/>
        <v/>
      </c>
      <c r="E51" s="47" t="str">
        <f t="shared" si="1"/>
        <v/>
      </c>
      <c r="F51" s="45"/>
      <c r="G51" s="42" t="str">
        <f t="shared" si="19"/>
        <v/>
      </c>
      <c r="H51" s="42" t="str">
        <f t="shared" si="20"/>
        <v>B</v>
      </c>
      <c r="I51" s="46"/>
      <c r="J51" s="48"/>
      <c r="K51" s="45"/>
      <c r="L51" s="46"/>
      <c r="M51" s="46"/>
      <c r="N51" s="46"/>
      <c r="O51" s="48"/>
      <c r="P51" s="58" t="str">
        <f t="shared" si="10"/>
        <v>N</v>
      </c>
      <c r="Q51" s="59" t="str">
        <f t="shared" si="11"/>
        <v>N</v>
      </c>
      <c r="R51" s="59" t="str">
        <f t="shared" si="12"/>
        <v>N</v>
      </c>
      <c r="S51" s="61"/>
      <c r="T51" s="62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5"/>
      <c r="B52" s="46"/>
      <c r="C52" s="46"/>
      <c r="D52" s="47" t="str">
        <f t="shared" si="0"/>
        <v/>
      </c>
      <c r="E52" s="47" t="str">
        <f t="shared" si="1"/>
        <v/>
      </c>
      <c r="F52" s="45"/>
      <c r="G52" s="42" t="str">
        <f t="shared" ref="G52:G83" si="25">IF(AA52="P","P"&amp;REPLACE(AB52, 1, 1, ""),"")</f>
        <v/>
      </c>
      <c r="H52" s="42" t="str">
        <f t="shared" si="20"/>
        <v>B</v>
      </c>
      <c r="I52" s="46"/>
      <c r="J52" s="48"/>
      <c r="K52" s="45"/>
      <c r="L52" s="46"/>
      <c r="M52" s="46"/>
      <c r="N52" s="46"/>
      <c r="O52" s="48"/>
      <c r="P52" s="58" t="str">
        <f t="shared" si="10"/>
        <v>N</v>
      </c>
      <c r="Q52" s="59" t="str">
        <f t="shared" si="11"/>
        <v>N</v>
      </c>
      <c r="R52" s="59" t="str">
        <f t="shared" si="12"/>
        <v>N</v>
      </c>
      <c r="S52" s="61"/>
      <c r="T52" s="62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5"/>
      <c r="B53" s="46"/>
      <c r="C53" s="46"/>
      <c r="D53" s="47" t="str">
        <f t="shared" si="0"/>
        <v/>
      </c>
      <c r="E53" s="47" t="str">
        <f t="shared" si="1"/>
        <v/>
      </c>
      <c r="F53" s="45"/>
      <c r="G53" s="42" t="str">
        <f t="shared" si="25"/>
        <v/>
      </c>
      <c r="H53" s="42" t="str">
        <f t="shared" si="20"/>
        <v>B</v>
      </c>
      <c r="I53" s="46"/>
      <c r="J53" s="48"/>
      <c r="K53" s="45"/>
      <c r="L53" s="46"/>
      <c r="M53" s="46"/>
      <c r="N53" s="46"/>
      <c r="O53" s="48"/>
      <c r="P53" s="58" t="str">
        <f t="shared" si="10"/>
        <v>N</v>
      </c>
      <c r="Q53" s="59" t="str">
        <f t="shared" si="11"/>
        <v>N</v>
      </c>
      <c r="R53" s="59" t="str">
        <f t="shared" si="12"/>
        <v>N</v>
      </c>
      <c r="S53" s="61"/>
      <c r="T53" s="62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5"/>
      <c r="B54" s="46"/>
      <c r="C54" s="46"/>
      <c r="D54" s="47" t="str">
        <f t="shared" si="0"/>
        <v/>
      </c>
      <c r="E54" s="47" t="str">
        <f t="shared" si="1"/>
        <v/>
      </c>
      <c r="F54" s="45"/>
      <c r="G54" s="42" t="str">
        <f t="shared" si="25"/>
        <v/>
      </c>
      <c r="H54" s="42" t="str">
        <f t="shared" si="20"/>
        <v>B</v>
      </c>
      <c r="I54" s="46"/>
      <c r="J54" s="48"/>
      <c r="K54" s="45"/>
      <c r="L54" s="46"/>
      <c r="M54" s="46"/>
      <c r="N54" s="46"/>
      <c r="O54" s="48"/>
      <c r="P54" s="58" t="str">
        <f t="shared" si="10"/>
        <v>N</v>
      </c>
      <c r="Q54" s="59" t="str">
        <f t="shared" si="11"/>
        <v>N</v>
      </c>
      <c r="R54" s="59" t="str">
        <f t="shared" si="12"/>
        <v>N</v>
      </c>
      <c r="S54" s="61"/>
      <c r="T54" s="62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5"/>
      <c r="B55" s="46"/>
      <c r="C55" s="46"/>
      <c r="D55" s="47" t="str">
        <f t="shared" si="0"/>
        <v/>
      </c>
      <c r="E55" s="47" t="str">
        <f t="shared" si="1"/>
        <v/>
      </c>
      <c r="F55" s="45"/>
      <c r="G55" s="42" t="str">
        <f t="shared" si="25"/>
        <v/>
      </c>
      <c r="H55" s="42" t="str">
        <f t="shared" si="20"/>
        <v>B</v>
      </c>
      <c r="I55" s="46"/>
      <c r="J55" s="48"/>
      <c r="K55" s="45"/>
      <c r="L55" s="46"/>
      <c r="M55" s="46"/>
      <c r="N55" s="46"/>
      <c r="O55" s="48"/>
      <c r="P55" s="58" t="str">
        <f t="shared" si="10"/>
        <v>N</v>
      </c>
      <c r="Q55" s="59" t="str">
        <f t="shared" si="11"/>
        <v>N</v>
      </c>
      <c r="R55" s="59" t="str">
        <f t="shared" si="12"/>
        <v>N</v>
      </c>
      <c r="S55" s="61"/>
      <c r="T55" s="62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5"/>
      <c r="B56" s="46"/>
      <c r="C56" s="46"/>
      <c r="D56" s="47" t="str">
        <f t="shared" si="0"/>
        <v/>
      </c>
      <c r="E56" s="47" t="str">
        <f t="shared" si="1"/>
        <v/>
      </c>
      <c r="F56" s="45"/>
      <c r="G56" s="42" t="str">
        <f t="shared" si="25"/>
        <v/>
      </c>
      <c r="H56" s="42" t="str">
        <f t="shared" si="20"/>
        <v>B</v>
      </c>
      <c r="I56" s="46"/>
      <c r="J56" s="48"/>
      <c r="K56" s="45"/>
      <c r="L56" s="46"/>
      <c r="M56" s="46"/>
      <c r="N56" s="46"/>
      <c r="O56" s="48"/>
      <c r="P56" s="58" t="str">
        <f t="shared" si="10"/>
        <v>N</v>
      </c>
      <c r="Q56" s="59" t="str">
        <f t="shared" si="11"/>
        <v>N</v>
      </c>
      <c r="R56" s="59" t="str">
        <f t="shared" si="12"/>
        <v>N</v>
      </c>
      <c r="S56" s="61"/>
      <c r="T56" s="62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5"/>
      <c r="B57" s="46"/>
      <c r="C57" s="46"/>
      <c r="D57" s="47" t="str">
        <f t="shared" si="0"/>
        <v/>
      </c>
      <c r="E57" s="47" t="str">
        <f t="shared" si="1"/>
        <v/>
      </c>
      <c r="F57" s="45"/>
      <c r="G57" s="42" t="str">
        <f t="shared" si="25"/>
        <v/>
      </c>
      <c r="H57" s="42" t="str">
        <f t="shared" si="20"/>
        <v>B</v>
      </c>
      <c r="I57" s="46"/>
      <c r="J57" s="48"/>
      <c r="K57" s="45"/>
      <c r="L57" s="46"/>
      <c r="M57" s="46"/>
      <c r="N57" s="46"/>
      <c r="O57" s="48"/>
      <c r="P57" s="58" t="str">
        <f t="shared" si="10"/>
        <v>N</v>
      </c>
      <c r="Q57" s="59" t="str">
        <f t="shared" si="11"/>
        <v>N</v>
      </c>
      <c r="R57" s="59" t="str">
        <f t="shared" si="12"/>
        <v>N</v>
      </c>
      <c r="S57" s="61"/>
      <c r="T57" s="62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5"/>
      <c r="B58" s="46"/>
      <c r="C58" s="46"/>
      <c r="D58" s="47" t="str">
        <f t="shared" si="0"/>
        <v/>
      </c>
      <c r="E58" s="47" t="str">
        <f t="shared" si="1"/>
        <v/>
      </c>
      <c r="F58" s="45"/>
      <c r="G58" s="42" t="str">
        <f t="shared" si="25"/>
        <v/>
      </c>
      <c r="H58" s="42" t="str">
        <f t="shared" si="20"/>
        <v>B</v>
      </c>
      <c r="I58" s="46"/>
      <c r="J58" s="48"/>
      <c r="K58" s="45"/>
      <c r="L58" s="46"/>
      <c r="M58" s="46"/>
      <c r="N58" s="46"/>
      <c r="O58" s="48"/>
      <c r="P58" s="58" t="str">
        <f t="shared" si="10"/>
        <v>N</v>
      </c>
      <c r="Q58" s="59" t="str">
        <f t="shared" si="11"/>
        <v>N</v>
      </c>
      <c r="R58" s="59" t="str">
        <f t="shared" si="12"/>
        <v>N</v>
      </c>
      <c r="S58" s="61"/>
      <c r="T58" s="62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5"/>
      <c r="B59" s="46"/>
      <c r="C59" s="46"/>
      <c r="D59" s="47" t="str">
        <f t="shared" si="0"/>
        <v/>
      </c>
      <c r="E59" s="47" t="str">
        <f t="shared" si="1"/>
        <v/>
      </c>
      <c r="F59" s="45"/>
      <c r="G59" s="42" t="str">
        <f t="shared" si="25"/>
        <v/>
      </c>
      <c r="H59" s="42" t="str">
        <f t="shared" si="20"/>
        <v>B</v>
      </c>
      <c r="I59" s="46"/>
      <c r="J59" s="48"/>
      <c r="K59" s="45"/>
      <c r="L59" s="46"/>
      <c r="M59" s="46"/>
      <c r="N59" s="46"/>
      <c r="O59" s="48"/>
      <c r="P59" s="58" t="str">
        <f t="shared" si="10"/>
        <v>N</v>
      </c>
      <c r="Q59" s="59" t="str">
        <f t="shared" si="11"/>
        <v>N</v>
      </c>
      <c r="R59" s="59" t="str">
        <f t="shared" si="12"/>
        <v>N</v>
      </c>
      <c r="S59" s="61"/>
      <c r="T59" s="62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5"/>
      <c r="B60" s="46"/>
      <c r="C60" s="46"/>
      <c r="D60" s="47" t="str">
        <f t="shared" si="0"/>
        <v/>
      </c>
      <c r="E60" s="47" t="str">
        <f t="shared" si="1"/>
        <v/>
      </c>
      <c r="F60" s="45"/>
      <c r="G60" s="42" t="str">
        <f t="shared" si="25"/>
        <v/>
      </c>
      <c r="H60" s="42" t="str">
        <f t="shared" si="20"/>
        <v>B</v>
      </c>
      <c r="I60" s="46"/>
      <c r="J60" s="48"/>
      <c r="K60" s="45"/>
      <c r="L60" s="46"/>
      <c r="M60" s="46"/>
      <c r="N60" s="46"/>
      <c r="O60" s="48"/>
      <c r="P60" s="58" t="str">
        <f t="shared" si="10"/>
        <v>N</v>
      </c>
      <c r="Q60" s="59" t="str">
        <f t="shared" si="11"/>
        <v>N</v>
      </c>
      <c r="R60" s="59" t="str">
        <f t="shared" si="12"/>
        <v>N</v>
      </c>
      <c r="S60" s="61"/>
      <c r="T60" s="62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5"/>
      <c r="B61" s="46"/>
      <c r="C61" s="46"/>
      <c r="D61" s="47" t="str">
        <f t="shared" si="0"/>
        <v/>
      </c>
      <c r="E61" s="47" t="str">
        <f t="shared" si="1"/>
        <v/>
      </c>
      <c r="F61" s="45"/>
      <c r="G61" s="42" t="str">
        <f t="shared" si="25"/>
        <v/>
      </c>
      <c r="H61" s="42" t="str">
        <f t="shared" si="20"/>
        <v>B</v>
      </c>
      <c r="I61" s="46"/>
      <c r="J61" s="48"/>
      <c r="K61" s="45"/>
      <c r="L61" s="46"/>
      <c r="M61" s="46"/>
      <c r="N61" s="46"/>
      <c r="O61" s="48"/>
      <c r="P61" s="58" t="str">
        <f t="shared" si="10"/>
        <v>N</v>
      </c>
      <c r="Q61" s="59" t="str">
        <f t="shared" si="11"/>
        <v>N</v>
      </c>
      <c r="R61" s="59" t="str">
        <f t="shared" si="12"/>
        <v>N</v>
      </c>
      <c r="S61" s="61"/>
      <c r="T61" s="62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5"/>
      <c r="B62" s="46"/>
      <c r="C62" s="46"/>
      <c r="D62" s="47" t="str">
        <f t="shared" si="0"/>
        <v/>
      </c>
      <c r="E62" s="47" t="str">
        <f t="shared" si="1"/>
        <v/>
      </c>
      <c r="F62" s="45"/>
      <c r="G62" s="42" t="str">
        <f t="shared" si="25"/>
        <v/>
      </c>
      <c r="H62" s="42" t="str">
        <f t="shared" si="20"/>
        <v>B</v>
      </c>
      <c r="I62" s="46"/>
      <c r="J62" s="48"/>
      <c r="K62" s="45"/>
      <c r="L62" s="46"/>
      <c r="M62" s="46"/>
      <c r="N62" s="46"/>
      <c r="O62" s="48"/>
      <c r="P62" s="58" t="str">
        <f t="shared" si="10"/>
        <v>N</v>
      </c>
      <c r="Q62" s="59" t="str">
        <f t="shared" si="11"/>
        <v>N</v>
      </c>
      <c r="R62" s="59" t="str">
        <f t="shared" si="12"/>
        <v>N</v>
      </c>
      <c r="S62" s="61"/>
      <c r="T62" s="62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5"/>
      <c r="B63" s="46"/>
      <c r="C63" s="46"/>
      <c r="D63" s="47" t="str">
        <f t="shared" si="0"/>
        <v/>
      </c>
      <c r="E63" s="47" t="str">
        <f t="shared" si="1"/>
        <v/>
      </c>
      <c r="F63" s="45"/>
      <c r="G63" s="42" t="str">
        <f t="shared" si="25"/>
        <v/>
      </c>
      <c r="H63" s="42" t="str">
        <f t="shared" si="20"/>
        <v>B</v>
      </c>
      <c r="I63" s="46"/>
      <c r="J63" s="48"/>
      <c r="K63" s="45"/>
      <c r="L63" s="46"/>
      <c r="M63" s="46"/>
      <c r="N63" s="46"/>
      <c r="O63" s="48"/>
      <c r="P63" s="58" t="str">
        <f t="shared" si="10"/>
        <v>N</v>
      </c>
      <c r="Q63" s="59" t="str">
        <f t="shared" si="11"/>
        <v>N</v>
      </c>
      <c r="R63" s="59" t="str">
        <f t="shared" si="12"/>
        <v>N</v>
      </c>
      <c r="S63" s="61"/>
      <c r="T63" s="62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5"/>
      <c r="B64" s="46"/>
      <c r="C64" s="46"/>
      <c r="D64" s="47" t="str">
        <f t="shared" si="0"/>
        <v/>
      </c>
      <c r="E64" s="47" t="str">
        <f t="shared" si="1"/>
        <v/>
      </c>
      <c r="F64" s="45"/>
      <c r="G64" s="42" t="str">
        <f t="shared" si="25"/>
        <v/>
      </c>
      <c r="H64" s="42" t="str">
        <f t="shared" si="20"/>
        <v>B</v>
      </c>
      <c r="I64" s="46"/>
      <c r="J64" s="48"/>
      <c r="K64" s="45"/>
      <c r="L64" s="46"/>
      <c r="M64" s="46"/>
      <c r="N64" s="46"/>
      <c r="O64" s="48"/>
      <c r="P64" s="58" t="str">
        <f t="shared" si="10"/>
        <v>N</v>
      </c>
      <c r="Q64" s="59" t="str">
        <f t="shared" si="11"/>
        <v>N</v>
      </c>
      <c r="R64" s="59" t="str">
        <f t="shared" si="12"/>
        <v>N</v>
      </c>
      <c r="S64" s="61"/>
      <c r="T64" s="62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5"/>
      <c r="B65" s="46"/>
      <c r="C65" s="46"/>
      <c r="D65" s="47" t="str">
        <f t="shared" si="0"/>
        <v/>
      </c>
      <c r="E65" s="47" t="str">
        <f t="shared" si="1"/>
        <v/>
      </c>
      <c r="F65" s="45"/>
      <c r="G65" s="42" t="str">
        <f t="shared" si="25"/>
        <v/>
      </c>
      <c r="H65" s="42" t="str">
        <f t="shared" si="20"/>
        <v>B</v>
      </c>
      <c r="I65" s="46"/>
      <c r="J65" s="48"/>
      <c r="K65" s="45"/>
      <c r="L65" s="46"/>
      <c r="M65" s="46"/>
      <c r="N65" s="46"/>
      <c r="O65" s="48"/>
      <c r="P65" s="58" t="str">
        <f t="shared" si="10"/>
        <v>N</v>
      </c>
      <c r="Q65" s="59" t="str">
        <f t="shared" si="11"/>
        <v>N</v>
      </c>
      <c r="R65" s="59" t="str">
        <f t="shared" si="12"/>
        <v>N</v>
      </c>
      <c r="S65" s="61"/>
      <c r="T65" s="62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5"/>
      <c r="B66" s="46"/>
      <c r="C66" s="46"/>
      <c r="D66" s="47" t="str">
        <f t="shared" si="0"/>
        <v/>
      </c>
      <c r="E66" s="47" t="str">
        <f t="shared" si="1"/>
        <v/>
      </c>
      <c r="F66" s="45"/>
      <c r="G66" s="42" t="str">
        <f t="shared" si="25"/>
        <v/>
      </c>
      <c r="H66" s="42" t="str">
        <f t="shared" si="20"/>
        <v>B</v>
      </c>
      <c r="I66" s="46"/>
      <c r="J66" s="48"/>
      <c r="K66" s="45"/>
      <c r="L66" s="46"/>
      <c r="M66" s="46"/>
      <c r="N66" s="46"/>
      <c r="O66" s="48"/>
      <c r="P66" s="58" t="str">
        <f t="shared" si="10"/>
        <v>N</v>
      </c>
      <c r="Q66" s="59" t="str">
        <f t="shared" si="11"/>
        <v>N</v>
      </c>
      <c r="R66" s="59" t="str">
        <f t="shared" si="12"/>
        <v>N</v>
      </c>
      <c r="S66" s="61"/>
      <c r="T66" s="62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5"/>
      <c r="B67" s="46"/>
      <c r="C67" s="46"/>
      <c r="D67" s="47" t="str">
        <f t="shared" si="0"/>
        <v/>
      </c>
      <c r="E67" s="47" t="str">
        <f t="shared" si="1"/>
        <v/>
      </c>
      <c r="F67" s="45"/>
      <c r="G67" s="42" t="str">
        <f t="shared" si="25"/>
        <v/>
      </c>
      <c r="H67" s="42" t="str">
        <f t="shared" si="20"/>
        <v>B</v>
      </c>
      <c r="I67" s="46"/>
      <c r="J67" s="48"/>
      <c r="K67" s="45"/>
      <c r="L67" s="46"/>
      <c r="M67" s="46"/>
      <c r="N67" s="46"/>
      <c r="O67" s="48"/>
      <c r="P67" s="58" t="str">
        <f t="shared" si="10"/>
        <v>N</v>
      </c>
      <c r="Q67" s="59" t="str">
        <f t="shared" si="11"/>
        <v>N</v>
      </c>
      <c r="R67" s="59" t="str">
        <f t="shared" si="12"/>
        <v>N</v>
      </c>
      <c r="S67" s="61"/>
      <c r="T67" s="62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5"/>
      <c r="B68" s="46"/>
      <c r="C68" s="46"/>
      <c r="D68" s="47" t="str">
        <f t="shared" si="0"/>
        <v/>
      </c>
      <c r="E68" s="47" t="str">
        <f t="shared" si="1"/>
        <v/>
      </c>
      <c r="F68" s="45"/>
      <c r="G68" s="42" t="str">
        <f t="shared" si="25"/>
        <v/>
      </c>
      <c r="H68" s="42" t="str">
        <f t="shared" si="20"/>
        <v>B</v>
      </c>
      <c r="I68" s="46"/>
      <c r="J68" s="48"/>
      <c r="K68" s="45"/>
      <c r="L68" s="46"/>
      <c r="M68" s="46"/>
      <c r="N68" s="46"/>
      <c r="O68" s="48"/>
      <c r="P68" s="58" t="str">
        <f t="shared" si="10"/>
        <v>N</v>
      </c>
      <c r="Q68" s="59" t="str">
        <f t="shared" si="11"/>
        <v>N</v>
      </c>
      <c r="R68" s="59" t="str">
        <f t="shared" si="12"/>
        <v>N</v>
      </c>
      <c r="S68" s="61"/>
      <c r="T68" s="62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5"/>
      <c r="B69" s="46"/>
      <c r="C69" s="46"/>
      <c r="D69" s="47" t="str">
        <f t="shared" si="0"/>
        <v/>
      </c>
      <c r="E69" s="47" t="str">
        <f t="shared" si="1"/>
        <v/>
      </c>
      <c r="F69" s="45"/>
      <c r="G69" s="42" t="str">
        <f t="shared" si="25"/>
        <v/>
      </c>
      <c r="H69" s="42" t="str">
        <f t="shared" si="20"/>
        <v>B</v>
      </c>
      <c r="I69" s="46"/>
      <c r="J69" s="48"/>
      <c r="K69" s="45"/>
      <c r="L69" s="46"/>
      <c r="M69" s="46"/>
      <c r="N69" s="46"/>
      <c r="O69" s="48"/>
      <c r="P69" s="58" t="str">
        <f t="shared" si="10"/>
        <v>N</v>
      </c>
      <c r="Q69" s="59" t="str">
        <f t="shared" si="11"/>
        <v>N</v>
      </c>
      <c r="R69" s="59" t="str">
        <f t="shared" si="12"/>
        <v>N</v>
      </c>
      <c r="S69" s="61"/>
      <c r="T69" s="62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5"/>
      <c r="B70" s="46"/>
      <c r="C70" s="46"/>
      <c r="D70" s="47" t="str">
        <f t="shared" ref="D70:D100" si="26">IF(U70="","","P"&amp;U70)</f>
        <v/>
      </c>
      <c r="E70" s="47" t="str">
        <f t="shared" ref="E70:E100" si="27">IF(V70="","","B"&amp;V70)</f>
        <v/>
      </c>
      <c r="F70" s="45"/>
      <c r="G70" s="42" t="str">
        <f t="shared" si="25"/>
        <v/>
      </c>
      <c r="H70" s="42" t="str">
        <f t="shared" si="20"/>
        <v>B</v>
      </c>
      <c r="I70" s="46"/>
      <c r="J70" s="48"/>
      <c r="K70" s="45"/>
      <c r="L70" s="46"/>
      <c r="M70" s="46"/>
      <c r="N70" s="46"/>
      <c r="O70" s="48"/>
      <c r="P70" s="58" t="str">
        <f t="shared" si="10"/>
        <v>N</v>
      </c>
      <c r="Q70" s="59" t="str">
        <f t="shared" si="11"/>
        <v>N</v>
      </c>
      <c r="R70" s="59" t="str">
        <f t="shared" si="12"/>
        <v>N</v>
      </c>
      <c r="S70" s="61"/>
      <c r="T70" s="62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5"/>
      <c r="B71" s="46"/>
      <c r="C71" s="46"/>
      <c r="D71" s="47" t="str">
        <f t="shared" si="26"/>
        <v/>
      </c>
      <c r="E71" s="47" t="str">
        <f t="shared" si="27"/>
        <v/>
      </c>
      <c r="F71" s="45"/>
      <c r="G71" s="42" t="str">
        <f t="shared" si="25"/>
        <v/>
      </c>
      <c r="H71" s="42" t="str">
        <f t="shared" si="20"/>
        <v>B</v>
      </c>
      <c r="I71" s="46"/>
      <c r="J71" s="48"/>
      <c r="K71" s="45"/>
      <c r="L71" s="46"/>
      <c r="M71" s="46"/>
      <c r="N71" s="46"/>
      <c r="O71" s="48"/>
      <c r="P71" s="58" t="str">
        <f t="shared" si="10"/>
        <v>N</v>
      </c>
      <c r="Q71" s="59" t="str">
        <f t="shared" si="11"/>
        <v>N</v>
      </c>
      <c r="R71" s="59" t="str">
        <f t="shared" si="12"/>
        <v>N</v>
      </c>
      <c r="S71" s="61"/>
      <c r="T71" s="62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5"/>
      <c r="B72" s="46"/>
      <c r="C72" s="46"/>
      <c r="D72" s="47" t="str">
        <f t="shared" si="26"/>
        <v/>
      </c>
      <c r="E72" s="47" t="str">
        <f t="shared" si="27"/>
        <v/>
      </c>
      <c r="F72" s="45"/>
      <c r="G72" s="42" t="str">
        <f t="shared" si="25"/>
        <v/>
      </c>
      <c r="H72" s="42" t="str">
        <f t="shared" si="20"/>
        <v>B</v>
      </c>
      <c r="I72" s="46"/>
      <c r="J72" s="48"/>
      <c r="K72" s="45"/>
      <c r="L72" s="46"/>
      <c r="M72" s="46"/>
      <c r="N72" s="46"/>
      <c r="O72" s="48"/>
      <c r="P72" s="58" t="str">
        <f t="shared" si="10"/>
        <v>N</v>
      </c>
      <c r="Q72" s="59" t="str">
        <f t="shared" si="11"/>
        <v>N</v>
      </c>
      <c r="R72" s="59" t="str">
        <f t="shared" si="12"/>
        <v>N</v>
      </c>
      <c r="S72" s="61"/>
      <c r="T72" s="62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5"/>
      <c r="B73" s="46"/>
      <c r="C73" s="46"/>
      <c r="D73" s="47" t="str">
        <f t="shared" si="26"/>
        <v/>
      </c>
      <c r="E73" s="47" t="str">
        <f t="shared" si="27"/>
        <v/>
      </c>
      <c r="F73" s="45"/>
      <c r="G73" s="42" t="str">
        <f t="shared" si="25"/>
        <v/>
      </c>
      <c r="H73" s="42" t="str">
        <f t="shared" si="20"/>
        <v>B</v>
      </c>
      <c r="I73" s="46"/>
      <c r="J73" s="48"/>
      <c r="K73" s="45"/>
      <c r="L73" s="46"/>
      <c r="M73" s="46"/>
      <c r="N73" s="46"/>
      <c r="O73" s="48"/>
      <c r="P73" s="58" t="str">
        <f t="shared" si="10"/>
        <v>N</v>
      </c>
      <c r="Q73" s="59" t="str">
        <f t="shared" si="11"/>
        <v>N</v>
      </c>
      <c r="R73" s="59" t="str">
        <f t="shared" si="12"/>
        <v>N</v>
      </c>
      <c r="S73" s="61"/>
      <c r="T73" s="62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5"/>
      <c r="B74" s="46"/>
      <c r="C74" s="46"/>
      <c r="D74" s="47" t="str">
        <f t="shared" si="26"/>
        <v/>
      </c>
      <c r="E74" s="47" t="str">
        <f t="shared" si="27"/>
        <v/>
      </c>
      <c r="F74" s="45"/>
      <c r="G74" s="42" t="str">
        <f t="shared" si="25"/>
        <v/>
      </c>
      <c r="H74" s="42" t="str">
        <f t="shared" ref="H74:H100" si="28">IF(AA74="B","B"&amp;REPLACE(AB74, 1, 1, ""),"")</f>
        <v>B</v>
      </c>
      <c r="I74" s="46"/>
      <c r="J74" s="48"/>
      <c r="K74" s="45"/>
      <c r="L74" s="46"/>
      <c r="M74" s="46"/>
      <c r="N74" s="46"/>
      <c r="O74" s="48"/>
      <c r="P74" s="58" t="str">
        <f t="shared" si="10"/>
        <v>N</v>
      </c>
      <c r="Q74" s="59" t="str">
        <f t="shared" si="11"/>
        <v>N</v>
      </c>
      <c r="R74" s="59" t="str">
        <f t="shared" si="12"/>
        <v>N</v>
      </c>
      <c r="S74" s="61"/>
      <c r="T74" s="62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5"/>
      <c r="B75" s="46"/>
      <c r="C75" s="46"/>
      <c r="D75" s="47" t="str">
        <f t="shared" si="26"/>
        <v/>
      </c>
      <c r="E75" s="47" t="str">
        <f t="shared" si="27"/>
        <v/>
      </c>
      <c r="F75" s="45"/>
      <c r="G75" s="42" t="str">
        <f t="shared" si="25"/>
        <v/>
      </c>
      <c r="H75" s="42" t="str">
        <f t="shared" si="28"/>
        <v>B</v>
      </c>
      <c r="I75" s="46"/>
      <c r="J75" s="48"/>
      <c r="K75" s="45"/>
      <c r="L75" s="46"/>
      <c r="M75" s="46"/>
      <c r="N75" s="46"/>
      <c r="O75" s="48"/>
      <c r="P75" s="58" t="str">
        <f t="shared" ref="P75:P100" si="33">IF(W75="10101","Y",IF(X75="10101","Y","N"))</f>
        <v>N</v>
      </c>
      <c r="Q75" s="59" t="str">
        <f t="shared" ref="Q75:Q100" si="34">IF(W75="12345","Y",IF(X75="12345","Y","N"))</f>
        <v>N</v>
      </c>
      <c r="R75" s="59" t="str">
        <f t="shared" ref="R75:R100" si="35">IF(Y75="101","Y",IF(Z75="101","Y","N"))</f>
        <v>N</v>
      </c>
      <c r="S75" s="61"/>
      <c r="T75" s="62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5"/>
      <c r="B76" s="46"/>
      <c r="C76" s="46"/>
      <c r="D76" s="47" t="str">
        <f t="shared" si="26"/>
        <v/>
      </c>
      <c r="E76" s="47" t="str">
        <f t="shared" si="27"/>
        <v/>
      </c>
      <c r="F76" s="45"/>
      <c r="G76" s="42" t="str">
        <f t="shared" si="25"/>
        <v/>
      </c>
      <c r="H76" s="42" t="str">
        <f t="shared" si="28"/>
        <v>B</v>
      </c>
      <c r="I76" s="46"/>
      <c r="J76" s="48"/>
      <c r="K76" s="45"/>
      <c r="L76" s="46"/>
      <c r="M76" s="46"/>
      <c r="N76" s="46"/>
      <c r="O76" s="48"/>
      <c r="P76" s="58" t="str">
        <f t="shared" si="33"/>
        <v>N</v>
      </c>
      <c r="Q76" s="59" t="str">
        <f t="shared" si="34"/>
        <v>N</v>
      </c>
      <c r="R76" s="59" t="str">
        <f t="shared" si="35"/>
        <v>N</v>
      </c>
      <c r="S76" s="61"/>
      <c r="T76" s="62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5"/>
      <c r="B77" s="46"/>
      <c r="C77" s="46"/>
      <c r="D77" s="47" t="str">
        <f t="shared" si="26"/>
        <v/>
      </c>
      <c r="E77" s="47" t="str">
        <f t="shared" si="27"/>
        <v/>
      </c>
      <c r="F77" s="45"/>
      <c r="G77" s="42" t="str">
        <f t="shared" si="25"/>
        <v/>
      </c>
      <c r="H77" s="42" t="str">
        <f t="shared" si="28"/>
        <v>B</v>
      </c>
      <c r="I77" s="46"/>
      <c r="J77" s="48"/>
      <c r="K77" s="45"/>
      <c r="L77" s="46"/>
      <c r="M77" s="46"/>
      <c r="N77" s="46"/>
      <c r="O77" s="48"/>
      <c r="P77" s="58" t="str">
        <f t="shared" si="33"/>
        <v>N</v>
      </c>
      <c r="Q77" s="59" t="str">
        <f t="shared" si="34"/>
        <v>N</v>
      </c>
      <c r="R77" s="59" t="str">
        <f t="shared" si="35"/>
        <v>N</v>
      </c>
      <c r="S77" s="61"/>
      <c r="T77" s="62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5"/>
      <c r="B78" s="46"/>
      <c r="C78" s="46"/>
      <c r="D78" s="47" t="str">
        <f t="shared" si="26"/>
        <v/>
      </c>
      <c r="E78" s="47" t="str">
        <f t="shared" si="27"/>
        <v/>
      </c>
      <c r="F78" s="45"/>
      <c r="G78" s="42" t="str">
        <f t="shared" si="25"/>
        <v/>
      </c>
      <c r="H78" s="42" t="str">
        <f t="shared" si="28"/>
        <v>B</v>
      </c>
      <c r="I78" s="46"/>
      <c r="J78" s="48"/>
      <c r="K78" s="45"/>
      <c r="L78" s="46"/>
      <c r="M78" s="46"/>
      <c r="N78" s="46"/>
      <c r="O78" s="48"/>
      <c r="P78" s="58" t="str">
        <f t="shared" si="33"/>
        <v>N</v>
      </c>
      <c r="Q78" s="59" t="str">
        <f t="shared" si="34"/>
        <v>N</v>
      </c>
      <c r="R78" s="59" t="str">
        <f t="shared" si="35"/>
        <v>N</v>
      </c>
      <c r="S78" s="61"/>
      <c r="T78" s="62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5"/>
      <c r="B79" s="46"/>
      <c r="C79" s="46"/>
      <c r="D79" s="47" t="str">
        <f t="shared" si="26"/>
        <v/>
      </c>
      <c r="E79" s="47" t="str">
        <f t="shared" si="27"/>
        <v/>
      </c>
      <c r="F79" s="45"/>
      <c r="G79" s="42" t="str">
        <f t="shared" si="25"/>
        <v/>
      </c>
      <c r="H79" s="42" t="str">
        <f t="shared" si="28"/>
        <v>B</v>
      </c>
      <c r="I79" s="46"/>
      <c r="J79" s="48"/>
      <c r="K79" s="45"/>
      <c r="L79" s="46"/>
      <c r="M79" s="46"/>
      <c r="N79" s="46"/>
      <c r="O79" s="48"/>
      <c r="P79" s="58" t="str">
        <f t="shared" si="33"/>
        <v>N</v>
      </c>
      <c r="Q79" s="59" t="str">
        <f t="shared" si="34"/>
        <v>N</v>
      </c>
      <c r="R79" s="59" t="str">
        <f t="shared" si="35"/>
        <v>N</v>
      </c>
      <c r="S79" s="61"/>
      <c r="T79" s="62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5"/>
      <c r="B80" s="46"/>
      <c r="C80" s="46"/>
      <c r="D80" s="47" t="str">
        <f t="shared" si="26"/>
        <v/>
      </c>
      <c r="E80" s="47" t="str">
        <f t="shared" si="27"/>
        <v/>
      </c>
      <c r="F80" s="45"/>
      <c r="G80" s="42" t="str">
        <f t="shared" si="25"/>
        <v/>
      </c>
      <c r="H80" s="42" t="str">
        <f t="shared" si="28"/>
        <v>B</v>
      </c>
      <c r="I80" s="46"/>
      <c r="J80" s="48"/>
      <c r="K80" s="45"/>
      <c r="L80" s="46"/>
      <c r="M80" s="46"/>
      <c r="N80" s="46"/>
      <c r="O80" s="48"/>
      <c r="P80" s="58" t="str">
        <f t="shared" si="33"/>
        <v>N</v>
      </c>
      <c r="Q80" s="59" t="str">
        <f t="shared" si="34"/>
        <v>N</v>
      </c>
      <c r="R80" s="59" t="str">
        <f t="shared" si="35"/>
        <v>N</v>
      </c>
      <c r="S80" s="61"/>
      <c r="T80" s="62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5"/>
      <c r="B81" s="46"/>
      <c r="C81" s="46"/>
      <c r="D81" s="47" t="str">
        <f t="shared" si="26"/>
        <v/>
      </c>
      <c r="E81" s="47" t="str">
        <f t="shared" si="27"/>
        <v/>
      </c>
      <c r="F81" s="45"/>
      <c r="G81" s="42" t="str">
        <f t="shared" si="25"/>
        <v/>
      </c>
      <c r="H81" s="42" t="str">
        <f t="shared" si="28"/>
        <v>B</v>
      </c>
      <c r="I81" s="46"/>
      <c r="J81" s="48"/>
      <c r="K81" s="45"/>
      <c r="L81" s="46"/>
      <c r="M81" s="46"/>
      <c r="N81" s="46"/>
      <c r="O81" s="48"/>
      <c r="P81" s="58" t="str">
        <f t="shared" si="33"/>
        <v>N</v>
      </c>
      <c r="Q81" s="59" t="str">
        <f t="shared" si="34"/>
        <v>N</v>
      </c>
      <c r="R81" s="59" t="str">
        <f t="shared" si="35"/>
        <v>N</v>
      </c>
      <c r="S81" s="61"/>
      <c r="T81" s="62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5"/>
      <c r="B82" s="46"/>
      <c r="C82" s="46"/>
      <c r="D82" s="47" t="str">
        <f t="shared" si="26"/>
        <v/>
      </c>
      <c r="E82" s="47" t="str">
        <f t="shared" si="27"/>
        <v/>
      </c>
      <c r="F82" s="45"/>
      <c r="G82" s="42" t="str">
        <f t="shared" si="25"/>
        <v/>
      </c>
      <c r="H82" s="42" t="str">
        <f t="shared" si="28"/>
        <v>B</v>
      </c>
      <c r="I82" s="46"/>
      <c r="J82" s="48"/>
      <c r="K82" s="45"/>
      <c r="L82" s="46"/>
      <c r="M82" s="46"/>
      <c r="N82" s="46"/>
      <c r="O82" s="48"/>
      <c r="P82" s="58" t="str">
        <f t="shared" si="33"/>
        <v>N</v>
      </c>
      <c r="Q82" s="59" t="str">
        <f t="shared" si="34"/>
        <v>N</v>
      </c>
      <c r="R82" s="59" t="str">
        <f t="shared" si="35"/>
        <v>N</v>
      </c>
      <c r="S82" s="61"/>
      <c r="T82" s="62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5"/>
      <c r="B83" s="46"/>
      <c r="C83" s="46"/>
      <c r="D83" s="47" t="str">
        <f t="shared" si="26"/>
        <v/>
      </c>
      <c r="E83" s="47" t="str">
        <f t="shared" si="27"/>
        <v/>
      </c>
      <c r="F83" s="45"/>
      <c r="G83" s="42" t="str">
        <f t="shared" si="25"/>
        <v/>
      </c>
      <c r="H83" s="42" t="str">
        <f t="shared" si="28"/>
        <v>B</v>
      </c>
      <c r="I83" s="46"/>
      <c r="J83" s="48"/>
      <c r="K83" s="45"/>
      <c r="L83" s="46"/>
      <c r="M83" s="46"/>
      <c r="N83" s="46"/>
      <c r="O83" s="48"/>
      <c r="P83" s="58" t="str">
        <f t="shared" si="33"/>
        <v>N</v>
      </c>
      <c r="Q83" s="59" t="str">
        <f t="shared" si="34"/>
        <v>N</v>
      </c>
      <c r="R83" s="59" t="str">
        <f t="shared" si="35"/>
        <v>N</v>
      </c>
      <c r="S83" s="61"/>
      <c r="T83" s="62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5"/>
      <c r="B84" s="46"/>
      <c r="C84" s="46"/>
      <c r="D84" s="47" t="str">
        <f t="shared" si="26"/>
        <v/>
      </c>
      <c r="E84" s="47" t="str">
        <f t="shared" si="27"/>
        <v/>
      </c>
      <c r="F84" s="45"/>
      <c r="G84" s="42" t="str">
        <f t="shared" ref="G84:G100" si="37">IF(AA84="P","P"&amp;REPLACE(AB84, 1, 1, ""),"")</f>
        <v/>
      </c>
      <c r="H84" s="42" t="str">
        <f t="shared" si="28"/>
        <v>B</v>
      </c>
      <c r="I84" s="46"/>
      <c r="J84" s="48"/>
      <c r="K84" s="45"/>
      <c r="L84" s="46"/>
      <c r="M84" s="46"/>
      <c r="N84" s="46"/>
      <c r="O84" s="48"/>
      <c r="P84" s="58" t="str">
        <f t="shared" si="33"/>
        <v>N</v>
      </c>
      <c r="Q84" s="59" t="str">
        <f t="shared" si="34"/>
        <v>N</v>
      </c>
      <c r="R84" s="59" t="str">
        <f t="shared" si="35"/>
        <v>N</v>
      </c>
      <c r="S84" s="61"/>
      <c r="T84" s="62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5"/>
      <c r="B85" s="46"/>
      <c r="C85" s="46"/>
      <c r="D85" s="47" t="str">
        <f t="shared" si="26"/>
        <v/>
      </c>
      <c r="E85" s="47" t="str">
        <f t="shared" si="27"/>
        <v/>
      </c>
      <c r="F85" s="45"/>
      <c r="G85" s="42" t="str">
        <f t="shared" si="37"/>
        <v/>
      </c>
      <c r="H85" s="42" t="str">
        <f t="shared" si="28"/>
        <v>B</v>
      </c>
      <c r="I85" s="46"/>
      <c r="J85" s="48"/>
      <c r="K85" s="45"/>
      <c r="L85" s="46"/>
      <c r="M85" s="46"/>
      <c r="N85" s="46"/>
      <c r="O85" s="48"/>
      <c r="P85" s="58" t="str">
        <f t="shared" si="33"/>
        <v>N</v>
      </c>
      <c r="Q85" s="59" t="str">
        <f t="shared" si="34"/>
        <v>N</v>
      </c>
      <c r="R85" s="59" t="str">
        <f t="shared" si="35"/>
        <v>N</v>
      </c>
      <c r="S85" s="61"/>
      <c r="T85" s="62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5"/>
      <c r="B86" s="46"/>
      <c r="C86" s="46"/>
      <c r="D86" s="47" t="str">
        <f t="shared" si="26"/>
        <v/>
      </c>
      <c r="E86" s="47" t="str">
        <f t="shared" si="27"/>
        <v/>
      </c>
      <c r="F86" s="45"/>
      <c r="G86" s="42" t="str">
        <f t="shared" si="37"/>
        <v/>
      </c>
      <c r="H86" s="42" t="str">
        <f t="shared" si="28"/>
        <v>B</v>
      </c>
      <c r="I86" s="46"/>
      <c r="J86" s="48"/>
      <c r="K86" s="45"/>
      <c r="L86" s="46"/>
      <c r="M86" s="46"/>
      <c r="N86" s="46"/>
      <c r="O86" s="48"/>
      <c r="P86" s="58" t="str">
        <f t="shared" si="33"/>
        <v>N</v>
      </c>
      <c r="Q86" s="59" t="str">
        <f t="shared" si="34"/>
        <v>N</v>
      </c>
      <c r="R86" s="59" t="str">
        <f t="shared" si="35"/>
        <v>N</v>
      </c>
      <c r="S86" s="61"/>
      <c r="T86" s="62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5"/>
      <c r="B87" s="46"/>
      <c r="C87" s="46"/>
      <c r="D87" s="47" t="str">
        <f t="shared" si="26"/>
        <v/>
      </c>
      <c r="E87" s="47" t="str">
        <f t="shared" si="27"/>
        <v/>
      </c>
      <c r="F87" s="45"/>
      <c r="G87" s="42" t="str">
        <f t="shared" si="37"/>
        <v/>
      </c>
      <c r="H87" s="42" t="str">
        <f t="shared" si="28"/>
        <v>B</v>
      </c>
      <c r="I87" s="46"/>
      <c r="J87" s="48"/>
      <c r="K87" s="45"/>
      <c r="L87" s="46"/>
      <c r="M87" s="46"/>
      <c r="N87" s="46"/>
      <c r="O87" s="48"/>
      <c r="P87" s="58" t="str">
        <f t="shared" si="33"/>
        <v>N</v>
      </c>
      <c r="Q87" s="59" t="str">
        <f t="shared" si="34"/>
        <v>N</v>
      </c>
      <c r="R87" s="59" t="str">
        <f t="shared" si="35"/>
        <v>N</v>
      </c>
      <c r="S87" s="61"/>
      <c r="T87" s="62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5"/>
      <c r="B88" s="46"/>
      <c r="C88" s="46"/>
      <c r="D88" s="47" t="str">
        <f t="shared" si="26"/>
        <v/>
      </c>
      <c r="E88" s="47" t="str">
        <f t="shared" si="27"/>
        <v/>
      </c>
      <c r="F88" s="45"/>
      <c r="G88" s="42" t="str">
        <f t="shared" si="37"/>
        <v/>
      </c>
      <c r="H88" s="42" t="str">
        <f t="shared" si="28"/>
        <v>B</v>
      </c>
      <c r="I88" s="46"/>
      <c r="J88" s="48"/>
      <c r="K88" s="45"/>
      <c r="L88" s="46"/>
      <c r="M88" s="46"/>
      <c r="N88" s="46"/>
      <c r="O88" s="48"/>
      <c r="P88" s="58" t="str">
        <f t="shared" si="33"/>
        <v>N</v>
      </c>
      <c r="Q88" s="59" t="str">
        <f t="shared" si="34"/>
        <v>N</v>
      </c>
      <c r="R88" s="59" t="str">
        <f t="shared" si="35"/>
        <v>N</v>
      </c>
      <c r="S88" s="61"/>
      <c r="T88" s="62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5"/>
      <c r="B89" s="46"/>
      <c r="C89" s="46"/>
      <c r="D89" s="47" t="str">
        <f t="shared" si="26"/>
        <v/>
      </c>
      <c r="E89" s="47" t="str">
        <f t="shared" si="27"/>
        <v/>
      </c>
      <c r="F89" s="45"/>
      <c r="G89" s="42" t="str">
        <f t="shared" si="37"/>
        <v/>
      </c>
      <c r="H89" s="42" t="str">
        <f t="shared" si="28"/>
        <v>B</v>
      </c>
      <c r="I89" s="46"/>
      <c r="J89" s="48"/>
      <c r="K89" s="45"/>
      <c r="L89" s="46"/>
      <c r="M89" s="46"/>
      <c r="N89" s="46"/>
      <c r="O89" s="48"/>
      <c r="P89" s="58" t="str">
        <f t="shared" si="33"/>
        <v>N</v>
      </c>
      <c r="Q89" s="59" t="str">
        <f t="shared" si="34"/>
        <v>N</v>
      </c>
      <c r="R89" s="59" t="str">
        <f t="shared" si="35"/>
        <v>N</v>
      </c>
      <c r="S89" s="61"/>
      <c r="T89" s="62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5"/>
      <c r="B90" s="46"/>
      <c r="C90" s="46"/>
      <c r="D90" s="47" t="str">
        <f t="shared" si="26"/>
        <v/>
      </c>
      <c r="E90" s="47" t="str">
        <f t="shared" si="27"/>
        <v/>
      </c>
      <c r="F90" s="45"/>
      <c r="G90" s="42" t="str">
        <f t="shared" si="37"/>
        <v/>
      </c>
      <c r="H90" s="42" t="str">
        <f t="shared" si="28"/>
        <v>B</v>
      </c>
      <c r="I90" s="46"/>
      <c r="J90" s="48"/>
      <c r="K90" s="45"/>
      <c r="L90" s="46"/>
      <c r="M90" s="46"/>
      <c r="N90" s="46"/>
      <c r="O90" s="48"/>
      <c r="P90" s="58" t="str">
        <f t="shared" si="33"/>
        <v>N</v>
      </c>
      <c r="Q90" s="59" t="str">
        <f t="shared" si="34"/>
        <v>N</v>
      </c>
      <c r="R90" s="59" t="str">
        <f t="shared" si="35"/>
        <v>N</v>
      </c>
      <c r="S90" s="61"/>
      <c r="T90" s="62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5"/>
      <c r="B91" s="46"/>
      <c r="C91" s="46"/>
      <c r="D91" s="47" t="str">
        <f t="shared" si="26"/>
        <v/>
      </c>
      <c r="E91" s="47" t="str">
        <f t="shared" si="27"/>
        <v/>
      </c>
      <c r="F91" s="45"/>
      <c r="G91" s="42" t="str">
        <f t="shared" si="37"/>
        <v/>
      </c>
      <c r="H91" s="42" t="str">
        <f t="shared" si="28"/>
        <v>B</v>
      </c>
      <c r="I91" s="46"/>
      <c r="J91" s="48"/>
      <c r="K91" s="45"/>
      <c r="L91" s="46"/>
      <c r="M91" s="46"/>
      <c r="N91" s="46"/>
      <c r="O91" s="48"/>
      <c r="P91" s="58" t="str">
        <f t="shared" si="33"/>
        <v>N</v>
      </c>
      <c r="Q91" s="59" t="str">
        <f t="shared" si="34"/>
        <v>N</v>
      </c>
      <c r="R91" s="59" t="str">
        <f t="shared" si="35"/>
        <v>N</v>
      </c>
      <c r="S91" s="61"/>
      <c r="T91" s="62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5"/>
      <c r="B92" s="46"/>
      <c r="C92" s="46"/>
      <c r="D92" s="47" t="str">
        <f t="shared" si="26"/>
        <v/>
      </c>
      <c r="E92" s="47" t="str">
        <f t="shared" si="27"/>
        <v/>
      </c>
      <c r="F92" s="45"/>
      <c r="G92" s="42" t="str">
        <f t="shared" si="37"/>
        <v/>
      </c>
      <c r="H92" s="42" t="str">
        <f t="shared" si="28"/>
        <v>B</v>
      </c>
      <c r="I92" s="46"/>
      <c r="J92" s="48"/>
      <c r="K92" s="45"/>
      <c r="L92" s="46"/>
      <c r="M92" s="46"/>
      <c r="N92" s="46"/>
      <c r="O92" s="48"/>
      <c r="P92" s="58" t="str">
        <f t="shared" si="33"/>
        <v>N</v>
      </c>
      <c r="Q92" s="59" t="str">
        <f t="shared" si="34"/>
        <v>N</v>
      </c>
      <c r="R92" s="59" t="str">
        <f t="shared" si="35"/>
        <v>N</v>
      </c>
      <c r="S92" s="61"/>
      <c r="T92" s="62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5"/>
      <c r="B93" s="46"/>
      <c r="C93" s="46"/>
      <c r="D93" s="47" t="str">
        <f t="shared" si="26"/>
        <v/>
      </c>
      <c r="E93" s="47" t="str">
        <f t="shared" si="27"/>
        <v/>
      </c>
      <c r="F93" s="45"/>
      <c r="G93" s="42" t="str">
        <f t="shared" si="37"/>
        <v/>
      </c>
      <c r="H93" s="42" t="str">
        <f t="shared" si="28"/>
        <v>B</v>
      </c>
      <c r="I93" s="46"/>
      <c r="J93" s="48"/>
      <c r="K93" s="45"/>
      <c r="L93" s="46"/>
      <c r="M93" s="46"/>
      <c r="N93" s="46"/>
      <c r="O93" s="48"/>
      <c r="P93" s="58" t="str">
        <f t="shared" si="33"/>
        <v>N</v>
      </c>
      <c r="Q93" s="59" t="str">
        <f t="shared" si="34"/>
        <v>N</v>
      </c>
      <c r="R93" s="59" t="str">
        <f t="shared" si="35"/>
        <v>N</v>
      </c>
      <c r="S93" s="61"/>
      <c r="T93" s="62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5"/>
      <c r="B94" s="46"/>
      <c r="C94" s="46"/>
      <c r="D94" s="47" t="str">
        <f t="shared" si="26"/>
        <v/>
      </c>
      <c r="E94" s="47" t="str">
        <f t="shared" si="27"/>
        <v/>
      </c>
      <c r="F94" s="45"/>
      <c r="G94" s="42" t="str">
        <f t="shared" si="37"/>
        <v/>
      </c>
      <c r="H94" s="42" t="str">
        <f t="shared" si="28"/>
        <v>B</v>
      </c>
      <c r="I94" s="46"/>
      <c r="J94" s="48"/>
      <c r="K94" s="45"/>
      <c r="L94" s="46"/>
      <c r="M94" s="46"/>
      <c r="N94" s="46"/>
      <c r="O94" s="48"/>
      <c r="P94" s="58" t="str">
        <f t="shared" si="33"/>
        <v>N</v>
      </c>
      <c r="Q94" s="59" t="str">
        <f t="shared" si="34"/>
        <v>N</v>
      </c>
      <c r="R94" s="59" t="str">
        <f t="shared" si="35"/>
        <v>N</v>
      </c>
      <c r="S94" s="61"/>
      <c r="T94" s="62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5"/>
      <c r="B95" s="46"/>
      <c r="C95" s="46"/>
      <c r="D95" s="47" t="str">
        <f t="shared" si="26"/>
        <v/>
      </c>
      <c r="E95" s="47" t="str">
        <f t="shared" si="27"/>
        <v/>
      </c>
      <c r="F95" s="45"/>
      <c r="G95" s="42" t="str">
        <f t="shared" si="37"/>
        <v/>
      </c>
      <c r="H95" s="42" t="str">
        <f t="shared" si="28"/>
        <v>B</v>
      </c>
      <c r="I95" s="46"/>
      <c r="J95" s="48"/>
      <c r="K95" s="45"/>
      <c r="L95" s="46"/>
      <c r="M95" s="46"/>
      <c r="N95" s="46"/>
      <c r="O95" s="48"/>
      <c r="P95" s="58" t="str">
        <f t="shared" si="33"/>
        <v>N</v>
      </c>
      <c r="Q95" s="59" t="str">
        <f t="shared" si="34"/>
        <v>N</v>
      </c>
      <c r="R95" s="59" t="str">
        <f t="shared" si="35"/>
        <v>N</v>
      </c>
      <c r="S95" s="61"/>
      <c r="T95" s="62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5"/>
      <c r="B96" s="46"/>
      <c r="C96" s="46"/>
      <c r="D96" s="47" t="str">
        <f t="shared" si="26"/>
        <v/>
      </c>
      <c r="E96" s="47" t="str">
        <f t="shared" si="27"/>
        <v/>
      </c>
      <c r="F96" s="45"/>
      <c r="G96" s="42" t="str">
        <f t="shared" si="37"/>
        <v/>
      </c>
      <c r="H96" s="42" t="str">
        <f t="shared" si="28"/>
        <v>B</v>
      </c>
      <c r="I96" s="46"/>
      <c r="J96" s="48"/>
      <c r="K96" s="45"/>
      <c r="L96" s="46"/>
      <c r="M96" s="46"/>
      <c r="N96" s="46"/>
      <c r="O96" s="48"/>
      <c r="P96" s="58" t="str">
        <f t="shared" si="33"/>
        <v>N</v>
      </c>
      <c r="Q96" s="59" t="str">
        <f t="shared" si="34"/>
        <v>N</v>
      </c>
      <c r="R96" s="59" t="str">
        <f t="shared" si="35"/>
        <v>N</v>
      </c>
      <c r="S96" s="61"/>
      <c r="T96" s="62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5"/>
      <c r="B97" s="46"/>
      <c r="C97" s="46"/>
      <c r="D97" s="47" t="str">
        <f t="shared" si="26"/>
        <v/>
      </c>
      <c r="E97" s="47" t="str">
        <f t="shared" si="27"/>
        <v/>
      </c>
      <c r="F97" s="45"/>
      <c r="G97" s="42" t="str">
        <f t="shared" si="37"/>
        <v/>
      </c>
      <c r="H97" s="42" t="str">
        <f t="shared" si="28"/>
        <v>B</v>
      </c>
      <c r="I97" s="46"/>
      <c r="J97" s="48"/>
      <c r="K97" s="45"/>
      <c r="L97" s="46"/>
      <c r="M97" s="46"/>
      <c r="N97" s="46"/>
      <c r="O97" s="48"/>
      <c r="P97" s="58" t="str">
        <f t="shared" si="33"/>
        <v>N</v>
      </c>
      <c r="Q97" s="59" t="str">
        <f t="shared" si="34"/>
        <v>N</v>
      </c>
      <c r="R97" s="59" t="str">
        <f t="shared" si="35"/>
        <v>N</v>
      </c>
      <c r="S97" s="61"/>
      <c r="T97" s="62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5"/>
      <c r="B98" s="46"/>
      <c r="C98" s="46"/>
      <c r="D98" s="47" t="str">
        <f t="shared" si="26"/>
        <v/>
      </c>
      <c r="E98" s="47" t="str">
        <f t="shared" si="27"/>
        <v/>
      </c>
      <c r="F98" s="45"/>
      <c r="G98" s="42" t="str">
        <f t="shared" si="37"/>
        <v/>
      </c>
      <c r="H98" s="42" t="str">
        <f t="shared" si="28"/>
        <v>B</v>
      </c>
      <c r="I98" s="46"/>
      <c r="J98" s="48"/>
      <c r="K98" s="45"/>
      <c r="L98" s="46"/>
      <c r="M98" s="46"/>
      <c r="N98" s="46"/>
      <c r="O98" s="48"/>
      <c r="P98" s="58" t="str">
        <f t="shared" si="33"/>
        <v>N</v>
      </c>
      <c r="Q98" s="59" t="str">
        <f t="shared" si="34"/>
        <v>N</v>
      </c>
      <c r="R98" s="59" t="str">
        <f t="shared" si="35"/>
        <v>N</v>
      </c>
      <c r="S98" s="61"/>
      <c r="T98" s="62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5"/>
      <c r="B99" s="46"/>
      <c r="C99" s="46"/>
      <c r="D99" s="47" t="str">
        <f t="shared" si="26"/>
        <v/>
      </c>
      <c r="E99" s="47" t="str">
        <f t="shared" si="27"/>
        <v/>
      </c>
      <c r="F99" s="45"/>
      <c r="G99" s="42" t="str">
        <f t="shared" si="37"/>
        <v/>
      </c>
      <c r="H99" s="42" t="str">
        <f t="shared" si="28"/>
        <v>B</v>
      </c>
      <c r="I99" s="46"/>
      <c r="J99" s="48"/>
      <c r="K99" s="45"/>
      <c r="L99" s="46"/>
      <c r="M99" s="46"/>
      <c r="N99" s="46"/>
      <c r="O99" s="48"/>
      <c r="P99" s="58" t="str">
        <f t="shared" si="33"/>
        <v>N</v>
      </c>
      <c r="Q99" s="59" t="str">
        <f t="shared" si="34"/>
        <v>N</v>
      </c>
      <c r="R99" s="59" t="str">
        <f t="shared" si="35"/>
        <v>N</v>
      </c>
      <c r="S99" s="61"/>
      <c r="T99" s="62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9"/>
      <c r="B100" s="50"/>
      <c r="C100" s="69"/>
      <c r="D100" s="47" t="str">
        <f t="shared" si="26"/>
        <v/>
      </c>
      <c r="E100" s="47" t="str">
        <f t="shared" si="27"/>
        <v/>
      </c>
      <c r="F100" s="49"/>
      <c r="G100" s="42" t="str">
        <f t="shared" si="37"/>
        <v/>
      </c>
      <c r="H100" s="42" t="str">
        <f t="shared" si="28"/>
        <v>B</v>
      </c>
      <c r="I100" s="50"/>
      <c r="J100" s="51"/>
      <c r="K100" s="49"/>
      <c r="L100" s="50"/>
      <c r="M100" s="50"/>
      <c r="N100" s="50"/>
      <c r="O100" s="51"/>
      <c r="P100" s="58" t="str">
        <f t="shared" si="33"/>
        <v>N</v>
      </c>
      <c r="Q100" s="59" t="str">
        <f t="shared" si="34"/>
        <v>N</v>
      </c>
      <c r="R100" s="59" t="str">
        <f t="shared" si="35"/>
        <v>N</v>
      </c>
      <c r="S100" s="63"/>
      <c r="T100" s="64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I20" sqref="I20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45" t="s">
        <v>3</v>
      </c>
      <c r="B1" s="146"/>
      <c r="C1" s="145" t="s">
        <v>12</v>
      </c>
      <c r="D1" s="146"/>
      <c r="E1" s="145" t="s">
        <v>13</v>
      </c>
      <c r="F1" s="146"/>
      <c r="G1" s="145" t="s">
        <v>14</v>
      </c>
      <c r="H1" s="146"/>
      <c r="I1" s="145" t="s">
        <v>15</v>
      </c>
      <c r="J1" s="146"/>
      <c r="K1" s="145" t="s">
        <v>16</v>
      </c>
      <c r="L1" s="146"/>
      <c r="M1" s="145" t="s">
        <v>17</v>
      </c>
      <c r="N1" s="146"/>
      <c r="O1" t="s">
        <v>56</v>
      </c>
      <c r="Q1" t="s">
        <v>44</v>
      </c>
      <c r="R1" t="s">
        <v>45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57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58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59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60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61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62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63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7:15" x14ac:dyDescent="0.25">
      <c r="O17" t="s">
        <v>64</v>
      </c>
    </row>
    <row r="19" spans="7:15" x14ac:dyDescent="0.25">
      <c r="O19" t="s">
        <v>65</v>
      </c>
    </row>
    <row r="21" spans="7:15" x14ac:dyDescent="0.25">
      <c r="L21" t="s">
        <v>68</v>
      </c>
      <c r="O21" t="s">
        <v>66</v>
      </c>
    </row>
    <row r="22" spans="7:15" x14ac:dyDescent="0.25">
      <c r="L22" t="s">
        <v>69</v>
      </c>
      <c r="O22" t="s">
        <v>67</v>
      </c>
    </row>
    <row r="23" spans="7:15" x14ac:dyDescent="0.25">
      <c r="G23" t="s">
        <v>30</v>
      </c>
      <c r="H23" t="s">
        <v>30</v>
      </c>
      <c r="I23" t="s">
        <v>29</v>
      </c>
      <c r="J23" t="s">
        <v>29</v>
      </c>
      <c r="K23" t="s">
        <v>30</v>
      </c>
      <c r="L23" t="s">
        <v>30</v>
      </c>
      <c r="O23" t="s">
        <v>70</v>
      </c>
    </row>
    <row r="24" spans="7:15" x14ac:dyDescent="0.25">
      <c r="G24" t="s">
        <v>29</v>
      </c>
      <c r="H24" t="s">
        <v>29</v>
      </c>
      <c r="I24" t="s">
        <v>30</v>
      </c>
      <c r="J24" t="s">
        <v>30</v>
      </c>
      <c r="K24" t="s">
        <v>29</v>
      </c>
      <c r="L24" t="s">
        <v>29</v>
      </c>
    </row>
    <row r="26" spans="7:15" x14ac:dyDescent="0.25">
      <c r="G26" t="s">
        <v>73</v>
      </c>
      <c r="I26" t="s">
        <v>74</v>
      </c>
    </row>
    <row r="27" spans="7:15" x14ac:dyDescent="0.25">
      <c r="G27" t="s">
        <v>75</v>
      </c>
      <c r="I27" t="s">
        <v>76</v>
      </c>
    </row>
    <row r="28" spans="7:15" x14ac:dyDescent="0.25">
      <c r="G28" t="s">
        <v>77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AQ2233"/>
  <sheetViews>
    <sheetView tabSelected="1" topLeftCell="J3" zoomScale="95" zoomScaleNormal="95" workbookViewId="0">
      <selection activeCell="U3" sqref="U1:U1048576"/>
    </sheetView>
  </sheetViews>
  <sheetFormatPr defaultRowHeight="15" x14ac:dyDescent="0.25"/>
  <cols>
    <col min="6" max="6" width="1.28515625" customWidth="1"/>
    <col min="7" max="7" width="7.7109375" style="14" customWidth="1"/>
    <col min="8" max="8" width="1.42578125" customWidth="1"/>
    <col min="15" max="15" width="9" customWidth="1"/>
    <col min="16" max="17" width="7.85546875" style="1" customWidth="1"/>
    <col min="18" max="21" width="9.140625" customWidth="1"/>
    <col min="22" max="22" width="4.140625" customWidth="1"/>
    <col min="23" max="24" width="7.28515625" style="1" customWidth="1"/>
    <col min="25" max="28" width="7" style="1" customWidth="1"/>
    <col min="29" max="35" width="9.140625" customWidth="1"/>
    <col min="40" max="42" width="5.140625" customWidth="1"/>
  </cols>
  <sheetData>
    <row r="1" spans="1:43" ht="15.75" hidden="1" thickBot="1" x14ac:dyDescent="0.3">
      <c r="P1"/>
      <c r="Q1"/>
    </row>
    <row r="2" spans="1:43" ht="15.75" hidden="1" thickBot="1" x14ac:dyDescent="0.3">
      <c r="P2"/>
      <c r="Q2"/>
      <c r="Y2" s="15"/>
      <c r="Z2" s="15"/>
      <c r="AA2" s="15"/>
      <c r="AB2" s="15"/>
      <c r="AC2" s="15"/>
    </row>
    <row r="3" spans="1:43" s="82" customFormat="1" ht="19.5" customHeight="1" thickBot="1" x14ac:dyDescent="0.3">
      <c r="A3" s="148" t="str">
        <f>Dashboard!B3</f>
        <v>Strategy 1 : PD/TG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50"/>
      <c r="O3" s="82" t="s">
        <v>120</v>
      </c>
      <c r="P3" s="136" t="s">
        <v>123</v>
      </c>
      <c r="Q3" s="136"/>
      <c r="R3" s="136"/>
      <c r="S3" s="86"/>
      <c r="T3" s="86"/>
      <c r="W3" s="126" t="s">
        <v>1</v>
      </c>
      <c r="X3" s="126" t="s">
        <v>2</v>
      </c>
      <c r="Y3" s="115" t="s">
        <v>38</v>
      </c>
      <c r="Z3" s="116"/>
      <c r="AA3" s="115" t="s">
        <v>84</v>
      </c>
      <c r="AB3" s="116"/>
      <c r="AC3" s="126" t="s">
        <v>42</v>
      </c>
      <c r="AD3" s="152" t="s">
        <v>10</v>
      </c>
      <c r="AE3" s="153"/>
      <c r="AF3" s="152" t="s">
        <v>11</v>
      </c>
      <c r="AG3" s="153"/>
      <c r="AH3" s="79" t="s">
        <v>10</v>
      </c>
      <c r="AI3" s="79" t="s">
        <v>11</v>
      </c>
      <c r="AJ3" s="151" t="s">
        <v>116</v>
      </c>
      <c r="AK3" s="151"/>
      <c r="AL3" s="79"/>
      <c r="AM3" s="79"/>
      <c r="AN3" s="82" t="s">
        <v>86</v>
      </c>
      <c r="AO3" s="82" t="s">
        <v>79</v>
      </c>
      <c r="AP3" s="82" t="s">
        <v>87</v>
      </c>
      <c r="AQ3" s="82" t="s">
        <v>88</v>
      </c>
    </row>
    <row r="4" spans="1:43" s="82" customFormat="1" ht="30.75" thickBot="1" x14ac:dyDescent="0.3">
      <c r="A4" s="88" t="s">
        <v>78</v>
      </c>
      <c r="B4" s="89" t="s">
        <v>125</v>
      </c>
      <c r="C4" s="89" t="s">
        <v>29</v>
      </c>
      <c r="D4" s="89" t="s">
        <v>30</v>
      </c>
      <c r="E4" s="90" t="s">
        <v>79</v>
      </c>
      <c r="F4" s="91"/>
      <c r="G4" s="92" t="s">
        <v>0</v>
      </c>
      <c r="H4" s="83"/>
      <c r="I4" s="93" t="s">
        <v>124</v>
      </c>
      <c r="J4" s="89" t="s">
        <v>29</v>
      </c>
      <c r="K4" s="89" t="s">
        <v>30</v>
      </c>
      <c r="L4" s="94" t="s">
        <v>79</v>
      </c>
      <c r="M4" s="94" t="s">
        <v>81</v>
      </c>
      <c r="N4" s="95" t="s">
        <v>82</v>
      </c>
      <c r="O4" s="82" t="s">
        <v>121</v>
      </c>
      <c r="P4" s="75" t="s">
        <v>33</v>
      </c>
      <c r="Q4" s="75" t="s">
        <v>34</v>
      </c>
      <c r="R4" s="75" t="s">
        <v>83</v>
      </c>
      <c r="S4" s="87" t="s">
        <v>140</v>
      </c>
      <c r="T4" s="87"/>
      <c r="U4" s="82" t="s">
        <v>125</v>
      </c>
      <c r="V4" s="82" t="s">
        <v>124</v>
      </c>
      <c r="W4" s="147"/>
      <c r="X4" s="147"/>
      <c r="Y4" s="16" t="s">
        <v>1</v>
      </c>
      <c r="Z4" s="16" t="s">
        <v>2</v>
      </c>
      <c r="AA4" s="16" t="s">
        <v>1</v>
      </c>
      <c r="AB4" s="16" t="s">
        <v>2</v>
      </c>
      <c r="AC4" s="147"/>
      <c r="AD4" s="84" t="s">
        <v>109</v>
      </c>
      <c r="AE4" s="84" t="s">
        <v>110</v>
      </c>
      <c r="AF4" s="84" t="s">
        <v>111</v>
      </c>
      <c r="AG4" s="84" t="s">
        <v>112</v>
      </c>
      <c r="AH4" s="79" t="s">
        <v>113</v>
      </c>
      <c r="AI4" s="79" t="s">
        <v>113</v>
      </c>
      <c r="AJ4" s="79" t="s">
        <v>117</v>
      </c>
      <c r="AK4" s="79" t="s">
        <v>118</v>
      </c>
      <c r="AL4" s="79"/>
      <c r="AM4" s="79"/>
      <c r="AN4" s="82" t="s">
        <v>30</v>
      </c>
      <c r="AO4" s="82" t="s">
        <v>49</v>
      </c>
      <c r="AP4" s="82" t="str">
        <f>AN4&amp;AO4</f>
        <v>BW</v>
      </c>
      <c r="AQ4" s="82" t="s">
        <v>85</v>
      </c>
    </row>
    <row r="5" spans="1:43" ht="15.75" thickBot="1" x14ac:dyDescent="0.3">
      <c r="A5" s="37"/>
      <c r="B5" s="38"/>
      <c r="C5" s="38"/>
      <c r="D5" s="38"/>
      <c r="E5" s="40"/>
      <c r="G5" s="80" t="str">
        <f>Dashboard!N5</f>
        <v>B</v>
      </c>
      <c r="I5" s="37"/>
      <c r="J5" s="38"/>
      <c r="K5" s="38"/>
      <c r="L5" s="38"/>
      <c r="M5" s="38"/>
      <c r="N5" s="40"/>
      <c r="P5" s="2"/>
      <c r="Q5" s="2"/>
      <c r="R5" s="3"/>
      <c r="U5" t="s">
        <v>4</v>
      </c>
      <c r="W5" t="str">
        <f>IF(Dashboard!N5="P",1,"")</f>
        <v/>
      </c>
      <c r="X5">
        <f>IF(Dashboard!O5="B",1,"")</f>
        <v>1</v>
      </c>
      <c r="AN5" t="s">
        <v>30</v>
      </c>
      <c r="AO5" t="s">
        <v>48</v>
      </c>
      <c r="AP5" s="82" t="str">
        <f t="shared" ref="AP5:AP7" si="0">AN5&amp;AO5</f>
        <v>BL</v>
      </c>
      <c r="AQ5" t="s">
        <v>89</v>
      </c>
    </row>
    <row r="6" spans="1:43" ht="15.75" thickBot="1" x14ac:dyDescent="0.3">
      <c r="A6" s="10"/>
      <c r="B6" s="38"/>
      <c r="C6" s="3"/>
      <c r="D6" s="3"/>
      <c r="E6" s="11"/>
      <c r="G6" s="80" t="str">
        <f>Dashboard!N6</f>
        <v>P</v>
      </c>
      <c r="I6" s="37"/>
      <c r="J6" s="3"/>
      <c r="K6" s="3"/>
      <c r="L6" s="3"/>
      <c r="M6" s="3"/>
      <c r="N6" s="11"/>
      <c r="P6" s="2"/>
      <c r="Q6" s="2"/>
      <c r="R6" s="3"/>
      <c r="U6" t="s">
        <v>4</v>
      </c>
      <c r="W6">
        <f>IF(Dashboard!N6="P",IF(W5="",1,W5+1),"")</f>
        <v>1</v>
      </c>
      <c r="X6" t="str">
        <f>IF(Dashboard!O6="B",IF(X5="",1,X5+1),"")</f>
        <v/>
      </c>
      <c r="AN6" t="s">
        <v>85</v>
      </c>
      <c r="AO6" t="s">
        <v>49</v>
      </c>
      <c r="AP6" s="82" t="str">
        <f t="shared" si="0"/>
        <v>L5W</v>
      </c>
      <c r="AQ6" t="s">
        <v>90</v>
      </c>
    </row>
    <row r="7" spans="1:43" ht="15.75" thickBot="1" x14ac:dyDescent="0.3">
      <c r="A7" s="10"/>
      <c r="B7" s="38"/>
      <c r="C7" s="3"/>
      <c r="D7" s="3"/>
      <c r="E7" s="11"/>
      <c r="G7" s="80" t="str">
        <f>Dashboard!N7</f>
        <v>P</v>
      </c>
      <c r="I7" s="37"/>
      <c r="J7" s="3"/>
      <c r="K7" s="3"/>
      <c r="L7" s="3"/>
      <c r="M7" s="3"/>
      <c r="N7" s="11"/>
      <c r="P7" s="2"/>
      <c r="Q7" s="2"/>
      <c r="R7" s="3"/>
      <c r="U7" t="s">
        <v>4</v>
      </c>
      <c r="W7">
        <f>IF(Dashboard!N7="P",IF(W6="",1,W6+1),"")</f>
        <v>2</v>
      </c>
      <c r="X7" t="str">
        <f>IF(Dashboard!O7="B",IF(X6="",1,X6+1),"")</f>
        <v/>
      </c>
      <c r="AN7" t="s">
        <v>90</v>
      </c>
      <c r="AO7" t="s">
        <v>49</v>
      </c>
      <c r="AP7" s="82" t="str">
        <f t="shared" si="0"/>
        <v>L6W</v>
      </c>
      <c r="AQ7" t="s">
        <v>91</v>
      </c>
    </row>
    <row r="8" spans="1:43" ht="15.75" thickBot="1" x14ac:dyDescent="0.3">
      <c r="A8" s="10"/>
      <c r="B8" s="38"/>
      <c r="C8" s="3"/>
      <c r="D8" s="3"/>
      <c r="E8" s="11"/>
      <c r="G8" s="80" t="str">
        <f>Dashboard!N8</f>
        <v>B</v>
      </c>
      <c r="I8" s="37"/>
      <c r="J8" s="3"/>
      <c r="K8" s="3"/>
      <c r="L8" s="3"/>
      <c r="M8" s="3"/>
      <c r="N8" s="11"/>
      <c r="P8" s="2"/>
      <c r="Q8" s="2"/>
      <c r="R8" s="3"/>
      <c r="U8" t="s">
        <v>4</v>
      </c>
      <c r="W8" t="str">
        <f>IF(Dashboard!N8="P",IF(W7="",1,W7+1),"")</f>
        <v/>
      </c>
      <c r="X8">
        <f>IF(Dashboard!O8="B",IF(X7="",1,X7+1),"")</f>
        <v>1</v>
      </c>
      <c r="AN8" t="s">
        <v>91</v>
      </c>
      <c r="AO8" t="s">
        <v>49</v>
      </c>
      <c r="AP8" s="82" t="str">
        <f t="shared" ref="AP8:AP11" si="1">AN8&amp;AO8</f>
        <v>L7W</v>
      </c>
      <c r="AQ8" t="s">
        <v>92</v>
      </c>
    </row>
    <row r="9" spans="1:43" ht="15.75" thickBot="1" x14ac:dyDescent="0.3">
      <c r="A9" s="12"/>
      <c r="B9" s="38"/>
      <c r="C9" s="19"/>
      <c r="D9" s="19"/>
      <c r="E9" s="13"/>
      <c r="G9" s="80" t="str">
        <f>Dashboard!N9</f>
        <v>B</v>
      </c>
      <c r="I9" s="37"/>
      <c r="J9" s="19"/>
      <c r="K9" s="19"/>
      <c r="L9" s="19"/>
      <c r="M9" s="19">
        <v>0</v>
      </c>
      <c r="N9" s="13"/>
      <c r="P9" s="2"/>
      <c r="Q9" s="2"/>
      <c r="R9" s="3"/>
      <c r="U9" t="s">
        <v>4</v>
      </c>
      <c r="W9" t="str">
        <f>IF(Dashboard!N9="P",IF(W8="",1,W8+1),"")</f>
        <v/>
      </c>
      <c r="X9">
        <f>IF(Dashboard!O9="B",IF(X8="",1,X8+1),"")</f>
        <v>2</v>
      </c>
      <c r="AN9" t="s">
        <v>92</v>
      </c>
      <c r="AO9" t="s">
        <v>49</v>
      </c>
      <c r="AP9" s="82" t="str">
        <f t="shared" si="1"/>
        <v>L8W</v>
      </c>
      <c r="AQ9" t="s">
        <v>93</v>
      </c>
    </row>
    <row r="10" spans="1:43" ht="15.75" thickBot="1" x14ac:dyDescent="0.3">
      <c r="A10" s="37" t="str">
        <f>IF(AND(D10="",K10=""),"P"&amp;(REPLACE(C10,1,1,"")+REPLACE(J10,1,1,"")),IF(AND(C10="",J10=""),"B"&amp;(REPLACE(D10,1,1,"")+REPLACE(K10,1,1,"")),IF(AND(C10="",K10=""),IF(REPLACE(D10,1,1,"")&gt;REPLACE(J10,1,1,""),"B"&amp;(REPLACE(D10,1,1,"")-REPLACE(J10,1,1,"")),IF(REPLACE(D10,1,1,"")=REPLACE(J10,1,1,""),"NB","P"&amp;(REPLACE(J10,1,1,"")-REPLACE(D10,1,1,"")))),IF(AND(D10="",J10=""),IF(REPLACE(C10,1,1,"")&gt;REPLACE(K10,1,1,""),"P"&amp;(REPLACE(C10,1,1,"")-REPLACE(K10,1,1,"")),IF(REPLACE(C10,1,1,"")=REPLACE(K10,1,1,""),"NO-BET","B"&amp;(REPLACE(K10,1,1,"")-REPLACE(C10,1,1,""))))))))</f>
        <v>NB</v>
      </c>
      <c r="B10" s="38" t="str">
        <f>IF(U9=U10,"",U10)</f>
        <v/>
      </c>
      <c r="C10" s="38" t="str">
        <f>IF(U10="PD",IF(AC10="P",AE10,""),"")</f>
        <v/>
      </c>
      <c r="D10" s="38" t="str">
        <f>IF(U10="PD",IF(AC10="B",AE10,""),"TBD")</f>
        <v>B</v>
      </c>
      <c r="E10" s="40" t="str">
        <f>IF(G10="","",IF(G10="P",IF(C10="","L","W"),IF(D10="","L","W")))</f>
        <v>L</v>
      </c>
      <c r="G10" s="80" t="str">
        <f>Dashboard!N10</f>
        <v>P</v>
      </c>
      <c r="I10" s="37" t="str">
        <f>IF(V9=V10,"",V10)</f>
        <v>TG</v>
      </c>
      <c r="J10" s="20" t="str">
        <f>IF(OR(V10="TG",V10="T-T"),IF(G8="B",IF(AND(AG10=C10,LEN(C10)&gt;0,NOT(C10="B")),LEFT(C10)&amp;(AH10-3),AG10),""),"TBD")</f>
        <v>B</v>
      </c>
      <c r="K10" s="20" t="str">
        <f>IF(OR(V10="TG",V10="T-T"),IF(G8="P",IF(AND(AG10=D10,LEN(D10)&gt;0,NOT(C10="B")),LEFT(D10)&amp;(AH10-3),AG10),""),"TBD")</f>
        <v/>
      </c>
      <c r="L10" s="20" t="str">
        <f>IF(G10="","",IF(G10="P",IF(J10="","L","W"),IF(K10="","L","W")))</f>
        <v>W</v>
      </c>
      <c r="M10" s="20">
        <f>IF(L10="W",0+AI10,0-AI10)+IF(E10="W",0+AH10,0-AH10)+IF(O10="S",0,M9)</f>
        <v>0</v>
      </c>
      <c r="N10" s="11" t="str">
        <f>IF(O10="S","",IF(M10&gt;0,M10,""))</f>
        <v/>
      </c>
      <c r="O10" t="s">
        <v>122</v>
      </c>
      <c r="P10" s="61" t="str">
        <f>IF(Y10="10101","Y",IF(Z10="10101","Y","N"))</f>
        <v>N</v>
      </c>
      <c r="Q10" s="61" t="str">
        <f>IF(Y10="12345","Y",IF(Z10="12345","Y","N"))</f>
        <v>N</v>
      </c>
      <c r="R10" s="61" t="str">
        <f>IF(AA10="120012","Y",IF(AB10="120012","Y","N"))</f>
        <v>N</v>
      </c>
      <c r="S10" t="str">
        <f t="shared" ref="S10:S15" si="2">IF(OR(P10="Y",Q10="Y",R10="Y"),"T",IF(T7&gt;1,"",IF(S9="T","T","")))</f>
        <v/>
      </c>
      <c r="T10">
        <f>IF(U9=U10,0,IF(L10="L",T9+1,0))</f>
        <v>0</v>
      </c>
      <c r="U10" t="str">
        <f>IF(OR(AND(OR(U9="T-B",U9="T-C"),T9&lt;1),(AND(U9="T-T",T9&lt;2))),U9,IF(P10="Y","T-C",IF(Q10="Y","T-B",IF(R10="Y","T-T","PD"))))</f>
        <v>PD</v>
      </c>
      <c r="V10" t="str">
        <f>IF(P10="Y","T-C",IF(Q10="Y","T-B",IF(R10="Y","T-T","TG")))</f>
        <v>TG</v>
      </c>
      <c r="W10">
        <f>IF(Dashboard!N10="P",IF(W9="",1,W9+1),"")</f>
        <v>1</v>
      </c>
      <c r="X10" t="str">
        <f>IF(Dashboard!O10="B",IF(X9="",1,X9+1),"")</f>
        <v/>
      </c>
      <c r="Y10" s="1" t="str">
        <f t="shared" ref="Y10:Z25" si="3">IF(W5="",0,W5)&amp;IF(W6="",0,W6)&amp;IF(W7="",0,W7)&amp;IF(W8="",0,W8)&amp;IF(W9="",0,W9)</f>
        <v>01200</v>
      </c>
      <c r="Z10" s="1" t="str">
        <f t="shared" si="3"/>
        <v>10012</v>
      </c>
      <c r="AC10" t="str">
        <f>IF(COUNTBLANK(W5:W9)&gt;2,"B","P")</f>
        <v>B</v>
      </c>
      <c r="AD10" t="str">
        <f>IF(C9="",D9,C9)&amp;E9</f>
        <v/>
      </c>
      <c r="AE10" t="str">
        <f>IF(O10="S","B",IFERROR(VLOOKUP(AD10,$AP$3:$AQ$100,2,FALSE),""))</f>
        <v>B</v>
      </c>
      <c r="AF10" t="str">
        <f>IF(J9="",K9,J9)&amp;L9</f>
        <v/>
      </c>
      <c r="AG10" t="str">
        <f>IF(O10="S","B",IFERROR(VLOOKUP(AF10,$AP$3:$AQ$100,2,FALSE),""))</f>
        <v>B</v>
      </c>
      <c r="AH10">
        <f>IF(REPLACE(AE10, 1, 1, "")="",1,REPLACE(AE10, 1, 1, ""))</f>
        <v>1</v>
      </c>
      <c r="AI10">
        <f>IF(REPLACE(AG10, 1, 1, "")="",1,REPLACE(AG10, 1, 1, ""))</f>
        <v>1</v>
      </c>
      <c r="AN10" t="s">
        <v>93</v>
      </c>
      <c r="AO10" t="s">
        <v>49</v>
      </c>
      <c r="AP10" s="82" t="str">
        <f t="shared" si="1"/>
        <v>L9W</v>
      </c>
      <c r="AQ10" t="s">
        <v>94</v>
      </c>
    </row>
    <row r="11" spans="1:43" ht="15.75" thickBot="1" x14ac:dyDescent="0.3">
      <c r="A11" s="37" t="str">
        <f>IF(AND(D11="",K11=""),"P"&amp;(REPLACE(C11,1,1,"")+REPLACE(J11,1,1,"")),IF(AND(C11="",J11=""),"B"&amp;(REPLACE(D11,1,1,"")+REPLACE(K11,1,1,"")),IF(AND(C11="",K11=""),IF(REPLACE(D11,1,1,"")&gt;REPLACE(J11,1,1,""),"B"&amp;(REPLACE(D11,1,1,"")-REPLACE(J11,1,1,"")),IF(REPLACE(D11,1,1,"")=REPLACE(J11,1,1,""),"NB","P"&amp;(REPLACE(J11,1,1,"")-REPLACE(D11,1,1,"")))),IF(AND(D11="",J11=""),IF(REPLACE(C11,1,1,"")&gt;REPLACE(K11,1,1,""),"P"&amp;(REPLACE(C11,1,1,"")-REPLACE(K11,1,1,"")),IF(REPLACE(C11,1,1,"")=REPLACE(K11,1,1,""),"NB","B"&amp;(REPLACE(K11,1,1,"")-REPLACE(C11,1,1,""))))))))</f>
        <v>P7</v>
      </c>
      <c r="B11" s="38" t="str">
        <f t="shared" ref="B11:B74" si="4">IF(U10=U11,"",U11)</f>
        <v/>
      </c>
      <c r="C11" s="38" t="str">
        <f t="shared" ref="C11:C21" si="5">IF(U11="PD",IF(AC11="P",AE11,""),"")</f>
        <v>F2</v>
      </c>
      <c r="D11" s="38" t="str">
        <f t="shared" ref="D11:D21" si="6">IF(U11="PD",IF(AC11="B",AE11,""),"TBD")</f>
        <v/>
      </c>
      <c r="E11" s="40" t="str">
        <f t="shared" ref="E11:E64" si="7">IF(G11="","",IF(G11="P",IF(C11="","L","W"),IF(D11="","L","W")))</f>
        <v>W</v>
      </c>
      <c r="G11" s="80" t="str">
        <f>Dashboard!N11</f>
        <v>P</v>
      </c>
      <c r="I11" s="37" t="str">
        <f t="shared" ref="I11:I74" si="8">IF(V10=V11,"",V11)</f>
        <v/>
      </c>
      <c r="J11" s="20" t="str">
        <f>IF(OR(V11="TG",V11="T-T"),IF(G9="B",IF(AND(AG11=C11,LEN(C11)&gt;0,NOT(C11="B")),LEFT(C11)&amp;(AH11-3),AG11),""),"TBD")</f>
        <v>L5</v>
      </c>
      <c r="K11" s="20" t="str">
        <f>IF(OR(V11="TG",V11="T-T"),IF(G9="P",IF(AND(AG11=D11,LEN(D11)&gt;0,NOT(C11="B")),LEFT(D11)&amp;(AH11-3),AG11),""),"TBD")</f>
        <v/>
      </c>
      <c r="L11" s="20" t="str">
        <f t="shared" ref="L11:L74" si="9">IF(G11="","",IF(G11="P",IF(J11="","L","W"),IF(K11="","L","W")))</f>
        <v>W</v>
      </c>
      <c r="M11" s="20">
        <f>IF(L11="W",0+AI11,0-AI11)+IF(E11="W",0+AH11,0-AH11)+IF(O11="S",0,M10)</f>
        <v>7</v>
      </c>
      <c r="N11" s="11">
        <f t="shared" ref="N11:N74" si="10">IF(O11="S","",IF(M11&gt;0,M11,""))</f>
        <v>7</v>
      </c>
      <c r="O11" t="str">
        <f>IF(O10="S","C",IF(M10&gt;0,"S","C"))</f>
        <v>C</v>
      </c>
      <c r="P11" s="61" t="str">
        <f t="shared" ref="P11:P74" si="11">IF(Y11="10101","Y",IF(Z11="10101","Y","N"))</f>
        <v>N</v>
      </c>
      <c r="Q11" s="61" t="str">
        <f t="shared" ref="Q11:Q74" si="12">IF(Y11="12345","Y",IF(Z11="12345","Y","N"))</f>
        <v>N</v>
      </c>
      <c r="R11" s="61" t="str">
        <f t="shared" ref="R11:R74" si="13">IF(AA11="120012","Y",IF(AB11="120012","Y","N"))</f>
        <v>N</v>
      </c>
      <c r="S11" t="str">
        <f t="shared" si="2"/>
        <v/>
      </c>
      <c r="T11">
        <f>IF(U10=U11,0,IF(L11="L",T10+1,0))</f>
        <v>0</v>
      </c>
      <c r="U11" t="str">
        <f>IF(OR(AND(OR(U10="T-B",U10="T-C"),T10&lt;1),(AND(U10="T-T",T10&lt;2))),U10,IF(P11="Y","T-C",IF(Q11="Y","T-B",IF(R11="Y","T-T","PD"))))</f>
        <v>PD</v>
      </c>
      <c r="V11" t="str">
        <f>IF(P11="Y","T-C",IF(Q11="Y","T-B",IF(R11="Y","T-T","TG")))</f>
        <v>TG</v>
      </c>
      <c r="W11">
        <f>IF(Dashboard!N11="P",IF(W10="",1,W10+1),"")</f>
        <v>2</v>
      </c>
      <c r="X11" t="str">
        <f>IF(Dashboard!O11="B",IF(X10="",1,X10+1),"")</f>
        <v/>
      </c>
      <c r="Y11" s="1" t="str">
        <f t="shared" si="3"/>
        <v>12001</v>
      </c>
      <c r="Z11" s="1" t="str">
        <f t="shared" si="3"/>
        <v>00120</v>
      </c>
      <c r="AA11" s="1" t="str">
        <f>IF(W5="",0,W5)&amp;IF(W6="",0,W6)&amp;IF(W7="",0,W7)&amp;IF(W8="",0,W8)&amp;IF(W9="",0,W9)&amp;IF(W10="",0,W10)</f>
        <v>012001</v>
      </c>
      <c r="AB11" s="1" t="str">
        <f>IF(X5="",0,X5)&amp;IF(X6="",0,X6)&amp;IF(X7="",0,X7)&amp;IF(X8="",0,X8)&amp;IF(X9="",0,X9)&amp;IF(X10="",0,X10)</f>
        <v>100120</v>
      </c>
      <c r="AC11" t="str">
        <f t="shared" ref="AC11:AC74" si="14">IF(COUNTBLANK(W6:W10)&gt;2,"B","P")</f>
        <v>P</v>
      </c>
      <c r="AD11" t="str">
        <f>IF(C10="",D10,C10)&amp;E10</f>
        <v>BL</v>
      </c>
      <c r="AE11" t="str">
        <f>IF(O11="S","B",IFERROR(VLOOKUP(AD11,$AP$3:$AQ$100,2,FALSE),""))</f>
        <v>F2</v>
      </c>
      <c r="AF11" t="str">
        <f>IF(J10="",K10,J10)&amp;L10</f>
        <v>BW</v>
      </c>
      <c r="AG11" t="str">
        <f>IF(O11="S","B",IFERROR(VLOOKUP(AF11,$AP$3:$AQ$100,2,FALSE),""))</f>
        <v>L5</v>
      </c>
      <c r="AH11" t="str">
        <f t="shared" ref="AH11:AH74" si="15">IF(REPLACE(AE11, 1, 1, "")="",1,REPLACE(AE11, 1, 1, ""))</f>
        <v>2</v>
      </c>
      <c r="AI11" t="str">
        <f t="shared" ref="AI11:AI50" si="16">IF(REPLACE(AG11, 1, 1, "")="",1,REPLACE(AG11, 1, 1, ""))</f>
        <v>5</v>
      </c>
      <c r="AN11" t="s">
        <v>94</v>
      </c>
      <c r="AO11" t="s">
        <v>49</v>
      </c>
      <c r="AP11" s="82" t="str">
        <f t="shared" si="1"/>
        <v>L10W</v>
      </c>
      <c r="AQ11" t="s">
        <v>95</v>
      </c>
    </row>
    <row r="12" spans="1:43" ht="15.75" thickBot="1" x14ac:dyDescent="0.3">
      <c r="A12" s="37" t="e">
        <f>IF(AND(D12="",K12=""),"P"&amp;(REPLACE(C12,1,1,"")+REPLACE(J12,1,1,"")),IF(AND(C12="",J12=""),"B"&amp;(REPLACE(D12,1,1,"")+REPLACE(K12,1,1,"")),IF(AND(C12="",K12=""),IF(REPLACE(D12,1,1,"")&gt;REPLACE(J12,1,1,""),"B"&amp;(REPLACE(D12,1,1,"")-REPLACE(J12,1,1,"")),IF(REPLACE(D12,1,1,"")=REPLACE(J12,1,1,""),"NB","P"&amp;(REPLACE(J12,1,1,"")-REPLACE(D12,1,1,"")))),IF(AND(D12="",J12=""),IF(REPLACE(C12,1,1,"")&gt;REPLACE(K12,1,1,""),"P"&amp;(REPLACE(C12,1,1,"")-REPLACE(K12,1,1,"")),IF(REPLACE(C12,1,1,"")=REPLACE(K12,1,1,""),"NB","B"&amp;(REPLACE(K12,1,1,"")-REPLACE(C12,1,1,""))))))))</f>
        <v>#VALUE!</v>
      </c>
      <c r="B12" s="38" t="str">
        <f t="shared" si="4"/>
        <v>T-T</v>
      </c>
      <c r="C12" s="38" t="str">
        <f t="shared" si="5"/>
        <v/>
      </c>
      <c r="D12" s="38" t="str">
        <f t="shared" si="6"/>
        <v>TBD</v>
      </c>
      <c r="E12" s="40" t="str">
        <f t="shared" si="7"/>
        <v>L</v>
      </c>
      <c r="G12" s="80" t="str">
        <f>Dashboard!N12</f>
        <v>P</v>
      </c>
      <c r="I12" s="37" t="str">
        <f t="shared" si="8"/>
        <v>T-T</v>
      </c>
      <c r="J12" s="20" t="str">
        <f>IF(OR(V12="TG",V12="T-T"),IF(G10="B",IF(AND(AG12=C12,LEN(C12)&gt;0,NOT(C12="B")),LEFT(C12)&amp;(AH12-3),AG12),""),"TBD")</f>
        <v/>
      </c>
      <c r="K12" s="20" t="str">
        <f>IF(OR(V12="TG",V12="T-T"),IF(G10="P",IF(AND(AG12=D12,LEN(D12)&gt;0,NOT(C12="B")),LEFT(D12)&amp;(AH12-3),AG12),""),"TBD")</f>
        <v>B</v>
      </c>
      <c r="L12" s="20" t="str">
        <f t="shared" si="9"/>
        <v>L</v>
      </c>
      <c r="M12" s="20">
        <f>IF(L12="W",0+AI12,0-AI12)+IF(E12="W",0+AH12,0-AH12)+IF(O12="S",0,M11)</f>
        <v>-2</v>
      </c>
      <c r="N12" s="11" t="str">
        <f t="shared" si="10"/>
        <v/>
      </c>
      <c r="O12" t="str">
        <f t="shared" ref="O12:O75" si="17">IF(O11="S","C",IF(M11&gt;0,"S","C"))</f>
        <v>S</v>
      </c>
      <c r="P12" s="61" t="str">
        <f t="shared" si="11"/>
        <v>N</v>
      </c>
      <c r="Q12" s="61" t="str">
        <f t="shared" si="12"/>
        <v>N</v>
      </c>
      <c r="R12" s="61" t="str">
        <f t="shared" si="13"/>
        <v>Y</v>
      </c>
      <c r="S12" t="str">
        <f t="shared" si="2"/>
        <v>T</v>
      </c>
      <c r="T12">
        <f>IF(AND(S12="T",L12="L"),T11+1,0)</f>
        <v>1</v>
      </c>
      <c r="U12" t="str">
        <f>IF(OR(AND(OR(U11="T-B",U11="T-C"),T11&lt;1),(AND(U11="T-T",T11&lt;2))),U11,IF(P12="Y","T-C",IF(Q12="Y","T-B",IF(R12="Y","T-T","PD"))))</f>
        <v>T-T</v>
      </c>
      <c r="V12" t="str">
        <f>IF(P12="Y","T-C",IF(Q12="Y","T-B",IF(R12="Y","T-T","TG")))</f>
        <v>T-T</v>
      </c>
      <c r="W12">
        <f>IF(Dashboard!N12="P",IF(W11="",1,W11+1),"")</f>
        <v>3</v>
      </c>
      <c r="X12" t="str">
        <f>IF(Dashboard!O12="B",IF(X11="",1,X11+1),"")</f>
        <v/>
      </c>
      <c r="Y12" s="1" t="str">
        <f t="shared" si="3"/>
        <v>20012</v>
      </c>
      <c r="Z12" s="1" t="str">
        <f t="shared" si="3"/>
        <v>01200</v>
      </c>
      <c r="AA12" s="1" t="str">
        <f t="shared" ref="AA12:AA15" si="18">IF(W6="",0,W6)&amp;IF(W7="",0,W7)&amp;IF(W8="",0,W8)&amp;IF(W9="",0,W9)&amp;IF(W10="",0,W10)&amp;IF(W11="",0,W11)</f>
        <v>120012</v>
      </c>
      <c r="AB12" s="1" t="str">
        <f t="shared" ref="AB12:AB15" si="19">IF(X6="",0,X6)&amp;IF(X7="",0,X7)&amp;IF(X8="",0,X8)&amp;IF(X9="",0,X9)&amp;IF(X10="",0,X10)&amp;IF(X11="",0,X11)</f>
        <v>001200</v>
      </c>
      <c r="AC12" t="str">
        <f t="shared" si="14"/>
        <v>P</v>
      </c>
      <c r="AD12" t="str">
        <f>IF(C11="",D11,C11)&amp;E11</f>
        <v>F2W</v>
      </c>
      <c r="AE12" t="str">
        <f>IF(O12="S","B",IFERROR(VLOOKUP(AD12,$AP$3:$AQ$100,2,FALSE),""))</f>
        <v>B</v>
      </c>
      <c r="AF12" t="str">
        <f>IF(J11="",K11,J11)&amp;L11</f>
        <v>L5W</v>
      </c>
      <c r="AG12" t="str">
        <f>IF(O12="S","B",IFERROR(VLOOKUP(AF12,$AP$3:$AQ$100,2,FALSE),""))</f>
        <v>B</v>
      </c>
      <c r="AH12">
        <f t="shared" si="15"/>
        <v>1</v>
      </c>
      <c r="AI12">
        <f t="shared" si="16"/>
        <v>1</v>
      </c>
      <c r="AN12" t="s">
        <v>95</v>
      </c>
      <c r="AO12" t="s">
        <v>49</v>
      </c>
      <c r="AP12" s="82" t="str">
        <f t="shared" ref="AP12:AP15" si="20">AN12&amp;AO12</f>
        <v>L11W</v>
      </c>
      <c r="AQ12" t="s">
        <v>96</v>
      </c>
    </row>
    <row r="13" spans="1:43" ht="15.75" thickBot="1" x14ac:dyDescent="0.3">
      <c r="A13" s="37" t="e">
        <f>IF(AND(D13="",K13=""),"P"&amp;(REPLACE(C13,1,1,"")+REPLACE(J13,1,1,"")),IF(AND(C13="",J13=""),"B"&amp;(REPLACE(D13,1,1,"")+REPLACE(K13,1,1,"")),IF(AND(C13="",K13=""),IF(REPLACE(D13,1,1,"")&gt;REPLACE(J13,1,1,""),"B"&amp;(REPLACE(D13,1,1,"")-REPLACE(J13,1,1,"")),IF(REPLACE(D13,1,1,"")=REPLACE(J13,1,1,""),"NB","P"&amp;(REPLACE(J13,1,1,"")-REPLACE(D13,1,1,"")))),IF(AND(D13="",J13=""),IF(REPLACE(C13,1,1,"")&gt;REPLACE(K13,1,1,""),"P"&amp;(REPLACE(C13,1,1,"")-REPLACE(K13,1,1,"")),IF(REPLACE(C13,1,1,"")=REPLACE(K13,1,1,""),"NB","B"&amp;(REPLACE(K13,1,1,"")-REPLACE(C13,1,1,""))))))))</f>
        <v>#VALUE!</v>
      </c>
      <c r="B13" s="38" t="str">
        <f t="shared" si="4"/>
        <v/>
      </c>
      <c r="C13" s="38" t="str">
        <f t="shared" si="5"/>
        <v/>
      </c>
      <c r="D13" s="38" t="str">
        <f t="shared" si="6"/>
        <v>TBD</v>
      </c>
      <c r="E13" s="40" t="str">
        <f t="shared" si="7"/>
        <v>L</v>
      </c>
      <c r="G13" s="80" t="str">
        <f>Dashboard!N13</f>
        <v>P</v>
      </c>
      <c r="I13" s="37" t="str">
        <f t="shared" si="8"/>
        <v>TG</v>
      </c>
      <c r="J13" s="20" t="str">
        <f>IF(OR(V13="TG",V13="T-T"),IF(G11="B",IF(AND(AG13=C13,LEN(C13)&gt;0,NOT(C13="B")),LEFT(C13)&amp;(AH13-3),AG13),""),"TBD")</f>
        <v/>
      </c>
      <c r="K13" s="20" t="str">
        <f>IF(OR(V13="TG",V13="T-T"),IF(G11="P",IF(AND(AG13=D13,LEN(D13)&gt;0,NOT(C13="B")),LEFT(D13)&amp;(AH13-3),AG13),""),"TBD")</f>
        <v>F2</v>
      </c>
      <c r="L13" s="20" t="str">
        <f t="shared" si="9"/>
        <v>L</v>
      </c>
      <c r="M13" s="20">
        <f>IF(L13="W",0+AI13,0-AI13)+IF(E13="W",0+AH13,0-AH13)+IF(O13="S",0,M12)</f>
        <v>-5</v>
      </c>
      <c r="N13" s="11" t="str">
        <f t="shared" si="10"/>
        <v/>
      </c>
      <c r="O13" t="str">
        <f t="shared" si="17"/>
        <v>C</v>
      </c>
      <c r="P13" s="61" t="str">
        <f t="shared" si="11"/>
        <v>N</v>
      </c>
      <c r="Q13" s="61" t="str">
        <f t="shared" si="12"/>
        <v>N</v>
      </c>
      <c r="R13" s="61" t="str">
        <f t="shared" si="13"/>
        <v>N</v>
      </c>
      <c r="S13" t="str">
        <f t="shared" si="2"/>
        <v>T</v>
      </c>
      <c r="T13">
        <f t="shared" ref="T13:T23" si="21">IF(AND(S13="T",L13="L"),T12+1,0)</f>
        <v>2</v>
      </c>
      <c r="U13" t="str">
        <f>IF(OR(AND(OR(U12="T-B",U12="T-C"),T12&lt;1),(AND(U12="T-T",T12&lt;2))),U12,IF(P13="Y","T-C",IF(Q13="Y","T-B",IF(R13="Y","T-T","PD"))))</f>
        <v>T-T</v>
      </c>
      <c r="V13" t="str">
        <f>IF(P13="Y","T-C",IF(Q13="Y","T-B",IF(R13="Y","T-T","TG")))</f>
        <v>TG</v>
      </c>
      <c r="W13">
        <f>IF(Dashboard!N13="P",IF(W12="",1,W12+1),"")</f>
        <v>4</v>
      </c>
      <c r="X13" t="str">
        <f>IF(Dashboard!O13="B",IF(X12="",1,X12+1),"")</f>
        <v/>
      </c>
      <c r="Y13" s="1" t="str">
        <f t="shared" si="3"/>
        <v>00123</v>
      </c>
      <c r="Z13" s="1" t="str">
        <f t="shared" si="3"/>
        <v>12000</v>
      </c>
      <c r="AA13" s="1" t="str">
        <f t="shared" si="18"/>
        <v>200123</v>
      </c>
      <c r="AB13" s="1" t="str">
        <f t="shared" si="19"/>
        <v>012000</v>
      </c>
      <c r="AC13" t="str">
        <f t="shared" si="14"/>
        <v>P</v>
      </c>
      <c r="AD13" t="str">
        <f>IF(C12="",D12,C12)&amp;E12</f>
        <v>TBDL</v>
      </c>
      <c r="AE13" t="str">
        <f>IF(O13="S","B",IFERROR(VLOOKUP(AD13,$AP$3:$AQ$100,2,FALSE),""))</f>
        <v/>
      </c>
      <c r="AF13" t="str">
        <f>IF(J12="",K12,J12)&amp;L12</f>
        <v>BL</v>
      </c>
      <c r="AG13" t="str">
        <f>IF(O13="S","B",IFERROR(VLOOKUP(AF13,$AP$3:$AQ$100,2,FALSE),""))</f>
        <v>F2</v>
      </c>
      <c r="AH13">
        <f t="shared" si="15"/>
        <v>1</v>
      </c>
      <c r="AI13" t="str">
        <f t="shared" si="16"/>
        <v>2</v>
      </c>
      <c r="AN13" t="s">
        <v>96</v>
      </c>
      <c r="AO13" t="s">
        <v>49</v>
      </c>
      <c r="AP13" s="82" t="str">
        <f t="shared" si="20"/>
        <v>L12W</v>
      </c>
      <c r="AQ13" t="s">
        <v>97</v>
      </c>
    </row>
    <row r="14" spans="1:43" ht="15.75" thickBot="1" x14ac:dyDescent="0.3">
      <c r="A14" s="37" t="e">
        <f>IF(AND(D14="",K14=""),"P"&amp;(REPLACE(C14,1,1,"")+REPLACE(J14,1,1,"")),IF(AND(C14="",J14=""),"B"&amp;(REPLACE(D14,1,1,"")+REPLACE(K14,1,1,"")),IF(AND(C14="",K14=""),IF(REPLACE(D14,1,1,"")&gt;REPLACE(J14,1,1,""),"B"&amp;(REPLACE(D14,1,1,"")-REPLACE(J14,1,1,"")),IF(REPLACE(D14,1,1,"")=REPLACE(J14,1,1,""),"NB","P"&amp;(REPLACE(J14,1,1,"")-REPLACE(D14,1,1,"")))),IF(AND(D14="",J14=""),IF(REPLACE(C14,1,1,"")&gt;REPLACE(K14,1,1,""),"P"&amp;(REPLACE(C14,1,1,"")-REPLACE(K14,1,1,"")),IF(REPLACE(C14,1,1,"")=REPLACE(K14,1,1,""),"NB","B"&amp;(REPLACE(K14,1,1,"")-REPLACE(C14,1,1,""))))))))</f>
        <v>#VALUE!</v>
      </c>
      <c r="B14" s="38" t="str">
        <f t="shared" si="4"/>
        <v>PD</v>
      </c>
      <c r="C14" s="38" t="str">
        <f t="shared" si="5"/>
        <v/>
      </c>
      <c r="D14" s="38" t="str">
        <f t="shared" si="6"/>
        <v/>
      </c>
      <c r="E14" s="40" t="str">
        <f t="shared" si="7"/>
        <v>L</v>
      </c>
      <c r="G14" s="80" t="str">
        <f>Dashboard!N14</f>
        <v>P</v>
      </c>
      <c r="I14" s="37" t="str">
        <f t="shared" si="8"/>
        <v/>
      </c>
      <c r="J14" s="20" t="str">
        <f>IF(OR(V14="TG",V14="T-T"),IF(G12="B",IF(AND(AG14=C14,LEN(C14)&gt;0,NOT(C14="B")),LEFT(C14)&amp;(AH14-3),AG14),""),"TBD")</f>
        <v/>
      </c>
      <c r="K14" s="20" t="str">
        <f>IF(OR(V14="TG",V14="T-T"),IF(G12="P",IF(AND(AG14=D14,LEN(D14)&gt;0,NOT(C14="B")),LEFT(D14)&amp;(AH14-3),AG14),""),"TBD")</f>
        <v>F3</v>
      </c>
      <c r="L14" s="20" t="str">
        <f t="shared" si="9"/>
        <v>L</v>
      </c>
      <c r="M14" s="20">
        <f>IF(L14="W",0+AI14,0-AI14)+IF(E14="W",0+AH14,0-AH14)+IF(O14="S",0,M13)</f>
        <v>-9</v>
      </c>
      <c r="N14" s="11" t="str">
        <f t="shared" si="10"/>
        <v/>
      </c>
      <c r="O14" t="str">
        <f t="shared" si="17"/>
        <v>C</v>
      </c>
      <c r="P14" s="61" t="str">
        <f t="shared" si="11"/>
        <v>N</v>
      </c>
      <c r="Q14" s="61" t="str">
        <f t="shared" si="12"/>
        <v>N</v>
      </c>
      <c r="R14" s="61" t="str">
        <f t="shared" si="13"/>
        <v>N</v>
      </c>
      <c r="S14" t="str">
        <f t="shared" si="2"/>
        <v>T</v>
      </c>
      <c r="T14">
        <f t="shared" si="21"/>
        <v>3</v>
      </c>
      <c r="U14" t="str">
        <f>IF(OR(AND(OR(U13="T-B",U13="T-C"),T13&lt;1),(AND(U13="T-T",T13&lt;2))),U13,IF(P14="Y","T-C",IF(Q14="Y","T-B",IF(R14="Y","T-T","PD"))))</f>
        <v>PD</v>
      </c>
      <c r="V14" t="str">
        <f>IF(P14="Y","T-C",IF(Q14="Y","T-B",IF(R14="Y","T-T","TG")))</f>
        <v>TG</v>
      </c>
      <c r="W14">
        <f>IF(Dashboard!N14="P",IF(W13="",1,W13+1),"")</f>
        <v>5</v>
      </c>
      <c r="X14" t="str">
        <f>IF(Dashboard!O14="B",IF(X13="",1,X13+1),"")</f>
        <v/>
      </c>
      <c r="Y14" s="1" t="str">
        <f t="shared" si="3"/>
        <v>01234</v>
      </c>
      <c r="Z14" s="1" t="str">
        <f t="shared" si="3"/>
        <v>20000</v>
      </c>
      <c r="AA14" s="1" t="str">
        <f t="shared" si="18"/>
        <v>001234</v>
      </c>
      <c r="AB14" s="1" t="str">
        <f t="shared" si="19"/>
        <v>120000</v>
      </c>
      <c r="AC14" t="str">
        <f t="shared" si="14"/>
        <v>P</v>
      </c>
      <c r="AD14" t="str">
        <f>IF(C13="",D13,C13)&amp;E13</f>
        <v>TBDL</v>
      </c>
      <c r="AE14" t="str">
        <f>IF(O14="S","B",IFERROR(VLOOKUP(AD14,$AP$3:$AQ$100,2,FALSE),""))</f>
        <v/>
      </c>
      <c r="AF14" t="str">
        <f>IF(J13="",K13,J13)&amp;L13</f>
        <v>F2L</v>
      </c>
      <c r="AG14" t="str">
        <f>IF(O14="S","B",IFERROR(VLOOKUP(AF14,$AP$3:$AQ$100,2,FALSE),""))</f>
        <v>F3</v>
      </c>
      <c r="AH14">
        <f t="shared" si="15"/>
        <v>1</v>
      </c>
      <c r="AI14" t="str">
        <f t="shared" si="16"/>
        <v>3</v>
      </c>
      <c r="AN14" t="s">
        <v>97</v>
      </c>
      <c r="AO14" t="s">
        <v>49</v>
      </c>
      <c r="AP14" s="82" t="str">
        <f t="shared" si="20"/>
        <v>L13W</v>
      </c>
      <c r="AQ14" t="s">
        <v>98</v>
      </c>
    </row>
    <row r="15" spans="1:43" ht="15.75" thickBot="1" x14ac:dyDescent="0.3">
      <c r="A15" s="37" t="b">
        <f>IF(AND(D15="",K15=""),"P"&amp;(REPLACE(C15,1,1,"")+REPLACE(J15,1,1,"")),IF(AND(C15="",J15=""),"B"&amp;(REPLACE(D15,1,1,"")+REPLACE(K15,1,1,"")),IF(AND(C15="",K15=""),IF(REPLACE(D15,1,1,"")&gt;REPLACE(J15,1,1,""),"B"&amp;(REPLACE(D15,1,1,"")-REPLACE(J15,1,1,"")),IF(REPLACE(D15,1,1,"")=REPLACE(J15,1,1,""),"NB","P"&amp;(REPLACE(J15,1,1,"")-REPLACE(D15,1,1,"")))),IF(AND(D15="",J15=""),IF(REPLACE(C15,1,1,"")&gt;REPLACE(K15,1,1,""),"P"&amp;(REPLACE(C15,1,1,"")-REPLACE(K15,1,1,"")),IF(REPLACE(C15,1,1,"")=REPLACE(K15,1,1,""),"NB","B"&amp;(REPLACE(K15,1,1,"")-REPLACE(C15,1,1,""))))))))</f>
        <v>0</v>
      </c>
      <c r="B15" s="38" t="str">
        <f t="shared" si="4"/>
        <v>T-B</v>
      </c>
      <c r="C15" s="38" t="str">
        <f t="shared" si="5"/>
        <v/>
      </c>
      <c r="D15" s="38" t="str">
        <f t="shared" si="6"/>
        <v>TBD</v>
      </c>
      <c r="E15" s="40" t="str">
        <f t="shared" si="7"/>
        <v>L</v>
      </c>
      <c r="G15" s="80" t="str">
        <f>Dashboard!N15</f>
        <v>P</v>
      </c>
      <c r="I15" s="37" t="str">
        <f t="shared" si="8"/>
        <v>T-B</v>
      </c>
      <c r="J15" s="20" t="str">
        <f>IF(OR(V15="TG",V15="T-T"),IF(G13="B",IF(AND(AG15=C15,LEN(C15)&gt;0,NOT(C15="B")),LEFT(C15)&amp;(AH15-3),AG15),""),"TBD")</f>
        <v>TBD</v>
      </c>
      <c r="K15" s="20" t="str">
        <f>IF(OR(V15="TG",V15="T-T"),IF(G13="P",IF(AND(AG15=D15,LEN(D15)&gt;0,NOT(C15="B")),LEFT(D15)&amp;(AH15-3),AG15),""),"TBD")</f>
        <v>TBD</v>
      </c>
      <c r="L15" s="20" t="str">
        <f t="shared" si="9"/>
        <v>W</v>
      </c>
      <c r="M15" s="20">
        <f>IF(L15="W",0+AI15,0-AI15)+IF(E15="W",0+AH15,0-AH15)+IF(O15="S",0,M14)</f>
        <v>-6</v>
      </c>
      <c r="N15" s="11" t="str">
        <f t="shared" si="10"/>
        <v/>
      </c>
      <c r="O15" t="str">
        <f t="shared" si="17"/>
        <v>C</v>
      </c>
      <c r="P15" s="61" t="str">
        <f t="shared" si="11"/>
        <v>N</v>
      </c>
      <c r="Q15" s="61" t="str">
        <f t="shared" si="12"/>
        <v>Y</v>
      </c>
      <c r="R15" s="61" t="str">
        <f t="shared" si="13"/>
        <v>N</v>
      </c>
      <c r="S15" t="str">
        <f t="shared" si="2"/>
        <v>T</v>
      </c>
      <c r="T15">
        <f t="shared" si="21"/>
        <v>0</v>
      </c>
      <c r="U15" t="str">
        <f>IF(OR(AND(OR(U14="T-B",U14="T-C"),T14&lt;1),(AND(U14="T-T",T14&lt;2))),U14,IF(P15="Y","T-C",IF(Q15="Y","T-B",IF(R15="Y","T-T","PD"))))</f>
        <v>T-B</v>
      </c>
      <c r="V15" t="str">
        <f>IF(P15="Y","T-C",IF(Q15="Y","T-B",IF(R15="Y","T-T","TG")))</f>
        <v>T-B</v>
      </c>
      <c r="W15">
        <f>IF(Dashboard!N15="P",IF(W14="",1,W14+1),"")</f>
        <v>6</v>
      </c>
      <c r="X15" t="str">
        <f>IF(Dashboard!O15="B",IF(X14="",1,X14+1),"")</f>
        <v/>
      </c>
      <c r="Y15" s="1" t="str">
        <f t="shared" si="3"/>
        <v>12345</v>
      </c>
      <c r="Z15" s="1" t="str">
        <f t="shared" si="3"/>
        <v>00000</v>
      </c>
      <c r="AA15" s="1" t="str">
        <f t="shared" si="18"/>
        <v>012345</v>
      </c>
      <c r="AB15" s="1" t="str">
        <f t="shared" si="19"/>
        <v>200000</v>
      </c>
      <c r="AC15" t="str">
        <f t="shared" si="14"/>
        <v>P</v>
      </c>
      <c r="AD15" t="str">
        <f>IF(C14="",D14,C14)&amp;E14</f>
        <v>L</v>
      </c>
      <c r="AE15" t="str">
        <f>IF(O15="S","B",IFERROR(VLOOKUP(AD15,$AP$3:$AQ$100,2,FALSE),""))</f>
        <v/>
      </c>
      <c r="AF15" t="str">
        <f>IF(J14="",K14,J14)&amp;L14</f>
        <v>F3L</v>
      </c>
      <c r="AG15" t="str">
        <f>IF(O15="S","B",IFERROR(VLOOKUP(AF15,$AP$3:$AQ$100,2,FALSE),""))</f>
        <v>F4</v>
      </c>
      <c r="AH15">
        <f t="shared" si="15"/>
        <v>1</v>
      </c>
      <c r="AI15" t="str">
        <f t="shared" si="16"/>
        <v>4</v>
      </c>
      <c r="AN15" t="s">
        <v>98</v>
      </c>
      <c r="AO15" t="s">
        <v>49</v>
      </c>
      <c r="AP15" s="82" t="str">
        <f t="shared" si="20"/>
        <v>L14W</v>
      </c>
      <c r="AQ15" t="s">
        <v>99</v>
      </c>
    </row>
    <row r="16" spans="1:43" ht="15.75" thickBot="1" x14ac:dyDescent="0.3">
      <c r="A16" s="37" t="e">
        <f t="shared" ref="A16:A21" si="22">IF(AND(D16="",K16=""),"P"&amp;(REPLACE(C16,1,1,"")+REPLACE(J16,1,1,"")),IF(AND(C16="",J16=""),"B"&amp;(REPLACE(D16,1,1,"")+REPLACE(K16,1,1,"")),IF(AND(C16="",K16=""),IF(REPLACE(D16,1,1,"")&gt;REPLACE(J16,1,1,""),"B"&amp;(REPLACE(D16,1,1,"")-REPLACE(J16,1,1,"")),IF(REPLACE(D16,1,1,"")=REPLACE(J16,1,1,""),"NO-BET","P"&amp;(REPLACE(J16,1,1,"")-REPLACE(D16,1,1,"")))),IF(AND(D16="",J16=""),IF(REPLACE(C16,1,1,"")&gt;REPLACE(K16,1,1,""),"P"&amp;(REPLACE(C16,1,1,"")-REPLACE(K16,1,1,"")),IF(REPLACE(C16,1,1,"")=REPLACE(K16,1,1,""),"NO-BET","B"&amp;(REPLACE(K16,1,1,"")-REPLACE(C16,1,1,""))))))))</f>
        <v>#VALUE!</v>
      </c>
      <c r="B16" s="38" t="str">
        <f t="shared" si="4"/>
        <v/>
      </c>
      <c r="C16" s="38" t="str">
        <f t="shared" si="5"/>
        <v/>
      </c>
      <c r="D16" s="38" t="str">
        <f t="shared" si="6"/>
        <v>TBD</v>
      </c>
      <c r="E16" s="40" t="str">
        <f t="shared" si="7"/>
        <v>L</v>
      </c>
      <c r="G16" s="80" t="str">
        <f>Dashboard!N16</f>
        <v>P</v>
      </c>
      <c r="I16" s="37" t="str">
        <f t="shared" si="8"/>
        <v>TG</v>
      </c>
      <c r="J16" s="20" t="str">
        <f>IF(OR(V16="TG",V16="T-T"),IF(G14="B",IF(AND(AG16=C16,LEN(C16)&gt;0,NOT(C16="B")),LEFT(C16)&amp;(AH16-3),AG16),""),"TBD")</f>
        <v/>
      </c>
      <c r="K16" s="20" t="str">
        <f>IF(OR(V16="TG",V16="T-T"),IF(G14="P",IF(AND(AG16=D16,LEN(D16)&gt;0,NOT(C16="B")),LEFT(D16)&amp;(AH16-3),AG16),""),"TBD")</f>
        <v/>
      </c>
      <c r="L16" s="20" t="str">
        <f t="shared" si="9"/>
        <v>L</v>
      </c>
      <c r="M16" s="20">
        <f>IF(L16="W",0+AI16,0-AI16)+IF(E16="W",0+AH16,0-AH16)+IF(O16="S",0,M15)</f>
        <v>-8</v>
      </c>
      <c r="N16" s="11" t="str">
        <f t="shared" si="10"/>
        <v/>
      </c>
      <c r="O16" t="str">
        <f t="shared" si="17"/>
        <v>C</v>
      </c>
      <c r="P16" s="61" t="str">
        <f t="shared" si="11"/>
        <v>N</v>
      </c>
      <c r="Q16" s="61" t="str">
        <f t="shared" si="12"/>
        <v>N</v>
      </c>
      <c r="R16" s="61" t="str">
        <f t="shared" si="13"/>
        <v>N</v>
      </c>
      <c r="S16" t="str">
        <f>IF(OR(P16="Y",Q16="Y",R16="Y"),"T",IF(T13&gt;1,"",IF(S15="T","T","")))</f>
        <v/>
      </c>
      <c r="T16">
        <f t="shared" si="21"/>
        <v>0</v>
      </c>
      <c r="U16" t="str">
        <f>IF(OR(AND(OR(U15="T-B",U15="T-C"),T15&lt;1),(AND(U15="T-T",T15&lt;2))),U15,IF(P16="Y","T-C",IF(Q16="Y","T-B",IF(R16="Y","T-T","PD"))))</f>
        <v>T-B</v>
      </c>
      <c r="V16" t="str">
        <f>IF(P16="Y","T-C",IF(Q16="Y","T-B",IF(R16="Y","T-T","TG")))</f>
        <v>TG</v>
      </c>
      <c r="W16">
        <f>IF(Dashboard!N16="P",IF(W15="",1,W15+1),"")</f>
        <v>7</v>
      </c>
      <c r="X16" t="str">
        <f>IF(Dashboard!O16="B",IF(X15="",1,X15+1),"")</f>
        <v/>
      </c>
      <c r="Y16" s="1" t="str">
        <f t="shared" si="3"/>
        <v>23456</v>
      </c>
      <c r="Z16" s="1" t="str">
        <f t="shared" si="3"/>
        <v>00000</v>
      </c>
      <c r="AA16" s="1" t="str">
        <f t="shared" ref="AA16:AA79" si="23">IF(W10="",0,W10)&amp;IF(W11="",0,W11)&amp;IF(W12="",0,W12)&amp;IF(W13="",0,W13)&amp;IF(W14="",0,W14)&amp;IF(W15="",0,W15)</f>
        <v>123456</v>
      </c>
      <c r="AB16" s="1" t="str">
        <f t="shared" ref="AB16:AB79" si="24">IF(X10="",0,X10)&amp;IF(X11="",0,X11)&amp;IF(X12="",0,X12)&amp;IF(X13="",0,X13)&amp;IF(X14="",0,X14)&amp;IF(X15="",0,X15)</f>
        <v>000000</v>
      </c>
      <c r="AC16" t="str">
        <f t="shared" si="14"/>
        <v>P</v>
      </c>
      <c r="AD16" t="str">
        <f>IF(C15="",D15,C15)&amp;E15</f>
        <v>TBDL</v>
      </c>
      <c r="AE16" t="str">
        <f>IF(O16="S","B",IFERROR(VLOOKUP(AD16,$AP$3:$AQ$100,2,FALSE),""))</f>
        <v/>
      </c>
      <c r="AF16" t="str">
        <f>IF(J15="",K15,J15)&amp;L15</f>
        <v>TBDW</v>
      </c>
      <c r="AG16" t="str">
        <f>IF(O16="S","B",IFERROR(VLOOKUP(AF16,$AP$3:$AQ$100,2,FALSE),""))</f>
        <v/>
      </c>
      <c r="AH16">
        <f t="shared" si="15"/>
        <v>1</v>
      </c>
      <c r="AI16">
        <f t="shared" si="16"/>
        <v>1</v>
      </c>
      <c r="AN16" t="s">
        <v>89</v>
      </c>
      <c r="AO16" t="s">
        <v>48</v>
      </c>
      <c r="AP16" s="82" t="str">
        <f t="shared" ref="AP16:AP30" si="25">AN16&amp;AO16</f>
        <v>F2L</v>
      </c>
      <c r="AQ16" t="s">
        <v>100</v>
      </c>
    </row>
    <row r="17" spans="1:43" ht="15.75" thickBot="1" x14ac:dyDescent="0.3">
      <c r="A17" s="37" t="e">
        <f t="shared" si="22"/>
        <v>#VALUE!</v>
      </c>
      <c r="B17" s="38" t="str">
        <f t="shared" si="4"/>
        <v/>
      </c>
      <c r="C17" s="38" t="str">
        <f t="shared" si="5"/>
        <v/>
      </c>
      <c r="D17" s="38" t="str">
        <f t="shared" si="6"/>
        <v>TBD</v>
      </c>
      <c r="E17" s="40" t="str">
        <f t="shared" si="7"/>
        <v>L</v>
      </c>
      <c r="G17" s="80" t="str">
        <f>Dashboard!N17</f>
        <v>P</v>
      </c>
      <c r="I17" s="37" t="str">
        <f t="shared" si="8"/>
        <v/>
      </c>
      <c r="J17" s="20" t="str">
        <f>IF(OR(V17="TG",V17="T-T"),IF(G15="B",IF(AND(AG17=C17,LEN(C17)&gt;0,NOT(C17="B")),LEFT(C17)&amp;(AH17-3),AG17),""),"TBD")</f>
        <v/>
      </c>
      <c r="K17" s="20" t="str">
        <f>IF(OR(V17="TG",V17="T-T"),IF(G15="P",IF(AND(AG17=D17,LEN(D17)&gt;0,NOT(C17="B")),LEFT(D17)&amp;(AH17-3),AG17),""),"TBD")</f>
        <v/>
      </c>
      <c r="L17" s="20" t="str">
        <f t="shared" si="9"/>
        <v>L</v>
      </c>
      <c r="M17" s="20">
        <f>IF(L17="W",0+AI17,0-AI17)+IF(E17="W",0+AH17,0-AH17)+IF(O17="S",0,M16)</f>
        <v>-10</v>
      </c>
      <c r="N17" s="11" t="str">
        <f t="shared" si="10"/>
        <v/>
      </c>
      <c r="O17" t="str">
        <f t="shared" si="17"/>
        <v>C</v>
      </c>
      <c r="P17" s="61" t="str">
        <f t="shared" si="11"/>
        <v>N</v>
      </c>
      <c r="Q17" s="61" t="str">
        <f t="shared" si="12"/>
        <v>N</v>
      </c>
      <c r="R17" s="61" t="str">
        <f t="shared" si="13"/>
        <v>N</v>
      </c>
      <c r="S17" t="str">
        <f>IF(OR(P17="Y",Q17="Y",R17="Y"),"T",IF(T14&gt;1,"",IF(S16="T","T","")))</f>
        <v/>
      </c>
      <c r="T17">
        <f t="shared" si="21"/>
        <v>0</v>
      </c>
      <c r="U17" t="str">
        <f>IF(OR(AND(OR(U16="T-B",U16="T-C"),T16&lt;1),(AND(U16="T-T",T16&lt;2))),U16,IF(P17="Y","T-C",IF(Q17="Y","T-B",IF(R17="Y","T-T","PD"))))</f>
        <v>T-B</v>
      </c>
      <c r="V17" t="str">
        <f>IF(P17="Y","T-C",IF(Q17="Y","T-B",IF(R17="Y","T-T","TG")))</f>
        <v>TG</v>
      </c>
      <c r="W17">
        <f>IF(Dashboard!N17="P",IF(W16="",1,W16+1),"")</f>
        <v>8</v>
      </c>
      <c r="X17" t="str">
        <f>IF(Dashboard!O17="B",IF(X16="",1,X16+1),"")</f>
        <v/>
      </c>
      <c r="Y17" s="1" t="str">
        <f t="shared" si="3"/>
        <v>34567</v>
      </c>
      <c r="Z17" s="1" t="str">
        <f t="shared" si="3"/>
        <v>00000</v>
      </c>
      <c r="AA17" s="1" t="str">
        <f t="shared" si="23"/>
        <v>234567</v>
      </c>
      <c r="AB17" s="1" t="str">
        <f t="shared" si="24"/>
        <v>000000</v>
      </c>
      <c r="AC17" t="str">
        <f t="shared" si="14"/>
        <v>P</v>
      </c>
      <c r="AD17" t="str">
        <f>IF(C16="",D16,C16)&amp;E16</f>
        <v>TBDL</v>
      </c>
      <c r="AE17" t="str">
        <f>IF(O17="S","B",IFERROR(VLOOKUP(AD17,$AP$3:$AQ$100,2,FALSE),""))</f>
        <v/>
      </c>
      <c r="AF17" t="str">
        <f>IF(J16="",K16,J16)&amp;L16</f>
        <v>L</v>
      </c>
      <c r="AG17" t="str">
        <f>IF(O17="S","B",IFERROR(VLOOKUP(AF17,$AP$3:$AQ$100,2,FALSE),""))</f>
        <v/>
      </c>
      <c r="AH17">
        <f t="shared" si="15"/>
        <v>1</v>
      </c>
      <c r="AI17">
        <f t="shared" si="16"/>
        <v>1</v>
      </c>
      <c r="AN17" t="s">
        <v>100</v>
      </c>
      <c r="AO17" t="s">
        <v>48</v>
      </c>
      <c r="AP17" s="82" t="str">
        <f t="shared" si="25"/>
        <v>F3L</v>
      </c>
      <c r="AQ17" t="s">
        <v>101</v>
      </c>
    </row>
    <row r="18" spans="1:43" ht="15.75" thickBot="1" x14ac:dyDescent="0.3">
      <c r="A18" s="37" t="e">
        <f t="shared" si="22"/>
        <v>#VALUE!</v>
      </c>
      <c r="B18" s="38" t="str">
        <f t="shared" si="4"/>
        <v/>
      </c>
      <c r="C18" s="38" t="str">
        <f t="shared" si="5"/>
        <v/>
      </c>
      <c r="D18" s="38" t="str">
        <f t="shared" si="6"/>
        <v>TBD</v>
      </c>
      <c r="E18" s="40" t="str">
        <f t="shared" si="7"/>
        <v>L</v>
      </c>
      <c r="G18" s="80" t="str">
        <f>Dashboard!N18</f>
        <v>P</v>
      </c>
      <c r="I18" s="37" t="str">
        <f t="shared" si="8"/>
        <v/>
      </c>
      <c r="J18" s="20" t="str">
        <f>IF(OR(V18="TG",V18="T-T"),IF(G16="B",IF(AND(AG18=C18,LEN(C18)&gt;0,NOT(C18="B")),LEFT(C18)&amp;(AH18-3),AG18),""),"TBD")</f>
        <v/>
      </c>
      <c r="K18" s="20" t="str">
        <f>IF(OR(V18="TG",V18="T-T"),IF(G16="P",IF(AND(AG18=D18,LEN(D18)&gt;0,NOT(C18="B")),LEFT(D18)&amp;(AH18-3),AG18),""),"TBD")</f>
        <v/>
      </c>
      <c r="L18" s="20" t="str">
        <f t="shared" si="9"/>
        <v>L</v>
      </c>
      <c r="M18" s="20">
        <f>IF(L18="W",0+AI18,0-AI18)+IF(E18="W",0+AH18,0-AH18)+IF(O18="S",0,M17)</f>
        <v>-12</v>
      </c>
      <c r="N18" s="11" t="str">
        <f t="shared" si="10"/>
        <v/>
      </c>
      <c r="O18" t="str">
        <f t="shared" si="17"/>
        <v>C</v>
      </c>
      <c r="P18" s="61" t="str">
        <f t="shared" si="11"/>
        <v>N</v>
      </c>
      <c r="Q18" s="61" t="str">
        <f t="shared" si="12"/>
        <v>N</v>
      </c>
      <c r="R18" s="61" t="str">
        <f t="shared" si="13"/>
        <v>N</v>
      </c>
      <c r="S18" t="str">
        <f t="shared" ref="S18:S81" si="26">IF(OR(P18="Y",Q18="Y",R18="Y"),"T",IF(T15&gt;1,"",IF(S17="T","T","")))</f>
        <v/>
      </c>
      <c r="T18">
        <f t="shared" si="21"/>
        <v>0</v>
      </c>
      <c r="U18" t="str">
        <f>IF(OR(AND(OR(U17="T-B",U17="T-C"),T17&lt;1),(AND(U17="T-T",T17&lt;2))),U17,IF(P18="Y","T-C",IF(Q18="Y","T-B",IF(R18="Y","T-T","PD"))))</f>
        <v>T-B</v>
      </c>
      <c r="V18" t="str">
        <f>IF(P18="Y","T-C",IF(Q18="Y","T-B",IF(R18="Y","T-T","TG")))</f>
        <v>TG</v>
      </c>
      <c r="W18">
        <f>IF(Dashboard!N18="P",IF(W17="",1,W17+1),"")</f>
        <v>9</v>
      </c>
      <c r="X18" t="str">
        <f>IF(Dashboard!O18="B",IF(X17="",1,X17+1),"")</f>
        <v/>
      </c>
      <c r="Y18" s="1" t="str">
        <f t="shared" si="3"/>
        <v>45678</v>
      </c>
      <c r="Z18" s="1" t="str">
        <f t="shared" si="3"/>
        <v>00000</v>
      </c>
      <c r="AA18" s="1" t="str">
        <f t="shared" si="23"/>
        <v>345678</v>
      </c>
      <c r="AB18" s="1" t="str">
        <f t="shared" si="24"/>
        <v>000000</v>
      </c>
      <c r="AC18" t="str">
        <f t="shared" si="14"/>
        <v>P</v>
      </c>
      <c r="AD18" t="str">
        <f>IF(C17="",D17,C17)&amp;E17</f>
        <v>TBDL</v>
      </c>
      <c r="AE18" t="str">
        <f>IF(O18="S","B",IFERROR(VLOOKUP(AD18,$AP$3:$AQ$100,2,FALSE),""))</f>
        <v/>
      </c>
      <c r="AF18" t="str">
        <f>IF(J17="",K17,J17)&amp;L17</f>
        <v>L</v>
      </c>
      <c r="AG18" t="str">
        <f>IF(O18="S","B",IFERROR(VLOOKUP(AF18,$AP$3:$AQ$100,2,FALSE),""))</f>
        <v/>
      </c>
      <c r="AH18">
        <f t="shared" si="15"/>
        <v>1</v>
      </c>
      <c r="AI18">
        <f t="shared" si="16"/>
        <v>1</v>
      </c>
      <c r="AN18" t="s">
        <v>101</v>
      </c>
      <c r="AO18" t="s">
        <v>48</v>
      </c>
      <c r="AP18" s="82" t="str">
        <f t="shared" si="25"/>
        <v>F4L</v>
      </c>
      <c r="AQ18" t="s">
        <v>102</v>
      </c>
    </row>
    <row r="19" spans="1:43" ht="15.75" thickBot="1" x14ac:dyDescent="0.3">
      <c r="A19" s="37" t="e">
        <f t="shared" si="22"/>
        <v>#VALUE!</v>
      </c>
      <c r="B19" s="38" t="str">
        <f t="shared" si="4"/>
        <v/>
      </c>
      <c r="C19" s="38" t="str">
        <f t="shared" si="5"/>
        <v/>
      </c>
      <c r="D19" s="38" t="str">
        <f t="shared" si="6"/>
        <v>TBD</v>
      </c>
      <c r="E19" s="40" t="str">
        <f t="shared" si="7"/>
        <v>L</v>
      </c>
      <c r="G19" s="80" t="str">
        <f>Dashboard!N19</f>
        <v>P</v>
      </c>
      <c r="I19" s="37" t="str">
        <f t="shared" si="8"/>
        <v/>
      </c>
      <c r="J19" s="20" t="str">
        <f>IF(OR(V19="TG",V19="T-T"),IF(G17="B",IF(AND(AG19=C19,LEN(C19)&gt;0,NOT(C19="B")),LEFT(C19)&amp;(AH19-3),AG19),""),"TBD")</f>
        <v/>
      </c>
      <c r="K19" s="20" t="str">
        <f>IF(OR(V19="TG",V19="T-T"),IF(G17="P",IF(AND(AG19=D19,LEN(D19)&gt;0,NOT(C19="B")),LEFT(D19)&amp;(AH19-3),AG19),""),"TBD")</f>
        <v/>
      </c>
      <c r="L19" s="20" t="str">
        <f t="shared" si="9"/>
        <v>L</v>
      </c>
      <c r="M19" s="73"/>
      <c r="N19" s="11" t="str">
        <f t="shared" si="10"/>
        <v/>
      </c>
      <c r="O19" t="str">
        <f t="shared" si="17"/>
        <v>C</v>
      </c>
      <c r="P19" s="61" t="str">
        <f t="shared" si="11"/>
        <v>N</v>
      </c>
      <c r="Q19" s="61" t="str">
        <f t="shared" si="12"/>
        <v>N</v>
      </c>
      <c r="R19" s="61" t="str">
        <f t="shared" si="13"/>
        <v>N</v>
      </c>
      <c r="S19" t="str">
        <f t="shared" si="26"/>
        <v/>
      </c>
      <c r="T19">
        <f t="shared" si="21"/>
        <v>0</v>
      </c>
      <c r="U19" t="str">
        <f>IF(OR(AND(OR(U18="T-B",U18="T-C"),T18&lt;1),(AND(U18="T-T",T18&lt;2))),U18,IF(P19="Y","T-C",IF(Q19="Y","T-B",IF(R19="Y","T-T","PD"))))</f>
        <v>T-B</v>
      </c>
      <c r="V19" t="str">
        <f>IF(P19="Y","T-C",IF(Q19="Y","T-B",IF(R19="Y","T-T","TG")))</f>
        <v>TG</v>
      </c>
      <c r="W19">
        <f>IF(Dashboard!N19="P",IF(W18="",1,W18+1),"")</f>
        <v>10</v>
      </c>
      <c r="X19" t="str">
        <f>IF(Dashboard!O19="B",IF(X18="",1,X18+1),"")</f>
        <v/>
      </c>
      <c r="Y19" s="1" t="str">
        <f t="shared" si="3"/>
        <v>56789</v>
      </c>
      <c r="Z19" s="1" t="str">
        <f t="shared" si="3"/>
        <v>00000</v>
      </c>
      <c r="AA19" s="1" t="str">
        <f t="shared" si="23"/>
        <v>456789</v>
      </c>
      <c r="AB19" s="1" t="str">
        <f t="shared" si="24"/>
        <v>000000</v>
      </c>
      <c r="AC19" t="str">
        <f t="shared" si="14"/>
        <v>P</v>
      </c>
      <c r="AD19" t="str">
        <f>IF(C18="",D18,C18)&amp;E18</f>
        <v>TBDL</v>
      </c>
      <c r="AE19" t="str">
        <f>IF(O19="S","B",IFERROR(VLOOKUP(AD19,$AP$3:$AQ$100,2,FALSE),""))</f>
        <v/>
      </c>
      <c r="AF19" t="str">
        <f>IF(J18="",K18,J18)&amp;L18</f>
        <v>L</v>
      </c>
      <c r="AG19" t="str">
        <f>IF(O19="S","B",IFERROR(VLOOKUP(AF19,$AP$3:$AQ$100,2,FALSE),""))</f>
        <v/>
      </c>
      <c r="AH19">
        <f t="shared" si="15"/>
        <v>1</v>
      </c>
      <c r="AI19">
        <f t="shared" si="16"/>
        <v>1</v>
      </c>
      <c r="AN19" t="s">
        <v>102</v>
      </c>
      <c r="AO19" t="s">
        <v>48</v>
      </c>
      <c r="AP19" s="82" t="str">
        <f t="shared" si="25"/>
        <v>F5L</v>
      </c>
      <c r="AQ19" t="s">
        <v>103</v>
      </c>
    </row>
    <row r="20" spans="1:43" ht="15.75" thickBot="1" x14ac:dyDescent="0.3">
      <c r="A20" s="37" t="e">
        <f t="shared" si="22"/>
        <v>#VALUE!</v>
      </c>
      <c r="B20" s="38" t="str">
        <f t="shared" si="4"/>
        <v/>
      </c>
      <c r="C20" s="38" t="str">
        <f t="shared" si="5"/>
        <v/>
      </c>
      <c r="D20" s="38" t="str">
        <f t="shared" si="6"/>
        <v>TBD</v>
      </c>
      <c r="E20" s="40" t="str">
        <f t="shared" si="7"/>
        <v>W</v>
      </c>
      <c r="G20" s="80" t="str">
        <f>Dashboard!N20</f>
        <v>B</v>
      </c>
      <c r="I20" s="37" t="str">
        <f t="shared" si="8"/>
        <v/>
      </c>
      <c r="J20" s="20" t="str">
        <f>IF(OR(V20="TG",V20="T-T"),IF(G18="B",IF(AND(AG20=C20,LEN(C20)&gt;0,NOT(C20="B")),LEFT(C20)&amp;(AH20-3),AG20),""),"TBD")</f>
        <v/>
      </c>
      <c r="K20" s="20" t="str">
        <f>IF(OR(V20="TG",V20="T-T"),IF(G18="P",IF(AND(AG20=D20,LEN(D20)&gt;0,NOT(C20="B")),LEFT(D20)&amp;(AH20-3),AG20),""),"TBD")</f>
        <v/>
      </c>
      <c r="L20" s="20" t="str">
        <f t="shared" si="9"/>
        <v>L</v>
      </c>
      <c r="M20" s="77"/>
      <c r="N20" s="11" t="str">
        <f t="shared" si="10"/>
        <v/>
      </c>
      <c r="O20" t="str">
        <f t="shared" si="17"/>
        <v>C</v>
      </c>
      <c r="P20" s="61" t="str">
        <f t="shared" si="11"/>
        <v>N</v>
      </c>
      <c r="Q20" s="61" t="str">
        <f t="shared" si="12"/>
        <v>N</v>
      </c>
      <c r="R20" s="61" t="str">
        <f t="shared" si="13"/>
        <v>N</v>
      </c>
      <c r="S20" t="str">
        <f t="shared" si="26"/>
        <v/>
      </c>
      <c r="T20">
        <f t="shared" si="21"/>
        <v>0</v>
      </c>
      <c r="U20" t="str">
        <f>IF(OR(AND(OR(U19="T-B",U19="T-C"),T19&lt;1),(AND(U19="T-T",T19&lt;2))),U19,IF(P20="Y","T-C",IF(Q20="Y","T-B",IF(R20="Y","T-T","PD"))))</f>
        <v>T-B</v>
      </c>
      <c r="V20" t="str">
        <f>IF(P20="Y","T-C",IF(Q20="Y","T-B",IF(R20="Y","T-T","TG")))</f>
        <v>TG</v>
      </c>
      <c r="W20" t="str">
        <f>IF(Dashboard!N20="P",IF(W19="",1,W19+1),"")</f>
        <v/>
      </c>
      <c r="X20">
        <f>IF(Dashboard!O20="B",IF(X19="",1,X19+1),"")</f>
        <v>1</v>
      </c>
      <c r="Y20" s="1" t="str">
        <f t="shared" si="3"/>
        <v>678910</v>
      </c>
      <c r="Z20" s="1" t="str">
        <f t="shared" si="3"/>
        <v>00000</v>
      </c>
      <c r="AA20" s="1" t="str">
        <f t="shared" si="23"/>
        <v>5678910</v>
      </c>
      <c r="AB20" s="1" t="str">
        <f t="shared" si="24"/>
        <v>000000</v>
      </c>
      <c r="AC20" t="str">
        <f t="shared" si="14"/>
        <v>P</v>
      </c>
      <c r="AD20" t="str">
        <f>IF(C19="",D19,C19)&amp;E19</f>
        <v>TBDL</v>
      </c>
      <c r="AE20" t="str">
        <f>IF(O20="S","B",IFERROR(VLOOKUP(AD20,$AP$3:$AQ$100,2,FALSE),""))</f>
        <v/>
      </c>
      <c r="AF20" t="str">
        <f>IF(J19="",K19,J19)&amp;L19</f>
        <v>L</v>
      </c>
      <c r="AG20" t="str">
        <f>IF(O20="S","B",IFERROR(VLOOKUP(AF20,$AP$3:$AQ$100,2,FALSE),""))</f>
        <v/>
      </c>
      <c r="AH20">
        <f t="shared" si="15"/>
        <v>1</v>
      </c>
      <c r="AI20">
        <f t="shared" si="16"/>
        <v>1</v>
      </c>
      <c r="AN20" t="s">
        <v>103</v>
      </c>
      <c r="AO20" t="s">
        <v>48</v>
      </c>
      <c r="AP20" s="82" t="str">
        <f t="shared" si="25"/>
        <v>F6L</v>
      </c>
      <c r="AQ20" t="s">
        <v>104</v>
      </c>
    </row>
    <row r="21" spans="1:43" ht="15.75" thickBot="1" x14ac:dyDescent="0.3">
      <c r="A21" s="37" t="e">
        <f t="shared" si="22"/>
        <v>#VALUE!</v>
      </c>
      <c r="B21" s="38" t="str">
        <f t="shared" si="4"/>
        <v/>
      </c>
      <c r="C21" s="38" t="str">
        <f t="shared" si="5"/>
        <v/>
      </c>
      <c r="D21" s="38" t="str">
        <f t="shared" si="6"/>
        <v>TBD</v>
      </c>
      <c r="E21" s="40" t="str">
        <f t="shared" si="7"/>
        <v>W</v>
      </c>
      <c r="G21" s="80" t="str">
        <f>Dashboard!N21</f>
        <v>B</v>
      </c>
      <c r="I21" s="37" t="str">
        <f t="shared" si="8"/>
        <v/>
      </c>
      <c r="J21" s="20" t="str">
        <f>IF(V21="TG",IF(G19="B",IF(AND(AG21=C21,LEN(C21)&gt;0,NOT(C21="B")),LEFT(C21)&amp;(AH21-3),AG21),""),"TBD")</f>
        <v/>
      </c>
      <c r="K21" s="20" t="str">
        <f>IF(OR(V21="TG",V21="T-T"),IF(G19="P",IF(AND(AG21=D21,LEN(D21)&gt;0,NOT(C21="B")),LEFT(D21)&amp;(AH21-3),AG21),""),"TBD")</f>
        <v/>
      </c>
      <c r="L21" s="20" t="str">
        <f t="shared" si="9"/>
        <v>L</v>
      </c>
      <c r="N21" s="11" t="str">
        <f t="shared" si="10"/>
        <v/>
      </c>
      <c r="O21" t="str">
        <f t="shared" si="17"/>
        <v>C</v>
      </c>
      <c r="P21" s="61" t="str">
        <f t="shared" si="11"/>
        <v>N</v>
      </c>
      <c r="Q21" s="61" t="str">
        <f t="shared" si="12"/>
        <v>N</v>
      </c>
      <c r="R21" s="61" t="str">
        <f t="shared" si="13"/>
        <v>N</v>
      </c>
      <c r="S21" t="str">
        <f t="shared" si="26"/>
        <v/>
      </c>
      <c r="T21">
        <f t="shared" si="21"/>
        <v>0</v>
      </c>
      <c r="U21" t="str">
        <f>IF(OR(AND(OR(U20="T-B",U20="T-C"),T20&lt;1),(AND(U20="T-T",T20&lt;2))),U20,IF(P21="Y","T-C",IF(Q21="Y","T-B",IF(R21="Y","T-T","PD"))))</f>
        <v>T-B</v>
      </c>
      <c r="V21" t="str">
        <f>IF(P21="Y","T-C",IF(Q21="Y","T-B",IF(R21="Y","T-T","TG")))</f>
        <v>TG</v>
      </c>
      <c r="W21" t="str">
        <f>IF(Dashboard!N21="P",IF(W20="",1,W20+1),"")</f>
        <v/>
      </c>
      <c r="X21">
        <f>IF(Dashboard!O21="B",IF(X20="",1,X20+1),"")</f>
        <v>2</v>
      </c>
      <c r="Y21" s="1" t="str">
        <f t="shared" si="3"/>
        <v>789100</v>
      </c>
      <c r="Z21" s="1" t="str">
        <f t="shared" si="3"/>
        <v>00001</v>
      </c>
      <c r="AA21" s="1" t="str">
        <f t="shared" si="23"/>
        <v>6789100</v>
      </c>
      <c r="AB21" s="1" t="str">
        <f t="shared" si="24"/>
        <v>000001</v>
      </c>
      <c r="AC21" t="str">
        <f t="shared" si="14"/>
        <v>P</v>
      </c>
      <c r="AD21" t="str">
        <f>IF(C20="",D20,C20)&amp;E20</f>
        <v>TBDW</v>
      </c>
      <c r="AE21" t="str">
        <f>IF(O21="S","B",IFERROR(VLOOKUP(AD21,$AP$3:$AQ$100,2,FALSE),""))</f>
        <v/>
      </c>
      <c r="AF21" t="str">
        <f>IF(J20="",K20,J20)&amp;L20</f>
        <v>L</v>
      </c>
      <c r="AG21" t="str">
        <f>IF(O21="S","B",IFERROR(VLOOKUP(AF21,$AP$3:$AQ$100,2,FALSE),""))</f>
        <v/>
      </c>
      <c r="AH21">
        <f t="shared" si="15"/>
        <v>1</v>
      </c>
      <c r="AI21">
        <f t="shared" si="16"/>
        <v>1</v>
      </c>
      <c r="AN21" t="s">
        <v>104</v>
      </c>
      <c r="AO21" t="s">
        <v>48</v>
      </c>
      <c r="AP21" s="82" t="str">
        <f t="shared" si="25"/>
        <v>F7L</v>
      </c>
      <c r="AQ21" t="s">
        <v>105</v>
      </c>
    </row>
    <row r="22" spans="1:43" ht="15.75" thickBot="1" x14ac:dyDescent="0.3">
      <c r="A22" s="37"/>
      <c r="B22" s="38" t="str">
        <f t="shared" si="4"/>
        <v/>
      </c>
      <c r="C22" s="38" t="str">
        <f>IF(B22="PD",IF(AC22="P",AE22,""),"TBD")</f>
        <v>TBD</v>
      </c>
      <c r="D22" s="38" t="str">
        <f>IF(B22="PD",IF(AC22="B",AE22,""),"TBD")</f>
        <v>TBD</v>
      </c>
      <c r="E22" s="40" t="str">
        <f t="shared" si="7"/>
        <v>W</v>
      </c>
      <c r="G22" s="80" t="str">
        <f>Dashboard!N22</f>
        <v>P</v>
      </c>
      <c r="I22" s="37" t="str">
        <f t="shared" si="8"/>
        <v/>
      </c>
      <c r="J22" s="20" t="str">
        <f>IF(V22="TG",IF(G20="B",IF(AND(AG22=C22,LEN(C22)&gt;0,NOT(C22="B")),LEFT(C22)&amp;(AH22-3),AG22),""),"TBD")</f>
        <v/>
      </c>
      <c r="K22" s="20" t="str">
        <f>IF(OR(V22="TG",V22="T-T"),IF(G20="P",IF(AND(AG22=D22,LEN(D22)&gt;0,NOT(C22="B")),LEFT(D22)&amp;(AH22-3),AG22),""),"TBD")</f>
        <v/>
      </c>
      <c r="L22" s="20" t="str">
        <f t="shared" si="9"/>
        <v>L</v>
      </c>
      <c r="N22" s="11" t="str">
        <f t="shared" si="10"/>
        <v/>
      </c>
      <c r="O22" t="str">
        <f t="shared" si="17"/>
        <v>C</v>
      </c>
      <c r="P22" s="61" t="str">
        <f t="shared" si="11"/>
        <v>N</v>
      </c>
      <c r="Q22" s="61" t="str">
        <f t="shared" si="12"/>
        <v>N</v>
      </c>
      <c r="R22" s="61" t="str">
        <f t="shared" si="13"/>
        <v>N</v>
      </c>
      <c r="S22" t="str">
        <f t="shared" si="26"/>
        <v/>
      </c>
      <c r="T22">
        <f t="shared" si="21"/>
        <v>0</v>
      </c>
      <c r="U22" t="str">
        <f>IF(OR(AND(OR(U21="T-B",U21="T-C"),T21&lt;1),(AND(U21="T-T",T21&lt;2))),U21,IF(P22="Y","T-C",IF(Q22="Y","T-B",IF(R22="Y","T-T","PD"))))</f>
        <v>T-B</v>
      </c>
      <c r="V22" t="str">
        <f>IF(P22="Y","T-C",IF(Q22="Y","T-B",IF(R22="Y","T-T","TG")))</f>
        <v>TG</v>
      </c>
      <c r="W22">
        <f>IF(Dashboard!N22="P",IF(W21="",1,W21+1),"")</f>
        <v>1</v>
      </c>
      <c r="X22" t="str">
        <f>IF(Dashboard!O22="B",IF(X21="",1,X21+1),"")</f>
        <v/>
      </c>
      <c r="Y22" s="1" t="str">
        <f t="shared" si="3"/>
        <v>891000</v>
      </c>
      <c r="Z22" s="1" t="str">
        <f t="shared" si="3"/>
        <v>00012</v>
      </c>
      <c r="AA22" s="1" t="str">
        <f t="shared" si="23"/>
        <v>7891000</v>
      </c>
      <c r="AB22" s="1" t="str">
        <f t="shared" si="24"/>
        <v>000012</v>
      </c>
      <c r="AC22" t="str">
        <f t="shared" si="14"/>
        <v>P</v>
      </c>
      <c r="AD22" t="str">
        <f>IF(C21="",D21,C21)&amp;E21</f>
        <v>TBDW</v>
      </c>
      <c r="AE22" t="str">
        <f>IF(O22="S","B",IFERROR(VLOOKUP(AD22,$AP$3:$AQ$100,2,FALSE),""))</f>
        <v/>
      </c>
      <c r="AF22" t="str">
        <f>IF(J21="",K21,J21)&amp;L21</f>
        <v>L</v>
      </c>
      <c r="AG22" t="str">
        <f>IF(O22="S","B",IFERROR(VLOOKUP(AF22,$AP$3:$AQ$100,2,FALSE),""))</f>
        <v/>
      </c>
      <c r="AH22">
        <f t="shared" si="15"/>
        <v>1</v>
      </c>
      <c r="AI22">
        <f t="shared" si="16"/>
        <v>1</v>
      </c>
      <c r="AN22" t="s">
        <v>105</v>
      </c>
      <c r="AO22" t="s">
        <v>48</v>
      </c>
      <c r="AP22" s="82" t="str">
        <f t="shared" si="25"/>
        <v>F8L</v>
      </c>
      <c r="AQ22" t="s">
        <v>106</v>
      </c>
    </row>
    <row r="23" spans="1:43" ht="15.75" thickBot="1" x14ac:dyDescent="0.3">
      <c r="A23" s="37"/>
      <c r="B23" s="38" t="str">
        <f t="shared" si="4"/>
        <v/>
      </c>
      <c r="C23" s="38" t="str">
        <f>IF(B23="PD",IF(AC23="P",AE23,""),"TBD")</f>
        <v>TBD</v>
      </c>
      <c r="D23" s="38" t="str">
        <f>IF(B23="PD",IF(AC23="B",AE23,""),"TBD")</f>
        <v>TBD</v>
      </c>
      <c r="E23" s="40" t="str">
        <f t="shared" si="7"/>
        <v>W</v>
      </c>
      <c r="G23" s="80" t="str">
        <f>Dashboard!N23</f>
        <v>P</v>
      </c>
      <c r="I23" s="37" t="str">
        <f t="shared" si="8"/>
        <v/>
      </c>
      <c r="J23" s="20" t="str">
        <f>IF(V23="TG",IF(G21="B",IF(AND(AG23=C23,LEN(C23)&gt;0,NOT(C23="B")),LEFT(C23)&amp;(AH23-3),AG23),""),"TBD")</f>
        <v/>
      </c>
      <c r="K23" s="20" t="str">
        <f>IF(V23="TG",IF(G21="P",IF(AND(AG23=D23,LEN(D23)&gt;0,NOT(C23="B")),LEFT(D23)&amp;(AH23-3),AG23),""),"TBD")</f>
        <v/>
      </c>
      <c r="L23" s="20" t="str">
        <f t="shared" si="9"/>
        <v>L</v>
      </c>
      <c r="N23" s="11" t="str">
        <f t="shared" si="10"/>
        <v/>
      </c>
      <c r="O23" t="str">
        <f t="shared" si="17"/>
        <v>C</v>
      </c>
      <c r="P23" s="61" t="str">
        <f t="shared" si="11"/>
        <v>N</v>
      </c>
      <c r="Q23" s="61" t="str">
        <f t="shared" si="12"/>
        <v>N</v>
      </c>
      <c r="R23" s="61" t="str">
        <f t="shared" si="13"/>
        <v>N</v>
      </c>
      <c r="S23" t="str">
        <f t="shared" si="26"/>
        <v/>
      </c>
      <c r="T23">
        <f t="shared" si="21"/>
        <v>0</v>
      </c>
      <c r="U23" t="str">
        <f>IF(OR(AND(OR(U22="T-B",U22="T-C"),T22&lt;1),(AND(U22="T-T",T22&lt;2))),U22,IF(P23="Y","T-C",IF(Q23="Y","T-B",IF(R23="Y","T-T","PD"))))</f>
        <v>T-B</v>
      </c>
      <c r="V23" t="str">
        <f>IF(P23="Y","T-C",IF(Q23="Y","T-B",IF(R23="Y","T-T","TG")))</f>
        <v>TG</v>
      </c>
      <c r="W23">
        <f>IF(Dashboard!N23="P",IF(W22="",1,W22+1),"")</f>
        <v>2</v>
      </c>
      <c r="X23" t="str">
        <f>IF(Dashboard!O23="B",IF(X22="",1,X22+1),"")</f>
        <v/>
      </c>
      <c r="Y23" s="1" t="str">
        <f t="shared" si="3"/>
        <v>910001</v>
      </c>
      <c r="Z23" s="1" t="str">
        <f t="shared" si="3"/>
        <v>00120</v>
      </c>
      <c r="AA23" s="1" t="str">
        <f t="shared" si="23"/>
        <v>8910001</v>
      </c>
      <c r="AB23" s="1" t="str">
        <f t="shared" si="24"/>
        <v>000120</v>
      </c>
      <c r="AC23" t="str">
        <f t="shared" si="14"/>
        <v>P</v>
      </c>
      <c r="AD23" t="str">
        <f>IF(C22="",D22,C22)&amp;E22</f>
        <v>TBDW</v>
      </c>
      <c r="AE23" t="str">
        <f>IF(O23="S","B",IFERROR(VLOOKUP(AD23,$AP$3:$AQ$100,2,FALSE),""))</f>
        <v/>
      </c>
      <c r="AF23" t="str">
        <f>IF(J22="",K22,J22)&amp;L22</f>
        <v>L</v>
      </c>
      <c r="AG23" t="str">
        <f>IF(O23="S","B",IFERROR(VLOOKUP(AF23,$AP$3:$AQ$100,2,FALSE),""))</f>
        <v/>
      </c>
      <c r="AH23">
        <f t="shared" si="15"/>
        <v>1</v>
      </c>
      <c r="AI23">
        <f t="shared" si="16"/>
        <v>1</v>
      </c>
      <c r="AN23" t="s">
        <v>106</v>
      </c>
      <c r="AO23" t="s">
        <v>48</v>
      </c>
      <c r="AP23" s="82" t="str">
        <f t="shared" si="25"/>
        <v>F9L</v>
      </c>
      <c r="AQ23" t="s">
        <v>107</v>
      </c>
    </row>
    <row r="24" spans="1:43" ht="15.75" thickBot="1" x14ac:dyDescent="0.3">
      <c r="A24" s="37"/>
      <c r="B24" s="38" t="str">
        <f t="shared" si="4"/>
        <v/>
      </c>
      <c r="C24" s="38" t="str">
        <f>IF(B24="PD",IF(AC24="P",AE24,""),"TBD")</f>
        <v>TBD</v>
      </c>
      <c r="D24" s="38" t="str">
        <f>IF(B24="PD",IF(AC24="B",AE24,""),"TBD")</f>
        <v>TBD</v>
      </c>
      <c r="E24" s="40" t="str">
        <f t="shared" si="7"/>
        <v>W</v>
      </c>
      <c r="G24" s="80" t="str">
        <f>Dashboard!N24</f>
        <v>P</v>
      </c>
      <c r="I24" s="37" t="str">
        <f t="shared" si="8"/>
        <v/>
      </c>
      <c r="J24" s="20" t="str">
        <f>IF(V24="TG",IF(G22="B",IF(AND(AG24=C24,LEN(C24)&gt;0,NOT(C24="B")),LEFT(C24)&amp;(AH24-3),AG24),""),"TBD")</f>
        <v/>
      </c>
      <c r="K24" s="20" t="str">
        <f>IF(V24="TG",IF(G22="P",IF(AND(AG24=D24,LEN(D24)&gt;0,NOT(C24="B")),LEFT(D24)&amp;(AH24-3),AG24),""),"TBD")</f>
        <v/>
      </c>
      <c r="L24" s="20" t="str">
        <f t="shared" si="9"/>
        <v>L</v>
      </c>
      <c r="M24" s="73"/>
      <c r="N24" s="11" t="str">
        <f t="shared" si="10"/>
        <v/>
      </c>
      <c r="O24" t="str">
        <f t="shared" si="17"/>
        <v>C</v>
      </c>
      <c r="P24" s="61" t="str">
        <f t="shared" si="11"/>
        <v>N</v>
      </c>
      <c r="Q24" s="61" t="str">
        <f t="shared" si="12"/>
        <v>N</v>
      </c>
      <c r="R24" s="61" t="str">
        <f t="shared" si="13"/>
        <v>N</v>
      </c>
      <c r="S24" t="str">
        <f t="shared" si="26"/>
        <v/>
      </c>
      <c r="T24">
        <f>IF(U23=U24,0,IF(L24="L",T23+1,0))</f>
        <v>0</v>
      </c>
      <c r="U24" t="str">
        <f>IF(OR(AND(OR(U23="T-B",U23="T-C"),T23&lt;1),(AND(U23="T-T",T23&lt;2))),U23,IF(P24="Y","T-C",IF(Q24="Y","T-B",IF(R24="Y","T-T","PD"))))</f>
        <v>T-B</v>
      </c>
      <c r="V24" t="str">
        <f>IF(P24="Y","T-C",IF(Q24="Y","T-B",IF(R24="Y","T-T","TG")))</f>
        <v>TG</v>
      </c>
      <c r="W24">
        <f>IF(Dashboard!N24="P",IF(W23="",1,W23+1),"")</f>
        <v>3</v>
      </c>
      <c r="X24" t="str">
        <f>IF(Dashboard!O24="B",IF(X23="",1,X23+1),"")</f>
        <v/>
      </c>
      <c r="Y24" s="1" t="str">
        <f t="shared" si="3"/>
        <v>100012</v>
      </c>
      <c r="Z24" s="1" t="str">
        <f t="shared" si="3"/>
        <v>01200</v>
      </c>
      <c r="AA24" s="1" t="str">
        <f t="shared" si="23"/>
        <v>9100012</v>
      </c>
      <c r="AB24" s="1" t="str">
        <f t="shared" si="24"/>
        <v>001200</v>
      </c>
      <c r="AC24" t="str">
        <f t="shared" si="14"/>
        <v>P</v>
      </c>
      <c r="AD24" t="str">
        <f>IF(C23="",D23,C23)&amp;E23</f>
        <v>TBDW</v>
      </c>
      <c r="AE24" t="str">
        <f>IF(O24="S","B",IFERROR(VLOOKUP(AD24,$AP$3:$AQ$100,2,FALSE),""))</f>
        <v/>
      </c>
      <c r="AF24" t="str">
        <f>IF(J23="",K23,J23)&amp;L23</f>
        <v>L</v>
      </c>
      <c r="AG24" t="str">
        <f>IF(O24="S","B",IFERROR(VLOOKUP(AF24,$AP$3:$AQ$100,2,FALSE),""))</f>
        <v/>
      </c>
      <c r="AH24">
        <f t="shared" si="15"/>
        <v>1</v>
      </c>
      <c r="AI24">
        <f t="shared" si="16"/>
        <v>1</v>
      </c>
      <c r="AN24" t="s">
        <v>107</v>
      </c>
      <c r="AO24" t="s">
        <v>48</v>
      </c>
      <c r="AP24" s="82" t="str">
        <f t="shared" si="25"/>
        <v>F10L</v>
      </c>
      <c r="AQ24" t="s">
        <v>108</v>
      </c>
    </row>
    <row r="25" spans="1:43" ht="15.75" thickBot="1" x14ac:dyDescent="0.3">
      <c r="A25" s="37"/>
      <c r="B25" s="38" t="str">
        <f t="shared" si="4"/>
        <v/>
      </c>
      <c r="C25" s="38" t="str">
        <f>IF(B25="PD",IF(AC25="P",AE25,""),"TBD")</f>
        <v>TBD</v>
      </c>
      <c r="D25" s="38" t="str">
        <f>IF(B25="PD",IF(AC25="B",AE25,""),"TBD")</f>
        <v>TBD</v>
      </c>
      <c r="E25" s="40" t="str">
        <f t="shared" si="7"/>
        <v>W</v>
      </c>
      <c r="G25" s="80" t="str">
        <f>Dashboard!N25</f>
        <v>P</v>
      </c>
      <c r="I25" s="37" t="str">
        <f t="shared" si="8"/>
        <v/>
      </c>
      <c r="J25" s="20" t="str">
        <f>IF(V25="TG",IF(G23="B",IF(AND(AG25=C25,LEN(C25)&gt;0,NOT(C25="B")),LEFT(C25)&amp;(AH25-3),AG25),""),"TBD")</f>
        <v/>
      </c>
      <c r="K25" s="20" t="str">
        <f>IF(V25="TG",IF(G23="P",IF(AND(AG25=D25,LEN(D25)&gt;0,NOT(C25="B")),LEFT(D25)&amp;(AH25-3),AG25),""),"TBD")</f>
        <v/>
      </c>
      <c r="L25" s="20" t="str">
        <f t="shared" si="9"/>
        <v>L</v>
      </c>
      <c r="M25" s="77"/>
      <c r="N25" s="11" t="str">
        <f t="shared" si="10"/>
        <v/>
      </c>
      <c r="O25" t="str">
        <f t="shared" si="17"/>
        <v>C</v>
      </c>
      <c r="P25" s="61" t="str">
        <f t="shared" si="11"/>
        <v>N</v>
      </c>
      <c r="Q25" s="61" t="str">
        <f t="shared" si="12"/>
        <v>N</v>
      </c>
      <c r="R25" s="61" t="str">
        <f t="shared" si="13"/>
        <v>N</v>
      </c>
      <c r="S25" t="str">
        <f t="shared" si="26"/>
        <v/>
      </c>
      <c r="T25">
        <f>IF(U24=U25,0,IF(L25="L",T24+1,0))</f>
        <v>0</v>
      </c>
      <c r="U25" t="str">
        <f>IF(OR(AND(OR(U24="T-B",U24="T-C"),T24&lt;1),(AND(U24="T-T",T24&lt;2))),U24,IF(P25="Y","T-C",IF(Q25="Y","T-B",IF(R25="Y","T-T","PD"))))</f>
        <v>T-B</v>
      </c>
      <c r="V25" t="str">
        <f>IF(P25="Y","T-C",IF(Q25="Y","T-B",IF(R25="Y","T-T","TG")))</f>
        <v>TG</v>
      </c>
      <c r="W25">
        <f>IF(Dashboard!N25="P",IF(W24="",1,W24+1),"")</f>
        <v>4</v>
      </c>
      <c r="X25" t="str">
        <f>IF(Dashboard!O25="B",IF(X24="",1,X24+1),"")</f>
        <v/>
      </c>
      <c r="Y25" s="1" t="str">
        <f t="shared" si="3"/>
        <v>00123</v>
      </c>
      <c r="Z25" s="1" t="str">
        <f t="shared" si="3"/>
        <v>12000</v>
      </c>
      <c r="AA25" s="1" t="str">
        <f t="shared" si="23"/>
        <v>1000123</v>
      </c>
      <c r="AB25" s="1" t="str">
        <f t="shared" si="24"/>
        <v>012000</v>
      </c>
      <c r="AC25" t="str">
        <f t="shared" si="14"/>
        <v>P</v>
      </c>
      <c r="AD25" t="str">
        <f>IF(C24="",D24,C24)&amp;E24</f>
        <v>TBDW</v>
      </c>
      <c r="AE25" t="str">
        <f>IF(O25="S","B",IFERROR(VLOOKUP(AD25,$AP$3:$AQ$100,2,FALSE),""))</f>
        <v/>
      </c>
      <c r="AF25" t="str">
        <f>IF(J24="",K24,J24)&amp;L24</f>
        <v>L</v>
      </c>
      <c r="AG25" t="str">
        <f>IF(O25="S","B",IFERROR(VLOOKUP(AF25,$AP$3:$AQ$100,2,FALSE),""))</f>
        <v/>
      </c>
      <c r="AH25">
        <f t="shared" si="15"/>
        <v>1</v>
      </c>
      <c r="AI25">
        <f t="shared" si="16"/>
        <v>1</v>
      </c>
      <c r="AN25" t="s">
        <v>85</v>
      </c>
      <c r="AO25" t="s">
        <v>48</v>
      </c>
      <c r="AP25" s="82" t="str">
        <f t="shared" si="25"/>
        <v>L5L</v>
      </c>
      <c r="AQ25" t="s">
        <v>89</v>
      </c>
    </row>
    <row r="26" spans="1:43" ht="15.75" thickBot="1" x14ac:dyDescent="0.3">
      <c r="A26" s="37"/>
      <c r="B26" s="38" t="str">
        <f t="shared" si="4"/>
        <v/>
      </c>
      <c r="C26" s="38" t="str">
        <f>IF(B26="PD",IF(AC26="P",AE26,""),"TBD")</f>
        <v>TBD</v>
      </c>
      <c r="D26" s="38" t="str">
        <f>IF(B26="PD",IF(AC26="B",AE26,""),"TBD")</f>
        <v>TBD</v>
      </c>
      <c r="E26" s="40" t="str">
        <f t="shared" si="7"/>
        <v>W</v>
      </c>
      <c r="G26" s="80" t="str">
        <f>Dashboard!N26</f>
        <v>B</v>
      </c>
      <c r="I26" s="37" t="str">
        <f t="shared" si="8"/>
        <v/>
      </c>
      <c r="J26" s="20" t="str">
        <f>IF(V26="TG",IF(G24="B",IF(AND(AG26=C26,LEN(C26)&gt;0,NOT(C26="B")),LEFT(C26)&amp;(AH26-3),AG26),""),"TBD")</f>
        <v/>
      </c>
      <c r="K26" s="20" t="str">
        <f>IF(V26="TG",IF(G24="P",IF(AND(AG26=D26,LEN(D26)&gt;0,NOT(C26="B")),LEFT(D26)&amp;(AH26-3),AG26),""),"TBD")</f>
        <v/>
      </c>
      <c r="L26" s="20" t="str">
        <f t="shared" si="9"/>
        <v>L</v>
      </c>
      <c r="N26" s="11" t="str">
        <f t="shared" si="10"/>
        <v/>
      </c>
      <c r="O26" t="str">
        <f t="shared" si="17"/>
        <v>C</v>
      </c>
      <c r="P26" s="61" t="str">
        <f t="shared" si="11"/>
        <v>N</v>
      </c>
      <c r="Q26" s="61" t="str">
        <f t="shared" si="12"/>
        <v>N</v>
      </c>
      <c r="R26" s="61" t="str">
        <f t="shared" si="13"/>
        <v>N</v>
      </c>
      <c r="S26" t="str">
        <f t="shared" si="26"/>
        <v/>
      </c>
      <c r="T26">
        <f>IF(U25=U26,0,IF(L26="L",T25+1,0))</f>
        <v>0</v>
      </c>
      <c r="U26" t="str">
        <f>IF(OR(AND(OR(U25="T-B",U25="T-C"),T25&lt;1),(AND(U25="T-T",T25&lt;2))),U25,IF(P26="Y","T-C",IF(Q26="Y","T-B",IF(R26="Y","T-T","PD"))))</f>
        <v>T-B</v>
      </c>
      <c r="V26" t="str">
        <f>IF(P26="Y","T-C",IF(Q26="Y","T-B",IF(R26="Y","T-T","TG")))</f>
        <v>TG</v>
      </c>
      <c r="W26" t="str">
        <f>IF(Dashboard!N26="P",IF(W25="",1,W25+1),"")</f>
        <v/>
      </c>
      <c r="X26">
        <f>IF(Dashboard!O26="B",IF(X25="",1,X25+1),"")</f>
        <v>1</v>
      </c>
      <c r="Y26" s="1" t="str">
        <f t="shared" ref="Y26:Z41" si="27">IF(W21="",0,W21)&amp;IF(W22="",0,W22)&amp;IF(W23="",0,W23)&amp;IF(W24="",0,W24)&amp;IF(W25="",0,W25)</f>
        <v>01234</v>
      </c>
      <c r="Z26" s="1" t="str">
        <f t="shared" si="27"/>
        <v>20000</v>
      </c>
      <c r="AA26" s="1" t="str">
        <f t="shared" si="23"/>
        <v>001234</v>
      </c>
      <c r="AB26" s="1" t="str">
        <f t="shared" si="24"/>
        <v>120000</v>
      </c>
      <c r="AC26" t="str">
        <f t="shared" si="14"/>
        <v>P</v>
      </c>
      <c r="AD26" t="str">
        <f>IF(C25="",D25,C25)&amp;E25</f>
        <v>TBDW</v>
      </c>
      <c r="AE26" t="str">
        <f>IF(O26="S","B",IFERROR(VLOOKUP(AD26,$AP$3:$AQ$100,2,FALSE),""))</f>
        <v/>
      </c>
      <c r="AF26" t="str">
        <f>IF(J25="",K25,J25)&amp;L25</f>
        <v>L</v>
      </c>
      <c r="AG26" t="str">
        <f>IF(O26="S","B",IFERROR(VLOOKUP(AF26,$AP$3:$AQ$100,2,FALSE),""))</f>
        <v/>
      </c>
      <c r="AH26">
        <f t="shared" si="15"/>
        <v>1</v>
      </c>
      <c r="AI26">
        <f t="shared" si="16"/>
        <v>1</v>
      </c>
      <c r="AN26" t="s">
        <v>90</v>
      </c>
      <c r="AO26" t="s">
        <v>48</v>
      </c>
      <c r="AP26" s="82" t="str">
        <f t="shared" si="25"/>
        <v>L6L</v>
      </c>
      <c r="AQ26" t="s">
        <v>100</v>
      </c>
    </row>
    <row r="27" spans="1:43" ht="15.75" thickBot="1" x14ac:dyDescent="0.3">
      <c r="A27" s="37"/>
      <c r="B27" s="38" t="str">
        <f t="shared" si="4"/>
        <v/>
      </c>
      <c r="C27" s="38" t="str">
        <f>IF(B27="PD",IF(AC27="P",AE27,""),"TBD")</f>
        <v>TBD</v>
      </c>
      <c r="D27" s="38" t="str">
        <f>IF(B27="PD",IF(AC27="B",AE27,""),"TBD")</f>
        <v>TBD</v>
      </c>
      <c r="E27" s="40" t="str">
        <f t="shared" si="7"/>
        <v>W</v>
      </c>
      <c r="G27" s="80" t="str">
        <f>Dashboard!N27</f>
        <v>B</v>
      </c>
      <c r="I27" s="37" t="str">
        <f t="shared" si="8"/>
        <v/>
      </c>
      <c r="J27" s="20" t="str">
        <f>IF(V27="TG",IF(G25="B",IF(AND(AG27=C27,LEN(C27)&gt;0,NOT(C27="B")),LEFT(C27)&amp;(AH27-3),AG27),""),"TBD")</f>
        <v/>
      </c>
      <c r="K27" s="20" t="str">
        <f>IF(V27="TG",IF(G25="P",IF(AND(AG27=D27,LEN(D27)&gt;0,NOT(C27="B")),LEFT(D27)&amp;(AH27-3),AG27),""),"TBD")</f>
        <v/>
      </c>
      <c r="L27" s="20" t="str">
        <f t="shared" si="9"/>
        <v>L</v>
      </c>
      <c r="N27" s="11" t="str">
        <f t="shared" si="10"/>
        <v/>
      </c>
      <c r="O27" t="str">
        <f t="shared" si="17"/>
        <v>C</v>
      </c>
      <c r="P27" s="61" t="str">
        <f t="shared" si="11"/>
        <v>N</v>
      </c>
      <c r="Q27" s="61" t="str">
        <f t="shared" si="12"/>
        <v>N</v>
      </c>
      <c r="R27" s="61" t="str">
        <f t="shared" si="13"/>
        <v>N</v>
      </c>
      <c r="S27" t="str">
        <f t="shared" si="26"/>
        <v/>
      </c>
      <c r="U27" t="str">
        <f>IF(OR(AND(OR(U26="T-B",U26="T-C"),T26&lt;1),(AND(U26="T-T",T26&lt;2))),U26,IF(P27="Y","T-C",IF(Q27="Y","T-B",IF(R27="Y","T-T","PD"))))</f>
        <v>T-B</v>
      </c>
      <c r="V27" t="str">
        <f>IF(P27="Y","T-C",IF(Q27="Y","T-B",IF(R27="Y","T-T","TG")))</f>
        <v>TG</v>
      </c>
      <c r="W27" t="str">
        <f>IF(Dashboard!N27="P",IF(W26="",1,W26+1),"")</f>
        <v/>
      </c>
      <c r="X27">
        <f>IF(Dashboard!O27="B",IF(X26="",1,X26+1),"")</f>
        <v>2</v>
      </c>
      <c r="Y27" s="1" t="str">
        <f t="shared" si="27"/>
        <v>12340</v>
      </c>
      <c r="Z27" s="1" t="str">
        <f t="shared" si="27"/>
        <v>00001</v>
      </c>
      <c r="AA27" s="1" t="str">
        <f t="shared" si="23"/>
        <v>012340</v>
      </c>
      <c r="AB27" s="1" t="str">
        <f t="shared" si="24"/>
        <v>200001</v>
      </c>
      <c r="AC27" t="str">
        <f t="shared" si="14"/>
        <v>P</v>
      </c>
      <c r="AD27" t="str">
        <f>IF(C26="",D26,C26)&amp;E26</f>
        <v>TBDW</v>
      </c>
      <c r="AE27" t="str">
        <f>IF(O27="S","B",IFERROR(VLOOKUP(AD27,$AP$3:$AQ$100,2,FALSE),""))</f>
        <v/>
      </c>
      <c r="AF27" t="str">
        <f>IF(J26="",K26,J26)&amp;L26</f>
        <v>L</v>
      </c>
      <c r="AG27" t="str">
        <f>IF(O27="S","B",IFERROR(VLOOKUP(AF27,$AP$3:$AQ$100,2,FALSE),""))</f>
        <v/>
      </c>
      <c r="AH27">
        <f t="shared" si="15"/>
        <v>1</v>
      </c>
      <c r="AI27">
        <f t="shared" si="16"/>
        <v>1</v>
      </c>
      <c r="AN27" t="s">
        <v>91</v>
      </c>
      <c r="AO27" t="s">
        <v>48</v>
      </c>
      <c r="AP27" s="82" t="str">
        <f t="shared" si="25"/>
        <v>L7L</v>
      </c>
      <c r="AQ27" t="s">
        <v>101</v>
      </c>
    </row>
    <row r="28" spans="1:43" ht="15.75" thickBot="1" x14ac:dyDescent="0.3">
      <c r="A28" s="37" t="e">
        <f>M28+V28</f>
        <v>#VALUE!</v>
      </c>
      <c r="B28" s="38" t="str">
        <f t="shared" si="4"/>
        <v/>
      </c>
      <c r="C28" s="38" t="str">
        <f>IF(B28="PD",IF(AC28="P",AE28,""),"TBD")</f>
        <v>TBD</v>
      </c>
      <c r="D28" s="38" t="str">
        <f>IF(B28="PD",IF(AC28="B",AE28,""),"TBD")</f>
        <v>TBD</v>
      </c>
      <c r="E28" s="40" t="str">
        <f t="shared" si="7"/>
        <v>W</v>
      </c>
      <c r="G28" s="80" t="str">
        <f>Dashboard!N28</f>
        <v>P</v>
      </c>
      <c r="I28" s="37" t="str">
        <f t="shared" si="8"/>
        <v/>
      </c>
      <c r="J28" s="20" t="str">
        <f>IF(V28="TG",IF(G26="B",IF(AND(AG28=C28,LEN(C28)&gt;0,NOT(C28="B")),LEFT(C28)&amp;(AH28-3),AG28),""),"TBD")</f>
        <v/>
      </c>
      <c r="K28" s="20" t="str">
        <f>IF(V28="TG",IF(G26="P",IF(AND(AG28=D28,LEN(D28)&gt;0,NOT(C28="B")),LEFT(D28)&amp;(AH28-3),AG28),""),"TBD")</f>
        <v/>
      </c>
      <c r="L28" s="20" t="str">
        <f t="shared" si="9"/>
        <v>L</v>
      </c>
      <c r="N28" s="11" t="str">
        <f t="shared" si="10"/>
        <v/>
      </c>
      <c r="O28" t="str">
        <f t="shared" si="17"/>
        <v>C</v>
      </c>
      <c r="P28" s="61" t="str">
        <f t="shared" si="11"/>
        <v>N</v>
      </c>
      <c r="Q28" s="61" t="str">
        <f t="shared" si="12"/>
        <v>N</v>
      </c>
      <c r="R28" s="61" t="str">
        <f t="shared" si="13"/>
        <v>N</v>
      </c>
      <c r="S28" t="str">
        <f t="shared" si="26"/>
        <v/>
      </c>
      <c r="U28" t="str">
        <f>IF(OR(AND(OR(U27="T-B",U27="T-C"),T27&lt;1),(AND(U27="T-T",T27&lt;2))),U27,IF(P28="Y","T-C",IF(Q28="Y","T-B",IF(R28="Y","T-T","PD"))))</f>
        <v>T-B</v>
      </c>
      <c r="V28" t="str">
        <f>IF(P28="Y","T-C",IF(Q28="Y","T-B",IF(R28="Y","T-T","TG")))</f>
        <v>TG</v>
      </c>
      <c r="W28">
        <f>IF(Dashboard!N28="P",IF(W27="",1,W27+1),"")</f>
        <v>1</v>
      </c>
      <c r="X28" t="str">
        <f>IF(Dashboard!O28="B",IF(X27="",1,X27+1),"")</f>
        <v/>
      </c>
      <c r="Y28" s="1" t="str">
        <f t="shared" si="27"/>
        <v>23400</v>
      </c>
      <c r="Z28" s="1" t="str">
        <f t="shared" si="27"/>
        <v>00012</v>
      </c>
      <c r="AA28" s="1" t="str">
        <f t="shared" si="23"/>
        <v>123400</v>
      </c>
      <c r="AB28" s="1" t="str">
        <f t="shared" si="24"/>
        <v>000012</v>
      </c>
      <c r="AC28" t="str">
        <f t="shared" si="14"/>
        <v>P</v>
      </c>
      <c r="AD28" t="str">
        <f>IF(C27="",D27,C27)&amp;E27</f>
        <v>TBDW</v>
      </c>
      <c r="AE28" t="str">
        <f>IF(O28="S","B",IFERROR(VLOOKUP(AD28,$AP$3:$AQ$100,2,FALSE),""))</f>
        <v/>
      </c>
      <c r="AF28" t="str">
        <f>IF(J27="",K27,J27)&amp;L27</f>
        <v>L</v>
      </c>
      <c r="AG28" t="str">
        <f>IF(O28="S","B",IFERROR(VLOOKUP(AF28,$AP$3:$AQ$100,2,FALSE),""))</f>
        <v/>
      </c>
      <c r="AH28">
        <f t="shared" si="15"/>
        <v>1</v>
      </c>
      <c r="AI28">
        <f t="shared" si="16"/>
        <v>1</v>
      </c>
      <c r="AN28" t="s">
        <v>92</v>
      </c>
      <c r="AO28" t="s">
        <v>48</v>
      </c>
      <c r="AP28" s="82" t="str">
        <f t="shared" si="25"/>
        <v>L8L</v>
      </c>
      <c r="AQ28" t="s">
        <v>102</v>
      </c>
    </row>
    <row r="29" spans="1:43" ht="15.75" thickBot="1" x14ac:dyDescent="0.3">
      <c r="A29" s="37" t="e">
        <f>M29+V29</f>
        <v>#VALUE!</v>
      </c>
      <c r="B29" s="38" t="str">
        <f t="shared" si="4"/>
        <v/>
      </c>
      <c r="C29" s="38" t="str">
        <f>IF(B29="PD",IF(AC29="P",AE29,""),"TBD")</f>
        <v>TBD</v>
      </c>
      <c r="D29" s="38" t="str">
        <f>IF(B29="PD",IF(AC29="B",AE29,""),"TBD")</f>
        <v>TBD</v>
      </c>
      <c r="E29" s="40" t="str">
        <f t="shared" si="7"/>
        <v>W</v>
      </c>
      <c r="G29" s="80" t="str">
        <f>Dashboard!N29</f>
        <v>P</v>
      </c>
      <c r="I29" s="37" t="str">
        <f t="shared" si="8"/>
        <v/>
      </c>
      <c r="J29" s="20" t="str">
        <f>IF(V29="TG",IF(G27="B",IF(AND(AG29=C29,LEN(C29)&gt;0,NOT(C29="B")),LEFT(C29)&amp;(AH29-3),AG29),""),"TBD")</f>
        <v/>
      </c>
      <c r="K29" s="20" t="str">
        <f>IF(V29="TG",IF(G27="P",IF(AND(AG29=D29,LEN(D29)&gt;0,NOT(C29="B")),LEFT(D29)&amp;(AH29-3),AG29),""),"TBD")</f>
        <v/>
      </c>
      <c r="L29" s="20" t="str">
        <f t="shared" si="9"/>
        <v>L</v>
      </c>
      <c r="M29" s="73"/>
      <c r="N29" s="11" t="str">
        <f t="shared" si="10"/>
        <v/>
      </c>
      <c r="O29" t="str">
        <f t="shared" si="17"/>
        <v>C</v>
      </c>
      <c r="P29" s="61" t="str">
        <f t="shared" si="11"/>
        <v>N</v>
      </c>
      <c r="Q29" s="61" t="str">
        <f t="shared" si="12"/>
        <v>N</v>
      </c>
      <c r="R29" s="61" t="str">
        <f t="shared" si="13"/>
        <v>N</v>
      </c>
      <c r="S29" t="str">
        <f t="shared" si="26"/>
        <v/>
      </c>
      <c r="U29" t="str">
        <f>IF(OR(AND(OR(U28="T-B",U28="T-C"),T28&lt;1),(AND(U28="T-T",T28&lt;2))),U28,IF(P29="Y","T-C",IF(Q29="Y","T-B",IF(R29="Y","T-T","PD"))))</f>
        <v>T-B</v>
      </c>
      <c r="V29" t="str">
        <f>IF(P29="Y","T-C",IF(Q29="Y","T-B",IF(R29="Y","T-T","TG")))</f>
        <v>TG</v>
      </c>
      <c r="W29">
        <f>IF(Dashboard!N29="P",IF(W28="",1,W28+1),"")</f>
        <v>2</v>
      </c>
      <c r="X29" t="str">
        <f>IF(Dashboard!O29="B",IF(X28="",1,X28+1),"")</f>
        <v/>
      </c>
      <c r="Y29" s="1" t="str">
        <f t="shared" si="27"/>
        <v>34001</v>
      </c>
      <c r="Z29" s="1" t="str">
        <f t="shared" si="27"/>
        <v>00120</v>
      </c>
      <c r="AA29" s="1" t="str">
        <f t="shared" si="23"/>
        <v>234001</v>
      </c>
      <c r="AB29" s="1" t="str">
        <f t="shared" si="24"/>
        <v>000120</v>
      </c>
      <c r="AC29" t="str">
        <f t="shared" si="14"/>
        <v>P</v>
      </c>
      <c r="AD29" t="str">
        <f>IF(C28="",D28,C28)&amp;E28</f>
        <v>TBDW</v>
      </c>
      <c r="AE29" t="str">
        <f>IF(O29="S","B",IFERROR(VLOOKUP(AD29,$AP$3:$AQ$100,2,FALSE),""))</f>
        <v/>
      </c>
      <c r="AF29" t="str">
        <f>IF(J28="",K28,J28)&amp;L28</f>
        <v>L</v>
      </c>
      <c r="AG29" t="str">
        <f>IF(O29="S","B",IFERROR(VLOOKUP(AF29,$AP$3:$AQ$100,2,FALSE),""))</f>
        <v/>
      </c>
      <c r="AH29">
        <f t="shared" si="15"/>
        <v>1</v>
      </c>
      <c r="AI29">
        <f t="shared" si="16"/>
        <v>1</v>
      </c>
      <c r="AN29" t="s">
        <v>93</v>
      </c>
      <c r="AO29" t="s">
        <v>48</v>
      </c>
      <c r="AP29" s="82" t="str">
        <f t="shared" si="25"/>
        <v>L9L</v>
      </c>
      <c r="AQ29" t="s">
        <v>103</v>
      </c>
    </row>
    <row r="30" spans="1:43" ht="15.75" thickBot="1" x14ac:dyDescent="0.3">
      <c r="A30" s="37" t="e">
        <f>M30+V30</f>
        <v>#VALUE!</v>
      </c>
      <c r="B30" s="38" t="str">
        <f t="shared" si="4"/>
        <v/>
      </c>
      <c r="C30" s="38" t="str">
        <f>IF(B30="PD",IF(AC30="P",AE30,""),"TBD")</f>
        <v>TBD</v>
      </c>
      <c r="D30" s="38" t="str">
        <f>IF(B30="PD",IF(AC30="B",AE30,""),"TBD")</f>
        <v>TBD</v>
      </c>
      <c r="E30" s="40" t="str">
        <f t="shared" si="7"/>
        <v>W</v>
      </c>
      <c r="G30" s="80" t="str">
        <f>Dashboard!N30</f>
        <v>P</v>
      </c>
      <c r="I30" s="37" t="str">
        <f t="shared" si="8"/>
        <v/>
      </c>
      <c r="J30" s="20" t="str">
        <f>IF(V30="TG",IF(G28="B",IF(AND(AG30=C30,LEN(C30)&gt;0,NOT(C30="B")),LEFT(C30)&amp;(AH30-3),AG30),""),"TBD")</f>
        <v/>
      </c>
      <c r="K30" s="20" t="str">
        <f>IF(V30="TG",IF(G28="P",IF(AND(AG30=D30,LEN(D30)&gt;0,NOT(C30="B")),LEFT(D30)&amp;(AH30-3),AG30),""),"TBD")</f>
        <v/>
      </c>
      <c r="L30" s="20" t="str">
        <f t="shared" si="9"/>
        <v>L</v>
      </c>
      <c r="M30" s="77"/>
      <c r="N30" s="11" t="str">
        <f t="shared" si="10"/>
        <v/>
      </c>
      <c r="O30" t="str">
        <f t="shared" si="17"/>
        <v>C</v>
      </c>
      <c r="P30" s="61" t="str">
        <f t="shared" si="11"/>
        <v>N</v>
      </c>
      <c r="Q30" s="61" t="str">
        <f t="shared" si="12"/>
        <v>N</v>
      </c>
      <c r="R30" s="61" t="str">
        <f t="shared" si="13"/>
        <v>N</v>
      </c>
      <c r="S30" t="str">
        <f t="shared" si="26"/>
        <v/>
      </c>
      <c r="U30" t="str">
        <f>IF(OR(AND(OR(U29="T-B",U29="T-C"),T29&lt;1),(AND(U29="T-T",T29&lt;2))),U29,IF(P30="Y","T-C",IF(Q30="Y","T-B",IF(R30="Y","T-T","PD"))))</f>
        <v>T-B</v>
      </c>
      <c r="V30" t="str">
        <f>IF(P30="Y","T-C",IF(Q30="Y","T-B",IF(R30="Y","T-T","TG")))</f>
        <v>TG</v>
      </c>
      <c r="W30">
        <f>IF(Dashboard!N30="P",IF(W29="",1,W29+1),"")</f>
        <v>3</v>
      </c>
      <c r="X30" t="str">
        <f>IF(Dashboard!O30="B",IF(X29="",1,X29+1),"")</f>
        <v/>
      </c>
      <c r="Y30" s="1" t="str">
        <f t="shared" si="27"/>
        <v>40012</v>
      </c>
      <c r="Z30" s="1" t="str">
        <f t="shared" si="27"/>
        <v>01200</v>
      </c>
      <c r="AA30" s="1" t="str">
        <f t="shared" si="23"/>
        <v>340012</v>
      </c>
      <c r="AB30" s="1" t="str">
        <f t="shared" si="24"/>
        <v>001200</v>
      </c>
      <c r="AC30" t="str">
        <f t="shared" si="14"/>
        <v>P</v>
      </c>
      <c r="AD30" t="str">
        <f>IF(C29="",D29,C29)&amp;E29</f>
        <v>TBDW</v>
      </c>
      <c r="AE30" t="str">
        <f>IF(O30="S","B",IFERROR(VLOOKUP(AD30,$AP$3:$AQ$100,2,FALSE),""))</f>
        <v/>
      </c>
      <c r="AF30" t="str">
        <f>IF(J29="",K29,J29)&amp;L29</f>
        <v>L</v>
      </c>
      <c r="AG30" t="str">
        <f>IF(O30="S","B",IFERROR(VLOOKUP(AF30,$AP$3:$AQ$100,2,FALSE),""))</f>
        <v/>
      </c>
      <c r="AH30">
        <f t="shared" si="15"/>
        <v>1</v>
      </c>
      <c r="AI30">
        <f t="shared" si="16"/>
        <v>1</v>
      </c>
      <c r="AN30" t="s">
        <v>94</v>
      </c>
      <c r="AO30" t="s">
        <v>48</v>
      </c>
      <c r="AP30" s="82" t="str">
        <f t="shared" si="25"/>
        <v>L10L</v>
      </c>
      <c r="AQ30" t="s">
        <v>104</v>
      </c>
    </row>
    <row r="31" spans="1:43" ht="15.75" thickBot="1" x14ac:dyDescent="0.3">
      <c r="A31" s="37" t="e">
        <f>M31+V31</f>
        <v>#VALUE!</v>
      </c>
      <c r="B31" s="38" t="str">
        <f t="shared" si="4"/>
        <v/>
      </c>
      <c r="C31" s="38" t="str">
        <f>IF(B31="PD",IF(AC31="P",AE31,""),"TBD")</f>
        <v>TBD</v>
      </c>
      <c r="D31" s="38" t="str">
        <f>IF(B31="PD",IF(AC31="B",AE31,""),"TBD")</f>
        <v>TBD</v>
      </c>
      <c r="E31" s="40" t="str">
        <f t="shared" si="7"/>
        <v>W</v>
      </c>
      <c r="G31" s="80" t="str">
        <f>Dashboard!N31</f>
        <v>B</v>
      </c>
      <c r="I31" s="37" t="str">
        <f t="shared" si="8"/>
        <v/>
      </c>
      <c r="J31" s="20" t="str">
        <f>IF(V31="TG",IF(G29="B",IF(AND(AG31=C31,LEN(C31)&gt;0,NOT(C31="B")),LEFT(C31)&amp;(AH31-3),AG31),""),"TBD")</f>
        <v/>
      </c>
      <c r="K31" s="20" t="str">
        <f>IF(V31="TG",IF(G29="P",IF(AND(AG31=D31,LEN(D31)&gt;0,NOT(C31="B")),LEFT(D31)&amp;(AH31-3),AG31),""),"TBD")</f>
        <v/>
      </c>
      <c r="L31" s="20" t="str">
        <f t="shared" si="9"/>
        <v>L</v>
      </c>
      <c r="N31" s="11" t="str">
        <f t="shared" si="10"/>
        <v/>
      </c>
      <c r="O31" t="str">
        <f t="shared" si="17"/>
        <v>C</v>
      </c>
      <c r="P31" s="61" t="str">
        <f t="shared" si="11"/>
        <v>N</v>
      </c>
      <c r="Q31" s="61" t="str">
        <f t="shared" si="12"/>
        <v>N</v>
      </c>
      <c r="R31" s="61" t="str">
        <f t="shared" si="13"/>
        <v>N</v>
      </c>
      <c r="S31" t="str">
        <f t="shared" si="26"/>
        <v/>
      </c>
      <c r="U31" t="str">
        <f>IF(OR(AND(OR(U30="T-B",U30="T-C"),T30&lt;1),(AND(U30="T-T",T30&lt;2))),U30,IF(P31="Y","T-C",IF(Q31="Y","T-B",IF(R31="Y","T-T","PD"))))</f>
        <v>T-B</v>
      </c>
      <c r="V31" t="str">
        <f>IF(P31="Y","T-C",IF(Q31="Y","T-B",IF(R31="Y","T-T","TG")))</f>
        <v>TG</v>
      </c>
      <c r="W31" t="str">
        <f>IF(Dashboard!N31="P",IF(W30="",1,W30+1),"")</f>
        <v/>
      </c>
      <c r="X31">
        <f>IF(Dashboard!O31="B",IF(X30="",1,X30+1),"")</f>
        <v>1</v>
      </c>
      <c r="Y31" s="1" t="str">
        <f t="shared" si="27"/>
        <v>00123</v>
      </c>
      <c r="Z31" s="1" t="str">
        <f t="shared" si="27"/>
        <v>12000</v>
      </c>
      <c r="AA31" s="1" t="str">
        <f t="shared" si="23"/>
        <v>400123</v>
      </c>
      <c r="AB31" s="1" t="str">
        <f t="shared" si="24"/>
        <v>012000</v>
      </c>
      <c r="AC31" t="str">
        <f t="shared" si="14"/>
        <v>P</v>
      </c>
      <c r="AD31" t="str">
        <f>IF(C30="",D30,C30)&amp;E30</f>
        <v>TBDW</v>
      </c>
      <c r="AE31" t="str">
        <f>IF(O31="S","B",IFERROR(VLOOKUP(AD31,$AP$3:$AQ$100,2,FALSE),""))</f>
        <v/>
      </c>
      <c r="AF31" t="str">
        <f>IF(C30="",D30,C30)&amp;E30</f>
        <v>TBDW</v>
      </c>
      <c r="AG31" t="str">
        <f>IF(O31="S","B",IFERROR(VLOOKUP(AF31,$AP$3:$AQ$100,2,FALSE),""))</f>
        <v/>
      </c>
      <c r="AH31">
        <f t="shared" si="15"/>
        <v>1</v>
      </c>
      <c r="AI31">
        <f t="shared" si="16"/>
        <v>1</v>
      </c>
      <c r="AN31" t="s">
        <v>89</v>
      </c>
      <c r="AO31" t="s">
        <v>49</v>
      </c>
      <c r="AP31" s="82" t="str">
        <f t="shared" ref="AP31:AP40" si="28">AN31&amp;AO31</f>
        <v>F2W</v>
      </c>
      <c r="AQ31" t="s">
        <v>30</v>
      </c>
    </row>
    <row r="32" spans="1:43" ht="15.75" thickBot="1" x14ac:dyDescent="0.3">
      <c r="A32" s="37" t="e">
        <f>M32+V32</f>
        <v>#VALUE!</v>
      </c>
      <c r="B32" s="38" t="str">
        <f t="shared" si="4"/>
        <v/>
      </c>
      <c r="C32" s="38" t="str">
        <f>IF(B32="PD",IF(AC32="P",AE32,""),"TBD")</f>
        <v>TBD</v>
      </c>
      <c r="D32" s="38" t="str">
        <f>IF(B32="PD",IF(AC32="B",AE32,""),"TBD")</f>
        <v>TBD</v>
      </c>
      <c r="E32" s="40" t="str">
        <f t="shared" si="7"/>
        <v>W</v>
      </c>
      <c r="G32" s="80" t="str">
        <f>Dashboard!N32</f>
        <v>P</v>
      </c>
      <c r="I32" s="37" t="str">
        <f t="shared" si="8"/>
        <v/>
      </c>
      <c r="J32" s="20" t="str">
        <f>IF(V32="TG",IF(G30="B",IF(AND(AG32=C32,LEN(C32)&gt;0,NOT(C32="B")),LEFT(C32)&amp;(AH32-3),AG32),""),"TBD")</f>
        <v/>
      </c>
      <c r="K32" s="20" t="str">
        <f>IF(V32="TG",IF(G30="P",IF(AND(AG32=D32,LEN(D32)&gt;0,NOT(C32="B")),LEFT(D32)&amp;(AH32-3),AG32),""),"TBD")</f>
        <v/>
      </c>
      <c r="L32" s="20" t="str">
        <f t="shared" si="9"/>
        <v>L</v>
      </c>
      <c r="N32" s="11" t="str">
        <f t="shared" si="10"/>
        <v/>
      </c>
      <c r="O32" t="str">
        <f t="shared" si="17"/>
        <v>C</v>
      </c>
      <c r="P32" s="61" t="str">
        <f t="shared" si="11"/>
        <v>N</v>
      </c>
      <c r="Q32" s="61" t="str">
        <f t="shared" si="12"/>
        <v>N</v>
      </c>
      <c r="R32" s="61" t="str">
        <f t="shared" si="13"/>
        <v>N</v>
      </c>
      <c r="S32" t="str">
        <f t="shared" si="26"/>
        <v/>
      </c>
      <c r="U32" t="str">
        <f>IF(OR(AND(OR(U31="T-B",U31="T-C"),T31&lt;1),(AND(U31="T-T",T31&lt;2))),U31,IF(P32="Y","T-C",IF(Q32="Y","T-B",IF(R32="Y","T-T","PD"))))</f>
        <v>T-B</v>
      </c>
      <c r="V32" t="str">
        <f>IF(P32="Y","T-C",IF(Q32="Y","T-B",IF(R32="Y","T-T","TG")))</f>
        <v>TG</v>
      </c>
      <c r="W32">
        <f>IF(Dashboard!N32="P",IF(W31="",1,W31+1),"")</f>
        <v>1</v>
      </c>
      <c r="X32" t="str">
        <f>IF(Dashboard!O32="B",IF(X31="",1,X31+1),"")</f>
        <v/>
      </c>
      <c r="Y32" s="1" t="str">
        <f t="shared" si="27"/>
        <v>01230</v>
      </c>
      <c r="Z32" s="1" t="str">
        <f t="shared" si="27"/>
        <v>20001</v>
      </c>
      <c r="AA32" s="1" t="str">
        <f t="shared" si="23"/>
        <v>001230</v>
      </c>
      <c r="AB32" s="1" t="str">
        <f t="shared" si="24"/>
        <v>120001</v>
      </c>
      <c r="AC32" t="str">
        <f t="shared" si="14"/>
        <v>P</v>
      </c>
      <c r="AD32" t="str">
        <f>IF(C31="",D31,C31)&amp;E31</f>
        <v>TBDW</v>
      </c>
      <c r="AE32" t="str">
        <f>IF(O32="S","B",IFERROR(VLOOKUP(AD32,$AP$3:$AQ$100,2,FALSE),""))</f>
        <v/>
      </c>
      <c r="AF32" t="str">
        <f>IF(C31="",D31,C31)&amp;E31</f>
        <v>TBDW</v>
      </c>
      <c r="AG32" t="str">
        <f>IF(O32="S","B",IFERROR(VLOOKUP(AF32,$AP$3:$AQ$100,2,FALSE),""))</f>
        <v/>
      </c>
      <c r="AH32">
        <f t="shared" si="15"/>
        <v>1</v>
      </c>
      <c r="AI32">
        <f t="shared" si="16"/>
        <v>1</v>
      </c>
      <c r="AN32" t="s">
        <v>100</v>
      </c>
      <c r="AO32" t="s">
        <v>49</v>
      </c>
      <c r="AP32" s="82" t="str">
        <f t="shared" si="28"/>
        <v>F3W</v>
      </c>
      <c r="AQ32" t="s">
        <v>89</v>
      </c>
    </row>
    <row r="33" spans="1:43" ht="15.75" thickBot="1" x14ac:dyDescent="0.3">
      <c r="A33" s="37" t="e">
        <f>M33+V33</f>
        <v>#VALUE!</v>
      </c>
      <c r="B33" s="38" t="str">
        <f t="shared" si="4"/>
        <v/>
      </c>
      <c r="C33" s="38" t="str">
        <f>IF(B33="PD",IF(AC33="P",AE33,""),"TBD")</f>
        <v>TBD</v>
      </c>
      <c r="D33" s="38" t="str">
        <f>IF(B33="PD",IF(AC33="B",AE33,""),"TBD")</f>
        <v>TBD</v>
      </c>
      <c r="E33" s="40" t="str">
        <f t="shared" si="7"/>
        <v>W</v>
      </c>
      <c r="G33" s="80" t="str">
        <f>Dashboard!N33</f>
        <v>B</v>
      </c>
      <c r="I33" s="37" t="str">
        <f t="shared" si="8"/>
        <v/>
      </c>
      <c r="J33" s="20" t="str">
        <f>IF(V33="TG",IF(G31="B",IF(AND(AG33=C33,LEN(C33)&gt;0,NOT(C33="B")),LEFT(C33)&amp;(AH33-3),AG33),""),"TBD")</f>
        <v/>
      </c>
      <c r="K33" s="20" t="str">
        <f>IF(V33="TG",IF(G31="P",IF(AND(AG33=D33,LEN(D33)&gt;0,NOT(C33="B")),LEFT(D33)&amp;(AH33-3),AG33),""),"TBD")</f>
        <v/>
      </c>
      <c r="L33" s="20" t="str">
        <f t="shared" si="9"/>
        <v>L</v>
      </c>
      <c r="N33" s="11" t="str">
        <f t="shared" si="10"/>
        <v/>
      </c>
      <c r="O33" t="str">
        <f t="shared" si="17"/>
        <v>C</v>
      </c>
      <c r="P33" s="61" t="str">
        <f t="shared" si="11"/>
        <v>N</v>
      </c>
      <c r="Q33" s="61" t="str">
        <f t="shared" si="12"/>
        <v>N</v>
      </c>
      <c r="R33" s="61" t="str">
        <f t="shared" si="13"/>
        <v>N</v>
      </c>
      <c r="S33" t="str">
        <f t="shared" si="26"/>
        <v/>
      </c>
      <c r="U33" t="str">
        <f>IF(OR(AND(OR(U32="T-B",U32="T-C"),T32&lt;1),(AND(U32="T-T",T32&lt;2))),U32,IF(P33="Y","T-C",IF(Q33="Y","T-B",IF(R33="Y","T-T","PD"))))</f>
        <v>T-B</v>
      </c>
      <c r="V33" t="str">
        <f>IF(P33="Y","T-C",IF(Q33="Y","T-B",IF(R33="Y","T-T","TG")))</f>
        <v>TG</v>
      </c>
      <c r="W33" t="str">
        <f>IF(Dashboard!N33="P",IF(W32="",1,W32+1),"")</f>
        <v/>
      </c>
      <c r="X33">
        <f>IF(Dashboard!O33="B",IF(X32="",1,X32+1),"")</f>
        <v>1</v>
      </c>
      <c r="Y33" s="1" t="str">
        <f t="shared" si="27"/>
        <v>12301</v>
      </c>
      <c r="Z33" s="1" t="str">
        <f t="shared" si="27"/>
        <v>00010</v>
      </c>
      <c r="AA33" s="1" t="str">
        <f t="shared" si="23"/>
        <v>012301</v>
      </c>
      <c r="AB33" s="1" t="str">
        <f t="shared" si="24"/>
        <v>200010</v>
      </c>
      <c r="AC33" t="str">
        <f t="shared" si="14"/>
        <v>P</v>
      </c>
      <c r="AD33" t="str">
        <f>IF(C32="",D32,C32)&amp;E32</f>
        <v>TBDW</v>
      </c>
      <c r="AE33" t="str">
        <f>IF(O33="S","B",IFERROR(VLOOKUP(AD33,$AP$3:$AQ$100,2,FALSE),""))</f>
        <v/>
      </c>
      <c r="AF33" t="str">
        <f>IF(C32="",D32,C32)&amp;E32</f>
        <v>TBDW</v>
      </c>
      <c r="AG33" t="str">
        <f>IF(O33="S","B",IFERROR(VLOOKUP(AF33,$AP$3:$AQ$100,2,FALSE),""))</f>
        <v/>
      </c>
      <c r="AH33">
        <f t="shared" si="15"/>
        <v>1</v>
      </c>
      <c r="AI33">
        <f t="shared" si="16"/>
        <v>1</v>
      </c>
      <c r="AN33" t="s">
        <v>101</v>
      </c>
      <c r="AO33" t="s">
        <v>49</v>
      </c>
      <c r="AP33" s="82" t="str">
        <f t="shared" si="28"/>
        <v>F4W</v>
      </c>
      <c r="AQ33" t="s">
        <v>100</v>
      </c>
    </row>
    <row r="34" spans="1:43" ht="15.75" thickBot="1" x14ac:dyDescent="0.3">
      <c r="A34" s="37" t="e">
        <f>M34+V34</f>
        <v>#VALUE!</v>
      </c>
      <c r="B34" s="38" t="str">
        <f t="shared" si="4"/>
        <v/>
      </c>
      <c r="C34" s="38" t="str">
        <f>IF(B34="PD",IF(AC34="P",AE34,""),"TBD")</f>
        <v>TBD</v>
      </c>
      <c r="D34" s="38" t="str">
        <f>IF(B34="PD",IF(AC34="B",AE34,""),"TBD")</f>
        <v>TBD</v>
      </c>
      <c r="E34" s="40" t="str">
        <f t="shared" si="7"/>
        <v>W</v>
      </c>
      <c r="G34" s="80" t="str">
        <f>Dashboard!N34</f>
        <v>P</v>
      </c>
      <c r="I34" s="37" t="str">
        <f t="shared" si="8"/>
        <v/>
      </c>
      <c r="J34" s="20" t="str">
        <f>IF(V34="TG",IF(G32="B",IF(AND(AG34=C34,LEN(C34)&gt;0,NOT(C34="B")),LEFT(C34)&amp;(AH34-3),AG34),""),"TBD")</f>
        <v/>
      </c>
      <c r="K34" s="20" t="str">
        <f>IF(V34="TG",IF(G32="P",IF(AND(AG34=D34,LEN(D34)&gt;0,NOT(C34="B")),LEFT(D34)&amp;(AH34-3),AG34),""),"TBD")</f>
        <v/>
      </c>
      <c r="L34" s="20" t="str">
        <f t="shared" si="9"/>
        <v>L</v>
      </c>
      <c r="M34" s="73"/>
      <c r="N34" s="11" t="str">
        <f t="shared" si="10"/>
        <v/>
      </c>
      <c r="O34" t="str">
        <f t="shared" si="17"/>
        <v>C</v>
      </c>
      <c r="P34" s="61" t="str">
        <f t="shared" si="11"/>
        <v>N</v>
      </c>
      <c r="Q34" s="61" t="str">
        <f t="shared" si="12"/>
        <v>N</v>
      </c>
      <c r="R34" s="61" t="str">
        <f t="shared" si="13"/>
        <v>N</v>
      </c>
      <c r="S34" t="str">
        <f t="shared" si="26"/>
        <v/>
      </c>
      <c r="U34" t="str">
        <f>IF(OR(AND(OR(U33="T-B",U33="T-C"),T33&lt;1),(AND(U33="T-T",T33&lt;2))),U33,IF(P34="Y","T-C",IF(Q34="Y","T-B",IF(R34="Y","T-T","PD"))))</f>
        <v>T-B</v>
      </c>
      <c r="V34" t="str">
        <f>IF(P34="Y","T-C",IF(Q34="Y","T-B",IF(R34="Y","T-T","TG")))</f>
        <v>TG</v>
      </c>
      <c r="W34">
        <f>IF(Dashboard!N34="P",IF(W33="",1,W33+1),"")</f>
        <v>1</v>
      </c>
      <c r="X34" t="str">
        <f>IF(Dashboard!O34="B",IF(X33="",1,X33+1),"")</f>
        <v/>
      </c>
      <c r="Y34" s="1" t="str">
        <f t="shared" si="27"/>
        <v>23010</v>
      </c>
      <c r="Z34" s="1" t="str">
        <f t="shared" si="27"/>
        <v>00101</v>
      </c>
      <c r="AA34" s="1" t="str">
        <f t="shared" si="23"/>
        <v>123010</v>
      </c>
      <c r="AB34" s="1" t="str">
        <f t="shared" si="24"/>
        <v>000101</v>
      </c>
      <c r="AC34" t="str">
        <f t="shared" si="14"/>
        <v>P</v>
      </c>
      <c r="AD34" t="str">
        <f>IF(C33="",D33,C33)&amp;E33</f>
        <v>TBDW</v>
      </c>
      <c r="AE34" t="str">
        <f>IF(O34="S","B",IFERROR(VLOOKUP(AD34,$AP$3:$AQ$100,2,FALSE),""))</f>
        <v/>
      </c>
      <c r="AF34" t="str">
        <f>IF(C33="",D33,C33)&amp;E33</f>
        <v>TBDW</v>
      </c>
      <c r="AG34" t="str">
        <f>IF(O34="S","B",IFERROR(VLOOKUP(AF34,$AP$3:$AQ$100,2,FALSE),""))</f>
        <v/>
      </c>
      <c r="AH34">
        <f t="shared" si="15"/>
        <v>1</v>
      </c>
      <c r="AI34">
        <f t="shared" si="16"/>
        <v>1</v>
      </c>
      <c r="AN34" t="s">
        <v>102</v>
      </c>
      <c r="AO34" t="s">
        <v>49</v>
      </c>
      <c r="AP34" s="82" t="str">
        <f t="shared" si="28"/>
        <v>F5W</v>
      </c>
      <c r="AQ34" t="s">
        <v>101</v>
      </c>
    </row>
    <row r="35" spans="1:43" ht="15.75" thickBot="1" x14ac:dyDescent="0.3">
      <c r="A35" s="37" t="e">
        <f>M35+V35</f>
        <v>#VALUE!</v>
      </c>
      <c r="B35" s="38" t="str">
        <f t="shared" si="4"/>
        <v/>
      </c>
      <c r="C35" s="38" t="str">
        <f>IF(B35="PD",IF(AC35="P",AE35,""),"TBD")</f>
        <v>TBD</v>
      </c>
      <c r="D35" s="38" t="str">
        <f>IF(B35="PD",IF(AC35="B",AE35,""),"TBD")</f>
        <v>TBD</v>
      </c>
      <c r="E35" s="40" t="str">
        <f t="shared" si="7"/>
        <v>W</v>
      </c>
      <c r="G35" s="80" t="str">
        <f>Dashboard!N35</f>
        <v>P</v>
      </c>
      <c r="I35" s="37" t="str">
        <f t="shared" si="8"/>
        <v/>
      </c>
      <c r="J35" s="20" t="str">
        <f>IF(V35="TG",IF(G33="B",IF(AND(AG35=C35,LEN(C35)&gt;0,NOT(C35="B")),LEFT(C35)&amp;(AH35-3),AG35),""),"TBD")</f>
        <v/>
      </c>
      <c r="K35" s="20" t="str">
        <f>IF(V35="TG",IF(G33="P",IF(AND(AG35=D35,LEN(D35)&gt;0,NOT(C35="B")),LEFT(D35)&amp;(AH35-3),AG35),""),"TBD")</f>
        <v/>
      </c>
      <c r="L35" s="20" t="str">
        <f t="shared" si="9"/>
        <v>L</v>
      </c>
      <c r="M35" s="77"/>
      <c r="N35" s="11" t="str">
        <f t="shared" si="10"/>
        <v/>
      </c>
      <c r="O35" t="str">
        <f t="shared" si="17"/>
        <v>C</v>
      </c>
      <c r="P35" s="61" t="str">
        <f t="shared" si="11"/>
        <v>N</v>
      </c>
      <c r="Q35" s="61" t="str">
        <f t="shared" si="12"/>
        <v>N</v>
      </c>
      <c r="R35" s="61" t="str">
        <f t="shared" si="13"/>
        <v>N</v>
      </c>
      <c r="S35" t="str">
        <f t="shared" si="26"/>
        <v/>
      </c>
      <c r="U35" t="str">
        <f>IF(OR(AND(OR(U34="T-B",U34="T-C"),T34&lt;1),(AND(U34="T-T",T34&lt;2))),U34,IF(P35="Y","T-C",IF(Q35="Y","T-B",IF(R35="Y","T-T","PD"))))</f>
        <v>T-B</v>
      </c>
      <c r="V35" t="str">
        <f>IF(P35="Y","T-C",IF(Q35="Y","T-B",IF(R35="Y","T-T","TG")))</f>
        <v>TG</v>
      </c>
      <c r="W35">
        <f>IF(Dashboard!N35="P",IF(W34="",1,W34+1),"")</f>
        <v>2</v>
      </c>
      <c r="X35" t="str">
        <f>IF(Dashboard!O35="B",IF(X34="",1,X34+1),"")</f>
        <v/>
      </c>
      <c r="Y35" s="1" t="str">
        <f t="shared" si="27"/>
        <v>30101</v>
      </c>
      <c r="Z35" s="1" t="str">
        <f t="shared" si="27"/>
        <v>01010</v>
      </c>
      <c r="AA35" s="1" t="str">
        <f t="shared" si="23"/>
        <v>230101</v>
      </c>
      <c r="AB35" s="1" t="str">
        <f t="shared" si="24"/>
        <v>001010</v>
      </c>
      <c r="AC35" t="str">
        <f t="shared" si="14"/>
        <v>P</v>
      </c>
      <c r="AD35" t="str">
        <f>IF(C34="",D34,C34)&amp;E34</f>
        <v>TBDW</v>
      </c>
      <c r="AE35" t="str">
        <f t="shared" ref="AE35:AE74" si="29">IFERROR(VLOOKUP(AD35,$AP$3:$AQ$100,2,FALSE),"")</f>
        <v/>
      </c>
      <c r="AF35" t="str">
        <f>IF(C34="",D34,C34)&amp;E34</f>
        <v>TBDW</v>
      </c>
      <c r="AG35" t="str">
        <f>IF(O35="S","B",IFERROR(VLOOKUP(AF35,$AP$3:$AQ$100,2,FALSE),""))</f>
        <v/>
      </c>
      <c r="AH35">
        <f t="shared" si="15"/>
        <v>1</v>
      </c>
      <c r="AI35">
        <f t="shared" si="16"/>
        <v>1</v>
      </c>
      <c r="AN35" t="s">
        <v>103</v>
      </c>
      <c r="AO35" t="s">
        <v>49</v>
      </c>
      <c r="AP35" s="82" t="str">
        <f t="shared" si="28"/>
        <v>F6W</v>
      </c>
      <c r="AQ35" t="s">
        <v>102</v>
      </c>
    </row>
    <row r="36" spans="1:43" ht="15.75" thickBot="1" x14ac:dyDescent="0.3">
      <c r="A36" s="37" t="e">
        <f>M36+V36</f>
        <v>#VALUE!</v>
      </c>
      <c r="B36" s="38" t="str">
        <f t="shared" si="4"/>
        <v/>
      </c>
      <c r="C36" s="38" t="str">
        <f>IF(B36="PD",IF(AC36="P",AE36,""),"TBD")</f>
        <v>TBD</v>
      </c>
      <c r="D36" s="38" t="str">
        <f>IF(B36="PD",IF(AC36="B",AE36,""),"TBD")</f>
        <v>TBD</v>
      </c>
      <c r="E36" s="40" t="str">
        <f t="shared" si="7"/>
        <v>W</v>
      </c>
      <c r="G36" s="80" t="str">
        <f>Dashboard!N36</f>
        <v>B</v>
      </c>
      <c r="I36" s="37" t="str">
        <f t="shared" si="8"/>
        <v/>
      </c>
      <c r="J36" s="20" t="str">
        <f>IF(V36="TG",IF(G34="B",IF(AND(AG36=C36,LEN(C36)&gt;0,NOT(C36="B")),LEFT(C36)&amp;(AH36-3),AG36),""),"TBD")</f>
        <v/>
      </c>
      <c r="K36" s="20" t="str">
        <f>IF(V36="TG",IF(G34="P",IF(AND(AG36=D36,LEN(D36)&gt;0,NOT(C36="B")),LEFT(D36)&amp;(AH36-3),AG36),""),"TBD")</f>
        <v/>
      </c>
      <c r="L36" s="20" t="str">
        <f t="shared" si="9"/>
        <v>L</v>
      </c>
      <c r="N36" s="11" t="str">
        <f t="shared" si="10"/>
        <v/>
      </c>
      <c r="O36" t="str">
        <f t="shared" si="17"/>
        <v>C</v>
      </c>
      <c r="P36" s="61" t="str">
        <f t="shared" si="11"/>
        <v>N</v>
      </c>
      <c r="Q36" s="61" t="str">
        <f t="shared" si="12"/>
        <v>N</v>
      </c>
      <c r="R36" s="61" t="str">
        <f t="shared" si="13"/>
        <v>N</v>
      </c>
      <c r="S36" t="str">
        <f t="shared" si="26"/>
        <v/>
      </c>
      <c r="U36" t="str">
        <f>IF(OR(AND(OR(U35="T-B",U35="T-C"),T35&lt;1),(AND(U35="T-T",T35&lt;2))),U35,IF(P36="Y","T-C",IF(Q36="Y","T-B",IF(R36="Y","T-T","PD"))))</f>
        <v>T-B</v>
      </c>
      <c r="V36" t="str">
        <f>IF(P36="Y","T-C",IF(Q36="Y","T-B",IF(R36="Y","T-T","TG")))</f>
        <v>TG</v>
      </c>
      <c r="W36" t="str">
        <f>IF(Dashboard!N36="P",IF(W35="",1,W35+1),"")</f>
        <v/>
      </c>
      <c r="X36">
        <f>IF(Dashboard!O36="B",IF(X35="",1,X35+1),"")</f>
        <v>1</v>
      </c>
      <c r="Y36" s="1" t="str">
        <f t="shared" si="27"/>
        <v>01012</v>
      </c>
      <c r="Z36" s="1" t="str">
        <f t="shared" si="27"/>
        <v>10100</v>
      </c>
      <c r="AA36" s="1" t="str">
        <f t="shared" si="23"/>
        <v>301012</v>
      </c>
      <c r="AB36" s="1" t="str">
        <f t="shared" si="24"/>
        <v>010100</v>
      </c>
      <c r="AC36" t="str">
        <f t="shared" si="14"/>
        <v>P</v>
      </c>
      <c r="AD36" t="str">
        <f>IF(C35="",D35,C35)&amp;E35</f>
        <v>TBDW</v>
      </c>
      <c r="AE36" t="str">
        <f t="shared" si="29"/>
        <v/>
      </c>
      <c r="AF36" t="str">
        <f>IF(C35="",D35,C35)&amp;E35</f>
        <v>TBDW</v>
      </c>
      <c r="AG36" t="str">
        <f>IF(O36="S","B",IFERROR(VLOOKUP(AF36,$AP$3:$AQ$100,2,FALSE),""))</f>
        <v/>
      </c>
      <c r="AH36">
        <f t="shared" si="15"/>
        <v>1</v>
      </c>
      <c r="AI36">
        <f t="shared" si="16"/>
        <v>1</v>
      </c>
      <c r="AN36" t="s">
        <v>104</v>
      </c>
      <c r="AO36" t="s">
        <v>49</v>
      </c>
      <c r="AP36" s="82" t="str">
        <f t="shared" si="28"/>
        <v>F7W</v>
      </c>
      <c r="AQ36" t="s">
        <v>103</v>
      </c>
    </row>
    <row r="37" spans="1:43" ht="15.75" thickBot="1" x14ac:dyDescent="0.3">
      <c r="A37" s="37" t="e">
        <f>M37+V37</f>
        <v>#VALUE!</v>
      </c>
      <c r="B37" s="38" t="str">
        <f t="shared" si="4"/>
        <v/>
      </c>
      <c r="C37" s="38" t="str">
        <f>IF(B37="PD",IF(AC37="P",AE37,""),"TBD")</f>
        <v>TBD</v>
      </c>
      <c r="D37" s="38" t="str">
        <f>IF(B37="PD",IF(AC37="B",AE37,""),"TBD")</f>
        <v>TBD</v>
      </c>
      <c r="E37" s="40" t="str">
        <f t="shared" si="7"/>
        <v>W</v>
      </c>
      <c r="G37" s="80" t="str">
        <f>Dashboard!N37</f>
        <v>B</v>
      </c>
      <c r="I37" s="37" t="str">
        <f t="shared" si="8"/>
        <v/>
      </c>
      <c r="J37" s="20" t="str">
        <f>IF(V37="TG",IF(G35="B",IF(AND(AG37=C37,LEN(C37)&gt;0,NOT(C37="B")),LEFT(C37)&amp;(AH37-3),AG37),""),"TBD")</f>
        <v/>
      </c>
      <c r="K37" s="20" t="str">
        <f>IF(V37="TG",IF(G35="P",IF(AND(AG37=D37,LEN(D37)&gt;0,NOT(C37="B")),LEFT(D37)&amp;(AH37-3),AG37),""),"TBD")</f>
        <v/>
      </c>
      <c r="L37" s="20" t="str">
        <f t="shared" si="9"/>
        <v>L</v>
      </c>
      <c r="N37" s="11" t="str">
        <f t="shared" si="10"/>
        <v/>
      </c>
      <c r="O37" t="str">
        <f t="shared" si="17"/>
        <v>C</v>
      </c>
      <c r="P37" s="61" t="str">
        <f t="shared" si="11"/>
        <v>N</v>
      </c>
      <c r="Q37" s="61" t="str">
        <f t="shared" si="12"/>
        <v>N</v>
      </c>
      <c r="R37" s="61" t="str">
        <f t="shared" si="13"/>
        <v>N</v>
      </c>
      <c r="S37" t="str">
        <f t="shared" si="26"/>
        <v/>
      </c>
      <c r="U37" t="str">
        <f>IF(OR(AND(OR(U36="T-B",U36="T-C"),T36&lt;1),(AND(U36="T-T",T36&lt;2))),U36,IF(P37="Y","T-C",IF(Q37="Y","T-B",IF(R37="Y","T-T","PD"))))</f>
        <v>T-B</v>
      </c>
      <c r="V37" t="str">
        <f>IF(P37="Y","T-C",IF(Q37="Y","T-B",IF(R37="Y","T-T","TG")))</f>
        <v>TG</v>
      </c>
      <c r="W37" t="str">
        <f>IF(Dashboard!N37="P",IF(W36="",1,W36+1),"")</f>
        <v/>
      </c>
      <c r="X37">
        <f>IF(Dashboard!O37="B",IF(X36="",1,X36+1),"")</f>
        <v>2</v>
      </c>
      <c r="Y37" s="1" t="str">
        <f t="shared" si="27"/>
        <v>10120</v>
      </c>
      <c r="Z37" s="1" t="str">
        <f t="shared" si="27"/>
        <v>01001</v>
      </c>
      <c r="AA37" s="1" t="str">
        <f t="shared" si="23"/>
        <v>010120</v>
      </c>
      <c r="AB37" s="1" t="str">
        <f t="shared" si="24"/>
        <v>101001</v>
      </c>
      <c r="AC37" t="str">
        <f t="shared" si="14"/>
        <v>P</v>
      </c>
      <c r="AD37" t="str">
        <f>IF(C36="",D36,C36)&amp;E36</f>
        <v>TBDW</v>
      </c>
      <c r="AE37" t="str">
        <f t="shared" si="29"/>
        <v/>
      </c>
      <c r="AF37" t="str">
        <f>IF(C36="",D36,C36)&amp;E36</f>
        <v>TBDW</v>
      </c>
      <c r="AG37" t="str">
        <f>IF(O37="S","B",IFERROR(VLOOKUP(AF37,$AP$3:$AQ$100,2,FALSE),""))</f>
        <v/>
      </c>
      <c r="AH37">
        <f t="shared" si="15"/>
        <v>1</v>
      </c>
      <c r="AI37">
        <f t="shared" si="16"/>
        <v>1</v>
      </c>
      <c r="AN37" t="s">
        <v>105</v>
      </c>
      <c r="AO37" t="s">
        <v>49</v>
      </c>
      <c r="AP37" s="82" t="str">
        <f t="shared" si="28"/>
        <v>F8W</v>
      </c>
      <c r="AQ37" t="s">
        <v>104</v>
      </c>
    </row>
    <row r="38" spans="1:43" ht="15.75" thickBot="1" x14ac:dyDescent="0.3">
      <c r="A38" s="37" t="e">
        <f>M38+V38</f>
        <v>#VALUE!</v>
      </c>
      <c r="B38" s="38" t="str">
        <f t="shared" si="4"/>
        <v/>
      </c>
      <c r="C38" s="38" t="str">
        <f>IF(B38="PD",IF(AC38="P",AE38,""),"TBD")</f>
        <v>TBD</v>
      </c>
      <c r="D38" s="38" t="str">
        <f>IF(B38="PD",IF(AC38="B",AE38,""),"TBD")</f>
        <v>TBD</v>
      </c>
      <c r="E38" s="40" t="str">
        <f t="shared" si="7"/>
        <v>W</v>
      </c>
      <c r="G38" s="80" t="str">
        <f>Dashboard!N38</f>
        <v>B</v>
      </c>
      <c r="I38" s="37" t="str">
        <f t="shared" si="8"/>
        <v/>
      </c>
      <c r="J38" s="20" t="str">
        <f>IF(V38="TG",IF(G36="B",IF(AND(AG38=C38,LEN(C38)&gt;0,NOT(C38="B")),LEFT(C38)&amp;(AH38-3),AG38),""),"TBD")</f>
        <v/>
      </c>
      <c r="K38" s="20" t="str">
        <f>IF(V38="TG",IF(G36="P",IF(AND(AG38=D38,LEN(D38)&gt;0,NOT(C38="B")),LEFT(D38)&amp;(AH38-3),AG38),""),"TBD")</f>
        <v/>
      </c>
      <c r="L38" s="20" t="str">
        <f t="shared" si="9"/>
        <v>L</v>
      </c>
      <c r="N38" s="11" t="str">
        <f t="shared" si="10"/>
        <v/>
      </c>
      <c r="O38" t="str">
        <f t="shared" si="17"/>
        <v>C</v>
      </c>
      <c r="P38" s="61" t="str">
        <f t="shared" si="11"/>
        <v>N</v>
      </c>
      <c r="Q38" s="61" t="str">
        <f t="shared" si="12"/>
        <v>N</v>
      </c>
      <c r="R38" s="61" t="str">
        <f t="shared" si="13"/>
        <v>N</v>
      </c>
      <c r="S38" t="str">
        <f t="shared" si="26"/>
        <v/>
      </c>
      <c r="U38" t="str">
        <f>IF(OR(AND(OR(U37="T-B",U37="T-C"),T37&lt;1),(AND(U37="T-T",T37&lt;2))),U37,IF(P38="Y","T-C",IF(Q38="Y","T-B",IF(R38="Y","T-T","PD"))))</f>
        <v>T-B</v>
      </c>
      <c r="V38" t="str">
        <f>IF(P38="Y","T-C",IF(Q38="Y","T-B",IF(R38="Y","T-T","TG")))</f>
        <v>TG</v>
      </c>
      <c r="W38" t="str">
        <f>IF(Dashboard!N38="P",IF(W37="",1,W37+1),"")</f>
        <v/>
      </c>
      <c r="X38">
        <f>IF(Dashboard!O38="B",IF(X37="",1,X37+1),"")</f>
        <v>3</v>
      </c>
      <c r="Y38" s="1" t="str">
        <f t="shared" si="27"/>
        <v>01200</v>
      </c>
      <c r="Z38" s="1" t="str">
        <f t="shared" si="27"/>
        <v>10012</v>
      </c>
      <c r="AA38" s="1" t="str">
        <f t="shared" si="23"/>
        <v>101200</v>
      </c>
      <c r="AB38" s="1" t="str">
        <f t="shared" si="24"/>
        <v>010012</v>
      </c>
      <c r="AC38" t="str">
        <f t="shared" si="14"/>
        <v>B</v>
      </c>
      <c r="AD38" t="str">
        <f>IF(C37="",D37,C37)&amp;E37</f>
        <v>TBDW</v>
      </c>
      <c r="AE38" t="str">
        <f t="shared" si="29"/>
        <v/>
      </c>
      <c r="AF38" t="str">
        <f>IF(C37="",D37,C37)&amp;E37</f>
        <v>TBDW</v>
      </c>
      <c r="AG38" t="str">
        <f>IF(O38="S","B",IFERROR(VLOOKUP(AF38,$AP$3:$AQ$100,2,FALSE),""))</f>
        <v/>
      </c>
      <c r="AH38">
        <f t="shared" si="15"/>
        <v>1</v>
      </c>
      <c r="AI38">
        <f t="shared" si="16"/>
        <v>1</v>
      </c>
      <c r="AN38" t="s">
        <v>106</v>
      </c>
      <c r="AO38" t="s">
        <v>49</v>
      </c>
      <c r="AP38" s="82" t="str">
        <f t="shared" si="28"/>
        <v>F9W</v>
      </c>
      <c r="AQ38" t="s">
        <v>105</v>
      </c>
    </row>
    <row r="39" spans="1:43" ht="15.75" thickBot="1" x14ac:dyDescent="0.3">
      <c r="A39" s="37" t="e">
        <f>M39+V39</f>
        <v>#VALUE!</v>
      </c>
      <c r="B39" s="38" t="str">
        <f t="shared" si="4"/>
        <v/>
      </c>
      <c r="C39" s="38" t="str">
        <f>IF(B39="PD",IF(AC39="P",AE39,""),"TBD")</f>
        <v>TBD</v>
      </c>
      <c r="D39" s="38" t="str">
        <f>IF(B39="PD",IF(AC39="B",AE39,""),"TBD")</f>
        <v>TBD</v>
      </c>
      <c r="E39" s="40" t="str">
        <f t="shared" si="7"/>
        <v>W</v>
      </c>
      <c r="G39" s="80" t="str">
        <f>Dashboard!N39</f>
        <v>P</v>
      </c>
      <c r="I39" s="37" t="str">
        <f t="shared" si="8"/>
        <v/>
      </c>
      <c r="J39" s="20" t="str">
        <f>IF(V39="TG",IF(G37="B",IF(AND(AG39=C39,LEN(C39)&gt;0,NOT(C39="B")),LEFT(C39)&amp;(AH39-3),AG39),""),"TBD")</f>
        <v/>
      </c>
      <c r="K39" s="20" t="str">
        <f>IF(V39="TG",IF(G37="P",IF(AND(AG39=D39,LEN(D39)&gt;0,NOT(C39="B")),LEFT(D39)&amp;(AH39-3),AG39),""),"TBD")</f>
        <v/>
      </c>
      <c r="L39" s="20" t="str">
        <f t="shared" si="9"/>
        <v>L</v>
      </c>
      <c r="M39" s="73"/>
      <c r="N39" s="11" t="str">
        <f t="shared" si="10"/>
        <v/>
      </c>
      <c r="O39" t="str">
        <f t="shared" si="17"/>
        <v>C</v>
      </c>
      <c r="P39" s="61" t="str">
        <f t="shared" si="11"/>
        <v>N</v>
      </c>
      <c r="Q39" s="61" t="str">
        <f t="shared" si="12"/>
        <v>N</v>
      </c>
      <c r="R39" s="61" t="str">
        <f t="shared" si="13"/>
        <v>N</v>
      </c>
      <c r="S39" t="str">
        <f t="shared" si="26"/>
        <v/>
      </c>
      <c r="U39" t="str">
        <f>IF(OR(AND(OR(U38="T-B",U38="T-C"),T38&lt;1),(AND(U38="T-T",T38&lt;2))),U38,IF(P39="Y","T-C",IF(Q39="Y","T-B",IF(R39="Y","T-T","PD"))))</f>
        <v>T-B</v>
      </c>
      <c r="V39" t="str">
        <f>IF(P39="Y","T-C",IF(Q39="Y","T-B",IF(R39="Y","T-T","TG")))</f>
        <v>TG</v>
      </c>
      <c r="W39">
        <f>IF(Dashboard!N39="P",IF(W38="",1,W38+1),"")</f>
        <v>1</v>
      </c>
      <c r="X39" t="str">
        <f>IF(Dashboard!O39="B",IF(X38="",1,X38+1),"")</f>
        <v/>
      </c>
      <c r="Y39" s="1" t="str">
        <f t="shared" si="27"/>
        <v>12000</v>
      </c>
      <c r="Z39" s="1" t="str">
        <f t="shared" si="27"/>
        <v>00123</v>
      </c>
      <c r="AA39" s="1" t="str">
        <f t="shared" si="23"/>
        <v>012000</v>
      </c>
      <c r="AB39" s="1" t="str">
        <f t="shared" si="24"/>
        <v>100123</v>
      </c>
      <c r="AC39" t="str">
        <f t="shared" si="14"/>
        <v>B</v>
      </c>
      <c r="AD39" t="str">
        <f>IF(C38="",D38,C38)&amp;E38</f>
        <v>TBDW</v>
      </c>
      <c r="AE39" t="str">
        <f t="shared" si="29"/>
        <v/>
      </c>
      <c r="AF39" t="str">
        <f>IF(C38="",D38,C38)&amp;E38</f>
        <v>TBDW</v>
      </c>
      <c r="AG39" t="str">
        <f>IF(O39="S","B",IFERROR(VLOOKUP(AF39,$AP$3:$AQ$100,2,FALSE),""))</f>
        <v/>
      </c>
      <c r="AH39">
        <f t="shared" si="15"/>
        <v>1</v>
      </c>
      <c r="AI39">
        <f t="shared" si="16"/>
        <v>1</v>
      </c>
      <c r="AN39" t="s">
        <v>107</v>
      </c>
      <c r="AO39" t="s">
        <v>49</v>
      </c>
      <c r="AP39" s="82" t="str">
        <f t="shared" si="28"/>
        <v>F10W</v>
      </c>
      <c r="AQ39" t="s">
        <v>106</v>
      </c>
    </row>
    <row r="40" spans="1:43" ht="15.75" thickBot="1" x14ac:dyDescent="0.3">
      <c r="A40" s="37" t="e">
        <f>M40+V40</f>
        <v>#VALUE!</v>
      </c>
      <c r="B40" s="38" t="str">
        <f t="shared" si="4"/>
        <v/>
      </c>
      <c r="C40" s="38" t="str">
        <f>IF(B40="PD",IF(AC40="P",AE40,""),"TBD")</f>
        <v>TBD</v>
      </c>
      <c r="D40" s="38" t="str">
        <f>IF(B40="PD",IF(AC40="B",AE40,""),"TBD")</f>
        <v>TBD</v>
      </c>
      <c r="E40" s="40" t="str">
        <f t="shared" si="7"/>
        <v>W</v>
      </c>
      <c r="G40" s="80" t="str">
        <f>Dashboard!N40</f>
        <v>B</v>
      </c>
      <c r="I40" s="37" t="str">
        <f t="shared" si="8"/>
        <v/>
      </c>
      <c r="J40" s="20" t="str">
        <f>IF(V40="TG",IF(G38="B",IF(AND(AG40=C40,LEN(C40)&gt;0,NOT(C40="B")),LEFT(C40)&amp;(AH40-3),AG40),""),"TBD")</f>
        <v/>
      </c>
      <c r="K40" s="20" t="str">
        <f>IF(V40="TG",IF(G38="P",IF(AND(AG40=D40,LEN(D40)&gt;0,NOT(C40="B")),LEFT(D40)&amp;(AH40-3),AG40),""),"TBD")</f>
        <v/>
      </c>
      <c r="L40" s="20" t="str">
        <f t="shared" si="9"/>
        <v>L</v>
      </c>
      <c r="M40" s="77"/>
      <c r="N40" s="11" t="str">
        <f t="shared" si="10"/>
        <v/>
      </c>
      <c r="O40" t="str">
        <f t="shared" si="17"/>
        <v>C</v>
      </c>
      <c r="P40" s="61" t="str">
        <f t="shared" si="11"/>
        <v>N</v>
      </c>
      <c r="Q40" s="61" t="str">
        <f t="shared" si="12"/>
        <v>N</v>
      </c>
      <c r="R40" s="61" t="str">
        <f t="shared" si="13"/>
        <v>N</v>
      </c>
      <c r="S40" t="str">
        <f t="shared" si="26"/>
        <v/>
      </c>
      <c r="U40" t="str">
        <f>IF(OR(AND(OR(U39="T-B",U39="T-C"),T39&lt;1),(AND(U39="T-T",T39&lt;2))),U39,IF(P40="Y","T-C",IF(Q40="Y","T-B",IF(R40="Y","T-T","PD"))))</f>
        <v>T-B</v>
      </c>
      <c r="V40" t="str">
        <f>IF(P40="Y","T-C",IF(Q40="Y","T-B",IF(R40="Y","T-T","TG")))</f>
        <v>TG</v>
      </c>
      <c r="W40" t="str">
        <f>IF(Dashboard!N40="P",IF(W39="",1,W39+1),"")</f>
        <v/>
      </c>
      <c r="X40">
        <f>IF(Dashboard!O40="B",IF(X39="",1,X39+1),"")</f>
        <v>1</v>
      </c>
      <c r="Y40" s="1" t="str">
        <f t="shared" si="27"/>
        <v>20001</v>
      </c>
      <c r="Z40" s="1" t="str">
        <f t="shared" si="27"/>
        <v>01230</v>
      </c>
      <c r="AA40" s="1" t="str">
        <f t="shared" si="23"/>
        <v>120001</v>
      </c>
      <c r="AB40" s="1" t="str">
        <f t="shared" si="24"/>
        <v>001230</v>
      </c>
      <c r="AC40" t="str">
        <f t="shared" si="14"/>
        <v>B</v>
      </c>
      <c r="AD40" t="str">
        <f>IF(C39="",D39,C39)&amp;E39</f>
        <v>TBDW</v>
      </c>
      <c r="AE40" t="str">
        <f t="shared" si="29"/>
        <v/>
      </c>
      <c r="AF40" t="str">
        <f>IF(C39="",D39,C39)&amp;E39</f>
        <v>TBDW</v>
      </c>
      <c r="AG40" t="str">
        <f>IF(O40="S","B",IFERROR(VLOOKUP(AF40,$AP$3:$AQ$100,2,FALSE),""))</f>
        <v/>
      </c>
      <c r="AH40">
        <f t="shared" si="15"/>
        <v>1</v>
      </c>
      <c r="AI40">
        <f t="shared" si="16"/>
        <v>1</v>
      </c>
      <c r="AN40" t="s">
        <v>80</v>
      </c>
      <c r="AO40" t="s">
        <v>49</v>
      </c>
      <c r="AP40" s="82" t="str">
        <f t="shared" si="28"/>
        <v>L2W</v>
      </c>
      <c r="AQ40" t="s">
        <v>114</v>
      </c>
    </row>
    <row r="41" spans="1:43" ht="15.75" thickBot="1" x14ac:dyDescent="0.3">
      <c r="A41" s="37" t="e">
        <f>M41+V41</f>
        <v>#VALUE!</v>
      </c>
      <c r="B41" s="38" t="str">
        <f t="shared" si="4"/>
        <v/>
      </c>
      <c r="C41" s="38" t="str">
        <f>IF(B41="PD",IF(AC41="P",AE41,""),"TBD")</f>
        <v>TBD</v>
      </c>
      <c r="D41" s="38" t="str">
        <f>IF(B41="PD",IF(AC41="B",AE41,""),"TBD")</f>
        <v>TBD</v>
      </c>
      <c r="E41" s="40" t="str">
        <f t="shared" si="7"/>
        <v>W</v>
      </c>
      <c r="G41" s="80" t="str">
        <f>Dashboard!N41</f>
        <v>P</v>
      </c>
      <c r="I41" s="37" t="str">
        <f t="shared" si="8"/>
        <v/>
      </c>
      <c r="J41" s="20" t="str">
        <f>IF(V41="TG",IF(G39="B",IF(AND(AG41=C41,LEN(C41)&gt;0,NOT(C41="B")),LEFT(C41)&amp;(AH41-3),AG41),""),"TBD")</f>
        <v/>
      </c>
      <c r="K41" s="20" t="str">
        <f>IF(V41="TG",IF(G39="P",IF(AND(AG41=D41,LEN(D41)&gt;0,NOT(C41="B")),LEFT(D41)&amp;(AH41-3),AG41),""),"TBD")</f>
        <v/>
      </c>
      <c r="L41" s="20" t="str">
        <f t="shared" si="9"/>
        <v>L</v>
      </c>
      <c r="N41" s="11" t="str">
        <f t="shared" si="10"/>
        <v/>
      </c>
      <c r="O41" t="str">
        <f t="shared" si="17"/>
        <v>C</v>
      </c>
      <c r="P41" s="61" t="str">
        <f t="shared" si="11"/>
        <v>N</v>
      </c>
      <c r="Q41" s="61" t="str">
        <f t="shared" si="12"/>
        <v>N</v>
      </c>
      <c r="R41" s="61" t="str">
        <f t="shared" si="13"/>
        <v>N</v>
      </c>
      <c r="S41" t="str">
        <f t="shared" si="26"/>
        <v/>
      </c>
      <c r="U41" t="str">
        <f>IF(OR(AND(OR(U40="T-B",U40="T-C"),T40&lt;1),(AND(U40="T-T",T40&lt;2))),U40,IF(P41="Y","T-C",IF(Q41="Y","T-B",IF(R41="Y","T-T","PD"))))</f>
        <v>T-B</v>
      </c>
      <c r="V41" t="str">
        <f>IF(P41="Y","T-C",IF(Q41="Y","T-B",IF(R41="Y","T-T","TG")))</f>
        <v>TG</v>
      </c>
      <c r="W41">
        <f>IF(Dashboard!N41="P",IF(W40="",1,W40+1),"")</f>
        <v>1</v>
      </c>
      <c r="X41" t="str">
        <f>IF(Dashboard!O41="B",IF(X40="",1,X40+1),"")</f>
        <v/>
      </c>
      <c r="Y41" s="1" t="str">
        <f t="shared" si="27"/>
        <v>00010</v>
      </c>
      <c r="Z41" s="1" t="str">
        <f t="shared" si="27"/>
        <v>12301</v>
      </c>
      <c r="AA41" s="1" t="str">
        <f t="shared" si="23"/>
        <v>200010</v>
      </c>
      <c r="AB41" s="1" t="str">
        <f t="shared" si="24"/>
        <v>012301</v>
      </c>
      <c r="AC41" t="str">
        <f t="shared" si="14"/>
        <v>B</v>
      </c>
      <c r="AD41" t="str">
        <f>IF(C40="",D40,C40)&amp;E40</f>
        <v>TBDW</v>
      </c>
      <c r="AE41" t="str">
        <f t="shared" si="29"/>
        <v/>
      </c>
      <c r="AF41" t="str">
        <f>IF(C40="",D40,C40)&amp;E40</f>
        <v>TBDW</v>
      </c>
      <c r="AG41" t="str">
        <f>IF(O41="S","B",IFERROR(VLOOKUP(AF41,$AP$3:$AQ$100,2,FALSE),""))</f>
        <v/>
      </c>
      <c r="AH41">
        <f t="shared" si="15"/>
        <v>1</v>
      </c>
      <c r="AI41">
        <f t="shared" si="16"/>
        <v>1</v>
      </c>
      <c r="AN41" t="s">
        <v>114</v>
      </c>
      <c r="AO41" t="s">
        <v>49</v>
      </c>
      <c r="AP41" s="82" t="str">
        <f t="shared" ref="AP41:AP43" si="30">AN41&amp;AO41</f>
        <v>L3W</v>
      </c>
      <c r="AQ41" t="s">
        <v>115</v>
      </c>
    </row>
    <row r="42" spans="1:43" ht="15.75" thickBot="1" x14ac:dyDescent="0.3">
      <c r="A42" s="37" t="e">
        <f>M42+V42</f>
        <v>#VALUE!</v>
      </c>
      <c r="B42" s="38" t="str">
        <f t="shared" si="4"/>
        <v/>
      </c>
      <c r="C42" s="38" t="str">
        <f>IF(B42="PD",IF(AC42="P",AE42,""),"TBD")</f>
        <v>TBD</v>
      </c>
      <c r="D42" s="38" t="str">
        <f>IF(B42="PD",IF(AC42="B",AE42,""),"TBD")</f>
        <v>TBD</v>
      </c>
      <c r="E42" s="40" t="str">
        <f t="shared" si="7"/>
        <v>W</v>
      </c>
      <c r="G42" s="80" t="str">
        <f>Dashboard!N42</f>
        <v>B</v>
      </c>
      <c r="I42" s="37" t="str">
        <f t="shared" si="8"/>
        <v/>
      </c>
      <c r="J42" s="20" t="str">
        <f>IF(V42="TG",IF(G40="B",IF(AND(AG42=C42,LEN(C42)&gt;0,NOT(C42="B")),LEFT(C42)&amp;(AH42-3),AG42),""),"TBD")</f>
        <v/>
      </c>
      <c r="K42" s="20" t="str">
        <f>IF(V42="TG",IF(G40="P",IF(AND(AG42=D42,LEN(D42)&gt;0,NOT(C42="B")),LEFT(D42)&amp;(AH42-3),AG42),""),"TBD")</f>
        <v/>
      </c>
      <c r="L42" s="20" t="str">
        <f t="shared" si="9"/>
        <v>L</v>
      </c>
      <c r="N42" s="11" t="str">
        <f t="shared" si="10"/>
        <v/>
      </c>
      <c r="O42" t="str">
        <f t="shared" si="17"/>
        <v>C</v>
      </c>
      <c r="P42" s="61" t="str">
        <f t="shared" si="11"/>
        <v>N</v>
      </c>
      <c r="Q42" s="61" t="str">
        <f t="shared" si="12"/>
        <v>N</v>
      </c>
      <c r="R42" s="61" t="str">
        <f t="shared" si="13"/>
        <v>N</v>
      </c>
      <c r="S42" t="str">
        <f t="shared" si="26"/>
        <v/>
      </c>
      <c r="U42" t="str">
        <f>IF(OR(AND(OR(U41="T-B",U41="T-C"),T41&lt;1),(AND(U41="T-T",T41&lt;2))),U41,IF(P42="Y","T-C",IF(Q42="Y","T-B",IF(R42="Y","T-T","PD"))))</f>
        <v>T-B</v>
      </c>
      <c r="V42" t="str">
        <f>IF(P42="Y","T-C",IF(Q42="Y","T-B",IF(R42="Y","T-T","TG")))</f>
        <v>TG</v>
      </c>
      <c r="W42" t="str">
        <f>IF(Dashboard!N42="P",IF(W41="",1,W41+1),"")</f>
        <v/>
      </c>
      <c r="X42">
        <f>IF(Dashboard!O42="B",IF(X41="",1,X41+1),"")</f>
        <v>1</v>
      </c>
      <c r="Y42" s="1" t="str">
        <f t="shared" ref="Y42:Z57" si="31">IF(W37="",0,W37)&amp;IF(W38="",0,W38)&amp;IF(W39="",0,W39)&amp;IF(W40="",0,W40)&amp;IF(W41="",0,W41)</f>
        <v>00101</v>
      </c>
      <c r="Z42" s="1" t="str">
        <f t="shared" si="31"/>
        <v>23010</v>
      </c>
      <c r="AA42" s="1" t="str">
        <f t="shared" si="23"/>
        <v>000101</v>
      </c>
      <c r="AB42" s="1" t="str">
        <f t="shared" si="24"/>
        <v>123010</v>
      </c>
      <c r="AC42" t="str">
        <f t="shared" si="14"/>
        <v>B</v>
      </c>
      <c r="AD42" t="str">
        <f>IF(C41="",D41,C41)&amp;E41</f>
        <v>TBDW</v>
      </c>
      <c r="AE42" t="str">
        <f t="shared" si="29"/>
        <v/>
      </c>
      <c r="AF42" t="str">
        <f>IF(C41="",D41,C41)&amp;E41</f>
        <v>TBDW</v>
      </c>
      <c r="AG42" t="str">
        <f>IF(O42="S","B",IFERROR(VLOOKUP(AF42,$AP$3:$AQ$100,2,FALSE),""))</f>
        <v/>
      </c>
      <c r="AH42">
        <f t="shared" si="15"/>
        <v>1</v>
      </c>
      <c r="AI42">
        <f t="shared" si="16"/>
        <v>1</v>
      </c>
      <c r="AN42" t="s">
        <v>115</v>
      </c>
      <c r="AO42" t="s">
        <v>49</v>
      </c>
      <c r="AP42" s="82" t="str">
        <f t="shared" si="30"/>
        <v>L4W</v>
      </c>
      <c r="AQ42" t="s">
        <v>85</v>
      </c>
    </row>
    <row r="43" spans="1:43" ht="15.75" thickBot="1" x14ac:dyDescent="0.3">
      <c r="A43" s="37" t="e">
        <f>M43+V43</f>
        <v>#VALUE!</v>
      </c>
      <c r="B43" s="38" t="str">
        <f t="shared" si="4"/>
        <v/>
      </c>
      <c r="C43" s="38" t="str">
        <f>IF(B43="PD",IF(AC43="P",AE43,""),"TBD")</f>
        <v>TBD</v>
      </c>
      <c r="D43" s="38" t="str">
        <f>IF(B43="PD",IF(AC43="B",AE43,""),"TBD")</f>
        <v>TBD</v>
      </c>
      <c r="E43" s="40" t="str">
        <f t="shared" si="7"/>
        <v>W</v>
      </c>
      <c r="G43" s="80" t="str">
        <f>Dashboard!N43</f>
        <v>P</v>
      </c>
      <c r="I43" s="37" t="str">
        <f t="shared" si="8"/>
        <v/>
      </c>
      <c r="J43" s="20" t="str">
        <f>IF(V43="TG",IF(G41="B",IF(AND(AG43=C43,LEN(C43)&gt;0,NOT(C43="B")),LEFT(C43)&amp;(AH43-3),AG43),""),"TBD")</f>
        <v/>
      </c>
      <c r="K43" s="20" t="str">
        <f>IF(V43="TG",IF(G41="P",IF(AND(AG43=D43,LEN(D43)&gt;0,NOT(C43="B")),LEFT(D43)&amp;(AH43-3),AG43),""),"TBD")</f>
        <v/>
      </c>
      <c r="L43" s="20" t="str">
        <f t="shared" si="9"/>
        <v>L</v>
      </c>
      <c r="N43" s="11" t="str">
        <f t="shared" si="10"/>
        <v/>
      </c>
      <c r="O43" t="str">
        <f t="shared" si="17"/>
        <v>C</v>
      </c>
      <c r="P43" s="61" t="str">
        <f t="shared" si="11"/>
        <v>N</v>
      </c>
      <c r="Q43" s="61" t="str">
        <f t="shared" si="12"/>
        <v>N</v>
      </c>
      <c r="R43" s="61" t="str">
        <f t="shared" si="13"/>
        <v>N</v>
      </c>
      <c r="S43" t="str">
        <f t="shared" si="26"/>
        <v/>
      </c>
      <c r="U43" t="str">
        <f>IF(OR(AND(OR(U42="T-B",U42="T-C"),T42&lt;1),(AND(U42="T-T",T42&lt;2))),U42,IF(P43="Y","T-C",IF(Q43="Y","T-B",IF(R43="Y","T-T","PD"))))</f>
        <v>T-B</v>
      </c>
      <c r="V43" t="str">
        <f>IF(P43="Y","T-C",IF(Q43="Y","T-B",IF(R43="Y","T-T","TG")))</f>
        <v>TG</v>
      </c>
      <c r="W43">
        <f>IF(Dashboard!N43="P",IF(W42="",1,W42+1),"")</f>
        <v>1</v>
      </c>
      <c r="X43" t="str">
        <f>IF(Dashboard!O43="B",IF(X42="",1,X42+1),"")</f>
        <v/>
      </c>
      <c r="Y43" s="1" t="str">
        <f t="shared" si="31"/>
        <v>01010</v>
      </c>
      <c r="Z43" s="1" t="str">
        <f t="shared" si="31"/>
        <v>30101</v>
      </c>
      <c r="AA43" s="1" t="str">
        <f t="shared" si="23"/>
        <v>001010</v>
      </c>
      <c r="AB43" s="1" t="str">
        <f t="shared" si="24"/>
        <v>230101</v>
      </c>
      <c r="AC43" t="str">
        <f t="shared" si="14"/>
        <v>B</v>
      </c>
      <c r="AD43" t="str">
        <f>IF(C42="",D42,C42)&amp;E42</f>
        <v>TBDW</v>
      </c>
      <c r="AE43" t="str">
        <f t="shared" si="29"/>
        <v/>
      </c>
      <c r="AF43" t="str">
        <f>IF(C42="",D42,C42)&amp;E42</f>
        <v>TBDW</v>
      </c>
      <c r="AG43" t="str">
        <f>IF(O43="S","B",IFERROR(VLOOKUP(AF43,$AP$3:$AQ$100,2,FALSE),""))</f>
        <v/>
      </c>
      <c r="AH43">
        <f t="shared" si="15"/>
        <v>1</v>
      </c>
      <c r="AI43">
        <f t="shared" si="16"/>
        <v>1</v>
      </c>
      <c r="AN43" t="s">
        <v>114</v>
      </c>
      <c r="AO43" t="s">
        <v>48</v>
      </c>
      <c r="AP43" s="82" t="str">
        <f t="shared" si="30"/>
        <v>L3L</v>
      </c>
      <c r="AQ43" t="s">
        <v>89</v>
      </c>
    </row>
    <row r="44" spans="1:43" ht="15.75" thickBot="1" x14ac:dyDescent="0.3">
      <c r="A44" s="37" t="e">
        <f>M44+V44</f>
        <v>#VALUE!</v>
      </c>
      <c r="B44" s="38" t="str">
        <f t="shared" si="4"/>
        <v/>
      </c>
      <c r="C44" s="38" t="str">
        <f>IF(B44="PD",IF(AC44="P",AE44,""),"TBD")</f>
        <v>TBD</v>
      </c>
      <c r="D44" s="38" t="str">
        <f>IF(B44="PD",IF(AC44="B",AE44,""),"TBD")</f>
        <v>TBD</v>
      </c>
      <c r="E44" s="40" t="str">
        <f t="shared" si="7"/>
        <v>W</v>
      </c>
      <c r="G44" s="80" t="str">
        <f>Dashboard!N44</f>
        <v>B</v>
      </c>
      <c r="I44" s="37" t="str">
        <f t="shared" si="8"/>
        <v>T-C</v>
      </c>
      <c r="J44" s="20" t="str">
        <f>IF(V44="TG",IF(G42="B",IF(AND(AG44=C44,LEN(C44)&gt;0,NOT(C44="B")),LEFT(C44)&amp;(AH44-3),AG44),""),"TBD")</f>
        <v>TBD</v>
      </c>
      <c r="K44" s="20" t="str">
        <f>IF(V44="TG",IF(G42="P",IF(AND(AG44=D44,LEN(D44)&gt;0,NOT(C44="B")),LEFT(D44)&amp;(AH44-3),AG44),""),"TBD")</f>
        <v>TBD</v>
      </c>
      <c r="L44" s="20" t="str">
        <f t="shared" si="9"/>
        <v>W</v>
      </c>
      <c r="M44" s="73"/>
      <c r="N44" s="11" t="str">
        <f t="shared" si="10"/>
        <v/>
      </c>
      <c r="O44" t="str">
        <f t="shared" si="17"/>
        <v>C</v>
      </c>
      <c r="P44" s="61" t="str">
        <f t="shared" si="11"/>
        <v>Y</v>
      </c>
      <c r="Q44" s="61" t="str">
        <f t="shared" si="12"/>
        <v>N</v>
      </c>
      <c r="R44" s="61" t="str">
        <f t="shared" si="13"/>
        <v>N</v>
      </c>
      <c r="S44" t="str">
        <f t="shared" si="26"/>
        <v>T</v>
      </c>
      <c r="U44" t="str">
        <f>IF(OR(AND(OR(U43="T-B",U43="T-C"),T43&lt;1),(AND(U43="T-T",T43&lt;2))),U43,IF(P44="Y","T-C",IF(Q44="Y","T-B",IF(R44="Y","T-T","PD"))))</f>
        <v>T-B</v>
      </c>
      <c r="V44" t="str">
        <f>IF(P44="Y","T-C",IF(Q44="Y","T-B",IF(R44="Y","T-T","TG")))</f>
        <v>T-C</v>
      </c>
      <c r="W44" t="str">
        <f>IF(Dashboard!N44="P",IF(W43="",1,W43+1),"")</f>
        <v/>
      </c>
      <c r="X44" t="str">
        <f>IF(Dashboard!O44="B",IF(X43="",1,X43+1),"")</f>
        <v/>
      </c>
      <c r="Y44" s="1" t="str">
        <f t="shared" si="31"/>
        <v>10101</v>
      </c>
      <c r="Z44" s="1" t="str">
        <f t="shared" si="31"/>
        <v>01010</v>
      </c>
      <c r="AA44" s="1" t="str">
        <f t="shared" si="23"/>
        <v>010101</v>
      </c>
      <c r="AB44" s="1" t="str">
        <f t="shared" si="24"/>
        <v>301010</v>
      </c>
      <c r="AC44" t="str">
        <f t="shared" si="14"/>
        <v>P</v>
      </c>
      <c r="AD44" t="str">
        <f>IF(C43="",D43,C43)&amp;E43</f>
        <v>TBDW</v>
      </c>
      <c r="AE44" t="str">
        <f t="shared" si="29"/>
        <v/>
      </c>
      <c r="AF44" t="str">
        <f>IF(C43="",D43,C43)&amp;E43</f>
        <v>TBDW</v>
      </c>
      <c r="AG44" t="str">
        <f>IF(O44="S","B",IFERROR(VLOOKUP(AF44,$AP$3:$AQ$100,2,FALSE),""))</f>
        <v/>
      </c>
      <c r="AH44">
        <f t="shared" si="15"/>
        <v>1</v>
      </c>
      <c r="AI44">
        <f t="shared" si="16"/>
        <v>1</v>
      </c>
    </row>
    <row r="45" spans="1:43" ht="15.75" thickBot="1" x14ac:dyDescent="0.3">
      <c r="A45" s="37" t="e">
        <f>M45+V45</f>
        <v>#VALUE!</v>
      </c>
      <c r="B45" s="38" t="str">
        <f t="shared" si="4"/>
        <v/>
      </c>
      <c r="C45" s="38" t="str">
        <f>IF(B45="PD",IF(AC45="P",AE45,""),"TBD")</f>
        <v>TBD</v>
      </c>
      <c r="D45" s="38" t="str">
        <f>IF(B45="PD",IF(AC45="B",AE45,""),"TBD")</f>
        <v>TBD</v>
      </c>
      <c r="E45" s="40" t="str">
        <f t="shared" si="7"/>
        <v>W</v>
      </c>
      <c r="G45" s="80" t="str">
        <f>Dashboard!N45</f>
        <v>B</v>
      </c>
      <c r="I45" s="37" t="str">
        <f t="shared" si="8"/>
        <v>TG</v>
      </c>
      <c r="J45" s="20" t="str">
        <f>IF(V45="TG",IF(G43="B",IF(AND(AG45=C45,LEN(C45)&gt;0,NOT(C45="B")),LEFT(C45)&amp;(AH45-3),AG45),""),"TBD")</f>
        <v/>
      </c>
      <c r="K45" s="20" t="str">
        <f>IF(V45="TG",IF(G43="P",IF(AND(AG45=D45,LEN(D45)&gt;0,NOT(C45="B")),LEFT(D45)&amp;(AH45-3),AG45),""),"TBD")</f>
        <v/>
      </c>
      <c r="L45" s="20" t="str">
        <f t="shared" si="9"/>
        <v>L</v>
      </c>
      <c r="M45" s="77"/>
      <c r="N45" s="11" t="str">
        <f t="shared" si="10"/>
        <v/>
      </c>
      <c r="O45" t="str">
        <f t="shared" si="17"/>
        <v>C</v>
      </c>
      <c r="P45" s="61" t="str">
        <f t="shared" si="11"/>
        <v>N</v>
      </c>
      <c r="Q45" s="61" t="str">
        <f t="shared" si="12"/>
        <v>N</v>
      </c>
      <c r="R45" s="61" t="str">
        <f t="shared" si="13"/>
        <v>N</v>
      </c>
      <c r="S45" t="str">
        <f t="shared" si="26"/>
        <v>T</v>
      </c>
      <c r="U45" t="str">
        <f>IF(OR(AND(OR(U44="T-B",U44="T-C"),T44&lt;1),(AND(U44="T-T",T44&lt;2))),U44,IF(P45="Y","T-C",IF(Q45="Y","T-B",IF(R45="Y","T-T","PD"))))</f>
        <v>T-B</v>
      </c>
      <c r="V45" t="str">
        <f>IF(P45="Y","T-C",IF(Q45="Y","T-B",IF(R45="Y","T-T","TG")))</f>
        <v>TG</v>
      </c>
      <c r="W45" t="str">
        <f>IF(Dashboard!N45="P",IF(W44="",1,W44+1),"")</f>
        <v/>
      </c>
      <c r="X45" t="str">
        <f>IF(Dashboard!O45="B",IF(X44="",1,X44+1),"")</f>
        <v/>
      </c>
      <c r="Y45" s="1" t="str">
        <f t="shared" si="31"/>
        <v>01010</v>
      </c>
      <c r="Z45" s="1" t="str">
        <f t="shared" si="31"/>
        <v>10100</v>
      </c>
      <c r="AA45" s="1" t="str">
        <f t="shared" si="23"/>
        <v>101010</v>
      </c>
      <c r="AB45" s="1" t="str">
        <f t="shared" si="24"/>
        <v>010100</v>
      </c>
      <c r="AC45" t="str">
        <f t="shared" si="14"/>
        <v>B</v>
      </c>
      <c r="AD45" t="str">
        <f>IF(C44="",D44,C44)&amp;E44</f>
        <v>TBDW</v>
      </c>
      <c r="AE45" t="str">
        <f t="shared" si="29"/>
        <v/>
      </c>
      <c r="AF45" t="str">
        <f>IF(C44="",D44,C44)&amp;E44</f>
        <v>TBDW</v>
      </c>
      <c r="AG45" t="str">
        <f>IF(O45="S","B",IFERROR(VLOOKUP(AF45,$AP$3:$AQ$100,2,FALSE),""))</f>
        <v/>
      </c>
      <c r="AH45">
        <f t="shared" si="15"/>
        <v>1</v>
      </c>
      <c r="AI45">
        <f t="shared" si="16"/>
        <v>1</v>
      </c>
    </row>
    <row r="46" spans="1:43" ht="15.75" thickBot="1" x14ac:dyDescent="0.3">
      <c r="A46" s="37" t="e">
        <f>M46+V46</f>
        <v>#VALUE!</v>
      </c>
      <c r="B46" s="38" t="str">
        <f t="shared" si="4"/>
        <v/>
      </c>
      <c r="C46" s="38" t="str">
        <f>IF(B46="PD",IF(AC46="P",AE46,""),"TBD")</f>
        <v>TBD</v>
      </c>
      <c r="D46" s="38" t="str">
        <f>IF(B46="PD",IF(AC46="B",AE46,""),"TBD")</f>
        <v>TBD</v>
      </c>
      <c r="E46" s="40" t="str">
        <f t="shared" si="7"/>
        <v>W</v>
      </c>
      <c r="G46" s="80" t="str">
        <f>Dashboard!N46</f>
        <v>B</v>
      </c>
      <c r="I46" s="37" t="str">
        <f t="shared" si="8"/>
        <v/>
      </c>
      <c r="J46" s="20" t="str">
        <f>IF(V46="TG",IF(G44="B",IF(AND(AG46=C46,LEN(C46)&gt;0,NOT(C46="B")),LEFT(C46)&amp;(AH46-3),AG46),""),"TBD")</f>
        <v/>
      </c>
      <c r="K46" s="20" t="str">
        <f>IF(V46="TG",IF(G44="P",IF(AND(AG46=D46,LEN(D46)&gt;0,NOT(C46="B")),LEFT(D46)&amp;(AH46-3),AG46),""),"TBD")</f>
        <v/>
      </c>
      <c r="L46" s="20" t="str">
        <f t="shared" si="9"/>
        <v>L</v>
      </c>
      <c r="N46" s="11" t="str">
        <f t="shared" si="10"/>
        <v/>
      </c>
      <c r="O46" t="str">
        <f t="shared" si="17"/>
        <v>C</v>
      </c>
      <c r="P46" s="61" t="str">
        <f t="shared" si="11"/>
        <v>N</v>
      </c>
      <c r="Q46" s="61" t="str">
        <f t="shared" si="12"/>
        <v>N</v>
      </c>
      <c r="R46" s="61" t="str">
        <f t="shared" si="13"/>
        <v>N</v>
      </c>
      <c r="S46" t="str">
        <f t="shared" si="26"/>
        <v>T</v>
      </c>
      <c r="U46" t="str">
        <f>IF(OR(AND(OR(U45="T-B",U45="T-C"),T45&lt;1),(AND(U45="T-T",T45&lt;2))),U45,IF(P46="Y","T-C",IF(Q46="Y","T-B",IF(R46="Y","T-T","PD"))))</f>
        <v>T-B</v>
      </c>
      <c r="V46" t="str">
        <f>IF(P46="Y","T-C",IF(Q46="Y","T-B",IF(R46="Y","T-T","TG")))</f>
        <v>TG</v>
      </c>
      <c r="W46" t="str">
        <f>IF(Dashboard!N46="P",IF(W45="",1,W45+1),"")</f>
        <v/>
      </c>
      <c r="X46" t="str">
        <f>IF(Dashboard!O46="B",IF(X45="",1,X45+1),"")</f>
        <v/>
      </c>
      <c r="Y46" s="1" t="str">
        <f t="shared" si="31"/>
        <v>10100</v>
      </c>
      <c r="Z46" s="1" t="str">
        <f t="shared" si="31"/>
        <v>01000</v>
      </c>
      <c r="AA46" s="1" t="str">
        <f t="shared" si="23"/>
        <v>010100</v>
      </c>
      <c r="AB46" s="1" t="str">
        <f t="shared" si="24"/>
        <v>101000</v>
      </c>
      <c r="AC46" t="str">
        <f t="shared" si="14"/>
        <v>B</v>
      </c>
      <c r="AD46" t="str">
        <f>IF(C45="",D45,C45)&amp;E45</f>
        <v>TBDW</v>
      </c>
      <c r="AE46" t="str">
        <f t="shared" si="29"/>
        <v/>
      </c>
      <c r="AF46" t="str">
        <f>IF(C45="",D45,C45)&amp;E45</f>
        <v>TBDW</v>
      </c>
      <c r="AG46" t="str">
        <f>IF(O46="S","B",IFERROR(VLOOKUP(AF46,$AP$3:$AQ$100,2,FALSE),""))</f>
        <v/>
      </c>
      <c r="AH46">
        <f t="shared" si="15"/>
        <v>1</v>
      </c>
      <c r="AI46">
        <f t="shared" si="16"/>
        <v>1</v>
      </c>
    </row>
    <row r="47" spans="1:43" ht="15.75" thickBot="1" x14ac:dyDescent="0.3">
      <c r="A47" s="37" t="e">
        <f>M47+V47</f>
        <v>#VALUE!</v>
      </c>
      <c r="B47" s="38" t="str">
        <f t="shared" si="4"/>
        <v/>
      </c>
      <c r="C47" s="38" t="str">
        <f>IF(B47="PD",IF(AC47="P",AE47,""),"TBD")</f>
        <v>TBD</v>
      </c>
      <c r="D47" s="38" t="str">
        <f>IF(B47="PD",IF(AC47="B",AE47,""),"TBD")</f>
        <v>TBD</v>
      </c>
      <c r="E47" s="40" t="str">
        <f t="shared" si="7"/>
        <v>W</v>
      </c>
      <c r="G47" s="80" t="str">
        <f>Dashboard!N47</f>
        <v>B</v>
      </c>
      <c r="I47" s="37" t="str">
        <f t="shared" si="8"/>
        <v/>
      </c>
      <c r="J47" s="20" t="str">
        <f>IF(V47="TG",IF(G45="B",IF(AND(AG47=C47,LEN(C47)&gt;0,NOT(C47="B")),LEFT(C47)&amp;(AH47-3),AG47),""),"TBD")</f>
        <v/>
      </c>
      <c r="K47" s="20" t="str">
        <f>IF(V47="TG",IF(G45="P",IF(AND(AG47=D47,LEN(D47)&gt;0,NOT(C47="B")),LEFT(D47)&amp;(AH47-3),AG47),""),"TBD")</f>
        <v/>
      </c>
      <c r="L47" s="20" t="str">
        <f t="shared" si="9"/>
        <v>L</v>
      </c>
      <c r="N47" s="11" t="str">
        <f t="shared" si="10"/>
        <v/>
      </c>
      <c r="O47" t="str">
        <f t="shared" si="17"/>
        <v>C</v>
      </c>
      <c r="P47" s="61" t="str">
        <f t="shared" si="11"/>
        <v>N</v>
      </c>
      <c r="Q47" s="61" t="str">
        <f t="shared" si="12"/>
        <v>N</v>
      </c>
      <c r="R47" s="61" t="str">
        <f t="shared" si="13"/>
        <v>N</v>
      </c>
      <c r="S47" t="str">
        <f t="shared" si="26"/>
        <v>T</v>
      </c>
      <c r="U47" t="str">
        <f>IF(OR(AND(OR(U46="T-B",U46="T-C"),T46&lt;1),(AND(U46="T-T",T46&lt;2))),U46,IF(P47="Y","T-C",IF(Q47="Y","T-B",IF(R47="Y","T-T","PD"))))</f>
        <v>T-B</v>
      </c>
      <c r="V47" t="str">
        <f>IF(P47="Y","T-C",IF(Q47="Y","T-B",IF(R47="Y","T-T","TG")))</f>
        <v>TG</v>
      </c>
      <c r="W47" t="str">
        <f>IF(Dashboard!N47="P",IF(W46="",1,W46+1),"")</f>
        <v/>
      </c>
      <c r="X47" t="str">
        <f>IF(Dashboard!O47="B",IF(X46="",1,X46+1),"")</f>
        <v/>
      </c>
      <c r="Y47" s="1" t="str">
        <f t="shared" si="31"/>
        <v>01000</v>
      </c>
      <c r="Z47" s="1" t="str">
        <f t="shared" si="31"/>
        <v>10000</v>
      </c>
      <c r="AA47" s="1" t="str">
        <f t="shared" si="23"/>
        <v>101000</v>
      </c>
      <c r="AB47" s="1" t="str">
        <f t="shared" si="24"/>
        <v>010000</v>
      </c>
      <c r="AC47" t="str">
        <f t="shared" si="14"/>
        <v>B</v>
      </c>
      <c r="AD47" t="str">
        <f>IF(C46="",D46,C46)&amp;E46</f>
        <v>TBDW</v>
      </c>
      <c r="AE47" t="str">
        <f t="shared" si="29"/>
        <v/>
      </c>
      <c r="AF47" t="str">
        <f>IF(C46="",D46,C46)&amp;E46</f>
        <v>TBDW</v>
      </c>
      <c r="AG47" t="str">
        <f>IF(O47="S","B",IFERROR(VLOOKUP(AF47,$AP$3:$AQ$100,2,FALSE),""))</f>
        <v/>
      </c>
      <c r="AH47">
        <f t="shared" si="15"/>
        <v>1</v>
      </c>
      <c r="AI47">
        <f t="shared" si="16"/>
        <v>1</v>
      </c>
    </row>
    <row r="48" spans="1:43" ht="15.75" thickBot="1" x14ac:dyDescent="0.3">
      <c r="A48" s="37" t="e">
        <f>M48+V48</f>
        <v>#VALUE!</v>
      </c>
      <c r="B48" s="38" t="str">
        <f t="shared" si="4"/>
        <v/>
      </c>
      <c r="C48" s="38" t="str">
        <f>IF(B48="PD",IF(AC48="P",AE48,""),"TBD")</f>
        <v>TBD</v>
      </c>
      <c r="D48" s="38" t="str">
        <f>IF(B48="PD",IF(AC48="B",AE48,""),"TBD")</f>
        <v>TBD</v>
      </c>
      <c r="E48" s="40" t="str">
        <f t="shared" si="7"/>
        <v>W</v>
      </c>
      <c r="G48" s="80" t="str">
        <f>Dashboard!N48</f>
        <v>B</v>
      </c>
      <c r="I48" s="37" t="str">
        <f t="shared" si="8"/>
        <v/>
      </c>
      <c r="J48" s="20" t="str">
        <f>IF(V48="TG",IF(G46="B",IF(AND(AG48=C48,LEN(C48)&gt;0,NOT(C48="B")),LEFT(C48)&amp;(AH48-3),AG48),""),"TBD")</f>
        <v/>
      </c>
      <c r="K48" s="20" t="str">
        <f>IF(V48="TG",IF(G46="P",IF(AND(AG48=D48,LEN(D48)&gt;0,NOT(C48="B")),LEFT(D48)&amp;(AH48-3),AG48),""),"TBD")</f>
        <v/>
      </c>
      <c r="L48" s="20" t="str">
        <f t="shared" si="9"/>
        <v>L</v>
      </c>
      <c r="N48" s="11" t="str">
        <f t="shared" si="10"/>
        <v/>
      </c>
      <c r="O48" t="str">
        <f t="shared" si="17"/>
        <v>C</v>
      </c>
      <c r="P48" s="61" t="str">
        <f t="shared" si="11"/>
        <v>N</v>
      </c>
      <c r="Q48" s="61" t="str">
        <f t="shared" si="12"/>
        <v>N</v>
      </c>
      <c r="R48" s="61" t="str">
        <f t="shared" si="13"/>
        <v>N</v>
      </c>
      <c r="S48" t="str">
        <f t="shared" si="26"/>
        <v>T</v>
      </c>
      <c r="U48" t="str">
        <f>IF(OR(AND(OR(U47="T-B",U47="T-C"),T47&lt;1),(AND(U47="T-T",T47&lt;2))),U47,IF(P48="Y","T-C",IF(Q48="Y","T-B",IF(R48="Y","T-T","PD"))))</f>
        <v>T-B</v>
      </c>
      <c r="V48" t="str">
        <f>IF(P48="Y","T-C",IF(Q48="Y","T-B",IF(R48="Y","T-T","TG")))</f>
        <v>TG</v>
      </c>
      <c r="W48" t="str">
        <f>IF(Dashboard!N48="P",IF(W47="",1,W47+1),"")</f>
        <v/>
      </c>
      <c r="X48" t="str">
        <f>IF(Dashboard!O48="B",IF(X47="",1,X47+1),"")</f>
        <v/>
      </c>
      <c r="Y48" s="1" t="str">
        <f t="shared" si="31"/>
        <v>10000</v>
      </c>
      <c r="Z48" s="1" t="str">
        <f t="shared" si="31"/>
        <v>00000</v>
      </c>
      <c r="AA48" s="1" t="str">
        <f t="shared" si="23"/>
        <v>010000</v>
      </c>
      <c r="AB48" s="1" t="str">
        <f t="shared" si="24"/>
        <v>100000</v>
      </c>
      <c r="AC48" t="str">
        <f t="shared" si="14"/>
        <v>B</v>
      </c>
      <c r="AD48" t="str">
        <f>IF(C47="",D47,C47)&amp;E47</f>
        <v>TBDW</v>
      </c>
      <c r="AE48" t="str">
        <f t="shared" si="29"/>
        <v/>
      </c>
      <c r="AF48" t="str">
        <f>IF(C47="",D47,C47)&amp;E47</f>
        <v>TBDW</v>
      </c>
      <c r="AG48" t="str">
        <f>IF(O48="S","B",IFERROR(VLOOKUP(AF48,$AP$3:$AQ$100,2,FALSE),""))</f>
        <v/>
      </c>
      <c r="AH48">
        <f t="shared" si="15"/>
        <v>1</v>
      </c>
      <c r="AI48">
        <f t="shared" si="16"/>
        <v>1</v>
      </c>
    </row>
    <row r="49" spans="1:35" ht="15.75" thickBot="1" x14ac:dyDescent="0.3">
      <c r="A49" s="37" t="e">
        <f>M49+V49</f>
        <v>#VALUE!</v>
      </c>
      <c r="B49" s="38" t="str">
        <f t="shared" si="4"/>
        <v/>
      </c>
      <c r="C49" s="38" t="str">
        <f>IF(B49="PD",IF(AC49="P",AE49,""),"TBD")</f>
        <v>TBD</v>
      </c>
      <c r="D49" s="38" t="str">
        <f>IF(B49="PD",IF(AC49="B",AE49,""),"TBD")</f>
        <v>TBD</v>
      </c>
      <c r="E49" s="40" t="str">
        <f t="shared" si="7"/>
        <v>W</v>
      </c>
      <c r="G49" s="80" t="str">
        <f>Dashboard!N49</f>
        <v>B</v>
      </c>
      <c r="I49" s="37" t="str">
        <f t="shared" si="8"/>
        <v/>
      </c>
      <c r="J49" s="20" t="str">
        <f>IF(V49="TG",IF(G47="B",IF(AND(AG49=C49,LEN(C49)&gt;0,NOT(C49="B")),LEFT(C49)&amp;(AH49-3),AG49),""),"TBD")</f>
        <v/>
      </c>
      <c r="K49" s="20" t="str">
        <f>IF(V49="TG",IF(G47="P",IF(AND(AG49=D49,LEN(D49)&gt;0,NOT(C49="B")),LEFT(D49)&amp;(AH49-3),AG49),""),"TBD")</f>
        <v/>
      </c>
      <c r="L49" s="20" t="str">
        <f t="shared" si="9"/>
        <v>L</v>
      </c>
      <c r="M49" s="73"/>
      <c r="N49" s="11" t="str">
        <f t="shared" si="10"/>
        <v/>
      </c>
      <c r="O49" t="str">
        <f t="shared" si="17"/>
        <v>C</v>
      </c>
      <c r="P49" s="61" t="str">
        <f t="shared" si="11"/>
        <v>N</v>
      </c>
      <c r="Q49" s="61" t="str">
        <f t="shared" si="12"/>
        <v>N</v>
      </c>
      <c r="R49" s="61" t="str">
        <f t="shared" si="13"/>
        <v>N</v>
      </c>
      <c r="S49" t="str">
        <f t="shared" si="26"/>
        <v>T</v>
      </c>
      <c r="U49" t="str">
        <f>IF(OR(AND(OR(U48="T-B",U48="T-C"),T48&lt;1),(AND(U48="T-T",T48&lt;2))),U48,IF(P49="Y","T-C",IF(Q49="Y","T-B",IF(R49="Y","T-T","PD"))))</f>
        <v>T-B</v>
      </c>
      <c r="V49" t="str">
        <f>IF(P49="Y","T-C",IF(Q49="Y","T-B",IF(R49="Y","T-T","TG")))</f>
        <v>TG</v>
      </c>
      <c r="W49" t="str">
        <f>IF(Dashboard!N49="P",IF(W48="",1,W48+1),"")</f>
        <v/>
      </c>
      <c r="X49" t="str">
        <f>IF(Dashboard!O49="B",IF(X48="",1,X48+1),"")</f>
        <v/>
      </c>
      <c r="Y49" s="1" t="str">
        <f t="shared" si="31"/>
        <v>00000</v>
      </c>
      <c r="Z49" s="1" t="str">
        <f t="shared" si="31"/>
        <v>00000</v>
      </c>
      <c r="AA49" s="1" t="str">
        <f t="shared" si="23"/>
        <v>100000</v>
      </c>
      <c r="AB49" s="1" t="str">
        <f t="shared" si="24"/>
        <v>000000</v>
      </c>
      <c r="AC49" t="str">
        <f t="shared" si="14"/>
        <v>B</v>
      </c>
      <c r="AD49" t="str">
        <f>IF(C48="",D48,C48)&amp;E48</f>
        <v>TBDW</v>
      </c>
      <c r="AE49" t="str">
        <f t="shared" si="29"/>
        <v/>
      </c>
      <c r="AF49" t="str">
        <f>IF(C48="",D48,C48)&amp;E48</f>
        <v>TBDW</v>
      </c>
      <c r="AG49" t="str">
        <f>IF(O49="S","B",IFERROR(VLOOKUP(AF49,$AP$3:$AQ$100,2,FALSE),""))</f>
        <v/>
      </c>
      <c r="AH49">
        <f t="shared" si="15"/>
        <v>1</v>
      </c>
      <c r="AI49">
        <f t="shared" si="16"/>
        <v>1</v>
      </c>
    </row>
    <row r="50" spans="1:35" ht="15.75" thickBot="1" x14ac:dyDescent="0.3">
      <c r="A50" s="37" t="e">
        <f>M50+V50</f>
        <v>#VALUE!</v>
      </c>
      <c r="B50" s="38" t="str">
        <f t="shared" si="4"/>
        <v/>
      </c>
      <c r="C50" s="38" t="str">
        <f>IF(B50="PD",IF(AC50="P",AE50,""),"TBD")</f>
        <v>TBD</v>
      </c>
      <c r="D50" s="38" t="str">
        <f>IF(B50="PD",IF(AC50="B",AE50,""),"TBD")</f>
        <v>TBD</v>
      </c>
      <c r="E50" s="40" t="str">
        <f t="shared" si="7"/>
        <v>W</v>
      </c>
      <c r="G50" s="80" t="str">
        <f>Dashboard!N50</f>
        <v>B</v>
      </c>
      <c r="I50" s="37" t="str">
        <f t="shared" si="8"/>
        <v/>
      </c>
      <c r="J50" s="20" t="str">
        <f>IF(V50="TG",IF(G48="B",IF(AND(AG50=C50,LEN(C50)&gt;0,NOT(C50="B")),LEFT(C50)&amp;(AH50-3),AG50),""),"TBD")</f>
        <v/>
      </c>
      <c r="K50" s="20" t="str">
        <f>IF(V50="TG",IF(G48="P",IF(AND(AG50=D50,LEN(D50)&gt;0,NOT(C50="B")),LEFT(D50)&amp;(AH50-3),AG50),""),"TBD")</f>
        <v/>
      </c>
      <c r="L50" s="20" t="str">
        <f t="shared" si="9"/>
        <v>L</v>
      </c>
      <c r="M50" s="77"/>
      <c r="N50" s="11" t="str">
        <f t="shared" si="10"/>
        <v/>
      </c>
      <c r="O50" t="str">
        <f t="shared" si="17"/>
        <v>C</v>
      </c>
      <c r="P50" s="61" t="str">
        <f t="shared" si="11"/>
        <v>N</v>
      </c>
      <c r="Q50" s="61" t="str">
        <f t="shared" si="12"/>
        <v>N</v>
      </c>
      <c r="R50" s="61" t="str">
        <f t="shared" si="13"/>
        <v>N</v>
      </c>
      <c r="S50" t="str">
        <f t="shared" si="26"/>
        <v>T</v>
      </c>
      <c r="U50" t="str">
        <f>IF(OR(AND(OR(U49="T-B",U49="T-C"),T49&lt;1),(AND(U49="T-T",T49&lt;2))),U49,IF(P50="Y","T-C",IF(Q50="Y","T-B",IF(R50="Y","T-T","PD"))))</f>
        <v>T-B</v>
      </c>
      <c r="V50" t="str">
        <f>IF(P50="Y","T-C",IF(Q50="Y","T-B",IF(R50="Y","T-T","TG")))</f>
        <v>TG</v>
      </c>
      <c r="W50" t="str">
        <f>IF(Dashboard!N50="P",IF(W49="",1,W49+1),"")</f>
        <v/>
      </c>
      <c r="X50" t="str">
        <f>IF(Dashboard!O50="B",IF(X49="",1,X49+1),"")</f>
        <v/>
      </c>
      <c r="Y50" s="1" t="str">
        <f t="shared" si="31"/>
        <v>00000</v>
      </c>
      <c r="Z50" s="1" t="str">
        <f t="shared" si="31"/>
        <v>00000</v>
      </c>
      <c r="AA50" s="1" t="str">
        <f t="shared" si="23"/>
        <v>000000</v>
      </c>
      <c r="AB50" s="1" t="str">
        <f t="shared" si="24"/>
        <v>000000</v>
      </c>
      <c r="AC50" t="str">
        <f t="shared" si="14"/>
        <v>B</v>
      </c>
      <c r="AD50" t="str">
        <f>IF(C49="",D49,C49)&amp;E49</f>
        <v>TBDW</v>
      </c>
      <c r="AE50" t="str">
        <f t="shared" si="29"/>
        <v/>
      </c>
      <c r="AF50" t="str">
        <f>IF(C49="",D49,C49)&amp;E49</f>
        <v>TBDW</v>
      </c>
      <c r="AG50" t="str">
        <f>IF(O50="S","B",IFERROR(VLOOKUP(AF50,$AP$3:$AQ$100,2,FALSE),""))</f>
        <v/>
      </c>
      <c r="AH50">
        <f t="shared" si="15"/>
        <v>1</v>
      </c>
      <c r="AI50">
        <f t="shared" si="16"/>
        <v>1</v>
      </c>
    </row>
    <row r="51" spans="1:35" ht="15.75" thickBot="1" x14ac:dyDescent="0.3">
      <c r="A51" s="37" t="e">
        <f>M51+V51</f>
        <v>#VALUE!</v>
      </c>
      <c r="B51" s="38" t="str">
        <f t="shared" si="4"/>
        <v/>
      </c>
      <c r="C51" s="38" t="str">
        <f>IF(B51="PD",IF(AC51="P",AE51,""),"TBD")</f>
        <v>TBD</v>
      </c>
      <c r="D51" s="38" t="str">
        <f>IF(B51="PD",IF(AC51="B",AE51,""),"TBD")</f>
        <v>TBD</v>
      </c>
      <c r="E51" s="40" t="str">
        <f t="shared" si="7"/>
        <v>W</v>
      </c>
      <c r="G51" s="80" t="str">
        <f>Dashboard!N51</f>
        <v>B</v>
      </c>
      <c r="I51" s="37" t="str">
        <f t="shared" si="8"/>
        <v/>
      </c>
      <c r="J51" s="20" t="str">
        <f>IF(V51="TG",IF(G49="B",IF(AND(AG51=C51,LEN(C51)&gt;0,NOT(C51="B")),LEFT(C51)&amp;(AH51-3),AG51),""),"TBD")</f>
        <v/>
      </c>
      <c r="K51" s="20" t="str">
        <f>IF(V51="TG",IF(G49="P",IF(AND(AG51=D51,LEN(D51)&gt;0,NOT(C51="B")),LEFT(D51)&amp;(AH51-3),AG51),""),"TBD")</f>
        <v/>
      </c>
      <c r="L51" s="20" t="str">
        <f t="shared" si="9"/>
        <v>L</v>
      </c>
      <c r="N51" s="11" t="str">
        <f t="shared" si="10"/>
        <v/>
      </c>
      <c r="O51" t="str">
        <f t="shared" si="17"/>
        <v>C</v>
      </c>
      <c r="P51" s="61" t="str">
        <f t="shared" si="11"/>
        <v>N</v>
      </c>
      <c r="Q51" s="61" t="str">
        <f t="shared" si="12"/>
        <v>N</v>
      </c>
      <c r="R51" s="61" t="str">
        <f t="shared" si="13"/>
        <v>N</v>
      </c>
      <c r="S51" t="str">
        <f t="shared" si="26"/>
        <v>T</v>
      </c>
      <c r="U51" t="str">
        <f>IF(OR(AND(OR(U50="T-B",U50="T-C"),T50&lt;1),(AND(U50="T-T",T50&lt;2))),U50,IF(P51="Y","T-C",IF(Q51="Y","T-B",IF(R51="Y","T-T","PD"))))</f>
        <v>T-B</v>
      </c>
      <c r="V51" t="str">
        <f>IF(P51="Y","T-C",IF(Q51="Y","T-B",IF(R51="Y","T-T","TG")))</f>
        <v>TG</v>
      </c>
      <c r="W51" t="str">
        <f>IF(Dashboard!N51="P",IF(W50="",1,W50+1),"")</f>
        <v/>
      </c>
      <c r="X51" t="str">
        <f>IF(Dashboard!O51="B",IF(X50="",1,X50+1),"")</f>
        <v/>
      </c>
      <c r="Y51" s="1" t="str">
        <f t="shared" si="31"/>
        <v>00000</v>
      </c>
      <c r="Z51" s="1" t="str">
        <f t="shared" si="31"/>
        <v>00000</v>
      </c>
      <c r="AA51" s="1" t="str">
        <f t="shared" si="23"/>
        <v>000000</v>
      </c>
      <c r="AB51" s="1" t="str">
        <f t="shared" si="24"/>
        <v>000000</v>
      </c>
      <c r="AC51" t="str">
        <f t="shared" si="14"/>
        <v>B</v>
      </c>
      <c r="AD51" t="str">
        <f>IF(C50="",D50,C50)&amp;E50</f>
        <v>TBDW</v>
      </c>
      <c r="AE51" t="str">
        <f t="shared" si="29"/>
        <v/>
      </c>
      <c r="AF51" t="str">
        <f>IF(C50="",D50,C50)&amp;E50</f>
        <v>TBDW</v>
      </c>
      <c r="AG51" t="str">
        <f>IF(O51="S","B",IFERROR(VLOOKUP(AF51,$AP$3:$AQ$100,2,FALSE),""))</f>
        <v/>
      </c>
      <c r="AH51">
        <f t="shared" si="15"/>
        <v>1</v>
      </c>
      <c r="AI51" t="str">
        <f t="shared" ref="AI51:AI74" si="32">REPLACE(AG51, 1, 1, "")</f>
        <v/>
      </c>
    </row>
    <row r="52" spans="1:35" ht="15.75" thickBot="1" x14ac:dyDescent="0.3">
      <c r="A52" s="37" t="e">
        <f>M52+V52</f>
        <v>#VALUE!</v>
      </c>
      <c r="B52" s="38" t="str">
        <f t="shared" si="4"/>
        <v/>
      </c>
      <c r="C52" s="38" t="str">
        <f>IF(B52="PD",IF(AC52="P",AE52,""),"TBD")</f>
        <v>TBD</v>
      </c>
      <c r="D52" s="38" t="str">
        <f>IF(B52="PD",IF(AC52="B",AE52,""),"TBD")</f>
        <v>TBD</v>
      </c>
      <c r="E52" s="40" t="str">
        <f t="shared" si="7"/>
        <v>W</v>
      </c>
      <c r="G52" s="80" t="str">
        <f>Dashboard!N52</f>
        <v>B</v>
      </c>
      <c r="I52" s="37" t="str">
        <f t="shared" si="8"/>
        <v/>
      </c>
      <c r="J52" s="20" t="str">
        <f>IF(V52="TG",IF(G50="B",IF(AND(AG52=C52,LEN(C52)&gt;0,NOT(C52="B")),LEFT(C52)&amp;(AH52-3),AG52),""),"TBD")</f>
        <v/>
      </c>
      <c r="K52" s="20" t="str">
        <f>IF(V52="TG",IF(G50="P",IF(AND(AG52=D52,LEN(D52)&gt;0,NOT(C52="B")),LEFT(D52)&amp;(AH52-3),AG52),""),"TBD")</f>
        <v/>
      </c>
      <c r="L52" s="20" t="str">
        <f t="shared" si="9"/>
        <v>L</v>
      </c>
      <c r="N52" s="11" t="str">
        <f t="shared" si="10"/>
        <v/>
      </c>
      <c r="O52" t="str">
        <f t="shared" si="17"/>
        <v>C</v>
      </c>
      <c r="P52" s="61" t="str">
        <f t="shared" si="11"/>
        <v>N</v>
      </c>
      <c r="Q52" s="61" t="str">
        <f t="shared" si="12"/>
        <v>N</v>
      </c>
      <c r="R52" s="61" t="str">
        <f t="shared" si="13"/>
        <v>N</v>
      </c>
      <c r="S52" t="str">
        <f t="shared" si="26"/>
        <v>T</v>
      </c>
      <c r="U52" t="str">
        <f>IF(OR(AND(OR(U51="T-B",U51="T-C"),T51&lt;1),(AND(U51="T-T",T51&lt;2))),U51,IF(P52="Y","T-C",IF(Q52="Y","T-B",IF(R52="Y","T-T","PD"))))</f>
        <v>T-B</v>
      </c>
      <c r="V52" t="str">
        <f>IF(P52="Y","T-C",IF(Q52="Y","T-B",IF(R52="Y","T-T","TG")))</f>
        <v>TG</v>
      </c>
      <c r="W52" t="str">
        <f>IF(Dashboard!N52="P",IF(W51="",1,W51+1),"")</f>
        <v/>
      </c>
      <c r="X52" t="str">
        <f>IF(Dashboard!O52="B",IF(X51="",1,X51+1),"")</f>
        <v/>
      </c>
      <c r="Y52" s="1" t="str">
        <f t="shared" si="31"/>
        <v>00000</v>
      </c>
      <c r="Z52" s="1" t="str">
        <f t="shared" si="31"/>
        <v>00000</v>
      </c>
      <c r="AA52" s="1" t="str">
        <f t="shared" si="23"/>
        <v>000000</v>
      </c>
      <c r="AB52" s="1" t="str">
        <f t="shared" si="24"/>
        <v>000000</v>
      </c>
      <c r="AC52" t="str">
        <f t="shared" si="14"/>
        <v>B</v>
      </c>
      <c r="AD52" t="str">
        <f>IF(C51="",D51,C51)&amp;E51</f>
        <v>TBDW</v>
      </c>
      <c r="AE52" t="str">
        <f t="shared" si="29"/>
        <v/>
      </c>
      <c r="AF52" t="str">
        <f>IF(C51="",D51,C51)&amp;E51</f>
        <v>TBDW</v>
      </c>
      <c r="AG52" t="str">
        <f>IF(O52="S","B",IFERROR(VLOOKUP(AF52,$AP$3:$AQ$100,2,FALSE),""))</f>
        <v/>
      </c>
      <c r="AH52">
        <f t="shared" si="15"/>
        <v>1</v>
      </c>
      <c r="AI52" t="str">
        <f t="shared" si="32"/>
        <v/>
      </c>
    </row>
    <row r="53" spans="1:35" ht="15.75" thickBot="1" x14ac:dyDescent="0.3">
      <c r="A53" s="37" t="e">
        <f>M53+V53</f>
        <v>#VALUE!</v>
      </c>
      <c r="B53" s="38" t="str">
        <f t="shared" si="4"/>
        <v/>
      </c>
      <c r="C53" s="38" t="str">
        <f>IF(B53="PD",IF(AC53="P",AE53,""),"TBD")</f>
        <v>TBD</v>
      </c>
      <c r="D53" s="38" t="str">
        <f>IF(B53="PD",IF(AC53="B",AE53,""),"TBD")</f>
        <v>TBD</v>
      </c>
      <c r="E53" s="40" t="str">
        <f t="shared" si="7"/>
        <v>W</v>
      </c>
      <c r="G53" s="80" t="str">
        <f>Dashboard!N53</f>
        <v>B</v>
      </c>
      <c r="I53" s="37" t="str">
        <f t="shared" si="8"/>
        <v/>
      </c>
      <c r="J53" s="20" t="str">
        <f>IF(V53="TG",IF(G51="B",IF(AND(AG53=C53,LEN(C53)&gt;0,NOT(C53="B")),LEFT(C53)&amp;(AH53-3),AG53),""),"TBD")</f>
        <v/>
      </c>
      <c r="K53" s="20" t="str">
        <f>IF(V53="TG",IF(G51="P",IF(AND(AG53=D53,LEN(D53)&gt;0,NOT(C53="B")),LEFT(D53)&amp;(AH53-3),AG53),""),"TBD")</f>
        <v/>
      </c>
      <c r="L53" s="20" t="str">
        <f t="shared" si="9"/>
        <v>L</v>
      </c>
      <c r="N53" s="11" t="str">
        <f t="shared" si="10"/>
        <v/>
      </c>
      <c r="O53" t="str">
        <f t="shared" si="17"/>
        <v>C</v>
      </c>
      <c r="P53" s="61" t="str">
        <f t="shared" si="11"/>
        <v>N</v>
      </c>
      <c r="Q53" s="61" t="str">
        <f t="shared" si="12"/>
        <v>N</v>
      </c>
      <c r="R53" s="61" t="str">
        <f t="shared" si="13"/>
        <v>N</v>
      </c>
      <c r="S53" t="str">
        <f t="shared" si="26"/>
        <v>T</v>
      </c>
      <c r="U53" t="str">
        <f>IF(OR(AND(OR(U52="T-B",U52="T-C"),T52&lt;1),(AND(U52="T-T",T52&lt;2))),U52,IF(P53="Y","T-C",IF(Q53="Y","T-B",IF(R53="Y","T-T","PD"))))</f>
        <v>T-B</v>
      </c>
      <c r="V53" t="str">
        <f>IF(P53="Y","T-C",IF(Q53="Y","T-B",IF(R53="Y","T-T","TG")))</f>
        <v>TG</v>
      </c>
      <c r="W53" t="str">
        <f>IF(Dashboard!N53="P",IF(W52="",1,W52+1),"")</f>
        <v/>
      </c>
      <c r="X53" t="str">
        <f>IF(Dashboard!O53="B",IF(X52="",1,X52+1),"")</f>
        <v/>
      </c>
      <c r="Y53" s="1" t="str">
        <f t="shared" si="31"/>
        <v>00000</v>
      </c>
      <c r="Z53" s="1" t="str">
        <f t="shared" si="31"/>
        <v>00000</v>
      </c>
      <c r="AA53" s="1" t="str">
        <f t="shared" si="23"/>
        <v>000000</v>
      </c>
      <c r="AB53" s="1" t="str">
        <f t="shared" si="24"/>
        <v>000000</v>
      </c>
      <c r="AC53" t="str">
        <f t="shared" si="14"/>
        <v>B</v>
      </c>
      <c r="AD53" t="str">
        <f>IF(C52="",D52,C52)&amp;E52</f>
        <v>TBDW</v>
      </c>
      <c r="AE53" t="str">
        <f t="shared" si="29"/>
        <v/>
      </c>
      <c r="AF53" t="str">
        <f>IF(C52="",D52,C52)&amp;E52</f>
        <v>TBDW</v>
      </c>
      <c r="AG53" t="str">
        <f>IF(O53="S","B",IFERROR(VLOOKUP(AF53,$AP$3:$AQ$100,2,FALSE),""))</f>
        <v/>
      </c>
      <c r="AH53">
        <f t="shared" si="15"/>
        <v>1</v>
      </c>
      <c r="AI53" t="str">
        <f t="shared" si="32"/>
        <v/>
      </c>
    </row>
    <row r="54" spans="1:35" ht="15.75" thickBot="1" x14ac:dyDescent="0.3">
      <c r="A54" s="37" t="e">
        <f>M54+V54</f>
        <v>#VALUE!</v>
      </c>
      <c r="B54" s="38" t="str">
        <f t="shared" si="4"/>
        <v/>
      </c>
      <c r="C54" s="38" t="str">
        <f>IF(B54="PD",IF(AC54="P",AE54,""),"TBD")</f>
        <v>TBD</v>
      </c>
      <c r="D54" s="38" t="str">
        <f>IF(B54="PD",IF(AC54="B",AE54,""),"TBD")</f>
        <v>TBD</v>
      </c>
      <c r="E54" s="40" t="str">
        <f t="shared" si="7"/>
        <v>W</v>
      </c>
      <c r="G54" s="80" t="str">
        <f>Dashboard!N54</f>
        <v>B</v>
      </c>
      <c r="I54" s="37" t="str">
        <f t="shared" si="8"/>
        <v/>
      </c>
      <c r="J54" s="20" t="str">
        <f>IF(V54="TG",IF(G52="B",IF(AND(AG54=C54,LEN(C54)&gt;0,NOT(C54="B")),LEFT(C54)&amp;(AH54-3),AG54),""),"TBD")</f>
        <v/>
      </c>
      <c r="K54" s="20" t="str">
        <f>IF(V54="TG",IF(G52="P",IF(AND(AG54=D54,LEN(D54)&gt;0,NOT(C54="B")),LEFT(D54)&amp;(AH54-3),AG54),""),"TBD")</f>
        <v/>
      </c>
      <c r="L54" s="20" t="str">
        <f t="shared" si="9"/>
        <v>L</v>
      </c>
      <c r="M54" s="73"/>
      <c r="N54" s="11" t="str">
        <f t="shared" si="10"/>
        <v/>
      </c>
      <c r="O54" t="str">
        <f t="shared" si="17"/>
        <v>C</v>
      </c>
      <c r="P54" s="61" t="str">
        <f t="shared" si="11"/>
        <v>N</v>
      </c>
      <c r="Q54" s="61" t="str">
        <f t="shared" si="12"/>
        <v>N</v>
      </c>
      <c r="R54" s="61" t="str">
        <f t="shared" si="13"/>
        <v>N</v>
      </c>
      <c r="S54" t="str">
        <f t="shared" si="26"/>
        <v>T</v>
      </c>
      <c r="U54" t="str">
        <f>IF(OR(AND(OR(U53="T-B",U53="T-C"),T53&lt;1),(AND(U53="T-T",T53&lt;2))),U53,IF(P54="Y","T-C",IF(Q54="Y","T-B",IF(R54="Y","T-T","PD"))))</f>
        <v>T-B</v>
      </c>
      <c r="V54" t="str">
        <f>IF(P54="Y","T-C",IF(Q54="Y","T-B",IF(R54="Y","T-T","TG")))</f>
        <v>TG</v>
      </c>
      <c r="W54" t="str">
        <f>IF(Dashboard!N54="P",IF(W53="",1,W53+1),"")</f>
        <v/>
      </c>
      <c r="X54" t="str">
        <f>IF(Dashboard!O54="B",IF(X53="",1,X53+1),"")</f>
        <v/>
      </c>
      <c r="Y54" s="1" t="str">
        <f t="shared" si="31"/>
        <v>00000</v>
      </c>
      <c r="Z54" s="1" t="str">
        <f t="shared" si="31"/>
        <v>00000</v>
      </c>
      <c r="AA54" s="1" t="str">
        <f t="shared" si="23"/>
        <v>000000</v>
      </c>
      <c r="AB54" s="1" t="str">
        <f t="shared" si="24"/>
        <v>000000</v>
      </c>
      <c r="AC54" t="str">
        <f t="shared" si="14"/>
        <v>B</v>
      </c>
      <c r="AD54" t="str">
        <f>IF(C53="",D53,C53)&amp;E53</f>
        <v>TBDW</v>
      </c>
      <c r="AE54" t="str">
        <f t="shared" si="29"/>
        <v/>
      </c>
      <c r="AF54" t="str">
        <f>IF(C53="",D53,C53)&amp;E53</f>
        <v>TBDW</v>
      </c>
      <c r="AG54" t="str">
        <f>IF(O54="S","B",IFERROR(VLOOKUP(AF54,$AP$3:$AQ$100,2,FALSE),""))</f>
        <v/>
      </c>
      <c r="AH54">
        <f t="shared" si="15"/>
        <v>1</v>
      </c>
      <c r="AI54" t="str">
        <f t="shared" si="32"/>
        <v/>
      </c>
    </row>
    <row r="55" spans="1:35" ht="15.75" thickBot="1" x14ac:dyDescent="0.3">
      <c r="A55" s="37" t="e">
        <f>M55+V55</f>
        <v>#VALUE!</v>
      </c>
      <c r="B55" s="38" t="str">
        <f t="shared" si="4"/>
        <v/>
      </c>
      <c r="C55" s="38" t="str">
        <f>IF(B55="PD",IF(AC55="P",AE55,""),"TBD")</f>
        <v>TBD</v>
      </c>
      <c r="D55" s="38" t="str">
        <f>IF(B55="PD",IF(AC55="B",AE55,""),"TBD")</f>
        <v>TBD</v>
      </c>
      <c r="E55" s="40" t="str">
        <f t="shared" si="7"/>
        <v>W</v>
      </c>
      <c r="G55" s="80" t="str">
        <f>Dashboard!N55</f>
        <v>B</v>
      </c>
      <c r="I55" s="37" t="str">
        <f t="shared" si="8"/>
        <v/>
      </c>
      <c r="J55" s="20" t="str">
        <f>IF(V55="TG",IF(G53="B",IF(AND(AG55=C55,LEN(C55)&gt;0,NOT(C55="B")),LEFT(C55)&amp;(AH55-3),AG55),""),"TBD")</f>
        <v/>
      </c>
      <c r="K55" s="20" t="str">
        <f>IF(V55="TG",IF(G53="P",IF(AND(AG55=D55,LEN(D55)&gt;0,NOT(C55="B")),LEFT(D55)&amp;(AH55-3),AG55),""),"TBD")</f>
        <v/>
      </c>
      <c r="L55" s="20" t="str">
        <f t="shared" si="9"/>
        <v>L</v>
      </c>
      <c r="M55" s="77"/>
      <c r="N55" s="11" t="str">
        <f t="shared" si="10"/>
        <v/>
      </c>
      <c r="O55" t="str">
        <f t="shared" si="17"/>
        <v>C</v>
      </c>
      <c r="P55" s="61" t="str">
        <f t="shared" si="11"/>
        <v>N</v>
      </c>
      <c r="Q55" s="61" t="str">
        <f t="shared" si="12"/>
        <v>N</v>
      </c>
      <c r="R55" s="61" t="str">
        <f t="shared" si="13"/>
        <v>N</v>
      </c>
      <c r="S55" t="str">
        <f t="shared" si="26"/>
        <v>T</v>
      </c>
      <c r="U55" t="str">
        <f>IF(OR(AND(OR(U54="T-B",U54="T-C"),T54&lt;1),(AND(U54="T-T",T54&lt;2))),U54,IF(P55="Y","T-C",IF(Q55="Y","T-B",IF(R55="Y","T-T","PD"))))</f>
        <v>T-B</v>
      </c>
      <c r="V55" t="str">
        <f>IF(P55="Y","T-C",IF(Q55="Y","T-B",IF(R55="Y","T-T","TG")))</f>
        <v>TG</v>
      </c>
      <c r="W55" t="str">
        <f>IF(Dashboard!N55="P",IF(W54="",1,W54+1),"")</f>
        <v/>
      </c>
      <c r="X55" t="str">
        <f>IF(Dashboard!O55="B",IF(X54="",1,X54+1),"")</f>
        <v/>
      </c>
      <c r="Y55" s="1" t="str">
        <f t="shared" si="31"/>
        <v>00000</v>
      </c>
      <c r="Z55" s="1" t="str">
        <f t="shared" si="31"/>
        <v>00000</v>
      </c>
      <c r="AA55" s="1" t="str">
        <f t="shared" si="23"/>
        <v>000000</v>
      </c>
      <c r="AB55" s="1" t="str">
        <f t="shared" si="24"/>
        <v>000000</v>
      </c>
      <c r="AC55" t="str">
        <f t="shared" si="14"/>
        <v>B</v>
      </c>
      <c r="AD55" t="str">
        <f>IF(C54="",D54,C54)&amp;E54</f>
        <v>TBDW</v>
      </c>
      <c r="AE55" t="str">
        <f t="shared" si="29"/>
        <v/>
      </c>
      <c r="AF55" t="str">
        <f>IF(C54="",D54,C54)&amp;E54</f>
        <v>TBDW</v>
      </c>
      <c r="AG55" t="str">
        <f>IF(O55="S","B",IFERROR(VLOOKUP(AF55,$AP$3:$AQ$100,2,FALSE),""))</f>
        <v/>
      </c>
      <c r="AH55">
        <f t="shared" si="15"/>
        <v>1</v>
      </c>
      <c r="AI55" t="str">
        <f t="shared" si="32"/>
        <v/>
      </c>
    </row>
    <row r="56" spans="1:35" ht="15.75" thickBot="1" x14ac:dyDescent="0.3">
      <c r="A56" s="37" t="e">
        <f>M56+V56</f>
        <v>#VALUE!</v>
      </c>
      <c r="B56" s="38" t="str">
        <f t="shared" si="4"/>
        <v/>
      </c>
      <c r="C56" s="38" t="str">
        <f>IF(B56="PD",IF(AC56="P",AE56,""),"TBD")</f>
        <v>TBD</v>
      </c>
      <c r="D56" s="38" t="str">
        <f>IF(B56="PD",IF(AC56="B",AE56,""),"TBD")</f>
        <v>TBD</v>
      </c>
      <c r="E56" s="40" t="str">
        <f t="shared" si="7"/>
        <v>W</v>
      </c>
      <c r="G56" s="80" t="str">
        <f>Dashboard!N56</f>
        <v>B</v>
      </c>
      <c r="I56" s="37" t="str">
        <f t="shared" si="8"/>
        <v/>
      </c>
      <c r="J56" s="20" t="str">
        <f>IF(V56="TG",IF(G54="B",IF(AND(AG56=C56,LEN(C56)&gt;0,NOT(C56="B")),LEFT(C56)&amp;(AH56-3),AG56),""),"TBD")</f>
        <v/>
      </c>
      <c r="K56" s="20" t="str">
        <f>IF(V56="TG",IF(G54="P",IF(AND(AG56=D56,LEN(D56)&gt;0,NOT(C56="B")),LEFT(D56)&amp;(AH56-3),AG56),""),"TBD")</f>
        <v/>
      </c>
      <c r="L56" s="20" t="str">
        <f t="shared" si="9"/>
        <v>L</v>
      </c>
      <c r="N56" s="11" t="str">
        <f t="shared" si="10"/>
        <v/>
      </c>
      <c r="O56" t="str">
        <f t="shared" si="17"/>
        <v>C</v>
      </c>
      <c r="P56" s="61" t="str">
        <f t="shared" si="11"/>
        <v>N</v>
      </c>
      <c r="Q56" s="61" t="str">
        <f t="shared" si="12"/>
        <v>N</v>
      </c>
      <c r="R56" s="61" t="str">
        <f t="shared" si="13"/>
        <v>N</v>
      </c>
      <c r="S56" t="str">
        <f t="shared" si="26"/>
        <v>T</v>
      </c>
      <c r="U56" t="str">
        <f>IF(OR(AND(OR(U55="T-B",U55="T-C"),T55&lt;1),(AND(U55="T-T",T55&lt;2))),U55,IF(P56="Y","T-C",IF(Q56="Y","T-B",IF(R56="Y","T-T","PD"))))</f>
        <v>T-B</v>
      </c>
      <c r="V56" t="str">
        <f>IF(P56="Y","T-C",IF(Q56="Y","T-B",IF(R56="Y","T-T","TG")))</f>
        <v>TG</v>
      </c>
      <c r="W56" t="str">
        <f>IF(Dashboard!N56="P",IF(W55="",1,W55+1),"")</f>
        <v/>
      </c>
      <c r="X56" t="str">
        <f>IF(Dashboard!O56="B",IF(X55="",1,X55+1),"")</f>
        <v/>
      </c>
      <c r="Y56" s="1" t="str">
        <f t="shared" si="31"/>
        <v>00000</v>
      </c>
      <c r="Z56" s="1" t="str">
        <f t="shared" si="31"/>
        <v>00000</v>
      </c>
      <c r="AA56" s="1" t="str">
        <f t="shared" si="23"/>
        <v>000000</v>
      </c>
      <c r="AB56" s="1" t="str">
        <f t="shared" si="24"/>
        <v>000000</v>
      </c>
      <c r="AC56" t="str">
        <f t="shared" si="14"/>
        <v>B</v>
      </c>
      <c r="AD56" t="str">
        <f>IF(C55="",D55,C55)&amp;E55</f>
        <v>TBDW</v>
      </c>
      <c r="AE56" t="str">
        <f t="shared" si="29"/>
        <v/>
      </c>
      <c r="AF56" t="str">
        <f>IF(C55="",D55,C55)&amp;E55</f>
        <v>TBDW</v>
      </c>
      <c r="AG56" t="str">
        <f>IF(O56="S","B",IFERROR(VLOOKUP(AF56,$AP$3:$AQ$100,2,FALSE),""))</f>
        <v/>
      </c>
      <c r="AH56">
        <f t="shared" si="15"/>
        <v>1</v>
      </c>
      <c r="AI56" t="str">
        <f t="shared" si="32"/>
        <v/>
      </c>
    </row>
    <row r="57" spans="1:35" ht="15.75" thickBot="1" x14ac:dyDescent="0.3">
      <c r="A57" s="37" t="e">
        <f>M57+V57</f>
        <v>#VALUE!</v>
      </c>
      <c r="B57" s="38" t="str">
        <f t="shared" si="4"/>
        <v/>
      </c>
      <c r="C57" s="38" t="str">
        <f>IF(B57="PD",IF(AC57="P",AE57,""),"TBD")</f>
        <v>TBD</v>
      </c>
      <c r="D57" s="38" t="str">
        <f>IF(B57="PD",IF(AC57="B",AE57,""),"TBD")</f>
        <v>TBD</v>
      </c>
      <c r="E57" s="40" t="str">
        <f t="shared" si="7"/>
        <v>W</v>
      </c>
      <c r="G57" s="80" t="str">
        <f>Dashboard!N57</f>
        <v>B</v>
      </c>
      <c r="I57" s="37" t="str">
        <f t="shared" si="8"/>
        <v/>
      </c>
      <c r="J57" s="20" t="str">
        <f>IF(V57="TG",IF(G55="B",IF(AND(AG57=C57,LEN(C57)&gt;0,NOT(C57="B")),LEFT(C57)&amp;(AH57-3),AG57),""),"TBD")</f>
        <v/>
      </c>
      <c r="K57" s="20" t="str">
        <f>IF(V57="TG",IF(G55="P",IF(AND(AG57=D57,LEN(D57)&gt;0,NOT(C57="B")),LEFT(D57)&amp;(AH57-3),AG57),""),"TBD")</f>
        <v/>
      </c>
      <c r="L57" s="20" t="str">
        <f t="shared" si="9"/>
        <v>L</v>
      </c>
      <c r="N57" s="11" t="str">
        <f t="shared" si="10"/>
        <v/>
      </c>
      <c r="O57" t="str">
        <f t="shared" si="17"/>
        <v>C</v>
      </c>
      <c r="P57" s="61" t="str">
        <f t="shared" si="11"/>
        <v>N</v>
      </c>
      <c r="Q57" s="61" t="str">
        <f t="shared" si="12"/>
        <v>N</v>
      </c>
      <c r="R57" s="61" t="str">
        <f t="shared" si="13"/>
        <v>N</v>
      </c>
      <c r="S57" t="str">
        <f t="shared" si="26"/>
        <v>T</v>
      </c>
      <c r="U57" t="str">
        <f>IF(OR(AND(OR(U56="T-B",U56="T-C"),T56&lt;1),(AND(U56="T-T",T56&lt;2))),U56,IF(P57="Y","T-C",IF(Q57="Y","T-B",IF(R57="Y","T-T","PD"))))</f>
        <v>T-B</v>
      </c>
      <c r="V57" t="str">
        <f>IF(P57="Y","T-C",IF(Q57="Y","T-B",IF(R57="Y","T-T","TG")))</f>
        <v>TG</v>
      </c>
      <c r="W57" t="str">
        <f>IF(Dashboard!N57="P",IF(W56="",1,W56+1),"")</f>
        <v/>
      </c>
      <c r="X57" t="str">
        <f>IF(Dashboard!O57="B",IF(X56="",1,X56+1),"")</f>
        <v/>
      </c>
      <c r="Y57" s="1" t="str">
        <f t="shared" si="31"/>
        <v>00000</v>
      </c>
      <c r="Z57" s="1" t="str">
        <f t="shared" si="31"/>
        <v>00000</v>
      </c>
      <c r="AA57" s="1" t="str">
        <f t="shared" si="23"/>
        <v>000000</v>
      </c>
      <c r="AB57" s="1" t="str">
        <f t="shared" si="24"/>
        <v>000000</v>
      </c>
      <c r="AC57" t="str">
        <f t="shared" si="14"/>
        <v>B</v>
      </c>
      <c r="AD57" t="str">
        <f>IF(C56="",D56,C56)&amp;E56</f>
        <v>TBDW</v>
      </c>
      <c r="AE57" t="str">
        <f t="shared" si="29"/>
        <v/>
      </c>
      <c r="AF57" t="str">
        <f>IF(C56="",D56,C56)&amp;E56</f>
        <v>TBDW</v>
      </c>
      <c r="AG57" t="str">
        <f>IF(O57="S","B",IFERROR(VLOOKUP(AF57,$AP$3:$AQ$100,2,FALSE),""))</f>
        <v/>
      </c>
      <c r="AH57">
        <f t="shared" si="15"/>
        <v>1</v>
      </c>
      <c r="AI57" t="str">
        <f t="shared" si="32"/>
        <v/>
      </c>
    </row>
    <row r="58" spans="1:35" ht="15.75" thickBot="1" x14ac:dyDescent="0.3">
      <c r="A58" s="37" t="e">
        <f>M58+V58</f>
        <v>#VALUE!</v>
      </c>
      <c r="B58" s="38" t="str">
        <f t="shared" si="4"/>
        <v/>
      </c>
      <c r="C58" s="38" t="str">
        <f>IF(B58="PD",IF(AC58="P",AE58,""),"TBD")</f>
        <v>TBD</v>
      </c>
      <c r="D58" s="38" t="str">
        <f>IF(B58="PD",IF(AC58="B",AE58,""),"TBD")</f>
        <v>TBD</v>
      </c>
      <c r="E58" s="40" t="str">
        <f t="shared" si="7"/>
        <v>W</v>
      </c>
      <c r="G58" s="80">
        <f>Dashboard!N58</f>
        <v>0</v>
      </c>
      <c r="I58" s="37" t="str">
        <f t="shared" si="8"/>
        <v/>
      </c>
      <c r="J58" s="20" t="str">
        <f>IF(V58="TG",IF(G56="B",IF(AND(AG58=C58,LEN(C58)&gt;0,NOT(C58="B")),LEFT(C58)&amp;(AH58-3),AG58),""),"TBD")</f>
        <v/>
      </c>
      <c r="K58" s="20" t="str">
        <f>IF(V58="TG",IF(G56="P",IF(AND(AG58=D58,LEN(D58)&gt;0,NOT(C58="B")),LEFT(D58)&amp;(AH58-3),AG58),""),"TBD")</f>
        <v/>
      </c>
      <c r="L58" s="20" t="str">
        <f t="shared" si="9"/>
        <v>L</v>
      </c>
      <c r="N58" s="11" t="str">
        <f t="shared" si="10"/>
        <v/>
      </c>
      <c r="O58" t="str">
        <f t="shared" si="17"/>
        <v>C</v>
      </c>
      <c r="P58" s="61" t="str">
        <f t="shared" si="11"/>
        <v>N</v>
      </c>
      <c r="Q58" s="61" t="str">
        <f t="shared" si="12"/>
        <v>N</v>
      </c>
      <c r="R58" s="61" t="str">
        <f t="shared" si="13"/>
        <v>N</v>
      </c>
      <c r="S58" t="str">
        <f t="shared" si="26"/>
        <v>T</v>
      </c>
      <c r="U58" t="str">
        <f>IF(OR(AND(OR(U57="T-B",U57="T-C"),T57&lt;1),(AND(U57="T-T",T57&lt;2))),U57,IF(P58="Y","T-C",IF(Q58="Y","T-B",IF(R58="Y","T-T","PD"))))</f>
        <v>T-B</v>
      </c>
      <c r="V58" t="str">
        <f>IF(P58="Y","T-C",IF(Q58="Y","T-B",IF(R58="Y","T-T","TG")))</f>
        <v>TG</v>
      </c>
      <c r="W58" t="str">
        <f>IF(Dashboard!N58="P",IF(W57="",1,W57+1),"")</f>
        <v/>
      </c>
      <c r="X58" t="str">
        <f>IF(Dashboard!O58="B",IF(X57="",1,X57+1),"")</f>
        <v/>
      </c>
      <c r="Y58" s="1" t="str">
        <f t="shared" ref="Y58:Z73" si="33">IF(W53="",0,W53)&amp;IF(W54="",0,W54)&amp;IF(W55="",0,W55)&amp;IF(W56="",0,W56)&amp;IF(W57="",0,W57)</f>
        <v>00000</v>
      </c>
      <c r="Z58" s="1" t="str">
        <f t="shared" si="33"/>
        <v>00000</v>
      </c>
      <c r="AA58" s="1" t="str">
        <f t="shared" si="23"/>
        <v>000000</v>
      </c>
      <c r="AB58" s="1" t="str">
        <f t="shared" si="24"/>
        <v>000000</v>
      </c>
      <c r="AC58" t="str">
        <f t="shared" si="14"/>
        <v>B</v>
      </c>
      <c r="AD58" t="str">
        <f>IF(C57="",D57,C57)&amp;E57</f>
        <v>TBDW</v>
      </c>
      <c r="AE58" t="str">
        <f t="shared" si="29"/>
        <v/>
      </c>
      <c r="AF58" t="str">
        <f>IF(C57="",D57,C57)&amp;E57</f>
        <v>TBDW</v>
      </c>
      <c r="AG58" t="str">
        <f>IF(O58="S","B",IFERROR(VLOOKUP(AF58,$AP$3:$AQ$100,2,FALSE),""))</f>
        <v/>
      </c>
      <c r="AH58">
        <f t="shared" si="15"/>
        <v>1</v>
      </c>
      <c r="AI58" t="str">
        <f t="shared" si="32"/>
        <v/>
      </c>
    </row>
    <row r="59" spans="1:35" ht="15.75" thickBot="1" x14ac:dyDescent="0.3">
      <c r="A59" s="37" t="e">
        <f>M59+V59</f>
        <v>#VALUE!</v>
      </c>
      <c r="B59" s="38" t="str">
        <f t="shared" si="4"/>
        <v/>
      </c>
      <c r="C59" s="38" t="str">
        <f>IF(B59="PD",IF(AC59="P",AE59,""),"TBD")</f>
        <v>TBD</v>
      </c>
      <c r="D59" s="38" t="str">
        <f>IF(B59="PD",IF(AC59="B",AE59,""),"TBD")</f>
        <v>TBD</v>
      </c>
      <c r="E59" s="40" t="str">
        <f t="shared" si="7"/>
        <v>W</v>
      </c>
      <c r="G59" s="80">
        <f>Dashboard!N59</f>
        <v>0</v>
      </c>
      <c r="I59" s="37" t="str">
        <f t="shared" si="8"/>
        <v/>
      </c>
      <c r="J59" s="20" t="str">
        <f>IF(V59="TG",IF(G57="B",IF(AND(AG59=C59,LEN(C59)&gt;0,NOT(C59="B")),LEFT(C59)&amp;(AH59-3),AG59),""),"TBD")</f>
        <v/>
      </c>
      <c r="K59" s="20" t="str">
        <f>IF(V59="TG",IF(G57="P",IF(AND(AG59=D59,LEN(D59)&gt;0,NOT(C59="B")),LEFT(D59)&amp;(AH59-3),AG59),""),"TBD")</f>
        <v/>
      </c>
      <c r="L59" s="20" t="str">
        <f t="shared" si="9"/>
        <v>L</v>
      </c>
      <c r="M59" s="73"/>
      <c r="N59" s="11" t="str">
        <f t="shared" si="10"/>
        <v/>
      </c>
      <c r="O59" t="str">
        <f t="shared" si="17"/>
        <v>C</v>
      </c>
      <c r="P59" s="61" t="str">
        <f t="shared" si="11"/>
        <v>N</v>
      </c>
      <c r="Q59" s="61" t="str">
        <f t="shared" si="12"/>
        <v>N</v>
      </c>
      <c r="R59" s="61" t="str">
        <f t="shared" si="13"/>
        <v>N</v>
      </c>
      <c r="S59" t="str">
        <f t="shared" si="26"/>
        <v>T</v>
      </c>
      <c r="U59" t="str">
        <f>IF(OR(AND(OR(U58="T-B",U58="T-C"),T58&lt;1),(AND(U58="T-T",T58&lt;2))),U58,IF(P59="Y","T-C",IF(Q59="Y","T-B",IF(R59="Y","T-T","PD"))))</f>
        <v>T-B</v>
      </c>
      <c r="V59" t="str">
        <f>IF(P59="Y","T-C",IF(Q59="Y","T-B",IF(R59="Y","T-T","TG")))</f>
        <v>TG</v>
      </c>
      <c r="W59" t="str">
        <f>IF(Dashboard!N59="P",IF(W58="",1,W58+1),"")</f>
        <v/>
      </c>
      <c r="X59" t="str">
        <f>IF(Dashboard!O59="B",IF(X58="",1,X58+1),"")</f>
        <v/>
      </c>
      <c r="Y59" s="1" t="str">
        <f t="shared" si="33"/>
        <v>00000</v>
      </c>
      <c r="Z59" s="1" t="str">
        <f t="shared" si="33"/>
        <v>00000</v>
      </c>
      <c r="AA59" s="1" t="str">
        <f t="shared" si="23"/>
        <v>000000</v>
      </c>
      <c r="AB59" s="1" t="str">
        <f t="shared" si="24"/>
        <v>000000</v>
      </c>
      <c r="AC59" t="str">
        <f t="shared" si="14"/>
        <v>B</v>
      </c>
      <c r="AD59" t="str">
        <f>IF(C58="",D58,C58)&amp;E58</f>
        <v>TBDW</v>
      </c>
      <c r="AE59" t="str">
        <f t="shared" si="29"/>
        <v/>
      </c>
      <c r="AF59" t="str">
        <f>IF(C58="",D58,C58)&amp;E58</f>
        <v>TBDW</v>
      </c>
      <c r="AG59" t="str">
        <f>IF(O59="S","B",IFERROR(VLOOKUP(AF59,$AP$3:$AQ$100,2,FALSE),""))</f>
        <v/>
      </c>
      <c r="AH59">
        <f t="shared" si="15"/>
        <v>1</v>
      </c>
      <c r="AI59" t="str">
        <f t="shared" si="32"/>
        <v/>
      </c>
    </row>
    <row r="60" spans="1:35" ht="15.75" thickBot="1" x14ac:dyDescent="0.3">
      <c r="A60" s="37" t="e">
        <f>M60+V60</f>
        <v>#VALUE!</v>
      </c>
      <c r="B60" s="38" t="str">
        <f t="shared" si="4"/>
        <v/>
      </c>
      <c r="C60" s="38" t="str">
        <f>IF(B60="PD",IF(AC60="P",AE60,""),"TBD")</f>
        <v>TBD</v>
      </c>
      <c r="D60" s="38" t="str">
        <f>IF(B60="PD",IF(AC60="B",AE60,""),"TBD")</f>
        <v>TBD</v>
      </c>
      <c r="E60" s="40" t="str">
        <f t="shared" si="7"/>
        <v>W</v>
      </c>
      <c r="G60" s="80">
        <f>Dashboard!N60</f>
        <v>0</v>
      </c>
      <c r="I60" s="37" t="str">
        <f t="shared" si="8"/>
        <v/>
      </c>
      <c r="J60" s="20" t="str">
        <f>IF(V60="TG",IF(G58="B",IF(AND(AG60=C60,LEN(C60)&gt;0,NOT(C60="B")),LEFT(C60)&amp;(AH60-3),AG60),""),"TBD")</f>
        <v/>
      </c>
      <c r="K60" s="20" t="str">
        <f>IF(V60="TG",IF(G58="P",IF(AND(AG60=D60,LEN(D60)&gt;0,NOT(C60="B")),LEFT(D60)&amp;(AH60-3),AG60),""),"TBD")</f>
        <v/>
      </c>
      <c r="L60" s="20" t="str">
        <f t="shared" si="9"/>
        <v>L</v>
      </c>
      <c r="M60" s="77"/>
      <c r="N60" s="11" t="str">
        <f t="shared" si="10"/>
        <v/>
      </c>
      <c r="O60" t="str">
        <f t="shared" si="17"/>
        <v>C</v>
      </c>
      <c r="P60" s="61" t="str">
        <f t="shared" si="11"/>
        <v>N</v>
      </c>
      <c r="Q60" s="61" t="str">
        <f t="shared" si="12"/>
        <v>N</v>
      </c>
      <c r="R60" s="61" t="str">
        <f t="shared" si="13"/>
        <v>N</v>
      </c>
      <c r="S60" t="str">
        <f t="shared" si="26"/>
        <v>T</v>
      </c>
      <c r="U60" t="str">
        <f>IF(OR(AND(OR(U59="T-B",U59="T-C"),T59&lt;1),(AND(U59="T-T",T59&lt;2))),U59,IF(P60="Y","T-C",IF(Q60="Y","T-B",IF(R60="Y","T-T","PD"))))</f>
        <v>T-B</v>
      </c>
      <c r="V60" t="str">
        <f>IF(P60="Y","T-C",IF(Q60="Y","T-B",IF(R60="Y","T-T","TG")))</f>
        <v>TG</v>
      </c>
      <c r="W60" t="str">
        <f>IF(Dashboard!N60="P",IF(W59="",1,W59+1),"")</f>
        <v/>
      </c>
      <c r="X60" t="str">
        <f>IF(Dashboard!O60="B",IF(X59="",1,X59+1),"")</f>
        <v/>
      </c>
      <c r="Y60" s="1" t="str">
        <f t="shared" si="33"/>
        <v>00000</v>
      </c>
      <c r="Z60" s="1" t="str">
        <f t="shared" si="33"/>
        <v>00000</v>
      </c>
      <c r="AA60" s="1" t="str">
        <f t="shared" si="23"/>
        <v>000000</v>
      </c>
      <c r="AB60" s="1" t="str">
        <f t="shared" si="24"/>
        <v>000000</v>
      </c>
      <c r="AC60" t="str">
        <f t="shared" si="14"/>
        <v>B</v>
      </c>
      <c r="AD60" t="str">
        <f>IF(C59="",D59,C59)&amp;E59</f>
        <v>TBDW</v>
      </c>
      <c r="AE60" t="str">
        <f t="shared" si="29"/>
        <v/>
      </c>
      <c r="AF60" t="str">
        <f>IF(C59="",D59,C59)&amp;E59</f>
        <v>TBDW</v>
      </c>
      <c r="AG60" t="str">
        <f>IF(O60="S","B",IFERROR(VLOOKUP(AF60,$AP$3:$AQ$100,2,FALSE),""))</f>
        <v/>
      </c>
      <c r="AH60">
        <f t="shared" si="15"/>
        <v>1</v>
      </c>
      <c r="AI60" t="str">
        <f t="shared" si="32"/>
        <v/>
      </c>
    </row>
    <row r="61" spans="1:35" ht="15.75" thickBot="1" x14ac:dyDescent="0.3">
      <c r="A61" s="37" t="e">
        <f>M61+V61</f>
        <v>#VALUE!</v>
      </c>
      <c r="B61" s="38" t="str">
        <f t="shared" si="4"/>
        <v/>
      </c>
      <c r="C61" s="38" t="str">
        <f>IF(B61="PD",IF(AC61="P",AE61,""),"TBD")</f>
        <v>TBD</v>
      </c>
      <c r="D61" s="38" t="str">
        <f>IF(B61="PD",IF(AC61="B",AE61,""),"TBD")</f>
        <v>TBD</v>
      </c>
      <c r="E61" s="40" t="str">
        <f t="shared" si="7"/>
        <v>W</v>
      </c>
      <c r="G61" s="80">
        <f>Dashboard!N61</f>
        <v>0</v>
      </c>
      <c r="I61" s="37" t="str">
        <f t="shared" si="8"/>
        <v/>
      </c>
      <c r="J61" s="20" t="str">
        <f>IF(V61="TG",IF(G59="B",IF(AND(AG61=C61,LEN(C61)&gt;0,NOT(C61="B")),LEFT(C61)&amp;(AH61-3),AG61),""),"TBD")</f>
        <v/>
      </c>
      <c r="K61" s="20" t="str">
        <f>IF(V61="TG",IF(G59="P",IF(AND(AG61=D61,LEN(D61)&gt;0,NOT(C61="B")),LEFT(D61)&amp;(AH61-3),AG61),""),"TBD")</f>
        <v/>
      </c>
      <c r="L61" s="20" t="str">
        <f t="shared" si="9"/>
        <v>L</v>
      </c>
      <c r="N61" s="11" t="str">
        <f t="shared" si="10"/>
        <v/>
      </c>
      <c r="O61" t="str">
        <f t="shared" si="17"/>
        <v>C</v>
      </c>
      <c r="P61" s="61" t="str">
        <f t="shared" si="11"/>
        <v>N</v>
      </c>
      <c r="Q61" s="61" t="str">
        <f t="shared" si="12"/>
        <v>N</v>
      </c>
      <c r="R61" s="61" t="str">
        <f t="shared" si="13"/>
        <v>N</v>
      </c>
      <c r="S61" t="str">
        <f t="shared" si="26"/>
        <v>T</v>
      </c>
      <c r="U61" t="str">
        <f>IF(OR(AND(OR(U60="T-B",U60="T-C"),T60&lt;1),(AND(U60="T-T",T60&lt;2))),U60,IF(P61="Y","T-C",IF(Q61="Y","T-B",IF(R61="Y","T-T","PD"))))</f>
        <v>T-B</v>
      </c>
      <c r="V61" t="str">
        <f>IF(P61="Y","T-C",IF(Q61="Y","T-B",IF(R61="Y","T-T","TG")))</f>
        <v>TG</v>
      </c>
      <c r="W61" t="str">
        <f>IF(Dashboard!N61="P",IF(W60="",1,W60+1),"")</f>
        <v/>
      </c>
      <c r="X61" t="str">
        <f>IF(Dashboard!O61="B",IF(X60="",1,X60+1),"")</f>
        <v/>
      </c>
      <c r="Y61" s="1" t="str">
        <f t="shared" si="33"/>
        <v>00000</v>
      </c>
      <c r="Z61" s="1" t="str">
        <f t="shared" si="33"/>
        <v>00000</v>
      </c>
      <c r="AA61" s="1" t="str">
        <f t="shared" si="23"/>
        <v>000000</v>
      </c>
      <c r="AB61" s="1" t="str">
        <f t="shared" si="24"/>
        <v>000000</v>
      </c>
      <c r="AC61" t="str">
        <f t="shared" si="14"/>
        <v>B</v>
      </c>
      <c r="AD61" t="str">
        <f>IF(C60="",D60,C60)&amp;E60</f>
        <v>TBDW</v>
      </c>
      <c r="AE61" t="str">
        <f t="shared" si="29"/>
        <v/>
      </c>
      <c r="AF61" t="str">
        <f>IF(C60="",D60,C60)&amp;E60</f>
        <v>TBDW</v>
      </c>
      <c r="AG61" t="str">
        <f>IF(O61="S","B",IFERROR(VLOOKUP(AF61,$AP$3:$AQ$100,2,FALSE),""))</f>
        <v/>
      </c>
      <c r="AH61">
        <f t="shared" si="15"/>
        <v>1</v>
      </c>
      <c r="AI61" t="str">
        <f t="shared" si="32"/>
        <v/>
      </c>
    </row>
    <row r="62" spans="1:35" ht="15.75" thickBot="1" x14ac:dyDescent="0.3">
      <c r="A62" s="37" t="e">
        <f>M62+V62</f>
        <v>#VALUE!</v>
      </c>
      <c r="B62" s="38" t="str">
        <f t="shared" si="4"/>
        <v/>
      </c>
      <c r="C62" s="38" t="str">
        <f>IF(B62="PD",IF(AC62="P",AE62,""),"TBD")</f>
        <v>TBD</v>
      </c>
      <c r="D62" s="38" t="str">
        <f>IF(B62="PD",IF(AC62="B",AE62,""),"TBD")</f>
        <v>TBD</v>
      </c>
      <c r="E62" s="40" t="str">
        <f t="shared" si="7"/>
        <v>W</v>
      </c>
      <c r="G62" s="80">
        <f>Dashboard!N62</f>
        <v>0</v>
      </c>
      <c r="I62" s="37" t="str">
        <f t="shared" si="8"/>
        <v/>
      </c>
      <c r="J62" s="20" t="str">
        <f>IF(V62="TG",IF(G60="B",IF(AND(AG62=C62,LEN(C62)&gt;0,NOT(C62="B")),LEFT(C62)&amp;(AH62-3),AG62),""),"TBD")</f>
        <v/>
      </c>
      <c r="K62" s="20" t="str">
        <f>IF(V62="TG",IF(G60="P",IF(AND(AG62=D62,LEN(D62)&gt;0,NOT(C62="B")),LEFT(D62)&amp;(AH62-3),AG62),""),"TBD")</f>
        <v/>
      </c>
      <c r="L62" s="20" t="str">
        <f t="shared" si="9"/>
        <v>L</v>
      </c>
      <c r="N62" s="11" t="str">
        <f t="shared" si="10"/>
        <v/>
      </c>
      <c r="O62" t="str">
        <f t="shared" si="17"/>
        <v>C</v>
      </c>
      <c r="P62" s="61" t="str">
        <f t="shared" si="11"/>
        <v>N</v>
      </c>
      <c r="Q62" s="61" t="str">
        <f t="shared" si="12"/>
        <v>N</v>
      </c>
      <c r="R62" s="61" t="str">
        <f t="shared" si="13"/>
        <v>N</v>
      </c>
      <c r="S62" t="str">
        <f t="shared" si="26"/>
        <v>T</v>
      </c>
      <c r="U62" t="str">
        <f>IF(OR(AND(OR(U61="T-B",U61="T-C"),T61&lt;1),(AND(U61="T-T",T61&lt;2))),U61,IF(P62="Y","T-C",IF(Q62="Y","T-B",IF(R62="Y","T-T","PD"))))</f>
        <v>T-B</v>
      </c>
      <c r="V62" t="str">
        <f>IF(P62="Y","T-C",IF(Q62="Y","T-B",IF(R62="Y","T-T","TG")))</f>
        <v>TG</v>
      </c>
      <c r="W62" t="str">
        <f>IF(Dashboard!N62="P",IF(W61="",1,W61+1),"")</f>
        <v/>
      </c>
      <c r="X62" t="str">
        <f>IF(Dashboard!O62="B",IF(X61="",1,X61+1),"")</f>
        <v/>
      </c>
      <c r="Y62" s="1" t="str">
        <f t="shared" si="33"/>
        <v>00000</v>
      </c>
      <c r="Z62" s="1" t="str">
        <f t="shared" si="33"/>
        <v>00000</v>
      </c>
      <c r="AA62" s="1" t="str">
        <f t="shared" si="23"/>
        <v>000000</v>
      </c>
      <c r="AB62" s="1" t="str">
        <f t="shared" si="24"/>
        <v>000000</v>
      </c>
      <c r="AC62" t="str">
        <f t="shared" si="14"/>
        <v>B</v>
      </c>
      <c r="AD62" t="str">
        <f>IF(C61="",D61,C61)&amp;E61</f>
        <v>TBDW</v>
      </c>
      <c r="AE62" t="str">
        <f t="shared" si="29"/>
        <v/>
      </c>
      <c r="AF62" t="str">
        <f>IF(C61="",D61,C61)&amp;E61</f>
        <v>TBDW</v>
      </c>
      <c r="AG62" t="str">
        <f>IF(O62="S","B",IFERROR(VLOOKUP(AF62,$AP$3:$AQ$100,2,FALSE),""))</f>
        <v/>
      </c>
      <c r="AH62">
        <f t="shared" si="15"/>
        <v>1</v>
      </c>
      <c r="AI62" t="str">
        <f t="shared" si="32"/>
        <v/>
      </c>
    </row>
    <row r="63" spans="1:35" ht="15.75" thickBot="1" x14ac:dyDescent="0.3">
      <c r="A63" s="37" t="e">
        <f>M63+V63</f>
        <v>#VALUE!</v>
      </c>
      <c r="B63" s="38" t="str">
        <f t="shared" si="4"/>
        <v/>
      </c>
      <c r="C63" s="38" t="str">
        <f>IF(B63="PD",IF(AC63="P",AE63,""),"TBD")</f>
        <v>TBD</v>
      </c>
      <c r="D63" s="38" t="str">
        <f>IF(B63="PD",IF(AC63="B",AE63,""),"TBD")</f>
        <v>TBD</v>
      </c>
      <c r="E63" s="40" t="str">
        <f t="shared" si="7"/>
        <v>W</v>
      </c>
      <c r="G63" s="80">
        <f>Dashboard!N63</f>
        <v>0</v>
      </c>
      <c r="I63" s="37" t="str">
        <f t="shared" si="8"/>
        <v/>
      </c>
      <c r="J63" s="20" t="str">
        <f>IF(V63="TG",IF(G61="B",IF(AND(AG63=C63,LEN(C63)&gt;0,NOT(C63="B")),LEFT(C63)&amp;(AH63-3),AG63),""),"TBD")</f>
        <v/>
      </c>
      <c r="K63" s="20" t="str">
        <f>IF(V63="TG",IF(G61="P",IF(AND(AG63=D63,LEN(D63)&gt;0,NOT(C63="B")),LEFT(D63)&amp;(AH63-3),AG63),""),"TBD")</f>
        <v/>
      </c>
      <c r="L63" s="20" t="str">
        <f t="shared" si="9"/>
        <v>L</v>
      </c>
      <c r="N63" s="11" t="str">
        <f t="shared" si="10"/>
        <v/>
      </c>
      <c r="O63" t="str">
        <f t="shared" si="17"/>
        <v>C</v>
      </c>
      <c r="P63" s="61" t="str">
        <f t="shared" si="11"/>
        <v>N</v>
      </c>
      <c r="Q63" s="61" t="str">
        <f t="shared" si="12"/>
        <v>N</v>
      </c>
      <c r="R63" s="61" t="str">
        <f t="shared" si="13"/>
        <v>N</v>
      </c>
      <c r="S63" t="str">
        <f t="shared" si="26"/>
        <v>T</v>
      </c>
      <c r="U63" t="str">
        <f>IF(OR(AND(OR(U62="T-B",U62="T-C"),T62&lt;1),(AND(U62="T-T",T62&lt;2))),U62,IF(P63="Y","T-C",IF(Q63="Y","T-B",IF(R63="Y","T-T","PD"))))</f>
        <v>T-B</v>
      </c>
      <c r="V63" t="str">
        <f>IF(P63="Y","T-C",IF(Q63="Y","T-B",IF(R63="Y","T-T","TG")))</f>
        <v>TG</v>
      </c>
      <c r="W63" t="str">
        <f>IF(Dashboard!N63="P",IF(W62="",1,W62+1),"")</f>
        <v/>
      </c>
      <c r="X63" t="str">
        <f>IF(Dashboard!O63="B",IF(X62="",1,X62+1),"")</f>
        <v/>
      </c>
      <c r="Y63" s="1" t="str">
        <f t="shared" si="33"/>
        <v>00000</v>
      </c>
      <c r="Z63" s="1" t="str">
        <f t="shared" si="33"/>
        <v>00000</v>
      </c>
      <c r="AA63" s="1" t="str">
        <f t="shared" si="23"/>
        <v>000000</v>
      </c>
      <c r="AB63" s="1" t="str">
        <f t="shared" si="24"/>
        <v>000000</v>
      </c>
      <c r="AC63" t="str">
        <f t="shared" si="14"/>
        <v>B</v>
      </c>
      <c r="AD63" t="str">
        <f>IF(C62="",D62,C62)&amp;E62</f>
        <v>TBDW</v>
      </c>
      <c r="AE63" t="str">
        <f t="shared" si="29"/>
        <v/>
      </c>
      <c r="AF63" t="str">
        <f>IF(C62="",D62,C62)&amp;E62</f>
        <v>TBDW</v>
      </c>
      <c r="AG63" t="str">
        <f>IF(O63="S","B",IFERROR(VLOOKUP(AF63,$AP$3:$AQ$100,2,FALSE),""))</f>
        <v/>
      </c>
      <c r="AH63">
        <f t="shared" si="15"/>
        <v>1</v>
      </c>
      <c r="AI63" t="str">
        <f t="shared" si="32"/>
        <v/>
      </c>
    </row>
    <row r="64" spans="1:35" ht="15.75" thickBot="1" x14ac:dyDescent="0.3">
      <c r="A64" s="37" t="e">
        <f>M64+V64</f>
        <v>#VALUE!</v>
      </c>
      <c r="B64" s="38" t="str">
        <f t="shared" si="4"/>
        <v/>
      </c>
      <c r="C64" s="38" t="str">
        <f>IF(B64="PD",IF(AC64="P",AE64,""),"TBD")</f>
        <v>TBD</v>
      </c>
      <c r="D64" s="38" t="str">
        <f>IF(B64="PD",IF(AC64="B",AE64,""),"TBD")</f>
        <v>TBD</v>
      </c>
      <c r="E64" s="40" t="str">
        <f t="shared" si="7"/>
        <v>W</v>
      </c>
      <c r="G64" s="80">
        <f>Dashboard!N64</f>
        <v>0</v>
      </c>
      <c r="I64" s="37" t="str">
        <f t="shared" si="8"/>
        <v/>
      </c>
      <c r="J64" s="20" t="str">
        <f>IF(V64="TG",IF(G62="B",IF(AND(AG64=C64,LEN(C64)&gt;0,NOT(C64="B")),LEFT(C64)&amp;(AH64-3),AG64),""),"TBD")</f>
        <v/>
      </c>
      <c r="K64" s="20" t="str">
        <f>IF(V64="TG",IF(G62="P",IF(AND(AG64=D64,LEN(D64)&gt;0,NOT(C64="B")),LEFT(D64)&amp;(AH64-3),AG64),""),"TBD")</f>
        <v/>
      </c>
      <c r="L64" s="20" t="str">
        <f t="shared" si="9"/>
        <v>L</v>
      </c>
      <c r="M64" s="73"/>
      <c r="N64" s="11" t="str">
        <f t="shared" si="10"/>
        <v/>
      </c>
      <c r="O64" t="str">
        <f t="shared" si="17"/>
        <v>C</v>
      </c>
      <c r="P64" s="61" t="str">
        <f t="shared" si="11"/>
        <v>N</v>
      </c>
      <c r="Q64" s="61" t="str">
        <f t="shared" si="12"/>
        <v>N</v>
      </c>
      <c r="R64" s="61" t="str">
        <f t="shared" si="13"/>
        <v>N</v>
      </c>
      <c r="S64" t="str">
        <f t="shared" si="26"/>
        <v>T</v>
      </c>
      <c r="U64" t="str">
        <f>IF(OR(AND(OR(U63="T-B",U63="T-C"),T63&lt;1),(AND(U63="T-T",T63&lt;2))),U63,IF(P64="Y","T-C",IF(Q64="Y","T-B",IF(R64="Y","T-T","PD"))))</f>
        <v>T-B</v>
      </c>
      <c r="V64" t="str">
        <f>IF(P64="Y","T-C",IF(Q64="Y","T-B",IF(R64="Y","T-T","TG")))</f>
        <v>TG</v>
      </c>
      <c r="W64" t="str">
        <f>IF(Dashboard!N64="P",IF(W63="",1,W63+1),"")</f>
        <v/>
      </c>
      <c r="X64" t="str">
        <f>IF(Dashboard!O64="B",IF(X63="",1,X63+1),"")</f>
        <v/>
      </c>
      <c r="Y64" s="1" t="str">
        <f t="shared" si="33"/>
        <v>00000</v>
      </c>
      <c r="Z64" s="1" t="str">
        <f t="shared" si="33"/>
        <v>00000</v>
      </c>
      <c r="AA64" s="1" t="str">
        <f t="shared" si="23"/>
        <v>000000</v>
      </c>
      <c r="AB64" s="1" t="str">
        <f t="shared" si="24"/>
        <v>000000</v>
      </c>
      <c r="AC64" t="str">
        <f t="shared" si="14"/>
        <v>B</v>
      </c>
      <c r="AD64" t="str">
        <f>IF(C63="",D63,C63)&amp;E63</f>
        <v>TBDW</v>
      </c>
      <c r="AE64" t="str">
        <f t="shared" si="29"/>
        <v/>
      </c>
      <c r="AF64" t="str">
        <f>IF(C63="",D63,C63)&amp;E63</f>
        <v>TBDW</v>
      </c>
      <c r="AG64" t="str">
        <f>IF(O64="S","B",IFERROR(VLOOKUP(AF64,$AP$3:$AQ$100,2,FALSE),""))</f>
        <v/>
      </c>
      <c r="AH64">
        <f t="shared" si="15"/>
        <v>1</v>
      </c>
      <c r="AI64" t="str">
        <f t="shared" si="32"/>
        <v/>
      </c>
    </row>
    <row r="65" spans="1:35" ht="15.75" thickBot="1" x14ac:dyDescent="0.3">
      <c r="A65" s="37" t="e">
        <f>M65+V65</f>
        <v>#VALUE!</v>
      </c>
      <c r="B65" s="38" t="str">
        <f t="shared" si="4"/>
        <v/>
      </c>
      <c r="C65" s="38" t="str">
        <f>IF(B65="PD",IF(AC65="P",AE65,""),"TBD")</f>
        <v>TBD</v>
      </c>
      <c r="D65" s="38" t="str">
        <f>IF(B65="PD",IF(AC65="B",AE65,""),"TBD")</f>
        <v>TBD</v>
      </c>
      <c r="E65" s="78"/>
      <c r="G65" s="80">
        <f>Dashboard!N65</f>
        <v>0</v>
      </c>
      <c r="I65" s="37" t="str">
        <f t="shared" si="8"/>
        <v/>
      </c>
      <c r="J65" s="20" t="str">
        <f>IF(V65="TG",IF(G63="B",IF(AND(AG65=C65,LEN(C65)&gt;0,NOT(C65="B")),LEFT(C65)&amp;(AH65-3),AG65),""),"TBD")</f>
        <v/>
      </c>
      <c r="K65" s="20" t="str">
        <f>IF(V65="TG",IF(G63="P",IF(AND(AG65=D65,LEN(D65)&gt;0,NOT(C65="B")),LEFT(D65)&amp;(AH65-3),AG65),""),"TBD")</f>
        <v/>
      </c>
      <c r="L65" s="20" t="str">
        <f t="shared" si="9"/>
        <v>L</v>
      </c>
      <c r="M65" s="77"/>
      <c r="N65" s="11" t="str">
        <f t="shared" si="10"/>
        <v/>
      </c>
      <c r="O65" t="str">
        <f t="shared" si="17"/>
        <v>C</v>
      </c>
      <c r="P65" s="61" t="str">
        <f t="shared" si="11"/>
        <v>N</v>
      </c>
      <c r="Q65" s="61" t="str">
        <f t="shared" si="12"/>
        <v>N</v>
      </c>
      <c r="R65" s="61" t="str">
        <f t="shared" si="13"/>
        <v>N</v>
      </c>
      <c r="S65" t="str">
        <f t="shared" si="26"/>
        <v>T</v>
      </c>
      <c r="U65" t="str">
        <f>IF(OR(AND(OR(U64="T-B",U64="T-C"),T64&lt;1),(AND(U64="T-T",T64&lt;2))),U64,IF(P65="Y","T-C",IF(Q65="Y","T-B",IF(R65="Y","T-T","PD"))))</f>
        <v>T-B</v>
      </c>
      <c r="V65" t="str">
        <f>IF(P65="Y","T-C",IF(Q65="Y","T-B",IF(R65="Y","T-T","TG")))</f>
        <v>TG</v>
      </c>
      <c r="W65" t="str">
        <f>IF(Dashboard!N65="P",IF(W64="",1,W64+1),"")</f>
        <v/>
      </c>
      <c r="X65" t="str">
        <f>IF(Dashboard!O65="B",IF(X64="",1,X64+1),"")</f>
        <v/>
      </c>
      <c r="Y65" s="1" t="str">
        <f t="shared" si="33"/>
        <v>00000</v>
      </c>
      <c r="Z65" s="1" t="str">
        <f t="shared" si="33"/>
        <v>00000</v>
      </c>
      <c r="AA65" s="1" t="str">
        <f t="shared" si="23"/>
        <v>000000</v>
      </c>
      <c r="AB65" s="1" t="str">
        <f t="shared" si="24"/>
        <v>000000</v>
      </c>
      <c r="AC65" t="str">
        <f t="shared" si="14"/>
        <v>B</v>
      </c>
      <c r="AD65" t="str">
        <f>IF(C64="",D64,C64)&amp;E64</f>
        <v>TBDW</v>
      </c>
      <c r="AE65" t="str">
        <f t="shared" si="29"/>
        <v/>
      </c>
      <c r="AF65" t="str">
        <f>IF(C64="",D64,C64)&amp;E64</f>
        <v>TBDW</v>
      </c>
      <c r="AG65" t="str">
        <f>IF(O65="S","B",IFERROR(VLOOKUP(AF65,$AP$3:$AQ$100,2,FALSE),""))</f>
        <v/>
      </c>
      <c r="AH65">
        <f t="shared" si="15"/>
        <v>1</v>
      </c>
      <c r="AI65" t="str">
        <f t="shared" si="32"/>
        <v/>
      </c>
    </row>
    <row r="66" spans="1:35" ht="15.75" thickBot="1" x14ac:dyDescent="0.3">
      <c r="A66" s="37" t="e">
        <f>M66+V66</f>
        <v>#VALUE!</v>
      </c>
      <c r="B66" s="38" t="str">
        <f t="shared" si="4"/>
        <v/>
      </c>
      <c r="C66" s="38" t="str">
        <f>IF(B66="PD",IF(AC66="P",AE66,""),"TBD")</f>
        <v>TBD</v>
      </c>
      <c r="D66" s="38" t="str">
        <f>IF(B66="PD",IF(AC66="B",AE66,""),"TBD")</f>
        <v>TBD</v>
      </c>
      <c r="E66" s="71"/>
      <c r="G66" s="80">
        <f>Dashboard!N66</f>
        <v>0</v>
      </c>
      <c r="I66" s="37" t="str">
        <f t="shared" si="8"/>
        <v/>
      </c>
      <c r="J66" s="20" t="str">
        <f>IF(V66="TG",IF(G64="B",IF(AND(AG66=C66,LEN(C66)&gt;0,NOT(C66="B")),LEFT(C66)&amp;(AH66-3),AG66),""),"TBD")</f>
        <v/>
      </c>
      <c r="K66" s="20" t="str">
        <f>IF(V66="TG",IF(G64="P",IF(AND(AG66=D66,LEN(D66)&gt;0,NOT(C66="B")),LEFT(D66)&amp;(AH66-3),AG66),""),"TBD")</f>
        <v/>
      </c>
      <c r="L66" s="20" t="str">
        <f t="shared" si="9"/>
        <v>L</v>
      </c>
      <c r="N66" s="11" t="str">
        <f t="shared" si="10"/>
        <v/>
      </c>
      <c r="O66" t="str">
        <f t="shared" si="17"/>
        <v>C</v>
      </c>
      <c r="P66" s="61" t="str">
        <f t="shared" si="11"/>
        <v>N</v>
      </c>
      <c r="Q66" s="61" t="str">
        <f t="shared" si="12"/>
        <v>N</v>
      </c>
      <c r="R66" s="61" t="str">
        <f t="shared" si="13"/>
        <v>N</v>
      </c>
      <c r="S66" t="str">
        <f t="shared" si="26"/>
        <v>T</v>
      </c>
      <c r="U66" t="str">
        <f>IF(OR(AND(OR(U65="T-B",U65="T-C"),T65&lt;1),(AND(U65="T-T",T65&lt;2))),U65,IF(P66="Y","T-C",IF(Q66="Y","T-B",IF(R66="Y","T-T","PD"))))</f>
        <v>T-B</v>
      </c>
      <c r="V66" t="str">
        <f>IF(P66="Y","T-C",IF(Q66="Y","T-B",IF(R66="Y","T-T","TG")))</f>
        <v>TG</v>
      </c>
      <c r="W66" t="str">
        <f>IF(Dashboard!N66="P",IF(W65="",1,W65+1),"")</f>
        <v/>
      </c>
      <c r="X66" t="str">
        <f>IF(Dashboard!O66="B",IF(X65="",1,X65+1),"")</f>
        <v/>
      </c>
      <c r="Y66" s="1" t="str">
        <f t="shared" si="33"/>
        <v>00000</v>
      </c>
      <c r="Z66" s="1" t="str">
        <f t="shared" si="33"/>
        <v>00000</v>
      </c>
      <c r="AA66" s="1" t="str">
        <f t="shared" si="23"/>
        <v>000000</v>
      </c>
      <c r="AB66" s="1" t="str">
        <f t="shared" si="24"/>
        <v>000000</v>
      </c>
      <c r="AC66" t="str">
        <f t="shared" si="14"/>
        <v>B</v>
      </c>
      <c r="AD66" t="str">
        <f>IF(C65="",D65,C65)&amp;E65</f>
        <v>TBD</v>
      </c>
      <c r="AE66" t="str">
        <f t="shared" si="29"/>
        <v/>
      </c>
      <c r="AF66" t="str">
        <f>IF(C65="",D65,C65)&amp;E65</f>
        <v>TBD</v>
      </c>
      <c r="AG66" t="str">
        <f>IF(O66="S","B",IFERROR(VLOOKUP(AF66,$AP$3:$AQ$100,2,FALSE),""))</f>
        <v/>
      </c>
      <c r="AH66">
        <f t="shared" si="15"/>
        <v>1</v>
      </c>
      <c r="AI66" t="str">
        <f t="shared" si="32"/>
        <v/>
      </c>
    </row>
    <row r="67" spans="1:35" ht="15.75" thickBot="1" x14ac:dyDescent="0.3">
      <c r="A67" s="37" t="e">
        <f>M67+V67</f>
        <v>#VALUE!</v>
      </c>
      <c r="B67" s="38" t="str">
        <f t="shared" si="4"/>
        <v/>
      </c>
      <c r="C67" s="38" t="str">
        <f>IF(B67="PD",IF(AC67="P",AE67,""),"TBD")</f>
        <v>TBD</v>
      </c>
      <c r="D67" s="38" t="str">
        <f>IF(B67="PD",IF(AC67="B",AE67,""),"TBD")</f>
        <v>TBD</v>
      </c>
      <c r="E67" s="71"/>
      <c r="G67" s="80">
        <f>Dashboard!N67</f>
        <v>0</v>
      </c>
      <c r="I67" s="37" t="str">
        <f t="shared" si="8"/>
        <v/>
      </c>
      <c r="J67" s="20" t="str">
        <f>IF(V67="TG",IF(G65="B",IF(AND(AG67=C67,LEN(C67)&gt;0,NOT(C67="B")),LEFT(C67)&amp;(AH67-3),AG67),""),"TBD")</f>
        <v/>
      </c>
      <c r="K67" s="20" t="str">
        <f>IF(V67="TG",IF(G65="P",IF(AND(AG67=D67,LEN(D67)&gt;0,NOT(C67="B")),LEFT(D67)&amp;(AH67-3),AG67),""),"TBD")</f>
        <v/>
      </c>
      <c r="L67" s="20" t="str">
        <f t="shared" si="9"/>
        <v>L</v>
      </c>
      <c r="N67" s="11" t="str">
        <f t="shared" si="10"/>
        <v/>
      </c>
      <c r="O67" t="str">
        <f t="shared" si="17"/>
        <v>C</v>
      </c>
      <c r="P67" s="61" t="str">
        <f t="shared" si="11"/>
        <v>N</v>
      </c>
      <c r="Q67" s="61" t="str">
        <f t="shared" si="12"/>
        <v>N</v>
      </c>
      <c r="R67" s="61" t="str">
        <f t="shared" si="13"/>
        <v>N</v>
      </c>
      <c r="S67" t="str">
        <f t="shared" si="26"/>
        <v>T</v>
      </c>
      <c r="U67" t="str">
        <f>IF(OR(AND(OR(U66="T-B",U66="T-C"),T66&lt;1),(AND(U66="T-T",T66&lt;2))),U66,IF(P67="Y","T-C",IF(Q67="Y","T-B",IF(R67="Y","T-T","PD"))))</f>
        <v>T-B</v>
      </c>
      <c r="V67" t="str">
        <f>IF(P67="Y","T-C",IF(Q67="Y","T-B",IF(R67="Y","T-T","TG")))</f>
        <v>TG</v>
      </c>
      <c r="W67" t="str">
        <f>IF(Dashboard!N67="P",IF(W66="",1,W66+1),"")</f>
        <v/>
      </c>
      <c r="X67" t="str">
        <f>IF(Dashboard!O67="B",IF(X66="",1,X66+1),"")</f>
        <v/>
      </c>
      <c r="Y67" s="1" t="str">
        <f t="shared" si="33"/>
        <v>00000</v>
      </c>
      <c r="Z67" s="1" t="str">
        <f t="shared" si="33"/>
        <v>00000</v>
      </c>
      <c r="AA67" s="1" t="str">
        <f t="shared" si="23"/>
        <v>000000</v>
      </c>
      <c r="AB67" s="1" t="str">
        <f t="shared" si="24"/>
        <v>000000</v>
      </c>
      <c r="AC67" t="str">
        <f t="shared" si="14"/>
        <v>B</v>
      </c>
      <c r="AD67" t="str">
        <f>IF(C66="",D66,C66)&amp;E66</f>
        <v>TBD</v>
      </c>
      <c r="AE67" t="str">
        <f t="shared" si="29"/>
        <v/>
      </c>
      <c r="AF67" t="str">
        <f>IF(C66="",D66,C66)&amp;E66</f>
        <v>TBD</v>
      </c>
      <c r="AG67" t="str">
        <f>IF(O67="S","B",IFERROR(VLOOKUP(AF67,$AP$3:$AQ$100,2,FALSE),""))</f>
        <v/>
      </c>
      <c r="AH67">
        <f t="shared" si="15"/>
        <v>1</v>
      </c>
      <c r="AI67" t="str">
        <f t="shared" si="32"/>
        <v/>
      </c>
    </row>
    <row r="68" spans="1:35" ht="15.75" thickBot="1" x14ac:dyDescent="0.3">
      <c r="A68" s="37" t="e">
        <f>M68+V68</f>
        <v>#VALUE!</v>
      </c>
      <c r="B68" s="38" t="str">
        <f t="shared" si="4"/>
        <v/>
      </c>
      <c r="C68" s="38" t="str">
        <f>IF(B68="PD",IF(AC68="P",AE68,""),"TBD")</f>
        <v>TBD</v>
      </c>
      <c r="D68" s="38" t="str">
        <f>IF(B68="PD",IF(AC68="B",AE68,""),"TBD")</f>
        <v>TBD</v>
      </c>
      <c r="E68" s="71"/>
      <c r="G68" s="80">
        <f>Dashboard!N68</f>
        <v>0</v>
      </c>
      <c r="I68" s="37" t="str">
        <f t="shared" si="8"/>
        <v/>
      </c>
      <c r="J68" s="20" t="str">
        <f>IF(V68="TG",IF(G66="B",IF(AND(AG68=C68,LEN(C68)&gt;0,NOT(C68="B")),LEFT(C68)&amp;(AH68-3),AG68),""),"TBD")</f>
        <v/>
      </c>
      <c r="K68" s="20" t="str">
        <f>IF(V68="TG",IF(G66="P",IF(AND(AG68=D68,LEN(D68)&gt;0,NOT(C68="B")),LEFT(D68)&amp;(AH68-3),AG68),""),"TBD")</f>
        <v/>
      </c>
      <c r="L68" s="20" t="str">
        <f t="shared" si="9"/>
        <v>L</v>
      </c>
      <c r="N68" s="11" t="str">
        <f t="shared" si="10"/>
        <v/>
      </c>
      <c r="O68" t="str">
        <f t="shared" si="17"/>
        <v>C</v>
      </c>
      <c r="P68" s="61" t="str">
        <f t="shared" si="11"/>
        <v>N</v>
      </c>
      <c r="Q68" s="61" t="str">
        <f t="shared" si="12"/>
        <v>N</v>
      </c>
      <c r="R68" s="61" t="str">
        <f t="shared" si="13"/>
        <v>N</v>
      </c>
      <c r="S68" t="str">
        <f t="shared" si="26"/>
        <v>T</v>
      </c>
      <c r="U68" t="str">
        <f>IF(OR(AND(OR(U67="T-B",U67="T-C"),T67&lt;1),(AND(U67="T-T",T67&lt;2))),U67,IF(P68="Y","T-C",IF(Q68="Y","T-B",IF(R68="Y","T-T","PD"))))</f>
        <v>T-B</v>
      </c>
      <c r="V68" t="str">
        <f>IF(P68="Y","T-C",IF(Q68="Y","T-B",IF(R68="Y","T-T","TG")))</f>
        <v>TG</v>
      </c>
      <c r="W68" t="str">
        <f>IF(Dashboard!N68="P",IF(W67="",1,W67+1),"")</f>
        <v/>
      </c>
      <c r="X68" t="str">
        <f>IF(Dashboard!O68="B",IF(X67="",1,X67+1),"")</f>
        <v/>
      </c>
      <c r="Y68" s="1" t="str">
        <f t="shared" si="33"/>
        <v>00000</v>
      </c>
      <c r="Z68" s="1" t="str">
        <f t="shared" si="33"/>
        <v>00000</v>
      </c>
      <c r="AA68" s="1" t="str">
        <f t="shared" si="23"/>
        <v>000000</v>
      </c>
      <c r="AB68" s="1" t="str">
        <f t="shared" si="24"/>
        <v>000000</v>
      </c>
      <c r="AC68" t="str">
        <f t="shared" si="14"/>
        <v>B</v>
      </c>
      <c r="AD68" t="str">
        <f>IF(C67="",D67,C67)&amp;E67</f>
        <v>TBD</v>
      </c>
      <c r="AE68" t="str">
        <f t="shared" si="29"/>
        <v/>
      </c>
      <c r="AF68" t="str">
        <f>IF(C67="",D67,C67)&amp;E67</f>
        <v>TBD</v>
      </c>
      <c r="AG68" t="str">
        <f>IF(O68="S","B",IFERROR(VLOOKUP(AF68,$AP$3:$AQ$100,2,FALSE),""))</f>
        <v/>
      </c>
      <c r="AH68">
        <f t="shared" si="15"/>
        <v>1</v>
      </c>
      <c r="AI68" t="str">
        <f t="shared" si="32"/>
        <v/>
      </c>
    </row>
    <row r="69" spans="1:35" ht="15.75" thickBot="1" x14ac:dyDescent="0.3">
      <c r="A69" s="37" t="e">
        <f>M69+V69</f>
        <v>#VALUE!</v>
      </c>
      <c r="B69" s="38" t="str">
        <f t="shared" si="4"/>
        <v/>
      </c>
      <c r="C69" s="38" t="str">
        <f>IF(B69="PD",IF(AC69="P",AE69,""),"TBD")</f>
        <v>TBD</v>
      </c>
      <c r="D69" s="38" t="str">
        <f>IF(B69="PD",IF(AC69="B",AE69,""),"TBD")</f>
        <v>TBD</v>
      </c>
      <c r="E69" s="74"/>
      <c r="G69" s="80">
        <f>Dashboard!N69</f>
        <v>0</v>
      </c>
      <c r="I69" s="37" t="str">
        <f t="shared" si="8"/>
        <v/>
      </c>
      <c r="J69" s="20" t="str">
        <f>IF(V69="TG",IF(G67="B",IF(AND(AG69=C69,LEN(C69)&gt;0,NOT(C69="B")),LEFT(C69)&amp;(AH69-3),AG69),""),"TBD")</f>
        <v/>
      </c>
      <c r="K69" s="20" t="str">
        <f>IF(V69="TG",IF(G67="P",IF(AND(AG69=D69,LEN(D69)&gt;0,NOT(C69="B")),LEFT(D69)&amp;(AH69-3),AG69),""),"TBD")</f>
        <v/>
      </c>
      <c r="L69" s="20" t="str">
        <f t="shared" si="9"/>
        <v>L</v>
      </c>
      <c r="M69" s="73"/>
      <c r="N69" s="11" t="str">
        <f t="shared" si="10"/>
        <v/>
      </c>
      <c r="O69" t="str">
        <f t="shared" si="17"/>
        <v>C</v>
      </c>
      <c r="P69" s="61" t="str">
        <f t="shared" si="11"/>
        <v>N</v>
      </c>
      <c r="Q69" s="61" t="str">
        <f t="shared" si="12"/>
        <v>N</v>
      </c>
      <c r="R69" s="61" t="str">
        <f t="shared" si="13"/>
        <v>N</v>
      </c>
      <c r="S69" t="str">
        <f t="shared" si="26"/>
        <v>T</v>
      </c>
      <c r="U69" t="str">
        <f>IF(OR(AND(OR(U68="T-B",U68="T-C"),T68&lt;1),(AND(U68="T-T",T68&lt;2))),U68,IF(P69="Y","T-C",IF(Q69="Y","T-B",IF(R69="Y","T-T","PD"))))</f>
        <v>T-B</v>
      </c>
      <c r="V69" t="str">
        <f>IF(P69="Y","T-C",IF(Q69="Y","T-B",IF(R69="Y","T-T","TG")))</f>
        <v>TG</v>
      </c>
      <c r="W69" t="str">
        <f>IF(Dashboard!N69="P",IF(W68="",1,W68+1),"")</f>
        <v/>
      </c>
      <c r="X69" t="str">
        <f>IF(Dashboard!O69="B",IF(X68="",1,X68+1),"")</f>
        <v/>
      </c>
      <c r="Y69" s="1" t="str">
        <f t="shared" si="33"/>
        <v>00000</v>
      </c>
      <c r="Z69" s="1" t="str">
        <f t="shared" si="33"/>
        <v>00000</v>
      </c>
      <c r="AA69" s="1" t="str">
        <f t="shared" si="23"/>
        <v>000000</v>
      </c>
      <c r="AB69" s="1" t="str">
        <f t="shared" si="24"/>
        <v>000000</v>
      </c>
      <c r="AC69" t="str">
        <f t="shared" si="14"/>
        <v>B</v>
      </c>
      <c r="AD69" t="str">
        <f>IF(C68="",D68,C68)&amp;E68</f>
        <v>TBD</v>
      </c>
      <c r="AE69" t="str">
        <f t="shared" si="29"/>
        <v/>
      </c>
      <c r="AF69" t="str">
        <f>IF(C68="",D68,C68)&amp;E68</f>
        <v>TBD</v>
      </c>
      <c r="AG69" t="str">
        <f>IF(O69="S","B",IFERROR(VLOOKUP(AF69,$AP$3:$AQ$100,2,FALSE),""))</f>
        <v/>
      </c>
      <c r="AH69">
        <f t="shared" si="15"/>
        <v>1</v>
      </c>
      <c r="AI69" t="str">
        <f t="shared" si="32"/>
        <v/>
      </c>
    </row>
    <row r="70" spans="1:35" ht="15.75" thickBot="1" x14ac:dyDescent="0.3">
      <c r="A70" s="37" t="e">
        <f>M70+V70</f>
        <v>#VALUE!</v>
      </c>
      <c r="B70" s="38" t="str">
        <f t="shared" si="4"/>
        <v/>
      </c>
      <c r="C70" s="38" t="str">
        <f>IF(B70="PD",IF(AC70="P",AE70,""),"TBD")</f>
        <v>TBD</v>
      </c>
      <c r="D70" s="38" t="str">
        <f>IF(B70="PD",IF(AC70="B",AE70,""),"TBD")</f>
        <v>TBD</v>
      </c>
      <c r="E70" s="78"/>
      <c r="G70" s="80">
        <f>Dashboard!N70</f>
        <v>0</v>
      </c>
      <c r="I70" s="37" t="str">
        <f t="shared" si="8"/>
        <v/>
      </c>
      <c r="J70" s="20" t="str">
        <f>IF(V70="TG",IF(G68="B",IF(AND(AG70=C70,LEN(C70)&gt;0,NOT(C70="B")),LEFT(C70)&amp;(AH70-3),AG70),""),"TBD")</f>
        <v/>
      </c>
      <c r="K70" s="20" t="str">
        <f>IF(V70="TG",IF(G68="P",IF(AND(AG70=D70,LEN(D70)&gt;0,NOT(C70="B")),LEFT(D70)&amp;(AH70-3),AG70),""),"TBD")</f>
        <v/>
      </c>
      <c r="L70" s="20" t="str">
        <f t="shared" si="9"/>
        <v>L</v>
      </c>
      <c r="M70" s="77"/>
      <c r="N70" s="11" t="str">
        <f t="shared" si="10"/>
        <v/>
      </c>
      <c r="O70" t="str">
        <f t="shared" si="17"/>
        <v>C</v>
      </c>
      <c r="P70" s="61" t="str">
        <f t="shared" si="11"/>
        <v>N</v>
      </c>
      <c r="Q70" s="61" t="str">
        <f t="shared" si="12"/>
        <v>N</v>
      </c>
      <c r="R70" s="61" t="str">
        <f t="shared" si="13"/>
        <v>N</v>
      </c>
      <c r="S70" t="str">
        <f t="shared" si="26"/>
        <v>T</v>
      </c>
      <c r="U70" t="str">
        <f>IF(OR(AND(OR(U69="T-B",U69="T-C"),T69&lt;1),(AND(U69="T-T",T69&lt;2))),U69,IF(P70="Y","T-C",IF(Q70="Y","T-B",IF(R70="Y","T-T","PD"))))</f>
        <v>T-B</v>
      </c>
      <c r="V70" t="str">
        <f>IF(P70="Y","T-C",IF(Q70="Y","T-B",IF(R70="Y","T-T","TG")))</f>
        <v>TG</v>
      </c>
      <c r="W70" t="str">
        <f>IF(Dashboard!N70="P",IF(W69="",1,W69+1),"")</f>
        <v/>
      </c>
      <c r="X70" t="str">
        <f>IF(Dashboard!O70="B",IF(X69="",1,X69+1),"")</f>
        <v/>
      </c>
      <c r="Y70" s="1" t="str">
        <f t="shared" si="33"/>
        <v>00000</v>
      </c>
      <c r="Z70" s="1" t="str">
        <f t="shared" si="33"/>
        <v>00000</v>
      </c>
      <c r="AA70" s="1" t="str">
        <f t="shared" si="23"/>
        <v>000000</v>
      </c>
      <c r="AB70" s="1" t="str">
        <f t="shared" si="24"/>
        <v>000000</v>
      </c>
      <c r="AC70" t="str">
        <f t="shared" si="14"/>
        <v>B</v>
      </c>
      <c r="AD70" t="str">
        <f>IF(C69="",D69,C69)&amp;E69</f>
        <v>TBD</v>
      </c>
      <c r="AE70" t="str">
        <f t="shared" si="29"/>
        <v/>
      </c>
      <c r="AF70" t="str">
        <f>IF(C69="",D69,C69)&amp;E69</f>
        <v>TBD</v>
      </c>
      <c r="AG70" t="str">
        <f>IF(O70="S","B",IFERROR(VLOOKUP(AF70,$AP$3:$AQ$100,2,FALSE),""))</f>
        <v/>
      </c>
      <c r="AH70">
        <f t="shared" si="15"/>
        <v>1</v>
      </c>
      <c r="AI70" t="str">
        <f t="shared" si="32"/>
        <v/>
      </c>
    </row>
    <row r="71" spans="1:35" ht="15.75" thickBot="1" x14ac:dyDescent="0.3">
      <c r="A71" s="37" t="e">
        <f>M71+V71</f>
        <v>#VALUE!</v>
      </c>
      <c r="B71" s="38" t="str">
        <f t="shared" si="4"/>
        <v/>
      </c>
      <c r="C71" s="38" t="str">
        <f>IF(B71="PD",IF(AC71="P",AE71,""),"TBD")</f>
        <v>TBD</v>
      </c>
      <c r="D71" s="38" t="str">
        <f>IF(B71="PD",IF(AC71="B",AE71,""),"TBD")</f>
        <v>TBD</v>
      </c>
      <c r="E71" s="71"/>
      <c r="G71" s="80">
        <f>Dashboard!N71</f>
        <v>0</v>
      </c>
      <c r="I71" s="37" t="str">
        <f t="shared" si="8"/>
        <v/>
      </c>
      <c r="J71" s="20" t="str">
        <f>IF(V71="TG",IF(G69="B",IF(AND(AG71=C71,LEN(C71)&gt;0,NOT(C71="B")),LEFT(C71)&amp;(AH71-3),AG71),""),"TBD")</f>
        <v/>
      </c>
      <c r="K71" s="20" t="str">
        <f>IF(V71="TG",IF(G69="P",IF(AND(AG71=D71,LEN(D71)&gt;0,NOT(C71="B")),LEFT(D71)&amp;(AH71-3),AG71),""),"TBD")</f>
        <v/>
      </c>
      <c r="L71" s="20" t="str">
        <f t="shared" si="9"/>
        <v>L</v>
      </c>
      <c r="N71" s="11" t="str">
        <f t="shared" si="10"/>
        <v/>
      </c>
      <c r="O71" t="str">
        <f t="shared" si="17"/>
        <v>C</v>
      </c>
      <c r="P71" s="61" t="str">
        <f t="shared" si="11"/>
        <v>N</v>
      </c>
      <c r="Q71" s="61" t="str">
        <f t="shared" si="12"/>
        <v>N</v>
      </c>
      <c r="R71" s="61" t="str">
        <f t="shared" si="13"/>
        <v>N</v>
      </c>
      <c r="S71" t="str">
        <f t="shared" si="26"/>
        <v>T</v>
      </c>
      <c r="U71" t="str">
        <f>IF(OR(AND(OR(U70="T-B",U70="T-C"),T70&lt;1),(AND(U70="T-T",T70&lt;2))),U70,IF(P71="Y","T-C",IF(Q71="Y","T-B",IF(R71="Y","T-T","PD"))))</f>
        <v>T-B</v>
      </c>
      <c r="V71" t="str">
        <f>IF(P71="Y","T-C",IF(Q71="Y","T-B",IF(R71="Y","T-T","TG")))</f>
        <v>TG</v>
      </c>
      <c r="W71" t="str">
        <f>IF(Dashboard!N71="P",IF(W70="",1,W70+1),"")</f>
        <v/>
      </c>
      <c r="X71" t="str">
        <f>IF(Dashboard!O71="B",IF(X70="",1,X70+1),"")</f>
        <v/>
      </c>
      <c r="Y71" s="1" t="str">
        <f t="shared" si="33"/>
        <v>00000</v>
      </c>
      <c r="Z71" s="1" t="str">
        <f t="shared" si="33"/>
        <v>00000</v>
      </c>
      <c r="AA71" s="1" t="str">
        <f t="shared" si="23"/>
        <v>000000</v>
      </c>
      <c r="AB71" s="1" t="str">
        <f t="shared" si="24"/>
        <v>000000</v>
      </c>
      <c r="AC71" t="str">
        <f t="shared" si="14"/>
        <v>B</v>
      </c>
      <c r="AD71" t="str">
        <f>IF(C70="",D70,C70)&amp;E70</f>
        <v>TBD</v>
      </c>
      <c r="AE71" t="str">
        <f t="shared" si="29"/>
        <v/>
      </c>
      <c r="AF71" t="str">
        <f>IF(C70="",D70,C70)&amp;E70</f>
        <v>TBD</v>
      </c>
      <c r="AG71" t="str">
        <f>IF(O71="S","B",IFERROR(VLOOKUP(AF71,$AP$3:$AQ$100,2,FALSE),""))</f>
        <v/>
      </c>
      <c r="AH71">
        <f t="shared" si="15"/>
        <v>1</v>
      </c>
      <c r="AI71" t="str">
        <f t="shared" si="32"/>
        <v/>
      </c>
    </row>
    <row r="72" spans="1:35" ht="15.75" thickBot="1" x14ac:dyDescent="0.3">
      <c r="A72" s="37" t="e">
        <f>M72+V72</f>
        <v>#VALUE!</v>
      </c>
      <c r="B72" s="38" t="str">
        <f t="shared" si="4"/>
        <v/>
      </c>
      <c r="C72" s="38" t="str">
        <f>IF(B72="PD",IF(AC72="P",AE72,""),"TBD")</f>
        <v>TBD</v>
      </c>
      <c r="D72" s="38" t="str">
        <f>IF(B72="PD",IF(AC72="B",AE72,""),"TBD")</f>
        <v>TBD</v>
      </c>
      <c r="E72" s="71"/>
      <c r="G72" s="80">
        <f>Dashboard!N72</f>
        <v>0</v>
      </c>
      <c r="I72" s="37" t="str">
        <f t="shared" si="8"/>
        <v/>
      </c>
      <c r="J72" s="20" t="str">
        <f>IF(V72="TG",IF(G70="B",IF(AND(AG72=C72,LEN(C72)&gt;0,NOT(C72="B")),LEFT(C72)&amp;(AH72-3),AG72),""),"TBD")</f>
        <v/>
      </c>
      <c r="K72" s="20" t="str">
        <f>IF(V72="TG",IF(G70="P",IF(AND(AG72=D72,LEN(D72)&gt;0,NOT(C72="B")),LEFT(D72)&amp;(AH72-3),AG72),""),"TBD")</f>
        <v/>
      </c>
      <c r="L72" s="20" t="str">
        <f t="shared" si="9"/>
        <v>L</v>
      </c>
      <c r="N72" s="11" t="str">
        <f t="shared" si="10"/>
        <v/>
      </c>
      <c r="O72" t="str">
        <f t="shared" si="17"/>
        <v>C</v>
      </c>
      <c r="P72" s="61" t="str">
        <f t="shared" si="11"/>
        <v>N</v>
      </c>
      <c r="Q72" s="61" t="str">
        <f t="shared" si="12"/>
        <v>N</v>
      </c>
      <c r="R72" s="61" t="str">
        <f t="shared" si="13"/>
        <v>N</v>
      </c>
      <c r="S72" t="str">
        <f t="shared" si="26"/>
        <v>T</v>
      </c>
      <c r="U72" t="str">
        <f>IF(OR(AND(OR(U71="T-B",U71="T-C"),T71&lt;1),(AND(U71="T-T",T71&lt;2))),U71,IF(P72="Y","T-C",IF(Q72="Y","T-B",IF(R72="Y","T-T","PD"))))</f>
        <v>T-B</v>
      </c>
      <c r="V72" t="str">
        <f>IF(P72="Y","T-C",IF(Q72="Y","T-B",IF(R72="Y","T-T","TG")))</f>
        <v>TG</v>
      </c>
      <c r="W72" t="str">
        <f>IF(Dashboard!N72="P",IF(W71="",1,W71+1),"")</f>
        <v/>
      </c>
      <c r="X72" t="str">
        <f>IF(Dashboard!O72="B",IF(X71="",1,X71+1),"")</f>
        <v/>
      </c>
      <c r="Y72" s="1" t="str">
        <f t="shared" si="33"/>
        <v>00000</v>
      </c>
      <c r="Z72" s="1" t="str">
        <f t="shared" si="33"/>
        <v>00000</v>
      </c>
      <c r="AA72" s="1" t="str">
        <f t="shared" si="23"/>
        <v>000000</v>
      </c>
      <c r="AB72" s="1" t="str">
        <f t="shared" si="24"/>
        <v>000000</v>
      </c>
      <c r="AC72" t="str">
        <f t="shared" si="14"/>
        <v>B</v>
      </c>
      <c r="AD72" t="str">
        <f>IF(C71="",D71,C71)&amp;E71</f>
        <v>TBD</v>
      </c>
      <c r="AE72" t="str">
        <f t="shared" si="29"/>
        <v/>
      </c>
      <c r="AF72" t="str">
        <f>IF(C71="",D71,C71)&amp;E71</f>
        <v>TBD</v>
      </c>
      <c r="AG72" t="str">
        <f>IF(O72="S","B",IFERROR(VLOOKUP(AF72,$AP$3:$AQ$100,2,FALSE),""))</f>
        <v/>
      </c>
      <c r="AH72">
        <f t="shared" si="15"/>
        <v>1</v>
      </c>
      <c r="AI72" t="str">
        <f t="shared" si="32"/>
        <v/>
      </c>
    </row>
    <row r="73" spans="1:35" ht="15.75" thickBot="1" x14ac:dyDescent="0.3">
      <c r="A73" s="37" t="e">
        <f>M73+V73</f>
        <v>#VALUE!</v>
      </c>
      <c r="B73" s="38" t="str">
        <f t="shared" si="4"/>
        <v/>
      </c>
      <c r="C73" s="38" t="str">
        <f>IF(B73="PD",IF(AC73="P",AE73,""),"TBD")</f>
        <v>TBD</v>
      </c>
      <c r="D73" s="38" t="str">
        <f>IF(B73="PD",IF(AC73="B",AE73,""),"TBD")</f>
        <v>TBD</v>
      </c>
      <c r="E73" s="71"/>
      <c r="G73" s="80">
        <f>Dashboard!N73</f>
        <v>0</v>
      </c>
      <c r="I73" s="37" t="str">
        <f t="shared" si="8"/>
        <v/>
      </c>
      <c r="J73" s="20" t="str">
        <f>IF(V73="TG",IF(G71="B",IF(AND(AG73=C73,LEN(C73)&gt;0,NOT(C73="B")),LEFT(C73)&amp;(AH73-3),AG73),""),"TBD")</f>
        <v/>
      </c>
      <c r="K73" s="20" t="str">
        <f>IF(V73="TG",IF(G71="P",IF(AND(AG73=D73,LEN(D73)&gt;0,NOT(C73="B")),LEFT(D73)&amp;(AH73-3),AG73),""),"TBD")</f>
        <v/>
      </c>
      <c r="L73" s="20" t="str">
        <f t="shared" si="9"/>
        <v>L</v>
      </c>
      <c r="N73" s="11" t="str">
        <f t="shared" si="10"/>
        <v/>
      </c>
      <c r="O73" t="str">
        <f t="shared" si="17"/>
        <v>C</v>
      </c>
      <c r="P73" s="61" t="str">
        <f t="shared" si="11"/>
        <v>N</v>
      </c>
      <c r="Q73" s="61" t="str">
        <f t="shared" si="12"/>
        <v>N</v>
      </c>
      <c r="R73" s="61" t="str">
        <f t="shared" si="13"/>
        <v>N</v>
      </c>
      <c r="S73" t="str">
        <f t="shared" si="26"/>
        <v>T</v>
      </c>
      <c r="U73" t="str">
        <f>IF(OR(AND(OR(U72="T-B",U72="T-C"),T72&lt;1),(AND(U72="T-T",T72&lt;2))),U72,IF(P73="Y","T-C",IF(Q73="Y","T-B",IF(R73="Y","T-T","PD"))))</f>
        <v>T-B</v>
      </c>
      <c r="V73" t="str">
        <f>IF(P73="Y","T-C",IF(Q73="Y","T-B",IF(R73="Y","T-T","TG")))</f>
        <v>TG</v>
      </c>
      <c r="W73" t="str">
        <f>IF(Dashboard!N73="P",IF(W72="",1,W72+1),"")</f>
        <v/>
      </c>
      <c r="X73" t="str">
        <f>IF(Dashboard!O73="B",IF(X72="",1,X72+1),"")</f>
        <v/>
      </c>
      <c r="Y73" s="1" t="str">
        <f t="shared" si="33"/>
        <v>00000</v>
      </c>
      <c r="Z73" s="1" t="str">
        <f t="shared" si="33"/>
        <v>00000</v>
      </c>
      <c r="AA73" s="1" t="str">
        <f t="shared" si="23"/>
        <v>000000</v>
      </c>
      <c r="AB73" s="1" t="str">
        <f t="shared" si="24"/>
        <v>000000</v>
      </c>
      <c r="AC73" t="str">
        <f t="shared" si="14"/>
        <v>B</v>
      </c>
      <c r="AD73" t="str">
        <f>IF(C72="",D72,C72)&amp;E72</f>
        <v>TBD</v>
      </c>
      <c r="AE73" t="str">
        <f t="shared" si="29"/>
        <v/>
      </c>
      <c r="AF73" t="str">
        <f>IF(C72="",D72,C72)&amp;E72</f>
        <v>TBD</v>
      </c>
      <c r="AG73" t="str">
        <f>IF(O73="S","B",IFERROR(VLOOKUP(AF73,$AP$3:$AQ$100,2,FALSE),""))</f>
        <v/>
      </c>
      <c r="AH73">
        <f t="shared" si="15"/>
        <v>1</v>
      </c>
      <c r="AI73" t="str">
        <f t="shared" si="32"/>
        <v/>
      </c>
    </row>
    <row r="74" spans="1:35" ht="15.75" thickBot="1" x14ac:dyDescent="0.3">
      <c r="A74" s="37" t="e">
        <f>M74+V74</f>
        <v>#VALUE!</v>
      </c>
      <c r="B74" s="38" t="str">
        <f t="shared" si="4"/>
        <v/>
      </c>
      <c r="C74" s="38" t="str">
        <f>IF(B74="PD",IF(AC74="P",AE74,""),"TBD")</f>
        <v>TBD</v>
      </c>
      <c r="D74" s="38" t="str">
        <f>IF(B74="PD",IF(AC74="B",AE74,""),"TBD")</f>
        <v>TBD</v>
      </c>
      <c r="E74" s="74"/>
      <c r="G74" s="80">
        <f>Dashboard!N74</f>
        <v>0</v>
      </c>
      <c r="I74" s="37" t="str">
        <f t="shared" si="8"/>
        <v/>
      </c>
      <c r="J74" s="20" t="str">
        <f>IF(V74="TG",IF(G72="B",IF(AND(AG74=C74,LEN(C74)&gt;0,NOT(C74="B")),LEFT(C74)&amp;(AH74-3),AG74),""),"TBD")</f>
        <v/>
      </c>
      <c r="K74" s="20" t="str">
        <f>IF(V74="TG",IF(G72="P",IF(AND(AG74=D74,LEN(D74)&gt;0,NOT(C74="B")),LEFT(D74)&amp;(AH74-3),AG74),""),"TBD")</f>
        <v/>
      </c>
      <c r="L74" s="20" t="str">
        <f t="shared" si="9"/>
        <v>L</v>
      </c>
      <c r="M74" s="73"/>
      <c r="N74" s="11" t="str">
        <f t="shared" si="10"/>
        <v/>
      </c>
      <c r="O74" t="str">
        <f t="shared" si="17"/>
        <v>C</v>
      </c>
      <c r="P74" s="61" t="str">
        <f t="shared" si="11"/>
        <v>N</v>
      </c>
      <c r="Q74" s="61" t="str">
        <f t="shared" si="12"/>
        <v>N</v>
      </c>
      <c r="R74" s="61" t="str">
        <f t="shared" si="13"/>
        <v>N</v>
      </c>
      <c r="S74" t="str">
        <f t="shared" si="26"/>
        <v>T</v>
      </c>
      <c r="U74" t="str">
        <f>IF(OR(AND(OR(U73="T-B",U73="T-C"),T73&lt;1),(AND(U73="T-T",T73&lt;2))),U73,IF(P74="Y","T-C",IF(Q74="Y","T-B",IF(R74="Y","T-T","PD"))))</f>
        <v>T-B</v>
      </c>
      <c r="V74" t="str">
        <f>IF(P74="Y","T-C",IF(Q74="Y","T-B",IF(R74="Y","T-T","TG")))</f>
        <v>TG</v>
      </c>
      <c r="W74" t="str">
        <f>IF(Dashboard!N74="P",IF(W73="",1,W73+1),"")</f>
        <v/>
      </c>
      <c r="X74" t="str">
        <f>IF(Dashboard!O74="B",IF(X73="",1,X73+1),"")</f>
        <v/>
      </c>
      <c r="Y74" s="1" t="str">
        <f t="shared" ref="Y74:Z89" si="34">IF(W69="",0,W69)&amp;IF(W70="",0,W70)&amp;IF(W71="",0,W71)&amp;IF(W72="",0,W72)&amp;IF(W73="",0,W73)</f>
        <v>00000</v>
      </c>
      <c r="Z74" s="1" t="str">
        <f t="shared" si="34"/>
        <v>00000</v>
      </c>
      <c r="AA74" s="1" t="str">
        <f t="shared" si="23"/>
        <v>000000</v>
      </c>
      <c r="AB74" s="1" t="str">
        <f t="shared" si="24"/>
        <v>000000</v>
      </c>
      <c r="AC74" t="str">
        <f t="shared" si="14"/>
        <v>B</v>
      </c>
      <c r="AD74" t="str">
        <f>IF(C73="",D73,C73)&amp;E73</f>
        <v>TBD</v>
      </c>
      <c r="AE74" t="str">
        <f t="shared" si="29"/>
        <v/>
      </c>
      <c r="AF74" t="str">
        <f>IF(C73="",D73,C73)&amp;E73</f>
        <v>TBD</v>
      </c>
      <c r="AG74" t="str">
        <f>IF(O74="S","B",IFERROR(VLOOKUP(AF74,$AP$3:$AQ$100,2,FALSE),""))</f>
        <v/>
      </c>
      <c r="AH74">
        <f t="shared" si="15"/>
        <v>1</v>
      </c>
      <c r="AI74" t="str">
        <f t="shared" si="32"/>
        <v/>
      </c>
    </row>
    <row r="75" spans="1:35" ht="15.75" thickBot="1" x14ac:dyDescent="0.3">
      <c r="A75" s="37" t="e">
        <f>M75+V75</f>
        <v>#VALUE!</v>
      </c>
      <c r="B75" s="38" t="str">
        <f t="shared" ref="B75:B138" si="35">IF(U74=U75,"",U75)</f>
        <v/>
      </c>
      <c r="C75" s="38" t="str">
        <f>IF(B75="PD",IF(AC75="P",AE75,""),"TBD")</f>
        <v>TBD</v>
      </c>
      <c r="D75" s="38" t="str">
        <f>IF(B75="PD",IF(AC75="B",AE75,""),"TBD")</f>
        <v>TBD</v>
      </c>
      <c r="E75" s="78"/>
      <c r="G75" s="80">
        <f>Dashboard!N75</f>
        <v>0</v>
      </c>
      <c r="I75" s="37" t="str">
        <f t="shared" ref="I75:I138" si="36">IF(V74=V75,"",V75)</f>
        <v/>
      </c>
      <c r="J75" s="20" t="str">
        <f>IF(V75="TG",IF(G73="B",IF(AND(AG75=C75,LEN(C75)&gt;0,NOT(C75="B")),LEFT(C75)&amp;(AH75-3),AG75),""),"TBD")</f>
        <v/>
      </c>
      <c r="K75" s="20" t="str">
        <f>IF(V75="TG",IF(G73="P",IF(AND(AG75=D75,LEN(D75)&gt;0,NOT(C75="B")),LEFT(D75)&amp;(AH75-3),AG75),""),"TBD")</f>
        <v/>
      </c>
      <c r="L75" s="20" t="str">
        <f t="shared" ref="L75:L138" si="37">IF(G75="","",IF(G75="P",IF(J75="","L","W"),IF(K75="","L","W")))</f>
        <v>L</v>
      </c>
      <c r="M75" s="77"/>
      <c r="N75" s="11" t="str">
        <f t="shared" ref="N75:N138" si="38">IF(O75="S","",IF(M75&gt;0,M75,""))</f>
        <v/>
      </c>
      <c r="O75" t="str">
        <f t="shared" si="17"/>
        <v>C</v>
      </c>
      <c r="P75" s="61" t="str">
        <f t="shared" ref="P75:P100" si="39">IF(Y75="10101","Y",IF(Z75="10101","Y","N"))</f>
        <v>N</v>
      </c>
      <c r="Q75" s="61" t="str">
        <f t="shared" ref="Q75:Q100" si="40">IF(Y75="12345","Y",IF(Z75="12345","Y","N"))</f>
        <v>N</v>
      </c>
      <c r="R75" s="61" t="str">
        <f t="shared" ref="R75:R100" si="41">IF(AA75="120012","Y",IF(AB75="120012","Y","N"))</f>
        <v>N</v>
      </c>
      <c r="S75" t="str">
        <f t="shared" si="26"/>
        <v>T</v>
      </c>
      <c r="U75" t="str">
        <f>IF(OR(AND(OR(U74="T-B",U74="T-C"),T74&lt;1),(AND(U74="T-T",T74&lt;2))),U74,IF(P75="Y","T-C",IF(Q75="Y","T-B",IF(R75="Y","T-T","PD"))))</f>
        <v>T-B</v>
      </c>
      <c r="V75" t="str">
        <f>IF(P75="Y","T-C",IF(Q75="Y","T-B",IF(R75="Y","T-T","TG")))</f>
        <v>TG</v>
      </c>
      <c r="W75" t="str">
        <f>IF(Dashboard!N75="P",IF(W74="",1,W74+1),"")</f>
        <v/>
      </c>
      <c r="X75" t="str">
        <f>IF(Dashboard!O75="B",IF(X74="",1,X74+1),"")</f>
        <v/>
      </c>
      <c r="Y75" s="1" t="str">
        <f t="shared" si="34"/>
        <v>00000</v>
      </c>
      <c r="Z75" s="1" t="str">
        <f t="shared" si="34"/>
        <v>00000</v>
      </c>
      <c r="AA75" s="1" t="str">
        <f t="shared" si="23"/>
        <v>000000</v>
      </c>
      <c r="AB75" s="1" t="str">
        <f t="shared" si="24"/>
        <v>000000</v>
      </c>
      <c r="AC75" t="str">
        <f t="shared" ref="AC75:AC100" si="42">IF(COUNTBLANK(W70:W74)&gt;2,"B","P")</f>
        <v>B</v>
      </c>
      <c r="AD75" t="str">
        <f>IF(C74="",D74,C74)&amp;E74</f>
        <v>TBD</v>
      </c>
      <c r="AE75" t="str">
        <f t="shared" ref="AE75:AE89" si="43">IFERROR(VLOOKUP(AD75,$AP$3:$AQ$100,2,FALSE),"")</f>
        <v/>
      </c>
      <c r="AF75" t="str">
        <f>IF(C74="",D74,C74)&amp;E74</f>
        <v>TBD</v>
      </c>
      <c r="AG75" t="str">
        <f>IF(O75="S","B",IFERROR(VLOOKUP(AF75,$AP$3:$AQ$100,2,FALSE),""))</f>
        <v/>
      </c>
      <c r="AH75">
        <f t="shared" ref="AH75:AH138" si="44">IF(REPLACE(AE75, 1, 1, "")="",1,REPLACE(AE75, 1, 1, ""))</f>
        <v>1</v>
      </c>
      <c r="AI75" t="str">
        <f t="shared" ref="AI75:AI138" si="45">REPLACE(AG75, 1, 1, "")</f>
        <v/>
      </c>
    </row>
    <row r="76" spans="1:35" ht="15.75" thickBot="1" x14ac:dyDescent="0.3">
      <c r="A76" s="70"/>
      <c r="B76" s="38" t="str">
        <f t="shared" si="35"/>
        <v/>
      </c>
      <c r="C76" s="38" t="str">
        <f>IF(B76="PD",IF(AC76="P",AE76,""),"TBD")</f>
        <v>TBD</v>
      </c>
      <c r="D76" s="38" t="str">
        <f>IF(B76="PD",IF(AC76="B",AE76,""),"TBD")</f>
        <v>TBD</v>
      </c>
      <c r="E76" s="71"/>
      <c r="G76" s="80">
        <f>Dashboard!N76</f>
        <v>0</v>
      </c>
      <c r="I76" s="37" t="str">
        <f t="shared" si="36"/>
        <v/>
      </c>
      <c r="J76" s="20" t="str">
        <f>IF(I76="TG",IF(G74="B",IF(AND(AG76=C76,LEN(C76)&gt;0),LEFT(C76)&amp;(AH76-3),AG76),""),"TBD")</f>
        <v>TBD</v>
      </c>
      <c r="K76" s="20" t="str">
        <f>IF(I76="TG",IF(G74="P",IF(AND(AG76=D76,LEN(D76)&gt;0,NOT(C76="B")),LEFT(D76)&amp;(AH76-3),AG76),""),"TBD")</f>
        <v>TBD</v>
      </c>
      <c r="L76" s="20" t="str">
        <f t="shared" si="37"/>
        <v>W</v>
      </c>
      <c r="N76" s="11" t="str">
        <f t="shared" si="38"/>
        <v/>
      </c>
      <c r="O76" t="str">
        <f t="shared" ref="O76:O85" si="46">IF(O75="S","C",IF(M75&gt;0,"S","C"))</f>
        <v>C</v>
      </c>
      <c r="P76" s="61" t="str">
        <f t="shared" si="39"/>
        <v>N</v>
      </c>
      <c r="Q76" s="61" t="str">
        <f t="shared" si="40"/>
        <v>N</v>
      </c>
      <c r="R76" s="61" t="str">
        <f t="shared" si="41"/>
        <v>N</v>
      </c>
      <c r="S76" t="str">
        <f t="shared" si="26"/>
        <v>T</v>
      </c>
      <c r="U76" t="str">
        <f>IF(OR(AND(OR(U75="T-B",U75="T-C"),T75&lt;1),(AND(U75="T-T",T75&lt;2))),U75,IF(P76="Y","T-C",IF(Q76="Y","T-B",IF(R76="Y","T-T","PD"))))</f>
        <v>T-B</v>
      </c>
      <c r="V76" t="str">
        <f>IF(P76="Y","T-C",IF(Q76="Y","T-B",IF(R76="Y","T-T","TG")))</f>
        <v>TG</v>
      </c>
      <c r="W76" t="str">
        <f>IF(Dashboard!N76="P",IF(W75="",1,W75+1),"")</f>
        <v/>
      </c>
      <c r="X76" t="str">
        <f>IF(Dashboard!O76="B",IF(X75="",1,X75+1),"")</f>
        <v/>
      </c>
      <c r="Y76" s="1" t="str">
        <f t="shared" si="34"/>
        <v>00000</v>
      </c>
      <c r="Z76" s="1" t="str">
        <f t="shared" si="34"/>
        <v>00000</v>
      </c>
      <c r="AA76" s="1" t="str">
        <f t="shared" si="23"/>
        <v>000000</v>
      </c>
      <c r="AB76" s="1" t="str">
        <f t="shared" si="24"/>
        <v>000000</v>
      </c>
      <c r="AC76" t="str">
        <f t="shared" si="42"/>
        <v>B</v>
      </c>
      <c r="AD76" t="str">
        <f>IF(C75="",D75,C75)&amp;E75</f>
        <v>TBD</v>
      </c>
      <c r="AE76" t="str">
        <f t="shared" si="43"/>
        <v/>
      </c>
      <c r="AF76" t="str">
        <f>IF(C75="",D75,C75)&amp;E75</f>
        <v>TBD</v>
      </c>
      <c r="AG76" t="str">
        <f>IF(O76="S","B",IFERROR(VLOOKUP(AF76,$AP$3:$AQ$100,2,FALSE),""))</f>
        <v/>
      </c>
      <c r="AH76">
        <f t="shared" si="44"/>
        <v>1</v>
      </c>
      <c r="AI76" t="str">
        <f t="shared" si="45"/>
        <v/>
      </c>
    </row>
    <row r="77" spans="1:35" ht="15.75" thickBot="1" x14ac:dyDescent="0.3">
      <c r="A77" s="70"/>
      <c r="B77" s="38" t="str">
        <f t="shared" si="35"/>
        <v/>
      </c>
      <c r="C77" s="38" t="str">
        <f>IF(B77="PD",IF(AC77="P",AE77,""),"TBD")</f>
        <v>TBD</v>
      </c>
      <c r="D77" s="38" t="str">
        <f>IF(B77="PD",IF(AC77="B",AE77,""),"TBD")</f>
        <v>TBD</v>
      </c>
      <c r="E77" s="71"/>
      <c r="G77" s="80">
        <f>Dashboard!N77</f>
        <v>0</v>
      </c>
      <c r="I77" s="37" t="str">
        <f t="shared" si="36"/>
        <v/>
      </c>
      <c r="J77" s="20" t="str">
        <f>IF(I77="TG",IF(G75="B",IF(AND(AG77=C77,LEN(C77)&gt;0),LEFT(C77)&amp;(AH77-3),AG77),""),"TBD")</f>
        <v>TBD</v>
      </c>
      <c r="K77" s="20" t="str">
        <f>IF(I77="TG",IF(G75="P",IF(AND(AG77=D77,LEN(D77)&gt;0,NOT(C77="B")),LEFT(D77)&amp;(AH77-3),AG77),""),"TBD")</f>
        <v>TBD</v>
      </c>
      <c r="L77" s="20" t="str">
        <f t="shared" si="37"/>
        <v>W</v>
      </c>
      <c r="N77" s="11" t="str">
        <f t="shared" si="38"/>
        <v/>
      </c>
      <c r="O77" t="str">
        <f t="shared" si="46"/>
        <v>C</v>
      </c>
      <c r="P77" s="61" t="str">
        <f t="shared" si="39"/>
        <v>N</v>
      </c>
      <c r="Q77" s="61" t="str">
        <f t="shared" si="40"/>
        <v>N</v>
      </c>
      <c r="R77" s="61" t="str">
        <f t="shared" si="41"/>
        <v>N</v>
      </c>
      <c r="S77" t="str">
        <f t="shared" si="26"/>
        <v>T</v>
      </c>
      <c r="U77" t="str">
        <f>IF(OR(AND(OR(U76="T-B",U76="T-C"),T76&lt;1),(AND(U76="T-T",T76&lt;2))),U76,IF(P77="Y","T-C",IF(Q77="Y","T-B",IF(R77="Y","T-T","PD"))))</f>
        <v>T-B</v>
      </c>
      <c r="V77" t="str">
        <f>IF(P77="Y","T-C",IF(Q77="Y","T-B",IF(R77="Y","T-T","TG")))</f>
        <v>TG</v>
      </c>
      <c r="W77" t="str">
        <f>IF(Dashboard!N77="P",IF(W76="",1,W76+1),"")</f>
        <v/>
      </c>
      <c r="X77" t="str">
        <f>IF(Dashboard!O77="B",IF(X76="",1,X76+1),"")</f>
        <v/>
      </c>
      <c r="Y77" s="1" t="str">
        <f t="shared" si="34"/>
        <v>00000</v>
      </c>
      <c r="Z77" s="1" t="str">
        <f t="shared" si="34"/>
        <v>00000</v>
      </c>
      <c r="AA77" s="1" t="str">
        <f t="shared" si="23"/>
        <v>000000</v>
      </c>
      <c r="AB77" s="1" t="str">
        <f t="shared" si="24"/>
        <v>000000</v>
      </c>
      <c r="AC77" t="str">
        <f t="shared" si="42"/>
        <v>B</v>
      </c>
      <c r="AD77" t="str">
        <f>IF(C76="",D76,C76)&amp;E76</f>
        <v>TBD</v>
      </c>
      <c r="AE77" t="str">
        <f t="shared" si="43"/>
        <v/>
      </c>
      <c r="AF77" t="str">
        <f>IF(C76="",D76,C76)&amp;E76</f>
        <v>TBD</v>
      </c>
      <c r="AG77" t="str">
        <f>IF(O77="S","B",IFERROR(VLOOKUP(AF77,$AP$3:$AQ$100,2,FALSE),""))</f>
        <v/>
      </c>
      <c r="AH77">
        <f t="shared" si="44"/>
        <v>1</v>
      </c>
      <c r="AI77" t="str">
        <f t="shared" si="45"/>
        <v/>
      </c>
    </row>
    <row r="78" spans="1:35" ht="15.75" thickBot="1" x14ac:dyDescent="0.3">
      <c r="A78" s="70"/>
      <c r="B78" s="38" t="str">
        <f t="shared" si="35"/>
        <v/>
      </c>
      <c r="C78" s="38" t="str">
        <f>IF(B78="PD",IF(AC78="P",AE78,""),"TBD")</f>
        <v>TBD</v>
      </c>
      <c r="D78" s="38" t="str">
        <f>IF(B78="PD",IF(AC78="B",AE78,""),"TBD")</f>
        <v>TBD</v>
      </c>
      <c r="E78" s="71"/>
      <c r="G78" s="80">
        <f>Dashboard!N78</f>
        <v>0</v>
      </c>
      <c r="I78" s="37" t="str">
        <f t="shared" si="36"/>
        <v/>
      </c>
      <c r="J78" s="20" t="str">
        <f>IF(I78="TG",IF(G76="B",IF(AND(AG78=C78,LEN(C78)&gt;0),LEFT(C78)&amp;(AH78-3),AG78),""),"TBD")</f>
        <v>TBD</v>
      </c>
      <c r="K78" s="20" t="str">
        <f>IF(I78="TG",IF(G76="P",IF(AND(AG78=D78,LEN(D78)&gt;0,NOT(C78="B")),LEFT(D78)&amp;(AH78-3),AG78),""),"TBD")</f>
        <v>TBD</v>
      </c>
      <c r="L78" s="20" t="str">
        <f t="shared" si="37"/>
        <v>W</v>
      </c>
      <c r="N78" s="11" t="str">
        <f t="shared" si="38"/>
        <v/>
      </c>
      <c r="O78" t="str">
        <f t="shared" si="46"/>
        <v>C</v>
      </c>
      <c r="P78" s="61" t="str">
        <f t="shared" si="39"/>
        <v>N</v>
      </c>
      <c r="Q78" s="61" t="str">
        <f t="shared" si="40"/>
        <v>N</v>
      </c>
      <c r="R78" s="61" t="str">
        <f t="shared" si="41"/>
        <v>N</v>
      </c>
      <c r="S78" t="str">
        <f t="shared" si="26"/>
        <v>T</v>
      </c>
      <c r="U78" t="str">
        <f>IF(OR(AND(OR(U77="T-B",U77="T-C"),T77&lt;1),(AND(U77="T-T",T77&lt;2))),U77,IF(P78="Y","T-C",IF(Q78="Y","T-B",IF(R78="Y","T-T","PD"))))</f>
        <v>T-B</v>
      </c>
      <c r="V78" t="str">
        <f>IF(P78="Y","T-C",IF(Q78="Y","T-B",IF(R78="Y","T-T","TG")))</f>
        <v>TG</v>
      </c>
      <c r="W78" t="str">
        <f>IF(Dashboard!N78="P",IF(W77="",1,W77+1),"")</f>
        <v/>
      </c>
      <c r="X78" t="str">
        <f>IF(Dashboard!O78="B",IF(X77="",1,X77+1),"")</f>
        <v/>
      </c>
      <c r="Y78" s="1" t="str">
        <f t="shared" si="34"/>
        <v>00000</v>
      </c>
      <c r="Z78" s="1" t="str">
        <f t="shared" si="34"/>
        <v>00000</v>
      </c>
      <c r="AA78" s="1" t="str">
        <f t="shared" si="23"/>
        <v>000000</v>
      </c>
      <c r="AB78" s="1" t="str">
        <f t="shared" si="24"/>
        <v>000000</v>
      </c>
      <c r="AC78" t="str">
        <f t="shared" si="42"/>
        <v>B</v>
      </c>
      <c r="AD78" t="str">
        <f>IF(C77="",D77,C77)&amp;E77</f>
        <v>TBD</v>
      </c>
      <c r="AE78" t="str">
        <f t="shared" si="43"/>
        <v/>
      </c>
      <c r="AF78" t="str">
        <f>IF(C77="",D77,C77)&amp;E77</f>
        <v>TBD</v>
      </c>
      <c r="AG78" t="str">
        <f>IF(O78="S","B",IFERROR(VLOOKUP(AF78,$AP$3:$AQ$100,2,FALSE),""))</f>
        <v/>
      </c>
      <c r="AH78">
        <f t="shared" si="44"/>
        <v>1</v>
      </c>
      <c r="AI78" t="str">
        <f t="shared" si="45"/>
        <v/>
      </c>
    </row>
    <row r="79" spans="1:35" ht="15.75" thickBot="1" x14ac:dyDescent="0.3">
      <c r="A79" s="72"/>
      <c r="B79" s="38" t="str">
        <f t="shared" si="35"/>
        <v/>
      </c>
      <c r="C79" s="38" t="str">
        <f>IF(B79="PD",IF(AC79="P",AE79,""),"TBD")</f>
        <v>TBD</v>
      </c>
      <c r="D79" s="38" t="str">
        <f>IF(B79="PD",IF(AC79="B",AE79,""),"TBD")</f>
        <v>TBD</v>
      </c>
      <c r="E79" s="74"/>
      <c r="G79" s="80">
        <f>Dashboard!N79</f>
        <v>0</v>
      </c>
      <c r="I79" s="37" t="str">
        <f t="shared" si="36"/>
        <v/>
      </c>
      <c r="J79" s="20" t="str">
        <f>IF(I79="TG",IF(G77="B",IF(AND(AG79=C79,LEN(C79)&gt;0),LEFT(C79)&amp;(AH79-3),AG79),""),"TBD")</f>
        <v>TBD</v>
      </c>
      <c r="K79" s="20" t="str">
        <f>IF(I79="TG",IF(G77="P",IF(AND(AG79=D79,LEN(D79)&gt;0,NOT(C79="B")),LEFT(D79)&amp;(AH79-3),AG79),""),"TBD")</f>
        <v>TBD</v>
      </c>
      <c r="L79" s="20" t="str">
        <f t="shared" si="37"/>
        <v>W</v>
      </c>
      <c r="M79" s="73"/>
      <c r="N79" s="11" t="str">
        <f t="shared" si="38"/>
        <v/>
      </c>
      <c r="O79" t="str">
        <f t="shared" si="46"/>
        <v>C</v>
      </c>
      <c r="P79" s="61" t="str">
        <f t="shared" si="39"/>
        <v>N</v>
      </c>
      <c r="Q79" s="61" t="str">
        <f t="shared" si="40"/>
        <v>N</v>
      </c>
      <c r="R79" s="61" t="str">
        <f t="shared" si="41"/>
        <v>N</v>
      </c>
      <c r="S79" t="str">
        <f t="shared" si="26"/>
        <v>T</v>
      </c>
      <c r="U79" t="str">
        <f>IF(OR(AND(OR(U78="T-B",U78="T-C"),T78&lt;1),(AND(U78="T-T",T78&lt;2))),U78,IF(P79="Y","T-C",IF(Q79="Y","T-B",IF(R79="Y","T-T","PD"))))</f>
        <v>T-B</v>
      </c>
      <c r="V79" t="str">
        <f>IF(P79="Y","T-C",IF(Q79="Y","T-B",IF(R79="Y","T-T","TG")))</f>
        <v>TG</v>
      </c>
      <c r="W79" t="str">
        <f>IF(Dashboard!N79="P",IF(W78="",1,W78+1),"")</f>
        <v/>
      </c>
      <c r="X79" t="str">
        <f>IF(Dashboard!O79="B",IF(X78="",1,X78+1),"")</f>
        <v/>
      </c>
      <c r="Y79" s="1" t="str">
        <f t="shared" si="34"/>
        <v>00000</v>
      </c>
      <c r="Z79" s="1" t="str">
        <f t="shared" si="34"/>
        <v>00000</v>
      </c>
      <c r="AA79" s="1" t="str">
        <f t="shared" si="23"/>
        <v>000000</v>
      </c>
      <c r="AB79" s="1" t="str">
        <f t="shared" si="24"/>
        <v>000000</v>
      </c>
      <c r="AC79" t="str">
        <f t="shared" si="42"/>
        <v>B</v>
      </c>
      <c r="AD79" t="str">
        <f>IF(C78="",D78,C78)&amp;E78</f>
        <v>TBD</v>
      </c>
      <c r="AE79" t="str">
        <f t="shared" si="43"/>
        <v/>
      </c>
      <c r="AF79" t="str">
        <f>IF(C78="",D78,C78)&amp;E78</f>
        <v>TBD</v>
      </c>
      <c r="AG79" t="str">
        <f>IF(O79="S","B",IFERROR(VLOOKUP(AF79,$AP$3:$AQ$100,2,FALSE),""))</f>
        <v/>
      </c>
      <c r="AH79">
        <f t="shared" si="44"/>
        <v>1</v>
      </c>
      <c r="AI79" t="str">
        <f t="shared" si="45"/>
        <v/>
      </c>
    </row>
    <row r="80" spans="1:35" ht="15.75" thickBot="1" x14ac:dyDescent="0.3">
      <c r="A80" s="76"/>
      <c r="B80" s="38" t="str">
        <f t="shared" si="35"/>
        <v/>
      </c>
      <c r="C80" s="38" t="str">
        <f>IF(B80="PD",IF(AC80="P",AE80,""),"TBD")</f>
        <v>TBD</v>
      </c>
      <c r="D80" s="38" t="str">
        <f>IF(B80="PD",IF(AC80="B",AE80,""),"TBD")</f>
        <v>TBD</v>
      </c>
      <c r="E80" s="78"/>
      <c r="G80" s="80">
        <f>Dashboard!N80</f>
        <v>0</v>
      </c>
      <c r="I80" s="37" t="str">
        <f t="shared" si="36"/>
        <v/>
      </c>
      <c r="J80" s="20" t="str">
        <f>IF(I80="TG",IF(G78="B",IF(AND(AG80=C80,LEN(C80)&gt;0),LEFT(C80)&amp;(AH80-3),AG80),""),"TBD")</f>
        <v>TBD</v>
      </c>
      <c r="K80" s="20" t="str">
        <f>IF(I80="TG",IF(G78="P",IF(AND(AG80=D80,LEN(D80)&gt;0,NOT(C80="B")),LEFT(D80)&amp;(AH80-3),AG80),""),"TBD")</f>
        <v>TBD</v>
      </c>
      <c r="L80" s="20" t="str">
        <f t="shared" si="37"/>
        <v>W</v>
      </c>
      <c r="M80" s="77"/>
      <c r="N80" s="11" t="str">
        <f t="shared" si="38"/>
        <v/>
      </c>
      <c r="O80" t="str">
        <f t="shared" si="46"/>
        <v>C</v>
      </c>
      <c r="P80" s="61" t="str">
        <f t="shared" si="39"/>
        <v>N</v>
      </c>
      <c r="Q80" s="61" t="str">
        <f t="shared" si="40"/>
        <v>N</v>
      </c>
      <c r="R80" s="61" t="str">
        <f t="shared" si="41"/>
        <v>N</v>
      </c>
      <c r="S80" t="str">
        <f t="shared" si="26"/>
        <v>T</v>
      </c>
      <c r="U80" t="str">
        <f>IF(OR(AND(OR(U79="T-B",U79="T-C"),T79&lt;1),(AND(U79="T-T",T79&lt;2))),U79,IF(P80="Y","T-C",IF(Q80="Y","T-B",IF(R80="Y","T-T","PD"))))</f>
        <v>T-B</v>
      </c>
      <c r="V80" t="str">
        <f>IF(P80="Y","T-C",IF(Q80="Y","T-B",IF(R80="Y","T-T","TG")))</f>
        <v>TG</v>
      </c>
      <c r="W80" t="str">
        <f>IF(Dashboard!N80="P",IF(W79="",1,W79+1),"")</f>
        <v/>
      </c>
      <c r="X80" t="str">
        <f>IF(Dashboard!O80="B",IF(X79="",1,X79+1),"")</f>
        <v/>
      </c>
      <c r="Y80" s="1" t="str">
        <f t="shared" si="34"/>
        <v>00000</v>
      </c>
      <c r="Z80" s="1" t="str">
        <f t="shared" si="34"/>
        <v>00000</v>
      </c>
      <c r="AA80" s="1" t="str">
        <f t="shared" ref="AA80:AA143" si="47">IF(W74="",0,W74)&amp;IF(W75="",0,W75)&amp;IF(W76="",0,W76)&amp;IF(W77="",0,W77)&amp;IF(W78="",0,W78)&amp;IF(W79="",0,W79)</f>
        <v>000000</v>
      </c>
      <c r="AB80" s="1" t="str">
        <f t="shared" ref="AB80:AB143" si="48">IF(X74="",0,X74)&amp;IF(X75="",0,X75)&amp;IF(X76="",0,X76)&amp;IF(X77="",0,X77)&amp;IF(X78="",0,X78)&amp;IF(X79="",0,X79)</f>
        <v>000000</v>
      </c>
      <c r="AC80" t="str">
        <f t="shared" si="42"/>
        <v>B</v>
      </c>
      <c r="AD80" t="str">
        <f>IF(C79="",D79,C79)&amp;E79</f>
        <v>TBD</v>
      </c>
      <c r="AE80" t="str">
        <f t="shared" si="43"/>
        <v/>
      </c>
      <c r="AF80" t="str">
        <f>IF(C79="",D79,C79)&amp;E79</f>
        <v>TBD</v>
      </c>
      <c r="AG80" t="str">
        <f>IF(O80="S","B",IFERROR(VLOOKUP(AF80,$AP$3:$AQ$100,2,FALSE),""))</f>
        <v/>
      </c>
      <c r="AH80">
        <f t="shared" si="44"/>
        <v>1</v>
      </c>
      <c r="AI80" t="str">
        <f t="shared" si="45"/>
        <v/>
      </c>
    </row>
    <row r="81" spans="1:35" ht="15.75" thickBot="1" x14ac:dyDescent="0.3">
      <c r="A81" s="70"/>
      <c r="B81" s="38" t="str">
        <f t="shared" si="35"/>
        <v/>
      </c>
      <c r="C81" s="38" t="str">
        <f>IF(B81="PD",IF(AC81="P",AE81,""),"TBD")</f>
        <v>TBD</v>
      </c>
      <c r="D81" s="38" t="str">
        <f>IF(B81="PD",IF(AC81="B",AE81,""),"TBD")</f>
        <v>TBD</v>
      </c>
      <c r="E81" s="71"/>
      <c r="G81" s="80">
        <f>Dashboard!N81</f>
        <v>0</v>
      </c>
      <c r="I81" s="37" t="str">
        <f t="shared" si="36"/>
        <v/>
      </c>
      <c r="J81" s="20" t="str">
        <f>IF(I81="TG",IF(G79="B",IF(AND(AG81=C81,LEN(C81)&gt;0),LEFT(C81)&amp;(AH81-3),AG81),""),"TBD")</f>
        <v>TBD</v>
      </c>
      <c r="K81" s="20" t="str">
        <f>IF(I81="TG",IF(G79="P",IF(AND(AG81=D81,LEN(D81)&gt;0,NOT(C81="B")),LEFT(D81)&amp;(AH81-3),AG81),""),"TBD")</f>
        <v>TBD</v>
      </c>
      <c r="L81" s="20" t="str">
        <f t="shared" si="37"/>
        <v>W</v>
      </c>
      <c r="N81" s="11" t="str">
        <f t="shared" si="38"/>
        <v/>
      </c>
      <c r="O81" t="str">
        <f t="shared" si="46"/>
        <v>C</v>
      </c>
      <c r="P81" s="61" t="str">
        <f t="shared" si="39"/>
        <v>N</v>
      </c>
      <c r="Q81" s="61" t="str">
        <f t="shared" si="40"/>
        <v>N</v>
      </c>
      <c r="R81" s="61" t="str">
        <f t="shared" si="41"/>
        <v>N</v>
      </c>
      <c r="S81" t="str">
        <f t="shared" si="26"/>
        <v>T</v>
      </c>
      <c r="U81" t="str">
        <f>IF(OR(AND(OR(U80="T-B",U80="T-C"),T80&lt;1),(AND(U80="T-T",T80&lt;2))),U80,IF(P81="Y","T-C",IF(Q81="Y","T-B",IF(R81="Y","T-T","PD"))))</f>
        <v>T-B</v>
      </c>
      <c r="V81" t="str">
        <f>IF(P81="Y","T-C",IF(Q81="Y","T-B",IF(R81="Y","T-T","TG")))</f>
        <v>TG</v>
      </c>
      <c r="W81" t="str">
        <f>IF(Dashboard!N81="P",IF(W80="",1,W80+1),"")</f>
        <v/>
      </c>
      <c r="X81" t="str">
        <f>IF(Dashboard!O81="B",IF(X80="",1,X80+1),"")</f>
        <v/>
      </c>
      <c r="Y81" s="1" t="str">
        <f t="shared" si="34"/>
        <v>00000</v>
      </c>
      <c r="Z81" s="1" t="str">
        <f t="shared" si="34"/>
        <v>00000</v>
      </c>
      <c r="AA81" s="1" t="str">
        <f t="shared" si="47"/>
        <v>000000</v>
      </c>
      <c r="AB81" s="1" t="str">
        <f t="shared" si="48"/>
        <v>000000</v>
      </c>
      <c r="AC81" t="str">
        <f t="shared" si="42"/>
        <v>B</v>
      </c>
      <c r="AD81" t="str">
        <f>IF(C80="",D80,C80)&amp;E80</f>
        <v>TBD</v>
      </c>
      <c r="AE81" t="str">
        <f t="shared" si="43"/>
        <v/>
      </c>
      <c r="AF81" t="str">
        <f>IF(C80="",D80,C80)&amp;E80</f>
        <v>TBD</v>
      </c>
      <c r="AG81" t="str">
        <f>IF(O81="S","B",IFERROR(VLOOKUP(AF81,$AP$3:$AQ$100,2,FALSE),""))</f>
        <v/>
      </c>
      <c r="AH81">
        <f t="shared" si="44"/>
        <v>1</v>
      </c>
      <c r="AI81" t="str">
        <f t="shared" si="45"/>
        <v/>
      </c>
    </row>
    <row r="82" spans="1:35" ht="15.75" thickBot="1" x14ac:dyDescent="0.3">
      <c r="A82" s="70"/>
      <c r="B82" s="38" t="str">
        <f t="shared" si="35"/>
        <v/>
      </c>
      <c r="C82" s="38" t="str">
        <f>IF(B82="PD",IF(AC82="P",AE82,""),"TBD")</f>
        <v>TBD</v>
      </c>
      <c r="D82" s="38" t="str">
        <f>IF(B82="PD",IF(AC82="B",AE82,""),"TBD")</f>
        <v>TBD</v>
      </c>
      <c r="E82" s="71"/>
      <c r="G82" s="80">
        <f>Dashboard!N82</f>
        <v>0</v>
      </c>
      <c r="I82" s="37" t="str">
        <f t="shared" si="36"/>
        <v/>
      </c>
      <c r="J82" s="20" t="str">
        <f>IF(I82="TG",IF(G80="B",IF(AND(AG82=C82,LEN(C82)&gt;0),LEFT(C82)&amp;(AH82-3),AG82),""),"TBD")</f>
        <v>TBD</v>
      </c>
      <c r="K82" s="20" t="str">
        <f>IF(I82="TG",IF(G80="P",IF(AND(AG82=D82,LEN(D82)&gt;0,NOT(C82="B")),LEFT(D82)&amp;(AH82-3),AG82),""),"TBD")</f>
        <v>TBD</v>
      </c>
      <c r="L82" s="20" t="str">
        <f t="shared" si="37"/>
        <v>W</v>
      </c>
      <c r="N82" s="11" t="str">
        <f t="shared" si="38"/>
        <v/>
      </c>
      <c r="O82" t="str">
        <f t="shared" si="46"/>
        <v>C</v>
      </c>
      <c r="P82" s="61" t="str">
        <f t="shared" si="39"/>
        <v>N</v>
      </c>
      <c r="Q82" s="61" t="str">
        <f t="shared" si="40"/>
        <v>N</v>
      </c>
      <c r="R82" s="61" t="str">
        <f t="shared" si="41"/>
        <v>N</v>
      </c>
      <c r="S82" t="str">
        <f t="shared" ref="S82:S137" si="49">IF(OR(P82="Y",Q82="Y",R82="Y"),"T",IF(T79&gt;1,"",IF(S81="T","T","")))</f>
        <v>T</v>
      </c>
      <c r="U82" t="str">
        <f>IF(OR(AND(OR(U81="T-B",U81="T-C"),T81&lt;1),(AND(U81="T-T",T81&lt;2))),U81,IF(P82="Y","T-C",IF(Q82="Y","T-B",IF(R82="Y","T-T","PD"))))</f>
        <v>T-B</v>
      </c>
      <c r="V82" t="str">
        <f>IF(P82="Y","T-C",IF(Q82="Y","T-B",IF(R82="Y","T-T","TG")))</f>
        <v>TG</v>
      </c>
      <c r="W82" t="str">
        <f>IF(Dashboard!N82="P",IF(W81="",1,W81+1),"")</f>
        <v/>
      </c>
      <c r="X82" t="str">
        <f>IF(Dashboard!O82="B",IF(X81="",1,X81+1),"")</f>
        <v/>
      </c>
      <c r="Y82" s="1" t="str">
        <f t="shared" si="34"/>
        <v>00000</v>
      </c>
      <c r="Z82" s="1" t="str">
        <f t="shared" si="34"/>
        <v>00000</v>
      </c>
      <c r="AA82" s="1" t="str">
        <f t="shared" si="47"/>
        <v>000000</v>
      </c>
      <c r="AB82" s="1" t="str">
        <f t="shared" si="48"/>
        <v>000000</v>
      </c>
      <c r="AC82" t="str">
        <f t="shared" si="42"/>
        <v>B</v>
      </c>
      <c r="AD82" t="str">
        <f>IF(C81="",D81,C81)&amp;E81</f>
        <v>TBD</v>
      </c>
      <c r="AE82" t="str">
        <f t="shared" si="43"/>
        <v/>
      </c>
      <c r="AF82" t="str">
        <f>IF(C81="",D81,C81)&amp;E81</f>
        <v>TBD</v>
      </c>
      <c r="AG82" t="str">
        <f>IF(O82="S","B",IFERROR(VLOOKUP(AF82,$AP$3:$AQ$100,2,FALSE),""))</f>
        <v/>
      </c>
      <c r="AH82">
        <f t="shared" si="44"/>
        <v>1</v>
      </c>
      <c r="AI82" t="str">
        <f t="shared" si="45"/>
        <v/>
      </c>
    </row>
    <row r="83" spans="1:35" ht="15.75" thickBot="1" x14ac:dyDescent="0.3">
      <c r="A83" s="70"/>
      <c r="B83" s="38" t="str">
        <f t="shared" si="35"/>
        <v/>
      </c>
      <c r="C83" s="38" t="str">
        <f>IF(B83="PD",IF(AC83="P",AE83,""),"TBD")</f>
        <v>TBD</v>
      </c>
      <c r="D83" s="38" t="str">
        <f>IF(B83="PD",IF(AC83="B",AE83,""),"TBD")</f>
        <v>TBD</v>
      </c>
      <c r="E83" s="71"/>
      <c r="G83" s="80">
        <f>Dashboard!N83</f>
        <v>0</v>
      </c>
      <c r="I83" s="37" t="str">
        <f t="shared" si="36"/>
        <v/>
      </c>
      <c r="J83" s="20" t="str">
        <f>IF(I83="TG",IF(G81="B",IF(AND(AG83=C83,LEN(C83)&gt;0),LEFT(C83)&amp;(AH83-3),AG83),""),"TBD")</f>
        <v>TBD</v>
      </c>
      <c r="K83" s="20" t="str">
        <f>IF(I83="TG",IF(G81="P",IF(AND(AG83=D83,LEN(D83)&gt;0,NOT(C83="B")),LEFT(D83)&amp;(AH83-3),AG83),""),"TBD")</f>
        <v>TBD</v>
      </c>
      <c r="L83" s="20" t="str">
        <f t="shared" si="37"/>
        <v>W</v>
      </c>
      <c r="N83" s="11" t="str">
        <f t="shared" si="38"/>
        <v/>
      </c>
      <c r="O83" t="str">
        <f t="shared" si="46"/>
        <v>C</v>
      </c>
      <c r="P83" s="61" t="str">
        <f t="shared" si="39"/>
        <v>N</v>
      </c>
      <c r="Q83" s="61" t="str">
        <f t="shared" si="40"/>
        <v>N</v>
      </c>
      <c r="R83" s="61" t="str">
        <f t="shared" si="41"/>
        <v>N</v>
      </c>
      <c r="S83" t="str">
        <f t="shared" si="49"/>
        <v>T</v>
      </c>
      <c r="U83" t="str">
        <f>IF(OR(AND(OR(U82="T-B",U82="T-C"),T82&lt;1),(AND(U82="T-T",T82&lt;2))),U82,IF(P83="Y","T-C",IF(Q83="Y","T-B",IF(R83="Y","T-T","PD"))))</f>
        <v>T-B</v>
      </c>
      <c r="V83" t="str">
        <f>IF(P83="Y","T-C",IF(Q83="Y","T-B",IF(R83="Y","T-T","TG")))</f>
        <v>TG</v>
      </c>
      <c r="W83" t="str">
        <f>IF(Dashboard!N83="P",IF(W82="",1,W82+1),"")</f>
        <v/>
      </c>
      <c r="X83" t="str">
        <f>IF(Dashboard!O83="B",IF(X82="",1,X82+1),"")</f>
        <v/>
      </c>
      <c r="Y83" s="1" t="str">
        <f t="shared" si="34"/>
        <v>00000</v>
      </c>
      <c r="Z83" s="1" t="str">
        <f t="shared" si="34"/>
        <v>00000</v>
      </c>
      <c r="AA83" s="1" t="str">
        <f t="shared" si="47"/>
        <v>000000</v>
      </c>
      <c r="AB83" s="1" t="str">
        <f t="shared" si="48"/>
        <v>000000</v>
      </c>
      <c r="AC83" t="str">
        <f t="shared" si="42"/>
        <v>B</v>
      </c>
      <c r="AD83" t="str">
        <f>IF(C82="",D82,C82)&amp;E82</f>
        <v>TBD</v>
      </c>
      <c r="AE83" t="str">
        <f t="shared" si="43"/>
        <v/>
      </c>
      <c r="AF83" t="str">
        <f>IF(C82="",D82,C82)&amp;E82</f>
        <v>TBD</v>
      </c>
      <c r="AG83" t="str">
        <f>IF(O83="S","B",IFERROR(VLOOKUP(AF83,$AP$3:$AQ$100,2,FALSE),""))</f>
        <v/>
      </c>
      <c r="AH83">
        <f t="shared" si="44"/>
        <v>1</v>
      </c>
      <c r="AI83" t="str">
        <f t="shared" si="45"/>
        <v/>
      </c>
    </row>
    <row r="84" spans="1:35" ht="15.75" thickBot="1" x14ac:dyDescent="0.3">
      <c r="A84" s="72"/>
      <c r="B84" s="38" t="str">
        <f t="shared" si="35"/>
        <v/>
      </c>
      <c r="C84" s="38" t="str">
        <f>IF(B84="PD",IF(AC84="P",AE84,""),"TBD")</f>
        <v>TBD</v>
      </c>
      <c r="D84" s="38" t="str">
        <f>IF(B84="PD",IF(AC84="B",AE84,""),"TBD")</f>
        <v>TBD</v>
      </c>
      <c r="E84" s="74"/>
      <c r="G84" s="80">
        <f>Dashboard!N84</f>
        <v>0</v>
      </c>
      <c r="I84" s="37" t="str">
        <f t="shared" si="36"/>
        <v/>
      </c>
      <c r="J84" s="73"/>
      <c r="K84" s="20" t="str">
        <f>IF(I84="TG",IF(G82="P",IF(AND(AG84=D84,LEN(D84)&gt;0,NOT(C84="B")),LEFT(D84)&amp;(AH84-3),AG84),""),"TBD")</f>
        <v>TBD</v>
      </c>
      <c r="L84" s="20" t="str">
        <f t="shared" si="37"/>
        <v>W</v>
      </c>
      <c r="M84" s="73"/>
      <c r="N84" s="11" t="str">
        <f t="shared" si="38"/>
        <v/>
      </c>
      <c r="O84" t="str">
        <f t="shared" si="46"/>
        <v>C</v>
      </c>
      <c r="P84" s="61" t="str">
        <f t="shared" si="39"/>
        <v>N</v>
      </c>
      <c r="Q84" s="61" t="str">
        <f t="shared" si="40"/>
        <v>N</v>
      </c>
      <c r="R84" s="61" t="str">
        <f t="shared" si="41"/>
        <v>N</v>
      </c>
      <c r="S84" t="str">
        <f t="shared" si="49"/>
        <v>T</v>
      </c>
      <c r="U84" t="str">
        <f>IF(OR(AND(OR(U83="T-B",U83="T-C"),T83&lt;1),(AND(U83="T-T",T83&lt;2))),U83,IF(P84="Y","T-C",IF(Q84="Y","T-B",IF(R84="Y","T-T","PD"))))</f>
        <v>T-B</v>
      </c>
      <c r="V84" t="str">
        <f>IF(P84="Y","T-C",IF(Q84="Y","T-B",IF(R84="Y","T-T","TG")))</f>
        <v>TG</v>
      </c>
      <c r="W84" t="str">
        <f>IF(Dashboard!N84="P",IF(W83="",1,W83+1),"")</f>
        <v/>
      </c>
      <c r="X84" t="str">
        <f>IF(Dashboard!O84="B",IF(X83="",1,X83+1),"")</f>
        <v/>
      </c>
      <c r="Y84" s="1" t="str">
        <f t="shared" si="34"/>
        <v>00000</v>
      </c>
      <c r="Z84" s="1" t="str">
        <f t="shared" si="34"/>
        <v>00000</v>
      </c>
      <c r="AA84" s="1" t="str">
        <f t="shared" si="47"/>
        <v>000000</v>
      </c>
      <c r="AB84" s="1" t="str">
        <f t="shared" si="48"/>
        <v>000000</v>
      </c>
      <c r="AC84" t="str">
        <f t="shared" si="42"/>
        <v>B</v>
      </c>
      <c r="AD84" t="str">
        <f>IF(C83="",D83,C83)&amp;E83</f>
        <v>TBD</v>
      </c>
      <c r="AE84" t="str">
        <f t="shared" si="43"/>
        <v/>
      </c>
      <c r="AF84" t="str">
        <f>IF(C83="",D83,C83)&amp;E83</f>
        <v>TBD</v>
      </c>
      <c r="AG84" t="str">
        <f>IF(O84="S","B",IFERROR(VLOOKUP(AF84,$AP$3:$AQ$100,2,FALSE),""))</f>
        <v/>
      </c>
      <c r="AH84">
        <f t="shared" si="44"/>
        <v>1</v>
      </c>
      <c r="AI84" t="str">
        <f t="shared" si="45"/>
        <v/>
      </c>
    </row>
    <row r="85" spans="1:35" ht="15.75" thickBot="1" x14ac:dyDescent="0.3">
      <c r="A85" s="76"/>
      <c r="B85" s="38" t="str">
        <f t="shared" si="35"/>
        <v/>
      </c>
      <c r="C85" s="38" t="str">
        <f>IF(B85="PD",IF(AC85="P",AE85,""),"TBD")</f>
        <v>TBD</v>
      </c>
      <c r="D85" s="38" t="str">
        <f>IF(B85="PD",IF(AC85="B",AE85,""),"TBD")</f>
        <v>TBD</v>
      </c>
      <c r="E85" s="78"/>
      <c r="G85" s="80">
        <f>Dashboard!N85</f>
        <v>0</v>
      </c>
      <c r="I85" s="37" t="str">
        <f t="shared" si="36"/>
        <v/>
      </c>
      <c r="J85" s="77"/>
      <c r="K85" s="20" t="str">
        <f>IF(I85="TG",IF(G83="P",IF(AND(AG85=D85,LEN(D85)&gt;0,NOT(C85="B")),LEFT(D85)&amp;(AH85-3),AG85),""),"TBD")</f>
        <v>TBD</v>
      </c>
      <c r="L85" s="20" t="str">
        <f t="shared" si="37"/>
        <v>W</v>
      </c>
      <c r="M85" s="77"/>
      <c r="N85" s="11" t="str">
        <f t="shared" si="38"/>
        <v/>
      </c>
      <c r="O85" t="str">
        <f t="shared" si="46"/>
        <v>C</v>
      </c>
      <c r="P85" s="61" t="str">
        <f t="shared" si="39"/>
        <v>N</v>
      </c>
      <c r="Q85" s="61" t="str">
        <f t="shared" si="40"/>
        <v>N</v>
      </c>
      <c r="R85" s="61" t="str">
        <f t="shared" si="41"/>
        <v>N</v>
      </c>
      <c r="S85" t="str">
        <f t="shared" si="49"/>
        <v>T</v>
      </c>
      <c r="U85" t="str">
        <f>IF(OR(AND(OR(U84="T-B",U84="T-C"),T84&lt;1),(AND(U84="T-T",T84&lt;2))),U84,IF(P85="Y","T-C",IF(Q85="Y","T-B",IF(R85="Y","T-T","PD"))))</f>
        <v>T-B</v>
      </c>
      <c r="V85" t="str">
        <f>IF(P85="Y","T-C",IF(Q85="Y","T-B",IF(R85="Y","T-T","TG")))</f>
        <v>TG</v>
      </c>
      <c r="W85" t="str">
        <f>IF(Dashboard!N85="P",IF(W84="",1,W84+1),"")</f>
        <v/>
      </c>
      <c r="X85" t="str">
        <f>IF(Dashboard!O85="B",IF(X84="",1,X84+1),"")</f>
        <v/>
      </c>
      <c r="Y85" s="1" t="str">
        <f t="shared" si="34"/>
        <v>00000</v>
      </c>
      <c r="Z85" s="1" t="str">
        <f t="shared" si="34"/>
        <v>00000</v>
      </c>
      <c r="AA85" s="1" t="str">
        <f t="shared" si="47"/>
        <v>000000</v>
      </c>
      <c r="AB85" s="1" t="str">
        <f t="shared" si="48"/>
        <v>000000</v>
      </c>
      <c r="AC85" t="str">
        <f t="shared" si="42"/>
        <v>B</v>
      </c>
      <c r="AD85" t="str">
        <f>IF(C84="",D84,C84)&amp;E84</f>
        <v>TBD</v>
      </c>
      <c r="AE85" t="str">
        <f t="shared" si="43"/>
        <v/>
      </c>
      <c r="AF85" t="str">
        <f>IF(C84="",D84,C84)&amp;E84</f>
        <v>TBD</v>
      </c>
      <c r="AG85" t="str">
        <f>IF(O85="S","B",IFERROR(VLOOKUP(AF85,$AP$3:$AQ$100,2,FALSE),""))</f>
        <v/>
      </c>
      <c r="AH85">
        <f t="shared" si="44"/>
        <v>1</v>
      </c>
      <c r="AI85" t="str">
        <f t="shared" si="45"/>
        <v/>
      </c>
    </row>
    <row r="86" spans="1:35" ht="15.75" thickBot="1" x14ac:dyDescent="0.3">
      <c r="A86" s="70"/>
      <c r="B86" s="38" t="str">
        <f t="shared" si="35"/>
        <v/>
      </c>
      <c r="C86" s="38" t="str">
        <f>IF(B86="PD",IF(AC86="P",AE86,""),"TBD")</f>
        <v>TBD</v>
      </c>
      <c r="D86" s="38" t="str">
        <f>IF(B86="PD",IF(AC86="B",AE86,""),"TBD")</f>
        <v>TBD</v>
      </c>
      <c r="E86" s="71"/>
      <c r="G86" s="80">
        <f>Dashboard!N86</f>
        <v>0</v>
      </c>
      <c r="I86" s="37" t="str">
        <f t="shared" si="36"/>
        <v/>
      </c>
      <c r="K86" s="20" t="str">
        <f>IF(I86="TG",IF(G84="P",IF(AND(AG86=D86,LEN(D86)&gt;0,NOT(C86="B")),LEFT(D86)&amp;(AH86-3),AG86),""),"TBD")</f>
        <v>TBD</v>
      </c>
      <c r="L86" s="20" t="str">
        <f t="shared" si="37"/>
        <v>W</v>
      </c>
      <c r="N86" s="11" t="str">
        <f t="shared" si="38"/>
        <v/>
      </c>
      <c r="P86" s="61" t="str">
        <f t="shared" si="39"/>
        <v>N</v>
      </c>
      <c r="Q86" s="61" t="str">
        <f t="shared" si="40"/>
        <v>N</v>
      </c>
      <c r="R86" s="61" t="str">
        <f t="shared" si="41"/>
        <v>N</v>
      </c>
      <c r="S86" t="str">
        <f t="shared" si="49"/>
        <v>T</v>
      </c>
      <c r="U86" t="str">
        <f>IF(OR(AND(OR(U85="T-B",U85="T-C"),T85&lt;1),(AND(U85="T-T",T85&lt;2))),U85,IF(P86="Y","T-C",IF(Q86="Y","T-B",IF(R86="Y","T-T","PD"))))</f>
        <v>T-B</v>
      </c>
      <c r="V86" t="str">
        <f>IF(P86="Y","T-C",IF(Q86="Y","T-B",IF(R86="Y","T-T","TG")))</f>
        <v>TG</v>
      </c>
      <c r="W86" t="str">
        <f>IF(Dashboard!N86="P",IF(W85="",1,W85+1),"")</f>
        <v/>
      </c>
      <c r="X86" t="str">
        <f>IF(Dashboard!O86="B",IF(X85="",1,X85+1),"")</f>
        <v/>
      </c>
      <c r="Y86" s="1" t="str">
        <f t="shared" si="34"/>
        <v>00000</v>
      </c>
      <c r="Z86" s="1" t="str">
        <f t="shared" si="34"/>
        <v>00000</v>
      </c>
      <c r="AA86" s="1" t="str">
        <f t="shared" si="47"/>
        <v>000000</v>
      </c>
      <c r="AB86" s="1" t="str">
        <f t="shared" si="48"/>
        <v>000000</v>
      </c>
      <c r="AC86" t="str">
        <f t="shared" si="42"/>
        <v>B</v>
      </c>
      <c r="AD86" t="str">
        <f>IF(C85="",D85,C85)&amp;E85</f>
        <v>TBD</v>
      </c>
      <c r="AE86" t="str">
        <f t="shared" si="43"/>
        <v/>
      </c>
      <c r="AF86" t="str">
        <f>IF(C85="",D85,C85)&amp;E85</f>
        <v>TBD</v>
      </c>
      <c r="AG86" t="str">
        <f>IF(O86="S","B",IFERROR(VLOOKUP(AF86,$AP$3:$AQ$100,2,FALSE),""))</f>
        <v/>
      </c>
      <c r="AH86">
        <f t="shared" si="44"/>
        <v>1</v>
      </c>
      <c r="AI86" t="str">
        <f t="shared" si="45"/>
        <v/>
      </c>
    </row>
    <row r="87" spans="1:35" ht="15.75" thickBot="1" x14ac:dyDescent="0.3">
      <c r="A87" s="70"/>
      <c r="B87" s="38" t="str">
        <f t="shared" si="35"/>
        <v/>
      </c>
      <c r="C87" s="38" t="str">
        <f>IF(B87="PD",IF(AC87="P",AE87,""),"TBD")</f>
        <v>TBD</v>
      </c>
      <c r="D87" s="38" t="str">
        <f>IF(B87="PD",IF(AC87="B",AE87,""),"TBD")</f>
        <v>TBD</v>
      </c>
      <c r="E87" s="71"/>
      <c r="G87" s="80">
        <f>Dashboard!N87</f>
        <v>0</v>
      </c>
      <c r="I87" s="37" t="str">
        <f t="shared" si="36"/>
        <v/>
      </c>
      <c r="K87" s="20" t="str">
        <f>IF(I87="TG",IF(G85="P",IF(AND(AG87=D87,LEN(D87)&gt;0,NOT(C87="B")),LEFT(D87)&amp;(AH87-3),AG87),""),"TBD")</f>
        <v>TBD</v>
      </c>
      <c r="L87" s="20" t="str">
        <f t="shared" si="37"/>
        <v>W</v>
      </c>
      <c r="N87" s="11" t="str">
        <f t="shared" si="38"/>
        <v/>
      </c>
      <c r="P87" s="61" t="str">
        <f t="shared" si="39"/>
        <v>N</v>
      </c>
      <c r="Q87" s="61" t="str">
        <f t="shared" si="40"/>
        <v>N</v>
      </c>
      <c r="R87" s="61" t="str">
        <f t="shared" si="41"/>
        <v>N</v>
      </c>
      <c r="S87" t="str">
        <f t="shared" si="49"/>
        <v>T</v>
      </c>
      <c r="U87" t="str">
        <f>IF(OR(AND(OR(U86="T-B",U86="T-C"),T86&lt;1),(AND(U86="T-T",T86&lt;2))),U86,IF(P87="Y","T-C",IF(Q87="Y","T-B",IF(R87="Y","T-T","PD"))))</f>
        <v>T-B</v>
      </c>
      <c r="V87" t="str">
        <f>IF(P87="Y","T-C",IF(Q87="Y","T-B",IF(R87="Y","T-T","TG")))</f>
        <v>TG</v>
      </c>
      <c r="W87" t="str">
        <f>IF(Dashboard!N87="P",IF(W86="",1,W86+1),"")</f>
        <v/>
      </c>
      <c r="X87" t="str">
        <f>IF(Dashboard!O87="B",IF(X86="",1,X86+1),"")</f>
        <v/>
      </c>
      <c r="Y87" s="1" t="str">
        <f t="shared" si="34"/>
        <v>00000</v>
      </c>
      <c r="Z87" s="1" t="str">
        <f t="shared" si="34"/>
        <v>00000</v>
      </c>
      <c r="AA87" s="1" t="str">
        <f t="shared" si="47"/>
        <v>000000</v>
      </c>
      <c r="AB87" s="1" t="str">
        <f t="shared" si="48"/>
        <v>000000</v>
      </c>
      <c r="AC87" t="str">
        <f t="shared" si="42"/>
        <v>B</v>
      </c>
      <c r="AD87" t="str">
        <f>IF(C86="",D86,C86)&amp;E86</f>
        <v>TBD</v>
      </c>
      <c r="AE87" t="str">
        <f t="shared" si="43"/>
        <v/>
      </c>
      <c r="AF87" t="str">
        <f>IF(C86="",D86,C86)&amp;E86</f>
        <v>TBD</v>
      </c>
      <c r="AG87" t="str">
        <f>IF(O87="S","B",IFERROR(VLOOKUP(AF87,$AP$3:$AQ$100,2,FALSE),""))</f>
        <v/>
      </c>
      <c r="AH87">
        <f t="shared" si="44"/>
        <v>1</v>
      </c>
      <c r="AI87" t="str">
        <f t="shared" si="45"/>
        <v/>
      </c>
    </row>
    <row r="88" spans="1:35" ht="15.75" thickBot="1" x14ac:dyDescent="0.3">
      <c r="A88" s="70"/>
      <c r="B88" s="38" t="str">
        <f t="shared" si="35"/>
        <v/>
      </c>
      <c r="C88" s="38" t="str">
        <f>IF(B88="PD",IF(AC88="P",AE88,""),"TBD")</f>
        <v>TBD</v>
      </c>
      <c r="D88" s="38" t="str">
        <f>IF(B88="PD",IF(AC88="B",AE88,""),"TBD")</f>
        <v>TBD</v>
      </c>
      <c r="E88" s="71"/>
      <c r="G88" s="80">
        <f>Dashboard!N88</f>
        <v>0</v>
      </c>
      <c r="I88" s="37" t="str">
        <f t="shared" si="36"/>
        <v/>
      </c>
      <c r="K88" s="20" t="str">
        <f>IF(I88="TG",IF(G86="P",IF(AND(AG88=D88,LEN(D88)&gt;0,NOT(C88="B")),LEFT(D88)&amp;(AH88-3),AG88),""),"TBD")</f>
        <v>TBD</v>
      </c>
      <c r="L88" s="20" t="str">
        <f t="shared" si="37"/>
        <v>W</v>
      </c>
      <c r="N88" s="11" t="str">
        <f t="shared" si="38"/>
        <v/>
      </c>
      <c r="P88" s="61" t="str">
        <f t="shared" si="39"/>
        <v>N</v>
      </c>
      <c r="Q88" s="61" t="str">
        <f t="shared" si="40"/>
        <v>N</v>
      </c>
      <c r="R88" s="61" t="str">
        <f t="shared" si="41"/>
        <v>N</v>
      </c>
      <c r="S88" t="str">
        <f t="shared" si="49"/>
        <v>T</v>
      </c>
      <c r="U88" t="str">
        <f>IF(OR(AND(OR(U87="T-B",U87="T-C"),T87&lt;1),(AND(U87="T-T",T87&lt;2))),U87,IF(P88="Y","T-C",IF(Q88="Y","T-B",IF(R88="Y","T-T","PD"))))</f>
        <v>T-B</v>
      </c>
      <c r="V88" t="str">
        <f>IF(P88="Y","T-C",IF(Q88="Y","T-B",IF(R88="Y","T-T","TG")))</f>
        <v>TG</v>
      </c>
      <c r="W88" t="str">
        <f>IF(Dashboard!N88="P",IF(W87="",1,W87+1),"")</f>
        <v/>
      </c>
      <c r="X88" t="str">
        <f>IF(Dashboard!O88="B",IF(X87="",1,X87+1),"")</f>
        <v/>
      </c>
      <c r="Y88" s="1" t="str">
        <f t="shared" si="34"/>
        <v>00000</v>
      </c>
      <c r="Z88" s="1" t="str">
        <f t="shared" si="34"/>
        <v>00000</v>
      </c>
      <c r="AA88" s="1" t="str">
        <f t="shared" si="47"/>
        <v>000000</v>
      </c>
      <c r="AB88" s="1" t="str">
        <f t="shared" si="48"/>
        <v>000000</v>
      </c>
      <c r="AC88" t="str">
        <f t="shared" si="42"/>
        <v>B</v>
      </c>
      <c r="AD88" t="str">
        <f>IF(C87="",D87,C87)&amp;E87</f>
        <v>TBD</v>
      </c>
      <c r="AE88" t="str">
        <f t="shared" si="43"/>
        <v/>
      </c>
      <c r="AF88" t="str">
        <f>IF(C87="",D87,C87)&amp;E87</f>
        <v>TBD</v>
      </c>
      <c r="AG88" t="str">
        <f>IF(O88="S","B",IFERROR(VLOOKUP(AF88,$AP$3:$AQ$100,2,FALSE),""))</f>
        <v/>
      </c>
      <c r="AH88">
        <f t="shared" si="44"/>
        <v>1</v>
      </c>
      <c r="AI88" t="str">
        <f t="shared" si="45"/>
        <v/>
      </c>
    </row>
    <row r="89" spans="1:35" ht="15.75" thickBot="1" x14ac:dyDescent="0.3">
      <c r="A89" s="72"/>
      <c r="B89" s="38" t="str">
        <f t="shared" si="35"/>
        <v/>
      </c>
      <c r="C89" s="38" t="str">
        <f>IF(B89="PD",IF(AC89="P",AE89,""),"TBD")</f>
        <v>TBD</v>
      </c>
      <c r="D89" s="38" t="str">
        <f>IF(B89="PD",IF(AC89="B",AE89,""),"TBD")</f>
        <v>TBD</v>
      </c>
      <c r="E89" s="74"/>
      <c r="G89" s="80">
        <f>Dashboard!N89</f>
        <v>0</v>
      </c>
      <c r="I89" s="37" t="str">
        <f t="shared" si="36"/>
        <v/>
      </c>
      <c r="J89" s="73"/>
      <c r="K89" s="20" t="str">
        <f>IF(I89="TG",IF(G87="P",IF(AND(AG89=D89,LEN(D89)&gt;0,NOT(C89="B")),LEFT(D89)&amp;(AH89-3),AG89),""),"TBD")</f>
        <v>TBD</v>
      </c>
      <c r="L89" s="20" t="str">
        <f t="shared" si="37"/>
        <v>W</v>
      </c>
      <c r="M89" s="73"/>
      <c r="N89" s="11" t="str">
        <f t="shared" si="38"/>
        <v/>
      </c>
      <c r="P89" s="61" t="str">
        <f t="shared" si="39"/>
        <v>N</v>
      </c>
      <c r="Q89" s="61" t="str">
        <f t="shared" si="40"/>
        <v>N</v>
      </c>
      <c r="R89" s="61" t="str">
        <f t="shared" si="41"/>
        <v>N</v>
      </c>
      <c r="S89" t="str">
        <f t="shared" si="49"/>
        <v>T</v>
      </c>
      <c r="U89" t="str">
        <f>IF(OR(AND(OR(U88="T-B",U88="T-C"),T88&lt;1),(AND(U88="T-T",T88&lt;2))),U88,IF(P89="Y","T-C",IF(Q89="Y","T-B",IF(R89="Y","T-T","PD"))))</f>
        <v>T-B</v>
      </c>
      <c r="V89" t="str">
        <f>IF(P89="Y","T-C",IF(Q89="Y","T-B",IF(R89="Y","T-T","TG")))</f>
        <v>TG</v>
      </c>
      <c r="W89" t="str">
        <f>IF(Dashboard!N89="P",IF(W88="",1,W88+1),"")</f>
        <v/>
      </c>
      <c r="X89" t="str">
        <f>IF(Dashboard!O89="B",IF(X88="",1,X88+1),"")</f>
        <v/>
      </c>
      <c r="Y89" s="1" t="str">
        <f t="shared" si="34"/>
        <v>00000</v>
      </c>
      <c r="Z89" s="1" t="str">
        <f t="shared" si="34"/>
        <v>00000</v>
      </c>
      <c r="AA89" s="1" t="str">
        <f t="shared" si="47"/>
        <v>000000</v>
      </c>
      <c r="AB89" s="1" t="str">
        <f t="shared" si="48"/>
        <v>000000</v>
      </c>
      <c r="AC89" t="str">
        <f t="shared" si="42"/>
        <v>B</v>
      </c>
      <c r="AD89" t="str">
        <f>IF(C88="",D88,C88)&amp;E88</f>
        <v>TBD</v>
      </c>
      <c r="AE89" t="str">
        <f t="shared" si="43"/>
        <v/>
      </c>
      <c r="AF89" t="str">
        <f>IF(C88="",D88,C88)&amp;E88</f>
        <v>TBD</v>
      </c>
      <c r="AG89" t="str">
        <f>IF(O89="S","B",IFERROR(VLOOKUP(AF89,$AP$3:$AQ$100,2,FALSE),""))</f>
        <v/>
      </c>
      <c r="AH89">
        <f t="shared" si="44"/>
        <v>1</v>
      </c>
      <c r="AI89" t="str">
        <f t="shared" si="45"/>
        <v/>
      </c>
    </row>
    <row r="90" spans="1:35" ht="15.75" thickBot="1" x14ac:dyDescent="0.3">
      <c r="A90" s="76"/>
      <c r="B90" s="38" t="str">
        <f t="shared" si="35"/>
        <v/>
      </c>
      <c r="C90" s="38" t="str">
        <f>IF(B90="PD",IF(AC90="P",AE90,""),"TBD")</f>
        <v>TBD</v>
      </c>
      <c r="D90" s="38" t="str">
        <f>IF(B90="PD",IF(AC90="B",AE90,""),"TBD")</f>
        <v>TBD</v>
      </c>
      <c r="E90" s="78"/>
      <c r="G90" s="80">
        <f>Dashboard!N90</f>
        <v>0</v>
      </c>
      <c r="I90" s="37" t="str">
        <f t="shared" si="36"/>
        <v/>
      </c>
      <c r="J90" s="77"/>
      <c r="K90" s="20" t="str">
        <f>IF(I90="TG",IF(G88="P",IF(AND(AG90=D90,LEN(D90)&gt;0,NOT(C90="B")),LEFT(D90)&amp;(AH90-3),AG90),""),"TBD")</f>
        <v>TBD</v>
      </c>
      <c r="L90" s="20" t="str">
        <f t="shared" si="37"/>
        <v>W</v>
      </c>
      <c r="M90" s="77"/>
      <c r="N90" s="11" t="str">
        <f t="shared" si="38"/>
        <v/>
      </c>
      <c r="P90" s="61" t="str">
        <f t="shared" si="39"/>
        <v>N</v>
      </c>
      <c r="Q90" s="61" t="str">
        <f t="shared" si="40"/>
        <v>N</v>
      </c>
      <c r="R90" s="61" t="str">
        <f t="shared" si="41"/>
        <v>N</v>
      </c>
      <c r="S90" t="str">
        <f t="shared" si="49"/>
        <v>T</v>
      </c>
      <c r="U90" t="str">
        <f>IF(OR(AND(OR(U89="T-B",U89="T-C"),T89&lt;1),(AND(U89="T-T",T89&lt;2))),U89,IF(P90="Y","T-C",IF(Q90="Y","T-B",IF(R90="Y","T-T","PD"))))</f>
        <v>T-B</v>
      </c>
      <c r="V90" t="str">
        <f>IF(P90="Y","T-C",IF(Q90="Y","T-B",IF(R90="Y","T-T","TG")))</f>
        <v>TG</v>
      </c>
      <c r="W90" t="str">
        <f>IF(Dashboard!N90="P",IF(W89="",1,W89+1),"")</f>
        <v/>
      </c>
      <c r="X90" t="str">
        <f>IF(Dashboard!O90="B",IF(X89="",1,X89+1),"")</f>
        <v/>
      </c>
      <c r="Y90" s="1" t="str">
        <f t="shared" ref="Y90:Z100" si="50">IF(W85="",0,W85)&amp;IF(W86="",0,W86)&amp;IF(W87="",0,W87)&amp;IF(W88="",0,W88)&amp;IF(W89="",0,W89)</f>
        <v>00000</v>
      </c>
      <c r="Z90" s="1" t="str">
        <f t="shared" si="50"/>
        <v>00000</v>
      </c>
      <c r="AA90" s="1" t="str">
        <f t="shared" si="47"/>
        <v>000000</v>
      </c>
      <c r="AB90" s="1" t="str">
        <f t="shared" si="48"/>
        <v>000000</v>
      </c>
      <c r="AC90" t="str">
        <f t="shared" si="42"/>
        <v>B</v>
      </c>
      <c r="AD90" t="str">
        <f>IF(C89="",D89,C89)&amp;E89</f>
        <v>TBD</v>
      </c>
      <c r="AE90" t="str">
        <f t="shared" ref="AE90:AE121" si="51">IFERROR(VLOOKUP(AD90,$AP$3:$AQ$40,2,FALSE),"")</f>
        <v/>
      </c>
      <c r="AF90" t="str">
        <f>IF(C89="",D89,C89)&amp;E89</f>
        <v>TBD</v>
      </c>
      <c r="AG90" t="str">
        <f>IF(O90="S","B",IFERROR(VLOOKUP(AF90,$AP$3:$AQ$100,2,FALSE),""))</f>
        <v/>
      </c>
      <c r="AH90">
        <f t="shared" si="44"/>
        <v>1</v>
      </c>
      <c r="AI90" t="str">
        <f t="shared" si="45"/>
        <v/>
      </c>
    </row>
    <row r="91" spans="1:35" ht="15.75" thickBot="1" x14ac:dyDescent="0.3">
      <c r="A91" s="70"/>
      <c r="B91" s="38" t="str">
        <f t="shared" si="35"/>
        <v/>
      </c>
      <c r="C91" s="38" t="str">
        <f>IF(B91="PD",IF(AC91="P",AE91,""),"TBD")</f>
        <v>TBD</v>
      </c>
      <c r="D91" s="38" t="str">
        <f>IF(B91="PD",IF(AC91="B",AE91,""),"TBD")</f>
        <v>TBD</v>
      </c>
      <c r="E91" s="71"/>
      <c r="G91" s="80">
        <f>Dashboard!N91</f>
        <v>0</v>
      </c>
      <c r="I91" s="37" t="str">
        <f t="shared" si="36"/>
        <v/>
      </c>
      <c r="K91" s="20" t="str">
        <f>IF(I91="TG",IF(G89="P",IF(AND(AG91=D91,LEN(D91)&gt;0,NOT(C91="B")),LEFT(D91)&amp;(AH91-3),AG91),""),"TBD")</f>
        <v>TBD</v>
      </c>
      <c r="L91" s="20" t="str">
        <f t="shared" si="37"/>
        <v>W</v>
      </c>
      <c r="N91" s="11" t="str">
        <f t="shared" si="38"/>
        <v/>
      </c>
      <c r="P91" s="61" t="str">
        <f t="shared" si="39"/>
        <v>N</v>
      </c>
      <c r="Q91" s="61" t="str">
        <f t="shared" si="40"/>
        <v>N</v>
      </c>
      <c r="R91" s="61" t="str">
        <f t="shared" si="41"/>
        <v>N</v>
      </c>
      <c r="S91" t="str">
        <f t="shared" si="49"/>
        <v>T</v>
      </c>
      <c r="U91" t="str">
        <f>IF(OR(AND(OR(U90="T-B",U90="T-C"),T90&lt;1),(AND(U90="T-T",T90&lt;2))),U90,IF(P91="Y","T-C",IF(Q91="Y","T-B",IF(R91="Y","T-T","PD"))))</f>
        <v>T-B</v>
      </c>
      <c r="V91" t="str">
        <f>IF(P91="Y","T-C",IF(Q91="Y","T-B",IF(R91="Y","T-T","TG")))</f>
        <v>TG</v>
      </c>
      <c r="W91" t="str">
        <f>IF(Dashboard!N91="P",IF(W90="",1,W90+1),"")</f>
        <v/>
      </c>
      <c r="X91" t="str">
        <f>IF(Dashboard!O91="B",IF(X90="",1,X90+1),"")</f>
        <v/>
      </c>
      <c r="Y91" s="1" t="str">
        <f t="shared" si="50"/>
        <v>00000</v>
      </c>
      <c r="Z91" s="1" t="str">
        <f t="shared" si="50"/>
        <v>00000</v>
      </c>
      <c r="AA91" s="1" t="str">
        <f t="shared" si="47"/>
        <v>000000</v>
      </c>
      <c r="AB91" s="1" t="str">
        <f t="shared" si="48"/>
        <v>000000</v>
      </c>
      <c r="AC91" t="str">
        <f t="shared" si="42"/>
        <v>B</v>
      </c>
      <c r="AD91" t="str">
        <f>IF(C90="",D90,C90)&amp;E90</f>
        <v>TBD</v>
      </c>
      <c r="AE91" t="str">
        <f t="shared" si="51"/>
        <v/>
      </c>
      <c r="AF91" t="str">
        <f>IF(C90="",D90,C90)&amp;E90</f>
        <v>TBD</v>
      </c>
      <c r="AG91" t="str">
        <f>IF(O91="S","B",IFERROR(VLOOKUP(AF91,$AP$3:$AQ$100,2,FALSE),""))</f>
        <v/>
      </c>
      <c r="AH91">
        <f t="shared" si="44"/>
        <v>1</v>
      </c>
      <c r="AI91" t="str">
        <f t="shared" si="45"/>
        <v/>
      </c>
    </row>
    <row r="92" spans="1:35" ht="15.75" thickBot="1" x14ac:dyDescent="0.3">
      <c r="A92" s="70"/>
      <c r="B92" s="38" t="str">
        <f t="shared" si="35"/>
        <v/>
      </c>
      <c r="C92" s="38" t="str">
        <f>IF(B92="PD",IF(AC92="P",AE92,""),"TBD")</f>
        <v>TBD</v>
      </c>
      <c r="D92" s="38" t="str">
        <f>IF(B92="PD",IF(AC92="B",AE92,""),"TBD")</f>
        <v>TBD</v>
      </c>
      <c r="E92" s="71"/>
      <c r="G92" s="80">
        <f>Dashboard!N92</f>
        <v>0</v>
      </c>
      <c r="I92" s="37" t="str">
        <f t="shared" si="36"/>
        <v/>
      </c>
      <c r="K92" s="20" t="str">
        <f>IF(I92="TG",IF(G90="P",IF(AND(AG92=D92,LEN(D92)&gt;0,NOT(C92="B")),LEFT(D92)&amp;(AH92-3),AG92),""),"TBD")</f>
        <v>TBD</v>
      </c>
      <c r="L92" s="20" t="str">
        <f t="shared" si="37"/>
        <v>W</v>
      </c>
      <c r="N92" s="11" t="str">
        <f t="shared" si="38"/>
        <v/>
      </c>
      <c r="P92" s="61" t="str">
        <f t="shared" si="39"/>
        <v>N</v>
      </c>
      <c r="Q92" s="61" t="str">
        <f t="shared" si="40"/>
        <v>N</v>
      </c>
      <c r="R92" s="61" t="str">
        <f t="shared" si="41"/>
        <v>N</v>
      </c>
      <c r="S92" t="str">
        <f t="shared" si="49"/>
        <v>T</v>
      </c>
      <c r="U92" t="str">
        <f>IF(OR(AND(OR(U91="T-B",U91="T-C"),T91&lt;1),(AND(U91="T-T",T91&lt;2))),U91,IF(P92="Y","T-C",IF(Q92="Y","T-B",IF(R92="Y","T-T","PD"))))</f>
        <v>T-B</v>
      </c>
      <c r="V92" t="str">
        <f>IF(P92="Y","T-C",IF(Q92="Y","T-B",IF(R92="Y","T-T","TG")))</f>
        <v>TG</v>
      </c>
      <c r="W92" t="str">
        <f>IF(Dashboard!N92="P",IF(W91="",1,W91+1),"")</f>
        <v/>
      </c>
      <c r="X92" t="str">
        <f>IF(Dashboard!O92="B",IF(X91="",1,X91+1),"")</f>
        <v/>
      </c>
      <c r="Y92" s="1" t="str">
        <f t="shared" si="50"/>
        <v>00000</v>
      </c>
      <c r="Z92" s="1" t="str">
        <f t="shared" si="50"/>
        <v>00000</v>
      </c>
      <c r="AA92" s="1" t="str">
        <f t="shared" si="47"/>
        <v>000000</v>
      </c>
      <c r="AB92" s="1" t="str">
        <f t="shared" si="48"/>
        <v>000000</v>
      </c>
      <c r="AC92" t="str">
        <f t="shared" si="42"/>
        <v>B</v>
      </c>
      <c r="AD92" t="str">
        <f>IF(C91="",D91,C91)&amp;E91</f>
        <v>TBD</v>
      </c>
      <c r="AE92" t="str">
        <f t="shared" si="51"/>
        <v/>
      </c>
      <c r="AF92" t="str">
        <f>IF(C91="",D91,C91)&amp;E91</f>
        <v>TBD</v>
      </c>
      <c r="AG92" t="str">
        <f>IF(O92="S","B",IFERROR(VLOOKUP(AF92,$AP$3:$AQ$100,2,FALSE),""))</f>
        <v/>
      </c>
      <c r="AH92">
        <f t="shared" si="44"/>
        <v>1</v>
      </c>
      <c r="AI92" t="str">
        <f t="shared" si="45"/>
        <v/>
      </c>
    </row>
    <row r="93" spans="1:35" ht="15.75" thickBot="1" x14ac:dyDescent="0.3">
      <c r="A93" s="70"/>
      <c r="B93" s="38" t="str">
        <f t="shared" si="35"/>
        <v/>
      </c>
      <c r="C93" s="38" t="str">
        <f>IF(B93="PD",IF(AC93="P",AE93,""),"TBD")</f>
        <v>TBD</v>
      </c>
      <c r="D93" s="38" t="str">
        <f>IF(B93="PD",IF(AC93="B",AE93,""),"TBD")</f>
        <v>TBD</v>
      </c>
      <c r="E93" s="71"/>
      <c r="G93" s="80">
        <f>Dashboard!N93</f>
        <v>0</v>
      </c>
      <c r="I93" s="37" t="str">
        <f t="shared" si="36"/>
        <v/>
      </c>
      <c r="K93" s="20" t="str">
        <f>IF(I93="TG",IF(G91="P",IF(AND(AG93=D93,LEN(D93)&gt;0,NOT(C93="B")),LEFT(D93)&amp;(AH93-3),AG93),""),"TBD")</f>
        <v>TBD</v>
      </c>
      <c r="L93" s="20" t="str">
        <f t="shared" si="37"/>
        <v>W</v>
      </c>
      <c r="N93" s="11" t="str">
        <f t="shared" si="38"/>
        <v/>
      </c>
      <c r="P93" s="61" t="str">
        <f t="shared" si="39"/>
        <v>N</v>
      </c>
      <c r="Q93" s="61" t="str">
        <f t="shared" si="40"/>
        <v>N</v>
      </c>
      <c r="R93" s="61" t="str">
        <f t="shared" si="41"/>
        <v>N</v>
      </c>
      <c r="S93" t="str">
        <f t="shared" si="49"/>
        <v>T</v>
      </c>
      <c r="U93" t="str">
        <f>IF(OR(AND(OR(U92="T-B",U92="T-C"),T92&lt;1),(AND(U92="T-T",T92&lt;2))),U92,IF(P93="Y","T-C",IF(Q93="Y","T-B",IF(R93="Y","T-T","PD"))))</f>
        <v>T-B</v>
      </c>
      <c r="V93" t="str">
        <f>IF(P93="Y","T-C",IF(Q93="Y","T-B",IF(R93="Y","T-T","TG")))</f>
        <v>TG</v>
      </c>
      <c r="W93" t="str">
        <f>IF(Dashboard!N93="P",IF(W92="",1,W92+1),"")</f>
        <v/>
      </c>
      <c r="X93" t="str">
        <f>IF(Dashboard!O93="B",IF(X92="",1,X92+1),"")</f>
        <v/>
      </c>
      <c r="Y93" s="1" t="str">
        <f t="shared" si="50"/>
        <v>00000</v>
      </c>
      <c r="Z93" s="1" t="str">
        <f t="shared" si="50"/>
        <v>00000</v>
      </c>
      <c r="AA93" s="1" t="str">
        <f t="shared" si="47"/>
        <v>000000</v>
      </c>
      <c r="AB93" s="1" t="str">
        <f t="shared" si="48"/>
        <v>000000</v>
      </c>
      <c r="AC93" t="str">
        <f t="shared" si="42"/>
        <v>B</v>
      </c>
      <c r="AD93" t="str">
        <f>IF(C92="",D92,C92)&amp;E92</f>
        <v>TBD</v>
      </c>
      <c r="AE93" t="str">
        <f t="shared" si="51"/>
        <v/>
      </c>
      <c r="AF93" t="str">
        <f>IF(C92="",D92,C92)&amp;E92</f>
        <v>TBD</v>
      </c>
      <c r="AG93" t="str">
        <f>IF(O93="S","B",IFERROR(VLOOKUP(AF93,$AP$3:$AQ$100,2,FALSE),""))</f>
        <v/>
      </c>
      <c r="AH93">
        <f t="shared" si="44"/>
        <v>1</v>
      </c>
      <c r="AI93" t="str">
        <f t="shared" si="45"/>
        <v/>
      </c>
    </row>
    <row r="94" spans="1:35" ht="15.75" thickBot="1" x14ac:dyDescent="0.3">
      <c r="A94" s="72"/>
      <c r="B94" s="38" t="str">
        <f t="shared" si="35"/>
        <v/>
      </c>
      <c r="C94" s="38" t="str">
        <f>IF(B94="PD",IF(AC94="P",AE94,""),"TBD")</f>
        <v>TBD</v>
      </c>
      <c r="D94" s="38" t="str">
        <f>IF(B94="PD",IF(AC94="B",AE94,""),"TBD")</f>
        <v>TBD</v>
      </c>
      <c r="E94" s="74"/>
      <c r="G94" s="80">
        <f>Dashboard!N94</f>
        <v>0</v>
      </c>
      <c r="I94" s="37" t="str">
        <f t="shared" si="36"/>
        <v/>
      </c>
      <c r="J94" s="73"/>
      <c r="K94" s="20" t="str">
        <f>IF(I94="TG",IF(G92="P",IF(AND(AG94=D94,LEN(D94)&gt;0,NOT(C94="B")),LEFT(D94)&amp;(AH94-3),AG94),""),"TBD")</f>
        <v>TBD</v>
      </c>
      <c r="L94" s="20" t="str">
        <f t="shared" si="37"/>
        <v>W</v>
      </c>
      <c r="M94" s="73"/>
      <c r="N94" s="11" t="str">
        <f t="shared" si="38"/>
        <v/>
      </c>
      <c r="P94" s="61" t="str">
        <f t="shared" si="39"/>
        <v>N</v>
      </c>
      <c r="Q94" s="61" t="str">
        <f t="shared" si="40"/>
        <v>N</v>
      </c>
      <c r="R94" s="61" t="str">
        <f t="shared" si="41"/>
        <v>N</v>
      </c>
      <c r="S94" t="str">
        <f t="shared" si="49"/>
        <v>T</v>
      </c>
      <c r="U94" t="str">
        <f>IF(OR(AND(OR(U93="T-B",U93="T-C"),T93&lt;1),(AND(U93="T-T",T93&lt;2))),U93,IF(P94="Y","T-C",IF(Q94="Y","T-B",IF(R94="Y","T-T","PD"))))</f>
        <v>T-B</v>
      </c>
      <c r="V94" t="str">
        <f>IF(P94="Y","T-C",IF(Q94="Y","T-B",IF(R94="Y","T-T","TG")))</f>
        <v>TG</v>
      </c>
      <c r="W94" t="str">
        <f>IF(Dashboard!N94="P",IF(W93="",1,W93+1),"")</f>
        <v/>
      </c>
      <c r="X94" t="str">
        <f>IF(Dashboard!O94="B",IF(X93="",1,X93+1),"")</f>
        <v/>
      </c>
      <c r="Y94" s="1" t="str">
        <f t="shared" si="50"/>
        <v>00000</v>
      </c>
      <c r="Z94" s="1" t="str">
        <f t="shared" si="50"/>
        <v>00000</v>
      </c>
      <c r="AA94" s="1" t="str">
        <f t="shared" si="47"/>
        <v>000000</v>
      </c>
      <c r="AB94" s="1" t="str">
        <f t="shared" si="48"/>
        <v>000000</v>
      </c>
      <c r="AC94" t="str">
        <f t="shared" si="42"/>
        <v>B</v>
      </c>
      <c r="AD94" t="str">
        <f>IF(C93="",D93,C93)&amp;E93</f>
        <v>TBD</v>
      </c>
      <c r="AE94" t="str">
        <f t="shared" si="51"/>
        <v/>
      </c>
      <c r="AF94" t="str">
        <f>IF(C93="",D93,C93)&amp;E93</f>
        <v>TBD</v>
      </c>
      <c r="AG94" t="str">
        <f>IF(O94="S","B",IFERROR(VLOOKUP(AF94,$AP$3:$AQ$100,2,FALSE),""))</f>
        <v/>
      </c>
      <c r="AH94">
        <f t="shared" si="44"/>
        <v>1</v>
      </c>
      <c r="AI94" t="str">
        <f t="shared" si="45"/>
        <v/>
      </c>
    </row>
    <row r="95" spans="1:35" ht="15.75" thickBot="1" x14ac:dyDescent="0.3">
      <c r="A95" s="76"/>
      <c r="B95" s="38" t="str">
        <f t="shared" si="35"/>
        <v/>
      </c>
      <c r="C95" s="38" t="str">
        <f>IF(B95="PD",IF(AC95="P",AE95,""),"TBD")</f>
        <v>TBD</v>
      </c>
      <c r="D95" s="38" t="str">
        <f>IF(B95="PD",IF(AC95="B",AE95,""),"TBD")</f>
        <v>TBD</v>
      </c>
      <c r="E95" s="78"/>
      <c r="G95" s="80">
        <f>Dashboard!N95</f>
        <v>0</v>
      </c>
      <c r="I95" s="37" t="str">
        <f t="shared" si="36"/>
        <v/>
      </c>
      <c r="J95" s="77"/>
      <c r="K95" s="20" t="str">
        <f>IF(I95="TG",IF(G93="P",IF(AND(AG95=D95,LEN(D95)&gt;0,NOT(C95="B")),LEFT(D95)&amp;(AH95-3),AG95),""),"TBD")</f>
        <v>TBD</v>
      </c>
      <c r="L95" s="20" t="str">
        <f t="shared" si="37"/>
        <v>W</v>
      </c>
      <c r="M95" s="77"/>
      <c r="N95" s="11" t="str">
        <f t="shared" si="38"/>
        <v/>
      </c>
      <c r="P95" s="61" t="str">
        <f t="shared" si="39"/>
        <v>N</v>
      </c>
      <c r="Q95" s="61" t="str">
        <f t="shared" si="40"/>
        <v>N</v>
      </c>
      <c r="R95" s="61" t="str">
        <f t="shared" si="41"/>
        <v>N</v>
      </c>
      <c r="S95" t="str">
        <f t="shared" si="49"/>
        <v>T</v>
      </c>
      <c r="U95" t="str">
        <f>IF(OR(AND(OR(U94="T-B",U94="T-C"),T94&lt;1),(AND(U94="T-T",T94&lt;2))),U94,IF(P95="Y","T-C",IF(Q95="Y","T-B",IF(R95="Y","T-T","PD"))))</f>
        <v>T-B</v>
      </c>
      <c r="V95" t="str">
        <f>IF(P95="Y","T-C",IF(Q95="Y","T-B",IF(R95="Y","T-T","TG")))</f>
        <v>TG</v>
      </c>
      <c r="W95" t="str">
        <f>IF(Dashboard!N95="P",IF(W94="",1,W94+1),"")</f>
        <v/>
      </c>
      <c r="X95" t="str">
        <f>IF(Dashboard!O95="B",IF(X94="",1,X94+1),"")</f>
        <v/>
      </c>
      <c r="Y95" s="1" t="str">
        <f t="shared" si="50"/>
        <v>00000</v>
      </c>
      <c r="Z95" s="1" t="str">
        <f t="shared" si="50"/>
        <v>00000</v>
      </c>
      <c r="AA95" s="1" t="str">
        <f t="shared" si="47"/>
        <v>000000</v>
      </c>
      <c r="AB95" s="1" t="str">
        <f t="shared" si="48"/>
        <v>000000</v>
      </c>
      <c r="AC95" t="str">
        <f t="shared" si="42"/>
        <v>B</v>
      </c>
      <c r="AD95" t="str">
        <f>IF(C94="",D94,C94)&amp;E94</f>
        <v>TBD</v>
      </c>
      <c r="AE95" t="str">
        <f t="shared" si="51"/>
        <v/>
      </c>
      <c r="AF95" t="str">
        <f>IF(C94="",D94,C94)&amp;E94</f>
        <v>TBD</v>
      </c>
      <c r="AG95" t="str">
        <f>IF(O95="S","B",IFERROR(VLOOKUP(AF95,$AP$3:$AQ$100,2,FALSE),""))</f>
        <v/>
      </c>
      <c r="AH95">
        <f t="shared" si="44"/>
        <v>1</v>
      </c>
      <c r="AI95" t="str">
        <f t="shared" si="45"/>
        <v/>
      </c>
    </row>
    <row r="96" spans="1:35" ht="15.75" thickBot="1" x14ac:dyDescent="0.3">
      <c r="A96" s="70"/>
      <c r="B96" s="38" t="str">
        <f t="shared" si="35"/>
        <v/>
      </c>
      <c r="C96" s="38" t="str">
        <f>IF(B96="PD",IF(AC96="P",AE96,""),"TBD")</f>
        <v>TBD</v>
      </c>
      <c r="D96" s="38" t="str">
        <f>IF(B96="PD",IF(AC96="B",AE96,""),"TBD")</f>
        <v>TBD</v>
      </c>
      <c r="E96" s="71"/>
      <c r="G96" s="80">
        <f>Dashboard!N96</f>
        <v>0</v>
      </c>
      <c r="I96" s="37" t="str">
        <f t="shared" si="36"/>
        <v/>
      </c>
      <c r="K96" s="20" t="str">
        <f>IF(I96="TG",IF(G94="P",IF(AND(AG96=D96,LEN(D96)&gt;0,NOT(C96="B")),LEFT(D96)&amp;(AH96-3),AG96),""),"TBD")</f>
        <v>TBD</v>
      </c>
      <c r="L96" s="20" t="str">
        <f t="shared" si="37"/>
        <v>W</v>
      </c>
      <c r="N96" s="11" t="str">
        <f t="shared" si="38"/>
        <v/>
      </c>
      <c r="P96" s="61" t="str">
        <f t="shared" si="39"/>
        <v>N</v>
      </c>
      <c r="Q96" s="61" t="str">
        <f t="shared" si="40"/>
        <v>N</v>
      </c>
      <c r="R96" s="61" t="str">
        <f t="shared" si="41"/>
        <v>N</v>
      </c>
      <c r="S96" t="str">
        <f t="shared" si="49"/>
        <v>T</v>
      </c>
      <c r="U96" t="str">
        <f>IF(OR(AND(OR(U95="T-B",U95="T-C"),T95&lt;1),(AND(U95="T-T",T95&lt;2))),U95,IF(P96="Y","T-C",IF(Q96="Y","T-B",IF(R96="Y","T-T","PD"))))</f>
        <v>T-B</v>
      </c>
      <c r="V96" t="str">
        <f>IF(P96="Y","T-C",IF(Q96="Y","T-B",IF(R96="Y","T-T","TG")))</f>
        <v>TG</v>
      </c>
      <c r="W96" t="str">
        <f>IF(Dashboard!N96="P",IF(W95="",1,W95+1),"")</f>
        <v/>
      </c>
      <c r="X96" t="str">
        <f>IF(Dashboard!O96="B",IF(X95="",1,X95+1),"")</f>
        <v/>
      </c>
      <c r="Y96" s="1" t="str">
        <f t="shared" si="50"/>
        <v>00000</v>
      </c>
      <c r="Z96" s="1" t="str">
        <f t="shared" si="50"/>
        <v>00000</v>
      </c>
      <c r="AA96" s="1" t="str">
        <f t="shared" si="47"/>
        <v>000000</v>
      </c>
      <c r="AB96" s="1" t="str">
        <f t="shared" si="48"/>
        <v>000000</v>
      </c>
      <c r="AC96" t="str">
        <f t="shared" si="42"/>
        <v>B</v>
      </c>
      <c r="AD96" t="str">
        <f>IF(C95="",D95,C95)&amp;E95</f>
        <v>TBD</v>
      </c>
      <c r="AE96" t="str">
        <f t="shared" si="51"/>
        <v/>
      </c>
      <c r="AF96" t="str">
        <f>IF(C95="",D95,C95)&amp;E95</f>
        <v>TBD</v>
      </c>
      <c r="AG96" t="str">
        <f>IF(O96="S","B",IFERROR(VLOOKUP(AF96,$AP$3:$AQ$100,2,FALSE),""))</f>
        <v/>
      </c>
      <c r="AH96">
        <f t="shared" si="44"/>
        <v>1</v>
      </c>
      <c r="AI96" t="str">
        <f t="shared" si="45"/>
        <v/>
      </c>
    </row>
    <row r="97" spans="1:35" ht="15.75" thickBot="1" x14ac:dyDescent="0.3">
      <c r="A97" s="70"/>
      <c r="B97" s="38" t="str">
        <f t="shared" si="35"/>
        <v/>
      </c>
      <c r="E97" s="71"/>
      <c r="G97" s="80">
        <f>Dashboard!N97</f>
        <v>0</v>
      </c>
      <c r="I97" s="37" t="str">
        <f t="shared" si="36"/>
        <v/>
      </c>
      <c r="K97" s="20" t="str">
        <f>IF(I97="TG",IF(G95="P",IF(AND(AG97=D97,LEN(D97)&gt;0,NOT(C97="B")),LEFT(D97)&amp;(AH97-3),AG97),""),"TBD")</f>
        <v>TBD</v>
      </c>
      <c r="L97" s="20" t="str">
        <f t="shared" si="37"/>
        <v>W</v>
      </c>
      <c r="N97" s="11" t="str">
        <f t="shared" si="38"/>
        <v/>
      </c>
      <c r="P97" s="61" t="str">
        <f t="shared" si="39"/>
        <v>N</v>
      </c>
      <c r="Q97" s="61" t="str">
        <f t="shared" si="40"/>
        <v>N</v>
      </c>
      <c r="R97" s="61" t="str">
        <f t="shared" si="41"/>
        <v>N</v>
      </c>
      <c r="S97" t="str">
        <f t="shared" si="49"/>
        <v>T</v>
      </c>
      <c r="U97" t="str">
        <f>IF(OR(AND(OR(U96="T-B",U96="T-C"),T96&lt;1),(AND(U96="T-T",T96&lt;2))),U96,IF(P97="Y","T-C",IF(Q97="Y","T-B",IF(R97="Y","T-T","PD"))))</f>
        <v>T-B</v>
      </c>
      <c r="V97" t="str">
        <f>IF(P97="Y","T-C",IF(Q97="Y","T-B",IF(R97="Y","T-T","TG")))</f>
        <v>TG</v>
      </c>
      <c r="W97" t="str">
        <f>IF(Dashboard!N97="P",IF(W96="",1,W96+1),"")</f>
        <v/>
      </c>
      <c r="X97" t="str">
        <f>IF(Dashboard!O97="B",IF(X96="",1,X96+1),"")</f>
        <v/>
      </c>
      <c r="Y97" s="1" t="str">
        <f t="shared" si="50"/>
        <v>00000</v>
      </c>
      <c r="Z97" s="1" t="str">
        <f t="shared" si="50"/>
        <v>00000</v>
      </c>
      <c r="AA97" s="1" t="str">
        <f t="shared" si="47"/>
        <v>000000</v>
      </c>
      <c r="AB97" s="1" t="str">
        <f t="shared" si="48"/>
        <v>000000</v>
      </c>
      <c r="AC97" t="str">
        <f t="shared" si="42"/>
        <v>B</v>
      </c>
      <c r="AD97" t="str">
        <f>IF(C96="",D96,C96)&amp;E96</f>
        <v>TBD</v>
      </c>
      <c r="AE97" t="str">
        <f t="shared" si="51"/>
        <v/>
      </c>
      <c r="AF97" t="str">
        <f>IF(C96="",D96,C96)&amp;E96</f>
        <v>TBD</v>
      </c>
      <c r="AG97" t="str">
        <f>IF(O97="S","B",IFERROR(VLOOKUP(AF97,$AP$3:$AQ$100,2,FALSE),""))</f>
        <v/>
      </c>
      <c r="AH97">
        <f t="shared" si="44"/>
        <v>1</v>
      </c>
      <c r="AI97" t="str">
        <f t="shared" si="45"/>
        <v/>
      </c>
    </row>
    <row r="98" spans="1:35" ht="15.75" thickBot="1" x14ac:dyDescent="0.3">
      <c r="A98" s="70"/>
      <c r="B98" s="38" t="str">
        <f t="shared" si="35"/>
        <v/>
      </c>
      <c r="E98" s="71"/>
      <c r="G98" s="80">
        <f>Dashboard!N98</f>
        <v>0</v>
      </c>
      <c r="I98" s="37" t="str">
        <f t="shared" si="36"/>
        <v/>
      </c>
      <c r="K98" s="20" t="str">
        <f>IF(I98="TG",IF(G96="P",IF(AND(AG98=D98,LEN(D98)&gt;0,NOT(C98="B")),LEFT(D98)&amp;(AH98-3),AG98),""),"TBD")</f>
        <v>TBD</v>
      </c>
      <c r="L98" s="20" t="str">
        <f t="shared" si="37"/>
        <v>W</v>
      </c>
      <c r="N98" s="11" t="str">
        <f t="shared" si="38"/>
        <v/>
      </c>
      <c r="P98" s="61" t="str">
        <f t="shared" si="39"/>
        <v>N</v>
      </c>
      <c r="Q98" s="61" t="str">
        <f t="shared" si="40"/>
        <v>N</v>
      </c>
      <c r="R98" s="61" t="str">
        <f t="shared" si="41"/>
        <v>N</v>
      </c>
      <c r="S98" t="str">
        <f t="shared" si="49"/>
        <v>T</v>
      </c>
      <c r="U98" t="str">
        <f>IF(OR(AND(OR(U97="T-B",U97="T-C"),T97&lt;1),(AND(U97="T-T",T97&lt;2))),U97,IF(P98="Y","T-C",IF(Q98="Y","T-B",IF(R98="Y","T-T","PD"))))</f>
        <v>T-B</v>
      </c>
      <c r="V98" t="str">
        <f>IF(P98="Y","T-C",IF(Q98="Y","T-B",IF(R98="Y","T-T","TG")))</f>
        <v>TG</v>
      </c>
      <c r="W98" t="str">
        <f>IF(Dashboard!N98="P",IF(W97="",1,W97+1),"")</f>
        <v/>
      </c>
      <c r="X98" t="str">
        <f>IF(Dashboard!O98="B",IF(X97="",1,X97+1),"")</f>
        <v/>
      </c>
      <c r="Y98" s="1" t="str">
        <f t="shared" si="50"/>
        <v>00000</v>
      </c>
      <c r="Z98" s="1" t="str">
        <f t="shared" si="50"/>
        <v>00000</v>
      </c>
      <c r="AA98" s="1" t="str">
        <f t="shared" si="47"/>
        <v>000000</v>
      </c>
      <c r="AB98" s="1" t="str">
        <f t="shared" si="48"/>
        <v>000000</v>
      </c>
      <c r="AC98" t="str">
        <f t="shared" si="42"/>
        <v>B</v>
      </c>
      <c r="AD98" t="str">
        <f>IF(C97="",D97,C97)&amp;E97</f>
        <v/>
      </c>
      <c r="AE98" t="str">
        <f t="shared" si="51"/>
        <v/>
      </c>
      <c r="AF98" t="str">
        <f>IF(C97="",D97,C97)&amp;E97</f>
        <v/>
      </c>
      <c r="AG98" t="str">
        <f>IF(O98="S","B",IFERROR(VLOOKUP(AF98,$AP$3:$AQ$100,2,FALSE),""))</f>
        <v/>
      </c>
      <c r="AH98">
        <f t="shared" si="44"/>
        <v>1</v>
      </c>
      <c r="AI98" t="str">
        <f t="shared" si="45"/>
        <v/>
      </c>
    </row>
    <row r="99" spans="1:35" ht="15.75" thickBot="1" x14ac:dyDescent="0.3">
      <c r="A99" s="72"/>
      <c r="B99" s="38" t="str">
        <f t="shared" si="35"/>
        <v/>
      </c>
      <c r="C99" s="73"/>
      <c r="D99" s="73"/>
      <c r="E99" s="74"/>
      <c r="G99" s="80">
        <f>Dashboard!N99</f>
        <v>0</v>
      </c>
      <c r="I99" s="37" t="str">
        <f t="shared" si="36"/>
        <v/>
      </c>
      <c r="J99" s="73"/>
      <c r="K99" s="20" t="str">
        <f>IF(I99="TG",IF(G97="P",IF(AND(AG99=D99,LEN(D99)&gt;0,NOT(C99="B")),LEFT(D99)&amp;(AH99-3),AG99),""),"TBD")</f>
        <v>TBD</v>
      </c>
      <c r="L99" s="20" t="str">
        <f t="shared" si="37"/>
        <v>W</v>
      </c>
      <c r="M99" s="73"/>
      <c r="N99" s="11" t="str">
        <f t="shared" si="38"/>
        <v/>
      </c>
      <c r="P99" s="61" t="str">
        <f t="shared" si="39"/>
        <v>N</v>
      </c>
      <c r="Q99" s="61" t="str">
        <f t="shared" si="40"/>
        <v>N</v>
      </c>
      <c r="R99" s="61" t="str">
        <f t="shared" si="41"/>
        <v>N</v>
      </c>
      <c r="S99" t="str">
        <f t="shared" si="49"/>
        <v>T</v>
      </c>
      <c r="U99" t="str">
        <f>IF(OR(AND(OR(U98="T-B",U98="T-C"),T98&lt;1),(AND(U98="T-T",T98&lt;2))),U98,IF(P99="Y","T-C",IF(Q99="Y","T-B",IF(R99="Y","T-T","PD"))))</f>
        <v>T-B</v>
      </c>
      <c r="V99" t="str">
        <f>IF(P99="Y","T-C",IF(Q99="Y","T-B",IF(R99="Y","T-T","TG")))</f>
        <v>TG</v>
      </c>
      <c r="W99" t="str">
        <f>IF(Dashboard!N99="P",IF(W98="",1,W98+1),"")</f>
        <v/>
      </c>
      <c r="X99" t="str">
        <f>IF(Dashboard!O99="B",IF(X98="",1,X98+1),"")</f>
        <v/>
      </c>
      <c r="Y99" s="1" t="str">
        <f t="shared" si="50"/>
        <v>00000</v>
      </c>
      <c r="Z99" s="1" t="str">
        <f t="shared" si="50"/>
        <v>00000</v>
      </c>
      <c r="AA99" s="1" t="str">
        <f t="shared" si="47"/>
        <v>000000</v>
      </c>
      <c r="AB99" s="1" t="str">
        <f t="shared" si="48"/>
        <v>000000</v>
      </c>
      <c r="AC99" t="str">
        <f t="shared" si="42"/>
        <v>B</v>
      </c>
      <c r="AD99" t="str">
        <f>IF(C98="",D98,C98)&amp;E98</f>
        <v/>
      </c>
      <c r="AE99" t="str">
        <f t="shared" si="51"/>
        <v/>
      </c>
      <c r="AF99" t="str">
        <f>IF(C98="",D98,C98)&amp;E98</f>
        <v/>
      </c>
      <c r="AG99" t="str">
        <f>IF(O99="S","B",IFERROR(VLOOKUP(AF99,$AP$3:$AQ$100,2,FALSE),""))</f>
        <v/>
      </c>
      <c r="AH99">
        <f t="shared" si="44"/>
        <v>1</v>
      </c>
      <c r="AI99" t="str">
        <f t="shared" si="45"/>
        <v/>
      </c>
    </row>
    <row r="100" spans="1:35" ht="15.75" thickBot="1" x14ac:dyDescent="0.3">
      <c r="A100" s="76"/>
      <c r="B100" s="38" t="str">
        <f t="shared" si="35"/>
        <v/>
      </c>
      <c r="C100" s="77"/>
      <c r="D100" s="77"/>
      <c r="E100" s="78"/>
      <c r="G100" s="80">
        <f>Dashboard!N100</f>
        <v>0</v>
      </c>
      <c r="I100" s="37" t="str">
        <f t="shared" si="36"/>
        <v/>
      </c>
      <c r="J100" s="77"/>
      <c r="K100" s="20" t="str">
        <f>IF(I100="TG",IF(G98="P",IF(AND(AG100=D100,LEN(D100)&gt;0,NOT(C100="B")),LEFT(D100)&amp;(AH100-3),AG100),""),"TBD")</f>
        <v>TBD</v>
      </c>
      <c r="L100" s="20" t="str">
        <f t="shared" si="37"/>
        <v>W</v>
      </c>
      <c r="M100" s="77"/>
      <c r="N100" s="11" t="str">
        <f t="shared" si="38"/>
        <v/>
      </c>
      <c r="P100" s="61" t="str">
        <f t="shared" si="39"/>
        <v>N</v>
      </c>
      <c r="Q100" s="61" t="str">
        <f t="shared" si="40"/>
        <v>N</v>
      </c>
      <c r="R100" s="61" t="str">
        <f t="shared" si="41"/>
        <v>N</v>
      </c>
      <c r="S100" t="str">
        <f t="shared" si="49"/>
        <v>T</v>
      </c>
      <c r="U100" t="str">
        <f>IF(OR(AND(OR(U99="T-B",U99="T-C"),T99&lt;1),(AND(U99="T-T",T99&lt;2))),U99,IF(P100="Y","T-C",IF(Q100="Y","T-B",IF(R100="Y","T-T","PD"))))</f>
        <v>T-B</v>
      </c>
      <c r="V100" t="str">
        <f>IF(P100="Y","T-C",IF(Q100="Y","T-B",IF(R100="Y","T-T","TG")))</f>
        <v>TG</v>
      </c>
      <c r="W100" t="str">
        <f>IF(Dashboard!N100="P",IF(W99="",1,W99+1),"")</f>
        <v/>
      </c>
      <c r="X100" t="str">
        <f>IF(Dashboard!O100="B",IF(X99="",1,X99+1),"")</f>
        <v/>
      </c>
      <c r="Y100" s="1" t="str">
        <f t="shared" si="50"/>
        <v>00000</v>
      </c>
      <c r="Z100" s="1" t="str">
        <f t="shared" si="50"/>
        <v>00000</v>
      </c>
      <c r="AA100" s="1" t="str">
        <f t="shared" si="47"/>
        <v>000000</v>
      </c>
      <c r="AB100" s="1" t="str">
        <f t="shared" si="48"/>
        <v>000000</v>
      </c>
      <c r="AC100" t="str">
        <f t="shared" si="42"/>
        <v>B</v>
      </c>
      <c r="AD100" t="str">
        <f>IF(C99="",D99,C99)&amp;E99</f>
        <v/>
      </c>
      <c r="AE100" t="str">
        <f t="shared" si="51"/>
        <v/>
      </c>
      <c r="AF100" t="str">
        <f>IF(C99="",D99,C99)&amp;E99</f>
        <v/>
      </c>
      <c r="AG100" t="str">
        <f>IF(O100="S","B",IFERROR(VLOOKUP(AF100,$AP$3:$AQ$100,2,FALSE),""))</f>
        <v/>
      </c>
      <c r="AH100">
        <f t="shared" si="44"/>
        <v>1</v>
      </c>
      <c r="AI100" t="str">
        <f t="shared" si="45"/>
        <v/>
      </c>
    </row>
    <row r="101" spans="1:35" ht="15.75" thickBot="1" x14ac:dyDescent="0.3">
      <c r="A101" s="70"/>
      <c r="B101" s="38" t="str">
        <f t="shared" si="35"/>
        <v/>
      </c>
      <c r="E101" s="71"/>
      <c r="G101" s="80">
        <f>Dashboard!N101</f>
        <v>0</v>
      </c>
      <c r="I101" s="37">
        <f t="shared" si="36"/>
        <v>0</v>
      </c>
      <c r="K101" s="20" t="str">
        <f>IF(I101="TG",IF(G99="P",IF(AND(AG101=D101,LEN(D101)&gt;0,NOT(C101="B")),LEFT(D101)&amp;(AH101-3),AG101),""),"TBD")</f>
        <v>TBD</v>
      </c>
      <c r="L101" s="20" t="str">
        <f t="shared" si="37"/>
        <v>W</v>
      </c>
      <c r="N101" s="11" t="str">
        <f t="shared" si="38"/>
        <v/>
      </c>
      <c r="R101" s="70"/>
      <c r="S101" t="str">
        <f t="shared" si="49"/>
        <v>T</v>
      </c>
      <c r="U101" t="str">
        <f>IF(OR(AND(OR(U100="T-B",U100="T-C"),T100&lt;1),(AND(U100="T-T",T100&lt;2))),U100,IF(P101="Y","T-C",IF(Q101="Y","T-B",IF(R101="Y","T-T","PD"))))</f>
        <v>T-B</v>
      </c>
      <c r="W101" t="str">
        <f>IF(Dashboard!N101="P",IF(W100="",1,W100+1),"")</f>
        <v/>
      </c>
      <c r="X101" t="str">
        <f>IF(Dashboard!O101="B",IF(X100="",1,X100+1),"")</f>
        <v/>
      </c>
      <c r="AA101" s="1" t="str">
        <f t="shared" si="47"/>
        <v>000000</v>
      </c>
      <c r="AB101" s="1" t="str">
        <f t="shared" si="48"/>
        <v>000000</v>
      </c>
      <c r="AD101" t="str">
        <f>IF(C100="",D100,C100)&amp;E100</f>
        <v/>
      </c>
      <c r="AE101" t="str">
        <f t="shared" si="51"/>
        <v/>
      </c>
      <c r="AF101" t="str">
        <f>IF(C100="",D100,C100)&amp;E100</f>
        <v/>
      </c>
      <c r="AG101" t="str">
        <f>IF(O101="S","B",IFERROR(VLOOKUP(AF101,$AP$3:$AQ$100,2,FALSE),""))</f>
        <v/>
      </c>
      <c r="AH101">
        <f t="shared" si="44"/>
        <v>1</v>
      </c>
      <c r="AI101" t="str">
        <f t="shared" si="45"/>
        <v/>
      </c>
    </row>
    <row r="102" spans="1:35" ht="15.75" thickBot="1" x14ac:dyDescent="0.3">
      <c r="B102" s="38" t="str">
        <f t="shared" si="35"/>
        <v/>
      </c>
      <c r="G102" s="80">
        <f>Dashboard!N102</f>
        <v>0</v>
      </c>
      <c r="I102" s="37" t="str">
        <f t="shared" si="36"/>
        <v/>
      </c>
      <c r="K102" s="20" t="str">
        <f>IF(I102="TG",IF(G100="P",IF(AND(AG102=D102,LEN(D102)&gt;0,NOT(C102="B")),LEFT(D102)&amp;(AH102-3),AG102),""),"TBD")</f>
        <v>TBD</v>
      </c>
      <c r="L102" s="20" t="str">
        <f t="shared" si="37"/>
        <v>W</v>
      </c>
      <c r="N102" s="11" t="str">
        <f t="shared" si="38"/>
        <v/>
      </c>
      <c r="R102" s="72"/>
      <c r="S102" t="str">
        <f t="shared" si="49"/>
        <v>T</v>
      </c>
      <c r="U102" t="str">
        <f>IF(OR(AND(OR(U101="T-B",U101="T-C"),T101&lt;1),(AND(U101="T-T",T101&lt;2))),U101,IF(P102="Y","T-C",IF(Q102="Y","T-B",IF(R102="Y","T-T","PD"))))</f>
        <v>T-B</v>
      </c>
      <c r="W102" t="str">
        <f>IF(Dashboard!N102="P",IF(W101="",1,W101+1),"")</f>
        <v/>
      </c>
      <c r="X102" t="str">
        <f>IF(Dashboard!O102="B",IF(X101="",1,X101+1),"")</f>
        <v/>
      </c>
      <c r="AA102" s="1" t="str">
        <f t="shared" si="47"/>
        <v>000000</v>
      </c>
      <c r="AB102" s="1" t="str">
        <f t="shared" si="48"/>
        <v>000000</v>
      </c>
      <c r="AD102" t="str">
        <f>IF(C101="",D101,C101)&amp;E101</f>
        <v/>
      </c>
      <c r="AE102" t="str">
        <f t="shared" si="51"/>
        <v/>
      </c>
      <c r="AF102" t="str">
        <f>IF(C101="",D101,C101)&amp;E101</f>
        <v/>
      </c>
      <c r="AG102" t="str">
        <f>IF(O102="S","B",IFERROR(VLOOKUP(AF102,$AP$3:$AQ$100,2,FALSE),""))</f>
        <v/>
      </c>
      <c r="AH102">
        <f t="shared" si="44"/>
        <v>1</v>
      </c>
      <c r="AI102" t="str">
        <f t="shared" si="45"/>
        <v/>
      </c>
    </row>
    <row r="103" spans="1:35" ht="15.75" thickBot="1" x14ac:dyDescent="0.3">
      <c r="B103" s="38" t="str">
        <f t="shared" si="35"/>
        <v/>
      </c>
      <c r="G103" s="80">
        <f>Dashboard!N103</f>
        <v>0</v>
      </c>
      <c r="I103" s="37" t="str">
        <f t="shared" si="36"/>
        <v/>
      </c>
      <c r="K103" s="20" t="str">
        <f>IF(I103="TG",IF(G101="P",IF(AND(AG103=D103,LEN(D103)&gt;0,NOT(C103="B")),LEFT(D103)&amp;(AH103-3),AG103),""),"TBD")</f>
        <v>TBD</v>
      </c>
      <c r="L103" s="20" t="str">
        <f t="shared" si="37"/>
        <v>W</v>
      </c>
      <c r="N103" s="11" t="str">
        <f t="shared" si="38"/>
        <v/>
      </c>
      <c r="S103" t="str">
        <f t="shared" si="49"/>
        <v>T</v>
      </c>
      <c r="U103" t="str">
        <f>IF(OR(AND(OR(U102="T-B",U102="T-C"),T102&lt;1),(AND(U102="T-T",T102&lt;2))),U102,IF(P103="Y","T-C",IF(Q103="Y","T-B",IF(R103="Y","T-T","PD"))))</f>
        <v>T-B</v>
      </c>
      <c r="W103" t="str">
        <f>IF(Dashboard!N103="P",IF(W102="",1,W102+1),"")</f>
        <v/>
      </c>
      <c r="X103" t="str">
        <f>IF(Dashboard!O103="B",IF(X102="",1,X102+1),"")</f>
        <v/>
      </c>
      <c r="AA103" s="1" t="str">
        <f t="shared" si="47"/>
        <v>000000</v>
      </c>
      <c r="AB103" s="1" t="str">
        <f t="shared" si="48"/>
        <v>000000</v>
      </c>
      <c r="AD103" t="str">
        <f>IF(C102="",D102,C102)&amp;E102</f>
        <v/>
      </c>
      <c r="AE103" t="str">
        <f t="shared" si="51"/>
        <v/>
      </c>
      <c r="AF103" t="str">
        <f>IF(C102="",D102,C102)&amp;E102</f>
        <v/>
      </c>
      <c r="AG103" t="str">
        <f>IF(O103="S","B",IFERROR(VLOOKUP(AF103,$AP$3:$AQ$100,2,FALSE),""))</f>
        <v/>
      </c>
      <c r="AH103">
        <f t="shared" si="44"/>
        <v>1</v>
      </c>
      <c r="AI103" t="str">
        <f t="shared" si="45"/>
        <v/>
      </c>
    </row>
    <row r="104" spans="1:35" ht="15.75" thickBot="1" x14ac:dyDescent="0.3">
      <c r="B104" s="38" t="str">
        <f t="shared" si="35"/>
        <v/>
      </c>
      <c r="G104" s="80">
        <f>Dashboard!N104</f>
        <v>0</v>
      </c>
      <c r="I104" s="37" t="str">
        <f t="shared" si="36"/>
        <v/>
      </c>
      <c r="K104" s="20" t="str">
        <f>IF(I104="TG",IF(G102="P",IF(AND(AG104=D104,LEN(D104)&gt;0,NOT(C104="B")),LEFT(D104)&amp;(AH104-3),AG104),""),"TBD")</f>
        <v>TBD</v>
      </c>
      <c r="L104" s="20" t="str">
        <f t="shared" si="37"/>
        <v>W</v>
      </c>
      <c r="N104" s="11" t="str">
        <f t="shared" si="38"/>
        <v/>
      </c>
      <c r="S104" t="str">
        <f t="shared" si="49"/>
        <v>T</v>
      </c>
      <c r="U104" t="str">
        <f>IF(OR(AND(OR(U103="T-B",U103="T-C"),T103&lt;1),(AND(U103="T-T",T103&lt;2))),U103,IF(P104="Y","T-C",IF(Q104="Y","T-B",IF(R104="Y","T-T","PD"))))</f>
        <v>T-B</v>
      </c>
      <c r="W104" t="str">
        <f>IF(Dashboard!N104="P",IF(W103="",1,W103+1),"")</f>
        <v/>
      </c>
      <c r="X104" t="str">
        <f>IF(Dashboard!O104="B",IF(X103="",1,X103+1),"")</f>
        <v/>
      </c>
      <c r="AA104" s="1" t="str">
        <f t="shared" si="47"/>
        <v>000000</v>
      </c>
      <c r="AB104" s="1" t="str">
        <f t="shared" si="48"/>
        <v>000000</v>
      </c>
      <c r="AD104" t="str">
        <f>IF(C103="",D103,C103)&amp;E103</f>
        <v/>
      </c>
      <c r="AE104" t="str">
        <f t="shared" si="51"/>
        <v/>
      </c>
      <c r="AF104" t="str">
        <f>IF(C103="",D103,C103)&amp;E103</f>
        <v/>
      </c>
      <c r="AG104" t="str">
        <f>IF(O104="S","B",IFERROR(VLOOKUP(AF104,$AP$3:$AQ$100,2,FALSE),""))</f>
        <v/>
      </c>
      <c r="AH104">
        <f t="shared" si="44"/>
        <v>1</v>
      </c>
      <c r="AI104" t="str">
        <f t="shared" si="45"/>
        <v/>
      </c>
    </row>
    <row r="105" spans="1:35" ht="15.75" thickBot="1" x14ac:dyDescent="0.3">
      <c r="B105" s="38" t="str">
        <f t="shared" si="35"/>
        <v/>
      </c>
      <c r="G105" s="80">
        <f>Dashboard!N105</f>
        <v>0</v>
      </c>
      <c r="I105" s="37" t="str">
        <f t="shared" si="36"/>
        <v/>
      </c>
      <c r="K105" s="20" t="str">
        <f>IF(I105="TG",IF(G103="P",IF(AND(AG105=D105,LEN(D105)&gt;0,NOT(C105="B")),LEFT(D105)&amp;(AH105-3),AG105),""),"TBD")</f>
        <v>TBD</v>
      </c>
      <c r="L105" s="20" t="str">
        <f t="shared" si="37"/>
        <v>W</v>
      </c>
      <c r="N105" s="11" t="str">
        <f t="shared" si="38"/>
        <v/>
      </c>
      <c r="S105" t="str">
        <f t="shared" si="49"/>
        <v>T</v>
      </c>
      <c r="U105" t="str">
        <f>IF(OR(AND(OR(U104="T-B",U104="T-C"),T104&lt;1),(AND(U104="T-T",T104&lt;2))),U104,IF(P105="Y","T-C",IF(Q105="Y","T-B",IF(R105="Y","T-T","PD"))))</f>
        <v>T-B</v>
      </c>
      <c r="W105" t="str">
        <f>IF(Dashboard!N105="P",IF(W104="",1,W104+1),"")</f>
        <v/>
      </c>
      <c r="X105" t="str">
        <f>IF(Dashboard!O105="B",IF(X104="",1,X104+1),"")</f>
        <v/>
      </c>
      <c r="AA105" s="1" t="str">
        <f t="shared" si="47"/>
        <v>000000</v>
      </c>
      <c r="AB105" s="1" t="str">
        <f t="shared" si="48"/>
        <v>000000</v>
      </c>
      <c r="AD105" t="str">
        <f>IF(C104="",D104,C104)&amp;E104</f>
        <v/>
      </c>
      <c r="AE105" t="str">
        <f t="shared" si="51"/>
        <v/>
      </c>
      <c r="AF105" t="str">
        <f>IF(C104="",D104,C104)&amp;E104</f>
        <v/>
      </c>
      <c r="AG105" t="str">
        <f>IF(O105="S","B",IFERROR(VLOOKUP(AF105,$AP$3:$AQ$100,2,FALSE),""))</f>
        <v/>
      </c>
      <c r="AH105">
        <f t="shared" si="44"/>
        <v>1</v>
      </c>
      <c r="AI105" t="str">
        <f t="shared" si="45"/>
        <v/>
      </c>
    </row>
    <row r="106" spans="1:35" ht="15.75" thickBot="1" x14ac:dyDescent="0.3">
      <c r="B106" s="38" t="str">
        <f t="shared" si="35"/>
        <v/>
      </c>
      <c r="G106" s="80">
        <f>Dashboard!N106</f>
        <v>0</v>
      </c>
      <c r="I106" s="37" t="str">
        <f t="shared" si="36"/>
        <v/>
      </c>
      <c r="K106" s="20" t="str">
        <f>IF(I106="TG",IF(G104="P",IF(AND(AG106=D106,LEN(D106)&gt;0,NOT(C106="B")),LEFT(D106)&amp;(AH106-3),AG106),""),"TBD")</f>
        <v>TBD</v>
      </c>
      <c r="L106" s="20" t="str">
        <f t="shared" si="37"/>
        <v>W</v>
      </c>
      <c r="N106" s="11" t="str">
        <f t="shared" si="38"/>
        <v/>
      </c>
      <c r="S106" t="str">
        <f t="shared" si="49"/>
        <v>T</v>
      </c>
      <c r="U106" t="str">
        <f>IF(OR(AND(OR(U105="T-B",U105="T-C"),T105&lt;1),(AND(U105="T-T",T105&lt;2))),U105,IF(P106="Y","T-C",IF(Q106="Y","T-B",IF(R106="Y","T-T","PD"))))</f>
        <v>T-B</v>
      </c>
      <c r="W106" t="str">
        <f>IF(Dashboard!N106="P",IF(W105="",1,W105+1),"")</f>
        <v/>
      </c>
      <c r="X106" t="str">
        <f>IF(Dashboard!O106="B",IF(X105="",1,X105+1),"")</f>
        <v/>
      </c>
      <c r="AA106" s="1" t="str">
        <f t="shared" si="47"/>
        <v>000000</v>
      </c>
      <c r="AB106" s="1" t="str">
        <f t="shared" si="48"/>
        <v>000000</v>
      </c>
      <c r="AD106" t="str">
        <f>IF(C105="",D105,C105)&amp;E105</f>
        <v/>
      </c>
      <c r="AE106" t="str">
        <f t="shared" si="51"/>
        <v/>
      </c>
      <c r="AF106" t="str">
        <f>IF(C105="",D105,C105)&amp;E105</f>
        <v/>
      </c>
      <c r="AG106" t="str">
        <f>IF(O106="S","B",IFERROR(VLOOKUP(AF106,$AP$3:$AQ$100,2,FALSE),""))</f>
        <v/>
      </c>
      <c r="AH106">
        <f t="shared" si="44"/>
        <v>1</v>
      </c>
      <c r="AI106" t="str">
        <f t="shared" si="45"/>
        <v/>
      </c>
    </row>
    <row r="107" spans="1:35" ht="15.75" thickBot="1" x14ac:dyDescent="0.3">
      <c r="B107" s="38" t="str">
        <f t="shared" si="35"/>
        <v/>
      </c>
      <c r="G107" s="80">
        <f>Dashboard!N107</f>
        <v>0</v>
      </c>
      <c r="I107" s="37" t="str">
        <f t="shared" si="36"/>
        <v/>
      </c>
      <c r="K107" s="20" t="str">
        <f>IF(I107="TG",IF(G105="P",IF(AND(AG107=D107,LEN(D107)&gt;0,NOT(C107="B")),LEFT(D107)&amp;(AH107-3),AG107),""),"TBD")</f>
        <v>TBD</v>
      </c>
      <c r="L107" s="20" t="str">
        <f t="shared" si="37"/>
        <v>W</v>
      </c>
      <c r="N107" s="11" t="str">
        <f t="shared" si="38"/>
        <v/>
      </c>
      <c r="S107" t="str">
        <f t="shared" si="49"/>
        <v>T</v>
      </c>
      <c r="U107" t="str">
        <f>IF(OR(AND(OR(U106="T-B",U106="T-C"),T106&lt;1),(AND(U106="T-T",T106&lt;2))),U106,IF(P107="Y","T-C",IF(Q107="Y","T-B",IF(R107="Y","T-T","PD"))))</f>
        <v>T-B</v>
      </c>
      <c r="W107" t="str">
        <f>IF(Dashboard!N107="P",IF(W106="",1,W106+1),"")</f>
        <v/>
      </c>
      <c r="X107" t="str">
        <f>IF(Dashboard!O107="B",IF(X106="",1,X106+1),"")</f>
        <v/>
      </c>
      <c r="AA107" s="1" t="str">
        <f t="shared" si="47"/>
        <v>000000</v>
      </c>
      <c r="AB107" s="1" t="str">
        <f t="shared" si="48"/>
        <v>000000</v>
      </c>
      <c r="AD107" t="str">
        <f>IF(C106="",D106,C106)&amp;E106</f>
        <v/>
      </c>
      <c r="AE107" t="str">
        <f t="shared" si="51"/>
        <v/>
      </c>
      <c r="AF107" t="str">
        <f>IF(C106="",D106,C106)&amp;E106</f>
        <v/>
      </c>
      <c r="AG107" t="str">
        <f>IF(O107="S","B",IFERROR(VLOOKUP(AF107,$AP$3:$AQ$100,2,FALSE),""))</f>
        <v/>
      </c>
      <c r="AH107">
        <f t="shared" si="44"/>
        <v>1</v>
      </c>
      <c r="AI107" t="str">
        <f t="shared" si="45"/>
        <v/>
      </c>
    </row>
    <row r="108" spans="1:35" ht="15.75" thickBot="1" x14ac:dyDescent="0.3">
      <c r="B108" s="38" t="str">
        <f t="shared" si="35"/>
        <v/>
      </c>
      <c r="G108" s="80">
        <f>Dashboard!N108</f>
        <v>0</v>
      </c>
      <c r="I108" s="37" t="str">
        <f t="shared" si="36"/>
        <v/>
      </c>
      <c r="K108" s="20" t="str">
        <f>IF(I108="TG",IF(G106="P",IF(AND(AG108=D108,LEN(D108)&gt;0,NOT(C108="B")),LEFT(D108)&amp;(AH108-3),AG108),""),"TBD")</f>
        <v>TBD</v>
      </c>
      <c r="L108" s="20" t="str">
        <f t="shared" si="37"/>
        <v>W</v>
      </c>
      <c r="N108" s="11" t="str">
        <f t="shared" si="38"/>
        <v/>
      </c>
      <c r="S108" t="str">
        <f t="shared" si="49"/>
        <v>T</v>
      </c>
      <c r="U108" t="str">
        <f>IF(OR(AND(OR(U107="T-B",U107="T-C"),T107&lt;1),(AND(U107="T-T",T107&lt;2))),U107,IF(P108="Y","T-C",IF(Q108="Y","T-B",IF(R108="Y","T-T","PD"))))</f>
        <v>T-B</v>
      </c>
      <c r="W108" t="str">
        <f>IF(Dashboard!N108="P",IF(W107="",1,W107+1),"")</f>
        <v/>
      </c>
      <c r="X108" t="str">
        <f>IF(Dashboard!O108="B",IF(X107="",1,X107+1),"")</f>
        <v/>
      </c>
      <c r="AA108" s="1" t="str">
        <f t="shared" si="47"/>
        <v>000000</v>
      </c>
      <c r="AB108" s="1" t="str">
        <f t="shared" si="48"/>
        <v>000000</v>
      </c>
      <c r="AD108" t="str">
        <f>IF(C107="",D107,C107)&amp;E107</f>
        <v/>
      </c>
      <c r="AE108" t="str">
        <f t="shared" si="51"/>
        <v/>
      </c>
      <c r="AF108" t="str">
        <f>IF(C107="",D107,C107)&amp;E107</f>
        <v/>
      </c>
      <c r="AG108" t="str">
        <f>IF(O108="S","B",IFERROR(VLOOKUP(AF108,$AP$3:$AQ$100,2,FALSE),""))</f>
        <v/>
      </c>
      <c r="AH108">
        <f t="shared" si="44"/>
        <v>1</v>
      </c>
      <c r="AI108" t="str">
        <f t="shared" si="45"/>
        <v/>
      </c>
    </row>
    <row r="109" spans="1:35" ht="15.75" thickBot="1" x14ac:dyDescent="0.3">
      <c r="B109" s="38" t="str">
        <f t="shared" si="35"/>
        <v/>
      </c>
      <c r="G109" s="80">
        <f>Dashboard!N109</f>
        <v>0</v>
      </c>
      <c r="I109" s="37" t="str">
        <f t="shared" si="36"/>
        <v/>
      </c>
      <c r="K109" s="20" t="str">
        <f>IF(I109="TG",IF(G107="P",IF(AND(AG109=D109,LEN(D109)&gt;0,NOT(C109="B")),LEFT(D109)&amp;(AH109-3),AG109),""),"TBD")</f>
        <v>TBD</v>
      </c>
      <c r="L109" s="20" t="str">
        <f t="shared" si="37"/>
        <v>W</v>
      </c>
      <c r="N109" s="11" t="str">
        <f t="shared" si="38"/>
        <v/>
      </c>
      <c r="S109" t="str">
        <f t="shared" si="49"/>
        <v>T</v>
      </c>
      <c r="U109" t="str">
        <f>IF(OR(AND(OR(U108="T-B",U108="T-C"),T108&lt;1),(AND(U108="T-T",T108&lt;2))),U108,IF(P109="Y","T-C",IF(Q109="Y","T-B",IF(R109="Y","T-T","PD"))))</f>
        <v>T-B</v>
      </c>
      <c r="W109" t="str">
        <f>IF(Dashboard!N109="P",IF(W108="",1,W108+1),"")</f>
        <v/>
      </c>
      <c r="X109" t="str">
        <f>IF(Dashboard!O109="B",IF(X108="",1,X108+1),"")</f>
        <v/>
      </c>
      <c r="AA109" s="1" t="str">
        <f t="shared" si="47"/>
        <v>000000</v>
      </c>
      <c r="AB109" s="1" t="str">
        <f t="shared" si="48"/>
        <v>000000</v>
      </c>
      <c r="AD109" t="str">
        <f>IF(C108="",D108,C108)&amp;E108</f>
        <v/>
      </c>
      <c r="AE109" t="str">
        <f t="shared" si="51"/>
        <v/>
      </c>
      <c r="AF109" t="str">
        <f>IF(C108="",D108,C108)&amp;E108</f>
        <v/>
      </c>
      <c r="AG109" t="str">
        <f>IF(O109="S","B",IFERROR(VLOOKUP(AF109,$AP$3:$AQ$100,2,FALSE),""))</f>
        <v/>
      </c>
      <c r="AH109">
        <f t="shared" si="44"/>
        <v>1</v>
      </c>
      <c r="AI109" t="str">
        <f t="shared" si="45"/>
        <v/>
      </c>
    </row>
    <row r="110" spans="1:35" ht="15.75" thickBot="1" x14ac:dyDescent="0.3">
      <c r="B110" s="38" t="str">
        <f t="shared" si="35"/>
        <v/>
      </c>
      <c r="G110" s="80">
        <f>Dashboard!N110</f>
        <v>0</v>
      </c>
      <c r="I110" s="37" t="str">
        <f t="shared" si="36"/>
        <v/>
      </c>
      <c r="K110" s="20" t="str">
        <f>IF(I110="TG",IF(G108="P",IF(AND(AG110=D110,LEN(D110)&gt;0,NOT(C110="B")),LEFT(D110)&amp;(AH110-3),AG110),""),"TBD")</f>
        <v>TBD</v>
      </c>
      <c r="L110" s="20" t="str">
        <f t="shared" si="37"/>
        <v>W</v>
      </c>
      <c r="N110" s="11" t="str">
        <f t="shared" si="38"/>
        <v/>
      </c>
      <c r="S110" t="str">
        <f t="shared" si="49"/>
        <v>T</v>
      </c>
      <c r="U110" t="str">
        <f>IF(OR(AND(OR(U109="T-B",U109="T-C"),T109&lt;1),(AND(U109="T-T",T109&lt;2))),U109,IF(P110="Y","T-C",IF(Q110="Y","T-B",IF(R110="Y","T-T","PD"))))</f>
        <v>T-B</v>
      </c>
      <c r="W110" t="str">
        <f>IF(Dashboard!N110="P",IF(W109="",1,W109+1),"")</f>
        <v/>
      </c>
      <c r="X110" t="str">
        <f>IF(Dashboard!O110="B",IF(X109="",1,X109+1),"")</f>
        <v/>
      </c>
      <c r="AA110" s="1" t="str">
        <f t="shared" si="47"/>
        <v>000000</v>
      </c>
      <c r="AB110" s="1" t="str">
        <f t="shared" si="48"/>
        <v>000000</v>
      </c>
      <c r="AD110" t="str">
        <f>IF(C109="",D109,C109)&amp;E109</f>
        <v/>
      </c>
      <c r="AE110" t="str">
        <f t="shared" si="51"/>
        <v/>
      </c>
      <c r="AF110" t="str">
        <f>IF(C109="",D109,C109)&amp;E109</f>
        <v/>
      </c>
      <c r="AG110" t="str">
        <f>IF(O110="S","B",IFERROR(VLOOKUP(AF110,$AP$3:$AQ$100,2,FALSE),""))</f>
        <v/>
      </c>
      <c r="AH110">
        <f t="shared" si="44"/>
        <v>1</v>
      </c>
      <c r="AI110" t="str">
        <f t="shared" si="45"/>
        <v/>
      </c>
    </row>
    <row r="111" spans="1:35" ht="15.75" thickBot="1" x14ac:dyDescent="0.3">
      <c r="B111" s="38" t="str">
        <f t="shared" si="35"/>
        <v/>
      </c>
      <c r="G111" s="80">
        <f>Dashboard!N111</f>
        <v>0</v>
      </c>
      <c r="I111" s="37" t="str">
        <f t="shared" si="36"/>
        <v/>
      </c>
      <c r="K111" s="20" t="str">
        <f>IF(I111="TG",IF(G109="P",IF(AND(AG111=D111,LEN(D111)&gt;0,NOT(C111="B")),LEFT(D111)&amp;(AH111-3),AG111),""),"TBD")</f>
        <v>TBD</v>
      </c>
      <c r="L111" s="20" t="str">
        <f t="shared" si="37"/>
        <v>W</v>
      </c>
      <c r="N111" s="11" t="str">
        <f t="shared" si="38"/>
        <v/>
      </c>
      <c r="S111" t="str">
        <f t="shared" si="49"/>
        <v>T</v>
      </c>
      <c r="U111" t="str">
        <f>IF(OR(AND(OR(U110="T-B",U110="T-C"),T110&lt;1),(AND(U110="T-T",T110&lt;2))),U110,IF(P111="Y","T-C",IF(Q111="Y","T-B",IF(R111="Y","T-T","PD"))))</f>
        <v>T-B</v>
      </c>
      <c r="W111" t="str">
        <f>IF(Dashboard!N111="P",IF(W110="",1,W110+1),"")</f>
        <v/>
      </c>
      <c r="X111" t="str">
        <f>IF(Dashboard!O111="B",IF(X110="",1,X110+1),"")</f>
        <v/>
      </c>
      <c r="AA111" s="1" t="str">
        <f t="shared" si="47"/>
        <v>000000</v>
      </c>
      <c r="AB111" s="1" t="str">
        <f t="shared" si="48"/>
        <v>000000</v>
      </c>
      <c r="AD111" t="str">
        <f>IF(C110="",D110,C110)&amp;E110</f>
        <v/>
      </c>
      <c r="AE111" t="str">
        <f t="shared" si="51"/>
        <v/>
      </c>
      <c r="AF111" t="str">
        <f>IF(C110="",D110,C110)&amp;E110</f>
        <v/>
      </c>
      <c r="AG111" t="str">
        <f>IF(O111="S","B",IFERROR(VLOOKUP(AF111,$AP$3:$AQ$100,2,FALSE),""))</f>
        <v/>
      </c>
      <c r="AH111">
        <f t="shared" si="44"/>
        <v>1</v>
      </c>
      <c r="AI111" t="str">
        <f t="shared" si="45"/>
        <v/>
      </c>
    </row>
    <row r="112" spans="1:35" ht="15.75" thickBot="1" x14ac:dyDescent="0.3">
      <c r="B112" s="38" t="str">
        <f t="shared" si="35"/>
        <v/>
      </c>
      <c r="G112" s="80">
        <f>Dashboard!N112</f>
        <v>0</v>
      </c>
      <c r="I112" s="37" t="str">
        <f t="shared" si="36"/>
        <v/>
      </c>
      <c r="K112" s="20" t="str">
        <f>IF(I112="TG",IF(G110="P",IF(AND(AG112=D112,LEN(D112)&gt;0,NOT(C112="B")),LEFT(D112)&amp;(AH112-3),AG112),""),"TBD")</f>
        <v>TBD</v>
      </c>
      <c r="L112" s="20" t="str">
        <f t="shared" si="37"/>
        <v>W</v>
      </c>
      <c r="N112" s="11" t="str">
        <f t="shared" si="38"/>
        <v/>
      </c>
      <c r="S112" t="str">
        <f t="shared" si="49"/>
        <v>T</v>
      </c>
      <c r="U112" t="str">
        <f>IF(OR(AND(OR(U111="T-B",U111="T-C"),T111&lt;1),(AND(U111="T-T",T111&lt;2))),U111,IF(P112="Y","T-C",IF(Q112="Y","T-B",IF(R112="Y","T-T","PD"))))</f>
        <v>T-B</v>
      </c>
      <c r="W112" t="str">
        <f>IF(Dashboard!N112="P",IF(W111="",1,W111+1),"")</f>
        <v/>
      </c>
      <c r="X112" t="str">
        <f>IF(Dashboard!O112="B",IF(X111="",1,X111+1),"")</f>
        <v/>
      </c>
      <c r="AA112" s="1" t="str">
        <f t="shared" si="47"/>
        <v>000000</v>
      </c>
      <c r="AB112" s="1" t="str">
        <f t="shared" si="48"/>
        <v>000000</v>
      </c>
      <c r="AD112" t="str">
        <f>IF(C111="",D111,C111)&amp;E111</f>
        <v/>
      </c>
      <c r="AE112" t="str">
        <f t="shared" si="51"/>
        <v/>
      </c>
      <c r="AF112" t="str">
        <f>IF(C111="",D111,C111)&amp;E111</f>
        <v/>
      </c>
      <c r="AG112" t="str">
        <f>IF(O112="S","B",IFERROR(VLOOKUP(AF112,$AP$3:$AQ$100,2,FALSE),""))</f>
        <v/>
      </c>
      <c r="AH112">
        <f t="shared" si="44"/>
        <v>1</v>
      </c>
      <c r="AI112" t="str">
        <f t="shared" si="45"/>
        <v/>
      </c>
    </row>
    <row r="113" spans="2:35" ht="15.75" thickBot="1" x14ac:dyDescent="0.3">
      <c r="B113" s="38" t="str">
        <f t="shared" si="35"/>
        <v/>
      </c>
      <c r="G113" s="80">
        <f>Dashboard!N113</f>
        <v>0</v>
      </c>
      <c r="I113" s="37" t="str">
        <f t="shared" si="36"/>
        <v/>
      </c>
      <c r="K113" s="20" t="str">
        <f>IF(I113="TG",IF(G111="P",IF(AND(AG113=D113,LEN(D113)&gt;0,NOT(C113="B")),LEFT(D113)&amp;(AH113-3),AG113),""),"TBD")</f>
        <v>TBD</v>
      </c>
      <c r="L113" s="20" t="str">
        <f t="shared" si="37"/>
        <v>W</v>
      </c>
      <c r="N113" s="11" t="str">
        <f t="shared" si="38"/>
        <v/>
      </c>
      <c r="S113" t="str">
        <f t="shared" si="49"/>
        <v>T</v>
      </c>
      <c r="U113" t="str">
        <f>IF(OR(AND(OR(U112="T-B",U112="T-C"),T112&lt;1),(AND(U112="T-T",T112&lt;2))),U112,IF(P113="Y","T-C",IF(Q113="Y","T-B",IF(R113="Y","T-T","PD"))))</f>
        <v>T-B</v>
      </c>
      <c r="W113" t="str">
        <f>IF(Dashboard!N113="P",IF(W112="",1,W112+1),"")</f>
        <v/>
      </c>
      <c r="X113" t="str">
        <f>IF(Dashboard!O113="B",IF(X112="",1,X112+1),"")</f>
        <v/>
      </c>
      <c r="AA113" s="1" t="str">
        <f t="shared" si="47"/>
        <v>000000</v>
      </c>
      <c r="AB113" s="1" t="str">
        <f t="shared" si="48"/>
        <v>000000</v>
      </c>
      <c r="AD113" t="str">
        <f>IF(C112="",D112,C112)&amp;E112</f>
        <v/>
      </c>
      <c r="AE113" t="str">
        <f t="shared" si="51"/>
        <v/>
      </c>
      <c r="AF113" t="str">
        <f>IF(C112="",D112,C112)&amp;E112</f>
        <v/>
      </c>
      <c r="AG113" t="str">
        <f>IF(O113="S","B",IFERROR(VLOOKUP(AF113,$AP$3:$AQ$100,2,FALSE),""))</f>
        <v/>
      </c>
      <c r="AH113">
        <f t="shared" si="44"/>
        <v>1</v>
      </c>
      <c r="AI113" t="str">
        <f t="shared" si="45"/>
        <v/>
      </c>
    </row>
    <row r="114" spans="2:35" ht="15.75" thickBot="1" x14ac:dyDescent="0.3">
      <c r="B114" s="38" t="str">
        <f t="shared" si="35"/>
        <v/>
      </c>
      <c r="G114" s="80">
        <f>Dashboard!N114</f>
        <v>0</v>
      </c>
      <c r="I114" s="37" t="str">
        <f t="shared" si="36"/>
        <v/>
      </c>
      <c r="K114" s="20" t="str">
        <f>IF(I114="TG",IF(G112="P",IF(AND(AG114=D114,LEN(D114)&gt;0,NOT(C114="B")),LEFT(D114)&amp;(AH114-3),AG114),""),"TBD")</f>
        <v>TBD</v>
      </c>
      <c r="L114" s="20" t="str">
        <f t="shared" si="37"/>
        <v>W</v>
      </c>
      <c r="N114" s="11" t="str">
        <f t="shared" si="38"/>
        <v/>
      </c>
      <c r="S114" t="str">
        <f t="shared" si="49"/>
        <v>T</v>
      </c>
      <c r="U114" t="str">
        <f>IF(OR(AND(OR(U113="T-B",U113="T-C"),T113&lt;1),(AND(U113="T-T",T113&lt;2))),U113,IF(P114="Y","T-C",IF(Q114="Y","T-B",IF(R114="Y","T-T","PD"))))</f>
        <v>T-B</v>
      </c>
      <c r="W114" t="str">
        <f>IF(Dashboard!N114="P",IF(W113="",1,W113+1),"")</f>
        <v/>
      </c>
      <c r="X114" t="str">
        <f>IF(Dashboard!O114="B",IF(X113="",1,X113+1),"")</f>
        <v/>
      </c>
      <c r="AA114" s="1" t="str">
        <f t="shared" si="47"/>
        <v>000000</v>
      </c>
      <c r="AB114" s="1" t="str">
        <f t="shared" si="48"/>
        <v>000000</v>
      </c>
      <c r="AD114" t="str">
        <f>IF(C113="",D113,C113)&amp;E113</f>
        <v/>
      </c>
      <c r="AE114" t="str">
        <f t="shared" si="51"/>
        <v/>
      </c>
      <c r="AF114" t="str">
        <f>IF(C113="",D113,C113)&amp;E113</f>
        <v/>
      </c>
      <c r="AG114" t="str">
        <f>IF(O114="S","B",IFERROR(VLOOKUP(AF114,$AP$3:$AQ$100,2,FALSE),""))</f>
        <v/>
      </c>
      <c r="AH114">
        <f t="shared" si="44"/>
        <v>1</v>
      </c>
      <c r="AI114" t="str">
        <f t="shared" si="45"/>
        <v/>
      </c>
    </row>
    <row r="115" spans="2:35" ht="15.75" thickBot="1" x14ac:dyDescent="0.3">
      <c r="B115" s="38" t="str">
        <f t="shared" si="35"/>
        <v/>
      </c>
      <c r="G115" s="80">
        <f>Dashboard!N115</f>
        <v>0</v>
      </c>
      <c r="I115" s="37" t="str">
        <f t="shared" si="36"/>
        <v/>
      </c>
      <c r="K115" s="20" t="str">
        <f>IF(I115="TG",IF(G113="P",IF(AND(AG115=D115,LEN(D115)&gt;0,NOT(C115="B")),LEFT(D115)&amp;(AH115-3),AG115),""),"TBD")</f>
        <v>TBD</v>
      </c>
      <c r="L115" s="20" t="str">
        <f t="shared" si="37"/>
        <v>W</v>
      </c>
      <c r="N115" s="11" t="str">
        <f t="shared" si="38"/>
        <v/>
      </c>
      <c r="S115" t="str">
        <f t="shared" si="49"/>
        <v>T</v>
      </c>
      <c r="U115" t="str">
        <f>IF(OR(AND(OR(U114="T-B",U114="T-C"),T114&lt;1),(AND(U114="T-T",T114&lt;2))),U114,IF(P115="Y","T-C",IF(Q115="Y","T-B",IF(R115="Y","T-T","PD"))))</f>
        <v>T-B</v>
      </c>
      <c r="W115" t="str">
        <f>IF(Dashboard!N115="P",IF(W114="",1,W114+1),"")</f>
        <v/>
      </c>
      <c r="X115" t="str">
        <f>IF(Dashboard!O115="B",IF(X114="",1,X114+1),"")</f>
        <v/>
      </c>
      <c r="AA115" s="1" t="str">
        <f t="shared" si="47"/>
        <v>000000</v>
      </c>
      <c r="AB115" s="1" t="str">
        <f t="shared" si="48"/>
        <v>000000</v>
      </c>
      <c r="AD115" t="str">
        <f>IF(C114="",D114,C114)&amp;E114</f>
        <v/>
      </c>
      <c r="AE115" t="str">
        <f t="shared" si="51"/>
        <v/>
      </c>
      <c r="AF115" t="str">
        <f>IF(C114="",D114,C114)&amp;E114</f>
        <v/>
      </c>
      <c r="AG115" t="str">
        <f>IF(O115="S","B",IFERROR(VLOOKUP(AF115,$AP$3:$AQ$100,2,FALSE),""))</f>
        <v/>
      </c>
      <c r="AH115">
        <f t="shared" si="44"/>
        <v>1</v>
      </c>
      <c r="AI115" t="str">
        <f t="shared" si="45"/>
        <v/>
      </c>
    </row>
    <row r="116" spans="2:35" ht="15.75" thickBot="1" x14ac:dyDescent="0.3">
      <c r="B116" s="38" t="str">
        <f t="shared" si="35"/>
        <v/>
      </c>
      <c r="G116" s="80">
        <f>Dashboard!N116</f>
        <v>0</v>
      </c>
      <c r="I116" s="37" t="str">
        <f t="shared" si="36"/>
        <v/>
      </c>
      <c r="K116" s="20" t="str">
        <f>IF(I116="TG",IF(G114="P",IF(AND(AG116=D116,LEN(D116)&gt;0,NOT(C116="B")),LEFT(D116)&amp;(AH116-3),AG116),""),"TBD")</f>
        <v>TBD</v>
      </c>
      <c r="L116" s="20" t="str">
        <f t="shared" si="37"/>
        <v>W</v>
      </c>
      <c r="N116" s="11" t="str">
        <f t="shared" si="38"/>
        <v/>
      </c>
      <c r="S116" t="str">
        <f t="shared" si="49"/>
        <v>T</v>
      </c>
      <c r="U116" t="str">
        <f>IF(OR(AND(OR(U115="T-B",U115="T-C"),T115&lt;1),(AND(U115="T-T",T115&lt;2))),U115,IF(P116="Y","T-C",IF(Q116="Y","T-B",IF(R116="Y","T-T","PD"))))</f>
        <v>T-B</v>
      </c>
      <c r="W116" t="str">
        <f>IF(Dashboard!N116="P",IF(W115="",1,W115+1),"")</f>
        <v/>
      </c>
      <c r="X116" t="str">
        <f>IF(Dashboard!O116="B",IF(X115="",1,X115+1),"")</f>
        <v/>
      </c>
      <c r="AA116" s="1" t="str">
        <f t="shared" si="47"/>
        <v>000000</v>
      </c>
      <c r="AB116" s="1" t="str">
        <f t="shared" si="48"/>
        <v>000000</v>
      </c>
      <c r="AD116" t="str">
        <f>IF(C115="",D115,C115)&amp;E115</f>
        <v/>
      </c>
      <c r="AE116" t="str">
        <f t="shared" si="51"/>
        <v/>
      </c>
      <c r="AF116" t="str">
        <f>IF(C115="",D115,C115)&amp;E115</f>
        <v/>
      </c>
      <c r="AG116" t="str">
        <f>IF(O116="S","B",IFERROR(VLOOKUP(AF116,$AP$3:$AQ$100,2,FALSE),""))</f>
        <v/>
      </c>
      <c r="AH116">
        <f t="shared" si="44"/>
        <v>1</v>
      </c>
      <c r="AI116" t="str">
        <f t="shared" si="45"/>
        <v/>
      </c>
    </row>
    <row r="117" spans="2:35" ht="15.75" thickBot="1" x14ac:dyDescent="0.3">
      <c r="B117" s="38" t="str">
        <f t="shared" si="35"/>
        <v/>
      </c>
      <c r="G117" s="80">
        <f>Dashboard!N117</f>
        <v>0</v>
      </c>
      <c r="I117" s="37" t="str">
        <f t="shared" si="36"/>
        <v/>
      </c>
      <c r="K117" s="20" t="str">
        <f>IF(I117="TG",IF(G115="P",IF(AND(AG117=D117,LEN(D117)&gt;0,NOT(C117="B")),LEFT(D117)&amp;(AH117-3),AG117),""),"TBD")</f>
        <v>TBD</v>
      </c>
      <c r="L117" s="20" t="str">
        <f t="shared" si="37"/>
        <v>W</v>
      </c>
      <c r="N117" s="11" t="str">
        <f t="shared" si="38"/>
        <v/>
      </c>
      <c r="S117" t="str">
        <f t="shared" si="49"/>
        <v>T</v>
      </c>
      <c r="U117" t="str">
        <f>IF(OR(AND(OR(U116="T-B",U116="T-C"),T116&lt;1),(AND(U116="T-T",T116&lt;2))),U116,IF(P117="Y","T-C",IF(Q117="Y","T-B",IF(R117="Y","T-T","PD"))))</f>
        <v>T-B</v>
      </c>
      <c r="W117" t="str">
        <f>IF(Dashboard!N117="P",IF(W116="",1,W116+1),"")</f>
        <v/>
      </c>
      <c r="X117" t="str">
        <f>IF(Dashboard!O117="B",IF(X116="",1,X116+1),"")</f>
        <v/>
      </c>
      <c r="AA117" s="1" t="str">
        <f t="shared" si="47"/>
        <v>000000</v>
      </c>
      <c r="AB117" s="1" t="str">
        <f t="shared" si="48"/>
        <v>000000</v>
      </c>
      <c r="AD117" t="str">
        <f>IF(C116="",D116,C116)&amp;E116</f>
        <v/>
      </c>
      <c r="AE117" t="str">
        <f t="shared" si="51"/>
        <v/>
      </c>
      <c r="AF117" t="str">
        <f>IF(C116="",D116,C116)&amp;E116</f>
        <v/>
      </c>
      <c r="AG117" t="str">
        <f>IF(O117="S","B",IFERROR(VLOOKUP(AF117,$AP$3:$AQ$100,2,FALSE),""))</f>
        <v/>
      </c>
      <c r="AH117">
        <f t="shared" si="44"/>
        <v>1</v>
      </c>
      <c r="AI117" t="str">
        <f t="shared" si="45"/>
        <v/>
      </c>
    </row>
    <row r="118" spans="2:35" ht="15.75" thickBot="1" x14ac:dyDescent="0.3">
      <c r="B118" s="38" t="str">
        <f t="shared" si="35"/>
        <v/>
      </c>
      <c r="G118" s="80">
        <f>Dashboard!N118</f>
        <v>0</v>
      </c>
      <c r="I118" s="37" t="str">
        <f t="shared" si="36"/>
        <v/>
      </c>
      <c r="K118" s="20" t="str">
        <f>IF(I118="TG",IF(G116="P",IF(AND(AG118=D118,LEN(D118)&gt;0,NOT(C118="B")),LEFT(D118)&amp;(AH118-3),AG118),""),"TBD")</f>
        <v>TBD</v>
      </c>
      <c r="L118" s="20" t="str">
        <f t="shared" si="37"/>
        <v>W</v>
      </c>
      <c r="N118" s="11" t="str">
        <f t="shared" si="38"/>
        <v/>
      </c>
      <c r="S118" t="str">
        <f t="shared" si="49"/>
        <v>T</v>
      </c>
      <c r="U118" t="str">
        <f>IF(OR(AND(OR(U117="T-B",U117="T-C"),T117&lt;1),(AND(U117="T-T",T117&lt;2))),U117,IF(P118="Y","T-C",IF(Q118="Y","T-B",IF(R118="Y","T-T","PD"))))</f>
        <v>T-B</v>
      </c>
      <c r="W118" t="str">
        <f>IF(Dashboard!N118="P",IF(W117="",1,W117+1),"")</f>
        <v/>
      </c>
      <c r="X118" t="str">
        <f>IF(Dashboard!O118="B",IF(X117="",1,X117+1),"")</f>
        <v/>
      </c>
      <c r="AA118" s="1" t="str">
        <f t="shared" si="47"/>
        <v>000000</v>
      </c>
      <c r="AB118" s="1" t="str">
        <f t="shared" si="48"/>
        <v>000000</v>
      </c>
      <c r="AD118" t="str">
        <f>IF(C117="",D117,C117)&amp;E117</f>
        <v/>
      </c>
      <c r="AE118" t="str">
        <f t="shared" si="51"/>
        <v/>
      </c>
      <c r="AF118" t="str">
        <f>IF(C117="",D117,C117)&amp;E117</f>
        <v/>
      </c>
      <c r="AG118" t="str">
        <f>IF(O118="S","B",IFERROR(VLOOKUP(AF118,$AP$3:$AQ$100,2,FALSE),""))</f>
        <v/>
      </c>
      <c r="AH118">
        <f t="shared" si="44"/>
        <v>1</v>
      </c>
      <c r="AI118" t="str">
        <f t="shared" si="45"/>
        <v/>
      </c>
    </row>
    <row r="119" spans="2:35" ht="15.75" thickBot="1" x14ac:dyDescent="0.3">
      <c r="B119" s="38" t="str">
        <f t="shared" si="35"/>
        <v/>
      </c>
      <c r="G119" s="80">
        <f>Dashboard!N119</f>
        <v>0</v>
      </c>
      <c r="I119" s="37" t="str">
        <f t="shared" si="36"/>
        <v/>
      </c>
      <c r="K119" s="20" t="str">
        <f>IF(I119="TG",IF(G117="P",IF(AND(AG119=D119,LEN(D119)&gt;0,NOT(C119="B")),LEFT(D119)&amp;(AH119-3),AG119),""),"TBD")</f>
        <v>TBD</v>
      </c>
      <c r="L119" s="20" t="str">
        <f t="shared" si="37"/>
        <v>W</v>
      </c>
      <c r="N119" s="11" t="str">
        <f t="shared" si="38"/>
        <v/>
      </c>
      <c r="S119" t="str">
        <f t="shared" si="49"/>
        <v>T</v>
      </c>
      <c r="U119" t="str">
        <f>IF(OR(AND(OR(U118="T-B",U118="T-C"),T118&lt;1),(AND(U118="T-T",T118&lt;2))),U118,IF(P119="Y","T-C",IF(Q119="Y","T-B",IF(R119="Y","T-T","PD"))))</f>
        <v>T-B</v>
      </c>
      <c r="W119" t="str">
        <f>IF(Dashboard!N119="P",IF(W118="",1,W118+1),"")</f>
        <v/>
      </c>
      <c r="X119" t="str">
        <f>IF(Dashboard!O119="B",IF(X118="",1,X118+1),"")</f>
        <v/>
      </c>
      <c r="AA119" s="1" t="str">
        <f t="shared" si="47"/>
        <v>000000</v>
      </c>
      <c r="AB119" s="1" t="str">
        <f t="shared" si="48"/>
        <v>000000</v>
      </c>
      <c r="AD119" t="str">
        <f>IF(C118="",D118,C118)&amp;E118</f>
        <v/>
      </c>
      <c r="AE119" t="str">
        <f t="shared" si="51"/>
        <v/>
      </c>
      <c r="AF119" t="str">
        <f>IF(C118="",D118,C118)&amp;E118</f>
        <v/>
      </c>
      <c r="AG119" t="str">
        <f>IF(O119="S","B",IFERROR(VLOOKUP(AF119,$AP$3:$AQ$100,2,FALSE),""))</f>
        <v/>
      </c>
      <c r="AH119">
        <f t="shared" si="44"/>
        <v>1</v>
      </c>
      <c r="AI119" t="str">
        <f t="shared" si="45"/>
        <v/>
      </c>
    </row>
    <row r="120" spans="2:35" ht="15.75" thickBot="1" x14ac:dyDescent="0.3">
      <c r="B120" s="38" t="str">
        <f t="shared" si="35"/>
        <v/>
      </c>
      <c r="G120" s="80">
        <f>Dashboard!N120</f>
        <v>0</v>
      </c>
      <c r="I120" s="37" t="str">
        <f t="shared" si="36"/>
        <v/>
      </c>
      <c r="K120" s="20" t="str">
        <f>IF(I120="TG",IF(G118="P",IF(AND(AG120=D120,LEN(D120)&gt;0,NOT(C120="B")),LEFT(D120)&amp;(AH120-3),AG120),""),"TBD")</f>
        <v>TBD</v>
      </c>
      <c r="L120" s="20" t="str">
        <f t="shared" si="37"/>
        <v>W</v>
      </c>
      <c r="N120" s="11" t="str">
        <f t="shared" si="38"/>
        <v/>
      </c>
      <c r="S120" t="str">
        <f t="shared" si="49"/>
        <v>T</v>
      </c>
      <c r="U120" t="str">
        <f>IF(OR(AND(OR(U119="T-B",U119="T-C"),T119&lt;1),(AND(U119="T-T",T119&lt;2))),U119,IF(P120="Y","T-C",IF(Q120="Y","T-B",IF(R120="Y","T-T","PD"))))</f>
        <v>T-B</v>
      </c>
      <c r="W120" t="str">
        <f>IF(Dashboard!N120="P",IF(W119="",1,W119+1),"")</f>
        <v/>
      </c>
      <c r="X120" t="str">
        <f>IF(Dashboard!O120="B",IF(X119="",1,X119+1),"")</f>
        <v/>
      </c>
      <c r="AA120" s="1" t="str">
        <f t="shared" si="47"/>
        <v>000000</v>
      </c>
      <c r="AB120" s="1" t="str">
        <f t="shared" si="48"/>
        <v>000000</v>
      </c>
      <c r="AD120" t="str">
        <f>IF(C119="",D119,C119)&amp;E119</f>
        <v/>
      </c>
      <c r="AE120" t="str">
        <f t="shared" si="51"/>
        <v/>
      </c>
      <c r="AF120" t="str">
        <f>IF(C119="",D119,C119)&amp;E119</f>
        <v/>
      </c>
      <c r="AG120" t="str">
        <f>IF(O120="S","B",IFERROR(VLOOKUP(AF120,$AP$3:$AQ$100,2,FALSE),""))</f>
        <v/>
      </c>
      <c r="AH120">
        <f t="shared" si="44"/>
        <v>1</v>
      </c>
      <c r="AI120" t="str">
        <f t="shared" si="45"/>
        <v/>
      </c>
    </row>
    <row r="121" spans="2:35" ht="15.75" thickBot="1" x14ac:dyDescent="0.3">
      <c r="B121" s="38" t="str">
        <f t="shared" si="35"/>
        <v/>
      </c>
      <c r="G121" s="80">
        <f>Dashboard!N121</f>
        <v>0</v>
      </c>
      <c r="I121" s="37" t="str">
        <f t="shared" si="36"/>
        <v/>
      </c>
      <c r="K121" s="20" t="str">
        <f>IF(I121="TG",IF(G119="P",IF(AND(AG121=D121,LEN(D121)&gt;0,NOT(C121="B")),LEFT(D121)&amp;(AH121-3),AG121),""),"TBD")</f>
        <v>TBD</v>
      </c>
      <c r="L121" s="20" t="str">
        <f t="shared" si="37"/>
        <v>W</v>
      </c>
      <c r="N121" s="11" t="str">
        <f t="shared" si="38"/>
        <v/>
      </c>
      <c r="S121" t="str">
        <f t="shared" si="49"/>
        <v>T</v>
      </c>
      <c r="U121" t="str">
        <f>IF(OR(AND(OR(U120="T-B",U120="T-C"),T120&lt;1),(AND(U120="T-T",T120&lt;2))),U120,IF(P121="Y","T-C",IF(Q121="Y","T-B",IF(R121="Y","T-T","PD"))))</f>
        <v>T-B</v>
      </c>
      <c r="W121" t="str">
        <f>IF(Dashboard!N121="P",IF(W120="",1,W120+1),"")</f>
        <v/>
      </c>
      <c r="X121" t="str">
        <f>IF(Dashboard!O121="B",IF(X120="",1,X120+1),"")</f>
        <v/>
      </c>
      <c r="AA121" s="1" t="str">
        <f t="shared" si="47"/>
        <v>000000</v>
      </c>
      <c r="AB121" s="1" t="str">
        <f t="shared" si="48"/>
        <v>000000</v>
      </c>
      <c r="AD121" t="str">
        <f>IF(C120="",D120,C120)&amp;E120</f>
        <v/>
      </c>
      <c r="AE121" t="str">
        <f t="shared" si="51"/>
        <v/>
      </c>
      <c r="AF121" t="str">
        <f>IF(C120="",D120,C120)&amp;E120</f>
        <v/>
      </c>
      <c r="AG121" t="str">
        <f>IF(O121="S","B",IFERROR(VLOOKUP(AF121,$AP$3:$AQ$100,2,FALSE),""))</f>
        <v/>
      </c>
      <c r="AH121">
        <f t="shared" si="44"/>
        <v>1</v>
      </c>
      <c r="AI121" t="str">
        <f t="shared" si="45"/>
        <v/>
      </c>
    </row>
    <row r="122" spans="2:35" ht="15.75" thickBot="1" x14ac:dyDescent="0.3">
      <c r="B122" s="38" t="str">
        <f t="shared" si="35"/>
        <v/>
      </c>
      <c r="G122" s="80">
        <f>Dashboard!N122</f>
        <v>0</v>
      </c>
      <c r="I122" s="37" t="str">
        <f t="shared" si="36"/>
        <v/>
      </c>
      <c r="K122" s="20" t="str">
        <f>IF(I122="TG",IF(G120="P",IF(AND(AG122=D122,LEN(D122)&gt;0,NOT(C122="B")),LEFT(D122)&amp;(AH122-3),AG122),""),"TBD")</f>
        <v>TBD</v>
      </c>
      <c r="L122" s="20" t="str">
        <f t="shared" si="37"/>
        <v>W</v>
      </c>
      <c r="N122" s="11" t="str">
        <f t="shared" si="38"/>
        <v/>
      </c>
      <c r="S122" t="str">
        <f t="shared" si="49"/>
        <v>T</v>
      </c>
      <c r="U122" t="str">
        <f>IF(OR(AND(OR(U121="T-B",U121="T-C"),T121&lt;1),(AND(U121="T-T",T121&lt;2))),U121,IF(P122="Y","T-C",IF(Q122="Y","T-B",IF(R122="Y","T-T","PD"))))</f>
        <v>T-B</v>
      </c>
      <c r="W122" t="str">
        <f>IF(Dashboard!N122="P",IF(W121="",1,W121+1),"")</f>
        <v/>
      </c>
      <c r="X122" t="str">
        <f>IF(Dashboard!O122="B",IF(X121="",1,X121+1),"")</f>
        <v/>
      </c>
      <c r="AA122" s="1" t="str">
        <f t="shared" si="47"/>
        <v>000000</v>
      </c>
      <c r="AB122" s="1" t="str">
        <f t="shared" si="48"/>
        <v>000000</v>
      </c>
      <c r="AD122" t="str">
        <f>IF(C121="",D121,C121)&amp;E121</f>
        <v/>
      </c>
      <c r="AE122" t="str">
        <f t="shared" ref="AE122:AE138" si="52">IFERROR(VLOOKUP(AD122,$AP$3:$AQ$40,2,FALSE),"")</f>
        <v/>
      </c>
      <c r="AF122" t="str">
        <f>IF(C121="",D121,C121)&amp;E121</f>
        <v/>
      </c>
      <c r="AG122" t="str">
        <f>IF(O122="S","B",IFERROR(VLOOKUP(AF122,$AP$3:$AQ$100,2,FALSE),""))</f>
        <v/>
      </c>
      <c r="AH122">
        <f t="shared" si="44"/>
        <v>1</v>
      </c>
      <c r="AI122" t="str">
        <f t="shared" si="45"/>
        <v/>
      </c>
    </row>
    <row r="123" spans="2:35" ht="15.75" thickBot="1" x14ac:dyDescent="0.3">
      <c r="B123" s="38" t="str">
        <f t="shared" si="35"/>
        <v/>
      </c>
      <c r="G123" s="80">
        <f>Dashboard!N123</f>
        <v>0</v>
      </c>
      <c r="I123" s="37" t="str">
        <f t="shared" si="36"/>
        <v/>
      </c>
      <c r="K123" s="20" t="str">
        <f>IF(I123="TG",IF(G121="P",IF(AND(AG123=D123,LEN(D123)&gt;0,NOT(C123="B")),LEFT(D123)&amp;(AH123-3),AG123),""),"TBD")</f>
        <v>TBD</v>
      </c>
      <c r="L123" s="20" t="str">
        <f t="shared" si="37"/>
        <v>W</v>
      </c>
      <c r="N123" s="11" t="str">
        <f t="shared" si="38"/>
        <v/>
      </c>
      <c r="S123" t="str">
        <f t="shared" si="49"/>
        <v>T</v>
      </c>
      <c r="U123" t="str">
        <f>IF(OR(AND(OR(U122="T-B",U122="T-C"),T122&lt;1),(AND(U122="T-T",T122&lt;2))),U122,IF(P123="Y","T-C",IF(Q123="Y","T-B",IF(R123="Y","T-T","PD"))))</f>
        <v>T-B</v>
      </c>
      <c r="W123" t="str">
        <f>IF(Dashboard!N123="P",IF(W122="",1,W122+1),"")</f>
        <v/>
      </c>
      <c r="X123" t="str">
        <f>IF(Dashboard!O123="B",IF(X122="",1,X122+1),"")</f>
        <v/>
      </c>
      <c r="AA123" s="1" t="str">
        <f t="shared" si="47"/>
        <v>000000</v>
      </c>
      <c r="AB123" s="1" t="str">
        <f t="shared" si="48"/>
        <v>000000</v>
      </c>
      <c r="AD123" t="str">
        <f>IF(C122="",D122,C122)&amp;E122</f>
        <v/>
      </c>
      <c r="AE123" t="str">
        <f t="shared" si="52"/>
        <v/>
      </c>
      <c r="AF123" t="str">
        <f>IF(C122="",D122,C122)&amp;E122</f>
        <v/>
      </c>
      <c r="AG123" t="str">
        <f>IF(O123="S","B",IFERROR(VLOOKUP(AF123,$AP$3:$AQ$100,2,FALSE),""))</f>
        <v/>
      </c>
      <c r="AH123">
        <f t="shared" si="44"/>
        <v>1</v>
      </c>
      <c r="AI123" t="str">
        <f t="shared" si="45"/>
        <v/>
      </c>
    </row>
    <row r="124" spans="2:35" ht="15.75" thickBot="1" x14ac:dyDescent="0.3">
      <c r="B124" s="38" t="str">
        <f t="shared" si="35"/>
        <v/>
      </c>
      <c r="G124" s="80">
        <f>Dashboard!N124</f>
        <v>0</v>
      </c>
      <c r="I124" s="37" t="str">
        <f t="shared" si="36"/>
        <v/>
      </c>
      <c r="K124" s="20" t="str">
        <f>IF(I124="TG",IF(G122="P",IF(AND(AG124=D124,LEN(D124)&gt;0,NOT(C124="B")),LEFT(D124)&amp;(AH124-3),AG124),""),"TBD")</f>
        <v>TBD</v>
      </c>
      <c r="L124" s="20" t="str">
        <f t="shared" si="37"/>
        <v>W</v>
      </c>
      <c r="N124" s="11" t="str">
        <f t="shared" si="38"/>
        <v/>
      </c>
      <c r="S124" t="str">
        <f t="shared" si="49"/>
        <v>T</v>
      </c>
      <c r="U124" t="str">
        <f>IF(OR(AND(OR(U123="T-B",U123="T-C"),T123&lt;1),(AND(U123="T-T",T123&lt;2))),U123,IF(P124="Y","T-C",IF(Q124="Y","T-B",IF(R124="Y","T-T","PD"))))</f>
        <v>T-B</v>
      </c>
      <c r="W124" t="str">
        <f>IF(Dashboard!N124="P",IF(W123="",1,W123+1),"")</f>
        <v/>
      </c>
      <c r="X124" t="str">
        <f>IF(Dashboard!O124="B",IF(X123="",1,X123+1),"")</f>
        <v/>
      </c>
      <c r="AA124" s="1" t="str">
        <f t="shared" si="47"/>
        <v>000000</v>
      </c>
      <c r="AB124" s="1" t="str">
        <f t="shared" si="48"/>
        <v>000000</v>
      </c>
      <c r="AD124" t="str">
        <f>IF(C123="",D123,C123)&amp;E123</f>
        <v/>
      </c>
      <c r="AE124" t="str">
        <f t="shared" si="52"/>
        <v/>
      </c>
      <c r="AF124" t="str">
        <f>IF(C123="",D123,C123)&amp;E123</f>
        <v/>
      </c>
      <c r="AG124" t="str">
        <f>IF(O124="S","B",IFERROR(VLOOKUP(AF124,$AP$3:$AQ$100,2,FALSE),""))</f>
        <v/>
      </c>
      <c r="AH124">
        <f t="shared" si="44"/>
        <v>1</v>
      </c>
      <c r="AI124" t="str">
        <f t="shared" si="45"/>
        <v/>
      </c>
    </row>
    <row r="125" spans="2:35" ht="15.75" thickBot="1" x14ac:dyDescent="0.3">
      <c r="B125" s="38" t="str">
        <f t="shared" si="35"/>
        <v/>
      </c>
      <c r="G125" s="80">
        <f>Dashboard!N125</f>
        <v>0</v>
      </c>
      <c r="I125" s="37" t="str">
        <f t="shared" si="36"/>
        <v/>
      </c>
      <c r="K125" s="20" t="str">
        <f>IF(I125="TG",IF(G123="P",IF(AND(AG125=D125,LEN(D125)&gt;0,NOT(C125="B")),LEFT(D125)&amp;(AH125-3),AG125),""),"TBD")</f>
        <v>TBD</v>
      </c>
      <c r="L125" s="20" t="str">
        <f t="shared" si="37"/>
        <v>W</v>
      </c>
      <c r="N125" s="11" t="str">
        <f t="shared" si="38"/>
        <v/>
      </c>
      <c r="S125" t="str">
        <f t="shared" si="49"/>
        <v>T</v>
      </c>
      <c r="U125" t="str">
        <f>IF(OR(AND(OR(U124="T-B",U124="T-C"),T124&lt;1),(AND(U124="T-T",T124&lt;2))),U124,IF(P125="Y","T-C",IF(Q125="Y","T-B",IF(R125="Y","T-T","PD"))))</f>
        <v>T-B</v>
      </c>
      <c r="W125" t="str">
        <f>IF(Dashboard!N125="P",IF(W124="",1,W124+1),"")</f>
        <v/>
      </c>
      <c r="X125" t="str">
        <f>IF(Dashboard!O125="B",IF(X124="",1,X124+1),"")</f>
        <v/>
      </c>
      <c r="AA125" s="1" t="str">
        <f t="shared" si="47"/>
        <v>000000</v>
      </c>
      <c r="AB125" s="1" t="str">
        <f t="shared" si="48"/>
        <v>000000</v>
      </c>
      <c r="AD125" t="str">
        <f>IF(C124="",D124,C124)&amp;E124</f>
        <v/>
      </c>
      <c r="AE125" t="str">
        <f t="shared" si="52"/>
        <v/>
      </c>
      <c r="AF125" t="str">
        <f>IF(C124="",D124,C124)&amp;E124</f>
        <v/>
      </c>
      <c r="AG125" t="str">
        <f>IF(O125="S","B",IFERROR(VLOOKUP(AF125,$AP$3:$AQ$100,2,FALSE),""))</f>
        <v/>
      </c>
      <c r="AH125">
        <f t="shared" si="44"/>
        <v>1</v>
      </c>
      <c r="AI125" t="str">
        <f t="shared" si="45"/>
        <v/>
      </c>
    </row>
    <row r="126" spans="2:35" ht="15.75" thickBot="1" x14ac:dyDescent="0.3">
      <c r="B126" s="38" t="str">
        <f t="shared" si="35"/>
        <v/>
      </c>
      <c r="G126" s="80">
        <f>Dashboard!N126</f>
        <v>0</v>
      </c>
      <c r="I126" s="37" t="str">
        <f t="shared" si="36"/>
        <v/>
      </c>
      <c r="K126" s="20" t="str">
        <f>IF(I126="TG",IF(G124="P",IF(AND(AG126=D126,LEN(D126)&gt;0,NOT(C126="B")),LEFT(D126)&amp;(AH126-3),AG126),""),"TBD")</f>
        <v>TBD</v>
      </c>
      <c r="L126" s="20" t="str">
        <f t="shared" si="37"/>
        <v>W</v>
      </c>
      <c r="N126" s="11" t="str">
        <f t="shared" si="38"/>
        <v/>
      </c>
      <c r="S126" t="str">
        <f t="shared" si="49"/>
        <v>T</v>
      </c>
      <c r="U126" t="str">
        <f>IF(OR(AND(OR(U125="T-B",U125="T-C"),T125&lt;1),(AND(U125="T-T",T125&lt;2))),U125,IF(P126="Y","T-C",IF(Q126="Y","T-B",IF(R126="Y","T-T","PD"))))</f>
        <v>T-B</v>
      </c>
      <c r="W126" t="str">
        <f>IF(Dashboard!N126="P",IF(W125="",1,W125+1),"")</f>
        <v/>
      </c>
      <c r="X126" t="str">
        <f>IF(Dashboard!O126="B",IF(X125="",1,X125+1),"")</f>
        <v/>
      </c>
      <c r="AA126" s="1" t="str">
        <f t="shared" si="47"/>
        <v>000000</v>
      </c>
      <c r="AB126" s="1" t="str">
        <f t="shared" si="48"/>
        <v>000000</v>
      </c>
      <c r="AD126" t="str">
        <f>IF(C125="",D125,C125)&amp;E125</f>
        <v/>
      </c>
      <c r="AE126" t="str">
        <f t="shared" si="52"/>
        <v/>
      </c>
      <c r="AF126" t="str">
        <f>IF(C125="",D125,C125)&amp;E125</f>
        <v/>
      </c>
      <c r="AG126" t="str">
        <f>IF(O126="S","B",IFERROR(VLOOKUP(AF126,$AP$3:$AQ$100,2,FALSE),""))</f>
        <v/>
      </c>
      <c r="AH126">
        <f t="shared" si="44"/>
        <v>1</v>
      </c>
      <c r="AI126" t="str">
        <f t="shared" si="45"/>
        <v/>
      </c>
    </row>
    <row r="127" spans="2:35" ht="15.75" thickBot="1" x14ac:dyDescent="0.3">
      <c r="B127" s="38" t="str">
        <f t="shared" si="35"/>
        <v/>
      </c>
      <c r="G127" s="80">
        <f>Dashboard!N127</f>
        <v>0</v>
      </c>
      <c r="I127" s="37" t="str">
        <f t="shared" si="36"/>
        <v/>
      </c>
      <c r="K127" s="20" t="str">
        <f>IF(I127="TG",IF(G125="P",IF(AND(AG127=D127,LEN(D127)&gt;0,NOT(C127="B")),LEFT(D127)&amp;(AH127-3),AG127),""),"TBD")</f>
        <v>TBD</v>
      </c>
      <c r="L127" s="20" t="str">
        <f t="shared" si="37"/>
        <v>W</v>
      </c>
      <c r="N127" s="11" t="str">
        <f t="shared" si="38"/>
        <v/>
      </c>
      <c r="S127" t="str">
        <f t="shared" si="49"/>
        <v>T</v>
      </c>
      <c r="U127" t="str">
        <f>IF(OR(AND(OR(U126="T-B",U126="T-C"),T126&lt;1),(AND(U126="T-T",T126&lt;2))),U126,IF(P127="Y","T-C",IF(Q127="Y","T-B",IF(R127="Y","T-T","PD"))))</f>
        <v>T-B</v>
      </c>
      <c r="W127" t="str">
        <f>IF(Dashboard!N127="P",IF(W126="",1,W126+1),"")</f>
        <v/>
      </c>
      <c r="X127" t="str">
        <f>IF(Dashboard!O127="B",IF(X126="",1,X126+1),"")</f>
        <v/>
      </c>
      <c r="AA127" s="1" t="str">
        <f t="shared" si="47"/>
        <v>000000</v>
      </c>
      <c r="AB127" s="1" t="str">
        <f t="shared" si="48"/>
        <v>000000</v>
      </c>
      <c r="AD127" t="str">
        <f>IF(C126="",D126,C126)&amp;E126</f>
        <v/>
      </c>
      <c r="AE127" t="str">
        <f t="shared" si="52"/>
        <v/>
      </c>
      <c r="AF127" t="str">
        <f>IF(C126="",D126,C126)&amp;E126</f>
        <v/>
      </c>
      <c r="AG127" t="str">
        <f>IF(O127="S","B",IFERROR(VLOOKUP(AF127,$AP$3:$AQ$100,2,FALSE),""))</f>
        <v/>
      </c>
      <c r="AH127">
        <f t="shared" si="44"/>
        <v>1</v>
      </c>
      <c r="AI127" t="str">
        <f t="shared" si="45"/>
        <v/>
      </c>
    </row>
    <row r="128" spans="2:35" ht="15.75" thickBot="1" x14ac:dyDescent="0.3">
      <c r="B128" s="38" t="str">
        <f t="shared" si="35"/>
        <v/>
      </c>
      <c r="G128" s="80">
        <f>Dashboard!N128</f>
        <v>0</v>
      </c>
      <c r="I128" s="37" t="str">
        <f t="shared" si="36"/>
        <v/>
      </c>
      <c r="K128" s="20" t="str">
        <f>IF(I128="TG",IF(G126="P",IF(AND(AG128=D128,LEN(D128)&gt;0,NOT(C128="B")),LEFT(D128)&amp;(AH128-3),AG128),""),"TBD")</f>
        <v>TBD</v>
      </c>
      <c r="L128" s="20" t="str">
        <f t="shared" si="37"/>
        <v>W</v>
      </c>
      <c r="N128" s="11" t="str">
        <f t="shared" si="38"/>
        <v/>
      </c>
      <c r="S128" t="str">
        <f t="shared" si="49"/>
        <v>T</v>
      </c>
      <c r="U128" t="str">
        <f>IF(OR(AND(OR(U127="T-B",U127="T-C"),T127&lt;1),(AND(U127="T-T",T127&lt;2))),U127,IF(P128="Y","T-C",IF(Q128="Y","T-B",IF(R128="Y","T-T","PD"))))</f>
        <v>T-B</v>
      </c>
      <c r="W128" t="str">
        <f>IF(Dashboard!N128="P",IF(W127="",1,W127+1),"")</f>
        <v/>
      </c>
      <c r="X128" t="str">
        <f>IF(Dashboard!O128="B",IF(X127="",1,X127+1),"")</f>
        <v/>
      </c>
      <c r="AA128" s="1" t="str">
        <f t="shared" si="47"/>
        <v>000000</v>
      </c>
      <c r="AB128" s="1" t="str">
        <f t="shared" si="48"/>
        <v>000000</v>
      </c>
      <c r="AD128" t="str">
        <f>IF(C127="",D127,C127)&amp;E127</f>
        <v/>
      </c>
      <c r="AE128" t="str">
        <f t="shared" si="52"/>
        <v/>
      </c>
      <c r="AF128" t="str">
        <f>IF(C127="",D127,C127)&amp;E127</f>
        <v/>
      </c>
      <c r="AG128" t="str">
        <f>IF(O128="S","B",IFERROR(VLOOKUP(AF128,$AP$3:$AQ$100,2,FALSE),""))</f>
        <v/>
      </c>
      <c r="AH128">
        <f t="shared" si="44"/>
        <v>1</v>
      </c>
      <c r="AI128" t="str">
        <f t="shared" si="45"/>
        <v/>
      </c>
    </row>
    <row r="129" spans="2:35" ht="15.75" thickBot="1" x14ac:dyDescent="0.3">
      <c r="B129" s="38" t="str">
        <f t="shared" si="35"/>
        <v/>
      </c>
      <c r="G129" s="80">
        <f>Dashboard!N129</f>
        <v>0</v>
      </c>
      <c r="I129" s="37" t="str">
        <f t="shared" si="36"/>
        <v/>
      </c>
      <c r="K129" s="20" t="str">
        <f>IF(I129="TG",IF(G127="P",IF(AND(AG129=D129,LEN(D129)&gt;0,NOT(C129="B")),LEFT(D129)&amp;(AH129-3),AG129),""),"TBD")</f>
        <v>TBD</v>
      </c>
      <c r="L129" s="20" t="str">
        <f t="shared" si="37"/>
        <v>W</v>
      </c>
      <c r="N129" s="11" t="str">
        <f t="shared" si="38"/>
        <v/>
      </c>
      <c r="S129" t="str">
        <f t="shared" si="49"/>
        <v>T</v>
      </c>
      <c r="U129" t="str">
        <f>IF(OR(AND(OR(U128="T-B",U128="T-C"),T128&lt;1),(AND(U128="T-T",T128&lt;2))),U128,IF(P129="Y","T-C",IF(Q129="Y","T-B",IF(R129="Y","T-T","PD"))))</f>
        <v>T-B</v>
      </c>
      <c r="W129" t="str">
        <f>IF(Dashboard!N129="P",IF(W128="",1,W128+1),"")</f>
        <v/>
      </c>
      <c r="X129" t="str">
        <f>IF(Dashboard!O129="B",IF(X128="",1,X128+1),"")</f>
        <v/>
      </c>
      <c r="AA129" s="1" t="str">
        <f t="shared" si="47"/>
        <v>000000</v>
      </c>
      <c r="AB129" s="1" t="str">
        <f t="shared" si="48"/>
        <v>000000</v>
      </c>
      <c r="AD129" t="str">
        <f>IF(C128="",D128,C128)&amp;E128</f>
        <v/>
      </c>
      <c r="AE129" t="str">
        <f t="shared" si="52"/>
        <v/>
      </c>
      <c r="AF129" t="str">
        <f>IF(C128="",D128,C128)&amp;E128</f>
        <v/>
      </c>
      <c r="AG129" t="str">
        <f>IF(O129="S","B",IFERROR(VLOOKUP(AF129,$AP$3:$AQ$100,2,FALSE),""))</f>
        <v/>
      </c>
      <c r="AH129">
        <f t="shared" si="44"/>
        <v>1</v>
      </c>
      <c r="AI129" t="str">
        <f t="shared" si="45"/>
        <v/>
      </c>
    </row>
    <row r="130" spans="2:35" ht="15.75" thickBot="1" x14ac:dyDescent="0.3">
      <c r="B130" s="38" t="str">
        <f t="shared" si="35"/>
        <v/>
      </c>
      <c r="G130" s="80">
        <f>Dashboard!N130</f>
        <v>0</v>
      </c>
      <c r="I130" s="37" t="str">
        <f t="shared" si="36"/>
        <v/>
      </c>
      <c r="K130" s="20" t="str">
        <f>IF(I130="TG",IF(G128="P",IF(AND(AG130=D130,LEN(D130)&gt;0,NOT(C130="B")),LEFT(D130)&amp;(AH130-3),AG130),""),"TBD")</f>
        <v>TBD</v>
      </c>
      <c r="L130" s="20" t="str">
        <f t="shared" si="37"/>
        <v>W</v>
      </c>
      <c r="N130" s="11" t="str">
        <f t="shared" si="38"/>
        <v/>
      </c>
      <c r="S130" t="str">
        <f t="shared" si="49"/>
        <v>T</v>
      </c>
      <c r="U130" t="str">
        <f>IF(OR(AND(OR(U129="T-B",U129="T-C"),T129&lt;1),(AND(U129="T-T",T129&lt;2))),U129,IF(P130="Y","T-C",IF(Q130="Y","T-B",IF(R130="Y","T-T","PD"))))</f>
        <v>T-B</v>
      </c>
      <c r="W130" t="str">
        <f>IF(Dashboard!N130="P",IF(W129="",1,W129+1),"")</f>
        <v/>
      </c>
      <c r="X130" t="str">
        <f>IF(Dashboard!O130="B",IF(X129="",1,X129+1),"")</f>
        <v/>
      </c>
      <c r="AA130" s="1" t="str">
        <f t="shared" si="47"/>
        <v>000000</v>
      </c>
      <c r="AB130" s="1" t="str">
        <f t="shared" si="48"/>
        <v>000000</v>
      </c>
      <c r="AD130" t="str">
        <f>IF(C129="",D129,C129)&amp;E129</f>
        <v/>
      </c>
      <c r="AE130" t="str">
        <f t="shared" si="52"/>
        <v/>
      </c>
      <c r="AF130" t="str">
        <f>IF(C129="",D129,C129)&amp;E129</f>
        <v/>
      </c>
      <c r="AG130" t="str">
        <f>IF(O130="S","B",IFERROR(VLOOKUP(AF130,$AP$3:$AQ$100,2,FALSE),""))</f>
        <v/>
      </c>
      <c r="AH130">
        <f t="shared" si="44"/>
        <v>1</v>
      </c>
      <c r="AI130" t="str">
        <f t="shared" si="45"/>
        <v/>
      </c>
    </row>
    <row r="131" spans="2:35" ht="15.75" thickBot="1" x14ac:dyDescent="0.3">
      <c r="B131" s="38" t="str">
        <f t="shared" si="35"/>
        <v/>
      </c>
      <c r="G131" s="80">
        <f>Dashboard!N131</f>
        <v>0</v>
      </c>
      <c r="I131" s="37" t="str">
        <f t="shared" si="36"/>
        <v/>
      </c>
      <c r="K131" s="20" t="str">
        <f>IF(I131="TG",IF(G129="P",IF(AND(AG131=D131,LEN(D131)&gt;0,NOT(C131="B")),LEFT(D131)&amp;(AH131-3),AG131),""),"TBD")</f>
        <v>TBD</v>
      </c>
      <c r="L131" s="20" t="str">
        <f t="shared" si="37"/>
        <v>W</v>
      </c>
      <c r="N131" s="11" t="str">
        <f t="shared" si="38"/>
        <v/>
      </c>
      <c r="S131" t="str">
        <f t="shared" si="49"/>
        <v>T</v>
      </c>
      <c r="U131" t="str">
        <f>IF(OR(AND(OR(U130="T-B",U130="T-C"),T130&lt;1),(AND(U130="T-T",T130&lt;2))),U130,IF(P131="Y","T-C",IF(Q131="Y","T-B",IF(R131="Y","T-T","PD"))))</f>
        <v>T-B</v>
      </c>
      <c r="W131" t="str">
        <f>IF(Dashboard!N131="P",IF(W130="",1,W130+1),"")</f>
        <v/>
      </c>
      <c r="X131" t="str">
        <f>IF(Dashboard!O131="B",IF(X130="",1,X130+1),"")</f>
        <v/>
      </c>
      <c r="AA131" s="1" t="str">
        <f t="shared" si="47"/>
        <v>000000</v>
      </c>
      <c r="AB131" s="1" t="str">
        <f t="shared" si="48"/>
        <v>000000</v>
      </c>
      <c r="AD131" t="str">
        <f>IF(C130="",D130,C130)&amp;E130</f>
        <v/>
      </c>
      <c r="AE131" t="str">
        <f t="shared" si="52"/>
        <v/>
      </c>
      <c r="AF131" t="str">
        <f>IF(C130="",D130,C130)&amp;E130</f>
        <v/>
      </c>
      <c r="AG131" t="str">
        <f>IF(O131="S","B",IFERROR(VLOOKUP(AF131,$AP$3:$AQ$100,2,FALSE),""))</f>
        <v/>
      </c>
      <c r="AH131">
        <f t="shared" si="44"/>
        <v>1</v>
      </c>
      <c r="AI131" t="str">
        <f t="shared" si="45"/>
        <v/>
      </c>
    </row>
    <row r="132" spans="2:35" ht="15.75" thickBot="1" x14ac:dyDescent="0.3">
      <c r="B132" s="38" t="str">
        <f t="shared" si="35"/>
        <v/>
      </c>
      <c r="G132" s="80">
        <f>Dashboard!N132</f>
        <v>0</v>
      </c>
      <c r="I132" s="37" t="str">
        <f t="shared" si="36"/>
        <v/>
      </c>
      <c r="K132" s="20" t="str">
        <f>IF(I132="TG",IF(G130="P",IF(AND(AG132=D132,LEN(D132)&gt;0,NOT(C132="B")),LEFT(D132)&amp;(AH132-3),AG132),""),"TBD")</f>
        <v>TBD</v>
      </c>
      <c r="L132" s="20" t="str">
        <f t="shared" si="37"/>
        <v>W</v>
      </c>
      <c r="N132" s="11" t="str">
        <f t="shared" si="38"/>
        <v/>
      </c>
      <c r="S132" t="str">
        <f t="shared" si="49"/>
        <v>T</v>
      </c>
      <c r="U132" t="str">
        <f>IF(OR(AND(OR(U131="T-B",U131="T-C"),T131&lt;1),(AND(U131="T-T",T131&lt;2))),U131,IF(P132="Y","T-C",IF(Q132="Y","T-B",IF(R132="Y","T-T","PD"))))</f>
        <v>T-B</v>
      </c>
      <c r="W132" t="str">
        <f>IF(Dashboard!N132="P",IF(W131="",1,W131+1),"")</f>
        <v/>
      </c>
      <c r="X132" t="str">
        <f>IF(Dashboard!O132="B",IF(X131="",1,X131+1),"")</f>
        <v/>
      </c>
      <c r="AA132" s="1" t="str">
        <f t="shared" si="47"/>
        <v>000000</v>
      </c>
      <c r="AB132" s="1" t="str">
        <f t="shared" si="48"/>
        <v>000000</v>
      </c>
      <c r="AD132" t="str">
        <f>IF(C131="",D131,C131)&amp;E131</f>
        <v/>
      </c>
      <c r="AE132" t="str">
        <f t="shared" si="52"/>
        <v/>
      </c>
      <c r="AF132" t="str">
        <f>IF(C131="",D131,C131)&amp;E131</f>
        <v/>
      </c>
      <c r="AG132" t="str">
        <f>IF(O132="S","B",IFERROR(VLOOKUP(AF132,$AP$3:$AQ$100,2,FALSE),""))</f>
        <v/>
      </c>
      <c r="AH132">
        <f t="shared" si="44"/>
        <v>1</v>
      </c>
      <c r="AI132" t="str">
        <f t="shared" si="45"/>
        <v/>
      </c>
    </row>
    <row r="133" spans="2:35" ht="15.75" thickBot="1" x14ac:dyDescent="0.3">
      <c r="B133" s="38" t="str">
        <f t="shared" si="35"/>
        <v/>
      </c>
      <c r="G133" s="80">
        <f>Dashboard!N133</f>
        <v>0</v>
      </c>
      <c r="I133" s="37" t="str">
        <f t="shared" si="36"/>
        <v/>
      </c>
      <c r="K133" s="20" t="str">
        <f>IF(I133="TG",IF(G131="P",IF(AND(AG133=D133,LEN(D133)&gt;0,NOT(C133="B")),LEFT(D133)&amp;(AH133-3),AG133),""),"TBD")</f>
        <v>TBD</v>
      </c>
      <c r="L133" s="20" t="str">
        <f t="shared" si="37"/>
        <v>W</v>
      </c>
      <c r="N133" s="11" t="str">
        <f t="shared" si="38"/>
        <v/>
      </c>
      <c r="S133" t="str">
        <f t="shared" si="49"/>
        <v>T</v>
      </c>
      <c r="U133" t="str">
        <f>IF(OR(AND(OR(U132="T-B",U132="T-C"),T132&lt;1),(AND(U132="T-T",T132&lt;2))),U132,IF(P133="Y","T-C",IF(Q133="Y","T-B",IF(R133="Y","T-T","PD"))))</f>
        <v>T-B</v>
      </c>
      <c r="W133" t="str">
        <f>IF(Dashboard!N133="P",IF(W132="",1,W132+1),"")</f>
        <v/>
      </c>
      <c r="X133" t="str">
        <f>IF(Dashboard!O133="B",IF(X132="",1,X132+1),"")</f>
        <v/>
      </c>
      <c r="AA133" s="1" t="str">
        <f t="shared" si="47"/>
        <v>000000</v>
      </c>
      <c r="AB133" s="1" t="str">
        <f t="shared" si="48"/>
        <v>000000</v>
      </c>
      <c r="AD133" t="str">
        <f>IF(C132="",D132,C132)&amp;E132</f>
        <v/>
      </c>
      <c r="AE133" t="str">
        <f t="shared" si="52"/>
        <v/>
      </c>
      <c r="AF133" t="str">
        <f>IF(C132="",D132,C132)&amp;E132</f>
        <v/>
      </c>
      <c r="AG133" t="str">
        <f>IF(O133="S","B",IFERROR(VLOOKUP(AF133,$AP$3:$AQ$100,2,FALSE),""))</f>
        <v/>
      </c>
      <c r="AH133">
        <f t="shared" si="44"/>
        <v>1</v>
      </c>
      <c r="AI133" t="str">
        <f t="shared" si="45"/>
        <v/>
      </c>
    </row>
    <row r="134" spans="2:35" ht="15.75" thickBot="1" x14ac:dyDescent="0.3">
      <c r="B134" s="38" t="str">
        <f t="shared" si="35"/>
        <v/>
      </c>
      <c r="G134" s="80">
        <f>Dashboard!N134</f>
        <v>0</v>
      </c>
      <c r="I134" s="37" t="str">
        <f t="shared" si="36"/>
        <v/>
      </c>
      <c r="K134" s="20" t="str">
        <f>IF(I134="TG",IF(G132="P",IF(AND(AG134=D134,LEN(D134)&gt;0,NOT(C134="B")),LEFT(D134)&amp;(AH134-3),AG134),""),"TBD")</f>
        <v>TBD</v>
      </c>
      <c r="L134" s="20" t="str">
        <f t="shared" si="37"/>
        <v>W</v>
      </c>
      <c r="N134" s="11" t="str">
        <f t="shared" si="38"/>
        <v/>
      </c>
      <c r="S134" t="str">
        <f t="shared" si="49"/>
        <v>T</v>
      </c>
      <c r="U134" t="str">
        <f>IF(OR(AND(OR(U133="T-B",U133="T-C"),T133&lt;1),(AND(U133="T-T",T133&lt;2))),U133,IF(P134="Y","T-C",IF(Q134="Y","T-B",IF(R134="Y","T-T","PD"))))</f>
        <v>T-B</v>
      </c>
      <c r="W134" t="str">
        <f>IF(Dashboard!N134="P",IF(W133="",1,W133+1),"")</f>
        <v/>
      </c>
      <c r="X134" t="str">
        <f>IF(Dashboard!O134="B",IF(X133="",1,X133+1),"")</f>
        <v/>
      </c>
      <c r="AA134" s="1" t="str">
        <f t="shared" si="47"/>
        <v>000000</v>
      </c>
      <c r="AB134" s="1" t="str">
        <f t="shared" si="48"/>
        <v>000000</v>
      </c>
      <c r="AD134" t="str">
        <f>IF(C133="",D133,C133)&amp;E133</f>
        <v/>
      </c>
      <c r="AE134" t="str">
        <f t="shared" si="52"/>
        <v/>
      </c>
      <c r="AF134" t="str">
        <f>IF(C133="",D133,C133)&amp;E133</f>
        <v/>
      </c>
      <c r="AG134" t="str">
        <f>IF(O134="S","B",IFERROR(VLOOKUP(AF134,$AP$3:$AQ$100,2,FALSE),""))</f>
        <v/>
      </c>
      <c r="AH134">
        <f t="shared" si="44"/>
        <v>1</v>
      </c>
      <c r="AI134" t="str">
        <f t="shared" si="45"/>
        <v/>
      </c>
    </row>
    <row r="135" spans="2:35" ht="15.75" thickBot="1" x14ac:dyDescent="0.3">
      <c r="B135" s="38" t="str">
        <f t="shared" si="35"/>
        <v/>
      </c>
      <c r="G135" s="80">
        <f>Dashboard!N135</f>
        <v>0</v>
      </c>
      <c r="I135" s="37" t="str">
        <f t="shared" si="36"/>
        <v/>
      </c>
      <c r="K135" s="20" t="str">
        <f>IF(I135="TG",IF(G133="P",IF(AND(AG135=D135,LEN(D135)&gt;0,NOT(C135="B")),LEFT(D135)&amp;(AH135-3),AG135),""),"TBD")</f>
        <v>TBD</v>
      </c>
      <c r="L135" s="20" t="str">
        <f t="shared" si="37"/>
        <v>W</v>
      </c>
      <c r="N135" s="11" t="str">
        <f t="shared" si="38"/>
        <v/>
      </c>
      <c r="S135" t="str">
        <f t="shared" si="49"/>
        <v>T</v>
      </c>
      <c r="U135" t="str">
        <f>IF(OR(AND(OR(U134="T-B",U134="T-C"),T134&lt;1),(AND(U134="T-T",T134&lt;2))),U134,IF(P135="Y","T-C",IF(Q135="Y","T-B",IF(R135="Y","T-T","PD"))))</f>
        <v>T-B</v>
      </c>
      <c r="W135" t="str">
        <f>IF(Dashboard!N135="P",IF(W134="",1,W134+1),"")</f>
        <v/>
      </c>
      <c r="X135" t="str">
        <f>IF(Dashboard!O135="B",IF(X134="",1,X134+1),"")</f>
        <v/>
      </c>
      <c r="AA135" s="1" t="str">
        <f t="shared" si="47"/>
        <v>000000</v>
      </c>
      <c r="AB135" s="1" t="str">
        <f t="shared" si="48"/>
        <v>000000</v>
      </c>
      <c r="AD135" t="str">
        <f>IF(C134="",D134,C134)&amp;E134</f>
        <v/>
      </c>
      <c r="AE135" t="str">
        <f t="shared" si="52"/>
        <v/>
      </c>
      <c r="AF135" t="str">
        <f>IF(C134="",D134,C134)&amp;E134</f>
        <v/>
      </c>
      <c r="AG135" t="str">
        <f>IF(O135="S","B",IFERROR(VLOOKUP(AF135,$AP$3:$AQ$100,2,FALSE),""))</f>
        <v/>
      </c>
      <c r="AH135">
        <f t="shared" si="44"/>
        <v>1</v>
      </c>
      <c r="AI135" t="str">
        <f t="shared" si="45"/>
        <v/>
      </c>
    </row>
    <row r="136" spans="2:35" ht="15.75" thickBot="1" x14ac:dyDescent="0.3">
      <c r="B136" s="38" t="str">
        <f t="shared" si="35"/>
        <v/>
      </c>
      <c r="G136" s="80">
        <f>Dashboard!N136</f>
        <v>0</v>
      </c>
      <c r="I136" s="37" t="str">
        <f t="shared" si="36"/>
        <v/>
      </c>
      <c r="K136" s="20" t="str">
        <f>IF(I136="TG",IF(G134="P",IF(AND(AG136=D136,LEN(D136)&gt;0,NOT(C136="B")),LEFT(D136)&amp;(AH136-3),AG136),""),"TBD")</f>
        <v>TBD</v>
      </c>
      <c r="L136" s="20" t="str">
        <f t="shared" si="37"/>
        <v>W</v>
      </c>
      <c r="N136" s="11" t="str">
        <f t="shared" si="38"/>
        <v/>
      </c>
      <c r="S136" t="str">
        <f t="shared" si="49"/>
        <v>T</v>
      </c>
      <c r="U136" t="str">
        <f>IF(OR(AND(OR(U135="T-B",U135="T-C"),T135&lt;1),(AND(U135="T-T",T135&lt;2))),U135,IF(P136="Y","T-C",IF(Q136="Y","T-B",IF(R136="Y","T-T","PD"))))</f>
        <v>T-B</v>
      </c>
      <c r="W136" t="str">
        <f>IF(Dashboard!N136="P",IF(W135="",1,W135+1),"")</f>
        <v/>
      </c>
      <c r="X136" t="str">
        <f>IF(Dashboard!O136="B",IF(X135="",1,X135+1),"")</f>
        <v/>
      </c>
      <c r="AA136" s="1" t="str">
        <f t="shared" si="47"/>
        <v>000000</v>
      </c>
      <c r="AB136" s="1" t="str">
        <f t="shared" si="48"/>
        <v>000000</v>
      </c>
      <c r="AD136" t="str">
        <f>IF(C135="",D135,C135)&amp;E135</f>
        <v/>
      </c>
      <c r="AE136" t="str">
        <f t="shared" si="52"/>
        <v/>
      </c>
      <c r="AF136" t="str">
        <f>IF(C135="",D135,C135)&amp;E135</f>
        <v/>
      </c>
      <c r="AG136" t="str">
        <f>IF(O136="S","B",IFERROR(VLOOKUP(AF136,$AP$3:$AQ$100,2,FALSE),""))</f>
        <v/>
      </c>
      <c r="AH136">
        <f t="shared" si="44"/>
        <v>1</v>
      </c>
      <c r="AI136" t="str">
        <f t="shared" si="45"/>
        <v/>
      </c>
    </row>
    <row r="137" spans="2:35" ht="15.75" thickBot="1" x14ac:dyDescent="0.3">
      <c r="B137" s="38" t="str">
        <f t="shared" si="35"/>
        <v/>
      </c>
      <c r="G137" s="80">
        <f>Dashboard!N137</f>
        <v>0</v>
      </c>
      <c r="I137" s="37" t="str">
        <f t="shared" si="36"/>
        <v/>
      </c>
      <c r="K137" s="20" t="str">
        <f>IF(I137="TG",IF(G135="P",IF(AND(AG137=D137,LEN(D137)&gt;0,NOT(C137="B")),LEFT(D137)&amp;(AH137-3),AG137),""),"TBD")</f>
        <v>TBD</v>
      </c>
      <c r="L137" s="20" t="str">
        <f t="shared" si="37"/>
        <v>W</v>
      </c>
      <c r="N137" s="11" t="str">
        <f t="shared" si="38"/>
        <v/>
      </c>
      <c r="S137" t="str">
        <f t="shared" si="49"/>
        <v>T</v>
      </c>
      <c r="U137" t="str">
        <f>IF(OR(AND(OR(U136="T-B",U136="T-C"),T136&lt;1),(AND(U136="T-T",T136&lt;2))),U136,IF(P137="Y","T-C",IF(Q137="Y","T-B",IF(R137="Y","T-T","PD"))))</f>
        <v>T-B</v>
      </c>
      <c r="W137" t="str">
        <f>IF(Dashboard!N137="P",IF(W136="",1,W136+1),"")</f>
        <v/>
      </c>
      <c r="X137" t="str">
        <f>IF(Dashboard!O137="B",IF(X136="",1,X136+1),"")</f>
        <v/>
      </c>
      <c r="AA137" s="1" t="str">
        <f t="shared" si="47"/>
        <v>000000</v>
      </c>
      <c r="AB137" s="1" t="str">
        <f t="shared" si="48"/>
        <v>000000</v>
      </c>
      <c r="AD137" t="str">
        <f>IF(C136="",D136,C136)&amp;E136</f>
        <v/>
      </c>
      <c r="AE137" t="str">
        <f t="shared" si="52"/>
        <v/>
      </c>
      <c r="AF137" t="str">
        <f>IF(C136="",D136,C136)&amp;E136</f>
        <v/>
      </c>
      <c r="AG137" t="str">
        <f>IF(O137="S","B",IFERROR(VLOOKUP(AF137,$AP$3:$AQ$100,2,FALSE),""))</f>
        <v/>
      </c>
      <c r="AH137">
        <f t="shared" si="44"/>
        <v>1</v>
      </c>
      <c r="AI137" t="str">
        <f t="shared" si="45"/>
        <v/>
      </c>
    </row>
    <row r="138" spans="2:35" ht="15.75" thickBot="1" x14ac:dyDescent="0.3">
      <c r="B138" s="38" t="str">
        <f t="shared" si="35"/>
        <v/>
      </c>
      <c r="G138" s="80">
        <f>Dashboard!N138</f>
        <v>0</v>
      </c>
      <c r="I138" s="37" t="str">
        <f t="shared" si="36"/>
        <v/>
      </c>
      <c r="K138" s="20" t="str">
        <f>IF(I138="TG",IF(G136="P",IF(AND(AG138=D138,LEN(D138)&gt;0,NOT(C138="B")),LEFT(D138)&amp;(AH138-3),AG138),""),"TBD")</f>
        <v>TBD</v>
      </c>
      <c r="L138" s="20" t="str">
        <f t="shared" si="37"/>
        <v>W</v>
      </c>
      <c r="N138" s="11" t="str">
        <f t="shared" si="38"/>
        <v/>
      </c>
      <c r="U138" t="str">
        <f>IF(OR(AND(OR(U137="T-B",U137="T-C"),T137&lt;1),(AND(U137="T-T",T137&lt;2))),U137,IF(P138="Y","T-C",IF(Q138="Y","T-B",IF(R138="Y","T-T","PD"))))</f>
        <v>T-B</v>
      </c>
      <c r="W138" t="str">
        <f>IF(Dashboard!N138="P",IF(W137="",1,W137+1),"")</f>
        <v/>
      </c>
      <c r="X138" t="str">
        <f>IF(Dashboard!O138="B",IF(X137="",1,X137+1),"")</f>
        <v/>
      </c>
      <c r="AA138" s="1" t="str">
        <f t="shared" si="47"/>
        <v>000000</v>
      </c>
      <c r="AB138" s="1" t="str">
        <f t="shared" si="48"/>
        <v>000000</v>
      </c>
      <c r="AD138" t="str">
        <f>IF(C137="",D137,C137)&amp;E137</f>
        <v/>
      </c>
      <c r="AE138" t="str">
        <f t="shared" si="52"/>
        <v/>
      </c>
      <c r="AF138" t="str">
        <f>IF(C137="",D137,C137)&amp;E137</f>
        <v/>
      </c>
      <c r="AG138" t="str">
        <f>IF(O138="S","B",IFERROR(VLOOKUP(AF138,$AP$3:$AQ$100,2,FALSE),""))</f>
        <v/>
      </c>
      <c r="AH138">
        <f t="shared" si="44"/>
        <v>1</v>
      </c>
      <c r="AI138" t="str">
        <f t="shared" si="45"/>
        <v/>
      </c>
    </row>
    <row r="139" spans="2:35" ht="15.75" thickBot="1" x14ac:dyDescent="0.3">
      <c r="B139" s="38" t="str">
        <f t="shared" ref="B139:B202" si="53">IF(U138=U139,"",U139)</f>
        <v/>
      </c>
      <c r="G139" s="80">
        <f>Dashboard!N139</f>
        <v>0</v>
      </c>
      <c r="I139" s="37" t="str">
        <f t="shared" ref="I139:I202" si="54">IF(V138=V139,"",V139)</f>
        <v/>
      </c>
      <c r="K139" s="20" t="str">
        <f>IF(I139="TG",IF(G137="P",IF(AND(AG139=D139,LEN(D139)&gt;0,NOT(C139="B")),LEFT(D139)&amp;(AH139-3),AG139),""),"TBD")</f>
        <v>TBD</v>
      </c>
      <c r="L139" s="20" t="str">
        <f t="shared" ref="L139:L202" si="55">IF(G139="","",IF(G139="P",IF(J139="","L","W"),IF(K139="","L","W")))</f>
        <v>W</v>
      </c>
      <c r="N139" s="11" t="str">
        <f t="shared" ref="N139:N202" si="56">IF(O139="S","",IF(M139&gt;0,M139,""))</f>
        <v/>
      </c>
      <c r="U139" t="str">
        <f>IF(OR(AND(OR(U138="T-B",U138="T-C"),T138&lt;1),(AND(U138="T-T",T138&lt;2))),U138,IF(P139="Y","T-C",IF(Q139="Y","T-B",IF(R139="Y","T-T","PD"))))</f>
        <v>T-B</v>
      </c>
      <c r="W139" t="str">
        <f>IF(Dashboard!N139="P",IF(W138="",1,W138+1),"")</f>
        <v/>
      </c>
      <c r="X139" t="str">
        <f>IF(Dashboard!O139="B",IF(X138="",1,X138+1),"")</f>
        <v/>
      </c>
      <c r="AA139" s="1" t="str">
        <f t="shared" si="47"/>
        <v>000000</v>
      </c>
      <c r="AB139" s="1" t="str">
        <f t="shared" si="48"/>
        <v>000000</v>
      </c>
      <c r="AD139" t="str">
        <f>IF(C138="",D138,C138)&amp;E138</f>
        <v/>
      </c>
      <c r="AE139" t="str">
        <f t="shared" ref="AE139:AE202" si="57">IFERROR(VLOOKUP(AD139,$AP$3:$AQ$40,2,FALSE),"")</f>
        <v/>
      </c>
      <c r="AF139" t="str">
        <f>IF(C138="",D138,C138)&amp;E138</f>
        <v/>
      </c>
      <c r="AG139" t="str">
        <f>IF(O139="S","B",IFERROR(VLOOKUP(AF139,$AP$3:$AQ$100,2,FALSE),""))</f>
        <v/>
      </c>
      <c r="AH139">
        <f t="shared" ref="AH139:AH202" si="58">IF(REPLACE(AE139, 1, 1, "")="",1,REPLACE(AE139, 1, 1, ""))</f>
        <v>1</v>
      </c>
      <c r="AI139" t="str">
        <f t="shared" ref="AI139:AI202" si="59">REPLACE(AG139, 1, 1, "")</f>
        <v/>
      </c>
    </row>
    <row r="140" spans="2:35" ht="15.75" thickBot="1" x14ac:dyDescent="0.3">
      <c r="B140" s="38" t="str">
        <f t="shared" si="53"/>
        <v/>
      </c>
      <c r="G140" s="80">
        <f>Dashboard!N140</f>
        <v>0</v>
      </c>
      <c r="I140" s="37" t="str">
        <f t="shared" si="54"/>
        <v/>
      </c>
      <c r="K140" s="20" t="str">
        <f>IF(I140="TG",IF(G138="P",IF(AND(AG140=D140,LEN(D140)&gt;0,NOT(C140="B")),LEFT(D140)&amp;(AH140-3),AG140),""),"TBD")</f>
        <v>TBD</v>
      </c>
      <c r="L140" s="20" t="str">
        <f t="shared" si="55"/>
        <v>W</v>
      </c>
      <c r="N140" s="11" t="str">
        <f t="shared" si="56"/>
        <v/>
      </c>
      <c r="U140" t="str">
        <f>IF(OR(AND(OR(U139="T-B",U139="T-C"),T139&lt;1),(AND(U139="T-T",T139&lt;2))),U139,IF(P140="Y","T-C",IF(Q140="Y","T-B",IF(R140="Y","T-T","PD"))))</f>
        <v>T-B</v>
      </c>
      <c r="W140" t="str">
        <f>IF(Dashboard!N140="P",IF(W139="",1,W139+1),"")</f>
        <v/>
      </c>
      <c r="X140" t="str">
        <f>IF(Dashboard!O140="B",IF(X139="",1,X139+1),"")</f>
        <v/>
      </c>
      <c r="AA140" s="1" t="str">
        <f t="shared" si="47"/>
        <v>000000</v>
      </c>
      <c r="AB140" s="1" t="str">
        <f t="shared" si="48"/>
        <v>000000</v>
      </c>
      <c r="AD140" t="str">
        <f>IF(C139="",D139,C139)&amp;E139</f>
        <v/>
      </c>
      <c r="AE140" t="str">
        <f t="shared" si="57"/>
        <v/>
      </c>
      <c r="AF140" t="str">
        <f>IF(C139="",D139,C139)&amp;E139</f>
        <v/>
      </c>
      <c r="AG140" t="str">
        <f>IF(O140="S","B",IFERROR(VLOOKUP(AF140,$AP$3:$AQ$100,2,FALSE),""))</f>
        <v/>
      </c>
      <c r="AH140">
        <f t="shared" si="58"/>
        <v>1</v>
      </c>
      <c r="AI140" t="str">
        <f t="shared" si="59"/>
        <v/>
      </c>
    </row>
    <row r="141" spans="2:35" ht="15.75" thickBot="1" x14ac:dyDescent="0.3">
      <c r="B141" s="38" t="str">
        <f t="shared" si="53"/>
        <v/>
      </c>
      <c r="G141" s="80">
        <f>Dashboard!N141</f>
        <v>0</v>
      </c>
      <c r="I141" s="37" t="str">
        <f t="shared" si="54"/>
        <v/>
      </c>
      <c r="K141" s="20" t="str">
        <f>IF(I141="TG",IF(G139="P",IF(AND(AG141=D141,LEN(D141)&gt;0,NOT(C141="B")),LEFT(D141)&amp;(AH141-3),AG141),""),"TBD")</f>
        <v>TBD</v>
      </c>
      <c r="L141" s="20" t="str">
        <f t="shared" si="55"/>
        <v>W</v>
      </c>
      <c r="N141" s="11" t="str">
        <f t="shared" si="56"/>
        <v/>
      </c>
      <c r="U141" t="str">
        <f>IF(OR(AND(OR(U140="T-B",U140="T-C"),T140&lt;1),(AND(U140="T-T",T140&lt;2))),U140,IF(P141="Y","T-C",IF(Q141="Y","T-B",IF(R141="Y","T-T","PD"))))</f>
        <v>T-B</v>
      </c>
      <c r="W141" t="str">
        <f>IF(Dashboard!N141="P",IF(W140="",1,W140+1),"")</f>
        <v/>
      </c>
      <c r="X141" t="str">
        <f>IF(Dashboard!O141="B",IF(X140="",1,X140+1),"")</f>
        <v/>
      </c>
      <c r="AA141" s="1" t="str">
        <f t="shared" si="47"/>
        <v>000000</v>
      </c>
      <c r="AB141" s="1" t="str">
        <f t="shared" si="48"/>
        <v>000000</v>
      </c>
      <c r="AD141" t="str">
        <f>IF(C140="",D140,C140)&amp;E140</f>
        <v/>
      </c>
      <c r="AE141" t="str">
        <f t="shared" si="57"/>
        <v/>
      </c>
      <c r="AF141" t="str">
        <f>IF(C140="",D140,C140)&amp;E140</f>
        <v/>
      </c>
      <c r="AG141" t="str">
        <f>IF(O141="S","B",IFERROR(VLOOKUP(AF141,$AP$3:$AQ$100,2,FALSE),""))</f>
        <v/>
      </c>
      <c r="AH141">
        <f t="shared" si="58"/>
        <v>1</v>
      </c>
      <c r="AI141" t="str">
        <f t="shared" si="59"/>
        <v/>
      </c>
    </row>
    <row r="142" spans="2:35" ht="15.75" thickBot="1" x14ac:dyDescent="0.3">
      <c r="B142" s="38" t="str">
        <f t="shared" si="53"/>
        <v/>
      </c>
      <c r="G142" s="80">
        <f>Dashboard!N142</f>
        <v>0</v>
      </c>
      <c r="I142" s="37" t="str">
        <f t="shared" si="54"/>
        <v/>
      </c>
      <c r="K142" s="20" t="str">
        <f>IF(I142="TG",IF(G140="P",IF(AND(AG142=D142,LEN(D142)&gt;0,NOT(C142="B")),LEFT(D142)&amp;(AH142-3),AG142),""),"TBD")</f>
        <v>TBD</v>
      </c>
      <c r="L142" s="20" t="str">
        <f t="shared" si="55"/>
        <v>W</v>
      </c>
      <c r="N142" s="11" t="str">
        <f t="shared" si="56"/>
        <v/>
      </c>
      <c r="U142" t="str">
        <f>IF(OR(AND(OR(U141="T-B",U141="T-C"),T141&lt;1),(AND(U141="T-T",T141&lt;2))),U141,IF(P142="Y","T-C",IF(Q142="Y","T-B",IF(R142="Y","T-T","PD"))))</f>
        <v>T-B</v>
      </c>
      <c r="W142" t="str">
        <f>IF(Dashboard!N142="P",IF(W141="",1,W141+1),"")</f>
        <v/>
      </c>
      <c r="X142" t="str">
        <f>IF(Dashboard!O142="B",IF(X141="",1,X141+1),"")</f>
        <v/>
      </c>
      <c r="AA142" s="1" t="str">
        <f t="shared" si="47"/>
        <v>000000</v>
      </c>
      <c r="AB142" s="1" t="str">
        <f t="shared" si="48"/>
        <v>000000</v>
      </c>
      <c r="AD142" t="str">
        <f>IF(C141="",D141,C141)&amp;E141</f>
        <v/>
      </c>
      <c r="AE142" t="str">
        <f t="shared" si="57"/>
        <v/>
      </c>
      <c r="AF142" t="str">
        <f>IF(C141="",D141,C141)&amp;E141</f>
        <v/>
      </c>
      <c r="AG142" t="str">
        <f>IF(O142="S","B",IFERROR(VLOOKUP(AF142,$AP$3:$AQ$100,2,FALSE),""))</f>
        <v/>
      </c>
      <c r="AH142">
        <f t="shared" si="58"/>
        <v>1</v>
      </c>
      <c r="AI142" t="str">
        <f t="shared" si="59"/>
        <v/>
      </c>
    </row>
    <row r="143" spans="2:35" ht="15.75" thickBot="1" x14ac:dyDescent="0.3">
      <c r="B143" s="38" t="str">
        <f t="shared" si="53"/>
        <v/>
      </c>
      <c r="G143" s="80">
        <f>Dashboard!N143</f>
        <v>0</v>
      </c>
      <c r="I143" s="37" t="str">
        <f t="shared" si="54"/>
        <v/>
      </c>
      <c r="K143" s="20" t="str">
        <f>IF(I143="TG",IF(G141="P",IF(AND(AG143=D143,LEN(D143)&gt;0,NOT(C143="B")),LEFT(D143)&amp;(AH143-3),AG143),""),"TBD")</f>
        <v>TBD</v>
      </c>
      <c r="L143" s="20" t="str">
        <f t="shared" si="55"/>
        <v>W</v>
      </c>
      <c r="N143" s="11" t="str">
        <f t="shared" si="56"/>
        <v/>
      </c>
      <c r="U143" t="str">
        <f>IF(OR(AND(OR(U142="T-B",U142="T-C"),T142&lt;1),(AND(U142="T-T",T142&lt;2))),U142,IF(P143="Y","T-C",IF(Q143="Y","T-B",IF(R143="Y","T-T","PD"))))</f>
        <v>T-B</v>
      </c>
      <c r="W143" t="str">
        <f>IF(Dashboard!N143="P",IF(W142="",1,W142+1),"")</f>
        <v/>
      </c>
      <c r="X143" t="str">
        <f>IF(Dashboard!O143="B",IF(X142="",1,X142+1),"")</f>
        <v/>
      </c>
      <c r="AA143" s="1" t="str">
        <f t="shared" si="47"/>
        <v>000000</v>
      </c>
      <c r="AB143" s="1" t="str">
        <f t="shared" si="48"/>
        <v>000000</v>
      </c>
      <c r="AD143" t="str">
        <f>IF(C142="",D142,C142)&amp;E142</f>
        <v/>
      </c>
      <c r="AE143" t="str">
        <f t="shared" si="57"/>
        <v/>
      </c>
      <c r="AF143" t="str">
        <f>IF(C142="",D142,C142)&amp;E142</f>
        <v/>
      </c>
      <c r="AG143" t="str">
        <f>IF(O143="S","B",IFERROR(VLOOKUP(AF143,$AP$3:$AQ$100,2,FALSE),""))</f>
        <v/>
      </c>
      <c r="AH143">
        <f t="shared" si="58"/>
        <v>1</v>
      </c>
      <c r="AI143" t="str">
        <f t="shared" si="59"/>
        <v/>
      </c>
    </row>
    <row r="144" spans="2:35" ht="15.75" thickBot="1" x14ac:dyDescent="0.3">
      <c r="B144" s="38" t="str">
        <f t="shared" si="53"/>
        <v/>
      </c>
      <c r="G144" s="80">
        <f>Dashboard!N144</f>
        <v>0</v>
      </c>
      <c r="I144" s="37" t="str">
        <f t="shared" si="54"/>
        <v/>
      </c>
      <c r="K144" s="20" t="str">
        <f>IF(I144="TG",IF(G142="P",IF(AND(AG144=D144,LEN(D144)&gt;0,NOT(C144="B")),LEFT(D144)&amp;(AH144-3),AG144),""),"TBD")</f>
        <v>TBD</v>
      </c>
      <c r="L144" s="20" t="str">
        <f t="shared" si="55"/>
        <v>W</v>
      </c>
      <c r="N144" s="11" t="str">
        <f t="shared" si="56"/>
        <v/>
      </c>
      <c r="U144" t="str">
        <f>IF(OR(AND(OR(U143="T-B",U143="T-C"),T143&lt;1),(AND(U143="T-T",T143&lt;2))),U143,IF(P144="Y","T-C",IF(Q144="Y","T-B",IF(R144="Y","T-T","PD"))))</f>
        <v>T-B</v>
      </c>
      <c r="W144" t="str">
        <f>IF(Dashboard!N144="P",IF(W143="",1,W143+1),"")</f>
        <v/>
      </c>
      <c r="X144" t="str">
        <f>IF(Dashboard!O144="B",IF(X143="",1,X143+1),"")</f>
        <v/>
      </c>
      <c r="AA144" s="1" t="str">
        <f t="shared" ref="AA144:AA207" si="60">IF(W138="",0,W138)&amp;IF(W139="",0,W139)&amp;IF(W140="",0,W140)&amp;IF(W141="",0,W141)&amp;IF(W142="",0,W142)&amp;IF(W143="",0,W143)</f>
        <v>000000</v>
      </c>
      <c r="AB144" s="1" t="str">
        <f t="shared" ref="AB144:AB207" si="61">IF(X138="",0,X138)&amp;IF(X139="",0,X139)&amp;IF(X140="",0,X140)&amp;IF(X141="",0,X141)&amp;IF(X142="",0,X142)&amp;IF(X143="",0,X143)</f>
        <v>000000</v>
      </c>
      <c r="AD144" t="str">
        <f>IF(C143="",D143,C143)&amp;E143</f>
        <v/>
      </c>
      <c r="AE144" t="str">
        <f t="shared" si="57"/>
        <v/>
      </c>
      <c r="AF144" t="str">
        <f>IF(C143="",D143,C143)&amp;E143</f>
        <v/>
      </c>
      <c r="AG144" t="str">
        <f>IF(O144="S","B",IFERROR(VLOOKUP(AF144,$AP$3:$AQ$100,2,FALSE),""))</f>
        <v/>
      </c>
      <c r="AH144">
        <f t="shared" si="58"/>
        <v>1</v>
      </c>
      <c r="AI144" t="str">
        <f t="shared" si="59"/>
        <v/>
      </c>
    </row>
    <row r="145" spans="2:35" ht="15.75" thickBot="1" x14ac:dyDescent="0.3">
      <c r="B145" s="38" t="str">
        <f t="shared" si="53"/>
        <v/>
      </c>
      <c r="G145" s="80">
        <f>Dashboard!N145</f>
        <v>0</v>
      </c>
      <c r="I145" s="37" t="str">
        <f t="shared" si="54"/>
        <v/>
      </c>
      <c r="K145" s="20" t="str">
        <f>IF(I145="TG",IF(G143="P",IF(AND(AG145=D145,LEN(D145)&gt;0,NOT(C145="B")),LEFT(D145)&amp;(AH145-3),AG145),""),"TBD")</f>
        <v>TBD</v>
      </c>
      <c r="L145" s="20" t="str">
        <f t="shared" si="55"/>
        <v>W</v>
      </c>
      <c r="N145" s="11" t="str">
        <f t="shared" si="56"/>
        <v/>
      </c>
      <c r="U145" t="str">
        <f>IF(OR(AND(OR(U144="T-B",U144="T-C"),T144&lt;1),(AND(U144="T-T",T144&lt;2))),U144,IF(P145="Y","T-C",IF(Q145="Y","T-B",IF(R145="Y","T-T","PD"))))</f>
        <v>T-B</v>
      </c>
      <c r="W145" t="str">
        <f>IF(Dashboard!N145="P",IF(W144="",1,W144+1),"")</f>
        <v/>
      </c>
      <c r="X145" t="str">
        <f>IF(Dashboard!O145="B",IF(X144="",1,X144+1),"")</f>
        <v/>
      </c>
      <c r="AA145" s="1" t="str">
        <f t="shared" si="60"/>
        <v>000000</v>
      </c>
      <c r="AB145" s="1" t="str">
        <f t="shared" si="61"/>
        <v>000000</v>
      </c>
      <c r="AD145" t="str">
        <f>IF(C144="",D144,C144)&amp;E144</f>
        <v/>
      </c>
      <c r="AE145" t="str">
        <f t="shared" si="57"/>
        <v/>
      </c>
      <c r="AF145" t="str">
        <f>IF(C144="",D144,C144)&amp;E144</f>
        <v/>
      </c>
      <c r="AG145" t="str">
        <f>IF(O145="S","B",IFERROR(VLOOKUP(AF145,$AP$3:$AQ$100,2,FALSE),""))</f>
        <v/>
      </c>
      <c r="AH145">
        <f t="shared" si="58"/>
        <v>1</v>
      </c>
      <c r="AI145" t="str">
        <f t="shared" si="59"/>
        <v/>
      </c>
    </row>
    <row r="146" spans="2:35" ht="15.75" thickBot="1" x14ac:dyDescent="0.3">
      <c r="B146" s="38" t="str">
        <f t="shared" si="53"/>
        <v/>
      </c>
      <c r="G146" s="80">
        <f>Dashboard!N146</f>
        <v>0</v>
      </c>
      <c r="I146" s="37" t="str">
        <f t="shared" si="54"/>
        <v/>
      </c>
      <c r="K146" s="20" t="str">
        <f>IF(I146="TG",IF(G144="P",IF(AND(AG146=D146,LEN(D146)&gt;0,NOT(C146="B")),LEFT(D146)&amp;(AH146-3),AG146),""),"TBD")</f>
        <v>TBD</v>
      </c>
      <c r="L146" s="20" t="str">
        <f t="shared" si="55"/>
        <v>W</v>
      </c>
      <c r="N146" s="11" t="str">
        <f t="shared" si="56"/>
        <v/>
      </c>
      <c r="U146" t="str">
        <f>IF(OR(AND(OR(U145="T-B",U145="T-C"),T145&lt;1),(AND(U145="T-T",T145&lt;2))),U145,IF(P146="Y","T-C",IF(Q146="Y","T-B",IF(R146="Y","T-T","PD"))))</f>
        <v>T-B</v>
      </c>
      <c r="W146" t="str">
        <f>IF(Dashboard!N146="P",IF(W145="",1,W145+1),"")</f>
        <v/>
      </c>
      <c r="X146" t="str">
        <f>IF(Dashboard!O146="B",IF(X145="",1,X145+1),"")</f>
        <v/>
      </c>
      <c r="AA146" s="1" t="str">
        <f t="shared" si="60"/>
        <v>000000</v>
      </c>
      <c r="AB146" s="1" t="str">
        <f t="shared" si="61"/>
        <v>000000</v>
      </c>
      <c r="AD146" t="str">
        <f>IF(C145="",D145,C145)&amp;E145</f>
        <v/>
      </c>
      <c r="AE146" t="str">
        <f t="shared" si="57"/>
        <v/>
      </c>
      <c r="AF146" t="str">
        <f>IF(C145="",D145,C145)&amp;E145</f>
        <v/>
      </c>
      <c r="AG146" t="str">
        <f>IF(O146="S","B",IFERROR(VLOOKUP(AF146,$AP$3:$AQ$100,2,FALSE),""))</f>
        <v/>
      </c>
      <c r="AH146">
        <f t="shared" si="58"/>
        <v>1</v>
      </c>
      <c r="AI146" t="str">
        <f t="shared" si="59"/>
        <v/>
      </c>
    </row>
    <row r="147" spans="2:35" ht="15.75" thickBot="1" x14ac:dyDescent="0.3">
      <c r="B147" s="38" t="str">
        <f t="shared" si="53"/>
        <v/>
      </c>
      <c r="G147" s="80">
        <f>Dashboard!N147</f>
        <v>0</v>
      </c>
      <c r="I147" s="37" t="str">
        <f t="shared" si="54"/>
        <v/>
      </c>
      <c r="K147" s="20" t="str">
        <f>IF(I147="TG",IF(G145="P",IF(AND(AG147=D147,LEN(D147)&gt;0,NOT(C147="B")),LEFT(D147)&amp;(AH147-3),AG147),""),"TBD")</f>
        <v>TBD</v>
      </c>
      <c r="L147" s="20" t="str">
        <f t="shared" si="55"/>
        <v>W</v>
      </c>
      <c r="N147" s="11" t="str">
        <f t="shared" si="56"/>
        <v/>
      </c>
      <c r="U147" t="str">
        <f>IF(OR(AND(OR(U146="T-B",U146="T-C"),T146&lt;1),(AND(U146="T-T",T146&lt;2))),U146,IF(P147="Y","T-C",IF(Q147="Y","T-B",IF(R147="Y","T-T","PD"))))</f>
        <v>T-B</v>
      </c>
      <c r="W147" t="str">
        <f>IF(Dashboard!N147="P",IF(W146="",1,W146+1),"")</f>
        <v/>
      </c>
      <c r="X147" t="str">
        <f>IF(Dashboard!O147="B",IF(X146="",1,X146+1),"")</f>
        <v/>
      </c>
      <c r="AA147" s="1" t="str">
        <f t="shared" si="60"/>
        <v>000000</v>
      </c>
      <c r="AB147" s="1" t="str">
        <f t="shared" si="61"/>
        <v>000000</v>
      </c>
      <c r="AD147" t="str">
        <f>IF(C146="",D146,C146)&amp;E146</f>
        <v/>
      </c>
      <c r="AE147" t="str">
        <f t="shared" si="57"/>
        <v/>
      </c>
      <c r="AF147" t="str">
        <f>IF(C146="",D146,C146)&amp;E146</f>
        <v/>
      </c>
      <c r="AG147" t="str">
        <f>IF(O147="S","B",IFERROR(VLOOKUP(AF147,$AP$3:$AQ$100,2,FALSE),""))</f>
        <v/>
      </c>
      <c r="AH147">
        <f t="shared" si="58"/>
        <v>1</v>
      </c>
      <c r="AI147" t="str">
        <f t="shared" si="59"/>
        <v/>
      </c>
    </row>
    <row r="148" spans="2:35" ht="15.75" thickBot="1" x14ac:dyDescent="0.3">
      <c r="B148" s="38" t="str">
        <f t="shared" si="53"/>
        <v/>
      </c>
      <c r="G148" s="80">
        <f>Dashboard!N148</f>
        <v>0</v>
      </c>
      <c r="I148" s="37" t="str">
        <f t="shared" si="54"/>
        <v/>
      </c>
      <c r="K148" s="20" t="str">
        <f>IF(I148="TG",IF(G146="P",IF(AND(AG148=D148,LEN(D148)&gt;0,NOT(C148="B")),LEFT(D148)&amp;(AH148-3),AG148),""),"TBD")</f>
        <v>TBD</v>
      </c>
      <c r="L148" s="20" t="str">
        <f t="shared" si="55"/>
        <v>W</v>
      </c>
      <c r="N148" s="11" t="str">
        <f t="shared" si="56"/>
        <v/>
      </c>
      <c r="U148" t="str">
        <f>IF(OR(AND(OR(U147="T-B",U147="T-C"),T147&lt;1),(AND(U147="T-T",T147&lt;2))),U147,IF(P148="Y","T-C",IF(Q148="Y","T-B",IF(R148="Y","T-T","PD"))))</f>
        <v>T-B</v>
      </c>
      <c r="W148" t="str">
        <f>IF(Dashboard!N148="P",IF(W147="",1,W147+1),"")</f>
        <v/>
      </c>
      <c r="X148" t="str">
        <f>IF(Dashboard!O148="B",IF(X147="",1,X147+1),"")</f>
        <v/>
      </c>
      <c r="AA148" s="1" t="str">
        <f t="shared" si="60"/>
        <v>000000</v>
      </c>
      <c r="AB148" s="1" t="str">
        <f t="shared" si="61"/>
        <v>000000</v>
      </c>
      <c r="AD148" t="str">
        <f>IF(C147="",D147,C147)&amp;E147</f>
        <v/>
      </c>
      <c r="AE148" t="str">
        <f t="shared" si="57"/>
        <v/>
      </c>
      <c r="AF148" t="str">
        <f>IF(C147="",D147,C147)&amp;E147</f>
        <v/>
      </c>
      <c r="AG148" t="str">
        <f>IF(O148="S","B",IFERROR(VLOOKUP(AF148,$AP$3:$AQ$100,2,FALSE),""))</f>
        <v/>
      </c>
      <c r="AH148">
        <f t="shared" si="58"/>
        <v>1</v>
      </c>
      <c r="AI148" t="str">
        <f t="shared" si="59"/>
        <v/>
      </c>
    </row>
    <row r="149" spans="2:35" ht="15.75" thickBot="1" x14ac:dyDescent="0.3">
      <c r="B149" s="38" t="str">
        <f t="shared" si="53"/>
        <v/>
      </c>
      <c r="G149" s="80">
        <f>Dashboard!N149</f>
        <v>0</v>
      </c>
      <c r="I149" s="37" t="str">
        <f t="shared" si="54"/>
        <v/>
      </c>
      <c r="K149" s="20" t="str">
        <f>IF(I149="TG",IF(G147="P",IF(AND(AG149=D149,LEN(D149)&gt;0,NOT(C149="B")),LEFT(D149)&amp;(AH149-3),AG149),""),"TBD")</f>
        <v>TBD</v>
      </c>
      <c r="L149" s="20" t="str">
        <f t="shared" si="55"/>
        <v>W</v>
      </c>
      <c r="N149" s="11" t="str">
        <f t="shared" si="56"/>
        <v/>
      </c>
      <c r="U149" t="str">
        <f>IF(OR(AND(OR(U148="T-B",U148="T-C"),T148&lt;1),(AND(U148="T-T",T148&lt;2))),U148,IF(P149="Y","T-C",IF(Q149="Y","T-B",IF(R149="Y","T-T","PD"))))</f>
        <v>T-B</v>
      </c>
      <c r="W149" t="str">
        <f>IF(Dashboard!N149="P",IF(W148="",1,W148+1),"")</f>
        <v/>
      </c>
      <c r="X149" t="str">
        <f>IF(Dashboard!O149="B",IF(X148="",1,X148+1),"")</f>
        <v/>
      </c>
      <c r="AA149" s="1" t="str">
        <f t="shared" si="60"/>
        <v>000000</v>
      </c>
      <c r="AB149" s="1" t="str">
        <f t="shared" si="61"/>
        <v>000000</v>
      </c>
      <c r="AD149" t="str">
        <f>IF(C148="",D148,C148)&amp;E148</f>
        <v/>
      </c>
      <c r="AE149" t="str">
        <f t="shared" si="57"/>
        <v/>
      </c>
      <c r="AF149" t="str">
        <f>IF(C148="",D148,C148)&amp;E148</f>
        <v/>
      </c>
      <c r="AG149" t="str">
        <f>IF(O149="S","B",IFERROR(VLOOKUP(AF149,$AP$3:$AQ$100,2,FALSE),""))</f>
        <v/>
      </c>
      <c r="AH149">
        <f t="shared" si="58"/>
        <v>1</v>
      </c>
      <c r="AI149" t="str">
        <f t="shared" si="59"/>
        <v/>
      </c>
    </row>
    <row r="150" spans="2:35" ht="15.75" thickBot="1" x14ac:dyDescent="0.3">
      <c r="B150" s="38" t="str">
        <f t="shared" si="53"/>
        <v/>
      </c>
      <c r="G150" s="80">
        <f>Dashboard!N150</f>
        <v>0</v>
      </c>
      <c r="I150" s="37" t="str">
        <f t="shared" si="54"/>
        <v/>
      </c>
      <c r="L150" s="20" t="str">
        <f t="shared" si="55"/>
        <v>L</v>
      </c>
      <c r="N150" s="11" t="str">
        <f t="shared" si="56"/>
        <v/>
      </c>
      <c r="U150" t="str">
        <f>IF(OR(AND(OR(U149="T-B",U149="T-C"),T149&lt;1),(AND(U149="T-T",T149&lt;2))),U149,IF(P150="Y","T-C",IF(Q150="Y","T-B",IF(R150="Y","T-T","PD"))))</f>
        <v>T-B</v>
      </c>
      <c r="W150" t="str">
        <f>IF(Dashboard!N150="P",IF(W149="",1,W149+1),"")</f>
        <v/>
      </c>
      <c r="X150" t="str">
        <f>IF(Dashboard!O150="B",IF(X149="",1,X149+1),"")</f>
        <v/>
      </c>
      <c r="AA150" s="1" t="str">
        <f t="shared" si="60"/>
        <v>000000</v>
      </c>
      <c r="AB150" s="1" t="str">
        <f t="shared" si="61"/>
        <v>000000</v>
      </c>
      <c r="AD150" t="str">
        <f>IF(C149="",D149,C149)&amp;E149</f>
        <v/>
      </c>
      <c r="AE150" t="str">
        <f t="shared" si="57"/>
        <v/>
      </c>
      <c r="AF150" t="str">
        <f>IF(C149="",D149,C149)&amp;E149</f>
        <v/>
      </c>
      <c r="AG150" t="str">
        <f>IF(O150="S","B",IFERROR(VLOOKUP(AF150,$AP$3:$AQ$100,2,FALSE),""))</f>
        <v/>
      </c>
      <c r="AH150">
        <f t="shared" si="58"/>
        <v>1</v>
      </c>
      <c r="AI150" t="str">
        <f t="shared" si="59"/>
        <v/>
      </c>
    </row>
    <row r="151" spans="2:35" ht="15.75" thickBot="1" x14ac:dyDescent="0.3">
      <c r="B151" s="38" t="str">
        <f t="shared" si="53"/>
        <v/>
      </c>
      <c r="G151" s="80">
        <f>Dashboard!N151</f>
        <v>0</v>
      </c>
      <c r="I151" s="37" t="str">
        <f t="shared" si="54"/>
        <v/>
      </c>
      <c r="L151" s="20" t="str">
        <f t="shared" si="55"/>
        <v>L</v>
      </c>
      <c r="N151" s="11" t="str">
        <f t="shared" si="56"/>
        <v/>
      </c>
      <c r="U151" t="str">
        <f>IF(OR(AND(OR(U150="T-B",U150="T-C"),T150&lt;1),(AND(U150="T-T",T150&lt;2))),U150,IF(P151="Y","T-C",IF(Q151="Y","T-B",IF(R151="Y","T-T","PD"))))</f>
        <v>T-B</v>
      </c>
      <c r="W151" t="str">
        <f>IF(Dashboard!N151="P",IF(W150="",1,W150+1),"")</f>
        <v/>
      </c>
      <c r="X151" t="str">
        <f>IF(Dashboard!O151="B",IF(X150="",1,X150+1),"")</f>
        <v/>
      </c>
      <c r="AA151" s="1" t="str">
        <f t="shared" si="60"/>
        <v>000000</v>
      </c>
      <c r="AB151" s="1" t="str">
        <f t="shared" si="61"/>
        <v>000000</v>
      </c>
      <c r="AD151" t="str">
        <f>IF(C150="",D150,C150)&amp;E150</f>
        <v/>
      </c>
      <c r="AE151" t="str">
        <f t="shared" si="57"/>
        <v/>
      </c>
      <c r="AF151" t="str">
        <f>IF(C150="",D150,C150)&amp;E150</f>
        <v/>
      </c>
      <c r="AG151" t="str">
        <f>IF(O151="S","B",IFERROR(VLOOKUP(AF151,$AP$3:$AQ$100,2,FALSE),""))</f>
        <v/>
      </c>
      <c r="AH151">
        <f t="shared" si="58"/>
        <v>1</v>
      </c>
      <c r="AI151" t="str">
        <f t="shared" si="59"/>
        <v/>
      </c>
    </row>
    <row r="152" spans="2:35" ht="15.75" thickBot="1" x14ac:dyDescent="0.3">
      <c r="B152" s="38" t="str">
        <f t="shared" si="53"/>
        <v/>
      </c>
      <c r="G152" s="80">
        <f>Dashboard!N152</f>
        <v>0</v>
      </c>
      <c r="I152" s="37" t="str">
        <f t="shared" si="54"/>
        <v/>
      </c>
      <c r="L152" s="20" t="str">
        <f t="shared" si="55"/>
        <v>L</v>
      </c>
      <c r="N152" s="11" t="str">
        <f t="shared" si="56"/>
        <v/>
      </c>
      <c r="U152" t="str">
        <f>IF(OR(AND(OR(U151="T-B",U151="T-C"),T151&lt;1),(AND(U151="T-T",T151&lt;2))),U151,IF(P152="Y","T-C",IF(Q152="Y","T-B",IF(R152="Y","T-T","PD"))))</f>
        <v>T-B</v>
      </c>
      <c r="W152" t="str">
        <f>IF(Dashboard!N152="P",IF(W151="",1,W151+1),"")</f>
        <v/>
      </c>
      <c r="X152" t="str">
        <f>IF(Dashboard!O152="B",IF(X151="",1,X151+1),"")</f>
        <v/>
      </c>
      <c r="AA152" s="1" t="str">
        <f t="shared" si="60"/>
        <v>000000</v>
      </c>
      <c r="AB152" s="1" t="str">
        <f t="shared" si="61"/>
        <v>000000</v>
      </c>
      <c r="AD152" t="str">
        <f>IF(C151="",D151,C151)&amp;E151</f>
        <v/>
      </c>
      <c r="AE152" t="str">
        <f t="shared" si="57"/>
        <v/>
      </c>
      <c r="AF152" t="str">
        <f>IF(C151="",D151,C151)&amp;E151</f>
        <v/>
      </c>
      <c r="AG152" t="str">
        <f>IF(O152="S","B",IFERROR(VLOOKUP(AF152,$AP$3:$AQ$100,2,FALSE),""))</f>
        <v/>
      </c>
      <c r="AH152">
        <f t="shared" si="58"/>
        <v>1</v>
      </c>
      <c r="AI152" t="str">
        <f t="shared" si="59"/>
        <v/>
      </c>
    </row>
    <row r="153" spans="2:35" ht="15.75" thickBot="1" x14ac:dyDescent="0.3">
      <c r="B153" s="38" t="str">
        <f t="shared" si="53"/>
        <v/>
      </c>
      <c r="G153" s="80">
        <f>Dashboard!N153</f>
        <v>0</v>
      </c>
      <c r="I153" s="37" t="str">
        <f t="shared" si="54"/>
        <v/>
      </c>
      <c r="L153" s="20" t="str">
        <f t="shared" si="55"/>
        <v>L</v>
      </c>
      <c r="N153" s="11" t="str">
        <f t="shared" si="56"/>
        <v/>
      </c>
      <c r="U153" t="str">
        <f>IF(OR(AND(OR(U152="T-B",U152="T-C"),T152&lt;1),(AND(U152="T-T",T152&lt;2))),U152,IF(P153="Y","T-C",IF(Q153="Y","T-B",IF(R153="Y","T-T","PD"))))</f>
        <v>T-B</v>
      </c>
      <c r="W153" t="str">
        <f>IF(Dashboard!N153="P",IF(W152="",1,W152+1),"")</f>
        <v/>
      </c>
      <c r="X153" t="str">
        <f>IF(Dashboard!O153="B",IF(X152="",1,X152+1),"")</f>
        <v/>
      </c>
      <c r="AA153" s="1" t="str">
        <f t="shared" si="60"/>
        <v>000000</v>
      </c>
      <c r="AB153" s="1" t="str">
        <f t="shared" si="61"/>
        <v>000000</v>
      </c>
      <c r="AD153" t="str">
        <f>IF(C152="",D152,C152)&amp;E152</f>
        <v/>
      </c>
      <c r="AE153" t="str">
        <f t="shared" si="57"/>
        <v/>
      </c>
      <c r="AF153" t="str">
        <f>IF(C152="",D152,C152)&amp;E152</f>
        <v/>
      </c>
      <c r="AG153" t="str">
        <f>IF(O153="S","B",IFERROR(VLOOKUP(AF153,$AP$3:$AQ$100,2,FALSE),""))</f>
        <v/>
      </c>
      <c r="AH153">
        <f t="shared" si="58"/>
        <v>1</v>
      </c>
      <c r="AI153" t="str">
        <f t="shared" si="59"/>
        <v/>
      </c>
    </row>
    <row r="154" spans="2:35" ht="15.75" thickBot="1" x14ac:dyDescent="0.3">
      <c r="B154" s="38" t="str">
        <f t="shared" si="53"/>
        <v/>
      </c>
      <c r="G154" s="80">
        <f>Dashboard!N154</f>
        <v>0</v>
      </c>
      <c r="I154" s="37" t="str">
        <f t="shared" si="54"/>
        <v/>
      </c>
      <c r="L154" s="20" t="str">
        <f t="shared" si="55"/>
        <v>L</v>
      </c>
      <c r="N154" s="11" t="str">
        <f t="shared" si="56"/>
        <v/>
      </c>
      <c r="U154" t="str">
        <f>IF(OR(AND(OR(U153="T-B",U153="T-C"),T153&lt;1),(AND(U153="T-T",T153&lt;2))),U153,IF(P154="Y","T-C",IF(Q154="Y","T-B",IF(R154="Y","T-T","PD"))))</f>
        <v>T-B</v>
      </c>
      <c r="W154" t="str">
        <f>IF(Dashboard!N154="P",IF(W153="",1,W153+1),"")</f>
        <v/>
      </c>
      <c r="X154" t="str">
        <f>IF(Dashboard!O154="B",IF(X153="",1,X153+1),"")</f>
        <v/>
      </c>
      <c r="AA154" s="1" t="str">
        <f t="shared" si="60"/>
        <v>000000</v>
      </c>
      <c r="AB154" s="1" t="str">
        <f t="shared" si="61"/>
        <v>000000</v>
      </c>
      <c r="AD154" t="str">
        <f>IF(C153="",D153,C153)&amp;E153</f>
        <v/>
      </c>
      <c r="AE154" t="str">
        <f t="shared" si="57"/>
        <v/>
      </c>
      <c r="AF154" t="str">
        <f>IF(C153="",D153,C153)&amp;E153</f>
        <v/>
      </c>
      <c r="AG154" t="str">
        <f>IF(O154="S","B",IFERROR(VLOOKUP(AF154,$AP$3:$AQ$100,2,FALSE),""))</f>
        <v/>
      </c>
      <c r="AH154">
        <f t="shared" si="58"/>
        <v>1</v>
      </c>
      <c r="AI154" t="str">
        <f t="shared" si="59"/>
        <v/>
      </c>
    </row>
    <row r="155" spans="2:35" ht="15.75" thickBot="1" x14ac:dyDescent="0.3">
      <c r="B155" s="38" t="str">
        <f t="shared" si="53"/>
        <v/>
      </c>
      <c r="G155" s="80">
        <f>Dashboard!N155</f>
        <v>0</v>
      </c>
      <c r="I155" s="37" t="str">
        <f t="shared" si="54"/>
        <v/>
      </c>
      <c r="L155" s="20" t="str">
        <f t="shared" si="55"/>
        <v>L</v>
      </c>
      <c r="N155" s="11" t="str">
        <f t="shared" si="56"/>
        <v/>
      </c>
      <c r="U155" t="str">
        <f>IF(OR(AND(OR(U154="T-B",U154="T-C"),T154&lt;1),(AND(U154="T-T",T154&lt;2))),U154,IF(P155="Y","T-C",IF(Q155="Y","T-B",IF(R155="Y","T-T","PD"))))</f>
        <v>T-B</v>
      </c>
      <c r="W155" t="str">
        <f>IF(Dashboard!N155="P",IF(W154="",1,W154+1),"")</f>
        <v/>
      </c>
      <c r="X155" t="str">
        <f>IF(Dashboard!O155="B",IF(X154="",1,X154+1),"")</f>
        <v/>
      </c>
      <c r="AA155" s="1" t="str">
        <f t="shared" si="60"/>
        <v>000000</v>
      </c>
      <c r="AB155" s="1" t="str">
        <f t="shared" si="61"/>
        <v>000000</v>
      </c>
      <c r="AD155" t="str">
        <f>IF(C154="",D154,C154)&amp;E154</f>
        <v/>
      </c>
      <c r="AE155" t="str">
        <f t="shared" si="57"/>
        <v/>
      </c>
      <c r="AF155" t="str">
        <f>IF(C154="",D154,C154)&amp;E154</f>
        <v/>
      </c>
      <c r="AG155" t="str">
        <f>IF(O155="S","B",IFERROR(VLOOKUP(AF155,$AP$3:$AQ$100,2,FALSE),""))</f>
        <v/>
      </c>
      <c r="AH155">
        <f t="shared" si="58"/>
        <v>1</v>
      </c>
      <c r="AI155" t="str">
        <f t="shared" si="59"/>
        <v/>
      </c>
    </row>
    <row r="156" spans="2:35" ht="15.75" thickBot="1" x14ac:dyDescent="0.3">
      <c r="B156" s="38" t="str">
        <f t="shared" si="53"/>
        <v/>
      </c>
      <c r="G156" s="80">
        <f>Dashboard!N156</f>
        <v>0</v>
      </c>
      <c r="I156" s="37" t="str">
        <f t="shared" si="54"/>
        <v/>
      </c>
      <c r="L156" s="20" t="str">
        <f t="shared" si="55"/>
        <v>L</v>
      </c>
      <c r="N156" s="11" t="str">
        <f t="shared" si="56"/>
        <v/>
      </c>
      <c r="U156" t="str">
        <f>IF(OR(AND(OR(U155="T-B",U155="T-C"),T155&lt;1),(AND(U155="T-T",T155&lt;2))),U155,IF(P156="Y","T-C",IF(Q156="Y","T-B",IF(R156="Y","T-T","PD"))))</f>
        <v>T-B</v>
      </c>
      <c r="W156" t="str">
        <f>IF(Dashboard!N156="P",IF(W155="",1,W155+1),"")</f>
        <v/>
      </c>
      <c r="X156" t="str">
        <f>IF(Dashboard!O156="B",IF(X155="",1,X155+1),"")</f>
        <v/>
      </c>
      <c r="AA156" s="1" t="str">
        <f t="shared" si="60"/>
        <v>000000</v>
      </c>
      <c r="AB156" s="1" t="str">
        <f t="shared" si="61"/>
        <v>000000</v>
      </c>
      <c r="AD156" t="str">
        <f>IF(C155="",D155,C155)&amp;E155</f>
        <v/>
      </c>
      <c r="AE156" t="str">
        <f t="shared" si="57"/>
        <v/>
      </c>
      <c r="AF156" t="str">
        <f>IF(C155="",D155,C155)&amp;E155</f>
        <v/>
      </c>
      <c r="AG156" t="str">
        <f>IF(O156="S","B",IFERROR(VLOOKUP(AF156,$AP$3:$AQ$100,2,FALSE),""))</f>
        <v/>
      </c>
      <c r="AH156">
        <f t="shared" si="58"/>
        <v>1</v>
      </c>
      <c r="AI156" t="str">
        <f t="shared" si="59"/>
        <v/>
      </c>
    </row>
    <row r="157" spans="2:35" ht="15.75" thickBot="1" x14ac:dyDescent="0.3">
      <c r="B157" s="38" t="str">
        <f t="shared" si="53"/>
        <v/>
      </c>
      <c r="G157" s="80">
        <f>Dashboard!N157</f>
        <v>0</v>
      </c>
      <c r="I157" s="37" t="str">
        <f t="shared" si="54"/>
        <v/>
      </c>
      <c r="L157" s="20" t="str">
        <f t="shared" si="55"/>
        <v>L</v>
      </c>
      <c r="N157" s="11" t="str">
        <f t="shared" si="56"/>
        <v/>
      </c>
      <c r="U157" t="str">
        <f>IF(OR(AND(OR(U156="T-B",U156="T-C"),T156&lt;1),(AND(U156="T-T",T156&lt;2))),U156,IF(P157="Y","T-C",IF(Q157="Y","T-B",IF(R157="Y","T-T","PD"))))</f>
        <v>T-B</v>
      </c>
      <c r="W157" t="str">
        <f>IF(Dashboard!N157="P",IF(W156="",1,W156+1),"")</f>
        <v/>
      </c>
      <c r="X157" t="str">
        <f>IF(Dashboard!O157="B",IF(X156="",1,X156+1),"")</f>
        <v/>
      </c>
      <c r="AA157" s="1" t="str">
        <f t="shared" si="60"/>
        <v>000000</v>
      </c>
      <c r="AB157" s="1" t="str">
        <f t="shared" si="61"/>
        <v>000000</v>
      </c>
      <c r="AD157" t="str">
        <f>IF(C156="",D156,C156)&amp;E156</f>
        <v/>
      </c>
      <c r="AE157" t="str">
        <f t="shared" si="57"/>
        <v/>
      </c>
      <c r="AF157" t="str">
        <f>IF(C156="",D156,C156)&amp;E156</f>
        <v/>
      </c>
      <c r="AG157" t="str">
        <f>IF(O157="S","B",IFERROR(VLOOKUP(AF157,$AP$3:$AQ$100,2,FALSE),""))</f>
        <v/>
      </c>
      <c r="AH157">
        <f t="shared" si="58"/>
        <v>1</v>
      </c>
      <c r="AI157" t="str">
        <f t="shared" si="59"/>
        <v/>
      </c>
    </row>
    <row r="158" spans="2:35" ht="15.75" thickBot="1" x14ac:dyDescent="0.3">
      <c r="B158" s="38" t="str">
        <f t="shared" si="53"/>
        <v/>
      </c>
      <c r="G158" s="80">
        <f>Dashboard!N158</f>
        <v>0</v>
      </c>
      <c r="I158" s="37" t="str">
        <f t="shared" si="54"/>
        <v/>
      </c>
      <c r="L158" s="20" t="str">
        <f t="shared" si="55"/>
        <v>L</v>
      </c>
      <c r="N158" s="11" t="str">
        <f t="shared" si="56"/>
        <v/>
      </c>
      <c r="U158" t="str">
        <f>IF(OR(AND(OR(U157="T-B",U157="T-C"),T157&lt;1),(AND(U157="T-T",T157&lt;2))),U157,IF(P158="Y","T-C",IF(Q158="Y","T-B",IF(R158="Y","T-T","PD"))))</f>
        <v>T-B</v>
      </c>
      <c r="W158" t="str">
        <f>IF(Dashboard!N158="P",IF(W157="",1,W157+1),"")</f>
        <v/>
      </c>
      <c r="X158" t="str">
        <f>IF(Dashboard!O158="B",IF(X157="",1,X157+1),"")</f>
        <v/>
      </c>
      <c r="AA158" s="1" t="str">
        <f t="shared" si="60"/>
        <v>000000</v>
      </c>
      <c r="AB158" s="1" t="str">
        <f t="shared" si="61"/>
        <v>000000</v>
      </c>
      <c r="AD158" t="str">
        <f>IF(C157="",D157,C157)&amp;E157</f>
        <v/>
      </c>
      <c r="AE158" t="str">
        <f t="shared" si="57"/>
        <v/>
      </c>
      <c r="AF158" t="str">
        <f>IF(C157="",D157,C157)&amp;E157</f>
        <v/>
      </c>
      <c r="AG158" t="str">
        <f>IF(O158="S","B",IFERROR(VLOOKUP(AF158,$AP$3:$AQ$100,2,FALSE),""))</f>
        <v/>
      </c>
      <c r="AH158">
        <f t="shared" si="58"/>
        <v>1</v>
      </c>
      <c r="AI158" t="str">
        <f t="shared" si="59"/>
        <v/>
      </c>
    </row>
    <row r="159" spans="2:35" ht="15.75" thickBot="1" x14ac:dyDescent="0.3">
      <c r="B159" s="38" t="str">
        <f t="shared" si="53"/>
        <v/>
      </c>
      <c r="G159" s="80">
        <f>Dashboard!N159</f>
        <v>0</v>
      </c>
      <c r="I159" s="37" t="str">
        <f t="shared" si="54"/>
        <v/>
      </c>
      <c r="L159" s="20" t="str">
        <f t="shared" si="55"/>
        <v>L</v>
      </c>
      <c r="N159" s="11" t="str">
        <f t="shared" si="56"/>
        <v/>
      </c>
      <c r="U159" t="str">
        <f>IF(OR(AND(OR(U158="T-B",U158="T-C"),T158&lt;1),(AND(U158="T-T",T158&lt;2))),U158,IF(P159="Y","T-C",IF(Q159="Y","T-B",IF(R159="Y","T-T","PD"))))</f>
        <v>T-B</v>
      </c>
      <c r="W159" t="str">
        <f>IF(Dashboard!N159="P",IF(W158="",1,W158+1),"")</f>
        <v/>
      </c>
      <c r="X159" t="str">
        <f>IF(Dashboard!O159="B",IF(X158="",1,X158+1),"")</f>
        <v/>
      </c>
      <c r="AA159" s="1" t="str">
        <f t="shared" si="60"/>
        <v>000000</v>
      </c>
      <c r="AB159" s="1" t="str">
        <f t="shared" si="61"/>
        <v>000000</v>
      </c>
      <c r="AD159" t="str">
        <f>IF(C158="",D158,C158)&amp;E158</f>
        <v/>
      </c>
      <c r="AE159" t="str">
        <f t="shared" si="57"/>
        <v/>
      </c>
      <c r="AF159" t="str">
        <f>IF(C158="",D158,C158)&amp;E158</f>
        <v/>
      </c>
      <c r="AG159" t="str">
        <f>IF(O159="S","B",IFERROR(VLOOKUP(AF159,$AP$3:$AQ$100,2,FALSE),""))</f>
        <v/>
      </c>
      <c r="AH159">
        <f t="shared" si="58"/>
        <v>1</v>
      </c>
      <c r="AI159" t="str">
        <f t="shared" si="59"/>
        <v/>
      </c>
    </row>
    <row r="160" spans="2:35" ht="15.75" thickBot="1" x14ac:dyDescent="0.3">
      <c r="B160" s="38" t="str">
        <f t="shared" si="53"/>
        <v/>
      </c>
      <c r="G160" s="80">
        <f>Dashboard!N160</f>
        <v>0</v>
      </c>
      <c r="I160" s="37" t="str">
        <f t="shared" si="54"/>
        <v/>
      </c>
      <c r="L160" s="20" t="str">
        <f t="shared" si="55"/>
        <v>L</v>
      </c>
      <c r="N160" s="11" t="str">
        <f t="shared" si="56"/>
        <v/>
      </c>
      <c r="U160" t="str">
        <f>IF(OR(AND(OR(U159="T-B",U159="T-C"),T159&lt;1),(AND(U159="T-T",T159&lt;2))),U159,IF(P160="Y","T-C",IF(Q160="Y","T-B",IF(R160="Y","T-T","PD"))))</f>
        <v>T-B</v>
      </c>
      <c r="W160" t="str">
        <f>IF(Dashboard!N160="P",IF(W159="",1,W159+1),"")</f>
        <v/>
      </c>
      <c r="X160" t="str">
        <f>IF(Dashboard!O160="B",IF(X159="",1,X159+1),"")</f>
        <v/>
      </c>
      <c r="AA160" s="1" t="str">
        <f t="shared" si="60"/>
        <v>000000</v>
      </c>
      <c r="AB160" s="1" t="str">
        <f t="shared" si="61"/>
        <v>000000</v>
      </c>
      <c r="AD160" t="str">
        <f>IF(C159="",D159,C159)&amp;E159</f>
        <v/>
      </c>
      <c r="AE160" t="str">
        <f t="shared" si="57"/>
        <v/>
      </c>
      <c r="AF160" t="str">
        <f>IF(C159="",D159,C159)&amp;E159</f>
        <v/>
      </c>
      <c r="AG160" t="str">
        <f>IF(O160="S","B",IFERROR(VLOOKUP(AF160,$AP$3:$AQ$100,2,FALSE),""))</f>
        <v/>
      </c>
      <c r="AH160">
        <f t="shared" si="58"/>
        <v>1</v>
      </c>
      <c r="AI160" t="str">
        <f t="shared" si="59"/>
        <v/>
      </c>
    </row>
    <row r="161" spans="2:35" ht="15.75" thickBot="1" x14ac:dyDescent="0.3">
      <c r="B161" s="38" t="str">
        <f t="shared" si="53"/>
        <v/>
      </c>
      <c r="G161" s="80">
        <f>Dashboard!N161</f>
        <v>0</v>
      </c>
      <c r="I161" s="37" t="str">
        <f t="shared" si="54"/>
        <v/>
      </c>
      <c r="L161" s="20" t="str">
        <f t="shared" si="55"/>
        <v>L</v>
      </c>
      <c r="N161" s="11" t="str">
        <f t="shared" si="56"/>
        <v/>
      </c>
      <c r="U161" t="str">
        <f>IF(OR(AND(OR(U160="T-B",U160="T-C"),T160&lt;1),(AND(U160="T-T",T160&lt;2))),U160,IF(P161="Y","T-C",IF(Q161="Y","T-B",IF(R161="Y","T-T","PD"))))</f>
        <v>T-B</v>
      </c>
      <c r="W161" t="str">
        <f>IF(Dashboard!N161="P",IF(W160="",1,W160+1),"")</f>
        <v/>
      </c>
      <c r="X161" t="str">
        <f>IF(Dashboard!O161="B",IF(X160="",1,X160+1),"")</f>
        <v/>
      </c>
      <c r="AA161" s="1" t="str">
        <f t="shared" si="60"/>
        <v>000000</v>
      </c>
      <c r="AB161" s="1" t="str">
        <f t="shared" si="61"/>
        <v>000000</v>
      </c>
      <c r="AD161" t="str">
        <f>IF(C160="",D160,C160)&amp;E160</f>
        <v/>
      </c>
      <c r="AE161" t="str">
        <f t="shared" si="57"/>
        <v/>
      </c>
      <c r="AF161" t="str">
        <f>IF(C160="",D160,C160)&amp;E160</f>
        <v/>
      </c>
      <c r="AG161" t="str">
        <f>IF(O161="S","B",IFERROR(VLOOKUP(AF161,$AP$3:$AQ$100,2,FALSE),""))</f>
        <v/>
      </c>
      <c r="AH161">
        <f t="shared" si="58"/>
        <v>1</v>
      </c>
      <c r="AI161" t="str">
        <f t="shared" si="59"/>
        <v/>
      </c>
    </row>
    <row r="162" spans="2:35" ht="15.75" thickBot="1" x14ac:dyDescent="0.3">
      <c r="B162" s="38" t="str">
        <f t="shared" si="53"/>
        <v/>
      </c>
      <c r="G162" s="80">
        <f>Dashboard!N162</f>
        <v>0</v>
      </c>
      <c r="I162" s="37" t="str">
        <f t="shared" si="54"/>
        <v/>
      </c>
      <c r="L162" s="20" t="str">
        <f t="shared" si="55"/>
        <v>L</v>
      </c>
      <c r="N162" s="11" t="str">
        <f t="shared" si="56"/>
        <v/>
      </c>
      <c r="U162" t="str">
        <f>IF(OR(AND(OR(U161="T-B",U161="T-C"),T161&lt;1),(AND(U161="T-T",T161&lt;2))),U161,IF(P162="Y","T-C",IF(Q162="Y","T-B",IF(R162="Y","T-T","PD"))))</f>
        <v>T-B</v>
      </c>
      <c r="W162" t="str">
        <f>IF(Dashboard!N162="P",IF(W161="",1,W161+1),"")</f>
        <v/>
      </c>
      <c r="X162" t="str">
        <f>IF(Dashboard!O162="B",IF(X161="",1,X161+1),"")</f>
        <v/>
      </c>
      <c r="AA162" s="1" t="str">
        <f t="shared" si="60"/>
        <v>000000</v>
      </c>
      <c r="AB162" s="1" t="str">
        <f t="shared" si="61"/>
        <v>000000</v>
      </c>
      <c r="AD162" t="str">
        <f>IF(C161="",D161,C161)&amp;E161</f>
        <v/>
      </c>
      <c r="AE162" t="str">
        <f t="shared" si="57"/>
        <v/>
      </c>
      <c r="AF162" t="str">
        <f>IF(C161="",D161,C161)&amp;E161</f>
        <v/>
      </c>
      <c r="AG162" t="str">
        <f>IF(O162="S","B",IFERROR(VLOOKUP(AF162,$AP$3:$AQ$100,2,FALSE),""))</f>
        <v/>
      </c>
      <c r="AH162">
        <f t="shared" si="58"/>
        <v>1</v>
      </c>
      <c r="AI162" t="str">
        <f t="shared" si="59"/>
        <v/>
      </c>
    </row>
    <row r="163" spans="2:35" ht="15.75" thickBot="1" x14ac:dyDescent="0.3">
      <c r="B163" s="38" t="str">
        <f t="shared" si="53"/>
        <v/>
      </c>
      <c r="G163" s="80">
        <f>Dashboard!N163</f>
        <v>0</v>
      </c>
      <c r="I163" s="37" t="str">
        <f t="shared" si="54"/>
        <v/>
      </c>
      <c r="L163" s="20" t="str">
        <f t="shared" si="55"/>
        <v>L</v>
      </c>
      <c r="N163" s="11" t="str">
        <f t="shared" si="56"/>
        <v/>
      </c>
      <c r="U163" t="str">
        <f>IF(OR(AND(OR(U162="T-B",U162="T-C"),T162&lt;1),(AND(U162="T-T",T162&lt;2))),U162,IF(P163="Y","T-C",IF(Q163="Y","T-B",IF(R163="Y","T-T","PD"))))</f>
        <v>T-B</v>
      </c>
      <c r="W163" t="str">
        <f>IF(Dashboard!N163="P",IF(W162="",1,W162+1),"")</f>
        <v/>
      </c>
      <c r="X163" t="str">
        <f>IF(Dashboard!O163="B",IF(X162="",1,X162+1),"")</f>
        <v/>
      </c>
      <c r="AA163" s="1" t="str">
        <f t="shared" si="60"/>
        <v>000000</v>
      </c>
      <c r="AB163" s="1" t="str">
        <f t="shared" si="61"/>
        <v>000000</v>
      </c>
      <c r="AD163" t="str">
        <f>IF(C162="",D162,C162)&amp;E162</f>
        <v/>
      </c>
      <c r="AE163" t="str">
        <f t="shared" si="57"/>
        <v/>
      </c>
      <c r="AF163" t="str">
        <f>IF(C162="",D162,C162)&amp;E162</f>
        <v/>
      </c>
      <c r="AG163" t="str">
        <f>IF(O163="S","B",IFERROR(VLOOKUP(AF163,$AP$3:$AQ$100,2,FALSE),""))</f>
        <v/>
      </c>
      <c r="AH163">
        <f t="shared" si="58"/>
        <v>1</v>
      </c>
      <c r="AI163" t="str">
        <f t="shared" si="59"/>
        <v/>
      </c>
    </row>
    <row r="164" spans="2:35" ht="15.75" thickBot="1" x14ac:dyDescent="0.3">
      <c r="B164" s="38" t="str">
        <f t="shared" si="53"/>
        <v/>
      </c>
      <c r="G164" s="80">
        <f>Dashboard!N164</f>
        <v>0</v>
      </c>
      <c r="I164" s="37" t="str">
        <f t="shared" si="54"/>
        <v/>
      </c>
      <c r="L164" s="20" t="str">
        <f t="shared" si="55"/>
        <v>L</v>
      </c>
      <c r="N164" s="11" t="str">
        <f t="shared" si="56"/>
        <v/>
      </c>
      <c r="U164" t="str">
        <f>IF(OR(AND(OR(U163="T-B",U163="T-C"),T163&lt;1),(AND(U163="T-T",T163&lt;2))),U163,IF(P164="Y","T-C",IF(Q164="Y","T-B",IF(R164="Y","T-T","PD"))))</f>
        <v>T-B</v>
      </c>
      <c r="W164" t="str">
        <f>IF(Dashboard!N164="P",IF(W163="",1,W163+1),"")</f>
        <v/>
      </c>
      <c r="X164" t="str">
        <f>IF(Dashboard!O164="B",IF(X163="",1,X163+1),"")</f>
        <v/>
      </c>
      <c r="AA164" s="1" t="str">
        <f t="shared" si="60"/>
        <v>000000</v>
      </c>
      <c r="AB164" s="1" t="str">
        <f t="shared" si="61"/>
        <v>000000</v>
      </c>
      <c r="AD164" t="str">
        <f>IF(C163="",D163,C163)&amp;E163</f>
        <v/>
      </c>
      <c r="AE164" t="str">
        <f t="shared" si="57"/>
        <v/>
      </c>
      <c r="AF164" t="str">
        <f>IF(C163="",D163,C163)&amp;E163</f>
        <v/>
      </c>
      <c r="AG164" t="str">
        <f>IF(O164="S","B",IFERROR(VLOOKUP(AF164,$AP$3:$AQ$100,2,FALSE),""))</f>
        <v/>
      </c>
      <c r="AH164">
        <f t="shared" si="58"/>
        <v>1</v>
      </c>
      <c r="AI164" t="str">
        <f t="shared" si="59"/>
        <v/>
      </c>
    </row>
    <row r="165" spans="2:35" ht="15.75" thickBot="1" x14ac:dyDescent="0.3">
      <c r="B165" s="38" t="str">
        <f t="shared" si="53"/>
        <v/>
      </c>
      <c r="G165" s="80">
        <f>Dashboard!N165</f>
        <v>0</v>
      </c>
      <c r="I165" s="37" t="str">
        <f t="shared" si="54"/>
        <v/>
      </c>
      <c r="L165" s="20" t="str">
        <f t="shared" si="55"/>
        <v>L</v>
      </c>
      <c r="N165" s="11" t="str">
        <f t="shared" si="56"/>
        <v/>
      </c>
      <c r="U165" t="str">
        <f>IF(OR(AND(OR(U164="T-B",U164="T-C"),T164&lt;1),(AND(U164="T-T",T164&lt;2))),U164,IF(P165="Y","T-C",IF(Q165="Y","T-B",IF(R165="Y","T-T","PD"))))</f>
        <v>T-B</v>
      </c>
      <c r="W165" t="str">
        <f>IF(Dashboard!N165="P",IF(W164="",1,W164+1),"")</f>
        <v/>
      </c>
      <c r="X165" t="str">
        <f>IF(Dashboard!O165="B",IF(X164="",1,X164+1),"")</f>
        <v/>
      </c>
      <c r="AA165" s="1" t="str">
        <f t="shared" si="60"/>
        <v>000000</v>
      </c>
      <c r="AB165" s="1" t="str">
        <f t="shared" si="61"/>
        <v>000000</v>
      </c>
      <c r="AD165" t="str">
        <f>IF(C164="",D164,C164)&amp;E164</f>
        <v/>
      </c>
      <c r="AE165" t="str">
        <f t="shared" si="57"/>
        <v/>
      </c>
      <c r="AF165" t="str">
        <f>IF(C164="",D164,C164)&amp;E164</f>
        <v/>
      </c>
      <c r="AG165" t="str">
        <f>IF(O165="S","B",IFERROR(VLOOKUP(AF165,$AP$3:$AQ$100,2,FALSE),""))</f>
        <v/>
      </c>
      <c r="AH165">
        <f t="shared" si="58"/>
        <v>1</v>
      </c>
      <c r="AI165" t="str">
        <f t="shared" si="59"/>
        <v/>
      </c>
    </row>
    <row r="166" spans="2:35" ht="15.75" thickBot="1" x14ac:dyDescent="0.3">
      <c r="B166" s="38" t="str">
        <f t="shared" si="53"/>
        <v/>
      </c>
      <c r="G166" s="80">
        <f>Dashboard!N166</f>
        <v>0</v>
      </c>
      <c r="I166" s="37" t="str">
        <f t="shared" si="54"/>
        <v/>
      </c>
      <c r="L166" s="20" t="str">
        <f t="shared" si="55"/>
        <v>L</v>
      </c>
      <c r="N166" s="11" t="str">
        <f t="shared" si="56"/>
        <v/>
      </c>
      <c r="U166" t="str">
        <f>IF(OR(AND(OR(U165="T-B",U165="T-C"),T165&lt;1),(AND(U165="T-T",T165&lt;2))),U165,IF(P166="Y","T-C",IF(Q166="Y","T-B",IF(R166="Y","T-T","PD"))))</f>
        <v>T-B</v>
      </c>
      <c r="W166" t="str">
        <f>IF(Dashboard!N166="P",IF(W165="",1,W165+1),"")</f>
        <v/>
      </c>
      <c r="X166" t="str">
        <f>IF(Dashboard!O166="B",IF(X165="",1,X165+1),"")</f>
        <v/>
      </c>
      <c r="AA166" s="1" t="str">
        <f t="shared" si="60"/>
        <v>000000</v>
      </c>
      <c r="AB166" s="1" t="str">
        <f t="shared" si="61"/>
        <v>000000</v>
      </c>
      <c r="AD166" t="str">
        <f>IF(C165="",D165,C165)&amp;E165</f>
        <v/>
      </c>
      <c r="AE166" t="str">
        <f t="shared" si="57"/>
        <v/>
      </c>
      <c r="AF166" t="str">
        <f>IF(C165="",D165,C165)&amp;E165</f>
        <v/>
      </c>
      <c r="AG166" t="str">
        <f>IF(O166="S","B",IFERROR(VLOOKUP(AF166,$AP$3:$AQ$100,2,FALSE),""))</f>
        <v/>
      </c>
      <c r="AH166">
        <f t="shared" si="58"/>
        <v>1</v>
      </c>
      <c r="AI166" t="str">
        <f t="shared" si="59"/>
        <v/>
      </c>
    </row>
    <row r="167" spans="2:35" ht="15.75" thickBot="1" x14ac:dyDescent="0.3">
      <c r="B167" s="38" t="str">
        <f t="shared" si="53"/>
        <v/>
      </c>
      <c r="G167" s="80">
        <f>Dashboard!N167</f>
        <v>0</v>
      </c>
      <c r="I167" s="37" t="str">
        <f t="shared" si="54"/>
        <v/>
      </c>
      <c r="L167" s="20" t="str">
        <f t="shared" si="55"/>
        <v>L</v>
      </c>
      <c r="N167" s="11" t="str">
        <f t="shared" si="56"/>
        <v/>
      </c>
      <c r="U167" t="str">
        <f>IF(OR(AND(OR(U166="T-B",U166="T-C"),T166&lt;1),(AND(U166="T-T",T166&lt;2))),U166,IF(P167="Y","T-C",IF(Q167="Y","T-B",IF(R167="Y","T-T","PD"))))</f>
        <v>T-B</v>
      </c>
      <c r="W167" t="str">
        <f>IF(Dashboard!N167="P",IF(W166="",1,W166+1),"")</f>
        <v/>
      </c>
      <c r="X167" t="str">
        <f>IF(Dashboard!O167="B",IF(X166="",1,X166+1),"")</f>
        <v/>
      </c>
      <c r="AA167" s="1" t="str">
        <f t="shared" si="60"/>
        <v>000000</v>
      </c>
      <c r="AB167" s="1" t="str">
        <f t="shared" si="61"/>
        <v>000000</v>
      </c>
      <c r="AD167" t="str">
        <f>IF(C166="",D166,C166)&amp;E166</f>
        <v/>
      </c>
      <c r="AE167" t="str">
        <f t="shared" si="57"/>
        <v/>
      </c>
      <c r="AF167" t="str">
        <f>IF(C166="",D166,C166)&amp;E166</f>
        <v/>
      </c>
      <c r="AG167" t="str">
        <f>IF(O167="S","B",IFERROR(VLOOKUP(AF167,$AP$3:$AQ$100,2,FALSE),""))</f>
        <v/>
      </c>
      <c r="AH167">
        <f t="shared" si="58"/>
        <v>1</v>
      </c>
      <c r="AI167" t="str">
        <f t="shared" si="59"/>
        <v/>
      </c>
    </row>
    <row r="168" spans="2:35" ht="15.75" thickBot="1" x14ac:dyDescent="0.3">
      <c r="B168" s="38" t="str">
        <f t="shared" si="53"/>
        <v/>
      </c>
      <c r="G168" s="80">
        <f>Dashboard!N168</f>
        <v>0</v>
      </c>
      <c r="I168" s="37" t="str">
        <f t="shared" si="54"/>
        <v/>
      </c>
      <c r="L168" s="20" t="str">
        <f t="shared" si="55"/>
        <v>L</v>
      </c>
      <c r="N168" s="11" t="str">
        <f t="shared" si="56"/>
        <v/>
      </c>
      <c r="U168" t="str">
        <f>IF(OR(AND(OR(U167="T-B",U167="T-C"),T167&lt;1),(AND(U167="T-T",T167&lt;2))),U167,IF(P168="Y","T-C",IF(Q168="Y","T-B",IF(R168="Y","T-T","PD"))))</f>
        <v>T-B</v>
      </c>
      <c r="W168" t="str">
        <f>IF(Dashboard!N168="P",IF(W167="",1,W167+1),"")</f>
        <v/>
      </c>
      <c r="X168" t="str">
        <f>IF(Dashboard!O168="B",IF(X167="",1,X167+1),"")</f>
        <v/>
      </c>
      <c r="AA168" s="1" t="str">
        <f t="shared" si="60"/>
        <v>000000</v>
      </c>
      <c r="AB168" s="1" t="str">
        <f t="shared" si="61"/>
        <v>000000</v>
      </c>
      <c r="AD168" t="str">
        <f>IF(C167="",D167,C167)&amp;E167</f>
        <v/>
      </c>
      <c r="AE168" t="str">
        <f t="shared" si="57"/>
        <v/>
      </c>
      <c r="AF168" t="str">
        <f>IF(C167="",D167,C167)&amp;E167</f>
        <v/>
      </c>
      <c r="AG168" t="str">
        <f>IF(O168="S","B",IFERROR(VLOOKUP(AF168,$AP$3:$AQ$100,2,FALSE),""))</f>
        <v/>
      </c>
      <c r="AH168">
        <f t="shared" si="58"/>
        <v>1</v>
      </c>
      <c r="AI168" t="str">
        <f t="shared" si="59"/>
        <v/>
      </c>
    </row>
    <row r="169" spans="2:35" ht="15.75" thickBot="1" x14ac:dyDescent="0.3">
      <c r="B169" s="38" t="str">
        <f t="shared" si="53"/>
        <v/>
      </c>
      <c r="G169" s="80">
        <f>Dashboard!N169</f>
        <v>0</v>
      </c>
      <c r="I169" s="37" t="str">
        <f t="shared" si="54"/>
        <v/>
      </c>
      <c r="L169" s="20" t="str">
        <f t="shared" si="55"/>
        <v>L</v>
      </c>
      <c r="N169" s="11" t="str">
        <f t="shared" si="56"/>
        <v/>
      </c>
      <c r="U169" t="str">
        <f>IF(OR(AND(OR(U168="T-B",U168="T-C"),T168&lt;1),(AND(U168="T-T",T168&lt;2))),U168,IF(P169="Y","T-C",IF(Q169="Y","T-B",IF(R169="Y","T-T","PD"))))</f>
        <v>T-B</v>
      </c>
      <c r="W169" t="str">
        <f>IF(Dashboard!N169="P",IF(W168="",1,W168+1),"")</f>
        <v/>
      </c>
      <c r="X169" t="str">
        <f>IF(Dashboard!O169="B",IF(X168="",1,X168+1),"")</f>
        <v/>
      </c>
      <c r="AA169" s="1" t="str">
        <f t="shared" si="60"/>
        <v>000000</v>
      </c>
      <c r="AB169" s="1" t="str">
        <f t="shared" si="61"/>
        <v>000000</v>
      </c>
      <c r="AD169" t="str">
        <f>IF(C168="",D168,C168)&amp;E168</f>
        <v/>
      </c>
      <c r="AE169" t="str">
        <f t="shared" si="57"/>
        <v/>
      </c>
      <c r="AF169" t="str">
        <f>IF(C168="",D168,C168)&amp;E168</f>
        <v/>
      </c>
      <c r="AG169" t="str">
        <f>IF(O169="S","B",IFERROR(VLOOKUP(AF169,$AP$3:$AQ$100,2,FALSE),""))</f>
        <v/>
      </c>
      <c r="AH169">
        <f t="shared" si="58"/>
        <v>1</v>
      </c>
      <c r="AI169" t="str">
        <f t="shared" si="59"/>
        <v/>
      </c>
    </row>
    <row r="170" spans="2:35" ht="15.75" thickBot="1" x14ac:dyDescent="0.3">
      <c r="B170" s="38" t="str">
        <f t="shared" si="53"/>
        <v/>
      </c>
      <c r="G170" s="80">
        <f>Dashboard!N170</f>
        <v>0</v>
      </c>
      <c r="I170" s="37" t="str">
        <f t="shared" si="54"/>
        <v/>
      </c>
      <c r="L170" s="20" t="str">
        <f t="shared" si="55"/>
        <v>L</v>
      </c>
      <c r="N170" s="11" t="str">
        <f t="shared" si="56"/>
        <v/>
      </c>
      <c r="U170" t="str">
        <f>IF(OR(AND(OR(U169="T-B",U169="T-C"),T169&lt;1),(AND(U169="T-T",T169&lt;2))),U169,IF(P170="Y","T-C",IF(Q170="Y","T-B",IF(R170="Y","T-T","PD"))))</f>
        <v>T-B</v>
      </c>
      <c r="W170" t="str">
        <f>IF(Dashboard!N170="P",IF(W169="",1,W169+1),"")</f>
        <v/>
      </c>
      <c r="X170" t="str">
        <f>IF(Dashboard!O170="B",IF(X169="",1,X169+1),"")</f>
        <v/>
      </c>
      <c r="AA170" s="1" t="str">
        <f t="shared" si="60"/>
        <v>000000</v>
      </c>
      <c r="AB170" s="1" t="str">
        <f t="shared" si="61"/>
        <v>000000</v>
      </c>
      <c r="AD170" t="str">
        <f>IF(C169="",D169,C169)&amp;E169</f>
        <v/>
      </c>
      <c r="AE170" t="str">
        <f t="shared" si="57"/>
        <v/>
      </c>
      <c r="AF170" t="str">
        <f>IF(C169="",D169,C169)&amp;E169</f>
        <v/>
      </c>
      <c r="AG170" t="str">
        <f>IF(O170="S","B",IFERROR(VLOOKUP(AF170,$AP$3:$AQ$100,2,FALSE),""))</f>
        <v/>
      </c>
      <c r="AH170">
        <f t="shared" si="58"/>
        <v>1</v>
      </c>
      <c r="AI170" t="str">
        <f t="shared" si="59"/>
        <v/>
      </c>
    </row>
    <row r="171" spans="2:35" ht="15.75" thickBot="1" x14ac:dyDescent="0.3">
      <c r="B171" s="38" t="str">
        <f t="shared" si="53"/>
        <v/>
      </c>
      <c r="G171" s="80">
        <f>Dashboard!N171</f>
        <v>0</v>
      </c>
      <c r="I171" s="37" t="str">
        <f t="shared" si="54"/>
        <v/>
      </c>
      <c r="L171" s="20" t="str">
        <f t="shared" si="55"/>
        <v>L</v>
      </c>
      <c r="N171" s="11" t="str">
        <f t="shared" si="56"/>
        <v/>
      </c>
      <c r="U171" t="str">
        <f>IF(OR(AND(OR(U170="T-B",U170="T-C"),T170&lt;1),(AND(U170="T-T",T170&lt;2))),U170,IF(P171="Y","T-C",IF(Q171="Y","T-B",IF(R171="Y","T-T","PD"))))</f>
        <v>T-B</v>
      </c>
      <c r="W171" t="str">
        <f>IF(Dashboard!N171="P",IF(W170="",1,W170+1),"")</f>
        <v/>
      </c>
      <c r="X171" t="str">
        <f>IF(Dashboard!O171="B",IF(X170="",1,X170+1),"")</f>
        <v/>
      </c>
      <c r="AA171" s="1" t="str">
        <f t="shared" si="60"/>
        <v>000000</v>
      </c>
      <c r="AB171" s="1" t="str">
        <f t="shared" si="61"/>
        <v>000000</v>
      </c>
      <c r="AD171" t="str">
        <f>IF(C170="",D170,C170)&amp;E170</f>
        <v/>
      </c>
      <c r="AE171" t="str">
        <f t="shared" si="57"/>
        <v/>
      </c>
      <c r="AF171" t="str">
        <f>IF(C170="",D170,C170)&amp;E170</f>
        <v/>
      </c>
      <c r="AG171" t="str">
        <f>IF(O171="S","B",IFERROR(VLOOKUP(AF171,$AP$3:$AQ$100,2,FALSE),""))</f>
        <v/>
      </c>
      <c r="AH171">
        <f t="shared" si="58"/>
        <v>1</v>
      </c>
      <c r="AI171" t="str">
        <f t="shared" si="59"/>
        <v/>
      </c>
    </row>
    <row r="172" spans="2:35" ht="15.75" thickBot="1" x14ac:dyDescent="0.3">
      <c r="B172" s="38" t="str">
        <f t="shared" si="53"/>
        <v/>
      </c>
      <c r="G172" s="80">
        <f>Dashboard!N172</f>
        <v>0</v>
      </c>
      <c r="I172" s="37" t="str">
        <f t="shared" si="54"/>
        <v/>
      </c>
      <c r="L172" s="20" t="str">
        <f t="shared" si="55"/>
        <v>L</v>
      </c>
      <c r="N172" s="11" t="str">
        <f t="shared" si="56"/>
        <v/>
      </c>
      <c r="U172" t="str">
        <f>IF(OR(AND(OR(U171="T-B",U171="T-C"),T171&lt;1),(AND(U171="T-T",T171&lt;2))),U171,IF(P172="Y","T-C",IF(Q172="Y","T-B",IF(R172="Y","T-T","PD"))))</f>
        <v>T-B</v>
      </c>
      <c r="W172" t="str">
        <f>IF(Dashboard!N172="P",IF(W171="",1,W171+1),"")</f>
        <v/>
      </c>
      <c r="X172" t="str">
        <f>IF(Dashboard!O172="B",IF(X171="",1,X171+1),"")</f>
        <v/>
      </c>
      <c r="AA172" s="1" t="str">
        <f t="shared" si="60"/>
        <v>000000</v>
      </c>
      <c r="AB172" s="1" t="str">
        <f t="shared" si="61"/>
        <v>000000</v>
      </c>
      <c r="AD172" t="str">
        <f>IF(C171="",D171,C171)&amp;E171</f>
        <v/>
      </c>
      <c r="AE172" t="str">
        <f t="shared" si="57"/>
        <v/>
      </c>
      <c r="AF172" t="str">
        <f>IF(C171="",D171,C171)&amp;E171</f>
        <v/>
      </c>
      <c r="AG172" t="str">
        <f>IF(O172="S","B",IFERROR(VLOOKUP(AF172,$AP$3:$AQ$100,2,FALSE),""))</f>
        <v/>
      </c>
      <c r="AH172">
        <f t="shared" si="58"/>
        <v>1</v>
      </c>
      <c r="AI172" t="str">
        <f t="shared" si="59"/>
        <v/>
      </c>
    </row>
    <row r="173" spans="2:35" ht="15.75" thickBot="1" x14ac:dyDescent="0.3">
      <c r="B173" s="38" t="str">
        <f t="shared" si="53"/>
        <v/>
      </c>
      <c r="G173" s="80">
        <f>Dashboard!N173</f>
        <v>0</v>
      </c>
      <c r="I173" s="37" t="str">
        <f t="shared" si="54"/>
        <v/>
      </c>
      <c r="L173" s="20" t="str">
        <f t="shared" si="55"/>
        <v>L</v>
      </c>
      <c r="N173" s="11" t="str">
        <f t="shared" si="56"/>
        <v/>
      </c>
      <c r="U173" t="str">
        <f>IF(OR(AND(OR(U172="T-B",U172="T-C"),T172&lt;1),(AND(U172="T-T",T172&lt;2))),U172,IF(P173="Y","T-C",IF(Q173="Y","T-B",IF(R173="Y","T-T","PD"))))</f>
        <v>T-B</v>
      </c>
      <c r="W173" t="str">
        <f>IF(Dashboard!N173="P",IF(W172="",1,W172+1),"")</f>
        <v/>
      </c>
      <c r="X173" t="str">
        <f>IF(Dashboard!O173="B",IF(X172="",1,X172+1),"")</f>
        <v/>
      </c>
      <c r="AA173" s="1" t="str">
        <f t="shared" si="60"/>
        <v>000000</v>
      </c>
      <c r="AB173" s="1" t="str">
        <f t="shared" si="61"/>
        <v>000000</v>
      </c>
      <c r="AD173" t="str">
        <f>IF(C172="",D172,C172)&amp;E172</f>
        <v/>
      </c>
      <c r="AE173" t="str">
        <f t="shared" si="57"/>
        <v/>
      </c>
      <c r="AF173" t="str">
        <f>IF(C172="",D172,C172)&amp;E172</f>
        <v/>
      </c>
      <c r="AG173" t="str">
        <f>IF(O173="S","B",IFERROR(VLOOKUP(AF173,$AP$3:$AQ$100,2,FALSE),""))</f>
        <v/>
      </c>
      <c r="AH173">
        <f t="shared" si="58"/>
        <v>1</v>
      </c>
      <c r="AI173" t="str">
        <f t="shared" si="59"/>
        <v/>
      </c>
    </row>
    <row r="174" spans="2:35" ht="15.75" thickBot="1" x14ac:dyDescent="0.3">
      <c r="B174" s="38" t="str">
        <f t="shared" si="53"/>
        <v/>
      </c>
      <c r="G174" s="80">
        <f>Dashboard!N174</f>
        <v>0</v>
      </c>
      <c r="I174" s="37" t="str">
        <f t="shared" si="54"/>
        <v/>
      </c>
      <c r="L174" s="20" t="str">
        <f t="shared" si="55"/>
        <v>L</v>
      </c>
      <c r="N174" s="11" t="str">
        <f t="shared" si="56"/>
        <v/>
      </c>
      <c r="U174" t="str">
        <f>IF(OR(AND(OR(U173="T-B",U173="T-C"),T173&lt;1),(AND(U173="T-T",T173&lt;2))),U173,IF(P174="Y","T-C",IF(Q174="Y","T-B",IF(R174="Y","T-T","PD"))))</f>
        <v>T-B</v>
      </c>
      <c r="W174" t="str">
        <f>IF(Dashboard!N174="P",IF(W173="",1,W173+1),"")</f>
        <v/>
      </c>
      <c r="X174" t="str">
        <f>IF(Dashboard!O174="B",IF(X173="",1,X173+1),"")</f>
        <v/>
      </c>
      <c r="AA174" s="1" t="str">
        <f t="shared" si="60"/>
        <v>000000</v>
      </c>
      <c r="AB174" s="1" t="str">
        <f t="shared" si="61"/>
        <v>000000</v>
      </c>
      <c r="AD174" t="str">
        <f>IF(C173="",D173,C173)&amp;E173</f>
        <v/>
      </c>
      <c r="AE174" t="str">
        <f t="shared" si="57"/>
        <v/>
      </c>
      <c r="AF174" t="str">
        <f>IF(C173="",D173,C173)&amp;E173</f>
        <v/>
      </c>
      <c r="AG174" t="str">
        <f>IF(O174="S","B",IFERROR(VLOOKUP(AF174,$AP$3:$AQ$100,2,FALSE),""))</f>
        <v/>
      </c>
      <c r="AH174">
        <f t="shared" si="58"/>
        <v>1</v>
      </c>
      <c r="AI174" t="str">
        <f t="shared" si="59"/>
        <v/>
      </c>
    </row>
    <row r="175" spans="2:35" ht="15.75" thickBot="1" x14ac:dyDescent="0.3">
      <c r="B175" s="38" t="str">
        <f t="shared" si="53"/>
        <v/>
      </c>
      <c r="G175" s="80">
        <f>Dashboard!N175</f>
        <v>0</v>
      </c>
      <c r="I175" s="37" t="str">
        <f t="shared" si="54"/>
        <v/>
      </c>
      <c r="L175" s="20" t="str">
        <f t="shared" si="55"/>
        <v>L</v>
      </c>
      <c r="N175" s="11" t="str">
        <f t="shared" si="56"/>
        <v/>
      </c>
      <c r="U175" t="str">
        <f>IF(OR(AND(OR(U174="T-B",U174="T-C"),T174&lt;1),(AND(U174="T-T",T174&lt;2))),U174,IF(P175="Y","T-C",IF(Q175="Y","T-B",IF(R175="Y","T-T","PD"))))</f>
        <v>T-B</v>
      </c>
      <c r="W175" t="str">
        <f>IF(Dashboard!N175="P",IF(W174="",1,W174+1),"")</f>
        <v/>
      </c>
      <c r="X175" t="str">
        <f>IF(Dashboard!O175="B",IF(X174="",1,X174+1),"")</f>
        <v/>
      </c>
      <c r="AA175" s="1" t="str">
        <f t="shared" si="60"/>
        <v>000000</v>
      </c>
      <c r="AB175" s="1" t="str">
        <f t="shared" si="61"/>
        <v>000000</v>
      </c>
      <c r="AD175" t="str">
        <f>IF(C174="",D174,C174)&amp;E174</f>
        <v/>
      </c>
      <c r="AE175" t="str">
        <f t="shared" si="57"/>
        <v/>
      </c>
      <c r="AF175" t="str">
        <f>IF(C174="",D174,C174)&amp;E174</f>
        <v/>
      </c>
      <c r="AG175" t="str">
        <f>IF(O175="S","B",IFERROR(VLOOKUP(AF175,$AP$3:$AQ$100,2,FALSE),""))</f>
        <v/>
      </c>
      <c r="AH175">
        <f t="shared" si="58"/>
        <v>1</v>
      </c>
      <c r="AI175" t="str">
        <f t="shared" si="59"/>
        <v/>
      </c>
    </row>
    <row r="176" spans="2:35" ht="15.75" thickBot="1" x14ac:dyDescent="0.3">
      <c r="B176" s="38" t="str">
        <f t="shared" si="53"/>
        <v/>
      </c>
      <c r="G176" s="80">
        <f>Dashboard!N176</f>
        <v>0</v>
      </c>
      <c r="I176" s="37" t="str">
        <f t="shared" si="54"/>
        <v/>
      </c>
      <c r="L176" s="20" t="str">
        <f t="shared" si="55"/>
        <v>L</v>
      </c>
      <c r="N176" s="11" t="str">
        <f t="shared" si="56"/>
        <v/>
      </c>
      <c r="U176" t="str">
        <f>IF(OR(AND(OR(U175="T-B",U175="T-C"),T175&lt;1),(AND(U175="T-T",T175&lt;2))),U175,IF(P176="Y","T-C",IF(Q176="Y","T-B",IF(R176="Y","T-T","PD"))))</f>
        <v>T-B</v>
      </c>
      <c r="W176" t="str">
        <f>IF(Dashboard!N176="P",IF(W175="",1,W175+1),"")</f>
        <v/>
      </c>
      <c r="X176" t="str">
        <f>IF(Dashboard!O176="B",IF(X175="",1,X175+1),"")</f>
        <v/>
      </c>
      <c r="AA176" s="1" t="str">
        <f t="shared" si="60"/>
        <v>000000</v>
      </c>
      <c r="AB176" s="1" t="str">
        <f t="shared" si="61"/>
        <v>000000</v>
      </c>
      <c r="AD176" t="str">
        <f>IF(C175="",D175,C175)&amp;E175</f>
        <v/>
      </c>
      <c r="AE176" t="str">
        <f t="shared" si="57"/>
        <v/>
      </c>
      <c r="AF176" t="str">
        <f>IF(C175="",D175,C175)&amp;E175</f>
        <v/>
      </c>
      <c r="AG176" t="str">
        <f>IF(O176="S","B",IFERROR(VLOOKUP(AF176,$AP$3:$AQ$100,2,FALSE),""))</f>
        <v/>
      </c>
      <c r="AH176">
        <f t="shared" si="58"/>
        <v>1</v>
      </c>
      <c r="AI176" t="str">
        <f t="shared" si="59"/>
        <v/>
      </c>
    </row>
    <row r="177" spans="2:35" ht="15.75" thickBot="1" x14ac:dyDescent="0.3">
      <c r="B177" s="38" t="str">
        <f t="shared" si="53"/>
        <v/>
      </c>
      <c r="G177" s="80">
        <f>Dashboard!N177</f>
        <v>0</v>
      </c>
      <c r="I177" s="37" t="str">
        <f t="shared" si="54"/>
        <v/>
      </c>
      <c r="L177" s="20" t="str">
        <f t="shared" si="55"/>
        <v>L</v>
      </c>
      <c r="N177" s="11" t="str">
        <f t="shared" si="56"/>
        <v/>
      </c>
      <c r="U177" t="str">
        <f>IF(OR(AND(OR(U176="T-B",U176="T-C"),T176&lt;1),(AND(U176="T-T",T176&lt;2))),U176,IF(P177="Y","T-C",IF(Q177="Y","T-B",IF(R177="Y","T-T","PD"))))</f>
        <v>T-B</v>
      </c>
      <c r="W177" t="str">
        <f>IF(Dashboard!N177="P",IF(W176="",1,W176+1),"")</f>
        <v/>
      </c>
      <c r="X177" t="str">
        <f>IF(Dashboard!O177="B",IF(X176="",1,X176+1),"")</f>
        <v/>
      </c>
      <c r="AA177" s="1" t="str">
        <f t="shared" si="60"/>
        <v>000000</v>
      </c>
      <c r="AB177" s="1" t="str">
        <f t="shared" si="61"/>
        <v>000000</v>
      </c>
      <c r="AD177" t="str">
        <f>IF(C176="",D176,C176)&amp;E176</f>
        <v/>
      </c>
      <c r="AE177" t="str">
        <f t="shared" si="57"/>
        <v/>
      </c>
      <c r="AF177" t="str">
        <f>IF(C176="",D176,C176)&amp;E176</f>
        <v/>
      </c>
      <c r="AG177" t="str">
        <f>IF(O177="S","B",IFERROR(VLOOKUP(AF177,$AP$3:$AQ$100,2,FALSE),""))</f>
        <v/>
      </c>
      <c r="AH177">
        <f t="shared" si="58"/>
        <v>1</v>
      </c>
      <c r="AI177" t="str">
        <f t="shared" si="59"/>
        <v/>
      </c>
    </row>
    <row r="178" spans="2:35" ht="15.75" thickBot="1" x14ac:dyDescent="0.3">
      <c r="B178" s="38" t="str">
        <f t="shared" si="53"/>
        <v/>
      </c>
      <c r="G178" s="80">
        <f>Dashboard!N178</f>
        <v>0</v>
      </c>
      <c r="I178" s="37" t="str">
        <f t="shared" si="54"/>
        <v/>
      </c>
      <c r="L178" s="20" t="str">
        <f t="shared" si="55"/>
        <v>L</v>
      </c>
      <c r="N178" s="11" t="str">
        <f t="shared" si="56"/>
        <v/>
      </c>
      <c r="U178" t="str">
        <f>IF(OR(AND(OR(U177="T-B",U177="T-C"),T177&lt;1),(AND(U177="T-T",T177&lt;2))),U177,IF(P178="Y","T-C",IF(Q178="Y","T-B",IF(R178="Y","T-T","PD"))))</f>
        <v>T-B</v>
      </c>
      <c r="W178" t="str">
        <f>IF(Dashboard!N178="P",IF(W177="",1,W177+1),"")</f>
        <v/>
      </c>
      <c r="X178" t="str">
        <f>IF(Dashboard!O178="B",IF(X177="",1,X177+1),"")</f>
        <v/>
      </c>
      <c r="AA178" s="1" t="str">
        <f t="shared" si="60"/>
        <v>000000</v>
      </c>
      <c r="AB178" s="1" t="str">
        <f t="shared" si="61"/>
        <v>000000</v>
      </c>
      <c r="AD178" t="str">
        <f>IF(C177="",D177,C177)&amp;E177</f>
        <v/>
      </c>
      <c r="AE178" t="str">
        <f t="shared" si="57"/>
        <v/>
      </c>
      <c r="AF178" t="str">
        <f>IF(C177="",D177,C177)&amp;E177</f>
        <v/>
      </c>
      <c r="AG178" t="str">
        <f>IF(O178="S","B",IFERROR(VLOOKUP(AF178,$AP$3:$AQ$100,2,FALSE),""))</f>
        <v/>
      </c>
      <c r="AH178">
        <f t="shared" si="58"/>
        <v>1</v>
      </c>
      <c r="AI178" t="str">
        <f t="shared" si="59"/>
        <v/>
      </c>
    </row>
    <row r="179" spans="2:35" ht="15.75" thickBot="1" x14ac:dyDescent="0.3">
      <c r="B179" s="38" t="str">
        <f t="shared" si="53"/>
        <v/>
      </c>
      <c r="G179" s="80">
        <f>Dashboard!N179</f>
        <v>0</v>
      </c>
      <c r="I179" s="37" t="str">
        <f t="shared" si="54"/>
        <v/>
      </c>
      <c r="L179" s="20" t="str">
        <f t="shared" si="55"/>
        <v>L</v>
      </c>
      <c r="N179" s="11" t="str">
        <f t="shared" si="56"/>
        <v/>
      </c>
      <c r="U179" t="str">
        <f>IF(OR(AND(OR(U178="T-B",U178="T-C"),T178&lt;1),(AND(U178="T-T",T178&lt;2))),U178,IF(P179="Y","T-C",IF(Q179="Y","T-B",IF(R179="Y","T-T","PD"))))</f>
        <v>T-B</v>
      </c>
      <c r="W179" t="str">
        <f>IF(Dashboard!N179="P",IF(W178="",1,W178+1),"")</f>
        <v/>
      </c>
      <c r="X179" t="str">
        <f>IF(Dashboard!O179="B",IF(X178="",1,X178+1),"")</f>
        <v/>
      </c>
      <c r="AA179" s="1" t="str">
        <f t="shared" si="60"/>
        <v>000000</v>
      </c>
      <c r="AB179" s="1" t="str">
        <f t="shared" si="61"/>
        <v>000000</v>
      </c>
      <c r="AD179" t="str">
        <f>IF(C178="",D178,C178)&amp;E178</f>
        <v/>
      </c>
      <c r="AE179" t="str">
        <f t="shared" si="57"/>
        <v/>
      </c>
      <c r="AF179" t="str">
        <f>IF(C178="",D178,C178)&amp;E178</f>
        <v/>
      </c>
      <c r="AG179" t="str">
        <f>IF(O179="S","B",IFERROR(VLOOKUP(AF179,$AP$3:$AQ$100,2,FALSE),""))</f>
        <v/>
      </c>
      <c r="AH179">
        <f t="shared" si="58"/>
        <v>1</v>
      </c>
      <c r="AI179" t="str">
        <f t="shared" si="59"/>
        <v/>
      </c>
    </row>
    <row r="180" spans="2:35" ht="15.75" thickBot="1" x14ac:dyDescent="0.3">
      <c r="B180" s="38" t="str">
        <f t="shared" si="53"/>
        <v/>
      </c>
      <c r="G180" s="80">
        <f>Dashboard!N180</f>
        <v>0</v>
      </c>
      <c r="I180" s="37" t="str">
        <f t="shared" si="54"/>
        <v/>
      </c>
      <c r="L180" s="20" t="str">
        <f t="shared" si="55"/>
        <v>L</v>
      </c>
      <c r="N180" s="11" t="str">
        <f t="shared" si="56"/>
        <v/>
      </c>
      <c r="U180" t="str">
        <f>IF(OR(AND(OR(U179="T-B",U179="T-C"),T179&lt;1),(AND(U179="T-T",T179&lt;2))),U179,IF(P180="Y","T-C",IF(Q180="Y","T-B",IF(R180="Y","T-T","PD"))))</f>
        <v>T-B</v>
      </c>
      <c r="W180" t="str">
        <f>IF(Dashboard!N180="P",IF(W179="",1,W179+1),"")</f>
        <v/>
      </c>
      <c r="X180" t="str">
        <f>IF(Dashboard!O180="B",IF(X179="",1,X179+1),"")</f>
        <v/>
      </c>
      <c r="AA180" s="1" t="str">
        <f t="shared" si="60"/>
        <v>000000</v>
      </c>
      <c r="AB180" s="1" t="str">
        <f t="shared" si="61"/>
        <v>000000</v>
      </c>
      <c r="AD180" t="str">
        <f>IF(C179="",D179,C179)&amp;E179</f>
        <v/>
      </c>
      <c r="AE180" t="str">
        <f t="shared" si="57"/>
        <v/>
      </c>
      <c r="AF180" t="str">
        <f>IF(C179="",D179,C179)&amp;E179</f>
        <v/>
      </c>
      <c r="AG180" t="str">
        <f>IF(O180="S","B",IFERROR(VLOOKUP(AF180,$AP$3:$AQ$100,2,FALSE),""))</f>
        <v/>
      </c>
      <c r="AH180">
        <f t="shared" si="58"/>
        <v>1</v>
      </c>
      <c r="AI180" t="str">
        <f t="shared" si="59"/>
        <v/>
      </c>
    </row>
    <row r="181" spans="2:35" ht="15.75" thickBot="1" x14ac:dyDescent="0.3">
      <c r="B181" s="38" t="str">
        <f t="shared" si="53"/>
        <v/>
      </c>
      <c r="G181" s="80">
        <f>Dashboard!N181</f>
        <v>0</v>
      </c>
      <c r="I181" s="37" t="str">
        <f t="shared" si="54"/>
        <v/>
      </c>
      <c r="L181" s="20" t="str">
        <f t="shared" si="55"/>
        <v>L</v>
      </c>
      <c r="N181" s="11" t="str">
        <f t="shared" si="56"/>
        <v/>
      </c>
      <c r="U181" t="str">
        <f>IF(OR(AND(OR(U180="T-B",U180="T-C"),T180&lt;1),(AND(U180="T-T",T180&lt;2))),U180,IF(P181="Y","T-C",IF(Q181="Y","T-B",IF(R181="Y","T-T","PD"))))</f>
        <v>T-B</v>
      </c>
      <c r="W181" t="str">
        <f>IF(Dashboard!N181="P",IF(W180="",1,W180+1),"")</f>
        <v/>
      </c>
      <c r="X181" t="str">
        <f>IF(Dashboard!O181="B",IF(X180="",1,X180+1),"")</f>
        <v/>
      </c>
      <c r="AA181" s="1" t="str">
        <f t="shared" si="60"/>
        <v>000000</v>
      </c>
      <c r="AB181" s="1" t="str">
        <f t="shared" si="61"/>
        <v>000000</v>
      </c>
      <c r="AD181" t="str">
        <f>IF(C180="",D180,C180)&amp;E180</f>
        <v/>
      </c>
      <c r="AE181" t="str">
        <f t="shared" si="57"/>
        <v/>
      </c>
      <c r="AF181" t="str">
        <f>IF(C180="",D180,C180)&amp;E180</f>
        <v/>
      </c>
      <c r="AG181" t="str">
        <f>IF(O181="S","B",IFERROR(VLOOKUP(AF181,$AP$3:$AQ$100,2,FALSE),""))</f>
        <v/>
      </c>
      <c r="AH181">
        <f t="shared" si="58"/>
        <v>1</v>
      </c>
      <c r="AI181" t="str">
        <f t="shared" si="59"/>
        <v/>
      </c>
    </row>
    <row r="182" spans="2:35" ht="15.75" thickBot="1" x14ac:dyDescent="0.3">
      <c r="B182" s="38" t="str">
        <f t="shared" si="53"/>
        <v/>
      </c>
      <c r="G182" s="80">
        <f>Dashboard!N182</f>
        <v>0</v>
      </c>
      <c r="I182" s="37" t="str">
        <f t="shared" si="54"/>
        <v/>
      </c>
      <c r="L182" s="20" t="str">
        <f t="shared" si="55"/>
        <v>L</v>
      </c>
      <c r="N182" s="11" t="str">
        <f t="shared" si="56"/>
        <v/>
      </c>
      <c r="U182" t="str">
        <f>IF(OR(AND(OR(U181="T-B",U181="T-C"),T181&lt;1),(AND(U181="T-T",T181&lt;2))),U181,IF(P182="Y","T-C",IF(Q182="Y","T-B",IF(R182="Y","T-T","PD"))))</f>
        <v>T-B</v>
      </c>
      <c r="W182" t="str">
        <f>IF(Dashboard!N182="P",IF(W181="",1,W181+1),"")</f>
        <v/>
      </c>
      <c r="X182" t="str">
        <f>IF(Dashboard!O182="B",IF(X181="",1,X181+1),"")</f>
        <v/>
      </c>
      <c r="AA182" s="1" t="str">
        <f t="shared" si="60"/>
        <v>000000</v>
      </c>
      <c r="AB182" s="1" t="str">
        <f t="shared" si="61"/>
        <v>000000</v>
      </c>
      <c r="AD182" t="str">
        <f>IF(C181="",D181,C181)&amp;E181</f>
        <v/>
      </c>
      <c r="AE182" t="str">
        <f t="shared" si="57"/>
        <v/>
      </c>
      <c r="AF182" t="str">
        <f>IF(C181="",D181,C181)&amp;E181</f>
        <v/>
      </c>
      <c r="AG182" t="str">
        <f>IF(O182="S","B",IFERROR(VLOOKUP(AF182,$AP$3:$AQ$100,2,FALSE),""))</f>
        <v/>
      </c>
      <c r="AH182">
        <f t="shared" si="58"/>
        <v>1</v>
      </c>
      <c r="AI182" t="str">
        <f t="shared" si="59"/>
        <v/>
      </c>
    </row>
    <row r="183" spans="2:35" ht="15.75" thickBot="1" x14ac:dyDescent="0.3">
      <c r="B183" s="38" t="str">
        <f t="shared" si="53"/>
        <v/>
      </c>
      <c r="G183" s="80">
        <f>Dashboard!N183</f>
        <v>0</v>
      </c>
      <c r="I183" s="37" t="str">
        <f t="shared" si="54"/>
        <v/>
      </c>
      <c r="L183" s="20" t="str">
        <f t="shared" si="55"/>
        <v>L</v>
      </c>
      <c r="N183" s="11" t="str">
        <f t="shared" si="56"/>
        <v/>
      </c>
      <c r="U183" t="str">
        <f>IF(OR(AND(OR(U182="T-B",U182="T-C"),T182&lt;1),(AND(U182="T-T",T182&lt;2))),U182,IF(P183="Y","T-C",IF(Q183="Y","T-B",IF(R183="Y","T-T","PD"))))</f>
        <v>T-B</v>
      </c>
      <c r="W183" t="str">
        <f>IF(Dashboard!N183="P",IF(W182="",1,W182+1),"")</f>
        <v/>
      </c>
      <c r="X183" t="str">
        <f>IF(Dashboard!O183="B",IF(X182="",1,X182+1),"")</f>
        <v/>
      </c>
      <c r="AA183" s="1" t="str">
        <f t="shared" si="60"/>
        <v>000000</v>
      </c>
      <c r="AB183" s="1" t="str">
        <f t="shared" si="61"/>
        <v>000000</v>
      </c>
      <c r="AD183" t="str">
        <f>IF(C182="",D182,C182)&amp;E182</f>
        <v/>
      </c>
      <c r="AE183" t="str">
        <f t="shared" si="57"/>
        <v/>
      </c>
      <c r="AF183" t="str">
        <f>IF(C182="",D182,C182)&amp;E182</f>
        <v/>
      </c>
      <c r="AG183" t="str">
        <f>IF(O183="S","B",IFERROR(VLOOKUP(AF183,$AP$3:$AQ$100,2,FALSE),""))</f>
        <v/>
      </c>
      <c r="AH183">
        <f t="shared" si="58"/>
        <v>1</v>
      </c>
      <c r="AI183" t="str">
        <f t="shared" si="59"/>
        <v/>
      </c>
    </row>
    <row r="184" spans="2:35" ht="15.75" thickBot="1" x14ac:dyDescent="0.3">
      <c r="B184" s="38" t="str">
        <f t="shared" si="53"/>
        <v/>
      </c>
      <c r="G184" s="80">
        <f>Dashboard!N184</f>
        <v>0</v>
      </c>
      <c r="I184" s="37" t="str">
        <f t="shared" si="54"/>
        <v/>
      </c>
      <c r="L184" s="20" t="str">
        <f t="shared" si="55"/>
        <v>L</v>
      </c>
      <c r="N184" s="11" t="str">
        <f t="shared" si="56"/>
        <v/>
      </c>
      <c r="U184" t="str">
        <f>IF(OR(AND(OR(U183="T-B",U183="T-C"),T183&lt;1),(AND(U183="T-T",T183&lt;2))),U183,IF(P184="Y","T-C",IF(Q184="Y","T-B",IF(R184="Y","T-T","PD"))))</f>
        <v>T-B</v>
      </c>
      <c r="W184" t="str">
        <f>IF(Dashboard!N184="P",IF(W183="",1,W183+1),"")</f>
        <v/>
      </c>
      <c r="X184" t="str">
        <f>IF(Dashboard!O184="B",IF(X183="",1,X183+1),"")</f>
        <v/>
      </c>
      <c r="AA184" s="1" t="str">
        <f t="shared" si="60"/>
        <v>000000</v>
      </c>
      <c r="AB184" s="1" t="str">
        <f t="shared" si="61"/>
        <v>000000</v>
      </c>
      <c r="AD184" t="str">
        <f>IF(C183="",D183,C183)&amp;E183</f>
        <v/>
      </c>
      <c r="AE184" t="str">
        <f t="shared" si="57"/>
        <v/>
      </c>
      <c r="AF184" t="str">
        <f>IF(C183="",D183,C183)&amp;E183</f>
        <v/>
      </c>
      <c r="AG184" t="str">
        <f>IF(O184="S","B",IFERROR(VLOOKUP(AF184,$AP$3:$AQ$100,2,FALSE),""))</f>
        <v/>
      </c>
      <c r="AH184">
        <f t="shared" si="58"/>
        <v>1</v>
      </c>
      <c r="AI184" t="str">
        <f t="shared" si="59"/>
        <v/>
      </c>
    </row>
    <row r="185" spans="2:35" ht="15.75" thickBot="1" x14ac:dyDescent="0.3">
      <c r="B185" s="38" t="str">
        <f t="shared" si="53"/>
        <v/>
      </c>
      <c r="G185" s="80">
        <f>Dashboard!N185</f>
        <v>0</v>
      </c>
      <c r="I185" s="37" t="str">
        <f t="shared" si="54"/>
        <v/>
      </c>
      <c r="L185" s="20" t="str">
        <f t="shared" si="55"/>
        <v>L</v>
      </c>
      <c r="N185" s="11" t="str">
        <f t="shared" si="56"/>
        <v/>
      </c>
      <c r="U185" t="str">
        <f>IF(OR(AND(OR(U184="T-B",U184="T-C"),T184&lt;1),(AND(U184="T-T",T184&lt;2))),U184,IF(P185="Y","T-C",IF(Q185="Y","T-B",IF(R185="Y","T-T","PD"))))</f>
        <v>T-B</v>
      </c>
      <c r="W185" t="str">
        <f>IF(Dashboard!N185="P",IF(W184="",1,W184+1),"")</f>
        <v/>
      </c>
      <c r="X185" t="str">
        <f>IF(Dashboard!O185="B",IF(X184="",1,X184+1),"")</f>
        <v/>
      </c>
      <c r="AA185" s="1" t="str">
        <f t="shared" si="60"/>
        <v>000000</v>
      </c>
      <c r="AB185" s="1" t="str">
        <f t="shared" si="61"/>
        <v>000000</v>
      </c>
      <c r="AD185" t="str">
        <f>IF(C184="",D184,C184)&amp;E184</f>
        <v/>
      </c>
      <c r="AE185" t="str">
        <f t="shared" si="57"/>
        <v/>
      </c>
      <c r="AF185" t="str">
        <f>IF(C184="",D184,C184)&amp;E184</f>
        <v/>
      </c>
      <c r="AG185" t="str">
        <f>IF(O185="S","B",IFERROR(VLOOKUP(AF185,$AP$3:$AQ$100,2,FALSE),""))</f>
        <v/>
      </c>
      <c r="AH185">
        <f t="shared" si="58"/>
        <v>1</v>
      </c>
      <c r="AI185" t="str">
        <f t="shared" si="59"/>
        <v/>
      </c>
    </row>
    <row r="186" spans="2:35" ht="15.75" thickBot="1" x14ac:dyDescent="0.3">
      <c r="B186" s="38" t="str">
        <f t="shared" si="53"/>
        <v/>
      </c>
      <c r="G186" s="80">
        <f>Dashboard!N186</f>
        <v>0</v>
      </c>
      <c r="I186" s="37" t="str">
        <f t="shared" si="54"/>
        <v/>
      </c>
      <c r="L186" s="20" t="str">
        <f t="shared" si="55"/>
        <v>L</v>
      </c>
      <c r="N186" s="11" t="str">
        <f t="shared" si="56"/>
        <v/>
      </c>
      <c r="U186" t="str">
        <f>IF(OR(AND(OR(U185="T-B",U185="T-C"),T185&lt;1),(AND(U185="T-T",T185&lt;2))),U185,IF(P186="Y","T-C",IF(Q186="Y","T-B",IF(R186="Y","T-T","PD"))))</f>
        <v>T-B</v>
      </c>
      <c r="W186" t="str">
        <f>IF(Dashboard!N186="P",IF(W185="",1,W185+1),"")</f>
        <v/>
      </c>
      <c r="X186" t="str">
        <f>IF(Dashboard!O186="B",IF(X185="",1,X185+1),"")</f>
        <v/>
      </c>
      <c r="AA186" s="1" t="str">
        <f t="shared" si="60"/>
        <v>000000</v>
      </c>
      <c r="AB186" s="1" t="str">
        <f t="shared" si="61"/>
        <v>000000</v>
      </c>
      <c r="AD186" t="str">
        <f>IF(C185="",D185,C185)&amp;E185</f>
        <v/>
      </c>
      <c r="AE186" t="str">
        <f t="shared" si="57"/>
        <v/>
      </c>
      <c r="AF186" t="str">
        <f>IF(C185="",D185,C185)&amp;E185</f>
        <v/>
      </c>
      <c r="AG186" t="str">
        <f>IF(O186="S","B",IFERROR(VLOOKUP(AF186,$AP$3:$AQ$100,2,FALSE),""))</f>
        <v/>
      </c>
      <c r="AH186">
        <f t="shared" si="58"/>
        <v>1</v>
      </c>
      <c r="AI186" t="str">
        <f t="shared" si="59"/>
        <v/>
      </c>
    </row>
    <row r="187" spans="2:35" ht="15.75" thickBot="1" x14ac:dyDescent="0.3">
      <c r="B187" s="38" t="str">
        <f t="shared" si="53"/>
        <v/>
      </c>
      <c r="G187" s="80">
        <f>Dashboard!N187</f>
        <v>0</v>
      </c>
      <c r="I187" s="37" t="str">
        <f t="shared" si="54"/>
        <v/>
      </c>
      <c r="L187" s="20" t="str">
        <f t="shared" si="55"/>
        <v>L</v>
      </c>
      <c r="N187" s="11" t="str">
        <f t="shared" si="56"/>
        <v/>
      </c>
      <c r="U187" t="str">
        <f>IF(OR(AND(OR(U186="T-B",U186="T-C"),T186&lt;1),(AND(U186="T-T",T186&lt;2))),U186,IF(P187="Y","T-C",IF(Q187="Y","T-B",IF(R187="Y","T-T","PD"))))</f>
        <v>T-B</v>
      </c>
      <c r="W187" t="str">
        <f>IF(Dashboard!N187="P",IF(W186="",1,W186+1),"")</f>
        <v/>
      </c>
      <c r="X187" t="str">
        <f>IF(Dashboard!O187="B",IF(X186="",1,X186+1),"")</f>
        <v/>
      </c>
      <c r="AA187" s="1" t="str">
        <f t="shared" si="60"/>
        <v>000000</v>
      </c>
      <c r="AB187" s="1" t="str">
        <f t="shared" si="61"/>
        <v>000000</v>
      </c>
      <c r="AD187" t="str">
        <f>IF(C186="",D186,C186)&amp;E186</f>
        <v/>
      </c>
      <c r="AE187" t="str">
        <f t="shared" si="57"/>
        <v/>
      </c>
      <c r="AF187" t="str">
        <f>IF(C186="",D186,C186)&amp;E186</f>
        <v/>
      </c>
      <c r="AG187" t="str">
        <f>IF(O187="S","B",IFERROR(VLOOKUP(AF187,$AP$3:$AQ$100,2,FALSE),""))</f>
        <v/>
      </c>
      <c r="AH187">
        <f t="shared" si="58"/>
        <v>1</v>
      </c>
      <c r="AI187" t="str">
        <f t="shared" si="59"/>
        <v/>
      </c>
    </row>
    <row r="188" spans="2:35" ht="15.75" thickBot="1" x14ac:dyDescent="0.3">
      <c r="B188" s="38" t="str">
        <f t="shared" si="53"/>
        <v/>
      </c>
      <c r="G188" s="80">
        <f>Dashboard!N188</f>
        <v>0</v>
      </c>
      <c r="I188" s="37" t="str">
        <f t="shared" si="54"/>
        <v/>
      </c>
      <c r="L188" s="20" t="str">
        <f t="shared" si="55"/>
        <v>L</v>
      </c>
      <c r="N188" s="11" t="str">
        <f t="shared" si="56"/>
        <v/>
      </c>
      <c r="U188" t="str">
        <f>IF(OR(AND(OR(U187="T-B",U187="T-C"),T187&lt;1),(AND(U187="T-T",T187&lt;2))),U187,IF(P188="Y","T-C",IF(Q188="Y","T-B",IF(R188="Y","T-T","PD"))))</f>
        <v>T-B</v>
      </c>
      <c r="W188" t="str">
        <f>IF(Dashboard!N188="P",IF(W187="",1,W187+1),"")</f>
        <v/>
      </c>
      <c r="X188" t="str">
        <f>IF(Dashboard!O188="B",IF(X187="",1,X187+1),"")</f>
        <v/>
      </c>
      <c r="AA188" s="1" t="str">
        <f t="shared" si="60"/>
        <v>000000</v>
      </c>
      <c r="AB188" s="1" t="str">
        <f t="shared" si="61"/>
        <v>000000</v>
      </c>
      <c r="AD188" t="str">
        <f>IF(C187="",D187,C187)&amp;E187</f>
        <v/>
      </c>
      <c r="AE188" t="str">
        <f t="shared" si="57"/>
        <v/>
      </c>
      <c r="AF188" t="str">
        <f>IF(C187="",D187,C187)&amp;E187</f>
        <v/>
      </c>
      <c r="AG188" t="str">
        <f>IF(O188="S","B",IFERROR(VLOOKUP(AF188,$AP$3:$AQ$100,2,FALSE),""))</f>
        <v/>
      </c>
      <c r="AH188">
        <f t="shared" si="58"/>
        <v>1</v>
      </c>
      <c r="AI188" t="str">
        <f t="shared" si="59"/>
        <v/>
      </c>
    </row>
    <row r="189" spans="2:35" ht="15.75" thickBot="1" x14ac:dyDescent="0.3">
      <c r="B189" s="38" t="str">
        <f t="shared" si="53"/>
        <v/>
      </c>
      <c r="G189" s="80">
        <f>Dashboard!N189</f>
        <v>0</v>
      </c>
      <c r="I189" s="37" t="str">
        <f t="shared" si="54"/>
        <v/>
      </c>
      <c r="L189" s="20" t="str">
        <f t="shared" si="55"/>
        <v>L</v>
      </c>
      <c r="N189" s="11" t="str">
        <f t="shared" si="56"/>
        <v/>
      </c>
      <c r="U189" t="str">
        <f>IF(OR(AND(OR(U188="T-B",U188="T-C"),T188&lt;1),(AND(U188="T-T",T188&lt;2))),U188,IF(P189="Y","T-C",IF(Q189="Y","T-B",IF(R189="Y","T-T","PD"))))</f>
        <v>T-B</v>
      </c>
      <c r="W189" t="str">
        <f>IF(Dashboard!N189="P",IF(W188="",1,W188+1),"")</f>
        <v/>
      </c>
      <c r="X189" t="str">
        <f>IF(Dashboard!O189="B",IF(X188="",1,X188+1),"")</f>
        <v/>
      </c>
      <c r="AA189" s="1" t="str">
        <f t="shared" si="60"/>
        <v>000000</v>
      </c>
      <c r="AB189" s="1" t="str">
        <f t="shared" si="61"/>
        <v>000000</v>
      </c>
      <c r="AD189" t="str">
        <f>IF(C188="",D188,C188)&amp;E188</f>
        <v/>
      </c>
      <c r="AE189" t="str">
        <f t="shared" si="57"/>
        <v/>
      </c>
      <c r="AF189" t="str">
        <f>IF(C188="",D188,C188)&amp;E188</f>
        <v/>
      </c>
      <c r="AG189" t="str">
        <f>IF(O189="S","B",IFERROR(VLOOKUP(AF189,$AP$3:$AQ$100,2,FALSE),""))</f>
        <v/>
      </c>
      <c r="AH189">
        <f t="shared" si="58"/>
        <v>1</v>
      </c>
      <c r="AI189" t="str">
        <f t="shared" si="59"/>
        <v/>
      </c>
    </row>
    <row r="190" spans="2:35" ht="15.75" thickBot="1" x14ac:dyDescent="0.3">
      <c r="B190" s="38" t="str">
        <f t="shared" si="53"/>
        <v/>
      </c>
      <c r="G190" s="80">
        <f>Dashboard!N190</f>
        <v>0</v>
      </c>
      <c r="I190" s="37" t="str">
        <f t="shared" si="54"/>
        <v/>
      </c>
      <c r="L190" s="20" t="str">
        <f t="shared" si="55"/>
        <v>L</v>
      </c>
      <c r="N190" s="11" t="str">
        <f t="shared" si="56"/>
        <v/>
      </c>
      <c r="U190" t="str">
        <f>IF(OR(AND(OR(U189="T-B",U189="T-C"),T189&lt;1),(AND(U189="T-T",T189&lt;2))),U189,IF(P190="Y","T-C",IF(Q190="Y","T-B",IF(R190="Y","T-T","PD"))))</f>
        <v>T-B</v>
      </c>
      <c r="W190" t="str">
        <f>IF(Dashboard!N190="P",IF(W189="",1,W189+1),"")</f>
        <v/>
      </c>
      <c r="X190" t="str">
        <f>IF(Dashboard!O190="B",IF(X189="",1,X189+1),"")</f>
        <v/>
      </c>
      <c r="AA190" s="1" t="str">
        <f t="shared" si="60"/>
        <v>000000</v>
      </c>
      <c r="AB190" s="1" t="str">
        <f t="shared" si="61"/>
        <v>000000</v>
      </c>
      <c r="AD190" t="str">
        <f>IF(C189="",D189,C189)&amp;E189</f>
        <v/>
      </c>
      <c r="AE190" t="str">
        <f t="shared" si="57"/>
        <v/>
      </c>
      <c r="AF190" t="str">
        <f>IF(C189="",D189,C189)&amp;E189</f>
        <v/>
      </c>
      <c r="AG190" t="str">
        <f>IF(O190="S","B",IFERROR(VLOOKUP(AF190,$AP$3:$AQ$100,2,FALSE),""))</f>
        <v/>
      </c>
      <c r="AH190">
        <f t="shared" si="58"/>
        <v>1</v>
      </c>
      <c r="AI190" t="str">
        <f t="shared" si="59"/>
        <v/>
      </c>
    </row>
    <row r="191" spans="2:35" ht="15.75" thickBot="1" x14ac:dyDescent="0.3">
      <c r="B191" s="38" t="str">
        <f t="shared" si="53"/>
        <v/>
      </c>
      <c r="G191" s="80">
        <f>Dashboard!N191</f>
        <v>0</v>
      </c>
      <c r="I191" s="37" t="str">
        <f t="shared" si="54"/>
        <v/>
      </c>
      <c r="L191" s="20" t="str">
        <f t="shared" si="55"/>
        <v>L</v>
      </c>
      <c r="N191" s="11" t="str">
        <f t="shared" si="56"/>
        <v/>
      </c>
      <c r="U191" t="str">
        <f>IF(OR(AND(OR(U190="T-B",U190="T-C"),T190&lt;1),(AND(U190="T-T",T190&lt;2))),U190,IF(P191="Y","T-C",IF(Q191="Y","T-B",IF(R191="Y","T-T","PD"))))</f>
        <v>T-B</v>
      </c>
      <c r="W191" t="str">
        <f>IF(Dashboard!N191="P",IF(W190="",1,W190+1),"")</f>
        <v/>
      </c>
      <c r="X191" t="str">
        <f>IF(Dashboard!O191="B",IF(X190="",1,X190+1),"")</f>
        <v/>
      </c>
      <c r="AA191" s="1" t="str">
        <f t="shared" si="60"/>
        <v>000000</v>
      </c>
      <c r="AB191" s="1" t="str">
        <f t="shared" si="61"/>
        <v>000000</v>
      </c>
      <c r="AD191" t="str">
        <f>IF(C190="",D190,C190)&amp;E190</f>
        <v/>
      </c>
      <c r="AE191" t="str">
        <f t="shared" si="57"/>
        <v/>
      </c>
      <c r="AF191" t="str">
        <f>IF(C190="",D190,C190)&amp;E190</f>
        <v/>
      </c>
      <c r="AG191" t="str">
        <f>IF(O191="S","B",IFERROR(VLOOKUP(AF191,$AP$3:$AQ$100,2,FALSE),""))</f>
        <v/>
      </c>
      <c r="AH191">
        <f t="shared" si="58"/>
        <v>1</v>
      </c>
      <c r="AI191" t="str">
        <f t="shared" si="59"/>
        <v/>
      </c>
    </row>
    <row r="192" spans="2:35" ht="15.75" thickBot="1" x14ac:dyDescent="0.3">
      <c r="B192" s="38" t="str">
        <f t="shared" si="53"/>
        <v/>
      </c>
      <c r="G192" s="80">
        <f>Dashboard!N192</f>
        <v>0</v>
      </c>
      <c r="I192" s="37" t="str">
        <f t="shared" si="54"/>
        <v/>
      </c>
      <c r="L192" s="20" t="str">
        <f t="shared" si="55"/>
        <v>L</v>
      </c>
      <c r="N192" s="11" t="str">
        <f t="shared" si="56"/>
        <v/>
      </c>
      <c r="U192" t="str">
        <f>IF(OR(AND(OR(U191="T-B",U191="T-C"),T191&lt;1),(AND(U191="T-T",T191&lt;2))),U191,IF(P192="Y","T-C",IF(Q192="Y","T-B",IF(R192="Y","T-T","PD"))))</f>
        <v>T-B</v>
      </c>
      <c r="W192" t="str">
        <f>IF(Dashboard!N192="P",IF(W191="",1,W191+1),"")</f>
        <v/>
      </c>
      <c r="X192" t="str">
        <f>IF(Dashboard!O192="B",IF(X191="",1,X191+1),"")</f>
        <v/>
      </c>
      <c r="AA192" s="1" t="str">
        <f t="shared" si="60"/>
        <v>000000</v>
      </c>
      <c r="AB192" s="1" t="str">
        <f t="shared" si="61"/>
        <v>000000</v>
      </c>
      <c r="AD192" t="str">
        <f>IF(C191="",D191,C191)&amp;E191</f>
        <v/>
      </c>
      <c r="AE192" t="str">
        <f t="shared" si="57"/>
        <v/>
      </c>
      <c r="AF192" t="str">
        <f>IF(C191="",D191,C191)&amp;E191</f>
        <v/>
      </c>
      <c r="AG192" t="str">
        <f>IF(O192="S","B",IFERROR(VLOOKUP(AF192,$AP$3:$AQ$100,2,FALSE),""))</f>
        <v/>
      </c>
      <c r="AH192">
        <f t="shared" si="58"/>
        <v>1</v>
      </c>
      <c r="AI192" t="str">
        <f t="shared" si="59"/>
        <v/>
      </c>
    </row>
    <row r="193" spans="2:35" ht="15.75" thickBot="1" x14ac:dyDescent="0.3">
      <c r="B193" s="38" t="str">
        <f t="shared" si="53"/>
        <v/>
      </c>
      <c r="G193" s="80">
        <f>Dashboard!N193</f>
        <v>0</v>
      </c>
      <c r="I193" s="37" t="str">
        <f t="shared" si="54"/>
        <v/>
      </c>
      <c r="L193" s="20" t="str">
        <f t="shared" si="55"/>
        <v>L</v>
      </c>
      <c r="N193" s="11" t="str">
        <f t="shared" si="56"/>
        <v/>
      </c>
      <c r="U193" t="str">
        <f>IF(OR(AND(OR(U192="T-B",U192="T-C"),T192&lt;1),(AND(U192="T-T",T192&lt;2))),U192,IF(P193="Y","T-C",IF(Q193="Y","T-B",IF(R193="Y","T-T","PD"))))</f>
        <v>T-B</v>
      </c>
      <c r="W193" t="str">
        <f>IF(Dashboard!N193="P",IF(W192="",1,W192+1),"")</f>
        <v/>
      </c>
      <c r="X193" t="str">
        <f>IF(Dashboard!O193="B",IF(X192="",1,X192+1),"")</f>
        <v/>
      </c>
      <c r="AA193" s="1" t="str">
        <f t="shared" si="60"/>
        <v>000000</v>
      </c>
      <c r="AB193" s="1" t="str">
        <f t="shared" si="61"/>
        <v>000000</v>
      </c>
      <c r="AD193" t="str">
        <f>IF(C192="",D192,C192)&amp;E192</f>
        <v/>
      </c>
      <c r="AE193" t="str">
        <f t="shared" si="57"/>
        <v/>
      </c>
      <c r="AF193" t="str">
        <f>IF(C192="",D192,C192)&amp;E192</f>
        <v/>
      </c>
      <c r="AG193" t="str">
        <f>IF(O193="S","B",IFERROR(VLOOKUP(AF193,$AP$3:$AQ$100,2,FALSE),""))</f>
        <v/>
      </c>
      <c r="AH193">
        <f t="shared" si="58"/>
        <v>1</v>
      </c>
      <c r="AI193" t="str">
        <f t="shared" si="59"/>
        <v/>
      </c>
    </row>
    <row r="194" spans="2:35" ht="15.75" thickBot="1" x14ac:dyDescent="0.3">
      <c r="B194" s="38" t="str">
        <f t="shared" si="53"/>
        <v/>
      </c>
      <c r="G194" s="80">
        <f>Dashboard!N194</f>
        <v>0</v>
      </c>
      <c r="I194" s="37" t="str">
        <f t="shared" si="54"/>
        <v/>
      </c>
      <c r="L194" s="20" t="str">
        <f t="shared" si="55"/>
        <v>L</v>
      </c>
      <c r="N194" s="11" t="str">
        <f t="shared" si="56"/>
        <v/>
      </c>
      <c r="U194" t="str">
        <f>IF(OR(AND(OR(U193="T-B",U193="T-C"),T193&lt;1),(AND(U193="T-T",T193&lt;2))),U193,IF(P194="Y","T-C",IF(Q194="Y","T-B",IF(R194="Y","T-T","PD"))))</f>
        <v>T-B</v>
      </c>
      <c r="W194" t="str">
        <f>IF(Dashboard!N194="P",IF(W193="",1,W193+1),"")</f>
        <v/>
      </c>
      <c r="X194" t="str">
        <f>IF(Dashboard!O194="B",IF(X193="",1,X193+1),"")</f>
        <v/>
      </c>
      <c r="AA194" s="1" t="str">
        <f t="shared" si="60"/>
        <v>000000</v>
      </c>
      <c r="AB194" s="1" t="str">
        <f t="shared" si="61"/>
        <v>000000</v>
      </c>
      <c r="AD194" t="str">
        <f>IF(C193="",D193,C193)&amp;E193</f>
        <v/>
      </c>
      <c r="AE194" t="str">
        <f t="shared" si="57"/>
        <v/>
      </c>
      <c r="AF194" t="str">
        <f>IF(C193="",D193,C193)&amp;E193</f>
        <v/>
      </c>
      <c r="AG194" t="str">
        <f>IF(O194="S","B",IFERROR(VLOOKUP(AF194,$AP$3:$AQ$100,2,FALSE),""))</f>
        <v/>
      </c>
      <c r="AH194">
        <f t="shared" si="58"/>
        <v>1</v>
      </c>
      <c r="AI194" t="str">
        <f t="shared" si="59"/>
        <v/>
      </c>
    </row>
    <row r="195" spans="2:35" ht="15.75" thickBot="1" x14ac:dyDescent="0.3">
      <c r="B195" s="38" t="str">
        <f t="shared" si="53"/>
        <v/>
      </c>
      <c r="G195" s="80">
        <f>Dashboard!N195</f>
        <v>0</v>
      </c>
      <c r="I195" s="37" t="str">
        <f t="shared" si="54"/>
        <v/>
      </c>
      <c r="L195" s="20" t="str">
        <f t="shared" si="55"/>
        <v>L</v>
      </c>
      <c r="N195" s="11" t="str">
        <f t="shared" si="56"/>
        <v/>
      </c>
      <c r="U195" t="str">
        <f>IF(OR(AND(OR(U194="T-B",U194="T-C"),T194&lt;1),(AND(U194="T-T",T194&lt;2))),U194,IF(P195="Y","T-C",IF(Q195="Y","T-B",IF(R195="Y","T-T","PD"))))</f>
        <v>T-B</v>
      </c>
      <c r="W195" t="str">
        <f>IF(Dashboard!N195="P",IF(W194="",1,W194+1),"")</f>
        <v/>
      </c>
      <c r="X195" t="str">
        <f>IF(Dashboard!O195="B",IF(X194="",1,X194+1),"")</f>
        <v/>
      </c>
      <c r="AA195" s="1" t="str">
        <f t="shared" si="60"/>
        <v>000000</v>
      </c>
      <c r="AB195" s="1" t="str">
        <f t="shared" si="61"/>
        <v>000000</v>
      </c>
      <c r="AD195" t="str">
        <f>IF(C194="",D194,C194)&amp;E194</f>
        <v/>
      </c>
      <c r="AE195" t="str">
        <f t="shared" si="57"/>
        <v/>
      </c>
      <c r="AF195" t="str">
        <f>IF(C194="",D194,C194)&amp;E194</f>
        <v/>
      </c>
      <c r="AG195" t="str">
        <f>IF(O195="S","B",IFERROR(VLOOKUP(AF195,$AP$3:$AQ$100,2,FALSE),""))</f>
        <v/>
      </c>
      <c r="AH195">
        <f t="shared" si="58"/>
        <v>1</v>
      </c>
      <c r="AI195" t="str">
        <f t="shared" si="59"/>
        <v/>
      </c>
    </row>
    <row r="196" spans="2:35" ht="15.75" thickBot="1" x14ac:dyDescent="0.3">
      <c r="B196" s="38" t="str">
        <f t="shared" si="53"/>
        <v/>
      </c>
      <c r="G196" s="80">
        <f>Dashboard!N196</f>
        <v>0</v>
      </c>
      <c r="I196" s="37" t="str">
        <f t="shared" si="54"/>
        <v/>
      </c>
      <c r="L196" s="20" t="str">
        <f t="shared" si="55"/>
        <v>L</v>
      </c>
      <c r="N196" s="11" t="str">
        <f t="shared" si="56"/>
        <v/>
      </c>
      <c r="U196" t="str">
        <f>IF(OR(AND(OR(U195="T-B",U195="T-C"),T195&lt;1),(AND(U195="T-T",T195&lt;2))),U195,IF(P196="Y","T-C",IF(Q196="Y","T-B",IF(R196="Y","T-T","PD"))))</f>
        <v>T-B</v>
      </c>
      <c r="W196" t="str">
        <f>IF(Dashboard!N196="P",IF(W195="",1,W195+1),"")</f>
        <v/>
      </c>
      <c r="X196" t="str">
        <f>IF(Dashboard!O196="B",IF(X195="",1,X195+1),"")</f>
        <v/>
      </c>
      <c r="AA196" s="1" t="str">
        <f t="shared" si="60"/>
        <v>000000</v>
      </c>
      <c r="AB196" s="1" t="str">
        <f t="shared" si="61"/>
        <v>000000</v>
      </c>
      <c r="AD196" t="str">
        <f>IF(C195="",D195,C195)&amp;E195</f>
        <v/>
      </c>
      <c r="AE196" t="str">
        <f t="shared" si="57"/>
        <v/>
      </c>
      <c r="AF196" t="str">
        <f>IF(C195="",D195,C195)&amp;E195</f>
        <v/>
      </c>
      <c r="AG196" t="str">
        <f>IF(O196="S","B",IFERROR(VLOOKUP(AF196,$AP$3:$AQ$100,2,FALSE),""))</f>
        <v/>
      </c>
      <c r="AH196">
        <f t="shared" si="58"/>
        <v>1</v>
      </c>
      <c r="AI196" t="str">
        <f t="shared" si="59"/>
        <v/>
      </c>
    </row>
    <row r="197" spans="2:35" ht="15.75" thickBot="1" x14ac:dyDescent="0.3">
      <c r="B197" s="38" t="str">
        <f t="shared" si="53"/>
        <v/>
      </c>
      <c r="G197" s="80">
        <f>Dashboard!N197</f>
        <v>0</v>
      </c>
      <c r="I197" s="37" t="str">
        <f t="shared" si="54"/>
        <v/>
      </c>
      <c r="L197" s="20" t="str">
        <f t="shared" si="55"/>
        <v>L</v>
      </c>
      <c r="N197" s="11" t="str">
        <f t="shared" si="56"/>
        <v/>
      </c>
      <c r="U197" t="str">
        <f>IF(OR(AND(OR(U196="T-B",U196="T-C"),T196&lt;1),(AND(U196="T-T",T196&lt;2))),U196,IF(P197="Y","T-C",IF(Q197="Y","T-B",IF(R197="Y","T-T","PD"))))</f>
        <v>T-B</v>
      </c>
      <c r="W197" t="str">
        <f>IF(Dashboard!N197="P",IF(W196="",1,W196+1),"")</f>
        <v/>
      </c>
      <c r="X197" t="str">
        <f>IF(Dashboard!O197="B",IF(X196="",1,X196+1),"")</f>
        <v/>
      </c>
      <c r="AA197" s="1" t="str">
        <f t="shared" si="60"/>
        <v>000000</v>
      </c>
      <c r="AB197" s="1" t="str">
        <f t="shared" si="61"/>
        <v>000000</v>
      </c>
      <c r="AD197" t="str">
        <f>IF(C196="",D196,C196)&amp;E196</f>
        <v/>
      </c>
      <c r="AE197" t="str">
        <f t="shared" si="57"/>
        <v/>
      </c>
      <c r="AF197" t="str">
        <f>IF(C196="",D196,C196)&amp;E196</f>
        <v/>
      </c>
      <c r="AG197" t="str">
        <f>IF(O197="S","B",IFERROR(VLOOKUP(AF197,$AP$3:$AQ$100,2,FALSE),""))</f>
        <v/>
      </c>
      <c r="AH197">
        <f t="shared" si="58"/>
        <v>1</v>
      </c>
      <c r="AI197" t="str">
        <f t="shared" si="59"/>
        <v/>
      </c>
    </row>
    <row r="198" spans="2:35" ht="15.75" thickBot="1" x14ac:dyDescent="0.3">
      <c r="B198" s="38" t="str">
        <f t="shared" si="53"/>
        <v/>
      </c>
      <c r="G198" s="80">
        <f>Dashboard!N198</f>
        <v>0</v>
      </c>
      <c r="I198" s="37" t="str">
        <f t="shared" si="54"/>
        <v/>
      </c>
      <c r="L198" s="20" t="str">
        <f t="shared" si="55"/>
        <v>L</v>
      </c>
      <c r="N198" s="11" t="str">
        <f t="shared" si="56"/>
        <v/>
      </c>
      <c r="U198" t="str">
        <f>IF(OR(AND(OR(U197="T-B",U197="T-C"),T197&lt;1),(AND(U197="T-T",T197&lt;2))),U197,IF(P198="Y","T-C",IF(Q198="Y","T-B",IF(R198="Y","T-T","PD"))))</f>
        <v>T-B</v>
      </c>
      <c r="W198" t="str">
        <f>IF(Dashboard!N198="P",IF(W197="",1,W197+1),"")</f>
        <v/>
      </c>
      <c r="X198" t="str">
        <f>IF(Dashboard!O198="B",IF(X197="",1,X197+1),"")</f>
        <v/>
      </c>
      <c r="AA198" s="1" t="str">
        <f t="shared" si="60"/>
        <v>000000</v>
      </c>
      <c r="AB198" s="1" t="str">
        <f t="shared" si="61"/>
        <v>000000</v>
      </c>
      <c r="AD198" t="str">
        <f>IF(C197="",D197,C197)&amp;E197</f>
        <v/>
      </c>
      <c r="AE198" t="str">
        <f t="shared" si="57"/>
        <v/>
      </c>
      <c r="AF198" t="str">
        <f>IF(C197="",D197,C197)&amp;E197</f>
        <v/>
      </c>
      <c r="AG198" t="str">
        <f>IF(O198="S","B",IFERROR(VLOOKUP(AF198,$AP$3:$AQ$100,2,FALSE),""))</f>
        <v/>
      </c>
      <c r="AH198">
        <f t="shared" si="58"/>
        <v>1</v>
      </c>
      <c r="AI198" t="str">
        <f t="shared" si="59"/>
        <v/>
      </c>
    </row>
    <row r="199" spans="2:35" ht="15.75" thickBot="1" x14ac:dyDescent="0.3">
      <c r="B199" s="38" t="str">
        <f t="shared" si="53"/>
        <v/>
      </c>
      <c r="G199" s="80">
        <f>Dashboard!N199</f>
        <v>0</v>
      </c>
      <c r="I199" s="37" t="str">
        <f t="shared" si="54"/>
        <v/>
      </c>
      <c r="L199" s="20" t="str">
        <f t="shared" si="55"/>
        <v>L</v>
      </c>
      <c r="N199" s="11" t="str">
        <f t="shared" si="56"/>
        <v/>
      </c>
      <c r="U199" t="str">
        <f>IF(OR(AND(OR(U198="T-B",U198="T-C"),T198&lt;1),(AND(U198="T-T",T198&lt;2))),U198,IF(P199="Y","T-C",IF(Q199="Y","T-B",IF(R199="Y","T-T","PD"))))</f>
        <v>T-B</v>
      </c>
      <c r="W199" t="str">
        <f>IF(Dashboard!N199="P",IF(W198="",1,W198+1),"")</f>
        <v/>
      </c>
      <c r="X199" t="str">
        <f>IF(Dashboard!O199="B",IF(X198="",1,X198+1),"")</f>
        <v/>
      </c>
      <c r="AA199" s="1" t="str">
        <f t="shared" si="60"/>
        <v>000000</v>
      </c>
      <c r="AB199" s="1" t="str">
        <f t="shared" si="61"/>
        <v>000000</v>
      </c>
      <c r="AD199" t="str">
        <f>IF(C198="",D198,C198)&amp;E198</f>
        <v/>
      </c>
      <c r="AE199" t="str">
        <f t="shared" si="57"/>
        <v/>
      </c>
      <c r="AF199" t="str">
        <f>IF(C198="",D198,C198)&amp;E198</f>
        <v/>
      </c>
      <c r="AG199" t="str">
        <f>IF(O199="S","B",IFERROR(VLOOKUP(AF199,$AP$3:$AQ$100,2,FALSE),""))</f>
        <v/>
      </c>
      <c r="AH199">
        <f t="shared" si="58"/>
        <v>1</v>
      </c>
      <c r="AI199" t="str">
        <f t="shared" si="59"/>
        <v/>
      </c>
    </row>
    <row r="200" spans="2:35" ht="15.75" thickBot="1" x14ac:dyDescent="0.3">
      <c r="B200" s="38" t="str">
        <f t="shared" si="53"/>
        <v/>
      </c>
      <c r="G200" s="80">
        <f>Dashboard!N200</f>
        <v>0</v>
      </c>
      <c r="I200" s="37" t="str">
        <f t="shared" si="54"/>
        <v/>
      </c>
      <c r="L200" s="20" t="str">
        <f t="shared" si="55"/>
        <v>L</v>
      </c>
      <c r="N200" s="11" t="str">
        <f t="shared" si="56"/>
        <v/>
      </c>
      <c r="U200" t="str">
        <f>IF(OR(AND(OR(U199="T-B",U199="T-C"),T199&lt;1),(AND(U199="T-T",T199&lt;2))),U199,IF(P200="Y","T-C",IF(Q200="Y","T-B",IF(R200="Y","T-T","PD"))))</f>
        <v>T-B</v>
      </c>
      <c r="W200" t="str">
        <f>IF(Dashboard!N200="P",IF(W199="",1,W199+1),"")</f>
        <v/>
      </c>
      <c r="X200" t="str">
        <f>IF(Dashboard!O200="B",IF(X199="",1,X199+1),"")</f>
        <v/>
      </c>
      <c r="AA200" s="1" t="str">
        <f t="shared" si="60"/>
        <v>000000</v>
      </c>
      <c r="AB200" s="1" t="str">
        <f t="shared" si="61"/>
        <v>000000</v>
      </c>
      <c r="AD200" t="str">
        <f>IF(C199="",D199,C199)&amp;E199</f>
        <v/>
      </c>
      <c r="AE200" t="str">
        <f t="shared" si="57"/>
        <v/>
      </c>
      <c r="AF200" t="str">
        <f>IF(C199="",D199,C199)&amp;E199</f>
        <v/>
      </c>
      <c r="AG200" t="str">
        <f>IF(O200="S","B",IFERROR(VLOOKUP(AF200,$AP$3:$AQ$100,2,FALSE),""))</f>
        <v/>
      </c>
      <c r="AH200">
        <f t="shared" si="58"/>
        <v>1</v>
      </c>
      <c r="AI200" t="str">
        <f t="shared" si="59"/>
        <v/>
      </c>
    </row>
    <row r="201" spans="2:35" ht="15.75" thickBot="1" x14ac:dyDescent="0.3">
      <c r="B201" s="38" t="str">
        <f t="shared" si="53"/>
        <v/>
      </c>
      <c r="G201" s="80">
        <f>Dashboard!N201</f>
        <v>0</v>
      </c>
      <c r="I201" s="37" t="str">
        <f t="shared" si="54"/>
        <v/>
      </c>
      <c r="L201" s="20" t="str">
        <f t="shared" si="55"/>
        <v>L</v>
      </c>
      <c r="N201" s="11" t="str">
        <f t="shared" si="56"/>
        <v/>
      </c>
      <c r="U201" t="str">
        <f>IF(OR(AND(OR(U200="T-B",U200="T-C"),T200&lt;1),(AND(U200="T-T",T200&lt;2))),U200,IF(P201="Y","T-C",IF(Q201="Y","T-B",IF(R201="Y","T-T","PD"))))</f>
        <v>T-B</v>
      </c>
      <c r="W201" t="str">
        <f>IF(Dashboard!N201="P",IF(W200="",1,W200+1),"")</f>
        <v/>
      </c>
      <c r="X201" t="str">
        <f>IF(Dashboard!O201="B",IF(X200="",1,X200+1),"")</f>
        <v/>
      </c>
      <c r="AA201" s="1" t="str">
        <f t="shared" si="60"/>
        <v>000000</v>
      </c>
      <c r="AB201" s="1" t="str">
        <f t="shared" si="61"/>
        <v>000000</v>
      </c>
      <c r="AD201" t="str">
        <f>IF(C200="",D200,C200)&amp;E200</f>
        <v/>
      </c>
      <c r="AE201" t="str">
        <f t="shared" si="57"/>
        <v/>
      </c>
      <c r="AF201" t="str">
        <f>IF(C200="",D200,C200)&amp;E200</f>
        <v/>
      </c>
      <c r="AG201" t="str">
        <f>IF(O201="S","B",IFERROR(VLOOKUP(AF201,$AP$3:$AQ$100,2,FALSE),""))</f>
        <v/>
      </c>
      <c r="AH201">
        <f t="shared" si="58"/>
        <v>1</v>
      </c>
      <c r="AI201" t="str">
        <f t="shared" si="59"/>
        <v/>
      </c>
    </row>
    <row r="202" spans="2:35" ht="15.75" thickBot="1" x14ac:dyDescent="0.3">
      <c r="B202" s="38" t="str">
        <f t="shared" si="53"/>
        <v/>
      </c>
      <c r="G202" s="80">
        <f>Dashboard!N202</f>
        <v>0</v>
      </c>
      <c r="I202" s="37" t="str">
        <f t="shared" si="54"/>
        <v/>
      </c>
      <c r="L202" s="20" t="str">
        <f t="shared" si="55"/>
        <v>L</v>
      </c>
      <c r="N202" s="11" t="str">
        <f t="shared" si="56"/>
        <v/>
      </c>
      <c r="U202" t="str">
        <f>IF(OR(AND(OR(U201="T-B",U201="T-C"),T201&lt;1),(AND(U201="T-T",T201&lt;2))),U201,IF(P202="Y","T-C",IF(Q202="Y","T-B",IF(R202="Y","T-T","PD"))))</f>
        <v>T-B</v>
      </c>
      <c r="W202" t="str">
        <f>IF(Dashboard!N202="P",IF(W201="",1,W201+1),"")</f>
        <v/>
      </c>
      <c r="X202" t="str">
        <f>IF(Dashboard!O202="B",IF(X201="",1,X201+1),"")</f>
        <v/>
      </c>
      <c r="AA202" s="1" t="str">
        <f t="shared" si="60"/>
        <v>000000</v>
      </c>
      <c r="AB202" s="1" t="str">
        <f t="shared" si="61"/>
        <v>000000</v>
      </c>
      <c r="AD202" t="str">
        <f>IF(C201="",D201,C201)&amp;E201</f>
        <v/>
      </c>
      <c r="AE202" t="str">
        <f t="shared" si="57"/>
        <v/>
      </c>
      <c r="AF202" t="str">
        <f>IF(C201="",D201,C201)&amp;E201</f>
        <v/>
      </c>
      <c r="AG202" t="str">
        <f>IF(O202="S","B",IFERROR(VLOOKUP(AF202,$AP$3:$AQ$100,2,FALSE),""))</f>
        <v/>
      </c>
      <c r="AH202">
        <f t="shared" si="58"/>
        <v>1</v>
      </c>
      <c r="AI202" t="str">
        <f t="shared" si="59"/>
        <v/>
      </c>
    </row>
    <row r="203" spans="2:35" ht="15.75" thickBot="1" x14ac:dyDescent="0.3">
      <c r="B203" s="38" t="str">
        <f t="shared" ref="B203:B266" si="62">IF(U202=U203,"",U203)</f>
        <v/>
      </c>
      <c r="G203" s="80">
        <f>Dashboard!N203</f>
        <v>0</v>
      </c>
      <c r="I203" s="37" t="str">
        <f t="shared" ref="I203:I211" si="63">IF(V202=V203,"",V203)</f>
        <v/>
      </c>
      <c r="L203" s="20" t="str">
        <f t="shared" ref="L203:L266" si="64">IF(G203="","",IF(G203="P",IF(J203="","L","W"),IF(K203="","L","W")))</f>
        <v>L</v>
      </c>
      <c r="N203" s="11" t="str">
        <f t="shared" ref="N203:N266" si="65">IF(O203="S","",IF(M203&gt;0,M203,""))</f>
        <v/>
      </c>
      <c r="U203" t="str">
        <f>IF(OR(AND(OR(U202="T-B",U202="T-C"),T202&lt;1),(AND(U202="T-T",T202&lt;2))),U202,IF(P203="Y","T-C",IF(Q203="Y","T-B",IF(R203="Y","T-T","PD"))))</f>
        <v>T-B</v>
      </c>
      <c r="W203" t="str">
        <f>IF(Dashboard!N203="P",IF(W202="",1,W202+1),"")</f>
        <v/>
      </c>
      <c r="X203" t="str">
        <f>IF(Dashboard!O203="B",IF(X202="",1,X202+1),"")</f>
        <v/>
      </c>
      <c r="AA203" s="1" t="str">
        <f t="shared" si="60"/>
        <v>000000</v>
      </c>
      <c r="AB203" s="1" t="str">
        <f t="shared" si="61"/>
        <v>000000</v>
      </c>
      <c r="AD203" t="str">
        <f>IF(C202="",D202,C202)&amp;E202</f>
        <v/>
      </c>
      <c r="AE203" t="str">
        <f t="shared" ref="AE203:AE217" si="66">IFERROR(VLOOKUP(AD203,$AP$3:$AQ$40,2,FALSE),"")</f>
        <v/>
      </c>
      <c r="AF203" t="str">
        <f>IF(C202="",D202,C202)&amp;E202</f>
        <v/>
      </c>
      <c r="AG203" t="str">
        <f>IF(O203="S","B",IFERROR(VLOOKUP(AF203,$AP$3:$AQ$100,2,FALSE),""))</f>
        <v/>
      </c>
      <c r="AH203">
        <f t="shared" ref="AH203:AH224" si="67">IF(REPLACE(AE203, 1, 1, "")="",1,REPLACE(AE203, 1, 1, ""))</f>
        <v>1</v>
      </c>
      <c r="AI203" t="str">
        <f t="shared" ref="AI203:AI223" si="68">REPLACE(AG203, 1, 1, "")</f>
        <v/>
      </c>
    </row>
    <row r="204" spans="2:35" ht="15.75" thickBot="1" x14ac:dyDescent="0.3">
      <c r="B204" s="38" t="str">
        <f t="shared" si="62"/>
        <v/>
      </c>
      <c r="G204" s="80">
        <f>Dashboard!N204</f>
        <v>0</v>
      </c>
      <c r="I204" s="37" t="str">
        <f t="shared" si="63"/>
        <v/>
      </c>
      <c r="L204" s="20" t="str">
        <f t="shared" si="64"/>
        <v>L</v>
      </c>
      <c r="N204" s="11" t="str">
        <f t="shared" si="65"/>
        <v/>
      </c>
      <c r="U204" t="str">
        <f>IF(OR(AND(OR(U203="T-B",U203="T-C"),T203&lt;1),(AND(U203="T-T",T203&lt;2))),U203,IF(P204="Y","T-C",IF(Q204="Y","T-B",IF(R204="Y","T-T","PD"))))</f>
        <v>T-B</v>
      </c>
      <c r="W204" t="str">
        <f>IF(Dashboard!N204="P",IF(W203="",1,W203+1),"")</f>
        <v/>
      </c>
      <c r="X204" t="str">
        <f>IF(Dashboard!O204="B",IF(X203="",1,X203+1),"")</f>
        <v/>
      </c>
      <c r="AA204" s="1" t="str">
        <f t="shared" si="60"/>
        <v>000000</v>
      </c>
      <c r="AB204" s="1" t="str">
        <f t="shared" si="61"/>
        <v>000000</v>
      </c>
      <c r="AD204" t="str">
        <f>IF(C203="",D203,C203)&amp;E203</f>
        <v/>
      </c>
      <c r="AE204" t="str">
        <f t="shared" si="66"/>
        <v/>
      </c>
      <c r="AF204" t="str">
        <f>IF(C203="",D203,C203)&amp;E203</f>
        <v/>
      </c>
      <c r="AG204" t="str">
        <f>IF(O204="S","B",IFERROR(VLOOKUP(AF204,$AP$3:$AQ$100,2,FALSE),""))</f>
        <v/>
      </c>
      <c r="AH204">
        <f t="shared" si="67"/>
        <v>1</v>
      </c>
      <c r="AI204" t="str">
        <f t="shared" si="68"/>
        <v/>
      </c>
    </row>
    <row r="205" spans="2:35" ht="15.75" thickBot="1" x14ac:dyDescent="0.3">
      <c r="B205" s="38" t="str">
        <f t="shared" si="62"/>
        <v/>
      </c>
      <c r="G205" s="80">
        <f>Dashboard!N205</f>
        <v>0</v>
      </c>
      <c r="I205" s="37" t="str">
        <f t="shared" si="63"/>
        <v/>
      </c>
      <c r="L205" s="20" t="str">
        <f t="shared" si="64"/>
        <v>L</v>
      </c>
      <c r="N205" s="11" t="str">
        <f t="shared" si="65"/>
        <v/>
      </c>
      <c r="U205" t="str">
        <f>IF(OR(AND(OR(U204="T-B",U204="T-C"),T204&lt;1),(AND(U204="T-T",T204&lt;2))),U204,IF(P205="Y","T-C",IF(Q205="Y","T-B",IF(R205="Y","T-T","PD"))))</f>
        <v>T-B</v>
      </c>
      <c r="W205" t="str">
        <f>IF(Dashboard!N205="P",IF(W204="",1,W204+1),"")</f>
        <v/>
      </c>
      <c r="X205" t="str">
        <f>IF(Dashboard!O205="B",IF(X204="",1,X204+1),"")</f>
        <v/>
      </c>
      <c r="AA205" s="1" t="str">
        <f t="shared" si="60"/>
        <v>000000</v>
      </c>
      <c r="AB205" s="1" t="str">
        <f t="shared" si="61"/>
        <v>000000</v>
      </c>
      <c r="AD205" t="str">
        <f>IF(C204="",D204,C204)&amp;E204</f>
        <v/>
      </c>
      <c r="AE205" t="str">
        <f t="shared" si="66"/>
        <v/>
      </c>
      <c r="AF205" t="str">
        <f>IF(C204="",D204,C204)&amp;E204</f>
        <v/>
      </c>
      <c r="AG205" t="str">
        <f>IF(O205="S","B",IFERROR(VLOOKUP(AF205,$AP$3:$AQ$100,2,FALSE),""))</f>
        <v/>
      </c>
      <c r="AH205">
        <f t="shared" si="67"/>
        <v>1</v>
      </c>
      <c r="AI205" t="str">
        <f t="shared" si="68"/>
        <v/>
      </c>
    </row>
    <row r="206" spans="2:35" ht="15.75" thickBot="1" x14ac:dyDescent="0.3">
      <c r="B206" s="38" t="str">
        <f t="shared" si="62"/>
        <v/>
      </c>
      <c r="G206" s="80">
        <f>Dashboard!N206</f>
        <v>0</v>
      </c>
      <c r="I206" s="37" t="str">
        <f t="shared" si="63"/>
        <v/>
      </c>
      <c r="L206" s="20" t="str">
        <f t="shared" si="64"/>
        <v>L</v>
      </c>
      <c r="N206" s="11" t="str">
        <f t="shared" si="65"/>
        <v/>
      </c>
      <c r="U206" t="str">
        <f>IF(OR(AND(OR(U205="T-B",U205="T-C"),T205&lt;1),(AND(U205="T-T",T205&lt;2))),U205,IF(P206="Y","T-C",IF(Q206="Y","T-B",IF(R206="Y","T-T","PD"))))</f>
        <v>T-B</v>
      </c>
      <c r="W206" t="str">
        <f>IF(Dashboard!N206="P",IF(W205="",1,W205+1),"")</f>
        <v/>
      </c>
      <c r="X206" t="str">
        <f>IF(Dashboard!O206="B",IF(X205="",1,X205+1),"")</f>
        <v/>
      </c>
      <c r="AA206" s="1" t="str">
        <f t="shared" si="60"/>
        <v>000000</v>
      </c>
      <c r="AB206" s="1" t="str">
        <f t="shared" si="61"/>
        <v>000000</v>
      </c>
      <c r="AD206" t="str">
        <f>IF(C205="",D205,C205)&amp;E205</f>
        <v/>
      </c>
      <c r="AE206" t="str">
        <f t="shared" si="66"/>
        <v/>
      </c>
      <c r="AF206" t="str">
        <f>IF(C205="",D205,C205)&amp;E205</f>
        <v/>
      </c>
      <c r="AG206" t="str">
        <f>IF(O206="S","B",IFERROR(VLOOKUP(AF206,$AP$3:$AQ$100,2,FALSE),""))</f>
        <v/>
      </c>
      <c r="AH206">
        <f t="shared" si="67"/>
        <v>1</v>
      </c>
      <c r="AI206" t="str">
        <f t="shared" si="68"/>
        <v/>
      </c>
    </row>
    <row r="207" spans="2:35" ht="15.75" thickBot="1" x14ac:dyDescent="0.3">
      <c r="B207" s="38" t="str">
        <f t="shared" si="62"/>
        <v/>
      </c>
      <c r="G207" s="80">
        <f>Dashboard!N207</f>
        <v>0</v>
      </c>
      <c r="I207" s="37" t="str">
        <f t="shared" si="63"/>
        <v/>
      </c>
      <c r="L207" s="20" t="str">
        <f t="shared" si="64"/>
        <v>L</v>
      </c>
      <c r="N207" s="11" t="str">
        <f t="shared" si="65"/>
        <v/>
      </c>
      <c r="U207" t="str">
        <f>IF(OR(AND(OR(U206="T-B",U206="T-C"),T206&lt;1),(AND(U206="T-T",T206&lt;2))),U206,IF(P207="Y","T-C",IF(Q207="Y","T-B",IF(R207="Y","T-T","PD"))))</f>
        <v>T-B</v>
      </c>
      <c r="W207" t="str">
        <f>IF(Dashboard!N207="P",IF(W206="",1,W206+1),"")</f>
        <v/>
      </c>
      <c r="X207" t="str">
        <f>IF(Dashboard!O207="B",IF(X206="",1,X206+1),"")</f>
        <v/>
      </c>
      <c r="AA207" s="1" t="str">
        <f t="shared" si="60"/>
        <v>000000</v>
      </c>
      <c r="AB207" s="1" t="str">
        <f t="shared" si="61"/>
        <v>000000</v>
      </c>
      <c r="AD207" t="str">
        <f>IF(C206="",D206,C206)&amp;E206</f>
        <v/>
      </c>
      <c r="AE207" t="str">
        <f t="shared" si="66"/>
        <v/>
      </c>
      <c r="AF207" t="str">
        <f>IF(C206="",D206,C206)&amp;E206</f>
        <v/>
      </c>
      <c r="AG207" t="str">
        <f>IF(O207="S","B",IFERROR(VLOOKUP(AF207,$AP$3:$AQ$100,2,FALSE),""))</f>
        <v/>
      </c>
      <c r="AH207">
        <f t="shared" si="67"/>
        <v>1</v>
      </c>
      <c r="AI207" t="str">
        <f t="shared" si="68"/>
        <v/>
      </c>
    </row>
    <row r="208" spans="2:35" ht="15.75" thickBot="1" x14ac:dyDescent="0.3">
      <c r="B208" s="38" t="str">
        <f t="shared" si="62"/>
        <v/>
      </c>
      <c r="G208" s="80">
        <f>Dashboard!N208</f>
        <v>0</v>
      </c>
      <c r="I208" s="37" t="str">
        <f t="shared" si="63"/>
        <v/>
      </c>
      <c r="L208" s="20" t="str">
        <f t="shared" si="64"/>
        <v>L</v>
      </c>
      <c r="N208" s="11" t="str">
        <f t="shared" si="65"/>
        <v/>
      </c>
      <c r="U208" t="str">
        <f>IF(OR(AND(OR(U207="T-B",U207="T-C"),T207&lt;1),(AND(U207="T-T",T207&lt;2))),U207,IF(P208="Y","T-C",IF(Q208="Y","T-B",IF(R208="Y","T-T","PD"))))</f>
        <v>T-B</v>
      </c>
      <c r="W208" t="str">
        <f>IF(Dashboard!N208="P",IF(W207="",1,W207+1),"")</f>
        <v/>
      </c>
      <c r="X208" t="str">
        <f>IF(Dashboard!O208="B",IF(X207="",1,X207+1),"")</f>
        <v/>
      </c>
      <c r="AA208" s="1" t="str">
        <f t="shared" ref="AA208:AA221" si="69">IF(W202="",0,W202)&amp;IF(W203="",0,W203)&amp;IF(W204="",0,W204)&amp;IF(W205="",0,W205)&amp;IF(W206="",0,W206)&amp;IF(W207="",0,W207)</f>
        <v>000000</v>
      </c>
      <c r="AB208" s="1" t="str">
        <f t="shared" ref="AB208:AB221" si="70">IF(X202="",0,X202)&amp;IF(X203="",0,X203)&amp;IF(X204="",0,X204)&amp;IF(X205="",0,X205)&amp;IF(X206="",0,X206)&amp;IF(X207="",0,X207)</f>
        <v>000000</v>
      </c>
      <c r="AD208" t="str">
        <f>IF(C207="",D207,C207)&amp;E207</f>
        <v/>
      </c>
      <c r="AE208" t="str">
        <f t="shared" si="66"/>
        <v/>
      </c>
      <c r="AF208" t="str">
        <f>IF(C207="",D207,C207)&amp;E207</f>
        <v/>
      </c>
      <c r="AG208" t="str">
        <f>IF(O208="S","B",IFERROR(VLOOKUP(AF208,$AP$3:$AQ$100,2,FALSE),""))</f>
        <v/>
      </c>
      <c r="AH208">
        <f t="shared" si="67"/>
        <v>1</v>
      </c>
      <c r="AI208" t="str">
        <f t="shared" si="68"/>
        <v/>
      </c>
    </row>
    <row r="209" spans="2:35" ht="15.75" thickBot="1" x14ac:dyDescent="0.3">
      <c r="B209" s="38" t="str">
        <f t="shared" si="62"/>
        <v/>
      </c>
      <c r="G209" s="80">
        <f>Dashboard!N209</f>
        <v>0</v>
      </c>
      <c r="I209" s="37" t="str">
        <f t="shared" si="63"/>
        <v/>
      </c>
      <c r="L209" s="20" t="str">
        <f t="shared" si="64"/>
        <v>L</v>
      </c>
      <c r="N209" s="11" t="str">
        <f t="shared" si="65"/>
        <v/>
      </c>
      <c r="U209" t="str">
        <f>IF(OR(AND(OR(U208="T-B",U208="T-C"),T208&lt;1),(AND(U208="T-T",T208&lt;2))),U208,IF(P209="Y","T-C",IF(Q209="Y","T-B",IF(R209="Y","T-T","PD"))))</f>
        <v>T-B</v>
      </c>
      <c r="W209" t="str">
        <f>IF(Dashboard!N209="P",IF(W208="",1,W208+1),"")</f>
        <v/>
      </c>
      <c r="X209" t="str">
        <f>IF(Dashboard!O209="B",IF(X208="",1,X208+1),"")</f>
        <v/>
      </c>
      <c r="AA209" s="1" t="str">
        <f t="shared" si="69"/>
        <v>000000</v>
      </c>
      <c r="AB209" s="1" t="str">
        <f t="shared" si="70"/>
        <v>000000</v>
      </c>
      <c r="AD209" t="str">
        <f>IF(C208="",D208,C208)&amp;E208</f>
        <v/>
      </c>
      <c r="AE209" t="str">
        <f t="shared" si="66"/>
        <v/>
      </c>
      <c r="AF209" t="str">
        <f>IF(C208="",D208,C208)&amp;E208</f>
        <v/>
      </c>
      <c r="AG209" t="str">
        <f>IF(O209="S","B",IFERROR(VLOOKUP(AF209,$AP$3:$AQ$100,2,FALSE),""))</f>
        <v/>
      </c>
      <c r="AH209">
        <f t="shared" si="67"/>
        <v>1</v>
      </c>
      <c r="AI209" t="str">
        <f t="shared" si="68"/>
        <v/>
      </c>
    </row>
    <row r="210" spans="2:35" ht="15.75" thickBot="1" x14ac:dyDescent="0.3">
      <c r="B210" s="38" t="str">
        <f t="shared" si="62"/>
        <v/>
      </c>
      <c r="G210" s="80">
        <f>Dashboard!N210</f>
        <v>0</v>
      </c>
      <c r="I210" s="37" t="str">
        <f t="shared" si="63"/>
        <v/>
      </c>
      <c r="L210" s="20" t="str">
        <f t="shared" si="64"/>
        <v>L</v>
      </c>
      <c r="N210" s="11" t="str">
        <f t="shared" si="65"/>
        <v/>
      </c>
      <c r="U210" t="str">
        <f>IF(OR(AND(OR(U209="T-B",U209="T-C"),T209&lt;1),(AND(U209="T-T",T209&lt;2))),U209,IF(P210="Y","T-C",IF(Q210="Y","T-B",IF(R210="Y","T-T","PD"))))</f>
        <v>T-B</v>
      </c>
      <c r="W210" t="str">
        <f>IF(Dashboard!N210="P",IF(W209="",1,W209+1),"")</f>
        <v/>
      </c>
      <c r="X210" t="str">
        <f>IF(Dashboard!O210="B",IF(X209="",1,X209+1),"")</f>
        <v/>
      </c>
      <c r="AA210" s="1" t="str">
        <f t="shared" si="69"/>
        <v>000000</v>
      </c>
      <c r="AB210" s="1" t="str">
        <f t="shared" si="70"/>
        <v>000000</v>
      </c>
      <c r="AD210" t="str">
        <f>IF(C209="",D209,C209)&amp;E209</f>
        <v/>
      </c>
      <c r="AE210" t="str">
        <f t="shared" si="66"/>
        <v/>
      </c>
      <c r="AF210" t="str">
        <f>IF(C209="",D209,C209)&amp;E209</f>
        <v/>
      </c>
      <c r="AG210" t="str">
        <f>IF(O210="S","B",IFERROR(VLOOKUP(AF210,$AP$3:$AQ$100,2,FALSE),""))</f>
        <v/>
      </c>
      <c r="AH210">
        <f t="shared" si="67"/>
        <v>1</v>
      </c>
      <c r="AI210" t="str">
        <f t="shared" si="68"/>
        <v/>
      </c>
    </row>
    <row r="211" spans="2:35" ht="15.75" thickBot="1" x14ac:dyDescent="0.3">
      <c r="B211" s="38" t="str">
        <f t="shared" si="62"/>
        <v/>
      </c>
      <c r="G211" s="80">
        <f>Dashboard!N211</f>
        <v>0</v>
      </c>
      <c r="I211" s="37" t="str">
        <f t="shared" si="63"/>
        <v/>
      </c>
      <c r="L211" s="20" t="str">
        <f t="shared" si="64"/>
        <v>L</v>
      </c>
      <c r="N211" s="11" t="str">
        <f t="shared" si="65"/>
        <v/>
      </c>
      <c r="U211" t="str">
        <f>IF(OR(AND(OR(U210="T-B",U210="T-C"),T210&lt;1),(AND(U210="T-T",T210&lt;2))),U210,IF(P211="Y","T-C",IF(Q211="Y","T-B",IF(R211="Y","T-T","PD"))))</f>
        <v>T-B</v>
      </c>
      <c r="W211" t="str">
        <f>IF(Dashboard!N211="P",IF(W210="",1,W210+1),"")</f>
        <v/>
      </c>
      <c r="X211" t="str">
        <f>IF(Dashboard!O211="B",IF(X210="",1,X210+1),"")</f>
        <v/>
      </c>
      <c r="AA211" s="1" t="str">
        <f t="shared" si="69"/>
        <v>000000</v>
      </c>
      <c r="AB211" s="1" t="str">
        <f t="shared" si="70"/>
        <v>000000</v>
      </c>
      <c r="AD211" t="str">
        <f>IF(C210="",D210,C210)&amp;E210</f>
        <v/>
      </c>
      <c r="AE211" t="str">
        <f t="shared" si="66"/>
        <v/>
      </c>
      <c r="AF211" t="str">
        <f>IF(C210="",D210,C210)&amp;E210</f>
        <v/>
      </c>
      <c r="AG211" t="str">
        <f>IF(O211="S","B",IFERROR(VLOOKUP(AF211,$AP$3:$AQ$100,2,FALSE),""))</f>
        <v/>
      </c>
      <c r="AH211">
        <f t="shared" si="67"/>
        <v>1</v>
      </c>
      <c r="AI211" t="str">
        <f t="shared" si="68"/>
        <v/>
      </c>
    </row>
    <row r="212" spans="2:35" ht="15.75" thickBot="1" x14ac:dyDescent="0.3">
      <c r="B212" s="38" t="str">
        <f t="shared" si="62"/>
        <v/>
      </c>
      <c r="G212" s="80">
        <f>Dashboard!N212</f>
        <v>0</v>
      </c>
      <c r="I212" s="37" t="str">
        <f t="shared" ref="I212:I266" si="71">IF(P212="Y","T-C",IF(Q212="Y","T-B",IF(R212="Y","T-T","TG")))</f>
        <v>TG</v>
      </c>
      <c r="L212" s="20" t="str">
        <f t="shared" si="64"/>
        <v>L</v>
      </c>
      <c r="N212" s="11" t="str">
        <f t="shared" si="65"/>
        <v/>
      </c>
      <c r="U212" t="str">
        <f>IF(OR(AND(OR(U211="T-B",U211="T-C"),T211&lt;1),(AND(U211="T-T",T211&lt;2))),U211,IF(P212="Y","T-C",IF(Q212="Y","T-B",IF(R212="Y","T-T","PD"))))</f>
        <v>T-B</v>
      </c>
      <c r="W212" t="str">
        <f>IF(Dashboard!N212="P",IF(W211="",1,W211+1),"")</f>
        <v/>
      </c>
      <c r="X212" t="str">
        <f>IF(Dashboard!O212="B",IF(X211="",1,X211+1),"")</f>
        <v/>
      </c>
      <c r="AA212" s="1" t="str">
        <f t="shared" si="69"/>
        <v>000000</v>
      </c>
      <c r="AB212" s="1" t="str">
        <f t="shared" si="70"/>
        <v>000000</v>
      </c>
      <c r="AD212" t="str">
        <f>IF(C211="",D211,C211)&amp;E211</f>
        <v/>
      </c>
      <c r="AE212" t="str">
        <f t="shared" si="66"/>
        <v/>
      </c>
      <c r="AF212" t="str">
        <f>IF(C211="",D211,C211)&amp;E211</f>
        <v/>
      </c>
      <c r="AG212" t="str">
        <f>IF(O212="S","B",IFERROR(VLOOKUP(AF212,$AP$3:$AQ$100,2,FALSE),""))</f>
        <v/>
      </c>
      <c r="AH212">
        <f t="shared" si="67"/>
        <v>1</v>
      </c>
      <c r="AI212" t="str">
        <f t="shared" si="68"/>
        <v/>
      </c>
    </row>
    <row r="213" spans="2:35" ht="15.75" thickBot="1" x14ac:dyDescent="0.3">
      <c r="B213" s="38" t="str">
        <f t="shared" si="62"/>
        <v/>
      </c>
      <c r="G213" s="80">
        <f>Dashboard!N213</f>
        <v>0</v>
      </c>
      <c r="I213" s="37" t="str">
        <f t="shared" si="71"/>
        <v>TG</v>
      </c>
      <c r="L213" s="20" t="str">
        <f t="shared" si="64"/>
        <v>L</v>
      </c>
      <c r="N213" s="11" t="str">
        <f t="shared" si="65"/>
        <v/>
      </c>
      <c r="U213" t="str">
        <f>IF(OR(AND(OR(U212="T-B",U212="T-C"),T212&lt;1),(AND(U212="T-T",T212&lt;2))),U212,IF(P213="Y","T-C",IF(Q213="Y","T-B",IF(R213="Y","T-T","PD"))))</f>
        <v>T-B</v>
      </c>
      <c r="W213" t="str">
        <f>IF(Dashboard!N213="P",IF(W212="",1,W212+1),"")</f>
        <v/>
      </c>
      <c r="X213" t="str">
        <f>IF(Dashboard!O213="B",IF(X212="",1,X212+1),"")</f>
        <v/>
      </c>
      <c r="AA213" s="1" t="str">
        <f t="shared" si="69"/>
        <v>000000</v>
      </c>
      <c r="AB213" s="1" t="str">
        <f t="shared" si="70"/>
        <v>000000</v>
      </c>
      <c r="AD213" t="str">
        <f>IF(C212="",D212,C212)&amp;E212</f>
        <v/>
      </c>
      <c r="AE213" t="str">
        <f t="shared" si="66"/>
        <v/>
      </c>
      <c r="AF213" t="str">
        <f>IF(C212="",D212,C212)&amp;E212</f>
        <v/>
      </c>
      <c r="AG213" t="str">
        <f>IF(O213="S","B",IFERROR(VLOOKUP(AF213,$AP$3:$AQ$100,2,FALSE),""))</f>
        <v/>
      </c>
      <c r="AH213">
        <f t="shared" si="67"/>
        <v>1</v>
      </c>
      <c r="AI213" t="str">
        <f t="shared" si="68"/>
        <v/>
      </c>
    </row>
    <row r="214" spans="2:35" ht="15.75" thickBot="1" x14ac:dyDescent="0.3">
      <c r="B214" s="38" t="str">
        <f t="shared" si="62"/>
        <v/>
      </c>
      <c r="G214" s="80">
        <f>Dashboard!N214</f>
        <v>0</v>
      </c>
      <c r="I214" s="37" t="str">
        <f t="shared" si="71"/>
        <v>TG</v>
      </c>
      <c r="L214" s="20" t="str">
        <f t="shared" si="64"/>
        <v>L</v>
      </c>
      <c r="N214" s="11" t="str">
        <f t="shared" si="65"/>
        <v/>
      </c>
      <c r="U214" t="str">
        <f>IF(OR(AND(OR(U213="T-B",U213="T-C"),T213&lt;1),(AND(U213="T-T",T213&lt;2))),U213,IF(P214="Y","T-C",IF(Q214="Y","T-B",IF(R214="Y","T-T","PD"))))</f>
        <v>T-B</v>
      </c>
      <c r="W214" t="str">
        <f>IF(Dashboard!N214="P",IF(W213="",1,W213+1),"")</f>
        <v/>
      </c>
      <c r="X214" t="str">
        <f>IF(Dashboard!O214="B",IF(X213="",1,X213+1),"")</f>
        <v/>
      </c>
      <c r="AA214" s="1" t="str">
        <f t="shared" si="69"/>
        <v>000000</v>
      </c>
      <c r="AB214" s="1" t="str">
        <f t="shared" si="70"/>
        <v>000000</v>
      </c>
      <c r="AD214" t="str">
        <f>IF(C213="",D213,C213)&amp;E213</f>
        <v/>
      </c>
      <c r="AE214" t="str">
        <f t="shared" si="66"/>
        <v/>
      </c>
      <c r="AF214" t="str">
        <f>IF(C213="",D213,C213)&amp;E213</f>
        <v/>
      </c>
      <c r="AG214" t="str">
        <f>IF(O214="S","B",IFERROR(VLOOKUP(AF214,$AP$3:$AQ$100,2,FALSE),""))</f>
        <v/>
      </c>
      <c r="AH214">
        <f t="shared" si="67"/>
        <v>1</v>
      </c>
      <c r="AI214" t="str">
        <f t="shared" si="68"/>
        <v/>
      </c>
    </row>
    <row r="215" spans="2:35" ht="15.75" thickBot="1" x14ac:dyDescent="0.3">
      <c r="B215" s="38" t="str">
        <f t="shared" si="62"/>
        <v/>
      </c>
      <c r="G215" s="80">
        <f>Dashboard!N215</f>
        <v>0</v>
      </c>
      <c r="I215" s="37" t="str">
        <f t="shared" si="71"/>
        <v>TG</v>
      </c>
      <c r="L215" s="20" t="str">
        <f t="shared" si="64"/>
        <v>L</v>
      </c>
      <c r="N215" s="11" t="str">
        <f t="shared" si="65"/>
        <v/>
      </c>
      <c r="U215" t="str">
        <f>IF(OR(AND(OR(U214="T-B",U214="T-C"),T214&lt;1),(AND(U214="T-T",T214&lt;2))),U214,IF(P215="Y","T-C",IF(Q215="Y","T-B",IF(R215="Y","T-T","PD"))))</f>
        <v>T-B</v>
      </c>
      <c r="W215" t="str">
        <f>IF(Dashboard!N215="P",IF(W214="",1,W214+1),"")</f>
        <v/>
      </c>
      <c r="X215" t="str">
        <f>IF(Dashboard!O215="B",IF(X214="",1,X214+1),"")</f>
        <v/>
      </c>
      <c r="AA215" s="1" t="str">
        <f t="shared" si="69"/>
        <v>000000</v>
      </c>
      <c r="AB215" s="1" t="str">
        <f t="shared" si="70"/>
        <v>000000</v>
      </c>
      <c r="AD215" t="str">
        <f>IF(C214="",D214,C214)&amp;E214</f>
        <v/>
      </c>
      <c r="AE215" t="str">
        <f t="shared" si="66"/>
        <v/>
      </c>
      <c r="AF215" t="str">
        <f>IF(C214="",D214,C214)&amp;E214</f>
        <v/>
      </c>
      <c r="AG215" t="str">
        <f>IF(O215="S","B",IFERROR(VLOOKUP(AF215,$AP$3:$AQ$100,2,FALSE),""))</f>
        <v/>
      </c>
      <c r="AH215">
        <f t="shared" si="67"/>
        <v>1</v>
      </c>
      <c r="AI215" t="str">
        <f t="shared" si="68"/>
        <v/>
      </c>
    </row>
    <row r="216" spans="2:35" ht="15.75" thickBot="1" x14ac:dyDescent="0.3">
      <c r="B216" s="38" t="str">
        <f t="shared" si="62"/>
        <v/>
      </c>
      <c r="G216" s="80">
        <f>Dashboard!N216</f>
        <v>0</v>
      </c>
      <c r="I216" s="37" t="str">
        <f t="shared" si="71"/>
        <v>TG</v>
      </c>
      <c r="L216" s="20" t="str">
        <f t="shared" si="64"/>
        <v>L</v>
      </c>
      <c r="N216" s="11" t="str">
        <f t="shared" si="65"/>
        <v/>
      </c>
      <c r="U216" t="str">
        <f>IF(OR(AND(OR(U215="T-B",U215="T-C"),T215&lt;1),(AND(U215="T-T",T215&lt;2))),U215,IF(P216="Y","T-C",IF(Q216="Y","T-B",IF(R216="Y","T-T","PD"))))</f>
        <v>T-B</v>
      </c>
      <c r="W216" t="str">
        <f>IF(Dashboard!N216="P",IF(W215="",1,W215+1),"")</f>
        <v/>
      </c>
      <c r="X216" t="str">
        <f>IF(Dashboard!O216="B",IF(X215="",1,X215+1),"")</f>
        <v/>
      </c>
      <c r="AA216" s="1" t="str">
        <f t="shared" si="69"/>
        <v>000000</v>
      </c>
      <c r="AB216" s="1" t="str">
        <f t="shared" si="70"/>
        <v>000000</v>
      </c>
      <c r="AD216" t="str">
        <f>IF(C215="",D215,C215)&amp;E215</f>
        <v/>
      </c>
      <c r="AE216" t="str">
        <f t="shared" si="66"/>
        <v/>
      </c>
      <c r="AF216" t="str">
        <f>IF(C215="",D215,C215)&amp;E215</f>
        <v/>
      </c>
      <c r="AG216" t="str">
        <f>IF(O216="S","B",IFERROR(VLOOKUP(AF216,$AP$3:$AQ$100,2,FALSE),""))</f>
        <v/>
      </c>
      <c r="AH216">
        <f t="shared" si="67"/>
        <v>1</v>
      </c>
      <c r="AI216" t="str">
        <f t="shared" si="68"/>
        <v/>
      </c>
    </row>
    <row r="217" spans="2:35" ht="15.75" thickBot="1" x14ac:dyDescent="0.3">
      <c r="B217" s="38" t="str">
        <f t="shared" si="62"/>
        <v/>
      </c>
      <c r="G217" s="80">
        <f>Dashboard!N217</f>
        <v>0</v>
      </c>
      <c r="I217" s="37" t="str">
        <f t="shared" si="71"/>
        <v>TG</v>
      </c>
      <c r="L217" s="20" t="str">
        <f t="shared" si="64"/>
        <v>L</v>
      </c>
      <c r="N217" s="11" t="str">
        <f t="shared" si="65"/>
        <v/>
      </c>
      <c r="U217" t="str">
        <f>IF(OR(AND(OR(U216="T-B",U216="T-C"),T216&lt;1),(AND(U216="T-T",T216&lt;2))),U216,IF(P217="Y","T-C",IF(Q217="Y","T-B",IF(R217="Y","T-T","PD"))))</f>
        <v>T-B</v>
      </c>
      <c r="W217" t="str">
        <f>IF(Dashboard!N217="P",IF(W216="",1,W216+1),"")</f>
        <v/>
      </c>
      <c r="X217" t="str">
        <f>IF(Dashboard!O217="B",IF(X216="",1,X216+1),"")</f>
        <v/>
      </c>
      <c r="AA217" s="1" t="str">
        <f t="shared" si="69"/>
        <v>000000</v>
      </c>
      <c r="AB217" s="1" t="str">
        <f t="shared" si="70"/>
        <v>000000</v>
      </c>
      <c r="AD217" t="str">
        <f>IF(C216="",D216,C216)&amp;E216</f>
        <v/>
      </c>
      <c r="AE217" t="str">
        <f t="shared" si="66"/>
        <v/>
      </c>
      <c r="AF217" t="str">
        <f>IF(C216="",D216,C216)&amp;E216</f>
        <v/>
      </c>
      <c r="AG217" t="str">
        <f>IF(O217="S","B",IFERROR(VLOOKUP(AF217,$AP$3:$AQ$100,2,FALSE),""))</f>
        <v/>
      </c>
      <c r="AH217">
        <f t="shared" si="67"/>
        <v>1</v>
      </c>
      <c r="AI217" t="str">
        <f t="shared" si="68"/>
        <v/>
      </c>
    </row>
    <row r="218" spans="2:35" ht="15.75" thickBot="1" x14ac:dyDescent="0.3">
      <c r="B218" s="38" t="str">
        <f t="shared" si="62"/>
        <v/>
      </c>
      <c r="G218" s="80">
        <f>Dashboard!N218</f>
        <v>0</v>
      </c>
      <c r="I218" s="37" t="str">
        <f t="shared" si="71"/>
        <v>TG</v>
      </c>
      <c r="L218" s="20" t="str">
        <f t="shared" si="64"/>
        <v>L</v>
      </c>
      <c r="N218" s="11" t="str">
        <f t="shared" si="65"/>
        <v/>
      </c>
      <c r="U218" t="str">
        <f>IF(OR(AND(OR(U217="T-B",U217="T-C"),T217&lt;1),(AND(U217="T-T",T217&lt;2))),U217,IF(P218="Y","T-C",IF(Q218="Y","T-B",IF(R218="Y","T-T","PD"))))</f>
        <v>T-B</v>
      </c>
      <c r="W218" t="str">
        <f>IF(Dashboard!N218="P",IF(W217="",1,W217+1),"")</f>
        <v/>
      </c>
      <c r="X218" t="str">
        <f>IF(Dashboard!O218="B",IF(X217="",1,X217+1),"")</f>
        <v/>
      </c>
      <c r="AA218" s="1" t="str">
        <f t="shared" si="69"/>
        <v>000000</v>
      </c>
      <c r="AB218" s="1" t="str">
        <f t="shared" si="70"/>
        <v>000000</v>
      </c>
      <c r="AD218" t="str">
        <f>IF(C217="",D217,C217)&amp;E217</f>
        <v/>
      </c>
      <c r="AE218" t="e">
        <f t="shared" ref="AE218:AE221" si="72">VLOOKUP(AD218,$AP$3:$AQ$40,2,FALSE)</f>
        <v>#N/A</v>
      </c>
      <c r="AF218" t="str">
        <f>IF(C217="",D217,C217)&amp;E217</f>
        <v/>
      </c>
      <c r="AG218" t="str">
        <f>IF(O218="S","B",IFERROR(VLOOKUP(AF218,$AP$3:$AQ$100,2,FALSE),""))</f>
        <v/>
      </c>
      <c r="AH218" t="e">
        <f t="shared" si="67"/>
        <v>#N/A</v>
      </c>
      <c r="AI218" t="str">
        <f t="shared" si="68"/>
        <v/>
      </c>
    </row>
    <row r="219" spans="2:35" ht="15.75" thickBot="1" x14ac:dyDescent="0.3">
      <c r="B219" s="38" t="str">
        <f t="shared" si="62"/>
        <v/>
      </c>
      <c r="G219" s="80">
        <f>Dashboard!N219</f>
        <v>0</v>
      </c>
      <c r="I219" s="37" t="str">
        <f t="shared" si="71"/>
        <v>TG</v>
      </c>
      <c r="L219" s="20" t="str">
        <f t="shared" si="64"/>
        <v>L</v>
      </c>
      <c r="N219" s="11" t="str">
        <f t="shared" si="65"/>
        <v/>
      </c>
      <c r="U219" t="str">
        <f>IF(OR(AND(OR(U218="T-B",U218="T-C"),T218&lt;1),(AND(U218="T-T",T218&lt;2))),U218,IF(P219="Y","T-C",IF(Q219="Y","T-B",IF(R219="Y","T-T","PD"))))</f>
        <v>T-B</v>
      </c>
      <c r="W219" t="str">
        <f>IF(Dashboard!N219="P",IF(W218="",1,W218+1),"")</f>
        <v/>
      </c>
      <c r="X219" t="str">
        <f>IF(Dashboard!O219="B",IF(X218="",1,X218+1),"")</f>
        <v/>
      </c>
      <c r="AA219" s="1" t="str">
        <f t="shared" si="69"/>
        <v>000000</v>
      </c>
      <c r="AB219" s="1" t="str">
        <f t="shared" si="70"/>
        <v>000000</v>
      </c>
      <c r="AD219" t="str">
        <f>IF(C218="",D218,C218)&amp;E218</f>
        <v/>
      </c>
      <c r="AE219" t="e">
        <f t="shared" si="72"/>
        <v>#N/A</v>
      </c>
      <c r="AF219" t="str">
        <f>IF(C218="",D218,C218)&amp;E218</f>
        <v/>
      </c>
      <c r="AG219" t="str">
        <f>IF(O219="S","B",IFERROR(VLOOKUP(AF219,$AP$3:$AQ$100,2,FALSE),""))</f>
        <v/>
      </c>
      <c r="AH219" t="e">
        <f t="shared" si="67"/>
        <v>#N/A</v>
      </c>
      <c r="AI219" t="str">
        <f t="shared" si="68"/>
        <v/>
      </c>
    </row>
    <row r="220" spans="2:35" ht="15.75" thickBot="1" x14ac:dyDescent="0.3">
      <c r="B220" s="38" t="str">
        <f t="shared" si="62"/>
        <v/>
      </c>
      <c r="G220" s="80">
        <f>Dashboard!N220</f>
        <v>0</v>
      </c>
      <c r="I220" s="37" t="str">
        <f t="shared" si="71"/>
        <v>TG</v>
      </c>
      <c r="L220" s="20" t="str">
        <f t="shared" si="64"/>
        <v>L</v>
      </c>
      <c r="N220" s="11" t="str">
        <f t="shared" si="65"/>
        <v/>
      </c>
      <c r="U220" t="str">
        <f>IF(OR(AND(OR(U219="T-B",U219="T-C"),T219&lt;1),(AND(U219="T-T",T219&lt;2))),U219,IF(P220="Y","T-C",IF(Q220="Y","T-B",IF(R220="Y","T-T","PD"))))</f>
        <v>T-B</v>
      </c>
      <c r="W220" t="str">
        <f>IF(Dashboard!N220="P",IF(W219="",1,W219+1),"")</f>
        <v/>
      </c>
      <c r="X220" t="str">
        <f>IF(Dashboard!O220="B",IF(X219="",1,X219+1),"")</f>
        <v/>
      </c>
      <c r="AA220" s="1" t="str">
        <f t="shared" si="69"/>
        <v>000000</v>
      </c>
      <c r="AB220" s="1" t="str">
        <f t="shared" si="70"/>
        <v>000000</v>
      </c>
      <c r="AD220" t="str">
        <f>IF(C219="",D219,C219)&amp;E219</f>
        <v/>
      </c>
      <c r="AE220" t="e">
        <f t="shared" si="72"/>
        <v>#N/A</v>
      </c>
      <c r="AF220" t="str">
        <f>IF(C219="",D219,C219)&amp;E219</f>
        <v/>
      </c>
      <c r="AG220" t="str">
        <f>IF(O220="S","B",IFERROR(VLOOKUP(AF220,$AP$3:$AQ$100,2,FALSE),""))</f>
        <v/>
      </c>
      <c r="AH220" t="e">
        <f t="shared" si="67"/>
        <v>#N/A</v>
      </c>
      <c r="AI220" t="str">
        <f t="shared" si="68"/>
        <v/>
      </c>
    </row>
    <row r="221" spans="2:35" ht="15.75" thickBot="1" x14ac:dyDescent="0.3">
      <c r="B221" s="38" t="str">
        <f t="shared" si="62"/>
        <v/>
      </c>
      <c r="G221" s="80">
        <f>Dashboard!N221</f>
        <v>0</v>
      </c>
      <c r="I221" s="37" t="str">
        <f t="shared" si="71"/>
        <v>TG</v>
      </c>
      <c r="L221" s="20" t="str">
        <f t="shared" si="64"/>
        <v>L</v>
      </c>
      <c r="N221" s="11" t="str">
        <f t="shared" si="65"/>
        <v/>
      </c>
      <c r="U221" t="str">
        <f>IF(OR(AND(OR(U220="T-B",U220="T-C"),T220&lt;1),(AND(U220="T-T",T220&lt;2))),U220,IF(P221="Y","T-C",IF(Q221="Y","T-B",IF(R221="Y","T-T","PD"))))</f>
        <v>T-B</v>
      </c>
      <c r="W221" t="str">
        <f>IF(Dashboard!N221="P",IF(W220="",1,W220+1),"")</f>
        <v/>
      </c>
      <c r="X221" t="str">
        <f>IF(Dashboard!O221="B",IF(X220="",1,X220+1),"")</f>
        <v/>
      </c>
      <c r="AA221" s="1" t="str">
        <f t="shared" si="69"/>
        <v>000000</v>
      </c>
      <c r="AB221" s="1" t="str">
        <f t="shared" si="70"/>
        <v>000000</v>
      </c>
      <c r="AD221" t="str">
        <f>IF(C220="",D220,C220)&amp;E220</f>
        <v/>
      </c>
      <c r="AE221" t="e">
        <f t="shared" si="72"/>
        <v>#N/A</v>
      </c>
      <c r="AF221" t="str">
        <f>IF(C220="",D220,C220)&amp;E220</f>
        <v/>
      </c>
      <c r="AG221" t="str">
        <f>IF(O221="S","B",IFERROR(VLOOKUP(AF221,$AP$3:$AQ$100,2,FALSE),""))</f>
        <v/>
      </c>
      <c r="AH221" t="e">
        <f t="shared" si="67"/>
        <v>#N/A</v>
      </c>
      <c r="AI221" t="str">
        <f t="shared" si="68"/>
        <v/>
      </c>
    </row>
    <row r="222" spans="2:35" ht="15.75" thickBot="1" x14ac:dyDescent="0.3">
      <c r="B222" s="38" t="str">
        <f t="shared" si="62"/>
        <v/>
      </c>
      <c r="G222" s="80">
        <f>Dashboard!N222</f>
        <v>0</v>
      </c>
      <c r="I222" s="37" t="str">
        <f t="shared" si="71"/>
        <v>TG</v>
      </c>
      <c r="L222" s="20" t="str">
        <f t="shared" si="64"/>
        <v>L</v>
      </c>
      <c r="N222" s="11" t="str">
        <f t="shared" si="65"/>
        <v/>
      </c>
      <c r="U222" t="str">
        <f>IF(OR(AND(OR(U221="T-B",U221="T-C"),T221&lt;1),(AND(U221="T-T",T221&lt;2))),U221,IF(P222="Y","T-C",IF(Q222="Y","T-B",IF(R222="Y","T-T","PD"))))</f>
        <v>T-B</v>
      </c>
      <c r="W222" t="str">
        <f>IF(Dashboard!N222="P",IF(W221="",1,W221+1),"")</f>
        <v/>
      </c>
      <c r="X222" t="str">
        <f>IF(Dashboard!O222="B",IF(X221="",1,X221+1),"")</f>
        <v/>
      </c>
      <c r="AG222" t="str">
        <f>IF(O222="S","B",IFERROR(VLOOKUP(AF222,$AP$3:$AQ$100,2,FALSE),""))</f>
        <v/>
      </c>
      <c r="AH222">
        <f t="shared" si="67"/>
        <v>1</v>
      </c>
      <c r="AI222" t="str">
        <f t="shared" si="68"/>
        <v/>
      </c>
    </row>
    <row r="223" spans="2:35" ht="15.75" thickBot="1" x14ac:dyDescent="0.3">
      <c r="B223" s="38" t="str">
        <f t="shared" si="62"/>
        <v/>
      </c>
      <c r="G223" s="80">
        <f>Dashboard!N223</f>
        <v>0</v>
      </c>
      <c r="I223" s="37" t="str">
        <f t="shared" si="71"/>
        <v>TG</v>
      </c>
      <c r="L223" s="20" t="str">
        <f t="shared" si="64"/>
        <v>L</v>
      </c>
      <c r="N223" s="11" t="str">
        <f t="shared" si="65"/>
        <v/>
      </c>
      <c r="U223" t="str">
        <f>IF(OR(AND(OR(U222="T-B",U222="T-C"),T222&lt;1),(AND(U222="T-T",T222&lt;2))),U222,IF(P223="Y","T-C",IF(Q223="Y","T-B",IF(R223="Y","T-T","PD"))))</f>
        <v>T-B</v>
      </c>
      <c r="W223" t="str">
        <f>IF(Dashboard!N223="P",IF(W222="",1,W222+1),"")</f>
        <v/>
      </c>
      <c r="X223" t="str">
        <f>IF(Dashboard!O223="B",IF(X222="",1,X222+1),"")</f>
        <v/>
      </c>
      <c r="AG223" t="str">
        <f>IF(O223="S","B",IFERROR(VLOOKUP(AF223,$AP$3:$AQ$100,2,FALSE),""))</f>
        <v/>
      </c>
      <c r="AH223">
        <f t="shared" si="67"/>
        <v>1</v>
      </c>
      <c r="AI223" t="str">
        <f t="shared" si="68"/>
        <v/>
      </c>
    </row>
    <row r="224" spans="2:35" ht="15.75" thickBot="1" x14ac:dyDescent="0.3">
      <c r="B224" s="38" t="str">
        <f t="shared" si="62"/>
        <v/>
      </c>
      <c r="G224" s="80">
        <f>Dashboard!N224</f>
        <v>0</v>
      </c>
      <c r="I224" s="37" t="str">
        <f t="shared" si="71"/>
        <v>TG</v>
      </c>
      <c r="L224" s="20" t="str">
        <f t="shared" si="64"/>
        <v>L</v>
      </c>
      <c r="N224" s="11" t="str">
        <f t="shared" si="65"/>
        <v/>
      </c>
      <c r="U224" t="str">
        <f>IF(OR(AND(OR(U223="T-B",U223="T-C"),T223&lt;1),(AND(U223="T-T",T223&lt;2))),U223,IF(P224="Y","T-C",IF(Q224="Y","T-B",IF(R224="Y","T-T","PD"))))</f>
        <v>T-B</v>
      </c>
      <c r="W224"/>
      <c r="AG224" t="str">
        <f>IF(O224="S","B",IFERROR(VLOOKUP(AF224,$AP$3:$AQ$100,2,FALSE),""))</f>
        <v/>
      </c>
      <c r="AH224">
        <f t="shared" si="67"/>
        <v>1</v>
      </c>
    </row>
    <row r="225" spans="2:33" ht="15.75" thickBot="1" x14ac:dyDescent="0.3">
      <c r="B225" s="38" t="str">
        <f t="shared" si="62"/>
        <v/>
      </c>
      <c r="G225" s="80">
        <f>Dashboard!N225</f>
        <v>0</v>
      </c>
      <c r="I225" s="37" t="str">
        <f t="shared" si="71"/>
        <v>TG</v>
      </c>
      <c r="L225" s="20" t="str">
        <f t="shared" si="64"/>
        <v>L</v>
      </c>
      <c r="N225" s="11" t="str">
        <f t="shared" si="65"/>
        <v/>
      </c>
      <c r="U225" t="str">
        <f>IF(OR(AND(OR(U224="T-B",U224="T-C"),T224&lt;1),(AND(U224="T-T",T224&lt;2))),U224,IF(P225="Y","T-C",IF(Q225="Y","T-B",IF(R225="Y","T-T","PD"))))</f>
        <v>T-B</v>
      </c>
      <c r="W225"/>
      <c r="AG225" t="str">
        <f>IF(O225="S","B",IFERROR(VLOOKUP(AF225,$AP$3:$AQ$100,2,FALSE),""))</f>
        <v/>
      </c>
    </row>
    <row r="226" spans="2:33" ht="15.75" thickBot="1" x14ac:dyDescent="0.3">
      <c r="B226" s="38" t="str">
        <f t="shared" si="62"/>
        <v/>
      </c>
      <c r="G226" s="80">
        <f>Dashboard!N226</f>
        <v>0</v>
      </c>
      <c r="I226" s="37" t="str">
        <f t="shared" si="71"/>
        <v>TG</v>
      </c>
      <c r="L226" s="20" t="str">
        <f t="shared" si="64"/>
        <v>L</v>
      </c>
      <c r="N226" s="11" t="str">
        <f t="shared" si="65"/>
        <v/>
      </c>
      <c r="U226" t="str">
        <f>IF(OR(AND(OR(U225="T-B",U225="T-C"),T225&lt;1),(AND(U225="T-T",T225&lt;2))),U225,IF(P226="Y","T-C",IF(Q226="Y","T-B",IF(R226="Y","T-T","PD"))))</f>
        <v>T-B</v>
      </c>
      <c r="W226"/>
      <c r="AG226" t="str">
        <f>IF(O226="S","B",IFERROR(VLOOKUP(AF226,$AP$3:$AQ$100,2,FALSE),""))</f>
        <v/>
      </c>
    </row>
    <row r="227" spans="2:33" ht="15.75" thickBot="1" x14ac:dyDescent="0.3">
      <c r="B227" s="38" t="str">
        <f t="shared" si="62"/>
        <v/>
      </c>
      <c r="G227" s="80">
        <f>Dashboard!N227</f>
        <v>0</v>
      </c>
      <c r="I227" s="37" t="str">
        <f t="shared" si="71"/>
        <v>TG</v>
      </c>
      <c r="L227" s="20" t="str">
        <f t="shared" si="64"/>
        <v>L</v>
      </c>
      <c r="N227" s="11" t="str">
        <f t="shared" si="65"/>
        <v/>
      </c>
      <c r="U227" t="str">
        <f>IF(OR(AND(OR(U226="T-B",U226="T-C"),T226&lt;1),(AND(U226="T-T",T226&lt;2))),U226,IF(P227="Y","T-C",IF(Q227="Y","T-B",IF(R227="Y","T-T","PD"))))</f>
        <v>T-B</v>
      </c>
      <c r="W227"/>
      <c r="AG227" t="str">
        <f>IF(O227="S","B",IFERROR(VLOOKUP(AF227,$AP$3:$AQ$100,2,FALSE),""))</f>
        <v/>
      </c>
    </row>
    <row r="228" spans="2:33" ht="15.75" thickBot="1" x14ac:dyDescent="0.3">
      <c r="B228" s="38" t="str">
        <f t="shared" si="62"/>
        <v/>
      </c>
      <c r="G228" s="80">
        <f>Dashboard!N228</f>
        <v>0</v>
      </c>
      <c r="I228" s="37" t="str">
        <f t="shared" si="71"/>
        <v>TG</v>
      </c>
      <c r="L228" s="20" t="str">
        <f t="shared" si="64"/>
        <v>L</v>
      </c>
      <c r="N228" s="11" t="str">
        <f t="shared" si="65"/>
        <v/>
      </c>
      <c r="U228" t="str">
        <f>IF(OR(AND(OR(U227="T-B",U227="T-C"),T227&lt;1),(AND(U227="T-T",T227&lt;2))),U227,IF(P228="Y","T-C",IF(Q228="Y","T-B",IF(R228="Y","T-T","PD"))))</f>
        <v>T-B</v>
      </c>
      <c r="W228"/>
      <c r="AG228" t="str">
        <f>IF(O228="S","B",IFERROR(VLOOKUP(AF228,$AP$3:$AQ$100,2,FALSE),""))</f>
        <v/>
      </c>
    </row>
    <row r="229" spans="2:33" ht="15.75" thickBot="1" x14ac:dyDescent="0.3">
      <c r="B229" s="38" t="str">
        <f t="shared" si="62"/>
        <v/>
      </c>
      <c r="G229" s="80">
        <f>Dashboard!N229</f>
        <v>0</v>
      </c>
      <c r="I229" s="37" t="str">
        <f t="shared" si="71"/>
        <v>TG</v>
      </c>
      <c r="L229" s="20" t="str">
        <f t="shared" si="64"/>
        <v>L</v>
      </c>
      <c r="N229" s="11" t="str">
        <f t="shared" si="65"/>
        <v/>
      </c>
      <c r="U229" t="str">
        <f>IF(OR(AND(OR(U228="T-B",U228="T-C"),T228&lt;1),(AND(U228="T-T",T228&lt;2))),U228,IF(P229="Y","T-C",IF(Q229="Y","T-B",IF(R229="Y","T-T","PD"))))</f>
        <v>T-B</v>
      </c>
      <c r="W229"/>
      <c r="AG229" t="str">
        <f>IF(O229="S","B",IFERROR(VLOOKUP(AF229,$AP$3:$AQ$100,2,FALSE),""))</f>
        <v/>
      </c>
    </row>
    <row r="230" spans="2:33" ht="15.75" thickBot="1" x14ac:dyDescent="0.3">
      <c r="B230" s="38" t="str">
        <f t="shared" si="62"/>
        <v/>
      </c>
      <c r="G230" s="80">
        <f>Dashboard!N230</f>
        <v>0</v>
      </c>
      <c r="I230" s="37" t="str">
        <f t="shared" si="71"/>
        <v>TG</v>
      </c>
      <c r="L230" s="20" t="str">
        <f t="shared" si="64"/>
        <v>L</v>
      </c>
      <c r="N230" s="11" t="str">
        <f t="shared" si="65"/>
        <v/>
      </c>
      <c r="U230" t="str">
        <f>IF(OR(AND(OR(U229="T-B",U229="T-C"),T229&lt;1),(AND(U229="T-T",T229&lt;2))),U229,IF(P230="Y","T-C",IF(Q230="Y","T-B",IF(R230="Y","T-T","PD"))))</f>
        <v>T-B</v>
      </c>
      <c r="W230"/>
      <c r="AG230" t="str">
        <f>IF(O230="S","B",IFERROR(VLOOKUP(AF230,$AP$3:$AQ$100,2,FALSE),""))</f>
        <v/>
      </c>
    </row>
    <row r="231" spans="2:33" ht="15.75" thickBot="1" x14ac:dyDescent="0.3">
      <c r="B231" s="38" t="str">
        <f t="shared" si="62"/>
        <v/>
      </c>
      <c r="G231" s="80">
        <f>Dashboard!N231</f>
        <v>0</v>
      </c>
      <c r="I231" s="37" t="str">
        <f t="shared" si="71"/>
        <v>TG</v>
      </c>
      <c r="L231" s="20" t="str">
        <f t="shared" si="64"/>
        <v>L</v>
      </c>
      <c r="N231" s="11" t="str">
        <f t="shared" si="65"/>
        <v/>
      </c>
      <c r="U231" t="str">
        <f>IF(OR(AND(OR(U230="T-B",U230="T-C"),T230&lt;1),(AND(U230="T-T",T230&lt;2))),U230,IF(P231="Y","T-C",IF(Q231="Y","T-B",IF(R231="Y","T-T","PD"))))</f>
        <v>T-B</v>
      </c>
      <c r="W231"/>
      <c r="AG231" t="str">
        <f>IF(O231="S","B",IFERROR(VLOOKUP(AF231,$AP$3:$AQ$100,2,FALSE),""))</f>
        <v/>
      </c>
    </row>
    <row r="232" spans="2:33" ht="15.75" thickBot="1" x14ac:dyDescent="0.3">
      <c r="B232" s="38" t="str">
        <f t="shared" si="62"/>
        <v/>
      </c>
      <c r="G232" s="80">
        <f>Dashboard!N232</f>
        <v>0</v>
      </c>
      <c r="I232" s="37" t="str">
        <f t="shared" si="71"/>
        <v>TG</v>
      </c>
      <c r="L232" s="20" t="str">
        <f t="shared" si="64"/>
        <v>L</v>
      </c>
      <c r="N232" s="11" t="str">
        <f t="shared" si="65"/>
        <v/>
      </c>
      <c r="U232" t="str">
        <f>IF(OR(AND(OR(U231="T-B",U231="T-C"),T231&lt;1),(AND(U231="T-T",T231&lt;2))),U231,IF(P232="Y","T-C",IF(Q232="Y","T-B",IF(R232="Y","T-T","PD"))))</f>
        <v>T-B</v>
      </c>
      <c r="W232"/>
      <c r="AG232" t="str">
        <f>IF(O232="S","B",IFERROR(VLOOKUP(AF232,$AP$3:$AQ$100,2,FALSE),""))</f>
        <v/>
      </c>
    </row>
    <row r="233" spans="2:33" ht="15.75" thickBot="1" x14ac:dyDescent="0.3">
      <c r="B233" s="38" t="str">
        <f t="shared" si="62"/>
        <v/>
      </c>
      <c r="G233" s="80">
        <f>Dashboard!N233</f>
        <v>0</v>
      </c>
      <c r="I233" s="37" t="str">
        <f t="shared" si="71"/>
        <v>TG</v>
      </c>
      <c r="L233" s="20" t="str">
        <f t="shared" si="64"/>
        <v>L</v>
      </c>
      <c r="N233" s="11" t="str">
        <f t="shared" si="65"/>
        <v/>
      </c>
      <c r="U233" t="str">
        <f>IF(OR(AND(OR(U232="T-B",U232="T-C"),T232&lt;1),(AND(U232="T-T",T232&lt;2))),U232,IF(P233="Y","T-C",IF(Q233="Y","T-B",IF(R233="Y","T-T","PD"))))</f>
        <v>T-B</v>
      </c>
      <c r="W233"/>
      <c r="AG233" t="str">
        <f>IF(O233="S","B",IFERROR(VLOOKUP(AF233,$AP$3:$AQ$100,2,FALSE),""))</f>
        <v/>
      </c>
    </row>
    <row r="234" spans="2:33" ht="15.75" thickBot="1" x14ac:dyDescent="0.3">
      <c r="B234" s="38" t="str">
        <f t="shared" si="62"/>
        <v/>
      </c>
      <c r="G234" s="80">
        <f>Dashboard!N234</f>
        <v>0</v>
      </c>
      <c r="I234" s="37" t="str">
        <f t="shared" si="71"/>
        <v>TG</v>
      </c>
      <c r="L234" s="20" t="str">
        <f t="shared" si="64"/>
        <v>L</v>
      </c>
      <c r="N234" s="11" t="str">
        <f t="shared" si="65"/>
        <v/>
      </c>
      <c r="U234" t="str">
        <f>IF(OR(AND(OR(U233="T-B",U233="T-C"),T233&lt;1),(AND(U233="T-T",T233&lt;2))),U233,IF(P234="Y","T-C",IF(Q234="Y","T-B",IF(R234="Y","T-T","PD"))))</f>
        <v>T-B</v>
      </c>
      <c r="W234"/>
      <c r="AG234" t="str">
        <f>IF(O234="S","B",IFERROR(VLOOKUP(AF234,$AP$3:$AQ$100,2,FALSE),""))</f>
        <v/>
      </c>
    </row>
    <row r="235" spans="2:33" ht="15.75" thickBot="1" x14ac:dyDescent="0.3">
      <c r="B235" s="38" t="str">
        <f t="shared" si="62"/>
        <v/>
      </c>
      <c r="G235" s="80">
        <f>Dashboard!N235</f>
        <v>0</v>
      </c>
      <c r="I235" s="37" t="str">
        <f t="shared" si="71"/>
        <v>TG</v>
      </c>
      <c r="L235" s="20" t="str">
        <f t="shared" si="64"/>
        <v>L</v>
      </c>
      <c r="N235" s="11" t="str">
        <f t="shared" si="65"/>
        <v/>
      </c>
      <c r="U235" t="str">
        <f>IF(OR(AND(OR(U234="T-B",U234="T-C"),T234&lt;1),(AND(U234="T-T",T234&lt;2))),U234,IF(P235="Y","T-C",IF(Q235="Y","T-B",IF(R235="Y","T-T","PD"))))</f>
        <v>T-B</v>
      </c>
      <c r="W235"/>
      <c r="AG235" t="str">
        <f>IF(O235="S","B",IFERROR(VLOOKUP(AF235,$AP$3:$AQ$100,2,FALSE),""))</f>
        <v/>
      </c>
    </row>
    <row r="236" spans="2:33" ht="15.75" thickBot="1" x14ac:dyDescent="0.3">
      <c r="B236" s="38" t="str">
        <f t="shared" si="62"/>
        <v/>
      </c>
      <c r="G236" s="80">
        <f>Dashboard!N236</f>
        <v>0</v>
      </c>
      <c r="I236" s="37" t="str">
        <f t="shared" si="71"/>
        <v>TG</v>
      </c>
      <c r="L236" s="20" t="str">
        <f t="shared" si="64"/>
        <v>L</v>
      </c>
      <c r="N236" s="11" t="str">
        <f t="shared" si="65"/>
        <v/>
      </c>
      <c r="U236" t="str">
        <f>IF(OR(AND(OR(U235="T-B",U235="T-C"),T235&lt;1),(AND(U235="T-T",T235&lt;2))),U235,IF(P236="Y","T-C",IF(Q236="Y","T-B",IF(R236="Y","T-T","PD"))))</f>
        <v>T-B</v>
      </c>
      <c r="W236"/>
      <c r="AG236" t="str">
        <f>IF(O236="S","B",IFERROR(VLOOKUP(AF236,$AP$3:$AQ$100,2,FALSE),""))</f>
        <v/>
      </c>
    </row>
    <row r="237" spans="2:33" ht="15.75" thickBot="1" x14ac:dyDescent="0.3">
      <c r="B237" s="38" t="str">
        <f t="shared" si="62"/>
        <v/>
      </c>
      <c r="G237" s="80">
        <f>Dashboard!N237</f>
        <v>0</v>
      </c>
      <c r="I237" s="37" t="str">
        <f t="shared" si="71"/>
        <v>TG</v>
      </c>
      <c r="L237" s="20" t="str">
        <f t="shared" si="64"/>
        <v>L</v>
      </c>
      <c r="N237" s="11" t="str">
        <f t="shared" si="65"/>
        <v/>
      </c>
      <c r="U237" t="str">
        <f>IF(OR(AND(OR(U236="T-B",U236="T-C"),T236&lt;1),(AND(U236="T-T",T236&lt;2))),U236,IF(P237="Y","T-C",IF(Q237="Y","T-B",IF(R237="Y","T-T","PD"))))</f>
        <v>T-B</v>
      </c>
      <c r="W237"/>
      <c r="AG237" t="str">
        <f>IF(O237="S","B",IFERROR(VLOOKUP(AF237,$AP$3:$AQ$100,2,FALSE),""))</f>
        <v/>
      </c>
    </row>
    <row r="238" spans="2:33" ht="15.75" thickBot="1" x14ac:dyDescent="0.3">
      <c r="B238" s="38" t="str">
        <f t="shared" si="62"/>
        <v/>
      </c>
      <c r="G238" s="80">
        <f>Dashboard!N238</f>
        <v>0</v>
      </c>
      <c r="I238" s="37" t="str">
        <f t="shared" si="71"/>
        <v>TG</v>
      </c>
      <c r="L238" s="20" t="str">
        <f t="shared" si="64"/>
        <v>L</v>
      </c>
      <c r="N238" s="11" t="str">
        <f t="shared" si="65"/>
        <v/>
      </c>
      <c r="U238" t="str">
        <f>IF(OR(AND(OR(U237="T-B",U237="T-C"),T237&lt;1),(AND(U237="T-T",T237&lt;2))),U237,IF(P238="Y","T-C",IF(Q238="Y","T-B",IF(R238="Y","T-T","PD"))))</f>
        <v>T-B</v>
      </c>
      <c r="W238"/>
      <c r="AG238" t="str">
        <f>IF(O238="S","B",IFERROR(VLOOKUP(AF238,$AP$3:$AQ$100,2,FALSE),""))</f>
        <v/>
      </c>
    </row>
    <row r="239" spans="2:33" ht="15.75" thickBot="1" x14ac:dyDescent="0.3">
      <c r="B239" s="38" t="str">
        <f t="shared" si="62"/>
        <v/>
      </c>
      <c r="G239" s="80">
        <f>Dashboard!N239</f>
        <v>0</v>
      </c>
      <c r="I239" s="37" t="str">
        <f t="shared" si="71"/>
        <v>TG</v>
      </c>
      <c r="L239" s="20" t="str">
        <f t="shared" si="64"/>
        <v>L</v>
      </c>
      <c r="N239" s="11" t="str">
        <f t="shared" si="65"/>
        <v/>
      </c>
      <c r="U239" t="str">
        <f>IF(OR(AND(OR(U238="T-B",U238="T-C"),T238&lt;1),(AND(U238="T-T",T238&lt;2))),U238,IF(P239="Y","T-C",IF(Q239="Y","T-B",IF(R239="Y","T-T","PD"))))</f>
        <v>T-B</v>
      </c>
      <c r="W239"/>
      <c r="AG239" t="str">
        <f t="shared" ref="AG239:AG266" si="73">IFERROR(VLOOKUP(AF239,$AP$3:$AQ$40,2,FALSE),"")</f>
        <v/>
      </c>
    </row>
    <row r="240" spans="2:33" ht="15.75" thickBot="1" x14ac:dyDescent="0.3">
      <c r="B240" s="38" t="str">
        <f t="shared" si="62"/>
        <v/>
      </c>
      <c r="G240" s="80">
        <f>Dashboard!N240</f>
        <v>0</v>
      </c>
      <c r="I240" s="37" t="str">
        <f t="shared" si="71"/>
        <v>TG</v>
      </c>
      <c r="L240" s="20" t="str">
        <f t="shared" si="64"/>
        <v>L</v>
      </c>
      <c r="N240" s="11" t="str">
        <f t="shared" si="65"/>
        <v/>
      </c>
      <c r="U240" t="str">
        <f>IF(OR(AND(OR(U239="T-B",U239="T-C"),T239&lt;1),(AND(U239="T-T",T239&lt;2))),U239,IF(P240="Y","T-C",IF(Q240="Y","T-B",IF(R240="Y","T-T","PD"))))</f>
        <v>T-B</v>
      </c>
      <c r="W240"/>
      <c r="AG240" t="str">
        <f t="shared" si="73"/>
        <v/>
      </c>
    </row>
    <row r="241" spans="2:33" ht="15.75" thickBot="1" x14ac:dyDescent="0.3">
      <c r="B241" s="38" t="str">
        <f t="shared" si="62"/>
        <v/>
      </c>
      <c r="G241" s="80">
        <f>Dashboard!N241</f>
        <v>0</v>
      </c>
      <c r="I241" s="37" t="str">
        <f t="shared" si="71"/>
        <v>TG</v>
      </c>
      <c r="L241" s="20" t="str">
        <f t="shared" si="64"/>
        <v>L</v>
      </c>
      <c r="N241" s="11" t="str">
        <f t="shared" si="65"/>
        <v/>
      </c>
      <c r="U241" t="str">
        <f>IF(OR(AND(OR(U240="T-B",U240="T-C"),T240&lt;1),(AND(U240="T-T",T240&lt;2))),U240,IF(P241="Y","T-C",IF(Q241="Y","T-B",IF(R241="Y","T-T","PD"))))</f>
        <v>T-B</v>
      </c>
      <c r="W241"/>
      <c r="AG241" t="str">
        <f t="shared" si="73"/>
        <v/>
      </c>
    </row>
    <row r="242" spans="2:33" ht="15.75" thickBot="1" x14ac:dyDescent="0.3">
      <c r="B242" s="38" t="str">
        <f t="shared" si="62"/>
        <v/>
      </c>
      <c r="G242" s="80">
        <f>Dashboard!N242</f>
        <v>0</v>
      </c>
      <c r="I242" s="37" t="str">
        <f t="shared" si="71"/>
        <v>TG</v>
      </c>
      <c r="L242" s="20" t="str">
        <f t="shared" si="64"/>
        <v>L</v>
      </c>
      <c r="N242" s="11" t="str">
        <f t="shared" si="65"/>
        <v/>
      </c>
      <c r="U242" t="str">
        <f>IF(OR(AND(OR(U241="T-B",U241="T-C"),T241&lt;1),(AND(U241="T-T",T241&lt;2))),U241,IF(P242="Y","T-C",IF(Q242="Y","T-B",IF(R242="Y","T-T","PD"))))</f>
        <v>T-B</v>
      </c>
      <c r="W242"/>
      <c r="AG242" t="str">
        <f t="shared" si="73"/>
        <v/>
      </c>
    </row>
    <row r="243" spans="2:33" ht="15.75" thickBot="1" x14ac:dyDescent="0.3">
      <c r="B243" s="38" t="str">
        <f t="shared" si="62"/>
        <v/>
      </c>
      <c r="G243" s="80">
        <f>Dashboard!N243</f>
        <v>0</v>
      </c>
      <c r="I243" s="37" t="str">
        <f t="shared" si="71"/>
        <v>TG</v>
      </c>
      <c r="L243" s="20" t="str">
        <f t="shared" si="64"/>
        <v>L</v>
      </c>
      <c r="N243" s="11" t="str">
        <f t="shared" si="65"/>
        <v/>
      </c>
      <c r="U243" t="str">
        <f>IF(OR(AND(OR(U242="T-B",U242="T-C"),T242&lt;1),(AND(U242="T-T",T242&lt;2))),U242,IF(P243="Y","T-C",IF(Q243="Y","T-B",IF(R243="Y","T-T","PD"))))</f>
        <v>T-B</v>
      </c>
      <c r="W243"/>
      <c r="AG243" t="str">
        <f t="shared" si="73"/>
        <v/>
      </c>
    </row>
    <row r="244" spans="2:33" ht="15.75" thickBot="1" x14ac:dyDescent="0.3">
      <c r="B244" s="38" t="str">
        <f t="shared" si="62"/>
        <v/>
      </c>
      <c r="G244" s="80">
        <f>Dashboard!N244</f>
        <v>0</v>
      </c>
      <c r="I244" s="37" t="str">
        <f t="shared" si="71"/>
        <v>TG</v>
      </c>
      <c r="L244" s="20" t="str">
        <f t="shared" si="64"/>
        <v>L</v>
      </c>
      <c r="N244" s="11" t="str">
        <f t="shared" si="65"/>
        <v/>
      </c>
      <c r="U244" t="str">
        <f>IF(OR(AND(OR(U243="T-B",U243="T-C"),T243&lt;1),(AND(U243="T-T",T243&lt;2))),U243,IF(P244="Y","T-C",IF(Q244="Y","T-B",IF(R244="Y","T-T","PD"))))</f>
        <v>T-B</v>
      </c>
      <c r="W244"/>
      <c r="AG244" t="str">
        <f t="shared" si="73"/>
        <v/>
      </c>
    </row>
    <row r="245" spans="2:33" ht="15.75" thickBot="1" x14ac:dyDescent="0.3">
      <c r="B245" s="38" t="str">
        <f t="shared" si="62"/>
        <v/>
      </c>
      <c r="G245" s="80">
        <f>Dashboard!N245</f>
        <v>0</v>
      </c>
      <c r="I245" s="37" t="str">
        <f t="shared" si="71"/>
        <v>TG</v>
      </c>
      <c r="L245" s="20" t="str">
        <f t="shared" si="64"/>
        <v>L</v>
      </c>
      <c r="N245" s="11" t="str">
        <f t="shared" si="65"/>
        <v/>
      </c>
      <c r="U245" t="str">
        <f>IF(OR(AND(OR(U244="T-B",U244="T-C"),T244&lt;1),(AND(U244="T-T",T244&lt;2))),U244,IF(P245="Y","T-C",IF(Q245="Y","T-B",IF(R245="Y","T-T","PD"))))</f>
        <v>T-B</v>
      </c>
      <c r="W245"/>
      <c r="AG245" t="str">
        <f t="shared" si="73"/>
        <v/>
      </c>
    </row>
    <row r="246" spans="2:33" ht="15.75" thickBot="1" x14ac:dyDescent="0.3">
      <c r="B246" s="38" t="str">
        <f t="shared" si="62"/>
        <v/>
      </c>
      <c r="G246" s="80">
        <f>Dashboard!N246</f>
        <v>0</v>
      </c>
      <c r="I246" s="37" t="str">
        <f t="shared" si="71"/>
        <v>TG</v>
      </c>
      <c r="L246" s="20" t="str">
        <f t="shared" si="64"/>
        <v>L</v>
      </c>
      <c r="N246" s="11" t="str">
        <f t="shared" si="65"/>
        <v/>
      </c>
      <c r="U246" t="str">
        <f>IF(OR(AND(OR(U245="T-B",U245="T-C"),T245&lt;1),(AND(U245="T-T",T245&lt;2))),U245,IF(P246="Y","T-C",IF(Q246="Y","T-B",IF(R246="Y","T-T","PD"))))</f>
        <v>T-B</v>
      </c>
      <c r="W246"/>
      <c r="AG246" t="str">
        <f t="shared" si="73"/>
        <v/>
      </c>
    </row>
    <row r="247" spans="2:33" ht="15.75" thickBot="1" x14ac:dyDescent="0.3">
      <c r="B247" s="38" t="str">
        <f t="shared" si="62"/>
        <v/>
      </c>
      <c r="G247" s="80">
        <f>Dashboard!N247</f>
        <v>0</v>
      </c>
      <c r="I247" s="37" t="str">
        <f t="shared" si="71"/>
        <v>TG</v>
      </c>
      <c r="L247" s="20" t="str">
        <f t="shared" si="64"/>
        <v>L</v>
      </c>
      <c r="N247" s="11" t="str">
        <f t="shared" si="65"/>
        <v/>
      </c>
      <c r="U247" t="str">
        <f>IF(OR(AND(OR(U246="T-B",U246="T-C"),T246&lt;1),(AND(U246="T-T",T246&lt;2))),U246,IF(P247="Y","T-C",IF(Q247="Y","T-B",IF(R247="Y","T-T","PD"))))</f>
        <v>T-B</v>
      </c>
      <c r="W247"/>
      <c r="AG247" t="str">
        <f t="shared" si="73"/>
        <v/>
      </c>
    </row>
    <row r="248" spans="2:33" ht="15.75" thickBot="1" x14ac:dyDescent="0.3">
      <c r="B248" s="38" t="str">
        <f t="shared" si="62"/>
        <v/>
      </c>
      <c r="G248" s="80">
        <f>Dashboard!N248</f>
        <v>0</v>
      </c>
      <c r="I248" s="37" t="str">
        <f t="shared" si="71"/>
        <v>TG</v>
      </c>
      <c r="L248" s="20" t="str">
        <f t="shared" si="64"/>
        <v>L</v>
      </c>
      <c r="N248" s="11" t="str">
        <f t="shared" si="65"/>
        <v/>
      </c>
      <c r="U248" t="str">
        <f>IF(OR(AND(OR(U247="T-B",U247="T-C"),T247&lt;1),(AND(U247="T-T",T247&lt;2))),U247,IF(P248="Y","T-C",IF(Q248="Y","T-B",IF(R248="Y","T-T","PD"))))</f>
        <v>T-B</v>
      </c>
      <c r="W248"/>
      <c r="AG248" t="str">
        <f t="shared" si="73"/>
        <v/>
      </c>
    </row>
    <row r="249" spans="2:33" ht="15.75" thickBot="1" x14ac:dyDescent="0.3">
      <c r="B249" s="38" t="str">
        <f t="shared" si="62"/>
        <v/>
      </c>
      <c r="G249" s="80">
        <f>Dashboard!N249</f>
        <v>0</v>
      </c>
      <c r="I249" s="37" t="str">
        <f t="shared" si="71"/>
        <v>TG</v>
      </c>
      <c r="L249" s="20" t="str">
        <f t="shared" si="64"/>
        <v>L</v>
      </c>
      <c r="N249" s="11" t="str">
        <f t="shared" si="65"/>
        <v/>
      </c>
      <c r="U249" t="str">
        <f>IF(OR(AND(OR(U248="T-B",U248="T-C"),T248&lt;1),(AND(U248="T-T",T248&lt;2))),U248,IF(P249="Y","T-C",IF(Q249="Y","T-B",IF(R249="Y","T-T","PD"))))</f>
        <v>T-B</v>
      </c>
      <c r="W249"/>
      <c r="AG249" t="str">
        <f t="shared" si="73"/>
        <v/>
      </c>
    </row>
    <row r="250" spans="2:33" ht="15.75" thickBot="1" x14ac:dyDescent="0.3">
      <c r="B250" s="38" t="str">
        <f t="shared" si="62"/>
        <v/>
      </c>
      <c r="G250" s="80">
        <f>Dashboard!N250</f>
        <v>0</v>
      </c>
      <c r="I250" s="37" t="str">
        <f t="shared" si="71"/>
        <v>TG</v>
      </c>
      <c r="L250" s="20" t="str">
        <f t="shared" si="64"/>
        <v>L</v>
      </c>
      <c r="N250" s="11" t="str">
        <f t="shared" si="65"/>
        <v/>
      </c>
      <c r="U250" t="str">
        <f>IF(OR(AND(OR(U249="T-B",U249="T-C"),T249&lt;1),(AND(U249="T-T",T249&lt;2))),U249,IF(P250="Y","T-C",IF(Q250="Y","T-B",IF(R250="Y","T-T","PD"))))</f>
        <v>T-B</v>
      </c>
      <c r="W250"/>
      <c r="AG250" t="str">
        <f t="shared" si="73"/>
        <v/>
      </c>
    </row>
    <row r="251" spans="2:33" ht="15.75" thickBot="1" x14ac:dyDescent="0.3">
      <c r="B251" s="38" t="str">
        <f t="shared" si="62"/>
        <v/>
      </c>
      <c r="G251" s="80">
        <f>Dashboard!N251</f>
        <v>0</v>
      </c>
      <c r="I251" s="37" t="str">
        <f t="shared" si="71"/>
        <v>TG</v>
      </c>
      <c r="L251" s="20" t="str">
        <f t="shared" si="64"/>
        <v>L</v>
      </c>
      <c r="N251" s="11" t="str">
        <f t="shared" si="65"/>
        <v/>
      </c>
      <c r="U251" t="str">
        <f>IF(OR(AND(OR(U250="T-B",U250="T-C"),T250&lt;1),(AND(U250="T-T",T250&lt;2))),U250,IF(P251="Y","T-C",IF(Q251="Y","T-B",IF(R251="Y","T-T","PD"))))</f>
        <v>T-B</v>
      </c>
      <c r="W251"/>
      <c r="AG251" t="str">
        <f t="shared" si="73"/>
        <v/>
      </c>
    </row>
    <row r="252" spans="2:33" ht="15.75" thickBot="1" x14ac:dyDescent="0.3">
      <c r="B252" s="38" t="str">
        <f t="shared" si="62"/>
        <v/>
      </c>
      <c r="G252" s="81" t="str">
        <f>IF(Dashboard!N252="P","P",IF(Dashboard!O252="B","B",""))</f>
        <v/>
      </c>
      <c r="I252" s="37" t="str">
        <f t="shared" si="71"/>
        <v>TG</v>
      </c>
      <c r="L252" s="20" t="str">
        <f t="shared" si="64"/>
        <v/>
      </c>
      <c r="N252" s="11" t="str">
        <f t="shared" si="65"/>
        <v/>
      </c>
      <c r="U252" t="str">
        <f>IF(OR(AND(OR(U251="T-B",U251="T-C"),T251&lt;1),(AND(U251="T-T",T251&lt;2))),U251,IF(P252="Y","T-C",IF(Q252="Y","T-B",IF(R252="Y","T-T","PD"))))</f>
        <v>T-B</v>
      </c>
      <c r="W252"/>
      <c r="AG252" t="str">
        <f t="shared" si="73"/>
        <v/>
      </c>
    </row>
    <row r="253" spans="2:33" ht="15.75" thickBot="1" x14ac:dyDescent="0.3">
      <c r="B253" s="38">
        <f t="shared" si="62"/>
        <v>0</v>
      </c>
      <c r="G253" s="81" t="str">
        <f>IF(Dashboard!N253="P","P",IF(Dashboard!O253="B","B",""))</f>
        <v/>
      </c>
      <c r="I253" s="37" t="str">
        <f t="shared" si="71"/>
        <v>TG</v>
      </c>
      <c r="L253" s="20" t="str">
        <f t="shared" si="64"/>
        <v/>
      </c>
      <c r="N253" s="11" t="str">
        <f t="shared" si="65"/>
        <v/>
      </c>
      <c r="W253"/>
      <c r="AG253" t="str">
        <f t="shared" si="73"/>
        <v/>
      </c>
    </row>
    <row r="254" spans="2:33" ht="15.75" thickBot="1" x14ac:dyDescent="0.3">
      <c r="B254" s="38" t="str">
        <f t="shared" si="62"/>
        <v/>
      </c>
      <c r="G254" s="81" t="str">
        <f>IF(Dashboard!N254="P","P",IF(Dashboard!O254="B","B",""))</f>
        <v/>
      </c>
      <c r="I254" s="37" t="str">
        <f t="shared" si="71"/>
        <v>TG</v>
      </c>
      <c r="L254" s="20" t="str">
        <f t="shared" si="64"/>
        <v/>
      </c>
      <c r="N254" s="11" t="str">
        <f t="shared" si="65"/>
        <v/>
      </c>
      <c r="W254"/>
      <c r="AG254" t="str">
        <f t="shared" si="73"/>
        <v/>
      </c>
    </row>
    <row r="255" spans="2:33" ht="15.75" thickBot="1" x14ac:dyDescent="0.3">
      <c r="B255" s="38" t="str">
        <f t="shared" si="62"/>
        <v/>
      </c>
      <c r="G255" s="81" t="str">
        <f>IF(Dashboard!N255="P","P",IF(Dashboard!O255="B","B",""))</f>
        <v/>
      </c>
      <c r="I255" s="37" t="str">
        <f t="shared" si="71"/>
        <v>TG</v>
      </c>
      <c r="L255" s="20" t="str">
        <f t="shared" si="64"/>
        <v/>
      </c>
      <c r="N255" s="11" t="str">
        <f t="shared" si="65"/>
        <v/>
      </c>
      <c r="W255"/>
      <c r="AG255" t="str">
        <f t="shared" si="73"/>
        <v/>
      </c>
    </row>
    <row r="256" spans="2:33" ht="15.75" thickBot="1" x14ac:dyDescent="0.3">
      <c r="B256" s="38" t="str">
        <f t="shared" si="62"/>
        <v/>
      </c>
      <c r="G256" s="81" t="str">
        <f>IF(Dashboard!N256="P","P",IF(Dashboard!O256="B","B",""))</f>
        <v/>
      </c>
      <c r="I256" s="37" t="str">
        <f t="shared" si="71"/>
        <v>TG</v>
      </c>
      <c r="L256" s="20" t="str">
        <f t="shared" si="64"/>
        <v/>
      </c>
      <c r="N256" s="11" t="str">
        <f t="shared" si="65"/>
        <v/>
      </c>
      <c r="W256"/>
      <c r="AG256" t="str">
        <f t="shared" si="73"/>
        <v/>
      </c>
    </row>
    <row r="257" spans="2:33" ht="15.75" thickBot="1" x14ac:dyDescent="0.3">
      <c r="B257" s="38" t="str">
        <f t="shared" si="62"/>
        <v/>
      </c>
      <c r="G257" s="81" t="str">
        <f>IF(Dashboard!N257="P","P",IF(Dashboard!O257="B","B",""))</f>
        <v/>
      </c>
      <c r="I257" s="37" t="str">
        <f t="shared" si="71"/>
        <v>TG</v>
      </c>
      <c r="L257" s="20" t="str">
        <f t="shared" si="64"/>
        <v/>
      </c>
      <c r="N257" s="11" t="str">
        <f t="shared" si="65"/>
        <v/>
      </c>
      <c r="W257"/>
      <c r="AG257" t="str">
        <f t="shared" si="73"/>
        <v/>
      </c>
    </row>
    <row r="258" spans="2:33" ht="15.75" thickBot="1" x14ac:dyDescent="0.3">
      <c r="B258" s="38" t="str">
        <f t="shared" si="62"/>
        <v/>
      </c>
      <c r="G258" s="81" t="str">
        <f>IF(Dashboard!N258="P","P",IF(Dashboard!O258="B","B",""))</f>
        <v/>
      </c>
      <c r="I258" s="37" t="str">
        <f t="shared" si="71"/>
        <v>TG</v>
      </c>
      <c r="L258" s="20" t="str">
        <f t="shared" si="64"/>
        <v/>
      </c>
      <c r="N258" s="11" t="str">
        <f t="shared" si="65"/>
        <v/>
      </c>
      <c r="W258"/>
      <c r="AG258" t="str">
        <f t="shared" si="73"/>
        <v/>
      </c>
    </row>
    <row r="259" spans="2:33" ht="15.75" thickBot="1" x14ac:dyDescent="0.3">
      <c r="B259" s="38" t="str">
        <f t="shared" si="62"/>
        <v/>
      </c>
      <c r="G259" s="81" t="str">
        <f>IF(Dashboard!N259="P","P",IF(Dashboard!O259="B","B",""))</f>
        <v/>
      </c>
      <c r="I259" s="37" t="str">
        <f t="shared" si="71"/>
        <v>TG</v>
      </c>
      <c r="L259" s="20" t="str">
        <f t="shared" si="64"/>
        <v/>
      </c>
      <c r="N259" s="11" t="str">
        <f t="shared" si="65"/>
        <v/>
      </c>
      <c r="W259"/>
      <c r="AG259" t="str">
        <f t="shared" si="73"/>
        <v/>
      </c>
    </row>
    <row r="260" spans="2:33" ht="15.75" thickBot="1" x14ac:dyDescent="0.3">
      <c r="B260" s="38" t="str">
        <f t="shared" si="62"/>
        <v/>
      </c>
      <c r="G260" s="81" t="str">
        <f>IF(Dashboard!N260="P","P",IF(Dashboard!O260="B","B",""))</f>
        <v/>
      </c>
      <c r="I260" s="37" t="str">
        <f t="shared" si="71"/>
        <v>TG</v>
      </c>
      <c r="L260" s="20" t="str">
        <f t="shared" si="64"/>
        <v/>
      </c>
      <c r="N260" s="11" t="str">
        <f t="shared" si="65"/>
        <v/>
      </c>
      <c r="W260"/>
      <c r="AG260" t="str">
        <f t="shared" si="73"/>
        <v/>
      </c>
    </row>
    <row r="261" spans="2:33" ht="15.75" thickBot="1" x14ac:dyDescent="0.3">
      <c r="B261" s="38" t="str">
        <f t="shared" si="62"/>
        <v/>
      </c>
      <c r="G261" s="81" t="str">
        <f>IF(Dashboard!N261="P","P",IF(Dashboard!O261="B","B",""))</f>
        <v/>
      </c>
      <c r="I261" s="37" t="str">
        <f t="shared" si="71"/>
        <v>TG</v>
      </c>
      <c r="L261" s="20" t="str">
        <f t="shared" si="64"/>
        <v/>
      </c>
      <c r="N261" s="11" t="str">
        <f t="shared" si="65"/>
        <v/>
      </c>
      <c r="W261"/>
      <c r="AG261" t="str">
        <f t="shared" si="73"/>
        <v/>
      </c>
    </row>
    <row r="262" spans="2:33" ht="15.75" thickBot="1" x14ac:dyDescent="0.3">
      <c r="B262" s="38" t="str">
        <f t="shared" si="62"/>
        <v/>
      </c>
      <c r="G262" s="81" t="str">
        <f>IF(Dashboard!N262="P","P",IF(Dashboard!O262="B","B",""))</f>
        <v/>
      </c>
      <c r="I262" s="37" t="str">
        <f t="shared" si="71"/>
        <v>TG</v>
      </c>
      <c r="L262" s="20" t="str">
        <f t="shared" si="64"/>
        <v/>
      </c>
      <c r="N262" s="11" t="str">
        <f t="shared" si="65"/>
        <v/>
      </c>
      <c r="W262"/>
      <c r="AG262" t="str">
        <f t="shared" si="73"/>
        <v/>
      </c>
    </row>
    <row r="263" spans="2:33" ht="15.75" thickBot="1" x14ac:dyDescent="0.3">
      <c r="B263" s="38" t="str">
        <f t="shared" si="62"/>
        <v/>
      </c>
      <c r="G263" s="81" t="str">
        <f>IF(Dashboard!N263="P","P",IF(Dashboard!O263="B","B",""))</f>
        <v/>
      </c>
      <c r="I263" s="37" t="str">
        <f t="shared" si="71"/>
        <v>TG</v>
      </c>
      <c r="L263" s="20" t="str">
        <f t="shared" si="64"/>
        <v/>
      </c>
      <c r="N263" s="11" t="str">
        <f t="shared" si="65"/>
        <v/>
      </c>
      <c r="W263"/>
      <c r="AG263" t="str">
        <f t="shared" si="73"/>
        <v/>
      </c>
    </row>
    <row r="264" spans="2:33" ht="15.75" thickBot="1" x14ac:dyDescent="0.3">
      <c r="B264" s="38" t="str">
        <f t="shared" si="62"/>
        <v/>
      </c>
      <c r="G264" s="81" t="str">
        <f>IF(Dashboard!N264="P","P",IF(Dashboard!O264="B","B",""))</f>
        <v/>
      </c>
      <c r="I264" s="37" t="str">
        <f t="shared" si="71"/>
        <v>TG</v>
      </c>
      <c r="L264" s="20" t="str">
        <f t="shared" si="64"/>
        <v/>
      </c>
      <c r="N264" s="11" t="str">
        <f t="shared" si="65"/>
        <v/>
      </c>
      <c r="W264"/>
      <c r="AG264" t="str">
        <f t="shared" si="73"/>
        <v/>
      </c>
    </row>
    <row r="265" spans="2:33" ht="15.75" thickBot="1" x14ac:dyDescent="0.3">
      <c r="B265" s="38" t="str">
        <f t="shared" si="62"/>
        <v/>
      </c>
      <c r="G265" s="81" t="str">
        <f>IF(Dashboard!N265="P","P",IF(Dashboard!O265="B","B",""))</f>
        <v/>
      </c>
      <c r="I265" s="37" t="str">
        <f t="shared" si="71"/>
        <v>TG</v>
      </c>
      <c r="L265" s="20" t="str">
        <f t="shared" si="64"/>
        <v/>
      </c>
      <c r="N265" s="11" t="str">
        <f t="shared" si="65"/>
        <v/>
      </c>
      <c r="W265"/>
      <c r="AG265" t="str">
        <f t="shared" si="73"/>
        <v/>
      </c>
    </row>
    <row r="266" spans="2:33" ht="15.75" thickBot="1" x14ac:dyDescent="0.3">
      <c r="B266" s="38" t="str">
        <f t="shared" si="62"/>
        <v/>
      </c>
      <c r="G266" s="81" t="str">
        <f>IF(Dashboard!N266="P","P",IF(Dashboard!O266="B","B",""))</f>
        <v/>
      </c>
      <c r="I266" s="37" t="str">
        <f t="shared" si="71"/>
        <v>TG</v>
      </c>
      <c r="L266" s="20" t="str">
        <f t="shared" si="64"/>
        <v/>
      </c>
      <c r="N266" s="11" t="str">
        <f t="shared" si="65"/>
        <v/>
      </c>
      <c r="AG266" t="str">
        <f t="shared" si="73"/>
        <v/>
      </c>
    </row>
    <row r="267" spans="2:33" ht="15.75" thickBot="1" x14ac:dyDescent="0.3">
      <c r="B267" s="38" t="str">
        <f t="shared" ref="B267:B272" si="74">IF(U266=U267,"",U267)</f>
        <v/>
      </c>
      <c r="G267" s="81" t="str">
        <f>IF(Dashboard!N267="P","P",IF(Dashboard!O267="B","B",""))</f>
        <v/>
      </c>
      <c r="I267" s="37" t="str">
        <f t="shared" ref="I267:I275" si="75">IF(P267="Y","T-C",IF(Q267="Y","T-B",IF(R267="Y","T-T","TG")))</f>
        <v>TG</v>
      </c>
      <c r="L267" s="20" t="str">
        <f t="shared" ref="L267:L330" si="76">IF(G267="","",IF(G267="P",IF(J267="","L","W"),IF(K267="","L","W")))</f>
        <v/>
      </c>
      <c r="N267" s="11" t="str">
        <f t="shared" ref="N267:N278" si="77">IF(O267="S","",IF(M267&gt;0,M267,""))</f>
        <v/>
      </c>
      <c r="AG267" t="str">
        <f t="shared" ref="AG267:AG295" si="78">IFERROR(VLOOKUP(AF267,$AP$3:$AQ$40,2,FALSE),"")</f>
        <v/>
      </c>
    </row>
    <row r="268" spans="2:33" ht="15.75" thickBot="1" x14ac:dyDescent="0.3">
      <c r="B268" s="38" t="str">
        <f t="shared" si="74"/>
        <v/>
      </c>
      <c r="G268" s="81" t="str">
        <f>IF(Dashboard!N268="P","P",IF(Dashboard!O268="B","B",""))</f>
        <v/>
      </c>
      <c r="I268" s="37" t="str">
        <f t="shared" si="75"/>
        <v>TG</v>
      </c>
      <c r="L268" s="20" t="str">
        <f t="shared" si="76"/>
        <v/>
      </c>
      <c r="N268" s="11" t="str">
        <f t="shared" si="77"/>
        <v/>
      </c>
      <c r="AG268" t="str">
        <f t="shared" si="78"/>
        <v/>
      </c>
    </row>
    <row r="269" spans="2:33" ht="15.75" thickBot="1" x14ac:dyDescent="0.3">
      <c r="B269" s="38" t="str">
        <f t="shared" si="74"/>
        <v/>
      </c>
      <c r="G269" s="81" t="str">
        <f>IF(Dashboard!N269="P","P",IF(Dashboard!O269="B","B",""))</f>
        <v/>
      </c>
      <c r="I269" s="37" t="str">
        <f t="shared" si="75"/>
        <v>TG</v>
      </c>
      <c r="L269" s="20" t="str">
        <f t="shared" si="76"/>
        <v/>
      </c>
      <c r="N269" s="11" t="str">
        <f t="shared" si="77"/>
        <v/>
      </c>
      <c r="AG269" t="str">
        <f t="shared" si="78"/>
        <v/>
      </c>
    </row>
    <row r="270" spans="2:33" ht="15.75" thickBot="1" x14ac:dyDescent="0.3">
      <c r="B270" s="38" t="str">
        <f t="shared" si="74"/>
        <v/>
      </c>
      <c r="G270" s="81" t="str">
        <f>IF(Dashboard!N270="P","P",IF(Dashboard!O270="B","B",""))</f>
        <v/>
      </c>
      <c r="I270" s="37" t="str">
        <f t="shared" si="75"/>
        <v>TG</v>
      </c>
      <c r="L270" s="20" t="str">
        <f t="shared" si="76"/>
        <v/>
      </c>
      <c r="N270" s="11" t="str">
        <f t="shared" si="77"/>
        <v/>
      </c>
      <c r="AG270" t="str">
        <f t="shared" si="78"/>
        <v/>
      </c>
    </row>
    <row r="271" spans="2:33" ht="15.75" thickBot="1" x14ac:dyDescent="0.3">
      <c r="B271" s="38" t="str">
        <f t="shared" si="74"/>
        <v/>
      </c>
      <c r="G271" s="81" t="str">
        <f>IF(Dashboard!N271="P","P",IF(Dashboard!O271="B","B",""))</f>
        <v/>
      </c>
      <c r="I271" s="37" t="str">
        <f t="shared" si="75"/>
        <v>TG</v>
      </c>
      <c r="L271" s="20" t="str">
        <f t="shared" si="76"/>
        <v/>
      </c>
      <c r="N271" s="11" t="str">
        <f t="shared" si="77"/>
        <v/>
      </c>
      <c r="AG271" t="str">
        <f t="shared" si="78"/>
        <v/>
      </c>
    </row>
    <row r="272" spans="2:33" ht="15.75" thickBot="1" x14ac:dyDescent="0.3">
      <c r="B272" s="38" t="str">
        <f t="shared" si="74"/>
        <v/>
      </c>
      <c r="G272" s="81" t="str">
        <f>IF(Dashboard!N272="P","P",IF(Dashboard!O272="B","B",""))</f>
        <v/>
      </c>
      <c r="I272" s="37" t="str">
        <f t="shared" si="75"/>
        <v>TG</v>
      </c>
      <c r="L272" s="20" t="str">
        <f t="shared" si="76"/>
        <v/>
      </c>
      <c r="N272" s="11" t="str">
        <f t="shared" si="77"/>
        <v/>
      </c>
      <c r="AG272" t="str">
        <f t="shared" si="78"/>
        <v/>
      </c>
    </row>
    <row r="273" spans="2:33" ht="15.75" thickBot="1" x14ac:dyDescent="0.3">
      <c r="B273" s="38" t="str">
        <f t="shared" ref="B273:B278" si="79">IF(P273="Y","CT",IF(Q273="Y","BT",IF(R273="Y","TG","PD")))</f>
        <v>PD</v>
      </c>
      <c r="G273" s="81" t="str">
        <f>IF(Dashboard!N273="P","P",IF(Dashboard!O273="B","B",""))</f>
        <v/>
      </c>
      <c r="I273" s="37" t="str">
        <f t="shared" si="75"/>
        <v>TG</v>
      </c>
      <c r="L273" s="20" t="str">
        <f t="shared" si="76"/>
        <v/>
      </c>
      <c r="N273" s="11" t="str">
        <f t="shared" si="77"/>
        <v/>
      </c>
      <c r="AG273" t="str">
        <f t="shared" si="78"/>
        <v/>
      </c>
    </row>
    <row r="274" spans="2:33" ht="15.75" thickBot="1" x14ac:dyDescent="0.3">
      <c r="B274" s="38" t="str">
        <f t="shared" si="79"/>
        <v>PD</v>
      </c>
      <c r="G274" s="81" t="str">
        <f>IF(Dashboard!N274="P","P",IF(Dashboard!O274="B","B",""))</f>
        <v/>
      </c>
      <c r="I274" s="37" t="str">
        <f t="shared" si="75"/>
        <v>TG</v>
      </c>
      <c r="L274" s="20" t="str">
        <f t="shared" si="76"/>
        <v/>
      </c>
      <c r="N274" s="11" t="str">
        <f t="shared" si="77"/>
        <v/>
      </c>
      <c r="AG274" t="str">
        <f t="shared" si="78"/>
        <v/>
      </c>
    </row>
    <row r="275" spans="2:33" ht="15.75" thickBot="1" x14ac:dyDescent="0.3">
      <c r="B275" s="38" t="str">
        <f t="shared" si="79"/>
        <v>PD</v>
      </c>
      <c r="G275" s="81" t="str">
        <f>IF(Dashboard!N275="P","P",IF(Dashboard!O275="B","B",""))</f>
        <v/>
      </c>
      <c r="I275" s="37" t="str">
        <f t="shared" si="75"/>
        <v>TG</v>
      </c>
      <c r="L275" s="20" t="str">
        <f t="shared" si="76"/>
        <v/>
      </c>
      <c r="N275" s="11" t="str">
        <f t="shared" si="77"/>
        <v/>
      </c>
      <c r="AG275" t="str">
        <f t="shared" si="78"/>
        <v/>
      </c>
    </row>
    <row r="276" spans="2:33" ht="15.75" thickBot="1" x14ac:dyDescent="0.3">
      <c r="B276" s="38" t="str">
        <f t="shared" si="79"/>
        <v>PD</v>
      </c>
      <c r="G276" s="81" t="str">
        <f>IF(Dashboard!N276="P","P",IF(Dashboard!O276="B","B",""))</f>
        <v/>
      </c>
      <c r="I276" s="37" t="str">
        <f t="shared" ref="I276:I325" si="80">IF(P276="Y","CT",IF(Q276="Y","BT",IF(R276="Y","TGT","TG")))</f>
        <v>TG</v>
      </c>
      <c r="L276" s="20" t="str">
        <f t="shared" si="76"/>
        <v/>
      </c>
      <c r="N276" s="11" t="str">
        <f t="shared" si="77"/>
        <v/>
      </c>
      <c r="AG276" t="str">
        <f t="shared" si="78"/>
        <v/>
      </c>
    </row>
    <row r="277" spans="2:33" ht="15.75" thickBot="1" x14ac:dyDescent="0.3">
      <c r="B277" s="38" t="str">
        <f t="shared" si="79"/>
        <v>PD</v>
      </c>
      <c r="G277" s="81" t="str">
        <f>IF(Dashboard!N277="P","P",IF(Dashboard!O277="B","B",""))</f>
        <v/>
      </c>
      <c r="I277" s="37" t="str">
        <f t="shared" si="80"/>
        <v>TG</v>
      </c>
      <c r="L277" s="20" t="str">
        <f t="shared" si="76"/>
        <v/>
      </c>
      <c r="N277" s="11" t="str">
        <f t="shared" si="77"/>
        <v/>
      </c>
      <c r="AG277" t="str">
        <f t="shared" si="78"/>
        <v/>
      </c>
    </row>
    <row r="278" spans="2:33" ht="15.75" thickBot="1" x14ac:dyDescent="0.3">
      <c r="B278" s="38" t="str">
        <f t="shared" si="79"/>
        <v>PD</v>
      </c>
      <c r="G278" s="81" t="str">
        <f>IF(Dashboard!N278="P","P",IF(Dashboard!O278="B","B",""))</f>
        <v/>
      </c>
      <c r="I278" s="37" t="str">
        <f t="shared" si="80"/>
        <v>TG</v>
      </c>
      <c r="L278" s="20" t="str">
        <f t="shared" si="76"/>
        <v/>
      </c>
      <c r="N278" s="11" t="str">
        <f t="shared" si="77"/>
        <v/>
      </c>
      <c r="AG278" t="str">
        <f t="shared" si="78"/>
        <v/>
      </c>
    </row>
    <row r="279" spans="2:33" ht="15.75" thickBot="1" x14ac:dyDescent="0.3">
      <c r="G279" s="81" t="str">
        <f>IF(Dashboard!N279="P","P",IF(Dashboard!O279="B","B",""))</f>
        <v/>
      </c>
      <c r="I279" s="37" t="str">
        <f t="shared" si="80"/>
        <v>TG</v>
      </c>
      <c r="L279" s="20" t="str">
        <f t="shared" si="76"/>
        <v/>
      </c>
      <c r="AG279" t="str">
        <f t="shared" si="78"/>
        <v/>
      </c>
    </row>
    <row r="280" spans="2:33" ht="15.75" thickBot="1" x14ac:dyDescent="0.3">
      <c r="G280" s="81" t="str">
        <f>IF(Dashboard!N280="P","P",IF(Dashboard!O280="B","B",""))</f>
        <v/>
      </c>
      <c r="I280" s="37" t="str">
        <f t="shared" si="80"/>
        <v>TG</v>
      </c>
      <c r="L280" s="20" t="str">
        <f t="shared" si="76"/>
        <v/>
      </c>
      <c r="AG280" t="str">
        <f t="shared" si="78"/>
        <v/>
      </c>
    </row>
    <row r="281" spans="2:33" ht="15.75" thickBot="1" x14ac:dyDescent="0.3">
      <c r="G281" s="81" t="str">
        <f>IF(Dashboard!N281="P","P",IF(Dashboard!O281="B","B",""))</f>
        <v/>
      </c>
      <c r="I281" s="37" t="str">
        <f t="shared" si="80"/>
        <v>TG</v>
      </c>
      <c r="L281" s="20" t="str">
        <f t="shared" si="76"/>
        <v/>
      </c>
      <c r="AG281" t="str">
        <f t="shared" si="78"/>
        <v/>
      </c>
    </row>
    <row r="282" spans="2:33" ht="15.75" thickBot="1" x14ac:dyDescent="0.3">
      <c r="G282" s="81" t="str">
        <f>IF(Dashboard!N282="P","P",IF(Dashboard!O282="B","B",""))</f>
        <v/>
      </c>
      <c r="I282" s="37" t="str">
        <f t="shared" si="80"/>
        <v>TG</v>
      </c>
      <c r="L282" s="20" t="str">
        <f t="shared" si="76"/>
        <v/>
      </c>
      <c r="AG282" t="str">
        <f t="shared" si="78"/>
        <v/>
      </c>
    </row>
    <row r="283" spans="2:33" ht="15.75" thickBot="1" x14ac:dyDescent="0.3">
      <c r="G283" s="81" t="str">
        <f>IF(Dashboard!N283="P","P",IF(Dashboard!O283="B","B",""))</f>
        <v/>
      </c>
      <c r="I283" s="37" t="str">
        <f t="shared" si="80"/>
        <v>TG</v>
      </c>
      <c r="L283" s="20" t="str">
        <f t="shared" si="76"/>
        <v/>
      </c>
      <c r="AG283" t="str">
        <f t="shared" si="78"/>
        <v/>
      </c>
    </row>
    <row r="284" spans="2:33" ht="15.75" thickBot="1" x14ac:dyDescent="0.3">
      <c r="G284" s="81" t="str">
        <f>IF(Dashboard!N284="P","P",IF(Dashboard!O284="B","B",""))</f>
        <v/>
      </c>
      <c r="I284" s="37" t="str">
        <f t="shared" si="80"/>
        <v>TG</v>
      </c>
      <c r="L284" s="20" t="str">
        <f t="shared" si="76"/>
        <v/>
      </c>
      <c r="AG284" t="str">
        <f t="shared" si="78"/>
        <v/>
      </c>
    </row>
    <row r="285" spans="2:33" ht="15.75" thickBot="1" x14ac:dyDescent="0.3">
      <c r="G285" s="81" t="str">
        <f>IF(Dashboard!N285="P","P",IF(Dashboard!O285="B","B",""))</f>
        <v/>
      </c>
      <c r="I285" s="37" t="str">
        <f t="shared" si="80"/>
        <v>TG</v>
      </c>
      <c r="L285" s="20" t="str">
        <f t="shared" si="76"/>
        <v/>
      </c>
      <c r="AG285" t="str">
        <f t="shared" si="78"/>
        <v/>
      </c>
    </row>
    <row r="286" spans="2:33" ht="15.75" thickBot="1" x14ac:dyDescent="0.3">
      <c r="G286" s="81" t="str">
        <f>IF(Dashboard!N286="P","P",IF(Dashboard!O286="B","B",""))</f>
        <v/>
      </c>
      <c r="I286" s="37" t="str">
        <f t="shared" si="80"/>
        <v>TG</v>
      </c>
      <c r="L286" s="20" t="str">
        <f t="shared" si="76"/>
        <v/>
      </c>
      <c r="AG286" t="str">
        <f t="shared" si="78"/>
        <v/>
      </c>
    </row>
    <row r="287" spans="2:33" ht="15.75" thickBot="1" x14ac:dyDescent="0.3">
      <c r="G287" s="81" t="str">
        <f>IF(Dashboard!N287="P","P",IF(Dashboard!O287="B","B",""))</f>
        <v/>
      </c>
      <c r="I287" s="37" t="str">
        <f t="shared" si="80"/>
        <v>TG</v>
      </c>
      <c r="L287" s="20" t="str">
        <f t="shared" si="76"/>
        <v/>
      </c>
      <c r="AG287" t="str">
        <f t="shared" si="78"/>
        <v/>
      </c>
    </row>
    <row r="288" spans="2:33" ht="15.75" thickBot="1" x14ac:dyDescent="0.3">
      <c r="G288" s="81" t="str">
        <f>IF(Dashboard!N288="P","P",IF(Dashboard!O288="B","B",""))</f>
        <v/>
      </c>
      <c r="I288" s="37" t="str">
        <f t="shared" si="80"/>
        <v>TG</v>
      </c>
      <c r="L288" s="20" t="str">
        <f t="shared" si="76"/>
        <v/>
      </c>
      <c r="AG288" t="str">
        <f t="shared" si="78"/>
        <v/>
      </c>
    </row>
    <row r="289" spans="7:33" ht="15.75" thickBot="1" x14ac:dyDescent="0.3">
      <c r="G289" s="81" t="str">
        <f>IF(Dashboard!N289="P","P",IF(Dashboard!O289="B","B",""))</f>
        <v/>
      </c>
      <c r="I289" s="37" t="str">
        <f t="shared" si="80"/>
        <v>TG</v>
      </c>
      <c r="L289" s="20" t="str">
        <f t="shared" si="76"/>
        <v/>
      </c>
      <c r="AG289" t="str">
        <f t="shared" si="78"/>
        <v/>
      </c>
    </row>
    <row r="290" spans="7:33" ht="15.75" thickBot="1" x14ac:dyDescent="0.3">
      <c r="G290" s="81" t="str">
        <f>IF(Dashboard!N290="P","P",IF(Dashboard!O290="B","B",""))</f>
        <v/>
      </c>
      <c r="I290" s="37" t="str">
        <f t="shared" si="80"/>
        <v>TG</v>
      </c>
      <c r="L290" s="20" t="str">
        <f t="shared" si="76"/>
        <v/>
      </c>
      <c r="AG290" t="str">
        <f t="shared" si="78"/>
        <v/>
      </c>
    </row>
    <row r="291" spans="7:33" ht="15.75" thickBot="1" x14ac:dyDescent="0.3">
      <c r="G291" s="81" t="str">
        <f>IF(Dashboard!N291="P","P",IF(Dashboard!O291="B","B",""))</f>
        <v/>
      </c>
      <c r="I291" s="37" t="str">
        <f t="shared" si="80"/>
        <v>TG</v>
      </c>
      <c r="L291" s="20" t="str">
        <f t="shared" si="76"/>
        <v/>
      </c>
      <c r="AG291" t="str">
        <f t="shared" si="78"/>
        <v/>
      </c>
    </row>
    <row r="292" spans="7:33" ht="15.75" thickBot="1" x14ac:dyDescent="0.3">
      <c r="G292" s="81" t="str">
        <f>IF(Dashboard!N292="P","P",IF(Dashboard!O292="B","B",""))</f>
        <v/>
      </c>
      <c r="I292" s="37" t="str">
        <f t="shared" si="80"/>
        <v>TG</v>
      </c>
      <c r="L292" s="20" t="str">
        <f t="shared" si="76"/>
        <v/>
      </c>
      <c r="AG292" t="str">
        <f t="shared" si="78"/>
        <v/>
      </c>
    </row>
    <row r="293" spans="7:33" ht="15.75" thickBot="1" x14ac:dyDescent="0.3">
      <c r="G293" s="81" t="str">
        <f>IF(Dashboard!N293="P","P",IF(Dashboard!O293="B","B",""))</f>
        <v/>
      </c>
      <c r="I293" s="37" t="str">
        <f t="shared" si="80"/>
        <v>TG</v>
      </c>
      <c r="L293" s="20" t="str">
        <f t="shared" si="76"/>
        <v/>
      </c>
      <c r="AG293" t="str">
        <f t="shared" si="78"/>
        <v/>
      </c>
    </row>
    <row r="294" spans="7:33" ht="15.75" thickBot="1" x14ac:dyDescent="0.3">
      <c r="G294" s="81" t="str">
        <f>IF(Dashboard!N294="P","P",IF(Dashboard!O294="B","B",""))</f>
        <v/>
      </c>
      <c r="I294" s="37" t="str">
        <f t="shared" si="80"/>
        <v>TG</v>
      </c>
      <c r="L294" s="20" t="str">
        <f t="shared" si="76"/>
        <v/>
      </c>
      <c r="AG294" t="str">
        <f t="shared" si="78"/>
        <v/>
      </c>
    </row>
    <row r="295" spans="7:33" ht="15.75" thickBot="1" x14ac:dyDescent="0.3">
      <c r="G295" s="81" t="str">
        <f>IF(Dashboard!N295="P","P",IF(Dashboard!O295="B","B",""))</f>
        <v/>
      </c>
      <c r="I295" s="37" t="str">
        <f t="shared" si="80"/>
        <v>TG</v>
      </c>
      <c r="L295" s="20" t="str">
        <f t="shared" si="76"/>
        <v/>
      </c>
      <c r="AG295" t="str">
        <f t="shared" si="78"/>
        <v/>
      </c>
    </row>
    <row r="296" spans="7:33" ht="15.75" thickBot="1" x14ac:dyDescent="0.3">
      <c r="G296" s="81" t="str">
        <f>IF(Dashboard!N296="P","P",IF(Dashboard!O296="B","B",""))</f>
        <v/>
      </c>
      <c r="I296" s="37" t="str">
        <f t="shared" si="80"/>
        <v>TG</v>
      </c>
      <c r="L296" s="20" t="str">
        <f t="shared" si="76"/>
        <v/>
      </c>
    </row>
    <row r="297" spans="7:33" ht="15.75" thickBot="1" x14ac:dyDescent="0.3">
      <c r="G297" s="81" t="str">
        <f>IF(Dashboard!N297="P","P",IF(Dashboard!O297="B","B",""))</f>
        <v/>
      </c>
      <c r="I297" s="37" t="str">
        <f t="shared" si="80"/>
        <v>TG</v>
      </c>
      <c r="L297" s="20" t="str">
        <f t="shared" si="76"/>
        <v/>
      </c>
    </row>
    <row r="298" spans="7:33" ht="15.75" thickBot="1" x14ac:dyDescent="0.3">
      <c r="G298" s="81" t="str">
        <f>IF(Dashboard!N298="P","P",IF(Dashboard!O298="B","B",""))</f>
        <v/>
      </c>
      <c r="I298" s="37" t="str">
        <f t="shared" si="80"/>
        <v>TG</v>
      </c>
      <c r="L298" s="20" t="str">
        <f t="shared" si="76"/>
        <v/>
      </c>
    </row>
    <row r="299" spans="7:33" ht="15.75" thickBot="1" x14ac:dyDescent="0.3">
      <c r="G299" s="81" t="str">
        <f>IF(Dashboard!N299="P","P",IF(Dashboard!O299="B","B",""))</f>
        <v/>
      </c>
      <c r="I299" s="37" t="str">
        <f t="shared" si="80"/>
        <v>TG</v>
      </c>
      <c r="L299" s="20" t="str">
        <f t="shared" si="76"/>
        <v/>
      </c>
    </row>
    <row r="300" spans="7:33" ht="15.75" thickBot="1" x14ac:dyDescent="0.3">
      <c r="G300" s="81" t="str">
        <f>IF(Dashboard!N300="P","P",IF(Dashboard!O300="B","B",""))</f>
        <v/>
      </c>
      <c r="I300" s="37" t="str">
        <f t="shared" si="80"/>
        <v>TG</v>
      </c>
      <c r="L300" s="20" t="str">
        <f t="shared" si="76"/>
        <v/>
      </c>
    </row>
    <row r="301" spans="7:33" ht="15.75" thickBot="1" x14ac:dyDescent="0.3">
      <c r="G301" s="81" t="str">
        <f>IF(Dashboard!N301="P","P",IF(Dashboard!O301="B","B",""))</f>
        <v/>
      </c>
      <c r="I301" s="37" t="str">
        <f t="shared" si="80"/>
        <v>TG</v>
      </c>
      <c r="L301" s="20" t="str">
        <f t="shared" si="76"/>
        <v/>
      </c>
    </row>
    <row r="302" spans="7:33" ht="15.75" thickBot="1" x14ac:dyDescent="0.3">
      <c r="G302" s="81" t="str">
        <f>IF(Dashboard!N302="P","P",IF(Dashboard!O302="B","B",""))</f>
        <v/>
      </c>
      <c r="I302" s="37" t="str">
        <f t="shared" si="80"/>
        <v>TG</v>
      </c>
      <c r="L302" s="20" t="str">
        <f t="shared" si="76"/>
        <v/>
      </c>
    </row>
    <row r="303" spans="7:33" ht="15.75" thickBot="1" x14ac:dyDescent="0.3">
      <c r="G303" s="81" t="str">
        <f>IF(Dashboard!N303="P","P",IF(Dashboard!O303="B","B",""))</f>
        <v/>
      </c>
      <c r="I303" s="37" t="str">
        <f t="shared" si="80"/>
        <v>TG</v>
      </c>
      <c r="L303" s="20" t="str">
        <f t="shared" si="76"/>
        <v/>
      </c>
    </row>
    <row r="304" spans="7:33" ht="15.75" thickBot="1" x14ac:dyDescent="0.3">
      <c r="G304" s="81" t="str">
        <f>IF(Dashboard!N304="P","P",IF(Dashboard!O304="B","B",""))</f>
        <v/>
      </c>
      <c r="I304" s="37" t="str">
        <f t="shared" si="80"/>
        <v>TG</v>
      </c>
      <c r="L304" s="20" t="str">
        <f t="shared" si="76"/>
        <v/>
      </c>
    </row>
    <row r="305" spans="7:12" ht="15.75" thickBot="1" x14ac:dyDescent="0.3">
      <c r="G305" s="81" t="str">
        <f>IF(Dashboard!N305="P","P",IF(Dashboard!O305="B","B",""))</f>
        <v/>
      </c>
      <c r="I305" s="37" t="str">
        <f t="shared" si="80"/>
        <v>TG</v>
      </c>
      <c r="L305" s="20" t="str">
        <f t="shared" si="76"/>
        <v/>
      </c>
    </row>
    <row r="306" spans="7:12" ht="15.75" thickBot="1" x14ac:dyDescent="0.3">
      <c r="G306" s="81" t="str">
        <f>IF(Dashboard!N306="P","P",IF(Dashboard!O306="B","B",""))</f>
        <v/>
      </c>
      <c r="I306" s="37" t="str">
        <f t="shared" si="80"/>
        <v>TG</v>
      </c>
      <c r="L306" s="20" t="str">
        <f t="shared" si="76"/>
        <v/>
      </c>
    </row>
    <row r="307" spans="7:12" ht="15.75" thickBot="1" x14ac:dyDescent="0.3">
      <c r="G307" s="81" t="str">
        <f>IF(Dashboard!N307="P","P",IF(Dashboard!O307="B","B",""))</f>
        <v/>
      </c>
      <c r="I307" s="37" t="str">
        <f t="shared" si="80"/>
        <v>TG</v>
      </c>
      <c r="L307" s="20" t="str">
        <f t="shared" si="76"/>
        <v/>
      </c>
    </row>
    <row r="308" spans="7:12" ht="15.75" thickBot="1" x14ac:dyDescent="0.3">
      <c r="G308" s="81" t="str">
        <f>IF(Dashboard!N308="P","P",IF(Dashboard!O308="B","B",""))</f>
        <v/>
      </c>
      <c r="I308" s="37" t="str">
        <f t="shared" si="80"/>
        <v>TG</v>
      </c>
      <c r="L308" s="20" t="str">
        <f t="shared" si="76"/>
        <v/>
      </c>
    </row>
    <row r="309" spans="7:12" ht="15.75" thickBot="1" x14ac:dyDescent="0.3">
      <c r="G309" s="81" t="str">
        <f>IF(Dashboard!N309="P","P",IF(Dashboard!O309="B","B",""))</f>
        <v/>
      </c>
      <c r="I309" s="37" t="str">
        <f t="shared" si="80"/>
        <v>TG</v>
      </c>
      <c r="L309" s="20" t="str">
        <f t="shared" si="76"/>
        <v/>
      </c>
    </row>
    <row r="310" spans="7:12" ht="15.75" thickBot="1" x14ac:dyDescent="0.3">
      <c r="G310" s="81" t="str">
        <f>IF(Dashboard!N310="P","P",IF(Dashboard!O310="B","B",""))</f>
        <v/>
      </c>
      <c r="I310" s="37" t="str">
        <f t="shared" si="80"/>
        <v>TG</v>
      </c>
      <c r="L310" s="20" t="str">
        <f t="shared" si="76"/>
        <v/>
      </c>
    </row>
    <row r="311" spans="7:12" ht="15.75" thickBot="1" x14ac:dyDescent="0.3">
      <c r="G311" s="81" t="str">
        <f>IF(Dashboard!N311="P","P",IF(Dashboard!O311="B","B",""))</f>
        <v/>
      </c>
      <c r="I311" s="37" t="str">
        <f t="shared" si="80"/>
        <v>TG</v>
      </c>
      <c r="L311" s="20" t="str">
        <f t="shared" si="76"/>
        <v/>
      </c>
    </row>
    <row r="312" spans="7:12" ht="15.75" thickBot="1" x14ac:dyDescent="0.3">
      <c r="G312" s="81" t="str">
        <f>IF(Dashboard!N312="P","P",IF(Dashboard!O312="B","B",""))</f>
        <v/>
      </c>
      <c r="I312" s="37" t="str">
        <f t="shared" si="80"/>
        <v>TG</v>
      </c>
      <c r="L312" s="20" t="str">
        <f t="shared" si="76"/>
        <v/>
      </c>
    </row>
    <row r="313" spans="7:12" ht="15.75" thickBot="1" x14ac:dyDescent="0.3">
      <c r="G313" s="81" t="str">
        <f>IF(Dashboard!N313="P","P",IF(Dashboard!O313="B","B",""))</f>
        <v/>
      </c>
      <c r="I313" s="37" t="str">
        <f t="shared" si="80"/>
        <v>TG</v>
      </c>
      <c r="L313" s="20" t="str">
        <f t="shared" si="76"/>
        <v/>
      </c>
    </row>
    <row r="314" spans="7:12" ht="15.75" thickBot="1" x14ac:dyDescent="0.3">
      <c r="G314" s="81" t="str">
        <f>IF(Dashboard!N314="P","P",IF(Dashboard!O314="B","B",""))</f>
        <v/>
      </c>
      <c r="I314" s="37" t="str">
        <f t="shared" si="80"/>
        <v>TG</v>
      </c>
      <c r="L314" s="20" t="str">
        <f t="shared" si="76"/>
        <v/>
      </c>
    </row>
    <row r="315" spans="7:12" ht="15.75" thickBot="1" x14ac:dyDescent="0.3">
      <c r="G315" s="81" t="str">
        <f>IF(Dashboard!N315="P","P",IF(Dashboard!O315="B","B",""))</f>
        <v/>
      </c>
      <c r="I315" s="37" t="str">
        <f t="shared" si="80"/>
        <v>TG</v>
      </c>
      <c r="L315" s="20" t="str">
        <f t="shared" si="76"/>
        <v/>
      </c>
    </row>
    <row r="316" spans="7:12" ht="15.75" thickBot="1" x14ac:dyDescent="0.3">
      <c r="G316" s="81" t="str">
        <f>IF(Dashboard!N316="P","P",IF(Dashboard!O316="B","B",""))</f>
        <v/>
      </c>
      <c r="I316" s="37" t="str">
        <f t="shared" si="80"/>
        <v>TG</v>
      </c>
      <c r="L316" s="20" t="str">
        <f t="shared" si="76"/>
        <v/>
      </c>
    </row>
    <row r="317" spans="7:12" ht="15.75" thickBot="1" x14ac:dyDescent="0.3">
      <c r="G317" s="81" t="str">
        <f>IF(Dashboard!N317="P","P",IF(Dashboard!O317="B","B",""))</f>
        <v/>
      </c>
      <c r="I317" s="37" t="str">
        <f t="shared" si="80"/>
        <v>TG</v>
      </c>
      <c r="L317" s="20" t="str">
        <f t="shared" si="76"/>
        <v/>
      </c>
    </row>
    <row r="318" spans="7:12" ht="15.75" thickBot="1" x14ac:dyDescent="0.3">
      <c r="G318" s="81" t="str">
        <f>IF(Dashboard!N318="P","P",IF(Dashboard!O318="B","B",""))</f>
        <v/>
      </c>
      <c r="I318" s="37" t="str">
        <f t="shared" si="80"/>
        <v>TG</v>
      </c>
      <c r="L318" s="20" t="str">
        <f t="shared" si="76"/>
        <v/>
      </c>
    </row>
    <row r="319" spans="7:12" ht="15.75" thickBot="1" x14ac:dyDescent="0.3">
      <c r="G319" s="81" t="str">
        <f>IF(Dashboard!N319="P","P",IF(Dashboard!O319="B","B",""))</f>
        <v/>
      </c>
      <c r="I319" s="37" t="str">
        <f t="shared" si="80"/>
        <v>TG</v>
      </c>
      <c r="L319" s="20" t="str">
        <f t="shared" si="76"/>
        <v/>
      </c>
    </row>
    <row r="320" spans="7:12" ht="15.75" thickBot="1" x14ac:dyDescent="0.3">
      <c r="G320" s="81" t="str">
        <f>IF(Dashboard!N320="P","P",IF(Dashboard!O320="B","B",""))</f>
        <v/>
      </c>
      <c r="I320" s="37" t="str">
        <f t="shared" si="80"/>
        <v>TG</v>
      </c>
      <c r="L320" s="20" t="str">
        <f t="shared" si="76"/>
        <v/>
      </c>
    </row>
    <row r="321" spans="7:12" ht="15.75" thickBot="1" x14ac:dyDescent="0.3">
      <c r="G321" s="81" t="str">
        <f>IF(Dashboard!N321="P","P",IF(Dashboard!O321="B","B",""))</f>
        <v/>
      </c>
      <c r="I321" s="37" t="str">
        <f t="shared" si="80"/>
        <v>TG</v>
      </c>
      <c r="L321" s="20" t="str">
        <f t="shared" si="76"/>
        <v/>
      </c>
    </row>
    <row r="322" spans="7:12" ht="15.75" thickBot="1" x14ac:dyDescent="0.3">
      <c r="G322" s="81" t="str">
        <f>IF(Dashboard!N322="P","P",IF(Dashboard!O322="B","B",""))</f>
        <v/>
      </c>
      <c r="I322" s="37" t="str">
        <f t="shared" si="80"/>
        <v>TG</v>
      </c>
      <c r="L322" s="20" t="str">
        <f t="shared" si="76"/>
        <v/>
      </c>
    </row>
    <row r="323" spans="7:12" ht="15.75" thickBot="1" x14ac:dyDescent="0.3">
      <c r="G323" s="81" t="str">
        <f>IF(Dashboard!N323="P","P",IF(Dashboard!O323="B","B",""))</f>
        <v/>
      </c>
      <c r="I323" s="37" t="str">
        <f t="shared" si="80"/>
        <v>TG</v>
      </c>
      <c r="L323" s="20" t="str">
        <f t="shared" si="76"/>
        <v/>
      </c>
    </row>
    <row r="324" spans="7:12" ht="15.75" thickBot="1" x14ac:dyDescent="0.3">
      <c r="G324" s="81" t="str">
        <f>IF(Dashboard!N324="P","P",IF(Dashboard!O324="B","B",""))</f>
        <v/>
      </c>
      <c r="I324" s="37" t="str">
        <f t="shared" si="80"/>
        <v>TG</v>
      </c>
      <c r="L324" s="20" t="str">
        <f t="shared" si="76"/>
        <v/>
      </c>
    </row>
    <row r="325" spans="7:12" ht="15.75" thickBot="1" x14ac:dyDescent="0.3">
      <c r="G325" s="81" t="str">
        <f>IF(Dashboard!N325="P","P",IF(Dashboard!O325="B","B",""))</f>
        <v/>
      </c>
      <c r="I325" s="37" t="str">
        <f t="shared" si="80"/>
        <v>TG</v>
      </c>
      <c r="L325" s="20" t="str">
        <f t="shared" si="76"/>
        <v/>
      </c>
    </row>
    <row r="326" spans="7:12" ht="15.75" thickBot="1" x14ac:dyDescent="0.3">
      <c r="G326" s="81" t="str">
        <f>IF(Dashboard!N326="P","P",IF(Dashboard!O326="B","B",""))</f>
        <v/>
      </c>
      <c r="I326" s="37" t="str">
        <f t="shared" ref="I326:I356" si="81">IF(P326="Y","CT",IF(Q326="Y","BT",IF(R326="Y","TGT","TG")))</f>
        <v>TG</v>
      </c>
      <c r="L326" s="20" t="str">
        <f t="shared" si="76"/>
        <v/>
      </c>
    </row>
    <row r="327" spans="7:12" ht="15.75" thickBot="1" x14ac:dyDescent="0.3">
      <c r="G327" s="81" t="str">
        <f>IF(Dashboard!N327="P","P",IF(Dashboard!O327="B","B",""))</f>
        <v/>
      </c>
      <c r="I327" s="37" t="str">
        <f t="shared" si="81"/>
        <v>TG</v>
      </c>
      <c r="L327" s="20" t="str">
        <f t="shared" si="76"/>
        <v/>
      </c>
    </row>
    <row r="328" spans="7:12" ht="15.75" thickBot="1" x14ac:dyDescent="0.3">
      <c r="G328" s="81" t="str">
        <f>IF(Dashboard!N328="P","P",IF(Dashboard!O328="B","B",""))</f>
        <v/>
      </c>
      <c r="I328" s="37" t="str">
        <f t="shared" si="81"/>
        <v>TG</v>
      </c>
      <c r="L328" s="20" t="str">
        <f t="shared" si="76"/>
        <v/>
      </c>
    </row>
    <row r="329" spans="7:12" ht="15.75" thickBot="1" x14ac:dyDescent="0.3">
      <c r="G329" s="81" t="str">
        <f>IF(Dashboard!N329="P","P",IF(Dashboard!O329="B","B",""))</f>
        <v/>
      </c>
      <c r="I329" s="37" t="str">
        <f t="shared" si="81"/>
        <v>TG</v>
      </c>
      <c r="L329" s="20" t="str">
        <f t="shared" si="76"/>
        <v/>
      </c>
    </row>
    <row r="330" spans="7:12" ht="15.75" thickBot="1" x14ac:dyDescent="0.3">
      <c r="G330" s="81" t="str">
        <f>IF(Dashboard!N330="P","P",IF(Dashboard!O330="B","B",""))</f>
        <v/>
      </c>
      <c r="I330" s="37" t="str">
        <f t="shared" si="81"/>
        <v>TG</v>
      </c>
      <c r="L330" s="20" t="str">
        <f t="shared" si="76"/>
        <v/>
      </c>
    </row>
    <row r="331" spans="7:12" ht="15.75" thickBot="1" x14ac:dyDescent="0.3">
      <c r="G331" s="81" t="str">
        <f>IF(Dashboard!N331="P","P",IF(Dashboard!O331="B","B",""))</f>
        <v/>
      </c>
      <c r="I331" s="37" t="str">
        <f t="shared" si="81"/>
        <v>TG</v>
      </c>
      <c r="L331" s="20" t="str">
        <f t="shared" ref="L331:L394" si="82">IF(G331="","",IF(G331="P",IF(J331="","L","W"),IF(K331="","L","W")))</f>
        <v/>
      </c>
    </row>
    <row r="332" spans="7:12" ht="15.75" thickBot="1" x14ac:dyDescent="0.3">
      <c r="G332" s="81" t="str">
        <f>IF(Dashboard!N332="P","P",IF(Dashboard!O332="B","B",""))</f>
        <v/>
      </c>
      <c r="I332" s="37" t="str">
        <f t="shared" si="81"/>
        <v>TG</v>
      </c>
      <c r="L332" s="20" t="str">
        <f t="shared" si="82"/>
        <v/>
      </c>
    </row>
    <row r="333" spans="7:12" ht="15.75" thickBot="1" x14ac:dyDescent="0.3">
      <c r="G333" s="81" t="str">
        <f>IF(Dashboard!N333="P","P",IF(Dashboard!O333="B","B",""))</f>
        <v/>
      </c>
      <c r="I333" s="37" t="str">
        <f t="shared" si="81"/>
        <v>TG</v>
      </c>
      <c r="L333" s="20" t="str">
        <f t="shared" si="82"/>
        <v/>
      </c>
    </row>
    <row r="334" spans="7:12" ht="15.75" thickBot="1" x14ac:dyDescent="0.3">
      <c r="G334" s="81" t="str">
        <f>IF(Dashboard!N334="P","P",IF(Dashboard!O334="B","B",""))</f>
        <v/>
      </c>
      <c r="I334" s="37" t="str">
        <f t="shared" si="81"/>
        <v>TG</v>
      </c>
      <c r="L334" s="20" t="str">
        <f t="shared" si="82"/>
        <v/>
      </c>
    </row>
    <row r="335" spans="7:12" ht="15.75" thickBot="1" x14ac:dyDescent="0.3">
      <c r="G335" s="81" t="str">
        <f>IF(Dashboard!N335="P","P",IF(Dashboard!O335="B","B",""))</f>
        <v/>
      </c>
      <c r="I335" s="37" t="str">
        <f t="shared" si="81"/>
        <v>TG</v>
      </c>
      <c r="L335" s="20" t="str">
        <f t="shared" si="82"/>
        <v/>
      </c>
    </row>
    <row r="336" spans="7:12" ht="15.75" thickBot="1" x14ac:dyDescent="0.3">
      <c r="G336" s="81" t="str">
        <f>IF(Dashboard!N336="P","P",IF(Dashboard!O336="B","B",""))</f>
        <v/>
      </c>
      <c r="I336" s="37" t="str">
        <f t="shared" si="81"/>
        <v>TG</v>
      </c>
      <c r="L336" s="20" t="str">
        <f t="shared" si="82"/>
        <v/>
      </c>
    </row>
    <row r="337" spans="7:12" ht="15.75" thickBot="1" x14ac:dyDescent="0.3">
      <c r="G337" s="81" t="str">
        <f>IF(Dashboard!N337="P","P",IF(Dashboard!O337="B","B",""))</f>
        <v/>
      </c>
      <c r="I337" s="37" t="str">
        <f t="shared" si="81"/>
        <v>TG</v>
      </c>
      <c r="L337" s="20" t="str">
        <f t="shared" si="82"/>
        <v/>
      </c>
    </row>
    <row r="338" spans="7:12" ht="15.75" thickBot="1" x14ac:dyDescent="0.3">
      <c r="G338" s="81" t="str">
        <f>IF(Dashboard!N338="P","P",IF(Dashboard!O338="B","B",""))</f>
        <v/>
      </c>
      <c r="I338" s="37" t="str">
        <f t="shared" si="81"/>
        <v>TG</v>
      </c>
      <c r="L338" s="20" t="str">
        <f t="shared" si="82"/>
        <v/>
      </c>
    </row>
    <row r="339" spans="7:12" ht="15.75" thickBot="1" x14ac:dyDescent="0.3">
      <c r="G339" s="81" t="str">
        <f>IF(Dashboard!N339="P","P",IF(Dashboard!O339="B","B",""))</f>
        <v/>
      </c>
      <c r="I339" s="37" t="str">
        <f t="shared" si="81"/>
        <v>TG</v>
      </c>
      <c r="L339" s="20" t="str">
        <f t="shared" si="82"/>
        <v/>
      </c>
    </row>
    <row r="340" spans="7:12" ht="15.75" thickBot="1" x14ac:dyDescent="0.3">
      <c r="G340" s="81" t="str">
        <f>IF(Dashboard!N340="P","P",IF(Dashboard!O340="B","B",""))</f>
        <v/>
      </c>
      <c r="I340" s="37" t="str">
        <f t="shared" si="81"/>
        <v>TG</v>
      </c>
      <c r="L340" s="20" t="str">
        <f t="shared" si="82"/>
        <v/>
      </c>
    </row>
    <row r="341" spans="7:12" ht="15.75" thickBot="1" x14ac:dyDescent="0.3">
      <c r="G341" s="81" t="str">
        <f>IF(Dashboard!N341="P","P",IF(Dashboard!O341="B","B",""))</f>
        <v/>
      </c>
      <c r="I341" s="37" t="str">
        <f t="shared" si="81"/>
        <v>TG</v>
      </c>
      <c r="L341" s="20" t="str">
        <f t="shared" si="82"/>
        <v/>
      </c>
    </row>
    <row r="342" spans="7:12" ht="15.75" thickBot="1" x14ac:dyDescent="0.3">
      <c r="G342" s="81" t="str">
        <f>IF(Dashboard!N342="P","P",IF(Dashboard!O342="B","B",""))</f>
        <v/>
      </c>
      <c r="I342" s="37" t="str">
        <f t="shared" si="81"/>
        <v>TG</v>
      </c>
      <c r="L342" s="20" t="str">
        <f t="shared" si="82"/>
        <v/>
      </c>
    </row>
    <row r="343" spans="7:12" ht="15.75" thickBot="1" x14ac:dyDescent="0.3">
      <c r="G343" s="81" t="str">
        <f>IF(Dashboard!N343="P","P",IF(Dashboard!O343="B","B",""))</f>
        <v/>
      </c>
      <c r="I343" s="37" t="str">
        <f t="shared" si="81"/>
        <v>TG</v>
      </c>
      <c r="L343" s="20" t="str">
        <f t="shared" si="82"/>
        <v/>
      </c>
    </row>
    <row r="344" spans="7:12" ht="15.75" thickBot="1" x14ac:dyDescent="0.3">
      <c r="G344" s="81" t="str">
        <f>IF(Dashboard!N344="P","P",IF(Dashboard!O344="B","B",""))</f>
        <v/>
      </c>
      <c r="I344" s="37" t="str">
        <f t="shared" si="81"/>
        <v>TG</v>
      </c>
      <c r="L344" s="20" t="str">
        <f t="shared" si="82"/>
        <v/>
      </c>
    </row>
    <row r="345" spans="7:12" ht="15.75" thickBot="1" x14ac:dyDescent="0.3">
      <c r="G345" s="81" t="str">
        <f>IF(Dashboard!N345="P","P",IF(Dashboard!O345="B","B",""))</f>
        <v/>
      </c>
      <c r="I345" s="37" t="str">
        <f t="shared" si="81"/>
        <v>TG</v>
      </c>
      <c r="L345" s="20" t="str">
        <f t="shared" si="82"/>
        <v/>
      </c>
    </row>
    <row r="346" spans="7:12" ht="15.75" thickBot="1" x14ac:dyDescent="0.3">
      <c r="G346" s="81" t="str">
        <f>IF(Dashboard!N346="P","P",IF(Dashboard!O346="B","B",""))</f>
        <v/>
      </c>
      <c r="I346" s="37" t="str">
        <f t="shared" si="81"/>
        <v>TG</v>
      </c>
      <c r="L346" s="20" t="str">
        <f t="shared" si="82"/>
        <v/>
      </c>
    </row>
    <row r="347" spans="7:12" ht="15.75" thickBot="1" x14ac:dyDescent="0.3">
      <c r="G347" s="81" t="str">
        <f>IF(Dashboard!N347="P","P",IF(Dashboard!O347="B","B",""))</f>
        <v/>
      </c>
      <c r="I347" s="37" t="str">
        <f t="shared" si="81"/>
        <v>TG</v>
      </c>
      <c r="L347" s="20" t="str">
        <f t="shared" si="82"/>
        <v/>
      </c>
    </row>
    <row r="348" spans="7:12" ht="15.75" thickBot="1" x14ac:dyDescent="0.3">
      <c r="G348" s="81" t="str">
        <f>IF(Dashboard!N348="P","P",IF(Dashboard!O348="B","B",""))</f>
        <v/>
      </c>
      <c r="I348" s="37" t="str">
        <f t="shared" si="81"/>
        <v>TG</v>
      </c>
      <c r="L348" s="20" t="str">
        <f t="shared" si="82"/>
        <v/>
      </c>
    </row>
    <row r="349" spans="7:12" ht="15.75" thickBot="1" x14ac:dyDescent="0.3">
      <c r="G349" s="81" t="str">
        <f>IF(Dashboard!N349="P","P",IF(Dashboard!O349="B","B",""))</f>
        <v/>
      </c>
      <c r="I349" s="37" t="str">
        <f t="shared" si="81"/>
        <v>TG</v>
      </c>
      <c r="L349" s="20" t="str">
        <f t="shared" si="82"/>
        <v/>
      </c>
    </row>
    <row r="350" spans="7:12" ht="15.75" thickBot="1" x14ac:dyDescent="0.3">
      <c r="G350" s="81" t="str">
        <f>IF(Dashboard!N350="P","P",IF(Dashboard!O350="B","B",""))</f>
        <v/>
      </c>
      <c r="I350" s="37" t="str">
        <f t="shared" si="81"/>
        <v>TG</v>
      </c>
      <c r="L350" s="20" t="str">
        <f t="shared" si="82"/>
        <v/>
      </c>
    </row>
    <row r="351" spans="7:12" ht="15.75" thickBot="1" x14ac:dyDescent="0.3">
      <c r="G351" s="81" t="str">
        <f>IF(Dashboard!N351="P","P",IF(Dashboard!O351="B","B",""))</f>
        <v/>
      </c>
      <c r="I351" s="37" t="str">
        <f t="shared" si="81"/>
        <v>TG</v>
      </c>
      <c r="L351" s="20" t="str">
        <f t="shared" si="82"/>
        <v/>
      </c>
    </row>
    <row r="352" spans="7:12" ht="15.75" thickBot="1" x14ac:dyDescent="0.3">
      <c r="G352" s="81" t="str">
        <f>IF(Dashboard!N352="P","P",IF(Dashboard!O352="B","B",""))</f>
        <v/>
      </c>
      <c r="I352" s="37" t="str">
        <f t="shared" si="81"/>
        <v>TG</v>
      </c>
      <c r="L352" s="20" t="str">
        <f t="shared" si="82"/>
        <v/>
      </c>
    </row>
    <row r="353" spans="7:12" ht="15.75" thickBot="1" x14ac:dyDescent="0.3">
      <c r="G353" s="81" t="str">
        <f>IF(Dashboard!N353="P","P",IF(Dashboard!O353="B","B",""))</f>
        <v/>
      </c>
      <c r="I353" s="37" t="str">
        <f t="shared" si="81"/>
        <v>TG</v>
      </c>
      <c r="L353" s="20" t="str">
        <f t="shared" si="82"/>
        <v/>
      </c>
    </row>
    <row r="354" spans="7:12" ht="15.75" thickBot="1" x14ac:dyDescent="0.3">
      <c r="G354" s="81" t="str">
        <f>IF(Dashboard!N354="P","P",IF(Dashboard!O354="B","B",""))</f>
        <v/>
      </c>
      <c r="I354" s="37" t="str">
        <f t="shared" si="81"/>
        <v>TG</v>
      </c>
      <c r="L354" s="20" t="str">
        <f t="shared" si="82"/>
        <v/>
      </c>
    </row>
    <row r="355" spans="7:12" ht="15.75" thickBot="1" x14ac:dyDescent="0.3">
      <c r="G355" s="81" t="str">
        <f>IF(Dashboard!N355="P","P",IF(Dashboard!O355="B","B",""))</f>
        <v/>
      </c>
      <c r="I355" s="37" t="str">
        <f t="shared" si="81"/>
        <v>TG</v>
      </c>
      <c r="L355" s="20" t="str">
        <f t="shared" si="82"/>
        <v/>
      </c>
    </row>
    <row r="356" spans="7:12" x14ac:dyDescent="0.25">
      <c r="G356" s="81" t="str">
        <f>IF(Dashboard!N356="P","P",IF(Dashboard!O356="B","B",""))</f>
        <v/>
      </c>
      <c r="I356" s="37" t="str">
        <f t="shared" si="81"/>
        <v>TG</v>
      </c>
      <c r="L356" s="20" t="str">
        <f t="shared" si="82"/>
        <v/>
      </c>
    </row>
    <row r="357" spans="7:12" x14ac:dyDescent="0.25">
      <c r="G357" s="81" t="str">
        <f>IF(Dashboard!N357="P","P",IF(Dashboard!O357="B","B",""))</f>
        <v/>
      </c>
      <c r="L357" s="20" t="str">
        <f t="shared" si="82"/>
        <v/>
      </c>
    </row>
    <row r="358" spans="7:12" x14ac:dyDescent="0.25">
      <c r="G358" s="81" t="str">
        <f>IF(Dashboard!N358="P","P",IF(Dashboard!O358="B","B",""))</f>
        <v/>
      </c>
      <c r="L358" s="20" t="str">
        <f t="shared" si="82"/>
        <v/>
      </c>
    </row>
    <row r="359" spans="7:12" x14ac:dyDescent="0.25">
      <c r="G359" s="81" t="str">
        <f>IF(Dashboard!N359="P","P",IF(Dashboard!O359="B","B",""))</f>
        <v/>
      </c>
      <c r="L359" s="20" t="str">
        <f t="shared" si="82"/>
        <v/>
      </c>
    </row>
    <row r="360" spans="7:12" x14ac:dyDescent="0.25">
      <c r="G360" s="81" t="str">
        <f>IF(Dashboard!N360="P","P",IF(Dashboard!O360="B","B",""))</f>
        <v/>
      </c>
      <c r="L360" s="20" t="str">
        <f t="shared" si="82"/>
        <v/>
      </c>
    </row>
    <row r="361" spans="7:12" x14ac:dyDescent="0.25">
      <c r="G361" s="81" t="str">
        <f>IF(Dashboard!N361="P","P",IF(Dashboard!O361="B","B",""))</f>
        <v/>
      </c>
      <c r="L361" s="20" t="str">
        <f t="shared" si="82"/>
        <v/>
      </c>
    </row>
    <row r="362" spans="7:12" x14ac:dyDescent="0.25">
      <c r="G362" s="81" t="str">
        <f>IF(Dashboard!N362="P","P",IF(Dashboard!O362="B","B",""))</f>
        <v/>
      </c>
      <c r="L362" s="20" t="str">
        <f t="shared" si="82"/>
        <v/>
      </c>
    </row>
    <row r="363" spans="7:12" x14ac:dyDescent="0.25">
      <c r="G363" s="81" t="str">
        <f>IF(Dashboard!N363="P","P",IF(Dashboard!O363="B","B",""))</f>
        <v/>
      </c>
      <c r="L363" s="20" t="str">
        <f t="shared" si="82"/>
        <v/>
      </c>
    </row>
    <row r="364" spans="7:12" x14ac:dyDescent="0.25">
      <c r="G364" s="81" t="str">
        <f>IF(Dashboard!N364="P","P",IF(Dashboard!O364="B","B",""))</f>
        <v/>
      </c>
      <c r="L364" s="20" t="str">
        <f t="shared" si="82"/>
        <v/>
      </c>
    </row>
    <row r="365" spans="7:12" x14ac:dyDescent="0.25">
      <c r="G365" s="81" t="str">
        <f>IF(Dashboard!N365="P","P",IF(Dashboard!O365="B","B",""))</f>
        <v/>
      </c>
      <c r="L365" s="20" t="str">
        <f t="shared" si="82"/>
        <v/>
      </c>
    </row>
    <row r="366" spans="7:12" x14ac:dyDescent="0.25">
      <c r="G366" s="81" t="str">
        <f>IF(Dashboard!N366="P","P",IF(Dashboard!O366="B","B",""))</f>
        <v/>
      </c>
      <c r="L366" s="20" t="str">
        <f t="shared" si="82"/>
        <v/>
      </c>
    </row>
    <row r="367" spans="7:12" x14ac:dyDescent="0.25">
      <c r="G367" s="81" t="str">
        <f>IF(Dashboard!N367="P","P",IF(Dashboard!O367="B","B",""))</f>
        <v/>
      </c>
      <c r="L367" s="20" t="str">
        <f t="shared" si="82"/>
        <v/>
      </c>
    </row>
    <row r="368" spans="7:12" x14ac:dyDescent="0.25">
      <c r="G368" s="81" t="str">
        <f>IF(Dashboard!N368="P","P",IF(Dashboard!O368="B","B",""))</f>
        <v/>
      </c>
      <c r="L368" s="20" t="str">
        <f t="shared" si="82"/>
        <v/>
      </c>
    </row>
    <row r="369" spans="7:12" x14ac:dyDescent="0.25">
      <c r="G369" s="81" t="str">
        <f>IF(Dashboard!N369="P","P",IF(Dashboard!O369="B","B",""))</f>
        <v/>
      </c>
      <c r="L369" s="20" t="str">
        <f t="shared" si="82"/>
        <v/>
      </c>
    </row>
    <row r="370" spans="7:12" x14ac:dyDescent="0.25">
      <c r="G370" s="81" t="str">
        <f>IF(Dashboard!N370="P","P",IF(Dashboard!O370="B","B",""))</f>
        <v/>
      </c>
      <c r="L370" s="20" t="str">
        <f t="shared" si="82"/>
        <v/>
      </c>
    </row>
    <row r="371" spans="7:12" x14ac:dyDescent="0.25">
      <c r="G371" s="81" t="str">
        <f>IF(Dashboard!N371="P","P",IF(Dashboard!O371="B","B",""))</f>
        <v/>
      </c>
      <c r="L371" s="20" t="str">
        <f t="shared" si="82"/>
        <v/>
      </c>
    </row>
    <row r="372" spans="7:12" x14ac:dyDescent="0.25">
      <c r="G372" s="81" t="str">
        <f>IF(Dashboard!N372="P","P",IF(Dashboard!O372="B","B",""))</f>
        <v/>
      </c>
      <c r="L372" s="20" t="str">
        <f t="shared" si="82"/>
        <v/>
      </c>
    </row>
    <row r="373" spans="7:12" x14ac:dyDescent="0.25">
      <c r="G373" s="81" t="str">
        <f>IF(Dashboard!N373="P","P",IF(Dashboard!O373="B","B",""))</f>
        <v/>
      </c>
      <c r="L373" s="20" t="str">
        <f t="shared" si="82"/>
        <v/>
      </c>
    </row>
    <row r="374" spans="7:12" x14ac:dyDescent="0.25">
      <c r="G374" s="81" t="str">
        <f>IF(Dashboard!N374="P","P",IF(Dashboard!O374="B","B",""))</f>
        <v/>
      </c>
      <c r="L374" s="20" t="str">
        <f t="shared" si="82"/>
        <v/>
      </c>
    </row>
    <row r="375" spans="7:12" x14ac:dyDescent="0.25">
      <c r="G375" s="81" t="str">
        <f>IF(Dashboard!N375="P","P",IF(Dashboard!O375="B","B",""))</f>
        <v/>
      </c>
      <c r="L375" s="20" t="str">
        <f t="shared" si="82"/>
        <v/>
      </c>
    </row>
    <row r="376" spans="7:12" x14ac:dyDescent="0.25">
      <c r="G376" s="81" t="str">
        <f>IF(Dashboard!N376="P","P",IF(Dashboard!O376="B","B",""))</f>
        <v/>
      </c>
      <c r="L376" s="20" t="str">
        <f t="shared" si="82"/>
        <v/>
      </c>
    </row>
    <row r="377" spans="7:12" x14ac:dyDescent="0.25">
      <c r="G377" s="81" t="str">
        <f>IF(Dashboard!N377="P","P",IF(Dashboard!O377="B","B",""))</f>
        <v/>
      </c>
      <c r="L377" s="20" t="str">
        <f t="shared" si="82"/>
        <v/>
      </c>
    </row>
    <row r="378" spans="7:12" x14ac:dyDescent="0.25">
      <c r="G378" s="81" t="str">
        <f>IF(Dashboard!N378="P","P",IF(Dashboard!O378="B","B",""))</f>
        <v/>
      </c>
      <c r="L378" s="20" t="str">
        <f t="shared" si="82"/>
        <v/>
      </c>
    </row>
    <row r="379" spans="7:12" x14ac:dyDescent="0.25">
      <c r="G379" s="81" t="str">
        <f>IF(Dashboard!N379="P","P",IF(Dashboard!O379="B","B",""))</f>
        <v/>
      </c>
      <c r="L379" s="20" t="str">
        <f t="shared" si="82"/>
        <v/>
      </c>
    </row>
    <row r="380" spans="7:12" x14ac:dyDescent="0.25">
      <c r="G380" s="81" t="str">
        <f>IF(Dashboard!N380="P","P",IF(Dashboard!O380="B","B",""))</f>
        <v/>
      </c>
      <c r="L380" s="20" t="str">
        <f t="shared" si="82"/>
        <v/>
      </c>
    </row>
    <row r="381" spans="7:12" x14ac:dyDescent="0.25">
      <c r="G381" s="81" t="str">
        <f>IF(Dashboard!N381="P","P",IF(Dashboard!O381="B","B",""))</f>
        <v/>
      </c>
      <c r="L381" s="20" t="str">
        <f t="shared" si="82"/>
        <v/>
      </c>
    </row>
    <row r="382" spans="7:12" x14ac:dyDescent="0.25">
      <c r="G382" s="81" t="str">
        <f>IF(Dashboard!N382="P","P",IF(Dashboard!O382="B","B",""))</f>
        <v/>
      </c>
      <c r="L382" s="20" t="str">
        <f t="shared" si="82"/>
        <v/>
      </c>
    </row>
    <row r="383" spans="7:12" x14ac:dyDescent="0.25">
      <c r="G383" s="81" t="str">
        <f>IF(Dashboard!N383="P","P",IF(Dashboard!O383="B","B",""))</f>
        <v/>
      </c>
      <c r="L383" s="20" t="str">
        <f t="shared" si="82"/>
        <v/>
      </c>
    </row>
    <row r="384" spans="7:12" x14ac:dyDescent="0.25">
      <c r="G384" s="81" t="str">
        <f>IF(Dashboard!N384="P","P",IF(Dashboard!O384="B","B",""))</f>
        <v/>
      </c>
      <c r="L384" s="20" t="str">
        <f t="shared" si="82"/>
        <v/>
      </c>
    </row>
    <row r="385" spans="7:12" x14ac:dyDescent="0.25">
      <c r="G385" s="81" t="str">
        <f>IF(Dashboard!N385="P","P",IF(Dashboard!O385="B","B",""))</f>
        <v/>
      </c>
      <c r="L385" s="20" t="str">
        <f t="shared" si="82"/>
        <v/>
      </c>
    </row>
    <row r="386" spans="7:12" x14ac:dyDescent="0.25">
      <c r="G386" s="81" t="str">
        <f>IF(Dashboard!N386="P","P",IF(Dashboard!O386="B","B",""))</f>
        <v/>
      </c>
      <c r="L386" s="20" t="str">
        <f t="shared" si="82"/>
        <v/>
      </c>
    </row>
    <row r="387" spans="7:12" x14ac:dyDescent="0.25">
      <c r="G387" s="81" t="str">
        <f>IF(Dashboard!N387="P","P",IF(Dashboard!O387="B","B",""))</f>
        <v/>
      </c>
      <c r="L387" s="20" t="str">
        <f t="shared" si="82"/>
        <v/>
      </c>
    </row>
    <row r="388" spans="7:12" x14ac:dyDescent="0.25">
      <c r="G388" s="81" t="str">
        <f>IF(Dashboard!N388="P","P",IF(Dashboard!O388="B","B",""))</f>
        <v/>
      </c>
      <c r="L388" s="20" t="str">
        <f t="shared" si="82"/>
        <v/>
      </c>
    </row>
    <row r="389" spans="7:12" x14ac:dyDescent="0.25">
      <c r="G389" s="81" t="str">
        <f>IF(Dashboard!N389="P","P",IF(Dashboard!O389="B","B",""))</f>
        <v/>
      </c>
      <c r="L389" s="20" t="str">
        <f t="shared" si="82"/>
        <v/>
      </c>
    </row>
    <row r="390" spans="7:12" x14ac:dyDescent="0.25">
      <c r="G390" s="81" t="str">
        <f>IF(Dashboard!N390="P","P",IF(Dashboard!O390="B","B",""))</f>
        <v/>
      </c>
      <c r="L390" s="20" t="str">
        <f t="shared" si="82"/>
        <v/>
      </c>
    </row>
    <row r="391" spans="7:12" x14ac:dyDescent="0.25">
      <c r="G391" s="81" t="str">
        <f>IF(Dashboard!N391="P","P",IF(Dashboard!O391="B","B",""))</f>
        <v/>
      </c>
      <c r="L391" s="20" t="str">
        <f t="shared" si="82"/>
        <v/>
      </c>
    </row>
    <row r="392" spans="7:12" x14ac:dyDescent="0.25">
      <c r="G392" s="81" t="str">
        <f>IF(Dashboard!N392="P","P",IF(Dashboard!O392="B","B",""))</f>
        <v/>
      </c>
      <c r="L392" s="20" t="str">
        <f t="shared" si="82"/>
        <v/>
      </c>
    </row>
    <row r="393" spans="7:12" x14ac:dyDescent="0.25">
      <c r="G393" s="81" t="str">
        <f>IF(Dashboard!N393="P","P",IF(Dashboard!O393="B","B",""))</f>
        <v/>
      </c>
      <c r="L393" s="20" t="str">
        <f t="shared" si="82"/>
        <v/>
      </c>
    </row>
    <row r="394" spans="7:12" x14ac:dyDescent="0.25">
      <c r="G394" s="81" t="str">
        <f>IF(Dashboard!N394="P","P",IF(Dashboard!O394="B","B",""))</f>
        <v/>
      </c>
      <c r="L394" s="20" t="str">
        <f t="shared" si="82"/>
        <v/>
      </c>
    </row>
    <row r="395" spans="7:12" x14ac:dyDescent="0.25">
      <c r="G395" s="81" t="str">
        <f>IF(Dashboard!N395="P","P",IF(Dashboard!O395="B","B",""))</f>
        <v/>
      </c>
      <c r="L395" s="20" t="str">
        <f t="shared" ref="L395:L458" si="83">IF(G395="","",IF(G395="P",IF(J395="","L","W"),IF(K395="","L","W")))</f>
        <v/>
      </c>
    </row>
    <row r="396" spans="7:12" x14ac:dyDescent="0.25">
      <c r="G396" s="81" t="str">
        <f>IF(Dashboard!N396="P","P",IF(Dashboard!O396="B","B",""))</f>
        <v/>
      </c>
      <c r="L396" s="20" t="str">
        <f t="shared" si="83"/>
        <v/>
      </c>
    </row>
    <row r="397" spans="7:12" x14ac:dyDescent="0.25">
      <c r="G397" s="81" t="str">
        <f>IF(Dashboard!N397="P","P",IF(Dashboard!O397="B","B",""))</f>
        <v/>
      </c>
      <c r="L397" s="20" t="str">
        <f t="shared" si="83"/>
        <v/>
      </c>
    </row>
    <row r="398" spans="7:12" x14ac:dyDescent="0.25">
      <c r="G398" s="81" t="str">
        <f>IF(Dashboard!N398="P","P",IF(Dashboard!O398="B","B",""))</f>
        <v/>
      </c>
      <c r="L398" s="20" t="str">
        <f t="shared" si="83"/>
        <v/>
      </c>
    </row>
    <row r="399" spans="7:12" x14ac:dyDescent="0.25">
      <c r="G399" s="81" t="str">
        <f>IF(Dashboard!N399="P","P",IF(Dashboard!O399="B","B",""))</f>
        <v/>
      </c>
      <c r="L399" s="20" t="str">
        <f t="shared" si="83"/>
        <v/>
      </c>
    </row>
    <row r="400" spans="7:12" x14ac:dyDescent="0.25">
      <c r="G400" s="81" t="str">
        <f>IF(Dashboard!N400="P","P",IF(Dashboard!O400="B","B",""))</f>
        <v/>
      </c>
      <c r="L400" s="20" t="str">
        <f t="shared" si="83"/>
        <v/>
      </c>
    </row>
    <row r="401" spans="7:12" x14ac:dyDescent="0.25">
      <c r="G401" s="81" t="str">
        <f>IF(Dashboard!N401="P","P",IF(Dashboard!O401="B","B",""))</f>
        <v/>
      </c>
      <c r="L401" s="20" t="str">
        <f t="shared" si="83"/>
        <v/>
      </c>
    </row>
    <row r="402" spans="7:12" x14ac:dyDescent="0.25">
      <c r="G402" s="81" t="str">
        <f>IF(Dashboard!N402="P","P",IF(Dashboard!O402="B","B",""))</f>
        <v/>
      </c>
      <c r="L402" s="20" t="str">
        <f t="shared" si="83"/>
        <v/>
      </c>
    </row>
    <row r="403" spans="7:12" x14ac:dyDescent="0.25">
      <c r="G403" s="81" t="str">
        <f>IF(Dashboard!N403="P","P",IF(Dashboard!O403="B","B",""))</f>
        <v/>
      </c>
      <c r="L403" s="20" t="str">
        <f t="shared" si="83"/>
        <v/>
      </c>
    </row>
    <row r="404" spans="7:12" x14ac:dyDescent="0.25">
      <c r="G404" s="81" t="str">
        <f>IF(Dashboard!N404="P","P",IF(Dashboard!O404="B","B",""))</f>
        <v/>
      </c>
      <c r="L404" s="20" t="str">
        <f t="shared" si="83"/>
        <v/>
      </c>
    </row>
    <row r="405" spans="7:12" x14ac:dyDescent="0.25">
      <c r="G405" s="81" t="str">
        <f>IF(Dashboard!N405="P","P",IF(Dashboard!O405="B","B",""))</f>
        <v/>
      </c>
      <c r="L405" s="20" t="str">
        <f t="shared" si="83"/>
        <v/>
      </c>
    </row>
    <row r="406" spans="7:12" x14ac:dyDescent="0.25">
      <c r="G406" s="81" t="str">
        <f>IF(Dashboard!N406="P","P",IF(Dashboard!O406="B","B",""))</f>
        <v/>
      </c>
      <c r="L406" s="20" t="str">
        <f t="shared" si="83"/>
        <v/>
      </c>
    </row>
    <row r="407" spans="7:12" x14ac:dyDescent="0.25">
      <c r="G407" s="81" t="str">
        <f>IF(Dashboard!N407="P","P",IF(Dashboard!O407="B","B",""))</f>
        <v/>
      </c>
      <c r="L407" s="20" t="str">
        <f t="shared" si="83"/>
        <v/>
      </c>
    </row>
    <row r="408" spans="7:12" x14ac:dyDescent="0.25">
      <c r="G408" s="81" t="str">
        <f>IF(Dashboard!N408="P","P",IF(Dashboard!O408="B","B",""))</f>
        <v/>
      </c>
      <c r="L408" s="20" t="str">
        <f t="shared" si="83"/>
        <v/>
      </c>
    </row>
    <row r="409" spans="7:12" x14ac:dyDescent="0.25">
      <c r="G409" s="81" t="str">
        <f>IF(Dashboard!N409="P","P",IF(Dashboard!O409="B","B",""))</f>
        <v/>
      </c>
      <c r="L409" s="20" t="str">
        <f t="shared" si="83"/>
        <v/>
      </c>
    </row>
    <row r="410" spans="7:12" x14ac:dyDescent="0.25">
      <c r="G410" s="81" t="str">
        <f>IF(Dashboard!N410="P","P",IF(Dashboard!O410="B","B",""))</f>
        <v/>
      </c>
      <c r="L410" s="20" t="str">
        <f t="shared" si="83"/>
        <v/>
      </c>
    </row>
    <row r="411" spans="7:12" x14ac:dyDescent="0.25">
      <c r="G411" s="81" t="str">
        <f>IF(Dashboard!N411="P","P",IF(Dashboard!O411="B","B",""))</f>
        <v/>
      </c>
      <c r="L411" s="20" t="str">
        <f t="shared" si="83"/>
        <v/>
      </c>
    </row>
    <row r="412" spans="7:12" x14ac:dyDescent="0.25">
      <c r="G412" s="81" t="str">
        <f>IF(Dashboard!N412="P","P",IF(Dashboard!O412="B","B",""))</f>
        <v/>
      </c>
      <c r="L412" s="20" t="str">
        <f t="shared" si="83"/>
        <v/>
      </c>
    </row>
    <row r="413" spans="7:12" x14ac:dyDescent="0.25">
      <c r="G413" s="81" t="str">
        <f>IF(Dashboard!N413="P","P",IF(Dashboard!O413="B","B",""))</f>
        <v/>
      </c>
      <c r="L413" s="20" t="str">
        <f t="shared" si="83"/>
        <v/>
      </c>
    </row>
    <row r="414" spans="7:12" x14ac:dyDescent="0.25">
      <c r="G414" s="81" t="str">
        <f>IF(Dashboard!N414="P","P",IF(Dashboard!O414="B","B",""))</f>
        <v/>
      </c>
      <c r="L414" s="20" t="str">
        <f t="shared" si="83"/>
        <v/>
      </c>
    </row>
    <row r="415" spans="7:12" x14ac:dyDescent="0.25">
      <c r="G415" s="81" t="str">
        <f>IF(Dashboard!N415="P","P",IF(Dashboard!O415="B","B",""))</f>
        <v/>
      </c>
      <c r="L415" s="20" t="str">
        <f t="shared" si="83"/>
        <v/>
      </c>
    </row>
    <row r="416" spans="7:12" x14ac:dyDescent="0.25">
      <c r="G416" s="81" t="str">
        <f>IF(Dashboard!N416="P","P",IF(Dashboard!O416="B","B",""))</f>
        <v/>
      </c>
      <c r="L416" s="20" t="str">
        <f t="shared" si="83"/>
        <v/>
      </c>
    </row>
    <row r="417" spans="7:12" x14ac:dyDescent="0.25">
      <c r="G417" s="81" t="str">
        <f>IF(Dashboard!N417="P","P",IF(Dashboard!O417="B","B",""))</f>
        <v/>
      </c>
      <c r="L417" s="20" t="str">
        <f t="shared" si="83"/>
        <v/>
      </c>
    </row>
    <row r="418" spans="7:12" x14ac:dyDescent="0.25">
      <c r="G418" s="81" t="str">
        <f>IF(Dashboard!N418="P","P",IF(Dashboard!O418="B","B",""))</f>
        <v/>
      </c>
      <c r="L418" s="20" t="str">
        <f t="shared" si="83"/>
        <v/>
      </c>
    </row>
    <row r="419" spans="7:12" x14ac:dyDescent="0.25">
      <c r="G419" s="81" t="str">
        <f>IF(Dashboard!N419="P","P",IF(Dashboard!O419="B","B",""))</f>
        <v/>
      </c>
      <c r="L419" s="20" t="str">
        <f t="shared" si="83"/>
        <v/>
      </c>
    </row>
    <row r="420" spans="7:12" x14ac:dyDescent="0.25">
      <c r="G420" s="81" t="str">
        <f>IF(Dashboard!N420="P","P",IF(Dashboard!O420="B","B",""))</f>
        <v/>
      </c>
      <c r="L420" s="20" t="str">
        <f t="shared" si="83"/>
        <v/>
      </c>
    </row>
    <row r="421" spans="7:12" x14ac:dyDescent="0.25">
      <c r="G421" s="81" t="str">
        <f>IF(Dashboard!N421="P","P",IF(Dashboard!O421="B","B",""))</f>
        <v/>
      </c>
      <c r="L421" s="20" t="str">
        <f t="shared" si="83"/>
        <v/>
      </c>
    </row>
    <row r="422" spans="7:12" x14ac:dyDescent="0.25">
      <c r="G422" s="81" t="str">
        <f>IF(Dashboard!N422="P","P",IF(Dashboard!O422="B","B",""))</f>
        <v/>
      </c>
      <c r="L422" s="20" t="str">
        <f t="shared" si="83"/>
        <v/>
      </c>
    </row>
    <row r="423" spans="7:12" x14ac:dyDescent="0.25">
      <c r="G423" s="81" t="str">
        <f>IF(Dashboard!N423="P","P",IF(Dashboard!O423="B","B",""))</f>
        <v/>
      </c>
      <c r="L423" s="20" t="str">
        <f t="shared" si="83"/>
        <v/>
      </c>
    </row>
    <row r="424" spans="7:12" x14ac:dyDescent="0.25">
      <c r="G424" s="81" t="str">
        <f>IF(Dashboard!N424="P","P",IF(Dashboard!O424="B","B",""))</f>
        <v/>
      </c>
      <c r="L424" s="20" t="str">
        <f t="shared" si="83"/>
        <v/>
      </c>
    </row>
    <row r="425" spans="7:12" x14ac:dyDescent="0.25">
      <c r="G425" s="81" t="str">
        <f>IF(Dashboard!N425="P","P",IF(Dashboard!O425="B","B",""))</f>
        <v/>
      </c>
      <c r="L425" s="20" t="str">
        <f t="shared" si="83"/>
        <v/>
      </c>
    </row>
    <row r="426" spans="7:12" x14ac:dyDescent="0.25">
      <c r="G426" s="81" t="str">
        <f>IF(Dashboard!N426="P","P",IF(Dashboard!O426="B","B",""))</f>
        <v/>
      </c>
      <c r="L426" s="20" t="str">
        <f t="shared" si="83"/>
        <v/>
      </c>
    </row>
    <row r="427" spans="7:12" x14ac:dyDescent="0.25">
      <c r="G427" s="81" t="str">
        <f>IF(Dashboard!N427="P","P",IF(Dashboard!O427="B","B",""))</f>
        <v/>
      </c>
      <c r="L427" s="20" t="str">
        <f t="shared" si="83"/>
        <v/>
      </c>
    </row>
    <row r="428" spans="7:12" x14ac:dyDescent="0.25">
      <c r="G428" s="81" t="str">
        <f>IF(Dashboard!N428="P","P",IF(Dashboard!O428="B","B",""))</f>
        <v/>
      </c>
      <c r="L428" s="20" t="str">
        <f t="shared" si="83"/>
        <v/>
      </c>
    </row>
    <row r="429" spans="7:12" x14ac:dyDescent="0.25">
      <c r="G429" s="81" t="str">
        <f>IF(Dashboard!N429="P","P",IF(Dashboard!O429="B","B",""))</f>
        <v/>
      </c>
      <c r="L429" s="20" t="str">
        <f t="shared" si="83"/>
        <v/>
      </c>
    </row>
    <row r="430" spans="7:12" x14ac:dyDescent="0.25">
      <c r="G430" s="81" t="str">
        <f>IF(Dashboard!N430="P","P",IF(Dashboard!O430="B","B",""))</f>
        <v/>
      </c>
      <c r="L430" s="20" t="str">
        <f t="shared" si="83"/>
        <v/>
      </c>
    </row>
    <row r="431" spans="7:12" x14ac:dyDescent="0.25">
      <c r="G431" s="81" t="str">
        <f>IF(Dashboard!N431="P","P",IF(Dashboard!O431="B","B",""))</f>
        <v/>
      </c>
      <c r="L431" s="20" t="str">
        <f t="shared" si="83"/>
        <v/>
      </c>
    </row>
    <row r="432" spans="7:12" x14ac:dyDescent="0.25">
      <c r="G432" s="81" t="str">
        <f>IF(Dashboard!N432="P","P",IF(Dashboard!O432="B","B",""))</f>
        <v/>
      </c>
      <c r="L432" s="20" t="str">
        <f t="shared" si="83"/>
        <v/>
      </c>
    </row>
    <row r="433" spans="7:12" x14ac:dyDescent="0.25">
      <c r="G433" s="81" t="str">
        <f>IF(Dashboard!N433="P","P",IF(Dashboard!O433="B","B",""))</f>
        <v/>
      </c>
      <c r="L433" s="20" t="str">
        <f t="shared" si="83"/>
        <v/>
      </c>
    </row>
    <row r="434" spans="7:12" x14ac:dyDescent="0.25">
      <c r="G434" s="81" t="str">
        <f>IF(Dashboard!N434="P","P",IF(Dashboard!O434="B","B",""))</f>
        <v/>
      </c>
      <c r="L434" s="20" t="str">
        <f t="shared" si="83"/>
        <v/>
      </c>
    </row>
    <row r="435" spans="7:12" x14ac:dyDescent="0.25">
      <c r="G435" s="81" t="str">
        <f>IF(Dashboard!N435="P","P",IF(Dashboard!O435="B","B",""))</f>
        <v/>
      </c>
      <c r="L435" s="20" t="str">
        <f t="shared" si="83"/>
        <v/>
      </c>
    </row>
    <row r="436" spans="7:12" x14ac:dyDescent="0.25">
      <c r="G436" s="81" t="str">
        <f>IF(Dashboard!N436="P","P",IF(Dashboard!O436="B","B",""))</f>
        <v/>
      </c>
      <c r="L436" s="20" t="str">
        <f t="shared" si="83"/>
        <v/>
      </c>
    </row>
    <row r="437" spans="7:12" x14ac:dyDescent="0.25">
      <c r="G437" s="81" t="str">
        <f>IF(Dashboard!N437="P","P",IF(Dashboard!O437="B","B",""))</f>
        <v/>
      </c>
      <c r="L437" s="20" t="str">
        <f t="shared" si="83"/>
        <v/>
      </c>
    </row>
    <row r="438" spans="7:12" x14ac:dyDescent="0.25">
      <c r="G438" s="81" t="str">
        <f>IF(Dashboard!N438="P","P",IF(Dashboard!O438="B","B",""))</f>
        <v/>
      </c>
      <c r="L438" s="20" t="str">
        <f t="shared" si="83"/>
        <v/>
      </c>
    </row>
    <row r="439" spans="7:12" x14ac:dyDescent="0.25">
      <c r="G439" s="81" t="str">
        <f>IF(Dashboard!N439="P","P",IF(Dashboard!O439="B","B",""))</f>
        <v/>
      </c>
      <c r="L439" s="20" t="str">
        <f t="shared" si="83"/>
        <v/>
      </c>
    </row>
    <row r="440" spans="7:12" x14ac:dyDescent="0.25">
      <c r="G440" s="81" t="str">
        <f>IF(Dashboard!N440="P","P",IF(Dashboard!O440="B","B",""))</f>
        <v/>
      </c>
      <c r="L440" s="20" t="str">
        <f t="shared" si="83"/>
        <v/>
      </c>
    </row>
    <row r="441" spans="7:12" x14ac:dyDescent="0.25">
      <c r="G441" s="81" t="str">
        <f>IF(Dashboard!N441="P","P",IF(Dashboard!O441="B","B",""))</f>
        <v/>
      </c>
      <c r="L441" s="20" t="str">
        <f t="shared" si="83"/>
        <v/>
      </c>
    </row>
    <row r="442" spans="7:12" x14ac:dyDescent="0.25">
      <c r="G442" s="81" t="str">
        <f>IF(Dashboard!N442="P","P",IF(Dashboard!O442="B","B",""))</f>
        <v/>
      </c>
      <c r="L442" s="20" t="str">
        <f t="shared" si="83"/>
        <v/>
      </c>
    </row>
    <row r="443" spans="7:12" x14ac:dyDescent="0.25">
      <c r="G443" s="81" t="str">
        <f>IF(Dashboard!N443="P","P",IF(Dashboard!O443="B","B",""))</f>
        <v/>
      </c>
      <c r="L443" s="20" t="str">
        <f t="shared" si="83"/>
        <v/>
      </c>
    </row>
    <row r="444" spans="7:12" x14ac:dyDescent="0.25">
      <c r="G444" s="81" t="str">
        <f>IF(Dashboard!N444="P","P",IF(Dashboard!O444="B","B",""))</f>
        <v/>
      </c>
      <c r="L444" s="20" t="str">
        <f t="shared" si="83"/>
        <v/>
      </c>
    </row>
    <row r="445" spans="7:12" x14ac:dyDescent="0.25">
      <c r="G445" s="81" t="str">
        <f>IF(Dashboard!N445="P","P",IF(Dashboard!O445="B","B",""))</f>
        <v/>
      </c>
      <c r="L445" s="20" t="str">
        <f t="shared" si="83"/>
        <v/>
      </c>
    </row>
    <row r="446" spans="7:12" x14ac:dyDescent="0.25">
      <c r="G446" s="81" t="str">
        <f>IF(Dashboard!N446="P","P",IF(Dashboard!O446="B","B",""))</f>
        <v/>
      </c>
      <c r="L446" s="20" t="str">
        <f t="shared" si="83"/>
        <v/>
      </c>
    </row>
    <row r="447" spans="7:12" x14ac:dyDescent="0.25">
      <c r="G447" s="81" t="str">
        <f>IF(Dashboard!N447="P","P",IF(Dashboard!O447="B","B",""))</f>
        <v/>
      </c>
      <c r="L447" s="20" t="str">
        <f t="shared" si="83"/>
        <v/>
      </c>
    </row>
    <row r="448" spans="7:12" x14ac:dyDescent="0.25">
      <c r="G448" s="81" t="str">
        <f>IF(Dashboard!N448="P","P",IF(Dashboard!O448="B","B",""))</f>
        <v/>
      </c>
      <c r="L448" s="20" t="str">
        <f t="shared" si="83"/>
        <v/>
      </c>
    </row>
    <row r="449" spans="7:12" x14ac:dyDescent="0.25">
      <c r="G449" s="81" t="str">
        <f>IF(Dashboard!N449="P","P",IF(Dashboard!O449="B","B",""))</f>
        <v/>
      </c>
      <c r="L449" s="20" t="str">
        <f t="shared" si="83"/>
        <v/>
      </c>
    </row>
    <row r="450" spans="7:12" x14ac:dyDescent="0.25">
      <c r="G450" s="81" t="str">
        <f>IF(Dashboard!N450="P","P",IF(Dashboard!O450="B","B",""))</f>
        <v/>
      </c>
      <c r="L450" s="20" t="str">
        <f t="shared" si="83"/>
        <v/>
      </c>
    </row>
    <row r="451" spans="7:12" x14ac:dyDescent="0.25">
      <c r="G451" s="81" t="str">
        <f>IF(Dashboard!N451="P","P",IF(Dashboard!O451="B","B",""))</f>
        <v/>
      </c>
      <c r="L451" s="20" t="str">
        <f t="shared" si="83"/>
        <v/>
      </c>
    </row>
    <row r="452" spans="7:12" x14ac:dyDescent="0.25">
      <c r="G452" s="81" t="str">
        <f>IF(Dashboard!N452="P","P",IF(Dashboard!O452="B","B",""))</f>
        <v/>
      </c>
      <c r="L452" s="20" t="str">
        <f t="shared" si="83"/>
        <v/>
      </c>
    </row>
    <row r="453" spans="7:12" x14ac:dyDescent="0.25">
      <c r="G453" s="81" t="str">
        <f>IF(Dashboard!N453="P","P",IF(Dashboard!O453="B","B",""))</f>
        <v/>
      </c>
      <c r="L453" s="20" t="str">
        <f t="shared" si="83"/>
        <v/>
      </c>
    </row>
    <row r="454" spans="7:12" x14ac:dyDescent="0.25">
      <c r="G454" s="81" t="str">
        <f>IF(Dashboard!N454="P","P",IF(Dashboard!O454="B","B",""))</f>
        <v/>
      </c>
      <c r="L454" s="20" t="str">
        <f t="shared" si="83"/>
        <v/>
      </c>
    </row>
    <row r="455" spans="7:12" x14ac:dyDescent="0.25">
      <c r="G455" s="81" t="str">
        <f>IF(Dashboard!N455="P","P",IF(Dashboard!O455="B","B",""))</f>
        <v/>
      </c>
      <c r="L455" s="20" t="str">
        <f t="shared" si="83"/>
        <v/>
      </c>
    </row>
    <row r="456" spans="7:12" x14ac:dyDescent="0.25">
      <c r="G456" s="81" t="str">
        <f>IF(Dashboard!N456="P","P",IF(Dashboard!O456="B","B",""))</f>
        <v/>
      </c>
      <c r="L456" s="20" t="str">
        <f t="shared" si="83"/>
        <v/>
      </c>
    </row>
    <row r="457" spans="7:12" x14ac:dyDescent="0.25">
      <c r="G457" s="81" t="str">
        <f>IF(Dashboard!N457="P","P",IF(Dashboard!O457="B","B",""))</f>
        <v/>
      </c>
      <c r="L457" s="20" t="str">
        <f t="shared" si="83"/>
        <v/>
      </c>
    </row>
    <row r="458" spans="7:12" x14ac:dyDescent="0.25">
      <c r="G458" s="81" t="str">
        <f>IF(Dashboard!N458="P","P",IF(Dashboard!O458="B","B",""))</f>
        <v/>
      </c>
      <c r="L458" s="20" t="str">
        <f t="shared" si="83"/>
        <v/>
      </c>
    </row>
    <row r="459" spans="7:12" x14ac:dyDescent="0.25">
      <c r="G459" s="81" t="str">
        <f>IF(Dashboard!N459="P","P",IF(Dashboard!O459="B","B",""))</f>
        <v/>
      </c>
      <c r="L459" s="20" t="str">
        <f t="shared" ref="L459:L474" si="84">IF(G459="","",IF(G459="P",IF(J459="","L","W"),IF(K459="","L","W")))</f>
        <v/>
      </c>
    </row>
    <row r="460" spans="7:12" x14ac:dyDescent="0.25">
      <c r="G460" s="81" t="str">
        <f>IF(Dashboard!N460="P","P",IF(Dashboard!O460="B","B",""))</f>
        <v/>
      </c>
      <c r="L460" s="20" t="str">
        <f t="shared" si="84"/>
        <v/>
      </c>
    </row>
    <row r="461" spans="7:12" x14ac:dyDescent="0.25">
      <c r="G461" s="81" t="str">
        <f>IF(Dashboard!N461="P","P",IF(Dashboard!O461="B","B",""))</f>
        <v/>
      </c>
      <c r="L461" s="20" t="str">
        <f t="shared" si="84"/>
        <v/>
      </c>
    </row>
    <row r="462" spans="7:12" x14ac:dyDescent="0.25">
      <c r="G462" s="81" t="str">
        <f>IF(Dashboard!N462="P","P",IF(Dashboard!O462="B","B",""))</f>
        <v/>
      </c>
      <c r="L462" s="20" t="str">
        <f t="shared" si="84"/>
        <v/>
      </c>
    </row>
    <row r="463" spans="7:12" x14ac:dyDescent="0.25">
      <c r="G463" s="81" t="str">
        <f>IF(Dashboard!N463="P","P",IF(Dashboard!O463="B","B",""))</f>
        <v/>
      </c>
      <c r="L463" s="20" t="str">
        <f t="shared" si="84"/>
        <v/>
      </c>
    </row>
    <row r="464" spans="7:12" x14ac:dyDescent="0.25">
      <c r="G464" s="81" t="str">
        <f>IF(Dashboard!N464="P","P",IF(Dashboard!O464="B","B",""))</f>
        <v/>
      </c>
      <c r="L464" s="20" t="str">
        <f t="shared" si="84"/>
        <v/>
      </c>
    </row>
    <row r="465" spans="7:12" x14ac:dyDescent="0.25">
      <c r="G465" s="81" t="str">
        <f>IF(Dashboard!N465="P","P",IF(Dashboard!O465="B","B",""))</f>
        <v/>
      </c>
      <c r="L465" s="20" t="str">
        <f t="shared" si="84"/>
        <v/>
      </c>
    </row>
    <row r="466" spans="7:12" x14ac:dyDescent="0.25">
      <c r="G466" s="81" t="str">
        <f>IF(Dashboard!N466="P","P",IF(Dashboard!O466="B","B",""))</f>
        <v/>
      </c>
      <c r="L466" s="20" t="str">
        <f t="shared" si="84"/>
        <v/>
      </c>
    </row>
    <row r="467" spans="7:12" x14ac:dyDescent="0.25">
      <c r="G467" s="81" t="str">
        <f>IF(Dashboard!N467="P","P",IF(Dashboard!O467="B","B",""))</f>
        <v/>
      </c>
      <c r="L467" s="20" t="str">
        <f t="shared" si="84"/>
        <v/>
      </c>
    </row>
    <row r="468" spans="7:12" x14ac:dyDescent="0.25">
      <c r="G468" s="81" t="str">
        <f>IF(Dashboard!N468="P","P",IF(Dashboard!O468="B","B",""))</f>
        <v/>
      </c>
      <c r="L468" s="20" t="str">
        <f t="shared" si="84"/>
        <v/>
      </c>
    </row>
    <row r="469" spans="7:12" x14ac:dyDescent="0.25">
      <c r="G469" s="81" t="str">
        <f>IF(Dashboard!N469="P","P",IF(Dashboard!O469="B","B",""))</f>
        <v/>
      </c>
      <c r="L469" s="20" t="str">
        <f t="shared" si="84"/>
        <v/>
      </c>
    </row>
    <row r="470" spans="7:12" x14ac:dyDescent="0.25">
      <c r="G470" s="81" t="str">
        <f>IF(Dashboard!N470="P","P",IF(Dashboard!O470="B","B",""))</f>
        <v/>
      </c>
      <c r="L470" s="20" t="str">
        <f t="shared" si="84"/>
        <v/>
      </c>
    </row>
    <row r="471" spans="7:12" x14ac:dyDescent="0.25">
      <c r="G471" s="81" t="str">
        <f>IF(Dashboard!N471="P","P",IF(Dashboard!O471="B","B",""))</f>
        <v/>
      </c>
      <c r="L471" s="20" t="str">
        <f t="shared" si="84"/>
        <v/>
      </c>
    </row>
    <row r="472" spans="7:12" x14ac:dyDescent="0.25">
      <c r="G472" s="81" t="str">
        <f>IF(Dashboard!N472="P","P",IF(Dashboard!O472="B","B",""))</f>
        <v/>
      </c>
      <c r="L472" s="20" t="str">
        <f t="shared" si="84"/>
        <v/>
      </c>
    </row>
    <row r="473" spans="7:12" x14ac:dyDescent="0.25">
      <c r="G473" s="81" t="str">
        <f>IF(Dashboard!N473="P","P",IF(Dashboard!O473="B","B",""))</f>
        <v/>
      </c>
      <c r="L473" s="20" t="str">
        <f t="shared" si="84"/>
        <v/>
      </c>
    </row>
    <row r="474" spans="7:12" x14ac:dyDescent="0.25">
      <c r="G474" s="81" t="str">
        <f>IF(Dashboard!N474="P","P",IF(Dashboard!O474="B","B",""))</f>
        <v/>
      </c>
      <c r="L474" s="20" t="str">
        <f t="shared" si="84"/>
        <v/>
      </c>
    </row>
    <row r="475" spans="7:12" x14ac:dyDescent="0.25">
      <c r="G475" s="81" t="str">
        <f>IF(Dashboard!N475="P","P",IF(Dashboard!O475="B","B",""))</f>
        <v/>
      </c>
    </row>
    <row r="476" spans="7:12" x14ac:dyDescent="0.25">
      <c r="G476" s="81" t="str">
        <f>IF(Dashboard!N476="P","P",IF(Dashboard!O476="B","B",""))</f>
        <v/>
      </c>
    </row>
    <row r="477" spans="7:12" x14ac:dyDescent="0.25">
      <c r="G477" s="81" t="str">
        <f>IF(Dashboard!N477="P","P",IF(Dashboard!O477="B","B",""))</f>
        <v/>
      </c>
    </row>
    <row r="478" spans="7:12" x14ac:dyDescent="0.25">
      <c r="G478" s="81" t="str">
        <f>IF(Dashboard!N478="P","P",IF(Dashboard!O478="B","B",""))</f>
        <v/>
      </c>
    </row>
    <row r="479" spans="7:12" x14ac:dyDescent="0.25">
      <c r="G479" s="81" t="str">
        <f>IF(Dashboard!N479="P","P",IF(Dashboard!O479="B","B",""))</f>
        <v/>
      </c>
    </row>
    <row r="480" spans="7:12" x14ac:dyDescent="0.25">
      <c r="G480" s="81" t="str">
        <f>IF(Dashboard!N480="P","P",IF(Dashboard!O480="B","B",""))</f>
        <v/>
      </c>
    </row>
    <row r="481" spans="7:7" x14ac:dyDescent="0.25">
      <c r="G481" s="81" t="str">
        <f>IF(Dashboard!N481="P","P",IF(Dashboard!O481="B","B",""))</f>
        <v/>
      </c>
    </row>
    <row r="482" spans="7:7" x14ac:dyDescent="0.25">
      <c r="G482" s="81" t="str">
        <f>IF(Dashboard!N482="P","P",IF(Dashboard!O482="B","B",""))</f>
        <v/>
      </c>
    </row>
    <row r="483" spans="7:7" x14ac:dyDescent="0.25">
      <c r="G483" s="81" t="str">
        <f>IF(Dashboard!N483="P","P",IF(Dashboard!O483="B","B",""))</f>
        <v/>
      </c>
    </row>
    <row r="484" spans="7:7" x14ac:dyDescent="0.25">
      <c r="G484" s="81" t="str">
        <f>IF(Dashboard!N484="P","P",IF(Dashboard!O484="B","B",""))</f>
        <v/>
      </c>
    </row>
    <row r="485" spans="7:7" x14ac:dyDescent="0.25">
      <c r="G485" s="81" t="str">
        <f>IF(Dashboard!N485="P","P",IF(Dashboard!O485="B","B",""))</f>
        <v/>
      </c>
    </row>
    <row r="486" spans="7:7" x14ac:dyDescent="0.25">
      <c r="G486" s="81" t="str">
        <f>IF(Dashboard!N486="P","P",IF(Dashboard!O486="B","B",""))</f>
        <v/>
      </c>
    </row>
    <row r="487" spans="7:7" x14ac:dyDescent="0.25">
      <c r="G487" s="81" t="str">
        <f>IF(Dashboard!N487="P","P",IF(Dashboard!O487="B","B",""))</f>
        <v/>
      </c>
    </row>
    <row r="488" spans="7:7" x14ac:dyDescent="0.25">
      <c r="G488" s="81" t="str">
        <f>IF(Dashboard!N488="P","P",IF(Dashboard!O488="B","B",""))</f>
        <v/>
      </c>
    </row>
    <row r="489" spans="7:7" x14ac:dyDescent="0.25">
      <c r="G489" s="81" t="str">
        <f>IF(Dashboard!N489="P","P",IF(Dashboard!O489="B","B",""))</f>
        <v/>
      </c>
    </row>
    <row r="490" spans="7:7" x14ac:dyDescent="0.25">
      <c r="G490" s="81" t="str">
        <f>IF(Dashboard!N490="P","P",IF(Dashboard!O490="B","B",""))</f>
        <v/>
      </c>
    </row>
    <row r="491" spans="7:7" x14ac:dyDescent="0.25">
      <c r="G491" s="81" t="str">
        <f>IF(Dashboard!N491="P","P",IF(Dashboard!O491="B","B",""))</f>
        <v/>
      </c>
    </row>
    <row r="492" spans="7:7" x14ac:dyDescent="0.25">
      <c r="G492" s="81" t="str">
        <f>IF(Dashboard!N492="P","P",IF(Dashboard!O492="B","B",""))</f>
        <v/>
      </c>
    </row>
    <row r="493" spans="7:7" x14ac:dyDescent="0.25">
      <c r="G493" s="81" t="str">
        <f>IF(Dashboard!N493="P","P",IF(Dashboard!O493="B","B",""))</f>
        <v/>
      </c>
    </row>
    <row r="494" spans="7:7" x14ac:dyDescent="0.25">
      <c r="G494" s="81" t="str">
        <f>IF(Dashboard!N494="P","P",IF(Dashboard!O494="B","B",""))</f>
        <v/>
      </c>
    </row>
    <row r="495" spans="7:7" x14ac:dyDescent="0.25">
      <c r="G495" s="81" t="str">
        <f>IF(Dashboard!N495="P","P",IF(Dashboard!O495="B","B",""))</f>
        <v/>
      </c>
    </row>
    <row r="496" spans="7:7" x14ac:dyDescent="0.25">
      <c r="G496" s="81" t="str">
        <f>IF(Dashboard!N496="P","P",IF(Dashboard!O496="B","B",""))</f>
        <v/>
      </c>
    </row>
    <row r="497" spans="7:7" x14ac:dyDescent="0.25">
      <c r="G497" s="81" t="str">
        <f>IF(Dashboard!N497="P","P",IF(Dashboard!O497="B","B",""))</f>
        <v/>
      </c>
    </row>
    <row r="498" spans="7:7" x14ac:dyDescent="0.25">
      <c r="G498" s="81" t="str">
        <f>IF(Dashboard!N498="P","P",IF(Dashboard!O498="B","B",""))</f>
        <v/>
      </c>
    </row>
    <row r="499" spans="7:7" x14ac:dyDescent="0.25">
      <c r="G499" s="81" t="str">
        <f>IF(Dashboard!N499="P","P",IF(Dashboard!O499="B","B",""))</f>
        <v/>
      </c>
    </row>
    <row r="500" spans="7:7" x14ac:dyDescent="0.25">
      <c r="G500" s="81" t="str">
        <f>IF(Dashboard!N500="P","P",IF(Dashboard!O500="B","B",""))</f>
        <v/>
      </c>
    </row>
    <row r="501" spans="7:7" x14ac:dyDescent="0.25">
      <c r="G501" s="81" t="str">
        <f>IF(Dashboard!N501="P","P",IF(Dashboard!O501="B","B",""))</f>
        <v/>
      </c>
    </row>
    <row r="502" spans="7:7" x14ac:dyDescent="0.25">
      <c r="G502" s="81" t="str">
        <f>IF(Dashboard!N502="P","P",IF(Dashboard!O502="B","B",""))</f>
        <v/>
      </c>
    </row>
    <row r="503" spans="7:7" x14ac:dyDescent="0.25">
      <c r="G503" s="81" t="str">
        <f>IF(Dashboard!N503="P","P",IF(Dashboard!O503="B","B",""))</f>
        <v/>
      </c>
    </row>
    <row r="504" spans="7:7" x14ac:dyDescent="0.25">
      <c r="G504" s="81" t="str">
        <f>IF(Dashboard!N504="P","P",IF(Dashboard!O504="B","B",""))</f>
        <v/>
      </c>
    </row>
    <row r="505" spans="7:7" x14ac:dyDescent="0.25">
      <c r="G505" s="81" t="str">
        <f>IF(Dashboard!N505="P","P",IF(Dashboard!O505="B","B",""))</f>
        <v/>
      </c>
    </row>
    <row r="506" spans="7:7" x14ac:dyDescent="0.25">
      <c r="G506" s="81" t="str">
        <f>IF(Dashboard!N506="P","P",IF(Dashboard!O506="B","B",""))</f>
        <v/>
      </c>
    </row>
    <row r="507" spans="7:7" x14ac:dyDescent="0.25">
      <c r="G507" s="81" t="str">
        <f>IF(Dashboard!N507="P","P",IF(Dashboard!O507="B","B",""))</f>
        <v/>
      </c>
    </row>
    <row r="508" spans="7:7" x14ac:dyDescent="0.25">
      <c r="G508" s="81" t="str">
        <f>IF(Dashboard!N508="P","P",IF(Dashboard!O508="B","B",""))</f>
        <v/>
      </c>
    </row>
    <row r="509" spans="7:7" x14ac:dyDescent="0.25">
      <c r="G509" s="81" t="str">
        <f>IF(Dashboard!N509="P","P",IF(Dashboard!O509="B","B",""))</f>
        <v/>
      </c>
    </row>
    <row r="510" spans="7:7" x14ac:dyDescent="0.25">
      <c r="G510" s="81" t="str">
        <f>IF(Dashboard!N510="P","P",IF(Dashboard!O510="B","B",""))</f>
        <v/>
      </c>
    </row>
    <row r="511" spans="7:7" x14ac:dyDescent="0.25">
      <c r="G511" s="81" t="str">
        <f>IF(Dashboard!N511="P","P",IF(Dashboard!O511="B","B",""))</f>
        <v/>
      </c>
    </row>
    <row r="512" spans="7:7" x14ac:dyDescent="0.25">
      <c r="G512" s="81" t="str">
        <f>IF(Dashboard!N512="P","P",IF(Dashboard!O512="B","B",""))</f>
        <v/>
      </c>
    </row>
    <row r="513" spans="7:7" x14ac:dyDescent="0.25">
      <c r="G513" s="81" t="str">
        <f>IF(Dashboard!N513="P","P",IF(Dashboard!O513="B","B",""))</f>
        <v/>
      </c>
    </row>
    <row r="514" spans="7:7" x14ac:dyDescent="0.25">
      <c r="G514" s="81" t="str">
        <f>IF(Dashboard!N514="P","P",IF(Dashboard!O514="B","B",""))</f>
        <v/>
      </c>
    </row>
    <row r="515" spans="7:7" x14ac:dyDescent="0.25">
      <c r="G515" s="81" t="str">
        <f>IF(Dashboard!N515="P","P",IF(Dashboard!O515="B","B",""))</f>
        <v/>
      </c>
    </row>
    <row r="516" spans="7:7" x14ac:dyDescent="0.25">
      <c r="G516" s="81" t="str">
        <f>IF(Dashboard!N516="P","P",IF(Dashboard!O516="B","B",""))</f>
        <v/>
      </c>
    </row>
    <row r="517" spans="7:7" x14ac:dyDescent="0.25">
      <c r="G517" s="81" t="str">
        <f>IF(Dashboard!N517="P","P",IF(Dashboard!O517="B","B",""))</f>
        <v/>
      </c>
    </row>
    <row r="518" spans="7:7" x14ac:dyDescent="0.25">
      <c r="G518" s="81" t="str">
        <f>IF(Dashboard!N518="P","P",IF(Dashboard!O518="B","B",""))</f>
        <v/>
      </c>
    </row>
    <row r="519" spans="7:7" x14ac:dyDescent="0.25">
      <c r="G519" s="81" t="str">
        <f>IF(Dashboard!N519="P","P",IF(Dashboard!O519="B","B",""))</f>
        <v/>
      </c>
    </row>
    <row r="520" spans="7:7" x14ac:dyDescent="0.25">
      <c r="G520" s="81" t="str">
        <f>IF(Dashboard!N520="P","P",IF(Dashboard!O520="B","B",""))</f>
        <v/>
      </c>
    </row>
    <row r="521" spans="7:7" x14ac:dyDescent="0.25">
      <c r="G521" s="81" t="str">
        <f>IF(Dashboard!N521="P","P",IF(Dashboard!O521="B","B",""))</f>
        <v/>
      </c>
    </row>
    <row r="522" spans="7:7" x14ac:dyDescent="0.25">
      <c r="G522" s="81" t="str">
        <f>IF(Dashboard!N522="P","P",IF(Dashboard!O522="B","B",""))</f>
        <v/>
      </c>
    </row>
    <row r="523" spans="7:7" x14ac:dyDescent="0.25">
      <c r="G523" s="81" t="str">
        <f>IF(Dashboard!N523="P","P",IF(Dashboard!O523="B","B",""))</f>
        <v/>
      </c>
    </row>
    <row r="524" spans="7:7" x14ac:dyDescent="0.25">
      <c r="G524" s="81" t="str">
        <f>IF(Dashboard!N524="P","P",IF(Dashboard!O524="B","B",""))</f>
        <v/>
      </c>
    </row>
    <row r="525" spans="7:7" x14ac:dyDescent="0.25">
      <c r="G525" s="81" t="str">
        <f>IF(Dashboard!N525="P","P",IF(Dashboard!O525="B","B",""))</f>
        <v/>
      </c>
    </row>
    <row r="526" spans="7:7" x14ac:dyDescent="0.25">
      <c r="G526" s="81" t="str">
        <f>IF(Dashboard!N526="P","P",IF(Dashboard!O526="B","B",""))</f>
        <v/>
      </c>
    </row>
    <row r="527" spans="7:7" x14ac:dyDescent="0.25">
      <c r="G527" s="81" t="str">
        <f>IF(Dashboard!N527="P","P",IF(Dashboard!O527="B","B",""))</f>
        <v/>
      </c>
    </row>
    <row r="528" spans="7:7" x14ac:dyDescent="0.25">
      <c r="G528" s="81" t="str">
        <f>IF(Dashboard!N528="P","P",IF(Dashboard!O528="B","B",""))</f>
        <v/>
      </c>
    </row>
    <row r="529" spans="7:7" x14ac:dyDescent="0.25">
      <c r="G529" s="81" t="str">
        <f>IF(Dashboard!N529="P","P",IF(Dashboard!O529="B","B",""))</f>
        <v/>
      </c>
    </row>
    <row r="530" spans="7:7" x14ac:dyDescent="0.25">
      <c r="G530" s="81" t="str">
        <f>IF(Dashboard!N530="P","P",IF(Dashboard!O530="B","B",""))</f>
        <v/>
      </c>
    </row>
    <row r="531" spans="7:7" x14ac:dyDescent="0.25">
      <c r="G531" s="81" t="str">
        <f>IF(Dashboard!N531="P","P",IF(Dashboard!O531="B","B",""))</f>
        <v/>
      </c>
    </row>
    <row r="532" spans="7:7" x14ac:dyDescent="0.25">
      <c r="G532" s="81" t="str">
        <f>IF(Dashboard!N532="P","P",IF(Dashboard!O532="B","B",""))</f>
        <v/>
      </c>
    </row>
    <row r="533" spans="7:7" x14ac:dyDescent="0.25">
      <c r="G533" s="81" t="str">
        <f>IF(Dashboard!N533="P","P",IF(Dashboard!O533="B","B",""))</f>
        <v/>
      </c>
    </row>
    <row r="534" spans="7:7" x14ac:dyDescent="0.25">
      <c r="G534" s="81" t="str">
        <f>IF(Dashboard!N534="P","P",IF(Dashboard!O534="B","B",""))</f>
        <v/>
      </c>
    </row>
    <row r="535" spans="7:7" x14ac:dyDescent="0.25">
      <c r="G535" s="81" t="str">
        <f>IF(Dashboard!N535="P","P",IF(Dashboard!O535="B","B",""))</f>
        <v/>
      </c>
    </row>
    <row r="536" spans="7:7" x14ac:dyDescent="0.25">
      <c r="G536" s="81" t="str">
        <f>IF(Dashboard!N536="P","P",IF(Dashboard!O536="B","B",""))</f>
        <v/>
      </c>
    </row>
    <row r="537" spans="7:7" x14ac:dyDescent="0.25">
      <c r="G537" s="81" t="str">
        <f>IF(Dashboard!N537="P","P",IF(Dashboard!O537="B","B",""))</f>
        <v/>
      </c>
    </row>
    <row r="538" spans="7:7" x14ac:dyDescent="0.25">
      <c r="G538" s="81" t="str">
        <f>IF(Dashboard!N538="P","P",IF(Dashboard!O538="B","B",""))</f>
        <v/>
      </c>
    </row>
    <row r="539" spans="7:7" x14ac:dyDescent="0.25">
      <c r="G539" s="81" t="str">
        <f>IF(Dashboard!N539="P","P",IF(Dashboard!O539="B","B",""))</f>
        <v/>
      </c>
    </row>
    <row r="540" spans="7:7" x14ac:dyDescent="0.25">
      <c r="G540" s="81" t="str">
        <f>IF(Dashboard!N540="P","P",IF(Dashboard!O540="B","B",""))</f>
        <v/>
      </c>
    </row>
    <row r="541" spans="7:7" x14ac:dyDescent="0.25">
      <c r="G541" s="81" t="str">
        <f>IF(Dashboard!N541="P","P",IF(Dashboard!O541="B","B",""))</f>
        <v/>
      </c>
    </row>
    <row r="542" spans="7:7" x14ac:dyDescent="0.25">
      <c r="G542" s="81" t="str">
        <f>IF(Dashboard!N542="P","P",IF(Dashboard!O542="B","B",""))</f>
        <v/>
      </c>
    </row>
    <row r="543" spans="7:7" x14ac:dyDescent="0.25">
      <c r="G543" s="81" t="str">
        <f>IF(Dashboard!N543="P","P",IF(Dashboard!O543="B","B",""))</f>
        <v/>
      </c>
    </row>
    <row r="544" spans="7:7" x14ac:dyDescent="0.25">
      <c r="G544" s="81" t="str">
        <f>IF(Dashboard!N544="P","P",IF(Dashboard!O544="B","B",""))</f>
        <v/>
      </c>
    </row>
    <row r="545" spans="7:7" x14ac:dyDescent="0.25">
      <c r="G545" s="81" t="str">
        <f>IF(Dashboard!N545="P","P",IF(Dashboard!O545="B","B",""))</f>
        <v/>
      </c>
    </row>
    <row r="546" spans="7:7" x14ac:dyDescent="0.25">
      <c r="G546" s="81" t="str">
        <f>IF(Dashboard!N546="P","P",IF(Dashboard!O546="B","B",""))</f>
        <v/>
      </c>
    </row>
    <row r="547" spans="7:7" x14ac:dyDescent="0.25">
      <c r="G547" s="81" t="str">
        <f>IF(Dashboard!N547="P","P",IF(Dashboard!O547="B","B",""))</f>
        <v/>
      </c>
    </row>
    <row r="548" spans="7:7" x14ac:dyDescent="0.25">
      <c r="G548" s="81" t="str">
        <f>IF(Dashboard!N548="P","P",IF(Dashboard!O548="B","B",""))</f>
        <v/>
      </c>
    </row>
    <row r="549" spans="7:7" x14ac:dyDescent="0.25">
      <c r="G549" s="81" t="str">
        <f>IF(Dashboard!N549="P","P",IF(Dashboard!O549="B","B",""))</f>
        <v/>
      </c>
    </row>
    <row r="550" spans="7:7" x14ac:dyDescent="0.25">
      <c r="G550" s="81" t="str">
        <f>IF(Dashboard!N550="P","P",IF(Dashboard!O550="B","B",""))</f>
        <v/>
      </c>
    </row>
    <row r="551" spans="7:7" x14ac:dyDescent="0.25">
      <c r="G551" s="81" t="str">
        <f>IF(Dashboard!N551="P","P",IF(Dashboard!O551="B","B",""))</f>
        <v/>
      </c>
    </row>
    <row r="552" spans="7:7" x14ac:dyDescent="0.25">
      <c r="G552" s="81" t="str">
        <f>IF(Dashboard!N552="P","P",IF(Dashboard!O552="B","B",""))</f>
        <v/>
      </c>
    </row>
    <row r="553" spans="7:7" x14ac:dyDescent="0.25">
      <c r="G553" s="81" t="str">
        <f>IF(Dashboard!N553="P","P",IF(Dashboard!O553="B","B",""))</f>
        <v/>
      </c>
    </row>
    <row r="554" spans="7:7" x14ac:dyDescent="0.25">
      <c r="G554" s="81" t="str">
        <f>IF(Dashboard!N554="P","P",IF(Dashboard!O554="B","B",""))</f>
        <v/>
      </c>
    </row>
    <row r="555" spans="7:7" x14ac:dyDescent="0.25">
      <c r="G555" s="81" t="str">
        <f>IF(Dashboard!N555="P","P",IF(Dashboard!O555="B","B",""))</f>
        <v/>
      </c>
    </row>
    <row r="556" spans="7:7" x14ac:dyDescent="0.25">
      <c r="G556" s="81" t="str">
        <f>IF(Dashboard!N556="P","P",IF(Dashboard!O556="B","B",""))</f>
        <v/>
      </c>
    </row>
    <row r="557" spans="7:7" x14ac:dyDescent="0.25">
      <c r="G557" s="81" t="str">
        <f>IF(Dashboard!N557="P","P",IF(Dashboard!O557="B","B",""))</f>
        <v/>
      </c>
    </row>
    <row r="558" spans="7:7" x14ac:dyDescent="0.25">
      <c r="G558" s="81" t="str">
        <f>IF(Dashboard!N558="P","P",IF(Dashboard!O558="B","B",""))</f>
        <v/>
      </c>
    </row>
    <row r="559" spans="7:7" x14ac:dyDescent="0.25">
      <c r="G559" s="81" t="str">
        <f>IF(Dashboard!N559="P","P",IF(Dashboard!O559="B","B",""))</f>
        <v/>
      </c>
    </row>
    <row r="560" spans="7:7" x14ac:dyDescent="0.25">
      <c r="G560" s="81" t="str">
        <f>IF(Dashboard!N560="P","P",IF(Dashboard!O560="B","B",""))</f>
        <v/>
      </c>
    </row>
    <row r="561" spans="7:7" x14ac:dyDescent="0.25">
      <c r="G561" s="81" t="str">
        <f>IF(Dashboard!N561="P","P",IF(Dashboard!O561="B","B",""))</f>
        <v/>
      </c>
    </row>
    <row r="562" spans="7:7" x14ac:dyDescent="0.25">
      <c r="G562" s="81" t="str">
        <f>IF(Dashboard!N562="P","P",IF(Dashboard!O562="B","B",""))</f>
        <v/>
      </c>
    </row>
    <row r="563" spans="7:7" x14ac:dyDescent="0.25">
      <c r="G563" s="81" t="str">
        <f>IF(Dashboard!N563="P","P",IF(Dashboard!O563="B","B",""))</f>
        <v/>
      </c>
    </row>
    <row r="564" spans="7:7" x14ac:dyDescent="0.25">
      <c r="G564" s="81" t="str">
        <f>IF(Dashboard!N564="P","P",IF(Dashboard!O564="B","B",""))</f>
        <v/>
      </c>
    </row>
    <row r="565" spans="7:7" x14ac:dyDescent="0.25">
      <c r="G565" s="81" t="str">
        <f>IF(Dashboard!N565="P","P",IF(Dashboard!O565="B","B",""))</f>
        <v/>
      </c>
    </row>
    <row r="566" spans="7:7" x14ac:dyDescent="0.25">
      <c r="G566" s="81" t="str">
        <f>IF(Dashboard!N566="P","P",IF(Dashboard!O566="B","B",""))</f>
        <v/>
      </c>
    </row>
    <row r="567" spans="7:7" x14ac:dyDescent="0.25">
      <c r="G567" s="81" t="str">
        <f>IF(Dashboard!N567="P","P",IF(Dashboard!O567="B","B",""))</f>
        <v/>
      </c>
    </row>
    <row r="568" spans="7:7" x14ac:dyDescent="0.25">
      <c r="G568" s="81" t="str">
        <f>IF(Dashboard!N568="P","P",IF(Dashboard!O568="B","B",""))</f>
        <v/>
      </c>
    </row>
    <row r="569" spans="7:7" x14ac:dyDescent="0.25">
      <c r="G569" s="81" t="str">
        <f>IF(Dashboard!N569="P","P",IF(Dashboard!O569="B","B",""))</f>
        <v/>
      </c>
    </row>
    <row r="570" spans="7:7" x14ac:dyDescent="0.25">
      <c r="G570" s="81" t="str">
        <f>IF(Dashboard!N570="P","P",IF(Dashboard!O570="B","B",""))</f>
        <v/>
      </c>
    </row>
    <row r="571" spans="7:7" x14ac:dyDescent="0.25">
      <c r="G571" s="81" t="str">
        <f>IF(Dashboard!N571="P","P",IF(Dashboard!O571="B","B",""))</f>
        <v/>
      </c>
    </row>
    <row r="572" spans="7:7" x14ac:dyDescent="0.25">
      <c r="G572" s="81" t="str">
        <f>IF(Dashboard!N572="P","P",IF(Dashboard!O572="B","B",""))</f>
        <v/>
      </c>
    </row>
    <row r="573" spans="7:7" x14ac:dyDescent="0.25">
      <c r="G573" s="81" t="str">
        <f>IF(Dashboard!N573="P","P",IF(Dashboard!O573="B","B",""))</f>
        <v/>
      </c>
    </row>
    <row r="574" spans="7:7" x14ac:dyDescent="0.25">
      <c r="G574" s="81" t="str">
        <f>IF(Dashboard!N574="P","P",IF(Dashboard!O574="B","B",""))</f>
        <v/>
      </c>
    </row>
    <row r="575" spans="7:7" x14ac:dyDescent="0.25">
      <c r="G575" s="81" t="str">
        <f>IF(Dashboard!N575="P","P",IF(Dashboard!O575="B","B",""))</f>
        <v/>
      </c>
    </row>
    <row r="576" spans="7:7" x14ac:dyDescent="0.25">
      <c r="G576" s="81" t="str">
        <f>IF(Dashboard!N576="P","P",IF(Dashboard!O576="B","B",""))</f>
        <v/>
      </c>
    </row>
    <row r="577" spans="7:7" x14ac:dyDescent="0.25">
      <c r="G577" s="81" t="str">
        <f>IF(Dashboard!N577="P","P",IF(Dashboard!O577="B","B",""))</f>
        <v/>
      </c>
    </row>
    <row r="578" spans="7:7" x14ac:dyDescent="0.25">
      <c r="G578" s="81" t="str">
        <f>IF(Dashboard!N578="P","P",IF(Dashboard!O578="B","B",""))</f>
        <v/>
      </c>
    </row>
    <row r="579" spans="7:7" x14ac:dyDescent="0.25">
      <c r="G579" s="81" t="str">
        <f>IF(Dashboard!N579="P","P",IF(Dashboard!O579="B","B",""))</f>
        <v/>
      </c>
    </row>
    <row r="580" spans="7:7" x14ac:dyDescent="0.25">
      <c r="G580" s="81" t="str">
        <f>IF(Dashboard!N580="P","P",IF(Dashboard!O580="B","B",""))</f>
        <v/>
      </c>
    </row>
    <row r="581" spans="7:7" x14ac:dyDescent="0.25">
      <c r="G581" s="81" t="str">
        <f>IF(Dashboard!N581="P","P",IF(Dashboard!O581="B","B",""))</f>
        <v/>
      </c>
    </row>
    <row r="582" spans="7:7" x14ac:dyDescent="0.25">
      <c r="G582" s="81" t="str">
        <f>IF(Dashboard!N582="P","P",IF(Dashboard!O582="B","B",""))</f>
        <v/>
      </c>
    </row>
    <row r="583" spans="7:7" x14ac:dyDescent="0.25">
      <c r="G583" s="81" t="str">
        <f>IF(Dashboard!N583="P","P",IF(Dashboard!O583="B","B",""))</f>
        <v/>
      </c>
    </row>
    <row r="584" spans="7:7" x14ac:dyDescent="0.25">
      <c r="G584" s="81" t="str">
        <f>IF(Dashboard!N584="P","P",IF(Dashboard!O584="B","B",""))</f>
        <v/>
      </c>
    </row>
    <row r="585" spans="7:7" x14ac:dyDescent="0.25">
      <c r="G585" s="81" t="str">
        <f>IF(Dashboard!N585="P","P",IF(Dashboard!O585="B","B",""))</f>
        <v/>
      </c>
    </row>
    <row r="586" spans="7:7" x14ac:dyDescent="0.25">
      <c r="G586" s="81" t="str">
        <f>IF(Dashboard!N586="P","P",IF(Dashboard!O586="B","B",""))</f>
        <v/>
      </c>
    </row>
    <row r="587" spans="7:7" x14ac:dyDescent="0.25">
      <c r="G587" s="81" t="str">
        <f>IF(Dashboard!N587="P","P",IF(Dashboard!O587="B","B",""))</f>
        <v/>
      </c>
    </row>
    <row r="588" spans="7:7" x14ac:dyDescent="0.25">
      <c r="G588" s="81" t="str">
        <f>IF(Dashboard!N588="P","P",IF(Dashboard!O588="B","B",""))</f>
        <v/>
      </c>
    </row>
    <row r="589" spans="7:7" x14ac:dyDescent="0.25">
      <c r="G589" s="81" t="str">
        <f>IF(Dashboard!N589="P","P",IF(Dashboard!O589="B","B",""))</f>
        <v/>
      </c>
    </row>
    <row r="590" spans="7:7" x14ac:dyDescent="0.25">
      <c r="G590" s="81" t="str">
        <f>IF(Dashboard!N590="P","P",IF(Dashboard!O590="B","B",""))</f>
        <v/>
      </c>
    </row>
    <row r="591" spans="7:7" x14ac:dyDescent="0.25">
      <c r="G591" s="81" t="str">
        <f>IF(Dashboard!N591="P","P",IF(Dashboard!O591="B","B",""))</f>
        <v/>
      </c>
    </row>
    <row r="592" spans="7:7" x14ac:dyDescent="0.25">
      <c r="G592" s="81" t="str">
        <f>IF(Dashboard!N592="P","P",IF(Dashboard!O592="B","B",""))</f>
        <v/>
      </c>
    </row>
    <row r="593" spans="7:7" x14ac:dyDescent="0.25">
      <c r="G593" s="81" t="str">
        <f>IF(Dashboard!N593="P","P",IF(Dashboard!O593="B","B",""))</f>
        <v/>
      </c>
    </row>
    <row r="594" spans="7:7" x14ac:dyDescent="0.25">
      <c r="G594" s="81" t="str">
        <f>IF(Dashboard!N594="P","P",IF(Dashboard!O594="B","B",""))</f>
        <v/>
      </c>
    </row>
    <row r="595" spans="7:7" x14ac:dyDescent="0.25">
      <c r="G595" s="81" t="str">
        <f>IF(Dashboard!N595="P","P",IF(Dashboard!O595="B","B",""))</f>
        <v/>
      </c>
    </row>
    <row r="596" spans="7:7" x14ac:dyDescent="0.25">
      <c r="G596" s="81" t="str">
        <f>IF(Dashboard!N596="P","P",IF(Dashboard!O596="B","B",""))</f>
        <v/>
      </c>
    </row>
    <row r="597" spans="7:7" x14ac:dyDescent="0.25">
      <c r="G597" s="81" t="str">
        <f>IF(Dashboard!N597="P","P",IF(Dashboard!O597="B","B",""))</f>
        <v/>
      </c>
    </row>
    <row r="598" spans="7:7" x14ac:dyDescent="0.25">
      <c r="G598" s="81" t="str">
        <f>IF(Dashboard!N598="P","P",IF(Dashboard!O598="B","B",""))</f>
        <v/>
      </c>
    </row>
    <row r="599" spans="7:7" x14ac:dyDescent="0.25">
      <c r="G599" s="81" t="str">
        <f>IF(Dashboard!N599="P","P",IF(Dashboard!O599="B","B",""))</f>
        <v/>
      </c>
    </row>
    <row r="600" spans="7:7" x14ac:dyDescent="0.25">
      <c r="G600" s="81" t="str">
        <f>IF(Dashboard!N600="P","P",IF(Dashboard!O600="B","B",""))</f>
        <v/>
      </c>
    </row>
    <row r="601" spans="7:7" x14ac:dyDescent="0.25">
      <c r="G601" s="81" t="str">
        <f>IF(Dashboard!N601="P","P",IF(Dashboard!O601="B","B",""))</f>
        <v/>
      </c>
    </row>
    <row r="602" spans="7:7" x14ac:dyDescent="0.25">
      <c r="G602" s="81" t="str">
        <f>IF(Dashboard!N602="P","P",IF(Dashboard!O602="B","B",""))</f>
        <v/>
      </c>
    </row>
    <row r="603" spans="7:7" x14ac:dyDescent="0.25">
      <c r="G603" s="81" t="str">
        <f>IF(Dashboard!N603="P","P",IF(Dashboard!O603="B","B",""))</f>
        <v/>
      </c>
    </row>
    <row r="604" spans="7:7" x14ac:dyDescent="0.25">
      <c r="G604" s="81" t="str">
        <f>IF(Dashboard!N604="P","P",IF(Dashboard!O604="B","B",""))</f>
        <v/>
      </c>
    </row>
    <row r="605" spans="7:7" x14ac:dyDescent="0.25">
      <c r="G605" s="81" t="str">
        <f>IF(Dashboard!N605="P","P",IF(Dashboard!O605="B","B",""))</f>
        <v/>
      </c>
    </row>
    <row r="606" spans="7:7" x14ac:dyDescent="0.25">
      <c r="G606" s="81" t="str">
        <f>IF(Dashboard!N606="P","P",IF(Dashboard!O606="B","B",""))</f>
        <v/>
      </c>
    </row>
    <row r="607" spans="7:7" x14ac:dyDescent="0.25">
      <c r="G607" s="81" t="str">
        <f>IF(Dashboard!N607="P","P",IF(Dashboard!O607="B","B",""))</f>
        <v/>
      </c>
    </row>
    <row r="608" spans="7:7" x14ac:dyDescent="0.25">
      <c r="G608" s="81" t="str">
        <f>IF(Dashboard!N608="P","P",IF(Dashboard!O608="B","B",""))</f>
        <v/>
      </c>
    </row>
    <row r="609" spans="7:7" x14ac:dyDescent="0.25">
      <c r="G609" s="81" t="str">
        <f>IF(Dashboard!N609="P","P",IF(Dashboard!O609="B","B",""))</f>
        <v/>
      </c>
    </row>
    <row r="610" spans="7:7" x14ac:dyDescent="0.25">
      <c r="G610" s="81" t="str">
        <f>IF(Dashboard!N610="P","P",IF(Dashboard!O610="B","B",""))</f>
        <v/>
      </c>
    </row>
    <row r="611" spans="7:7" x14ac:dyDescent="0.25">
      <c r="G611" s="81" t="str">
        <f>IF(Dashboard!N611="P","P",IF(Dashboard!O611="B","B",""))</f>
        <v/>
      </c>
    </row>
    <row r="612" spans="7:7" x14ac:dyDescent="0.25">
      <c r="G612" s="81" t="str">
        <f>IF(Dashboard!N612="P","P",IF(Dashboard!O612="B","B",""))</f>
        <v/>
      </c>
    </row>
    <row r="613" spans="7:7" x14ac:dyDescent="0.25">
      <c r="G613" s="81" t="str">
        <f>IF(Dashboard!N613="P","P",IF(Dashboard!O613="B","B",""))</f>
        <v/>
      </c>
    </row>
    <row r="614" spans="7:7" x14ac:dyDescent="0.25">
      <c r="G614" s="81" t="str">
        <f>IF(Dashboard!N614="P","P",IF(Dashboard!O614="B","B",""))</f>
        <v/>
      </c>
    </row>
    <row r="615" spans="7:7" x14ac:dyDescent="0.25">
      <c r="G615" s="81" t="str">
        <f>IF(Dashboard!N615="P","P",IF(Dashboard!O615="B","B",""))</f>
        <v/>
      </c>
    </row>
    <row r="616" spans="7:7" x14ac:dyDescent="0.25">
      <c r="G616" s="81" t="str">
        <f>IF(Dashboard!N616="P","P",IF(Dashboard!O616="B","B",""))</f>
        <v/>
      </c>
    </row>
    <row r="617" spans="7:7" x14ac:dyDescent="0.25">
      <c r="G617" s="81" t="str">
        <f>IF(Dashboard!N617="P","P",IF(Dashboard!O617="B","B",""))</f>
        <v/>
      </c>
    </row>
    <row r="618" spans="7:7" x14ac:dyDescent="0.25">
      <c r="G618" s="81" t="str">
        <f>IF(Dashboard!N618="P","P",IF(Dashboard!O618="B","B",""))</f>
        <v/>
      </c>
    </row>
    <row r="619" spans="7:7" x14ac:dyDescent="0.25">
      <c r="G619" s="81" t="str">
        <f>IF(Dashboard!N619="P","P",IF(Dashboard!O619="B","B",""))</f>
        <v/>
      </c>
    </row>
    <row r="620" spans="7:7" x14ac:dyDescent="0.25">
      <c r="G620" s="81" t="str">
        <f>IF(Dashboard!N620="P","P",IF(Dashboard!O620="B","B",""))</f>
        <v/>
      </c>
    </row>
    <row r="621" spans="7:7" x14ac:dyDescent="0.25">
      <c r="G621" s="81" t="str">
        <f>IF(Dashboard!N621="P","P",IF(Dashboard!O621="B","B",""))</f>
        <v/>
      </c>
    </row>
    <row r="622" spans="7:7" x14ac:dyDescent="0.25">
      <c r="G622" s="81" t="str">
        <f>IF(Dashboard!N622="P","P",IF(Dashboard!O622="B","B",""))</f>
        <v/>
      </c>
    </row>
    <row r="623" spans="7:7" x14ac:dyDescent="0.25">
      <c r="G623" s="81" t="str">
        <f>IF(Dashboard!N623="P","P",IF(Dashboard!O623="B","B",""))</f>
        <v/>
      </c>
    </row>
    <row r="624" spans="7:7" x14ac:dyDescent="0.25">
      <c r="G624" s="81" t="str">
        <f>IF(Dashboard!N624="P","P",IF(Dashboard!O624="B","B",""))</f>
        <v/>
      </c>
    </row>
    <row r="625" spans="7:7" x14ac:dyDescent="0.25">
      <c r="G625" s="81" t="str">
        <f>IF(Dashboard!N625="P","P",IF(Dashboard!O625="B","B",""))</f>
        <v/>
      </c>
    </row>
    <row r="626" spans="7:7" x14ac:dyDescent="0.25">
      <c r="G626" s="81" t="str">
        <f>IF(Dashboard!N626="P","P",IF(Dashboard!O626="B","B",""))</f>
        <v/>
      </c>
    </row>
    <row r="627" spans="7:7" x14ac:dyDescent="0.25">
      <c r="G627" s="81" t="str">
        <f>IF(Dashboard!N627="P","P",IF(Dashboard!O627="B","B",""))</f>
        <v/>
      </c>
    </row>
    <row r="628" spans="7:7" x14ac:dyDescent="0.25">
      <c r="G628" s="81" t="str">
        <f>IF(Dashboard!N628="P","P",IF(Dashboard!O628="B","B",""))</f>
        <v/>
      </c>
    </row>
    <row r="629" spans="7:7" x14ac:dyDescent="0.25">
      <c r="G629" s="81" t="str">
        <f>IF(Dashboard!N629="P","P",IF(Dashboard!O629="B","B",""))</f>
        <v/>
      </c>
    </row>
    <row r="630" spans="7:7" x14ac:dyDescent="0.25">
      <c r="G630" s="81" t="str">
        <f>IF(Dashboard!N630="P","P",IF(Dashboard!O630="B","B",""))</f>
        <v/>
      </c>
    </row>
    <row r="631" spans="7:7" x14ac:dyDescent="0.25">
      <c r="G631" s="81" t="str">
        <f>IF(Dashboard!N631="P","P",IF(Dashboard!O631="B","B",""))</f>
        <v/>
      </c>
    </row>
    <row r="632" spans="7:7" x14ac:dyDescent="0.25">
      <c r="G632" s="81" t="str">
        <f>IF(Dashboard!N632="P","P",IF(Dashboard!O632="B","B",""))</f>
        <v/>
      </c>
    </row>
    <row r="633" spans="7:7" x14ac:dyDescent="0.25">
      <c r="G633" s="81" t="str">
        <f>IF(Dashboard!N633="P","P",IF(Dashboard!O633="B","B",""))</f>
        <v/>
      </c>
    </row>
    <row r="634" spans="7:7" x14ac:dyDescent="0.25">
      <c r="G634" s="81" t="str">
        <f>IF(Dashboard!N634="P","P",IF(Dashboard!O634="B","B",""))</f>
        <v/>
      </c>
    </row>
    <row r="635" spans="7:7" x14ac:dyDescent="0.25">
      <c r="G635" s="81" t="str">
        <f>IF(Dashboard!N635="P","P",IF(Dashboard!O635="B","B",""))</f>
        <v/>
      </c>
    </row>
    <row r="636" spans="7:7" x14ac:dyDescent="0.25">
      <c r="G636" s="81" t="str">
        <f>IF(Dashboard!N636="P","P",IF(Dashboard!O636="B","B",""))</f>
        <v/>
      </c>
    </row>
    <row r="637" spans="7:7" x14ac:dyDescent="0.25">
      <c r="G637" s="81" t="str">
        <f>IF(Dashboard!N637="P","P",IF(Dashboard!O637="B","B",""))</f>
        <v/>
      </c>
    </row>
    <row r="638" spans="7:7" x14ac:dyDescent="0.25">
      <c r="G638" s="81" t="str">
        <f>IF(Dashboard!N638="P","P",IF(Dashboard!O638="B","B",""))</f>
        <v/>
      </c>
    </row>
    <row r="639" spans="7:7" x14ac:dyDescent="0.25">
      <c r="G639" s="81" t="str">
        <f>IF(Dashboard!N639="P","P",IF(Dashboard!O639="B","B",""))</f>
        <v/>
      </c>
    </row>
    <row r="640" spans="7:7" x14ac:dyDescent="0.25">
      <c r="G640" s="81" t="str">
        <f>IF(Dashboard!N640="P","P",IF(Dashboard!O640="B","B",""))</f>
        <v/>
      </c>
    </row>
    <row r="641" spans="7:7" x14ac:dyDescent="0.25">
      <c r="G641" s="81" t="str">
        <f>IF(Dashboard!N641="P","P",IF(Dashboard!O641="B","B",""))</f>
        <v/>
      </c>
    </row>
    <row r="642" spans="7:7" x14ac:dyDescent="0.25">
      <c r="G642" s="81" t="str">
        <f>IF(Dashboard!N642="P","P",IF(Dashboard!O642="B","B",""))</f>
        <v/>
      </c>
    </row>
    <row r="643" spans="7:7" x14ac:dyDescent="0.25">
      <c r="G643" s="81" t="str">
        <f>IF(Dashboard!N643="P","P",IF(Dashboard!O643="B","B",""))</f>
        <v/>
      </c>
    </row>
    <row r="644" spans="7:7" x14ac:dyDescent="0.25">
      <c r="G644" s="81" t="str">
        <f>IF(Dashboard!N644="P","P",IF(Dashboard!O644="B","B",""))</f>
        <v/>
      </c>
    </row>
    <row r="645" spans="7:7" x14ac:dyDescent="0.25">
      <c r="G645" s="81" t="str">
        <f>IF(Dashboard!N645="P","P",IF(Dashboard!O645="B","B",""))</f>
        <v/>
      </c>
    </row>
    <row r="646" spans="7:7" x14ac:dyDescent="0.25">
      <c r="G646" s="81" t="str">
        <f>IF(Dashboard!N646="P","P",IF(Dashboard!O646="B","B",""))</f>
        <v/>
      </c>
    </row>
    <row r="647" spans="7:7" x14ac:dyDescent="0.25">
      <c r="G647" s="81" t="str">
        <f>IF(Dashboard!N647="P","P",IF(Dashboard!O647="B","B",""))</f>
        <v/>
      </c>
    </row>
    <row r="648" spans="7:7" x14ac:dyDescent="0.25">
      <c r="G648" s="81" t="str">
        <f>IF(Dashboard!N648="P","P",IF(Dashboard!O648="B","B",""))</f>
        <v/>
      </c>
    </row>
    <row r="649" spans="7:7" x14ac:dyDescent="0.25">
      <c r="G649" s="81" t="str">
        <f>IF(Dashboard!N649="P","P",IF(Dashboard!O649="B","B",""))</f>
        <v/>
      </c>
    </row>
    <row r="650" spans="7:7" x14ac:dyDescent="0.25">
      <c r="G650" s="81" t="str">
        <f>IF(Dashboard!N650="P","P",IF(Dashboard!O650="B","B",""))</f>
        <v/>
      </c>
    </row>
    <row r="651" spans="7:7" x14ac:dyDescent="0.25">
      <c r="G651" s="81" t="str">
        <f>IF(Dashboard!N651="P","P",IF(Dashboard!O651="B","B",""))</f>
        <v/>
      </c>
    </row>
    <row r="652" spans="7:7" x14ac:dyDescent="0.25">
      <c r="G652" s="81" t="str">
        <f>IF(Dashboard!N652="P","P",IF(Dashboard!O652="B","B",""))</f>
        <v/>
      </c>
    </row>
    <row r="653" spans="7:7" x14ac:dyDescent="0.25">
      <c r="G653" s="81" t="str">
        <f>IF(Dashboard!N653="P","P",IF(Dashboard!O653="B","B",""))</f>
        <v/>
      </c>
    </row>
    <row r="654" spans="7:7" x14ac:dyDescent="0.25">
      <c r="G654" s="81" t="str">
        <f>IF(Dashboard!N654="P","P",IF(Dashboard!O654="B","B",""))</f>
        <v/>
      </c>
    </row>
    <row r="655" spans="7:7" x14ac:dyDescent="0.25">
      <c r="G655" s="81" t="str">
        <f>IF(Dashboard!N655="P","P",IF(Dashboard!O655="B","B",""))</f>
        <v/>
      </c>
    </row>
    <row r="656" spans="7:7" x14ac:dyDescent="0.25">
      <c r="G656" s="81" t="str">
        <f>IF(Dashboard!N656="P","P",IF(Dashboard!O656="B","B",""))</f>
        <v/>
      </c>
    </row>
    <row r="657" spans="7:7" x14ac:dyDescent="0.25">
      <c r="G657" s="81" t="str">
        <f>IF(Dashboard!N657="P","P",IF(Dashboard!O657="B","B",""))</f>
        <v/>
      </c>
    </row>
    <row r="658" spans="7:7" x14ac:dyDescent="0.25">
      <c r="G658" s="81" t="str">
        <f>IF(Dashboard!N658="P","P",IF(Dashboard!O658="B","B",""))</f>
        <v/>
      </c>
    </row>
    <row r="659" spans="7:7" x14ac:dyDescent="0.25">
      <c r="G659" s="81" t="str">
        <f>IF(Dashboard!N659="P","P",IF(Dashboard!O659="B","B",""))</f>
        <v/>
      </c>
    </row>
    <row r="660" spans="7:7" x14ac:dyDescent="0.25">
      <c r="G660" s="81" t="str">
        <f>IF(Dashboard!N660="P","P",IF(Dashboard!O660="B","B",""))</f>
        <v/>
      </c>
    </row>
    <row r="661" spans="7:7" x14ac:dyDescent="0.25">
      <c r="G661" s="81" t="str">
        <f>IF(Dashboard!N661="P","P",IF(Dashboard!O661="B","B",""))</f>
        <v/>
      </c>
    </row>
    <row r="662" spans="7:7" x14ac:dyDescent="0.25">
      <c r="G662" s="81" t="str">
        <f>IF(Dashboard!N662="P","P",IF(Dashboard!O662="B","B",""))</f>
        <v/>
      </c>
    </row>
    <row r="663" spans="7:7" x14ac:dyDescent="0.25">
      <c r="G663" s="81" t="str">
        <f>IF(Dashboard!N663="P","P",IF(Dashboard!O663="B","B",""))</f>
        <v/>
      </c>
    </row>
    <row r="664" spans="7:7" x14ac:dyDescent="0.25">
      <c r="G664" s="81" t="str">
        <f>IF(Dashboard!N664="P","P",IF(Dashboard!O664="B","B",""))</f>
        <v/>
      </c>
    </row>
    <row r="665" spans="7:7" x14ac:dyDescent="0.25">
      <c r="G665" s="81" t="str">
        <f>IF(Dashboard!N665="P","P",IF(Dashboard!O665="B","B",""))</f>
        <v/>
      </c>
    </row>
    <row r="666" spans="7:7" x14ac:dyDescent="0.25">
      <c r="G666" s="81" t="str">
        <f>IF(Dashboard!N666="P","P",IF(Dashboard!O666="B","B",""))</f>
        <v/>
      </c>
    </row>
    <row r="667" spans="7:7" x14ac:dyDescent="0.25">
      <c r="G667" s="81" t="str">
        <f>IF(Dashboard!N667="P","P",IF(Dashboard!O667="B","B",""))</f>
        <v/>
      </c>
    </row>
    <row r="668" spans="7:7" x14ac:dyDescent="0.25">
      <c r="G668" s="81" t="str">
        <f>IF(Dashboard!N668="P","P",IF(Dashboard!O668="B","B",""))</f>
        <v/>
      </c>
    </row>
    <row r="669" spans="7:7" x14ac:dyDescent="0.25">
      <c r="G669" s="81" t="str">
        <f>IF(Dashboard!N669="P","P",IF(Dashboard!O669="B","B",""))</f>
        <v/>
      </c>
    </row>
    <row r="670" spans="7:7" x14ac:dyDescent="0.25">
      <c r="G670" s="81" t="str">
        <f>IF(Dashboard!N670="P","P",IF(Dashboard!O670="B","B",""))</f>
        <v/>
      </c>
    </row>
    <row r="671" spans="7:7" x14ac:dyDescent="0.25">
      <c r="G671" s="81" t="str">
        <f>IF(Dashboard!N671="P","P",IF(Dashboard!O671="B","B",""))</f>
        <v/>
      </c>
    </row>
    <row r="672" spans="7:7" x14ac:dyDescent="0.25">
      <c r="G672" s="81" t="str">
        <f>IF(Dashboard!N672="P","P",IF(Dashboard!O672="B","B",""))</f>
        <v/>
      </c>
    </row>
    <row r="673" spans="7:7" x14ac:dyDescent="0.25">
      <c r="G673" s="81" t="str">
        <f>IF(Dashboard!N673="P","P",IF(Dashboard!O673="B","B",""))</f>
        <v/>
      </c>
    </row>
    <row r="674" spans="7:7" x14ac:dyDescent="0.25">
      <c r="G674" s="81" t="str">
        <f>IF(Dashboard!N674="P","P",IF(Dashboard!O674="B","B",""))</f>
        <v/>
      </c>
    </row>
    <row r="675" spans="7:7" x14ac:dyDescent="0.25">
      <c r="G675" s="81" t="str">
        <f>IF(Dashboard!N675="P","P",IF(Dashboard!O675="B","B",""))</f>
        <v/>
      </c>
    </row>
    <row r="676" spans="7:7" x14ac:dyDescent="0.25">
      <c r="G676" s="81" t="str">
        <f>IF(Dashboard!N676="P","P",IF(Dashboard!O676="B","B",""))</f>
        <v/>
      </c>
    </row>
    <row r="677" spans="7:7" x14ac:dyDescent="0.25">
      <c r="G677" s="81" t="str">
        <f>IF(Dashboard!N677="P","P",IF(Dashboard!O677="B","B",""))</f>
        <v/>
      </c>
    </row>
    <row r="678" spans="7:7" x14ac:dyDescent="0.25">
      <c r="G678" s="81" t="str">
        <f>IF(Dashboard!N678="P","P",IF(Dashboard!O678="B","B",""))</f>
        <v/>
      </c>
    </row>
    <row r="679" spans="7:7" x14ac:dyDescent="0.25">
      <c r="G679" s="81" t="str">
        <f>IF(Dashboard!N679="P","P",IF(Dashboard!O679="B","B",""))</f>
        <v/>
      </c>
    </row>
    <row r="680" spans="7:7" x14ac:dyDescent="0.25">
      <c r="G680" s="81" t="str">
        <f>IF(Dashboard!N680="P","P",IF(Dashboard!O680="B","B",""))</f>
        <v/>
      </c>
    </row>
    <row r="681" spans="7:7" x14ac:dyDescent="0.25">
      <c r="G681" s="81" t="str">
        <f>IF(Dashboard!N681="P","P",IF(Dashboard!O681="B","B",""))</f>
        <v/>
      </c>
    </row>
    <row r="682" spans="7:7" x14ac:dyDescent="0.25">
      <c r="G682" s="81" t="str">
        <f>IF(Dashboard!N682="P","P",IF(Dashboard!O682="B","B",""))</f>
        <v/>
      </c>
    </row>
    <row r="683" spans="7:7" x14ac:dyDescent="0.25">
      <c r="G683" s="81" t="str">
        <f>IF(Dashboard!N683="P","P",IF(Dashboard!O683="B","B",""))</f>
        <v/>
      </c>
    </row>
    <row r="684" spans="7:7" x14ac:dyDescent="0.25">
      <c r="G684" s="81" t="str">
        <f>IF(Dashboard!N684="P","P",IF(Dashboard!O684="B","B",""))</f>
        <v/>
      </c>
    </row>
    <row r="685" spans="7:7" x14ac:dyDescent="0.25">
      <c r="G685" s="81" t="str">
        <f>IF(Dashboard!N685="P","P",IF(Dashboard!O685="B","B",""))</f>
        <v/>
      </c>
    </row>
    <row r="686" spans="7:7" x14ac:dyDescent="0.25">
      <c r="G686" s="81" t="str">
        <f>IF(Dashboard!N686="P","P",IF(Dashboard!O686="B","B",""))</f>
        <v/>
      </c>
    </row>
    <row r="687" spans="7:7" x14ac:dyDescent="0.25">
      <c r="G687" s="81" t="str">
        <f>IF(Dashboard!N687="P","P",IF(Dashboard!O687="B","B",""))</f>
        <v/>
      </c>
    </row>
    <row r="688" spans="7:7" x14ac:dyDescent="0.25">
      <c r="G688" s="81" t="str">
        <f>IF(Dashboard!N688="P","P",IF(Dashboard!O688="B","B",""))</f>
        <v/>
      </c>
    </row>
    <row r="689" spans="7:7" x14ac:dyDescent="0.25">
      <c r="G689" s="81" t="str">
        <f>IF(Dashboard!N689="P","P",IF(Dashboard!O689="B","B",""))</f>
        <v/>
      </c>
    </row>
    <row r="690" spans="7:7" x14ac:dyDescent="0.25">
      <c r="G690" s="81" t="str">
        <f>IF(Dashboard!N690="P","P",IF(Dashboard!O690="B","B",""))</f>
        <v/>
      </c>
    </row>
    <row r="691" spans="7:7" x14ac:dyDescent="0.25">
      <c r="G691" s="81" t="str">
        <f>IF(Dashboard!N691="P","P",IF(Dashboard!O691="B","B",""))</f>
        <v/>
      </c>
    </row>
    <row r="692" spans="7:7" x14ac:dyDescent="0.25">
      <c r="G692" s="81" t="str">
        <f>IF(Dashboard!N692="P","P",IF(Dashboard!O692="B","B",""))</f>
        <v/>
      </c>
    </row>
    <row r="693" spans="7:7" x14ac:dyDescent="0.25">
      <c r="G693" s="81" t="str">
        <f>IF(Dashboard!N693="P","P",IF(Dashboard!O693="B","B",""))</f>
        <v/>
      </c>
    </row>
    <row r="694" spans="7:7" x14ac:dyDescent="0.25">
      <c r="G694" s="81" t="str">
        <f>IF(Dashboard!N694="P","P",IF(Dashboard!O694="B","B",""))</f>
        <v/>
      </c>
    </row>
    <row r="695" spans="7:7" x14ac:dyDescent="0.25">
      <c r="G695" s="81" t="str">
        <f>IF(Dashboard!N695="P","P",IF(Dashboard!O695="B","B",""))</f>
        <v/>
      </c>
    </row>
    <row r="696" spans="7:7" x14ac:dyDescent="0.25">
      <c r="G696" s="81" t="str">
        <f>IF(Dashboard!N696="P","P",IF(Dashboard!O696="B","B",""))</f>
        <v/>
      </c>
    </row>
    <row r="697" spans="7:7" x14ac:dyDescent="0.25">
      <c r="G697" s="81" t="str">
        <f>IF(Dashboard!N697="P","P",IF(Dashboard!O697="B","B",""))</f>
        <v/>
      </c>
    </row>
    <row r="698" spans="7:7" x14ac:dyDescent="0.25">
      <c r="G698" s="81" t="str">
        <f>IF(Dashboard!N698="P","P",IF(Dashboard!O698="B","B",""))</f>
        <v/>
      </c>
    </row>
    <row r="699" spans="7:7" x14ac:dyDescent="0.25">
      <c r="G699" s="81" t="str">
        <f>IF(Dashboard!N699="P","P",IF(Dashboard!O699="B","B",""))</f>
        <v/>
      </c>
    </row>
    <row r="700" spans="7:7" x14ac:dyDescent="0.25">
      <c r="G700" s="81" t="str">
        <f>IF(Dashboard!N700="P","P",IF(Dashboard!O700="B","B",""))</f>
        <v/>
      </c>
    </row>
    <row r="701" spans="7:7" x14ac:dyDescent="0.25">
      <c r="G701" s="81" t="str">
        <f>IF(Dashboard!N701="P","P",IF(Dashboard!O701="B","B",""))</f>
        <v/>
      </c>
    </row>
    <row r="702" spans="7:7" x14ac:dyDescent="0.25">
      <c r="G702" s="81" t="str">
        <f>IF(Dashboard!N702="P","P",IF(Dashboard!O702="B","B",""))</f>
        <v/>
      </c>
    </row>
    <row r="703" spans="7:7" x14ac:dyDescent="0.25">
      <c r="G703" s="81" t="str">
        <f>IF(Dashboard!N703="P","P",IF(Dashboard!O703="B","B",""))</f>
        <v/>
      </c>
    </row>
    <row r="704" spans="7:7" x14ac:dyDescent="0.25">
      <c r="G704" s="81" t="str">
        <f>IF(Dashboard!N704="P","P",IF(Dashboard!O704="B","B",""))</f>
        <v/>
      </c>
    </row>
    <row r="705" spans="7:7" x14ac:dyDescent="0.25">
      <c r="G705" s="81" t="str">
        <f>IF(Dashboard!N705="P","P",IF(Dashboard!O705="B","B",""))</f>
        <v/>
      </c>
    </row>
    <row r="706" spans="7:7" x14ac:dyDescent="0.25">
      <c r="G706" s="81" t="str">
        <f>IF(Dashboard!N706="P","P",IF(Dashboard!O706="B","B",""))</f>
        <v/>
      </c>
    </row>
    <row r="707" spans="7:7" x14ac:dyDescent="0.25">
      <c r="G707" s="81" t="str">
        <f>IF(Dashboard!N707="P","P",IF(Dashboard!O707="B","B",""))</f>
        <v/>
      </c>
    </row>
    <row r="708" spans="7:7" x14ac:dyDescent="0.25">
      <c r="G708" s="81" t="str">
        <f>IF(Dashboard!N708="P","P",IF(Dashboard!O708="B","B",""))</f>
        <v/>
      </c>
    </row>
    <row r="709" spans="7:7" x14ac:dyDescent="0.25">
      <c r="G709" s="81" t="str">
        <f>IF(Dashboard!N709="P","P",IF(Dashboard!O709="B","B",""))</f>
        <v/>
      </c>
    </row>
    <row r="710" spans="7:7" x14ac:dyDescent="0.25">
      <c r="G710" s="81" t="str">
        <f>IF(Dashboard!N710="P","P",IF(Dashboard!O710="B","B",""))</f>
        <v/>
      </c>
    </row>
    <row r="711" spans="7:7" x14ac:dyDescent="0.25">
      <c r="G711" s="81" t="str">
        <f>IF(Dashboard!N711="P","P",IF(Dashboard!O711="B","B",""))</f>
        <v/>
      </c>
    </row>
    <row r="712" spans="7:7" x14ac:dyDescent="0.25">
      <c r="G712" s="81" t="str">
        <f>IF(Dashboard!N712="P","P",IF(Dashboard!O712="B","B",""))</f>
        <v/>
      </c>
    </row>
    <row r="713" spans="7:7" x14ac:dyDescent="0.25">
      <c r="G713" s="81" t="str">
        <f>IF(Dashboard!N713="P","P",IF(Dashboard!O713="B","B",""))</f>
        <v/>
      </c>
    </row>
    <row r="714" spans="7:7" x14ac:dyDescent="0.25">
      <c r="G714" s="81" t="str">
        <f>IF(Dashboard!N714="P","P",IF(Dashboard!O714="B","B",""))</f>
        <v/>
      </c>
    </row>
    <row r="715" spans="7:7" x14ac:dyDescent="0.25">
      <c r="G715" s="81" t="str">
        <f>IF(Dashboard!N715="P","P",IF(Dashboard!O715="B","B",""))</f>
        <v/>
      </c>
    </row>
    <row r="716" spans="7:7" x14ac:dyDescent="0.25">
      <c r="G716" s="81" t="str">
        <f>IF(Dashboard!N716="P","P",IF(Dashboard!O716="B","B",""))</f>
        <v/>
      </c>
    </row>
    <row r="717" spans="7:7" x14ac:dyDescent="0.25">
      <c r="G717" s="81" t="str">
        <f>IF(Dashboard!N717="P","P",IF(Dashboard!O717="B","B",""))</f>
        <v/>
      </c>
    </row>
    <row r="718" spans="7:7" x14ac:dyDescent="0.25">
      <c r="G718" s="81" t="str">
        <f>IF(Dashboard!N718="P","P",IF(Dashboard!O718="B","B",""))</f>
        <v/>
      </c>
    </row>
    <row r="719" spans="7:7" x14ac:dyDescent="0.25">
      <c r="G719" s="81" t="str">
        <f>IF(Dashboard!N719="P","P",IF(Dashboard!O719="B","B",""))</f>
        <v/>
      </c>
    </row>
    <row r="720" spans="7:7" x14ac:dyDescent="0.25">
      <c r="G720" s="81" t="str">
        <f>IF(Dashboard!N720="P","P",IF(Dashboard!O720="B","B",""))</f>
        <v/>
      </c>
    </row>
    <row r="721" spans="7:7" x14ac:dyDescent="0.25">
      <c r="G721" s="81" t="str">
        <f>IF(Dashboard!N721="P","P",IF(Dashboard!O721="B","B",""))</f>
        <v/>
      </c>
    </row>
    <row r="722" spans="7:7" x14ac:dyDescent="0.25">
      <c r="G722" s="81" t="str">
        <f>IF(Dashboard!N722="P","P",IF(Dashboard!O722="B","B",""))</f>
        <v/>
      </c>
    </row>
    <row r="723" spans="7:7" x14ac:dyDescent="0.25">
      <c r="G723" s="81" t="str">
        <f>IF(Dashboard!N723="P","P",IF(Dashboard!O723="B","B",""))</f>
        <v/>
      </c>
    </row>
    <row r="724" spans="7:7" x14ac:dyDescent="0.25">
      <c r="G724" s="81" t="str">
        <f>IF(Dashboard!N724="P","P",IF(Dashboard!O724="B","B",""))</f>
        <v/>
      </c>
    </row>
    <row r="725" spans="7:7" x14ac:dyDescent="0.25">
      <c r="G725" s="81" t="str">
        <f>IF(Dashboard!N725="P","P",IF(Dashboard!O725="B","B",""))</f>
        <v/>
      </c>
    </row>
    <row r="726" spans="7:7" x14ac:dyDescent="0.25">
      <c r="G726" s="81" t="str">
        <f>IF(Dashboard!N726="P","P",IF(Dashboard!O726="B","B",""))</f>
        <v/>
      </c>
    </row>
    <row r="727" spans="7:7" x14ac:dyDescent="0.25">
      <c r="G727" s="81" t="str">
        <f>IF(Dashboard!N727="P","P",IF(Dashboard!O727="B","B",""))</f>
        <v/>
      </c>
    </row>
    <row r="728" spans="7:7" x14ac:dyDescent="0.25">
      <c r="G728" s="81" t="str">
        <f>IF(Dashboard!N728="P","P",IF(Dashboard!O728="B","B",""))</f>
        <v/>
      </c>
    </row>
    <row r="729" spans="7:7" x14ac:dyDescent="0.25">
      <c r="G729" s="81" t="str">
        <f>IF(Dashboard!N729="P","P",IF(Dashboard!O729="B","B",""))</f>
        <v/>
      </c>
    </row>
    <row r="730" spans="7:7" x14ac:dyDescent="0.25">
      <c r="G730" s="81" t="str">
        <f>IF(Dashboard!N730="P","P",IF(Dashboard!O730="B","B",""))</f>
        <v/>
      </c>
    </row>
    <row r="731" spans="7:7" x14ac:dyDescent="0.25">
      <c r="G731" s="81" t="str">
        <f>IF(Dashboard!N731="P","P",IF(Dashboard!O731="B","B",""))</f>
        <v/>
      </c>
    </row>
    <row r="732" spans="7:7" x14ac:dyDescent="0.25">
      <c r="G732" s="81" t="str">
        <f>IF(Dashboard!N732="P","P",IF(Dashboard!O732="B","B",""))</f>
        <v/>
      </c>
    </row>
    <row r="733" spans="7:7" x14ac:dyDescent="0.25">
      <c r="G733" s="81" t="str">
        <f>IF(Dashboard!N733="P","P",IF(Dashboard!O733="B","B",""))</f>
        <v/>
      </c>
    </row>
    <row r="734" spans="7:7" x14ac:dyDescent="0.25">
      <c r="G734" s="81" t="str">
        <f>IF(Dashboard!N734="P","P",IF(Dashboard!O734="B","B",""))</f>
        <v/>
      </c>
    </row>
    <row r="735" spans="7:7" x14ac:dyDescent="0.25">
      <c r="G735" s="81" t="str">
        <f>IF(Dashboard!N735="P","P",IF(Dashboard!O735="B","B",""))</f>
        <v/>
      </c>
    </row>
    <row r="736" spans="7:7" x14ac:dyDescent="0.25">
      <c r="G736" s="81" t="str">
        <f>IF(Dashboard!N736="P","P",IF(Dashboard!O736="B","B",""))</f>
        <v/>
      </c>
    </row>
    <row r="737" spans="7:7" x14ac:dyDescent="0.25">
      <c r="G737" s="81" t="str">
        <f>IF(Dashboard!N737="P","P",IF(Dashboard!O737="B","B",""))</f>
        <v/>
      </c>
    </row>
    <row r="738" spans="7:7" x14ac:dyDescent="0.25">
      <c r="G738" s="81" t="str">
        <f>IF(Dashboard!N738="P","P",IF(Dashboard!O738="B","B",""))</f>
        <v/>
      </c>
    </row>
    <row r="739" spans="7:7" x14ac:dyDescent="0.25">
      <c r="G739" s="81" t="str">
        <f>IF(Dashboard!N739="P","P",IF(Dashboard!O739="B","B",""))</f>
        <v/>
      </c>
    </row>
    <row r="740" spans="7:7" x14ac:dyDescent="0.25">
      <c r="G740" s="81" t="str">
        <f>IF(Dashboard!N740="P","P",IF(Dashboard!O740="B","B",""))</f>
        <v/>
      </c>
    </row>
    <row r="741" spans="7:7" x14ac:dyDescent="0.25">
      <c r="G741" s="81" t="str">
        <f>IF(Dashboard!N741="P","P",IF(Dashboard!O741="B","B",""))</f>
        <v/>
      </c>
    </row>
    <row r="742" spans="7:7" x14ac:dyDescent="0.25">
      <c r="G742" s="81" t="str">
        <f>IF(Dashboard!N742="P","P",IF(Dashboard!O742="B","B",""))</f>
        <v/>
      </c>
    </row>
    <row r="743" spans="7:7" x14ac:dyDescent="0.25">
      <c r="G743" s="81" t="str">
        <f>IF(Dashboard!N743="P","P",IF(Dashboard!O743="B","B",""))</f>
        <v/>
      </c>
    </row>
    <row r="744" spans="7:7" x14ac:dyDescent="0.25">
      <c r="G744" s="81" t="str">
        <f>IF(Dashboard!N744="P","P",IF(Dashboard!O744="B","B",""))</f>
        <v/>
      </c>
    </row>
    <row r="745" spans="7:7" x14ac:dyDescent="0.25">
      <c r="G745" s="81" t="str">
        <f>IF(Dashboard!N745="P","P",IF(Dashboard!O745="B","B",""))</f>
        <v/>
      </c>
    </row>
    <row r="746" spans="7:7" x14ac:dyDescent="0.25">
      <c r="G746" s="81" t="str">
        <f>IF(Dashboard!N746="P","P",IF(Dashboard!O746="B","B",""))</f>
        <v/>
      </c>
    </row>
    <row r="747" spans="7:7" x14ac:dyDescent="0.25">
      <c r="G747" s="81" t="str">
        <f>IF(Dashboard!N747="P","P",IF(Dashboard!O747="B","B",""))</f>
        <v/>
      </c>
    </row>
    <row r="748" spans="7:7" x14ac:dyDescent="0.25">
      <c r="G748" s="81" t="str">
        <f>IF(Dashboard!N748="P","P",IF(Dashboard!O748="B","B",""))</f>
        <v/>
      </c>
    </row>
    <row r="749" spans="7:7" x14ac:dyDescent="0.25">
      <c r="G749" s="81" t="str">
        <f>IF(Dashboard!N749="P","P",IF(Dashboard!O749="B","B",""))</f>
        <v/>
      </c>
    </row>
    <row r="750" spans="7:7" x14ac:dyDescent="0.25">
      <c r="G750" s="81" t="str">
        <f>IF(Dashboard!N750="P","P",IF(Dashboard!O750="B","B",""))</f>
        <v/>
      </c>
    </row>
    <row r="751" spans="7:7" x14ac:dyDescent="0.25">
      <c r="G751" s="81" t="str">
        <f>IF(Dashboard!N751="P","P",IF(Dashboard!O751="B","B",""))</f>
        <v/>
      </c>
    </row>
    <row r="752" spans="7:7" x14ac:dyDescent="0.25">
      <c r="G752" s="81" t="str">
        <f>IF(Dashboard!N752="P","P",IF(Dashboard!O752="B","B",""))</f>
        <v/>
      </c>
    </row>
    <row r="753" spans="7:7" x14ac:dyDescent="0.25">
      <c r="G753" s="81" t="str">
        <f>IF(Dashboard!N753="P","P",IF(Dashboard!O753="B","B",""))</f>
        <v/>
      </c>
    </row>
    <row r="754" spans="7:7" x14ac:dyDescent="0.25">
      <c r="G754" s="81" t="str">
        <f>IF(Dashboard!N754="P","P",IF(Dashboard!O754="B","B",""))</f>
        <v/>
      </c>
    </row>
    <row r="755" spans="7:7" x14ac:dyDescent="0.25">
      <c r="G755" s="81" t="str">
        <f>IF(Dashboard!N755="P","P",IF(Dashboard!O755="B","B",""))</f>
        <v/>
      </c>
    </row>
    <row r="756" spans="7:7" x14ac:dyDescent="0.25">
      <c r="G756" s="81" t="str">
        <f>IF(Dashboard!N756="P","P",IF(Dashboard!O756="B","B",""))</f>
        <v/>
      </c>
    </row>
    <row r="757" spans="7:7" x14ac:dyDescent="0.25">
      <c r="G757" s="81" t="str">
        <f>IF(Dashboard!N757="P","P",IF(Dashboard!O757="B","B",""))</f>
        <v/>
      </c>
    </row>
    <row r="758" spans="7:7" x14ac:dyDescent="0.25">
      <c r="G758" s="81" t="str">
        <f>IF(Dashboard!N758="P","P",IF(Dashboard!O758="B","B",""))</f>
        <v/>
      </c>
    </row>
    <row r="759" spans="7:7" x14ac:dyDescent="0.25">
      <c r="G759" s="81" t="str">
        <f>IF(Dashboard!N759="P","P",IF(Dashboard!O759="B","B",""))</f>
        <v/>
      </c>
    </row>
    <row r="760" spans="7:7" x14ac:dyDescent="0.25">
      <c r="G760" s="81" t="str">
        <f>IF(Dashboard!N760="P","P",IF(Dashboard!O760="B","B",""))</f>
        <v/>
      </c>
    </row>
    <row r="761" spans="7:7" x14ac:dyDescent="0.25">
      <c r="G761" s="81" t="str">
        <f>IF(Dashboard!N761="P","P",IF(Dashboard!O761="B","B",""))</f>
        <v/>
      </c>
    </row>
    <row r="762" spans="7:7" x14ac:dyDescent="0.25">
      <c r="G762" s="81" t="str">
        <f>IF(Dashboard!N762="P","P",IF(Dashboard!O762="B","B",""))</f>
        <v/>
      </c>
    </row>
    <row r="763" spans="7:7" x14ac:dyDescent="0.25">
      <c r="G763" s="81" t="str">
        <f>IF(Dashboard!N763="P","P",IF(Dashboard!O763="B","B",""))</f>
        <v/>
      </c>
    </row>
    <row r="764" spans="7:7" x14ac:dyDescent="0.25">
      <c r="G764" s="81" t="str">
        <f>IF(Dashboard!N764="P","P",IF(Dashboard!O764="B","B",""))</f>
        <v/>
      </c>
    </row>
    <row r="765" spans="7:7" x14ac:dyDescent="0.25">
      <c r="G765" s="81" t="str">
        <f>IF(Dashboard!N765="P","P",IF(Dashboard!O765="B","B",""))</f>
        <v/>
      </c>
    </row>
    <row r="766" spans="7:7" x14ac:dyDescent="0.25">
      <c r="G766" s="81" t="str">
        <f>IF(Dashboard!N766="P","P",IF(Dashboard!O766="B","B",""))</f>
        <v/>
      </c>
    </row>
    <row r="767" spans="7:7" x14ac:dyDescent="0.25">
      <c r="G767" s="81" t="str">
        <f>IF(Dashboard!N767="P","P",IF(Dashboard!O767="B","B",""))</f>
        <v/>
      </c>
    </row>
    <row r="768" spans="7:7" x14ac:dyDescent="0.25">
      <c r="G768" s="81" t="str">
        <f>IF(Dashboard!N768="P","P",IF(Dashboard!O768="B","B",""))</f>
        <v/>
      </c>
    </row>
    <row r="769" spans="7:7" x14ac:dyDescent="0.25">
      <c r="G769" s="81" t="str">
        <f>IF(Dashboard!N769="P","P",IF(Dashboard!O769="B","B",""))</f>
        <v/>
      </c>
    </row>
    <row r="770" spans="7:7" x14ac:dyDescent="0.25">
      <c r="G770" s="81" t="str">
        <f>IF(Dashboard!N770="P","P",IF(Dashboard!O770="B","B",""))</f>
        <v/>
      </c>
    </row>
    <row r="771" spans="7:7" x14ac:dyDescent="0.25">
      <c r="G771" s="81" t="str">
        <f>IF(Dashboard!N771="P","P",IF(Dashboard!O771="B","B",""))</f>
        <v/>
      </c>
    </row>
    <row r="772" spans="7:7" x14ac:dyDescent="0.25">
      <c r="G772" s="81" t="str">
        <f>IF(Dashboard!N772="P","P",IF(Dashboard!O772="B","B",""))</f>
        <v/>
      </c>
    </row>
    <row r="773" spans="7:7" x14ac:dyDescent="0.25">
      <c r="G773" s="81" t="str">
        <f>IF(Dashboard!N773="P","P",IF(Dashboard!O773="B","B",""))</f>
        <v/>
      </c>
    </row>
    <row r="774" spans="7:7" x14ac:dyDescent="0.25">
      <c r="G774" s="81" t="str">
        <f>IF(Dashboard!N774="P","P",IF(Dashboard!O774="B","B",""))</f>
        <v/>
      </c>
    </row>
    <row r="775" spans="7:7" x14ac:dyDescent="0.25">
      <c r="G775" s="81" t="str">
        <f>IF(Dashboard!N775="P","P",IF(Dashboard!O775="B","B",""))</f>
        <v/>
      </c>
    </row>
    <row r="776" spans="7:7" x14ac:dyDescent="0.25">
      <c r="G776" s="81" t="str">
        <f>IF(Dashboard!N776="P","P",IF(Dashboard!O776="B","B",""))</f>
        <v/>
      </c>
    </row>
    <row r="777" spans="7:7" x14ac:dyDescent="0.25">
      <c r="G777" s="81" t="str">
        <f>IF(Dashboard!N777="P","P",IF(Dashboard!O777="B","B",""))</f>
        <v/>
      </c>
    </row>
    <row r="778" spans="7:7" x14ac:dyDescent="0.25">
      <c r="G778" s="81" t="str">
        <f>IF(Dashboard!N778="P","P",IF(Dashboard!O778="B","B",""))</f>
        <v/>
      </c>
    </row>
    <row r="779" spans="7:7" x14ac:dyDescent="0.25">
      <c r="G779" s="81" t="str">
        <f>IF(Dashboard!N779="P","P",IF(Dashboard!O779="B","B",""))</f>
        <v/>
      </c>
    </row>
    <row r="780" spans="7:7" x14ac:dyDescent="0.25">
      <c r="G780" s="81" t="str">
        <f>IF(Dashboard!N780="P","P",IF(Dashboard!O780="B","B",""))</f>
        <v/>
      </c>
    </row>
    <row r="781" spans="7:7" x14ac:dyDescent="0.25">
      <c r="G781" s="81" t="str">
        <f>IF(Dashboard!N781="P","P",IF(Dashboard!O781="B","B",""))</f>
        <v/>
      </c>
    </row>
    <row r="782" spans="7:7" x14ac:dyDescent="0.25">
      <c r="G782" s="81" t="str">
        <f>IF(Dashboard!N782="P","P",IF(Dashboard!O782="B","B",""))</f>
        <v/>
      </c>
    </row>
    <row r="783" spans="7:7" x14ac:dyDescent="0.25">
      <c r="G783" s="81" t="str">
        <f>IF(Dashboard!N783="P","P",IF(Dashboard!O783="B","B",""))</f>
        <v/>
      </c>
    </row>
    <row r="784" spans="7:7" x14ac:dyDescent="0.25">
      <c r="G784" s="81" t="str">
        <f>IF(Dashboard!N784="P","P",IF(Dashboard!O784="B","B",""))</f>
        <v/>
      </c>
    </row>
    <row r="785" spans="7:7" x14ac:dyDescent="0.25">
      <c r="G785" s="81" t="str">
        <f>IF(Dashboard!N785="P","P",IF(Dashboard!O785="B","B",""))</f>
        <v/>
      </c>
    </row>
    <row r="786" spans="7:7" x14ac:dyDescent="0.25">
      <c r="G786" s="81" t="str">
        <f>IF(Dashboard!N786="P","P",IF(Dashboard!O786="B","B",""))</f>
        <v/>
      </c>
    </row>
    <row r="787" spans="7:7" x14ac:dyDescent="0.25">
      <c r="G787" s="81" t="str">
        <f>IF(Dashboard!N787="P","P",IF(Dashboard!O787="B","B",""))</f>
        <v/>
      </c>
    </row>
    <row r="788" spans="7:7" x14ac:dyDescent="0.25">
      <c r="G788" s="81" t="str">
        <f>IF(Dashboard!N788="P","P",IF(Dashboard!O788="B","B",""))</f>
        <v/>
      </c>
    </row>
    <row r="789" spans="7:7" x14ac:dyDescent="0.25">
      <c r="G789" s="81" t="str">
        <f>IF(Dashboard!N789="P","P",IF(Dashboard!O789="B","B",""))</f>
        <v/>
      </c>
    </row>
    <row r="790" spans="7:7" x14ac:dyDescent="0.25">
      <c r="G790" s="81" t="str">
        <f>IF(Dashboard!N790="P","P",IF(Dashboard!O790="B","B",""))</f>
        <v/>
      </c>
    </row>
    <row r="791" spans="7:7" x14ac:dyDescent="0.25">
      <c r="G791" s="81" t="str">
        <f>IF(Dashboard!N791="P","P",IF(Dashboard!O791="B","B",""))</f>
        <v/>
      </c>
    </row>
    <row r="792" spans="7:7" x14ac:dyDescent="0.25">
      <c r="G792" s="81" t="str">
        <f>IF(Dashboard!N792="P","P",IF(Dashboard!O792="B","B",""))</f>
        <v/>
      </c>
    </row>
    <row r="793" spans="7:7" x14ac:dyDescent="0.25">
      <c r="G793" s="81" t="str">
        <f>IF(Dashboard!N793="P","P",IF(Dashboard!O793="B","B",""))</f>
        <v/>
      </c>
    </row>
    <row r="794" spans="7:7" x14ac:dyDescent="0.25">
      <c r="G794" s="81" t="str">
        <f>IF(Dashboard!N794="P","P",IF(Dashboard!O794="B","B",""))</f>
        <v/>
      </c>
    </row>
    <row r="795" spans="7:7" x14ac:dyDescent="0.25">
      <c r="G795" s="81" t="str">
        <f>IF(Dashboard!N795="P","P",IF(Dashboard!O795="B","B",""))</f>
        <v/>
      </c>
    </row>
    <row r="796" spans="7:7" x14ac:dyDescent="0.25">
      <c r="G796" s="81" t="str">
        <f>IF(Dashboard!N796="P","P",IF(Dashboard!O796="B","B",""))</f>
        <v/>
      </c>
    </row>
    <row r="797" spans="7:7" x14ac:dyDescent="0.25">
      <c r="G797" s="81" t="str">
        <f>IF(Dashboard!N797="P","P",IF(Dashboard!O797="B","B",""))</f>
        <v/>
      </c>
    </row>
    <row r="798" spans="7:7" x14ac:dyDescent="0.25">
      <c r="G798" s="81" t="str">
        <f>IF(Dashboard!N798="P","P",IF(Dashboard!O798="B","B",""))</f>
        <v/>
      </c>
    </row>
    <row r="799" spans="7:7" x14ac:dyDescent="0.25">
      <c r="G799" s="81" t="str">
        <f>IF(Dashboard!N799="P","P",IF(Dashboard!O799="B","B",""))</f>
        <v/>
      </c>
    </row>
    <row r="800" spans="7:7" x14ac:dyDescent="0.25">
      <c r="G800" s="81" t="str">
        <f>IF(Dashboard!N800="P","P",IF(Dashboard!O800="B","B",""))</f>
        <v/>
      </c>
    </row>
    <row r="801" spans="7:7" x14ac:dyDescent="0.25">
      <c r="G801" s="81" t="str">
        <f>IF(Dashboard!N801="P","P",IF(Dashboard!O801="B","B",""))</f>
        <v/>
      </c>
    </row>
    <row r="802" spans="7:7" x14ac:dyDescent="0.25">
      <c r="G802" s="81" t="str">
        <f>IF(Dashboard!N802="P","P",IF(Dashboard!O802="B","B",""))</f>
        <v/>
      </c>
    </row>
    <row r="803" spans="7:7" x14ac:dyDescent="0.25">
      <c r="G803" s="81" t="str">
        <f>IF(Dashboard!N803="P","P",IF(Dashboard!O803="B","B",""))</f>
        <v/>
      </c>
    </row>
    <row r="804" spans="7:7" x14ac:dyDescent="0.25">
      <c r="G804" s="81" t="str">
        <f>IF(Dashboard!N804="P","P",IF(Dashboard!O804="B","B",""))</f>
        <v/>
      </c>
    </row>
    <row r="805" spans="7:7" x14ac:dyDescent="0.25">
      <c r="G805" s="81" t="str">
        <f>IF(Dashboard!N805="P","P",IF(Dashboard!O805="B","B",""))</f>
        <v/>
      </c>
    </row>
    <row r="806" spans="7:7" x14ac:dyDescent="0.25">
      <c r="G806" s="81" t="str">
        <f>IF(Dashboard!N806="P","P",IF(Dashboard!O806="B","B",""))</f>
        <v/>
      </c>
    </row>
    <row r="807" spans="7:7" x14ac:dyDescent="0.25">
      <c r="G807" s="81" t="str">
        <f>IF(Dashboard!N807="P","P",IF(Dashboard!O807="B","B",""))</f>
        <v/>
      </c>
    </row>
    <row r="808" spans="7:7" x14ac:dyDescent="0.25">
      <c r="G808" s="81" t="str">
        <f>IF(Dashboard!N808="P","P",IF(Dashboard!O808="B","B",""))</f>
        <v/>
      </c>
    </row>
    <row r="809" spans="7:7" x14ac:dyDescent="0.25">
      <c r="G809" s="81" t="str">
        <f>IF(Dashboard!N809="P","P",IF(Dashboard!O809="B","B",""))</f>
        <v/>
      </c>
    </row>
    <row r="810" spans="7:7" x14ac:dyDescent="0.25">
      <c r="G810" s="81" t="str">
        <f>IF(Dashboard!N810="P","P",IF(Dashboard!O810="B","B",""))</f>
        <v/>
      </c>
    </row>
    <row r="811" spans="7:7" x14ac:dyDescent="0.25">
      <c r="G811" s="81" t="str">
        <f>IF(Dashboard!N811="P","P",IF(Dashboard!O811="B","B",""))</f>
        <v/>
      </c>
    </row>
    <row r="812" spans="7:7" x14ac:dyDescent="0.25">
      <c r="G812" s="81" t="str">
        <f>IF(Dashboard!N812="P","P",IF(Dashboard!O812="B","B",""))</f>
        <v/>
      </c>
    </row>
    <row r="813" spans="7:7" x14ac:dyDescent="0.25">
      <c r="G813" s="81" t="str">
        <f>IF(Dashboard!N813="P","P",IF(Dashboard!O813="B","B",""))</f>
        <v/>
      </c>
    </row>
    <row r="814" spans="7:7" x14ac:dyDescent="0.25">
      <c r="G814" s="81" t="str">
        <f>IF(Dashboard!N814="P","P",IF(Dashboard!O814="B","B",""))</f>
        <v/>
      </c>
    </row>
    <row r="815" spans="7:7" x14ac:dyDescent="0.25">
      <c r="G815" s="81" t="str">
        <f>IF(Dashboard!N815="P","P",IF(Dashboard!O815="B","B",""))</f>
        <v/>
      </c>
    </row>
    <row r="816" spans="7:7" x14ac:dyDescent="0.25">
      <c r="G816" s="81" t="str">
        <f>IF(Dashboard!N816="P","P",IF(Dashboard!O816="B","B",""))</f>
        <v/>
      </c>
    </row>
    <row r="817" spans="7:7" x14ac:dyDescent="0.25">
      <c r="G817" s="81" t="str">
        <f>IF(Dashboard!N817="P","P",IF(Dashboard!O817="B","B",""))</f>
        <v/>
      </c>
    </row>
    <row r="818" spans="7:7" x14ac:dyDescent="0.25">
      <c r="G818" s="81" t="str">
        <f>IF(Dashboard!N818="P","P",IF(Dashboard!O818="B","B",""))</f>
        <v/>
      </c>
    </row>
    <row r="819" spans="7:7" x14ac:dyDescent="0.25">
      <c r="G819" s="81" t="str">
        <f>IF(Dashboard!N819="P","P",IF(Dashboard!O819="B","B",""))</f>
        <v/>
      </c>
    </row>
    <row r="820" spans="7:7" x14ac:dyDescent="0.25">
      <c r="G820" s="81" t="str">
        <f>IF(Dashboard!N820="P","P",IF(Dashboard!O820="B","B",""))</f>
        <v/>
      </c>
    </row>
    <row r="821" spans="7:7" x14ac:dyDescent="0.25">
      <c r="G821" s="81" t="str">
        <f>IF(Dashboard!N821="P","P",IF(Dashboard!O821="B","B",""))</f>
        <v/>
      </c>
    </row>
    <row r="822" spans="7:7" x14ac:dyDescent="0.25">
      <c r="G822" s="81" t="str">
        <f>IF(Dashboard!N822="P","P",IF(Dashboard!O822="B","B",""))</f>
        <v/>
      </c>
    </row>
    <row r="823" spans="7:7" x14ac:dyDescent="0.25">
      <c r="G823" s="81" t="str">
        <f>IF(Dashboard!N823="P","P",IF(Dashboard!O823="B","B",""))</f>
        <v/>
      </c>
    </row>
    <row r="824" spans="7:7" x14ac:dyDescent="0.25">
      <c r="G824" s="81" t="str">
        <f>IF(Dashboard!N824="P","P",IF(Dashboard!O824="B","B",""))</f>
        <v/>
      </c>
    </row>
    <row r="825" spans="7:7" x14ac:dyDescent="0.25">
      <c r="G825" s="81" t="str">
        <f>IF(Dashboard!N825="P","P",IF(Dashboard!O825="B","B",""))</f>
        <v/>
      </c>
    </row>
    <row r="826" spans="7:7" x14ac:dyDescent="0.25">
      <c r="G826" s="81" t="str">
        <f>IF(Dashboard!N826="P","P",IF(Dashboard!O826="B","B",""))</f>
        <v/>
      </c>
    </row>
    <row r="827" spans="7:7" x14ac:dyDescent="0.25">
      <c r="G827" s="81" t="str">
        <f>IF(Dashboard!N827="P","P",IF(Dashboard!O827="B","B",""))</f>
        <v/>
      </c>
    </row>
    <row r="828" spans="7:7" x14ac:dyDescent="0.25">
      <c r="G828" s="81" t="str">
        <f>IF(Dashboard!N828="P","P",IF(Dashboard!O828="B","B",""))</f>
        <v/>
      </c>
    </row>
    <row r="829" spans="7:7" x14ac:dyDescent="0.25">
      <c r="G829" s="81" t="str">
        <f>IF(Dashboard!N829="P","P",IF(Dashboard!O829="B","B",""))</f>
        <v/>
      </c>
    </row>
    <row r="830" spans="7:7" x14ac:dyDescent="0.25">
      <c r="G830" s="81" t="str">
        <f>IF(Dashboard!N830="P","P",IF(Dashboard!O830="B","B",""))</f>
        <v/>
      </c>
    </row>
    <row r="831" spans="7:7" x14ac:dyDescent="0.25">
      <c r="G831" s="81" t="str">
        <f>IF(Dashboard!N831="P","P",IF(Dashboard!O831="B","B",""))</f>
        <v/>
      </c>
    </row>
    <row r="832" spans="7:7" x14ac:dyDescent="0.25">
      <c r="G832" s="81" t="str">
        <f>IF(Dashboard!N832="P","P",IF(Dashboard!O832="B","B",""))</f>
        <v/>
      </c>
    </row>
    <row r="833" spans="7:7" x14ac:dyDescent="0.25">
      <c r="G833" s="81" t="str">
        <f>IF(Dashboard!N833="P","P",IF(Dashboard!O833="B","B",""))</f>
        <v/>
      </c>
    </row>
    <row r="834" spans="7:7" x14ac:dyDescent="0.25">
      <c r="G834" s="81" t="str">
        <f>IF(Dashboard!N834="P","P",IF(Dashboard!O834="B","B",""))</f>
        <v/>
      </c>
    </row>
    <row r="835" spans="7:7" x14ac:dyDescent="0.25">
      <c r="G835" s="81" t="str">
        <f>IF(Dashboard!N835="P","P",IF(Dashboard!O835="B","B",""))</f>
        <v/>
      </c>
    </row>
    <row r="836" spans="7:7" x14ac:dyDescent="0.25">
      <c r="G836" s="81" t="str">
        <f>IF(Dashboard!N836="P","P",IF(Dashboard!O836="B","B",""))</f>
        <v/>
      </c>
    </row>
    <row r="837" spans="7:7" x14ac:dyDescent="0.25">
      <c r="G837" s="81" t="str">
        <f>IF(Dashboard!N837="P","P",IF(Dashboard!O837="B","B",""))</f>
        <v/>
      </c>
    </row>
    <row r="838" spans="7:7" x14ac:dyDescent="0.25">
      <c r="G838" s="81" t="str">
        <f>IF(Dashboard!N838="P","P",IF(Dashboard!O838="B","B",""))</f>
        <v/>
      </c>
    </row>
    <row r="839" spans="7:7" x14ac:dyDescent="0.25">
      <c r="G839" s="81" t="str">
        <f>IF(Dashboard!N839="P","P",IF(Dashboard!O839="B","B",""))</f>
        <v/>
      </c>
    </row>
    <row r="840" spans="7:7" x14ac:dyDescent="0.25">
      <c r="G840" s="81" t="str">
        <f>IF(Dashboard!N840="P","P",IF(Dashboard!O840="B","B",""))</f>
        <v/>
      </c>
    </row>
    <row r="841" spans="7:7" x14ac:dyDescent="0.25">
      <c r="G841" s="81" t="str">
        <f>IF(Dashboard!N841="P","P",IF(Dashboard!O841="B","B",""))</f>
        <v/>
      </c>
    </row>
    <row r="842" spans="7:7" x14ac:dyDescent="0.25">
      <c r="G842" s="81" t="str">
        <f>IF(Dashboard!N842="P","P",IF(Dashboard!O842="B","B",""))</f>
        <v/>
      </c>
    </row>
    <row r="843" spans="7:7" x14ac:dyDescent="0.25">
      <c r="G843" s="81" t="str">
        <f>IF(Dashboard!N843="P","P",IF(Dashboard!O843="B","B",""))</f>
        <v/>
      </c>
    </row>
    <row r="844" spans="7:7" x14ac:dyDescent="0.25">
      <c r="G844" s="81" t="str">
        <f>IF(Dashboard!N844="P","P",IF(Dashboard!O844="B","B",""))</f>
        <v/>
      </c>
    </row>
    <row r="845" spans="7:7" x14ac:dyDescent="0.25">
      <c r="G845" s="81" t="str">
        <f>IF(Dashboard!N845="P","P",IF(Dashboard!O845="B","B",""))</f>
        <v/>
      </c>
    </row>
    <row r="846" spans="7:7" x14ac:dyDescent="0.25">
      <c r="G846" s="81" t="str">
        <f>IF(Dashboard!N846="P","P",IF(Dashboard!O846="B","B",""))</f>
        <v/>
      </c>
    </row>
    <row r="847" spans="7:7" x14ac:dyDescent="0.25">
      <c r="G847" s="81" t="str">
        <f>IF(Dashboard!N847="P","P",IF(Dashboard!O847="B","B",""))</f>
        <v/>
      </c>
    </row>
    <row r="848" spans="7:7" x14ac:dyDescent="0.25">
      <c r="G848" s="81" t="str">
        <f>IF(Dashboard!N848="P","P",IF(Dashboard!O848="B","B",""))</f>
        <v/>
      </c>
    </row>
    <row r="849" spans="7:7" x14ac:dyDescent="0.25">
      <c r="G849" s="81" t="str">
        <f>IF(Dashboard!N849="P","P",IF(Dashboard!O849="B","B",""))</f>
        <v/>
      </c>
    </row>
    <row r="850" spans="7:7" x14ac:dyDescent="0.25">
      <c r="G850" s="81" t="str">
        <f>IF(Dashboard!N850="P","P",IF(Dashboard!O850="B","B",""))</f>
        <v/>
      </c>
    </row>
    <row r="851" spans="7:7" x14ac:dyDescent="0.25">
      <c r="G851" s="81" t="str">
        <f>IF(Dashboard!N851="P","P",IF(Dashboard!O851="B","B",""))</f>
        <v/>
      </c>
    </row>
    <row r="852" spans="7:7" x14ac:dyDescent="0.25">
      <c r="G852" s="81" t="str">
        <f>IF(Dashboard!N852="P","P",IF(Dashboard!O852="B","B",""))</f>
        <v/>
      </c>
    </row>
    <row r="853" spans="7:7" x14ac:dyDescent="0.25">
      <c r="G853" s="81" t="str">
        <f>IF(Dashboard!N853="P","P",IF(Dashboard!O853="B","B",""))</f>
        <v/>
      </c>
    </row>
    <row r="854" spans="7:7" x14ac:dyDescent="0.25">
      <c r="G854" s="81" t="str">
        <f>IF(Dashboard!N854="P","P",IF(Dashboard!O854="B","B",""))</f>
        <v/>
      </c>
    </row>
    <row r="855" spans="7:7" x14ac:dyDescent="0.25">
      <c r="G855" s="81" t="str">
        <f>IF(Dashboard!N855="P","P",IF(Dashboard!O855="B","B",""))</f>
        <v/>
      </c>
    </row>
    <row r="856" spans="7:7" x14ac:dyDescent="0.25">
      <c r="G856" s="81" t="str">
        <f>IF(Dashboard!N856="P","P",IF(Dashboard!O856="B","B",""))</f>
        <v/>
      </c>
    </row>
    <row r="857" spans="7:7" x14ac:dyDescent="0.25">
      <c r="G857" s="81" t="str">
        <f>IF(Dashboard!N857="P","P",IF(Dashboard!O857="B","B",""))</f>
        <v/>
      </c>
    </row>
    <row r="858" spans="7:7" x14ac:dyDescent="0.25">
      <c r="G858" s="81" t="str">
        <f>IF(Dashboard!N858="P","P",IF(Dashboard!O858="B","B",""))</f>
        <v/>
      </c>
    </row>
    <row r="859" spans="7:7" x14ac:dyDescent="0.25">
      <c r="G859" s="81" t="str">
        <f>IF(Dashboard!N859="P","P",IF(Dashboard!O859="B","B",""))</f>
        <v/>
      </c>
    </row>
    <row r="860" spans="7:7" x14ac:dyDescent="0.25">
      <c r="G860" s="81" t="str">
        <f>IF(Dashboard!N860="P","P",IF(Dashboard!O860="B","B",""))</f>
        <v/>
      </c>
    </row>
    <row r="861" spans="7:7" x14ac:dyDescent="0.25">
      <c r="G861" s="81" t="str">
        <f>IF(Dashboard!N861="P","P",IF(Dashboard!O861="B","B",""))</f>
        <v/>
      </c>
    </row>
    <row r="862" spans="7:7" x14ac:dyDescent="0.25">
      <c r="G862" s="81" t="str">
        <f>IF(Dashboard!N862="P","P",IF(Dashboard!O862="B","B",""))</f>
        <v/>
      </c>
    </row>
    <row r="863" spans="7:7" x14ac:dyDescent="0.25">
      <c r="G863" s="81" t="str">
        <f>IF(Dashboard!N863="P","P",IF(Dashboard!O863="B","B",""))</f>
        <v/>
      </c>
    </row>
    <row r="864" spans="7:7" x14ac:dyDescent="0.25">
      <c r="G864" s="81" t="str">
        <f>IF(Dashboard!N864="P","P",IF(Dashboard!O864="B","B",""))</f>
        <v/>
      </c>
    </row>
    <row r="865" spans="7:7" x14ac:dyDescent="0.25">
      <c r="G865" s="81" t="str">
        <f>IF(Dashboard!N865="P","P",IF(Dashboard!O865="B","B",""))</f>
        <v/>
      </c>
    </row>
    <row r="866" spans="7:7" x14ac:dyDescent="0.25">
      <c r="G866" s="81" t="str">
        <f>IF(Dashboard!N866="P","P",IF(Dashboard!O866="B","B",""))</f>
        <v/>
      </c>
    </row>
    <row r="867" spans="7:7" x14ac:dyDescent="0.25">
      <c r="G867" s="81" t="str">
        <f>IF(Dashboard!N867="P","P",IF(Dashboard!O867="B","B",""))</f>
        <v/>
      </c>
    </row>
    <row r="868" spans="7:7" x14ac:dyDescent="0.25">
      <c r="G868" s="81" t="str">
        <f>IF(Dashboard!N868="P","P",IF(Dashboard!O868="B","B",""))</f>
        <v/>
      </c>
    </row>
    <row r="869" spans="7:7" x14ac:dyDescent="0.25">
      <c r="G869" s="81" t="str">
        <f>IF(Dashboard!N869="P","P",IF(Dashboard!O869="B","B",""))</f>
        <v/>
      </c>
    </row>
    <row r="870" spans="7:7" x14ac:dyDescent="0.25">
      <c r="G870" s="81" t="str">
        <f>IF(Dashboard!N870="P","P",IF(Dashboard!O870="B","B",""))</f>
        <v/>
      </c>
    </row>
    <row r="871" spans="7:7" x14ac:dyDescent="0.25">
      <c r="G871" s="81" t="str">
        <f>IF(Dashboard!N871="P","P",IF(Dashboard!O871="B","B",""))</f>
        <v/>
      </c>
    </row>
    <row r="872" spans="7:7" x14ac:dyDescent="0.25">
      <c r="G872" s="81" t="str">
        <f>IF(Dashboard!N872="P","P",IF(Dashboard!O872="B","B",""))</f>
        <v/>
      </c>
    </row>
    <row r="873" spans="7:7" x14ac:dyDescent="0.25">
      <c r="G873" s="81" t="str">
        <f>IF(Dashboard!N873="P","P",IF(Dashboard!O873="B","B",""))</f>
        <v/>
      </c>
    </row>
    <row r="874" spans="7:7" x14ac:dyDescent="0.25">
      <c r="G874" s="81" t="str">
        <f>IF(Dashboard!N874="P","P",IF(Dashboard!O874="B","B",""))</f>
        <v/>
      </c>
    </row>
    <row r="875" spans="7:7" x14ac:dyDescent="0.25">
      <c r="G875" s="81" t="str">
        <f>IF(Dashboard!N875="P","P",IF(Dashboard!O875="B","B",""))</f>
        <v/>
      </c>
    </row>
    <row r="876" spans="7:7" x14ac:dyDescent="0.25">
      <c r="G876" s="81" t="str">
        <f>IF(Dashboard!N876="P","P",IF(Dashboard!O876="B","B",""))</f>
        <v/>
      </c>
    </row>
    <row r="877" spans="7:7" x14ac:dyDescent="0.25">
      <c r="G877" s="81" t="str">
        <f>IF(Dashboard!N877="P","P",IF(Dashboard!O877="B","B",""))</f>
        <v/>
      </c>
    </row>
    <row r="878" spans="7:7" x14ac:dyDescent="0.25">
      <c r="G878" s="81" t="str">
        <f>IF(Dashboard!N878="P","P",IF(Dashboard!O878="B","B",""))</f>
        <v/>
      </c>
    </row>
    <row r="879" spans="7:7" x14ac:dyDescent="0.25">
      <c r="G879" s="81" t="str">
        <f>IF(Dashboard!N879="P","P",IF(Dashboard!O879="B","B",""))</f>
        <v/>
      </c>
    </row>
    <row r="880" spans="7:7" x14ac:dyDescent="0.25">
      <c r="G880" s="81" t="str">
        <f>IF(Dashboard!N880="P","P",IF(Dashboard!O880="B","B",""))</f>
        <v/>
      </c>
    </row>
    <row r="881" spans="7:7" x14ac:dyDescent="0.25">
      <c r="G881" s="81" t="str">
        <f>IF(Dashboard!N881="P","P",IF(Dashboard!O881="B","B",""))</f>
        <v/>
      </c>
    </row>
    <row r="882" spans="7:7" x14ac:dyDescent="0.25">
      <c r="G882" s="81" t="str">
        <f>IF(Dashboard!N882="P","P",IF(Dashboard!O882="B","B",""))</f>
        <v/>
      </c>
    </row>
    <row r="883" spans="7:7" x14ac:dyDescent="0.25">
      <c r="G883" s="81" t="str">
        <f>IF(Dashboard!N883="P","P",IF(Dashboard!O883="B","B",""))</f>
        <v/>
      </c>
    </row>
    <row r="884" spans="7:7" x14ac:dyDescent="0.25">
      <c r="G884" s="81" t="str">
        <f>IF(Dashboard!N884="P","P",IF(Dashboard!O884="B","B",""))</f>
        <v/>
      </c>
    </row>
    <row r="885" spans="7:7" x14ac:dyDescent="0.25">
      <c r="G885" s="81" t="str">
        <f>IF(Dashboard!N885="P","P",IF(Dashboard!O885="B","B",""))</f>
        <v/>
      </c>
    </row>
    <row r="886" spans="7:7" x14ac:dyDescent="0.25">
      <c r="G886" s="81" t="str">
        <f>IF(Dashboard!N886="P","P",IF(Dashboard!O886="B","B",""))</f>
        <v/>
      </c>
    </row>
    <row r="887" spans="7:7" x14ac:dyDescent="0.25">
      <c r="G887" s="81" t="str">
        <f>IF(Dashboard!N887="P","P",IF(Dashboard!O887="B","B",""))</f>
        <v/>
      </c>
    </row>
    <row r="888" spans="7:7" x14ac:dyDescent="0.25">
      <c r="G888" s="81" t="str">
        <f>IF(Dashboard!N888="P","P",IF(Dashboard!O888="B","B",""))</f>
        <v/>
      </c>
    </row>
    <row r="889" spans="7:7" x14ac:dyDescent="0.25">
      <c r="G889" s="81" t="str">
        <f>IF(Dashboard!N889="P","P",IF(Dashboard!O889="B","B",""))</f>
        <v/>
      </c>
    </row>
    <row r="890" spans="7:7" x14ac:dyDescent="0.25">
      <c r="G890" s="81" t="str">
        <f>IF(Dashboard!N890="P","P",IF(Dashboard!O890="B","B",""))</f>
        <v/>
      </c>
    </row>
    <row r="891" spans="7:7" x14ac:dyDescent="0.25">
      <c r="G891" s="81" t="str">
        <f>IF(Dashboard!N891="P","P",IF(Dashboard!O891="B","B",""))</f>
        <v/>
      </c>
    </row>
    <row r="892" spans="7:7" x14ac:dyDescent="0.25">
      <c r="G892" s="81" t="str">
        <f>IF(Dashboard!N892="P","P",IF(Dashboard!O892="B","B",""))</f>
        <v/>
      </c>
    </row>
    <row r="893" spans="7:7" x14ac:dyDescent="0.25">
      <c r="G893" s="81" t="str">
        <f>IF(Dashboard!N893="P","P",IF(Dashboard!O893="B","B",""))</f>
        <v/>
      </c>
    </row>
    <row r="894" spans="7:7" x14ac:dyDescent="0.25">
      <c r="G894" s="81" t="str">
        <f>IF(Dashboard!N894="P","P",IF(Dashboard!O894="B","B",""))</f>
        <v/>
      </c>
    </row>
    <row r="895" spans="7:7" x14ac:dyDescent="0.25">
      <c r="G895" s="81" t="str">
        <f>IF(Dashboard!N895="P","P",IF(Dashboard!O895="B","B",""))</f>
        <v/>
      </c>
    </row>
    <row r="896" spans="7:7" x14ac:dyDescent="0.25">
      <c r="G896" s="81" t="str">
        <f>IF(Dashboard!N896="P","P",IF(Dashboard!O896="B","B",""))</f>
        <v/>
      </c>
    </row>
    <row r="897" spans="7:7" x14ac:dyDescent="0.25">
      <c r="G897" s="81" t="str">
        <f>IF(Dashboard!N897="P","P",IF(Dashboard!O897="B","B",""))</f>
        <v/>
      </c>
    </row>
    <row r="898" spans="7:7" x14ac:dyDescent="0.25">
      <c r="G898" s="81" t="str">
        <f>IF(Dashboard!N898="P","P",IF(Dashboard!O898="B","B",""))</f>
        <v/>
      </c>
    </row>
    <row r="899" spans="7:7" x14ac:dyDescent="0.25">
      <c r="G899" s="81" t="str">
        <f>IF(Dashboard!N899="P","P",IF(Dashboard!O899="B","B",""))</f>
        <v/>
      </c>
    </row>
    <row r="900" spans="7:7" x14ac:dyDescent="0.25">
      <c r="G900" s="81" t="str">
        <f>IF(Dashboard!N900="P","P",IF(Dashboard!O900="B","B",""))</f>
        <v/>
      </c>
    </row>
    <row r="901" spans="7:7" x14ac:dyDescent="0.25">
      <c r="G901" s="81" t="str">
        <f>IF(Dashboard!N901="P","P",IF(Dashboard!O901="B","B",""))</f>
        <v/>
      </c>
    </row>
    <row r="902" spans="7:7" x14ac:dyDescent="0.25">
      <c r="G902" s="81" t="str">
        <f>IF(Dashboard!N902="P","P",IF(Dashboard!O902="B","B",""))</f>
        <v/>
      </c>
    </row>
    <row r="903" spans="7:7" x14ac:dyDescent="0.25">
      <c r="G903" s="81" t="str">
        <f>IF(Dashboard!N903="P","P",IF(Dashboard!O903="B","B",""))</f>
        <v/>
      </c>
    </row>
    <row r="904" spans="7:7" x14ac:dyDescent="0.25">
      <c r="G904" s="81" t="str">
        <f>IF(Dashboard!N904="P","P",IF(Dashboard!O904="B","B",""))</f>
        <v/>
      </c>
    </row>
    <row r="905" spans="7:7" x14ac:dyDescent="0.25">
      <c r="G905" s="81" t="str">
        <f>IF(Dashboard!N905="P","P",IF(Dashboard!O905="B","B",""))</f>
        <v/>
      </c>
    </row>
    <row r="906" spans="7:7" x14ac:dyDescent="0.25">
      <c r="G906" s="81" t="str">
        <f>IF(Dashboard!N906="P","P",IF(Dashboard!O906="B","B",""))</f>
        <v/>
      </c>
    </row>
    <row r="907" spans="7:7" x14ac:dyDescent="0.25">
      <c r="G907" s="81" t="str">
        <f>IF(Dashboard!N907="P","P",IF(Dashboard!O907="B","B",""))</f>
        <v/>
      </c>
    </row>
    <row r="908" spans="7:7" x14ac:dyDescent="0.25">
      <c r="G908" s="81" t="str">
        <f>IF(Dashboard!N908="P","P",IF(Dashboard!O908="B","B",""))</f>
        <v/>
      </c>
    </row>
    <row r="909" spans="7:7" x14ac:dyDescent="0.25">
      <c r="G909" s="81" t="str">
        <f>IF(Dashboard!N909="P","P",IF(Dashboard!O909="B","B",""))</f>
        <v/>
      </c>
    </row>
    <row r="910" spans="7:7" x14ac:dyDescent="0.25">
      <c r="G910" s="81" t="str">
        <f>IF(Dashboard!N910="P","P",IF(Dashboard!O910="B","B",""))</f>
        <v/>
      </c>
    </row>
    <row r="911" spans="7:7" x14ac:dyDescent="0.25">
      <c r="G911" s="81" t="str">
        <f>IF(Dashboard!N911="P","P",IF(Dashboard!O911="B","B",""))</f>
        <v/>
      </c>
    </row>
    <row r="912" spans="7:7" x14ac:dyDescent="0.25">
      <c r="G912" s="81" t="str">
        <f>IF(Dashboard!N912="P","P",IF(Dashboard!O912="B","B",""))</f>
        <v/>
      </c>
    </row>
    <row r="913" spans="7:7" x14ac:dyDescent="0.25">
      <c r="G913" s="81" t="str">
        <f>IF(Dashboard!N913="P","P",IF(Dashboard!O913="B","B",""))</f>
        <v/>
      </c>
    </row>
    <row r="914" spans="7:7" x14ac:dyDescent="0.25">
      <c r="G914" s="81" t="str">
        <f>IF(Dashboard!N914="P","P",IF(Dashboard!O914="B","B",""))</f>
        <v/>
      </c>
    </row>
    <row r="915" spans="7:7" x14ac:dyDescent="0.25">
      <c r="G915" s="81" t="str">
        <f>IF(Dashboard!N915="P","P",IF(Dashboard!O915="B","B",""))</f>
        <v/>
      </c>
    </row>
    <row r="916" spans="7:7" x14ac:dyDescent="0.25">
      <c r="G916" s="81" t="str">
        <f>IF(Dashboard!N916="P","P",IF(Dashboard!O916="B","B",""))</f>
        <v/>
      </c>
    </row>
    <row r="917" spans="7:7" x14ac:dyDescent="0.25">
      <c r="G917" s="81" t="str">
        <f>IF(Dashboard!N917="P","P",IF(Dashboard!O917="B","B",""))</f>
        <v/>
      </c>
    </row>
    <row r="918" spans="7:7" x14ac:dyDescent="0.25">
      <c r="G918" s="81" t="str">
        <f>IF(Dashboard!N918="P","P",IF(Dashboard!O918="B","B",""))</f>
        <v/>
      </c>
    </row>
    <row r="919" spans="7:7" x14ac:dyDescent="0.25">
      <c r="G919" s="81" t="str">
        <f>IF(Dashboard!N919="P","P",IF(Dashboard!O919="B","B",""))</f>
        <v/>
      </c>
    </row>
    <row r="920" spans="7:7" x14ac:dyDescent="0.25">
      <c r="G920" s="81" t="str">
        <f>IF(Dashboard!N920="P","P",IF(Dashboard!O920="B","B",""))</f>
        <v/>
      </c>
    </row>
    <row r="921" spans="7:7" x14ac:dyDescent="0.25">
      <c r="G921" s="81" t="str">
        <f>IF(Dashboard!N921="P","P",IF(Dashboard!O921="B","B",""))</f>
        <v/>
      </c>
    </row>
    <row r="922" spans="7:7" x14ac:dyDescent="0.25">
      <c r="G922" s="81" t="str">
        <f>IF(Dashboard!N922="P","P",IF(Dashboard!O922="B","B",""))</f>
        <v/>
      </c>
    </row>
    <row r="923" spans="7:7" x14ac:dyDescent="0.25">
      <c r="G923" s="81" t="str">
        <f>IF(Dashboard!N923="P","P",IF(Dashboard!O923="B","B",""))</f>
        <v/>
      </c>
    </row>
    <row r="924" spans="7:7" x14ac:dyDescent="0.25">
      <c r="G924" s="81" t="str">
        <f>IF(Dashboard!N924="P","P",IF(Dashboard!O924="B","B",""))</f>
        <v/>
      </c>
    </row>
    <row r="925" spans="7:7" x14ac:dyDescent="0.25">
      <c r="G925" s="81" t="str">
        <f>IF(Dashboard!N925="P","P",IF(Dashboard!O925="B","B",""))</f>
        <v/>
      </c>
    </row>
    <row r="926" spans="7:7" x14ac:dyDescent="0.25">
      <c r="G926" s="81" t="str">
        <f>IF(Dashboard!N926="P","P",IF(Dashboard!O926="B","B",""))</f>
        <v/>
      </c>
    </row>
    <row r="927" spans="7:7" x14ac:dyDescent="0.25">
      <c r="G927" s="81" t="str">
        <f>IF(Dashboard!N927="P","P",IF(Dashboard!O927="B","B",""))</f>
        <v/>
      </c>
    </row>
    <row r="928" spans="7:7" x14ac:dyDescent="0.25">
      <c r="G928" s="81" t="str">
        <f>IF(Dashboard!N928="P","P",IF(Dashboard!O928="B","B",""))</f>
        <v/>
      </c>
    </row>
    <row r="929" spans="7:7" x14ac:dyDescent="0.25">
      <c r="G929" s="81" t="str">
        <f>IF(Dashboard!N929="P","P",IF(Dashboard!O929="B","B",""))</f>
        <v/>
      </c>
    </row>
    <row r="930" spans="7:7" x14ac:dyDescent="0.25">
      <c r="G930" s="81" t="str">
        <f>IF(Dashboard!N930="P","P",IF(Dashboard!O930="B","B",""))</f>
        <v/>
      </c>
    </row>
    <row r="931" spans="7:7" x14ac:dyDescent="0.25">
      <c r="G931" s="81" t="str">
        <f>IF(Dashboard!N931="P","P",IF(Dashboard!O931="B","B",""))</f>
        <v/>
      </c>
    </row>
    <row r="932" spans="7:7" x14ac:dyDescent="0.25">
      <c r="G932" s="81" t="str">
        <f>IF(Dashboard!N932="P","P",IF(Dashboard!O932="B","B",""))</f>
        <v/>
      </c>
    </row>
    <row r="933" spans="7:7" x14ac:dyDescent="0.25">
      <c r="G933" s="81" t="str">
        <f>IF(Dashboard!N933="P","P",IF(Dashboard!O933="B","B",""))</f>
        <v/>
      </c>
    </row>
    <row r="934" spans="7:7" x14ac:dyDescent="0.25">
      <c r="G934" s="81" t="str">
        <f>IF(Dashboard!N934="P","P",IF(Dashboard!O934="B","B",""))</f>
        <v/>
      </c>
    </row>
    <row r="935" spans="7:7" x14ac:dyDescent="0.25">
      <c r="G935" s="81" t="str">
        <f>IF(Dashboard!N935="P","P",IF(Dashboard!O935="B","B",""))</f>
        <v/>
      </c>
    </row>
    <row r="936" spans="7:7" x14ac:dyDescent="0.25">
      <c r="G936" s="81" t="str">
        <f>IF(Dashboard!N936="P","P",IF(Dashboard!O936="B","B",""))</f>
        <v/>
      </c>
    </row>
    <row r="937" spans="7:7" x14ac:dyDescent="0.25">
      <c r="G937" s="81" t="str">
        <f>IF(Dashboard!N937="P","P",IF(Dashboard!O937="B","B",""))</f>
        <v/>
      </c>
    </row>
    <row r="938" spans="7:7" x14ac:dyDescent="0.25">
      <c r="G938" s="81" t="str">
        <f>IF(Dashboard!N938="P","P",IF(Dashboard!O938="B","B",""))</f>
        <v/>
      </c>
    </row>
    <row r="939" spans="7:7" x14ac:dyDescent="0.25">
      <c r="G939" s="81" t="str">
        <f>IF(Dashboard!N939="P","P",IF(Dashboard!O939="B","B",""))</f>
        <v/>
      </c>
    </row>
    <row r="940" spans="7:7" x14ac:dyDescent="0.25">
      <c r="G940" s="81" t="str">
        <f>IF(Dashboard!N940="P","P",IF(Dashboard!O940="B","B",""))</f>
        <v/>
      </c>
    </row>
    <row r="941" spans="7:7" x14ac:dyDescent="0.25">
      <c r="G941" s="81" t="str">
        <f>IF(Dashboard!N941="P","P",IF(Dashboard!O941="B","B",""))</f>
        <v/>
      </c>
    </row>
    <row r="942" spans="7:7" x14ac:dyDescent="0.25">
      <c r="G942" s="81" t="str">
        <f>IF(Dashboard!N942="P","P",IF(Dashboard!O942="B","B",""))</f>
        <v/>
      </c>
    </row>
    <row r="943" spans="7:7" x14ac:dyDescent="0.25">
      <c r="G943" s="81" t="str">
        <f>IF(Dashboard!N943="P","P",IF(Dashboard!O943="B","B",""))</f>
        <v/>
      </c>
    </row>
    <row r="944" spans="7:7" x14ac:dyDescent="0.25">
      <c r="G944" s="81" t="str">
        <f>IF(Dashboard!N944="P","P",IF(Dashboard!O944="B","B",""))</f>
        <v/>
      </c>
    </row>
    <row r="945" spans="7:7" x14ac:dyDescent="0.25">
      <c r="G945" s="81" t="str">
        <f>IF(Dashboard!N945="P","P",IF(Dashboard!O945="B","B",""))</f>
        <v/>
      </c>
    </row>
    <row r="946" spans="7:7" x14ac:dyDescent="0.25">
      <c r="G946" s="81" t="str">
        <f>IF(Dashboard!N946="P","P",IF(Dashboard!O946="B","B",""))</f>
        <v/>
      </c>
    </row>
    <row r="947" spans="7:7" x14ac:dyDescent="0.25">
      <c r="G947" s="81" t="str">
        <f>IF(Dashboard!N947="P","P",IF(Dashboard!O947="B","B",""))</f>
        <v/>
      </c>
    </row>
    <row r="948" spans="7:7" x14ac:dyDescent="0.25">
      <c r="G948" s="81" t="str">
        <f>IF(Dashboard!N948="P","P",IF(Dashboard!O948="B","B",""))</f>
        <v/>
      </c>
    </row>
    <row r="949" spans="7:7" x14ac:dyDescent="0.25">
      <c r="G949" s="81" t="str">
        <f>IF(Dashboard!N949="P","P",IF(Dashboard!O949="B","B",""))</f>
        <v/>
      </c>
    </row>
    <row r="950" spans="7:7" x14ac:dyDescent="0.25">
      <c r="G950" s="81" t="str">
        <f>IF(Dashboard!N950="P","P",IF(Dashboard!O950="B","B",""))</f>
        <v/>
      </c>
    </row>
    <row r="951" spans="7:7" x14ac:dyDescent="0.25">
      <c r="G951" s="81" t="str">
        <f>IF(Dashboard!N951="P","P",IF(Dashboard!O951="B","B",""))</f>
        <v/>
      </c>
    </row>
    <row r="952" spans="7:7" x14ac:dyDescent="0.25">
      <c r="G952" s="81" t="str">
        <f>IF(Dashboard!N952="P","P",IF(Dashboard!O952="B","B",""))</f>
        <v/>
      </c>
    </row>
    <row r="953" spans="7:7" x14ac:dyDescent="0.25">
      <c r="G953" s="81" t="str">
        <f>IF(Dashboard!N953="P","P",IF(Dashboard!O953="B","B",""))</f>
        <v/>
      </c>
    </row>
    <row r="954" spans="7:7" x14ac:dyDescent="0.25">
      <c r="G954" s="81" t="str">
        <f>IF(Dashboard!N954="P","P",IF(Dashboard!O954="B","B",""))</f>
        <v/>
      </c>
    </row>
    <row r="955" spans="7:7" x14ac:dyDescent="0.25">
      <c r="G955" s="81" t="str">
        <f>IF(Dashboard!N955="P","P",IF(Dashboard!O955="B","B",""))</f>
        <v/>
      </c>
    </row>
    <row r="956" spans="7:7" x14ac:dyDescent="0.25">
      <c r="G956" s="81" t="str">
        <f>IF(Dashboard!N956="P","P",IF(Dashboard!O956="B","B",""))</f>
        <v/>
      </c>
    </row>
    <row r="957" spans="7:7" x14ac:dyDescent="0.25">
      <c r="G957" s="81" t="str">
        <f>IF(Dashboard!N957="P","P",IF(Dashboard!O957="B","B",""))</f>
        <v/>
      </c>
    </row>
    <row r="958" spans="7:7" x14ac:dyDescent="0.25">
      <c r="G958" s="81" t="str">
        <f>IF(Dashboard!N958="P","P",IF(Dashboard!O958="B","B",""))</f>
        <v/>
      </c>
    </row>
    <row r="959" spans="7:7" x14ac:dyDescent="0.25">
      <c r="G959" s="81" t="str">
        <f>IF(Dashboard!N959="P","P",IF(Dashboard!O959="B","B",""))</f>
        <v/>
      </c>
    </row>
    <row r="960" spans="7:7" x14ac:dyDescent="0.25">
      <c r="G960" s="81" t="str">
        <f>IF(Dashboard!N960="P","P",IF(Dashboard!O960="B","B",""))</f>
        <v/>
      </c>
    </row>
    <row r="961" spans="7:7" x14ac:dyDescent="0.25">
      <c r="G961" s="81" t="str">
        <f>IF(Dashboard!N961="P","P",IF(Dashboard!O961="B","B",""))</f>
        <v/>
      </c>
    </row>
    <row r="962" spans="7:7" x14ac:dyDescent="0.25">
      <c r="G962" s="81" t="str">
        <f>IF(Dashboard!N962="P","P",IF(Dashboard!O962="B","B",""))</f>
        <v/>
      </c>
    </row>
    <row r="963" spans="7:7" x14ac:dyDescent="0.25">
      <c r="G963" s="81" t="str">
        <f>IF(Dashboard!N963="P","P",IF(Dashboard!O963="B","B",""))</f>
        <v/>
      </c>
    </row>
    <row r="964" spans="7:7" x14ac:dyDescent="0.25">
      <c r="G964" s="81" t="str">
        <f>IF(Dashboard!N964="P","P",IF(Dashboard!O964="B","B",""))</f>
        <v/>
      </c>
    </row>
    <row r="965" spans="7:7" x14ac:dyDescent="0.25">
      <c r="G965" s="81" t="str">
        <f>IF(Dashboard!N965="P","P",IF(Dashboard!O965="B","B",""))</f>
        <v/>
      </c>
    </row>
    <row r="966" spans="7:7" x14ac:dyDescent="0.25">
      <c r="G966" s="81" t="str">
        <f>IF(Dashboard!N966="P","P",IF(Dashboard!O966="B","B",""))</f>
        <v/>
      </c>
    </row>
    <row r="967" spans="7:7" x14ac:dyDescent="0.25">
      <c r="G967" s="81" t="str">
        <f>IF(Dashboard!N967="P","P",IF(Dashboard!O967="B","B",""))</f>
        <v/>
      </c>
    </row>
    <row r="968" spans="7:7" x14ac:dyDescent="0.25">
      <c r="G968" s="81" t="str">
        <f>IF(Dashboard!N968="P","P",IF(Dashboard!O968="B","B",""))</f>
        <v/>
      </c>
    </row>
    <row r="969" spans="7:7" x14ac:dyDescent="0.25">
      <c r="G969" s="81" t="str">
        <f>IF(Dashboard!N969="P","P",IF(Dashboard!O969="B","B",""))</f>
        <v/>
      </c>
    </row>
    <row r="970" spans="7:7" x14ac:dyDescent="0.25">
      <c r="G970" s="81" t="str">
        <f>IF(Dashboard!N970="P","P",IF(Dashboard!O970="B","B",""))</f>
        <v/>
      </c>
    </row>
    <row r="971" spans="7:7" x14ac:dyDescent="0.25">
      <c r="G971" s="81" t="str">
        <f>IF(Dashboard!N971="P","P",IF(Dashboard!O971="B","B",""))</f>
        <v/>
      </c>
    </row>
    <row r="972" spans="7:7" x14ac:dyDescent="0.25">
      <c r="G972" s="81" t="str">
        <f>IF(Dashboard!N972="P","P",IF(Dashboard!O972="B","B",""))</f>
        <v/>
      </c>
    </row>
    <row r="973" spans="7:7" x14ac:dyDescent="0.25">
      <c r="G973" s="81" t="str">
        <f>IF(Dashboard!N973="P","P",IF(Dashboard!O973="B","B",""))</f>
        <v/>
      </c>
    </row>
    <row r="974" spans="7:7" x14ac:dyDescent="0.25">
      <c r="G974" s="81" t="str">
        <f>IF(Dashboard!N974="P","P",IF(Dashboard!O974="B","B",""))</f>
        <v/>
      </c>
    </row>
    <row r="975" spans="7:7" x14ac:dyDescent="0.25">
      <c r="G975" s="81" t="str">
        <f>IF(Dashboard!N975="P","P",IF(Dashboard!O975="B","B",""))</f>
        <v/>
      </c>
    </row>
    <row r="976" spans="7:7" x14ac:dyDescent="0.25">
      <c r="G976" s="81" t="str">
        <f>IF(Dashboard!N976="P","P",IF(Dashboard!O976="B","B",""))</f>
        <v/>
      </c>
    </row>
    <row r="977" spans="7:7" x14ac:dyDescent="0.25">
      <c r="G977" s="81" t="str">
        <f>IF(Dashboard!N977="P","P",IF(Dashboard!O977="B","B",""))</f>
        <v/>
      </c>
    </row>
    <row r="978" spans="7:7" x14ac:dyDescent="0.25">
      <c r="G978" s="81" t="str">
        <f>IF(Dashboard!N978="P","P",IF(Dashboard!O978="B","B",""))</f>
        <v/>
      </c>
    </row>
    <row r="979" spans="7:7" x14ac:dyDescent="0.25">
      <c r="G979" s="81" t="str">
        <f>IF(Dashboard!N979="P","P",IF(Dashboard!O979="B","B",""))</f>
        <v/>
      </c>
    </row>
    <row r="980" spans="7:7" x14ac:dyDescent="0.25">
      <c r="G980" s="81" t="str">
        <f>IF(Dashboard!N980="P","P",IF(Dashboard!O980="B","B",""))</f>
        <v/>
      </c>
    </row>
    <row r="981" spans="7:7" x14ac:dyDescent="0.25">
      <c r="G981" s="81" t="str">
        <f>IF(Dashboard!N981="P","P",IF(Dashboard!O981="B","B",""))</f>
        <v/>
      </c>
    </row>
    <row r="982" spans="7:7" x14ac:dyDescent="0.25">
      <c r="G982" s="81" t="str">
        <f>IF(Dashboard!N982="P","P",IF(Dashboard!O982="B","B",""))</f>
        <v/>
      </c>
    </row>
    <row r="983" spans="7:7" x14ac:dyDescent="0.25">
      <c r="G983" s="81" t="str">
        <f>IF(Dashboard!N983="P","P",IF(Dashboard!O983="B","B",""))</f>
        <v/>
      </c>
    </row>
    <row r="984" spans="7:7" x14ac:dyDescent="0.25">
      <c r="G984" s="81" t="str">
        <f>IF(Dashboard!N984="P","P",IF(Dashboard!O984="B","B",""))</f>
        <v/>
      </c>
    </row>
    <row r="985" spans="7:7" x14ac:dyDescent="0.25">
      <c r="G985" s="81" t="str">
        <f>IF(Dashboard!N985="P","P",IF(Dashboard!O985="B","B",""))</f>
        <v/>
      </c>
    </row>
    <row r="986" spans="7:7" x14ac:dyDescent="0.25">
      <c r="G986" s="81" t="str">
        <f>IF(Dashboard!N986="P","P",IF(Dashboard!O986="B","B",""))</f>
        <v/>
      </c>
    </row>
    <row r="987" spans="7:7" x14ac:dyDescent="0.25">
      <c r="G987" s="81" t="str">
        <f>IF(Dashboard!N987="P","P",IF(Dashboard!O987="B","B",""))</f>
        <v/>
      </c>
    </row>
    <row r="988" spans="7:7" x14ac:dyDescent="0.25">
      <c r="G988" s="81" t="str">
        <f>IF(Dashboard!N988="P","P",IF(Dashboard!O988="B","B",""))</f>
        <v/>
      </c>
    </row>
    <row r="989" spans="7:7" x14ac:dyDescent="0.25">
      <c r="G989" s="81" t="str">
        <f>IF(Dashboard!N989="P","P",IF(Dashboard!O989="B","B",""))</f>
        <v/>
      </c>
    </row>
    <row r="990" spans="7:7" x14ac:dyDescent="0.25">
      <c r="G990" s="81" t="str">
        <f>IF(Dashboard!N990="P","P",IF(Dashboard!O990="B","B",""))</f>
        <v/>
      </c>
    </row>
    <row r="991" spans="7:7" x14ac:dyDescent="0.25">
      <c r="G991" s="81" t="str">
        <f>IF(Dashboard!N991="P","P",IF(Dashboard!O991="B","B",""))</f>
        <v/>
      </c>
    </row>
    <row r="992" spans="7:7" x14ac:dyDescent="0.25">
      <c r="G992" s="81" t="str">
        <f>IF(Dashboard!N992="P","P",IF(Dashboard!O992="B","B",""))</f>
        <v/>
      </c>
    </row>
    <row r="993" spans="7:7" x14ac:dyDescent="0.25">
      <c r="G993" s="81" t="str">
        <f>IF(Dashboard!N993="P","P",IF(Dashboard!O993="B","B",""))</f>
        <v/>
      </c>
    </row>
    <row r="994" spans="7:7" x14ac:dyDescent="0.25">
      <c r="G994" s="81" t="str">
        <f>IF(Dashboard!N994="P","P",IF(Dashboard!O994="B","B",""))</f>
        <v/>
      </c>
    </row>
    <row r="995" spans="7:7" x14ac:dyDescent="0.25">
      <c r="G995" s="81" t="str">
        <f>IF(Dashboard!N995="P","P",IF(Dashboard!O995="B","B",""))</f>
        <v/>
      </c>
    </row>
    <row r="996" spans="7:7" x14ac:dyDescent="0.25">
      <c r="G996" s="81" t="str">
        <f>IF(Dashboard!N996="P","P",IF(Dashboard!O996="B","B",""))</f>
        <v/>
      </c>
    </row>
    <row r="997" spans="7:7" x14ac:dyDescent="0.25">
      <c r="G997" s="81" t="str">
        <f>IF(Dashboard!N997="P","P",IF(Dashboard!O997="B","B",""))</f>
        <v/>
      </c>
    </row>
    <row r="998" spans="7:7" x14ac:dyDescent="0.25">
      <c r="G998" s="81" t="str">
        <f>IF(Dashboard!N998="P","P",IF(Dashboard!O998="B","B",""))</f>
        <v/>
      </c>
    </row>
    <row r="999" spans="7:7" x14ac:dyDescent="0.25">
      <c r="G999" s="81" t="str">
        <f>IF(Dashboard!N999="P","P",IF(Dashboard!O999="B","B",""))</f>
        <v/>
      </c>
    </row>
    <row r="1000" spans="7:7" x14ac:dyDescent="0.25">
      <c r="G1000" s="81" t="str">
        <f>IF(Dashboard!N1000="P","P",IF(Dashboard!O1000="B","B",""))</f>
        <v/>
      </c>
    </row>
    <row r="1001" spans="7:7" x14ac:dyDescent="0.25">
      <c r="G1001" s="81" t="str">
        <f>IF(Dashboard!N1001="P","P",IF(Dashboard!O1001="B","B",""))</f>
        <v/>
      </c>
    </row>
    <row r="1002" spans="7:7" x14ac:dyDescent="0.25">
      <c r="G1002" s="81" t="str">
        <f>IF(Dashboard!N1002="P","P",IF(Dashboard!O1002="B","B",""))</f>
        <v/>
      </c>
    </row>
    <row r="1003" spans="7:7" x14ac:dyDescent="0.25">
      <c r="G1003" s="81" t="str">
        <f>IF(Dashboard!N1003="P","P",IF(Dashboard!O1003="B","B",""))</f>
        <v/>
      </c>
    </row>
    <row r="1004" spans="7:7" x14ac:dyDescent="0.25">
      <c r="G1004" s="81" t="str">
        <f>IF(Dashboard!N1004="P","P",IF(Dashboard!O1004="B","B",""))</f>
        <v/>
      </c>
    </row>
    <row r="1005" spans="7:7" x14ac:dyDescent="0.25">
      <c r="G1005" s="81" t="str">
        <f>IF(Dashboard!N1005="P","P",IF(Dashboard!O1005="B","B",""))</f>
        <v/>
      </c>
    </row>
    <row r="1006" spans="7:7" x14ac:dyDescent="0.25">
      <c r="G1006" s="81" t="str">
        <f>IF(Dashboard!N1006="P","P",IF(Dashboard!O1006="B","B",""))</f>
        <v/>
      </c>
    </row>
    <row r="1007" spans="7:7" x14ac:dyDescent="0.25">
      <c r="G1007" s="81" t="str">
        <f>IF(Dashboard!N1007="P","P",IF(Dashboard!O1007="B","B",""))</f>
        <v/>
      </c>
    </row>
    <row r="1008" spans="7:7" x14ac:dyDescent="0.25">
      <c r="G1008" s="81" t="str">
        <f>IF(Dashboard!N1008="P","P",IF(Dashboard!O1008="B","B",""))</f>
        <v/>
      </c>
    </row>
    <row r="1009" spans="7:7" x14ac:dyDescent="0.25">
      <c r="G1009" s="81" t="str">
        <f>IF(Dashboard!N1009="P","P",IF(Dashboard!O1009="B","B",""))</f>
        <v/>
      </c>
    </row>
    <row r="1010" spans="7:7" x14ac:dyDescent="0.25">
      <c r="G1010" s="81" t="str">
        <f>IF(Dashboard!N1010="P","P",IF(Dashboard!O1010="B","B",""))</f>
        <v/>
      </c>
    </row>
    <row r="1011" spans="7:7" x14ac:dyDescent="0.25">
      <c r="G1011" s="81" t="str">
        <f>IF(Dashboard!N1011="P","P",IF(Dashboard!O1011="B","B",""))</f>
        <v/>
      </c>
    </row>
    <row r="1012" spans="7:7" x14ac:dyDescent="0.25">
      <c r="G1012" s="81" t="str">
        <f>IF(Dashboard!N1012="P","P",IF(Dashboard!O1012="B","B",""))</f>
        <v/>
      </c>
    </row>
    <row r="1013" spans="7:7" x14ac:dyDescent="0.25">
      <c r="G1013" s="81" t="str">
        <f>IF(Dashboard!N1013="P","P",IF(Dashboard!O1013="B","B",""))</f>
        <v/>
      </c>
    </row>
    <row r="1014" spans="7:7" x14ac:dyDescent="0.25">
      <c r="G1014" s="81" t="str">
        <f>IF(Dashboard!N1014="P","P",IF(Dashboard!O1014="B","B",""))</f>
        <v/>
      </c>
    </row>
    <row r="1015" spans="7:7" x14ac:dyDescent="0.25">
      <c r="G1015" s="81" t="str">
        <f>IF(Dashboard!N1015="P","P",IF(Dashboard!O1015="B","B",""))</f>
        <v/>
      </c>
    </row>
    <row r="1016" spans="7:7" x14ac:dyDescent="0.25">
      <c r="G1016" s="81" t="str">
        <f>IF(Dashboard!N1016="P","P",IF(Dashboard!O1016="B","B",""))</f>
        <v/>
      </c>
    </row>
    <row r="1017" spans="7:7" x14ac:dyDescent="0.25">
      <c r="G1017" s="81" t="str">
        <f>IF(Dashboard!N1017="P","P",IF(Dashboard!O1017="B","B",""))</f>
        <v/>
      </c>
    </row>
    <row r="1018" spans="7:7" x14ac:dyDescent="0.25">
      <c r="G1018" s="81" t="str">
        <f>IF(Dashboard!N1018="P","P",IF(Dashboard!O1018="B","B",""))</f>
        <v/>
      </c>
    </row>
    <row r="1019" spans="7:7" x14ac:dyDescent="0.25">
      <c r="G1019" s="81" t="str">
        <f>IF(Dashboard!N1019="P","P",IF(Dashboard!O1019="B","B",""))</f>
        <v/>
      </c>
    </row>
    <row r="1020" spans="7:7" x14ac:dyDescent="0.25">
      <c r="G1020" s="81" t="str">
        <f>IF(Dashboard!N1020="P","P",IF(Dashboard!O1020="B","B",""))</f>
        <v/>
      </c>
    </row>
    <row r="1021" spans="7:7" x14ac:dyDescent="0.25">
      <c r="G1021" s="81" t="str">
        <f>IF(Dashboard!N1021="P","P",IF(Dashboard!O1021="B","B",""))</f>
        <v/>
      </c>
    </row>
    <row r="1022" spans="7:7" x14ac:dyDescent="0.25">
      <c r="G1022" s="81" t="str">
        <f>IF(Dashboard!N1022="P","P",IF(Dashboard!O1022="B","B",""))</f>
        <v/>
      </c>
    </row>
    <row r="1023" spans="7:7" x14ac:dyDescent="0.25">
      <c r="G1023" s="81" t="str">
        <f>IF(Dashboard!N1023="P","P",IF(Dashboard!O1023="B","B",""))</f>
        <v/>
      </c>
    </row>
    <row r="1024" spans="7:7" x14ac:dyDescent="0.25">
      <c r="G1024" s="81" t="str">
        <f>IF(Dashboard!N1024="P","P",IF(Dashboard!O1024="B","B",""))</f>
        <v/>
      </c>
    </row>
    <row r="1025" spans="7:7" x14ac:dyDescent="0.25">
      <c r="G1025" s="81" t="str">
        <f>IF(Dashboard!N1025="P","P",IF(Dashboard!O1025="B","B",""))</f>
        <v/>
      </c>
    </row>
    <row r="1026" spans="7:7" x14ac:dyDescent="0.25">
      <c r="G1026" s="81" t="str">
        <f>IF(Dashboard!N1026="P","P",IF(Dashboard!O1026="B","B",""))</f>
        <v/>
      </c>
    </row>
    <row r="1027" spans="7:7" x14ac:dyDescent="0.25">
      <c r="G1027" s="81" t="str">
        <f>IF(Dashboard!N1027="P","P",IF(Dashboard!O1027="B","B",""))</f>
        <v/>
      </c>
    </row>
    <row r="1028" spans="7:7" x14ac:dyDescent="0.25">
      <c r="G1028" s="81" t="str">
        <f>IF(Dashboard!N1028="P","P",IF(Dashboard!O1028="B","B",""))</f>
        <v/>
      </c>
    </row>
    <row r="1029" spans="7:7" x14ac:dyDescent="0.25">
      <c r="G1029" s="81" t="str">
        <f>IF(Dashboard!N1029="P","P",IF(Dashboard!O1029="B","B",""))</f>
        <v/>
      </c>
    </row>
    <row r="1030" spans="7:7" x14ac:dyDescent="0.25">
      <c r="G1030" s="81" t="str">
        <f>IF(Dashboard!N1030="P","P",IF(Dashboard!O1030="B","B",""))</f>
        <v/>
      </c>
    </row>
    <row r="1031" spans="7:7" x14ac:dyDescent="0.25">
      <c r="G1031" s="81" t="str">
        <f>IF(Dashboard!N1031="P","P",IF(Dashboard!O1031="B","B",""))</f>
        <v/>
      </c>
    </row>
    <row r="1032" spans="7:7" x14ac:dyDescent="0.25">
      <c r="G1032" s="81" t="str">
        <f>IF(Dashboard!N1032="P","P",IF(Dashboard!O1032="B","B",""))</f>
        <v/>
      </c>
    </row>
    <row r="1033" spans="7:7" x14ac:dyDescent="0.25">
      <c r="G1033" s="81" t="str">
        <f>IF(Dashboard!N1033="P","P",IF(Dashboard!O1033="B","B",""))</f>
        <v/>
      </c>
    </row>
    <row r="1034" spans="7:7" x14ac:dyDescent="0.25">
      <c r="G1034" s="81" t="str">
        <f>IF(Dashboard!N1034="P","P",IF(Dashboard!O1034="B","B",""))</f>
        <v/>
      </c>
    </row>
    <row r="1035" spans="7:7" x14ac:dyDescent="0.25">
      <c r="G1035" s="81" t="str">
        <f>IF(Dashboard!N1035="P","P",IF(Dashboard!O1035="B","B",""))</f>
        <v/>
      </c>
    </row>
    <row r="1036" spans="7:7" x14ac:dyDescent="0.25">
      <c r="G1036" s="81" t="str">
        <f>IF(Dashboard!N1036="P","P",IF(Dashboard!O1036="B","B",""))</f>
        <v/>
      </c>
    </row>
    <row r="1037" spans="7:7" x14ac:dyDescent="0.25">
      <c r="G1037" s="81" t="str">
        <f>IF(Dashboard!N1037="P","P",IF(Dashboard!O1037="B","B",""))</f>
        <v/>
      </c>
    </row>
    <row r="1038" spans="7:7" x14ac:dyDescent="0.25">
      <c r="G1038" s="81" t="str">
        <f>IF(Dashboard!N1038="P","P",IF(Dashboard!O1038="B","B",""))</f>
        <v/>
      </c>
    </row>
    <row r="1039" spans="7:7" x14ac:dyDescent="0.25">
      <c r="G1039" s="81" t="str">
        <f>IF(Dashboard!N1039="P","P",IF(Dashboard!O1039="B","B",""))</f>
        <v/>
      </c>
    </row>
    <row r="1040" spans="7:7" x14ac:dyDescent="0.25">
      <c r="G1040" s="81" t="str">
        <f>IF(Dashboard!N1040="P","P",IF(Dashboard!O1040="B","B",""))</f>
        <v/>
      </c>
    </row>
    <row r="1041" spans="7:7" x14ac:dyDescent="0.25">
      <c r="G1041" s="81" t="str">
        <f>IF(Dashboard!N1041="P","P",IF(Dashboard!O1041="B","B",""))</f>
        <v/>
      </c>
    </row>
    <row r="1042" spans="7:7" x14ac:dyDescent="0.25">
      <c r="G1042" s="81" t="str">
        <f>IF(Dashboard!N1042="P","P",IF(Dashboard!O1042="B","B",""))</f>
        <v/>
      </c>
    </row>
    <row r="1043" spans="7:7" x14ac:dyDescent="0.25">
      <c r="G1043" s="81" t="str">
        <f>IF(Dashboard!N1043="P","P",IF(Dashboard!O1043="B","B",""))</f>
        <v/>
      </c>
    </row>
    <row r="1044" spans="7:7" x14ac:dyDescent="0.25">
      <c r="G1044" s="81" t="str">
        <f>IF(Dashboard!N1044="P","P",IF(Dashboard!O1044="B","B",""))</f>
        <v/>
      </c>
    </row>
    <row r="1045" spans="7:7" x14ac:dyDescent="0.25">
      <c r="G1045" s="81" t="str">
        <f>IF(Dashboard!N1045="P","P",IF(Dashboard!O1045="B","B",""))</f>
        <v/>
      </c>
    </row>
    <row r="1046" spans="7:7" x14ac:dyDescent="0.25">
      <c r="G1046" s="81" t="str">
        <f>IF(Dashboard!N1046="P","P",IF(Dashboard!O1046="B","B",""))</f>
        <v/>
      </c>
    </row>
    <row r="1047" spans="7:7" x14ac:dyDescent="0.25">
      <c r="G1047" s="81" t="str">
        <f>IF(Dashboard!N1047="P","P",IF(Dashboard!O1047="B","B",""))</f>
        <v/>
      </c>
    </row>
    <row r="1048" spans="7:7" x14ac:dyDescent="0.25">
      <c r="G1048" s="81" t="str">
        <f>IF(Dashboard!N1048="P","P",IF(Dashboard!O1048="B","B",""))</f>
        <v/>
      </c>
    </row>
    <row r="1049" spans="7:7" x14ac:dyDescent="0.25">
      <c r="G1049" s="81" t="str">
        <f>IF(Dashboard!N1049="P","P",IF(Dashboard!O1049="B","B",""))</f>
        <v/>
      </c>
    </row>
    <row r="1050" spans="7:7" x14ac:dyDescent="0.25">
      <c r="G1050" s="81" t="str">
        <f>IF(Dashboard!N1050="P","P",IF(Dashboard!O1050="B","B",""))</f>
        <v/>
      </c>
    </row>
    <row r="1051" spans="7:7" x14ac:dyDescent="0.25">
      <c r="G1051" s="81" t="str">
        <f>IF(Dashboard!N1051="P","P",IF(Dashboard!O1051="B","B",""))</f>
        <v/>
      </c>
    </row>
    <row r="1052" spans="7:7" x14ac:dyDescent="0.25">
      <c r="G1052" s="81" t="str">
        <f>IF(Dashboard!N1052="P","P",IF(Dashboard!O1052="B","B",""))</f>
        <v/>
      </c>
    </row>
    <row r="1053" spans="7:7" x14ac:dyDescent="0.25">
      <c r="G1053" s="81" t="str">
        <f>IF(Dashboard!N1053="P","P",IF(Dashboard!O1053="B","B",""))</f>
        <v/>
      </c>
    </row>
    <row r="1054" spans="7:7" x14ac:dyDescent="0.25">
      <c r="G1054" s="81" t="str">
        <f>IF(Dashboard!N1054="P","P",IF(Dashboard!O1054="B","B",""))</f>
        <v/>
      </c>
    </row>
    <row r="1055" spans="7:7" x14ac:dyDescent="0.25">
      <c r="G1055" s="81" t="str">
        <f>IF(Dashboard!N1055="P","P",IF(Dashboard!O1055="B","B",""))</f>
        <v/>
      </c>
    </row>
    <row r="1056" spans="7:7" x14ac:dyDescent="0.25">
      <c r="G1056" s="81" t="str">
        <f>IF(Dashboard!N1056="P","P",IF(Dashboard!O1056="B","B",""))</f>
        <v/>
      </c>
    </row>
    <row r="1057" spans="7:7" x14ac:dyDescent="0.25">
      <c r="G1057" s="81" t="str">
        <f>IF(Dashboard!N1057="P","P",IF(Dashboard!O1057="B","B",""))</f>
        <v/>
      </c>
    </row>
    <row r="1058" spans="7:7" x14ac:dyDescent="0.25">
      <c r="G1058" s="81" t="str">
        <f>IF(Dashboard!N1058="P","P",IF(Dashboard!O1058="B","B",""))</f>
        <v/>
      </c>
    </row>
    <row r="1059" spans="7:7" x14ac:dyDescent="0.25">
      <c r="G1059" s="81" t="str">
        <f>IF(Dashboard!N1059="P","P",IF(Dashboard!O1059="B","B",""))</f>
        <v/>
      </c>
    </row>
    <row r="1060" spans="7:7" x14ac:dyDescent="0.25">
      <c r="G1060" s="81" t="str">
        <f>IF(Dashboard!N1060="P","P",IF(Dashboard!O1060="B","B",""))</f>
        <v/>
      </c>
    </row>
    <row r="1061" spans="7:7" x14ac:dyDescent="0.25">
      <c r="G1061" s="81" t="str">
        <f>IF(Dashboard!N1061="P","P",IF(Dashboard!O1061="B","B",""))</f>
        <v/>
      </c>
    </row>
    <row r="1062" spans="7:7" x14ac:dyDescent="0.25">
      <c r="G1062" s="81" t="str">
        <f>IF(Dashboard!N1062="P","P",IF(Dashboard!O1062="B","B",""))</f>
        <v/>
      </c>
    </row>
    <row r="1063" spans="7:7" x14ac:dyDescent="0.25">
      <c r="G1063" s="81" t="str">
        <f>IF(Dashboard!N1063="P","P",IF(Dashboard!O1063="B","B",""))</f>
        <v/>
      </c>
    </row>
    <row r="1064" spans="7:7" x14ac:dyDescent="0.25">
      <c r="G1064" s="81" t="str">
        <f>IF(Dashboard!N1064="P","P",IF(Dashboard!O1064="B","B",""))</f>
        <v/>
      </c>
    </row>
    <row r="1065" spans="7:7" x14ac:dyDescent="0.25">
      <c r="G1065" s="81" t="str">
        <f>IF(Dashboard!N1065="P","P",IF(Dashboard!O1065="B","B",""))</f>
        <v/>
      </c>
    </row>
    <row r="1066" spans="7:7" x14ac:dyDescent="0.25">
      <c r="G1066" s="81" t="str">
        <f>IF(Dashboard!N1066="P","P",IF(Dashboard!O1066="B","B",""))</f>
        <v/>
      </c>
    </row>
    <row r="1067" spans="7:7" x14ac:dyDescent="0.25">
      <c r="G1067" s="81" t="str">
        <f>IF(Dashboard!N1067="P","P",IF(Dashboard!O1067="B","B",""))</f>
        <v/>
      </c>
    </row>
    <row r="1068" spans="7:7" x14ac:dyDescent="0.25">
      <c r="G1068" s="81" t="str">
        <f>IF(Dashboard!N1068="P","P",IF(Dashboard!O1068="B","B",""))</f>
        <v/>
      </c>
    </row>
    <row r="1069" spans="7:7" x14ac:dyDescent="0.25">
      <c r="G1069" s="81" t="str">
        <f>IF(Dashboard!N1069="P","P",IF(Dashboard!O1069="B","B",""))</f>
        <v/>
      </c>
    </row>
    <row r="1070" spans="7:7" x14ac:dyDescent="0.25">
      <c r="G1070" s="81" t="str">
        <f>IF(Dashboard!N1070="P","P",IF(Dashboard!O1070="B","B",""))</f>
        <v/>
      </c>
    </row>
    <row r="1071" spans="7:7" x14ac:dyDescent="0.25">
      <c r="G1071" s="81" t="str">
        <f>IF(Dashboard!N1071="P","P",IF(Dashboard!O1071="B","B",""))</f>
        <v/>
      </c>
    </row>
    <row r="1072" spans="7:7" x14ac:dyDescent="0.25">
      <c r="G1072" s="81" t="str">
        <f>IF(Dashboard!N1072="P","P",IF(Dashboard!O1072="B","B",""))</f>
        <v/>
      </c>
    </row>
    <row r="1073" spans="7:7" x14ac:dyDescent="0.25">
      <c r="G1073" s="81" t="str">
        <f>IF(Dashboard!N1073="P","P",IF(Dashboard!O1073="B","B",""))</f>
        <v/>
      </c>
    </row>
    <row r="1074" spans="7:7" x14ac:dyDescent="0.25">
      <c r="G1074" s="81" t="str">
        <f>IF(Dashboard!N1074="P","P",IF(Dashboard!O1074="B","B",""))</f>
        <v/>
      </c>
    </row>
    <row r="1075" spans="7:7" x14ac:dyDescent="0.25">
      <c r="G1075" s="81" t="str">
        <f>IF(Dashboard!N1075="P","P",IF(Dashboard!O1075="B","B",""))</f>
        <v/>
      </c>
    </row>
    <row r="1076" spans="7:7" x14ac:dyDescent="0.25">
      <c r="G1076" s="81" t="str">
        <f>IF(Dashboard!N1076="P","P",IF(Dashboard!O1076="B","B",""))</f>
        <v/>
      </c>
    </row>
    <row r="1077" spans="7:7" x14ac:dyDescent="0.25">
      <c r="G1077" s="81" t="str">
        <f>IF(Dashboard!N1077="P","P",IF(Dashboard!O1077="B","B",""))</f>
        <v/>
      </c>
    </row>
    <row r="1078" spans="7:7" x14ac:dyDescent="0.25">
      <c r="G1078" s="81" t="str">
        <f>IF(Dashboard!N1078="P","P",IF(Dashboard!O1078="B","B",""))</f>
        <v/>
      </c>
    </row>
    <row r="1079" spans="7:7" x14ac:dyDescent="0.25">
      <c r="G1079" s="81" t="str">
        <f>IF(Dashboard!N1079="P","P",IF(Dashboard!O1079="B","B",""))</f>
        <v/>
      </c>
    </row>
    <row r="1080" spans="7:7" x14ac:dyDescent="0.25">
      <c r="G1080" s="81" t="str">
        <f>IF(Dashboard!N1080="P","P",IF(Dashboard!O1080="B","B",""))</f>
        <v/>
      </c>
    </row>
    <row r="1081" spans="7:7" x14ac:dyDescent="0.25">
      <c r="G1081" s="81" t="str">
        <f>IF(Dashboard!N1081="P","P",IF(Dashboard!O1081="B","B",""))</f>
        <v/>
      </c>
    </row>
    <row r="1082" spans="7:7" x14ac:dyDescent="0.25">
      <c r="G1082" s="81" t="str">
        <f>IF(Dashboard!N1082="P","P",IF(Dashboard!O1082="B","B",""))</f>
        <v/>
      </c>
    </row>
    <row r="1083" spans="7:7" x14ac:dyDescent="0.25">
      <c r="G1083" s="81" t="str">
        <f>IF(Dashboard!N1083="P","P",IF(Dashboard!O1083="B","B",""))</f>
        <v/>
      </c>
    </row>
    <row r="1084" spans="7:7" x14ac:dyDescent="0.25">
      <c r="G1084" s="81" t="str">
        <f>IF(Dashboard!N1084="P","P",IF(Dashboard!O1084="B","B",""))</f>
        <v/>
      </c>
    </row>
    <row r="1085" spans="7:7" x14ac:dyDescent="0.25">
      <c r="G1085" s="81" t="str">
        <f>IF(Dashboard!N1085="P","P",IF(Dashboard!O1085="B","B",""))</f>
        <v/>
      </c>
    </row>
    <row r="1086" spans="7:7" x14ac:dyDescent="0.25">
      <c r="G1086" s="81" t="str">
        <f>IF(Dashboard!N1086="P","P",IF(Dashboard!O1086="B","B",""))</f>
        <v/>
      </c>
    </row>
    <row r="1087" spans="7:7" x14ac:dyDescent="0.25">
      <c r="G1087" s="81" t="str">
        <f>IF(Dashboard!N1087="P","P",IF(Dashboard!O1087="B","B",""))</f>
        <v/>
      </c>
    </row>
    <row r="1088" spans="7:7" x14ac:dyDescent="0.25">
      <c r="G1088" s="81" t="str">
        <f>IF(Dashboard!N1088="P","P",IF(Dashboard!O1088="B","B",""))</f>
        <v/>
      </c>
    </row>
    <row r="1089" spans="7:7" x14ac:dyDescent="0.25">
      <c r="G1089" s="81" t="str">
        <f>IF(Dashboard!N1089="P","P",IF(Dashboard!O1089="B","B",""))</f>
        <v/>
      </c>
    </row>
    <row r="1090" spans="7:7" x14ac:dyDescent="0.25">
      <c r="G1090" s="81" t="str">
        <f>IF(Dashboard!N1090="P","P",IF(Dashboard!O1090="B","B",""))</f>
        <v/>
      </c>
    </row>
    <row r="1091" spans="7:7" x14ac:dyDescent="0.25">
      <c r="G1091" s="81" t="str">
        <f>IF(Dashboard!N1091="P","P",IF(Dashboard!O1091="B","B",""))</f>
        <v/>
      </c>
    </row>
    <row r="1092" spans="7:7" x14ac:dyDescent="0.25">
      <c r="G1092" s="81" t="str">
        <f>IF(Dashboard!N1092="P","P",IF(Dashboard!O1092="B","B",""))</f>
        <v/>
      </c>
    </row>
    <row r="1093" spans="7:7" x14ac:dyDescent="0.25">
      <c r="G1093" s="81" t="str">
        <f>IF(Dashboard!N1093="P","P",IF(Dashboard!O1093="B","B",""))</f>
        <v/>
      </c>
    </row>
    <row r="1094" spans="7:7" x14ac:dyDescent="0.25">
      <c r="G1094" s="81" t="str">
        <f>IF(Dashboard!N1094="P","P",IF(Dashboard!O1094="B","B",""))</f>
        <v/>
      </c>
    </row>
    <row r="1095" spans="7:7" x14ac:dyDescent="0.25">
      <c r="G1095" s="81" t="str">
        <f>IF(Dashboard!N1095="P","P",IF(Dashboard!O1095="B","B",""))</f>
        <v/>
      </c>
    </row>
    <row r="1096" spans="7:7" x14ac:dyDescent="0.25">
      <c r="G1096" s="81" t="str">
        <f>IF(Dashboard!N1096="P","P",IF(Dashboard!O1096="B","B",""))</f>
        <v/>
      </c>
    </row>
    <row r="1097" spans="7:7" x14ac:dyDescent="0.25">
      <c r="G1097" s="81" t="str">
        <f>IF(Dashboard!N1097="P","P",IF(Dashboard!O1097="B","B",""))</f>
        <v/>
      </c>
    </row>
    <row r="1098" spans="7:7" x14ac:dyDescent="0.25">
      <c r="G1098" s="81" t="str">
        <f>IF(Dashboard!N1098="P","P",IF(Dashboard!O1098="B","B",""))</f>
        <v/>
      </c>
    </row>
    <row r="1099" spans="7:7" x14ac:dyDescent="0.25">
      <c r="G1099" s="81" t="str">
        <f>IF(Dashboard!N1099="P","P",IF(Dashboard!O1099="B","B",""))</f>
        <v/>
      </c>
    </row>
    <row r="1100" spans="7:7" x14ac:dyDescent="0.25">
      <c r="G1100" s="81" t="str">
        <f>IF(Dashboard!N1100="P","P",IF(Dashboard!O1100="B","B",""))</f>
        <v/>
      </c>
    </row>
    <row r="1101" spans="7:7" x14ac:dyDescent="0.25">
      <c r="G1101" s="81" t="str">
        <f>IF(Dashboard!N1101="P","P",IF(Dashboard!O1101="B","B",""))</f>
        <v/>
      </c>
    </row>
    <row r="1102" spans="7:7" x14ac:dyDescent="0.25">
      <c r="G1102" s="81" t="str">
        <f>IF(Dashboard!N1102="P","P",IF(Dashboard!O1102="B","B",""))</f>
        <v/>
      </c>
    </row>
    <row r="1103" spans="7:7" x14ac:dyDescent="0.25">
      <c r="G1103" s="81" t="str">
        <f>IF(Dashboard!N1103="P","P",IF(Dashboard!O1103="B","B",""))</f>
        <v/>
      </c>
    </row>
    <row r="1104" spans="7:7" x14ac:dyDescent="0.25">
      <c r="G1104" s="81" t="str">
        <f>IF(Dashboard!N1104="P","P",IF(Dashboard!O1104="B","B",""))</f>
        <v/>
      </c>
    </row>
    <row r="1105" spans="7:7" x14ac:dyDescent="0.25">
      <c r="G1105" s="81" t="str">
        <f>IF(Dashboard!N1105="P","P",IF(Dashboard!O1105="B","B",""))</f>
        <v/>
      </c>
    </row>
    <row r="1106" spans="7:7" x14ac:dyDescent="0.25">
      <c r="G1106" s="81" t="str">
        <f>IF(Dashboard!N1106="P","P",IF(Dashboard!O1106="B","B",""))</f>
        <v/>
      </c>
    </row>
    <row r="1107" spans="7:7" x14ac:dyDescent="0.25">
      <c r="G1107" s="81" t="str">
        <f>IF(Dashboard!N1107="P","P",IF(Dashboard!O1107="B","B",""))</f>
        <v/>
      </c>
    </row>
    <row r="1108" spans="7:7" x14ac:dyDescent="0.25">
      <c r="G1108" s="81" t="str">
        <f>IF(Dashboard!N1108="P","P",IF(Dashboard!O1108="B","B",""))</f>
        <v/>
      </c>
    </row>
    <row r="1109" spans="7:7" x14ac:dyDescent="0.25">
      <c r="G1109" s="81" t="str">
        <f>IF(Dashboard!N1109="P","P",IF(Dashboard!O1109="B","B",""))</f>
        <v/>
      </c>
    </row>
    <row r="1110" spans="7:7" x14ac:dyDescent="0.25">
      <c r="G1110" s="81" t="str">
        <f>IF(Dashboard!N1110="P","P",IF(Dashboard!O1110="B","B",""))</f>
        <v/>
      </c>
    </row>
    <row r="1111" spans="7:7" x14ac:dyDescent="0.25">
      <c r="G1111" s="81" t="str">
        <f>IF(Dashboard!N1111="P","P",IF(Dashboard!O1111="B","B",""))</f>
        <v/>
      </c>
    </row>
    <row r="1112" spans="7:7" x14ac:dyDescent="0.25">
      <c r="G1112" s="81" t="str">
        <f>IF(Dashboard!N1112="P","P",IF(Dashboard!O1112="B","B",""))</f>
        <v/>
      </c>
    </row>
    <row r="1113" spans="7:7" x14ac:dyDescent="0.25">
      <c r="G1113" s="81" t="str">
        <f>IF(Dashboard!N1113="P","P",IF(Dashboard!O1113="B","B",""))</f>
        <v/>
      </c>
    </row>
    <row r="1114" spans="7:7" x14ac:dyDescent="0.25">
      <c r="G1114" s="81" t="str">
        <f>IF(Dashboard!N1114="P","P",IF(Dashboard!O1114="B","B",""))</f>
        <v/>
      </c>
    </row>
    <row r="1115" spans="7:7" x14ac:dyDescent="0.25">
      <c r="G1115" s="81" t="str">
        <f>IF(Dashboard!N1115="P","P",IF(Dashboard!O1115="B","B",""))</f>
        <v/>
      </c>
    </row>
    <row r="1116" spans="7:7" x14ac:dyDescent="0.25">
      <c r="G1116" s="81" t="str">
        <f>IF(Dashboard!N1116="P","P",IF(Dashboard!O1116="B","B",""))</f>
        <v/>
      </c>
    </row>
    <row r="1117" spans="7:7" x14ac:dyDescent="0.25">
      <c r="G1117" s="81" t="str">
        <f>IF(Dashboard!N1117="P","P",IF(Dashboard!O1117="B","B",""))</f>
        <v/>
      </c>
    </row>
    <row r="1118" spans="7:7" x14ac:dyDescent="0.25">
      <c r="G1118" s="81" t="str">
        <f>IF(Dashboard!N1118="P","P",IF(Dashboard!O1118="B","B",""))</f>
        <v/>
      </c>
    </row>
    <row r="1119" spans="7:7" x14ac:dyDescent="0.25">
      <c r="G1119" s="81" t="str">
        <f>IF(Dashboard!N1119="P","P",IF(Dashboard!O1119="B","B",""))</f>
        <v/>
      </c>
    </row>
    <row r="1120" spans="7:7" x14ac:dyDescent="0.25">
      <c r="G1120" s="81" t="str">
        <f>IF(Dashboard!N1120="P","P",IF(Dashboard!O1120="B","B",""))</f>
        <v/>
      </c>
    </row>
    <row r="1121" spans="7:7" x14ac:dyDescent="0.25">
      <c r="G1121" s="81" t="str">
        <f>IF(Dashboard!N1121="P","P",IF(Dashboard!O1121="B","B",""))</f>
        <v/>
      </c>
    </row>
    <row r="1122" spans="7:7" x14ac:dyDescent="0.25">
      <c r="G1122" s="81" t="str">
        <f>IF(Dashboard!N1122="P","P",IF(Dashboard!O1122="B","B",""))</f>
        <v/>
      </c>
    </row>
    <row r="1123" spans="7:7" x14ac:dyDescent="0.25">
      <c r="G1123" s="81" t="str">
        <f>IF(Dashboard!N1123="P","P",IF(Dashboard!O1123="B","B",""))</f>
        <v/>
      </c>
    </row>
    <row r="1124" spans="7:7" x14ac:dyDescent="0.25">
      <c r="G1124" s="81" t="str">
        <f>IF(Dashboard!N1124="P","P",IF(Dashboard!O1124="B","B",""))</f>
        <v/>
      </c>
    </row>
    <row r="1125" spans="7:7" x14ac:dyDescent="0.25">
      <c r="G1125" s="81" t="str">
        <f>IF(Dashboard!N1125="P","P",IF(Dashboard!O1125="B","B",""))</f>
        <v/>
      </c>
    </row>
    <row r="1126" spans="7:7" x14ac:dyDescent="0.25">
      <c r="G1126" s="81" t="str">
        <f>IF(Dashboard!N1126="P","P",IF(Dashboard!O1126="B","B",""))</f>
        <v/>
      </c>
    </row>
    <row r="1127" spans="7:7" x14ac:dyDescent="0.25">
      <c r="G1127" s="81" t="str">
        <f>IF(Dashboard!N1127="P","P",IF(Dashboard!O1127="B","B",""))</f>
        <v/>
      </c>
    </row>
    <row r="1128" spans="7:7" x14ac:dyDescent="0.25">
      <c r="G1128" s="81" t="str">
        <f>IF(Dashboard!N1128="P","P",IF(Dashboard!O1128="B","B",""))</f>
        <v/>
      </c>
    </row>
    <row r="1129" spans="7:7" x14ac:dyDescent="0.25">
      <c r="G1129" s="81" t="str">
        <f>IF(Dashboard!N1129="P","P",IF(Dashboard!O1129="B","B",""))</f>
        <v/>
      </c>
    </row>
    <row r="1130" spans="7:7" x14ac:dyDescent="0.25">
      <c r="G1130" s="81" t="str">
        <f>IF(Dashboard!N1130="P","P",IF(Dashboard!O1130="B","B",""))</f>
        <v/>
      </c>
    </row>
    <row r="1131" spans="7:7" x14ac:dyDescent="0.25">
      <c r="G1131" s="81" t="str">
        <f>IF(Dashboard!N1131="P","P",IF(Dashboard!O1131="B","B",""))</f>
        <v/>
      </c>
    </row>
    <row r="1132" spans="7:7" x14ac:dyDescent="0.25">
      <c r="G1132" s="81" t="str">
        <f>IF(Dashboard!N1132="P","P",IF(Dashboard!O1132="B","B",""))</f>
        <v/>
      </c>
    </row>
    <row r="1133" spans="7:7" x14ac:dyDescent="0.25">
      <c r="G1133" s="81" t="str">
        <f>IF(Dashboard!N1133="P","P",IF(Dashboard!O1133="B","B",""))</f>
        <v/>
      </c>
    </row>
    <row r="1134" spans="7:7" x14ac:dyDescent="0.25">
      <c r="G1134" s="81" t="str">
        <f>IF(Dashboard!N1134="P","P",IF(Dashboard!O1134="B","B",""))</f>
        <v/>
      </c>
    </row>
    <row r="1135" spans="7:7" x14ac:dyDescent="0.25">
      <c r="G1135" s="81" t="str">
        <f>IF(Dashboard!N1135="P","P",IF(Dashboard!O1135="B","B",""))</f>
        <v/>
      </c>
    </row>
    <row r="1136" spans="7:7" x14ac:dyDescent="0.25">
      <c r="G1136" s="81" t="str">
        <f>IF(Dashboard!N1136="P","P",IF(Dashboard!O1136="B","B",""))</f>
        <v/>
      </c>
    </row>
    <row r="1137" spans="7:7" x14ac:dyDescent="0.25">
      <c r="G1137" s="81" t="str">
        <f>IF(Dashboard!N1137="P","P",IF(Dashboard!O1137="B","B",""))</f>
        <v/>
      </c>
    </row>
    <row r="1138" spans="7:7" x14ac:dyDescent="0.25">
      <c r="G1138" s="81" t="str">
        <f>IF(Dashboard!N1138="P","P",IF(Dashboard!O1138="B","B",""))</f>
        <v/>
      </c>
    </row>
    <row r="1139" spans="7:7" x14ac:dyDescent="0.25">
      <c r="G1139" s="81" t="str">
        <f>IF(Dashboard!N1139="P","P",IF(Dashboard!O1139="B","B",""))</f>
        <v/>
      </c>
    </row>
    <row r="1140" spans="7:7" x14ac:dyDescent="0.25">
      <c r="G1140" s="81" t="str">
        <f>IF(Dashboard!N1140="P","P",IF(Dashboard!O1140="B","B",""))</f>
        <v/>
      </c>
    </row>
    <row r="1141" spans="7:7" x14ac:dyDescent="0.25">
      <c r="G1141" s="81" t="str">
        <f>IF(Dashboard!N1141="P","P",IF(Dashboard!O1141="B","B",""))</f>
        <v/>
      </c>
    </row>
    <row r="1142" spans="7:7" x14ac:dyDescent="0.25">
      <c r="G1142" s="81" t="str">
        <f>IF(Dashboard!N1142="P","P",IF(Dashboard!O1142="B","B",""))</f>
        <v/>
      </c>
    </row>
    <row r="1143" spans="7:7" x14ac:dyDescent="0.25">
      <c r="G1143" s="81" t="str">
        <f>IF(Dashboard!N1143="P","P",IF(Dashboard!O1143="B","B",""))</f>
        <v/>
      </c>
    </row>
    <row r="1144" spans="7:7" x14ac:dyDescent="0.25">
      <c r="G1144" s="81" t="str">
        <f>IF(Dashboard!N1144="P","P",IF(Dashboard!O1144="B","B",""))</f>
        <v/>
      </c>
    </row>
    <row r="1145" spans="7:7" x14ac:dyDescent="0.25">
      <c r="G1145" s="81" t="str">
        <f>IF(Dashboard!N1145="P","P",IF(Dashboard!O1145="B","B",""))</f>
        <v/>
      </c>
    </row>
    <row r="1146" spans="7:7" x14ac:dyDescent="0.25">
      <c r="G1146" s="81" t="str">
        <f>IF(Dashboard!N1146="P","P",IF(Dashboard!O1146="B","B",""))</f>
        <v/>
      </c>
    </row>
    <row r="1147" spans="7:7" x14ac:dyDescent="0.25">
      <c r="G1147" s="81" t="str">
        <f>IF(Dashboard!N1147="P","P",IF(Dashboard!O1147="B","B",""))</f>
        <v/>
      </c>
    </row>
    <row r="1148" spans="7:7" x14ac:dyDescent="0.25">
      <c r="G1148" s="81" t="str">
        <f>IF(Dashboard!N1148="P","P",IF(Dashboard!O1148="B","B",""))</f>
        <v/>
      </c>
    </row>
    <row r="1149" spans="7:7" x14ac:dyDescent="0.25">
      <c r="G1149" s="81" t="str">
        <f>IF(Dashboard!N1149="P","P",IF(Dashboard!O1149="B","B",""))</f>
        <v/>
      </c>
    </row>
    <row r="1150" spans="7:7" x14ac:dyDescent="0.25">
      <c r="G1150" s="81" t="str">
        <f>IF(Dashboard!N1150="P","P",IF(Dashboard!O1150="B","B",""))</f>
        <v/>
      </c>
    </row>
    <row r="1151" spans="7:7" x14ac:dyDescent="0.25">
      <c r="G1151" s="81" t="str">
        <f>IF(Dashboard!N1151="P","P",IF(Dashboard!O1151="B","B",""))</f>
        <v/>
      </c>
    </row>
    <row r="1152" spans="7:7" x14ac:dyDescent="0.25">
      <c r="G1152" s="81" t="str">
        <f>IF(Dashboard!N1152="P","P",IF(Dashboard!O1152="B","B",""))</f>
        <v/>
      </c>
    </row>
    <row r="1153" spans="7:7" x14ac:dyDescent="0.25">
      <c r="G1153" s="81" t="str">
        <f>IF(Dashboard!N1153="P","P",IF(Dashboard!O1153="B","B",""))</f>
        <v/>
      </c>
    </row>
    <row r="1154" spans="7:7" x14ac:dyDescent="0.25">
      <c r="G1154" s="81" t="str">
        <f>IF(Dashboard!N1154="P","P",IF(Dashboard!O1154="B","B",""))</f>
        <v/>
      </c>
    </row>
    <row r="1155" spans="7:7" x14ac:dyDescent="0.25">
      <c r="G1155" s="81" t="str">
        <f>IF(Dashboard!N1155="P","P",IF(Dashboard!O1155="B","B",""))</f>
        <v/>
      </c>
    </row>
    <row r="1156" spans="7:7" x14ac:dyDescent="0.25">
      <c r="G1156" s="81" t="str">
        <f>IF(Dashboard!N1156="P","P",IF(Dashboard!O1156="B","B",""))</f>
        <v/>
      </c>
    </row>
    <row r="1157" spans="7:7" x14ac:dyDescent="0.25">
      <c r="G1157" s="81" t="str">
        <f>IF(Dashboard!N1157="P","P",IF(Dashboard!O1157="B","B",""))</f>
        <v/>
      </c>
    </row>
    <row r="1158" spans="7:7" x14ac:dyDescent="0.25">
      <c r="G1158" s="81" t="str">
        <f>IF(Dashboard!N1158="P","P",IF(Dashboard!O1158="B","B",""))</f>
        <v/>
      </c>
    </row>
    <row r="1159" spans="7:7" x14ac:dyDescent="0.25">
      <c r="G1159" s="81" t="str">
        <f>IF(Dashboard!N1159="P","P",IF(Dashboard!O1159="B","B",""))</f>
        <v/>
      </c>
    </row>
    <row r="1160" spans="7:7" x14ac:dyDescent="0.25">
      <c r="G1160" s="81" t="str">
        <f>IF(Dashboard!N1160="P","P",IF(Dashboard!O1160="B","B",""))</f>
        <v/>
      </c>
    </row>
    <row r="1161" spans="7:7" x14ac:dyDescent="0.25">
      <c r="G1161" s="81" t="str">
        <f>IF(Dashboard!N1161="P","P",IF(Dashboard!O1161="B","B",""))</f>
        <v/>
      </c>
    </row>
    <row r="1162" spans="7:7" x14ac:dyDescent="0.25">
      <c r="G1162" s="81" t="str">
        <f>IF(Dashboard!N1162="P","P",IF(Dashboard!O1162="B","B",""))</f>
        <v/>
      </c>
    </row>
    <row r="1163" spans="7:7" x14ac:dyDescent="0.25">
      <c r="G1163" s="81" t="str">
        <f>IF(Dashboard!N1163="P","P",IF(Dashboard!O1163="B","B",""))</f>
        <v/>
      </c>
    </row>
    <row r="1164" spans="7:7" x14ac:dyDescent="0.25">
      <c r="G1164" s="81" t="str">
        <f>IF(Dashboard!N1164="P","P",IF(Dashboard!O1164="B","B",""))</f>
        <v/>
      </c>
    </row>
    <row r="1165" spans="7:7" x14ac:dyDescent="0.25">
      <c r="G1165" s="81" t="str">
        <f>IF(Dashboard!N1165="P","P",IF(Dashboard!O1165="B","B",""))</f>
        <v/>
      </c>
    </row>
    <row r="1166" spans="7:7" x14ac:dyDescent="0.25">
      <c r="G1166" s="81" t="str">
        <f>IF(Dashboard!N1166="P","P",IF(Dashboard!O1166="B","B",""))</f>
        <v/>
      </c>
    </row>
    <row r="1167" spans="7:7" x14ac:dyDescent="0.25">
      <c r="G1167" s="81" t="str">
        <f>IF(Dashboard!N1167="P","P",IF(Dashboard!O1167="B","B",""))</f>
        <v/>
      </c>
    </row>
    <row r="1168" spans="7:7" x14ac:dyDescent="0.25">
      <c r="G1168" s="81" t="str">
        <f>IF(Dashboard!N1168="P","P",IF(Dashboard!O1168="B","B",""))</f>
        <v/>
      </c>
    </row>
    <row r="1169" spans="7:7" x14ac:dyDescent="0.25">
      <c r="G1169" s="81" t="str">
        <f>IF(Dashboard!N1169="P","P",IF(Dashboard!O1169="B","B",""))</f>
        <v/>
      </c>
    </row>
    <row r="1170" spans="7:7" x14ac:dyDescent="0.25">
      <c r="G1170" s="81" t="str">
        <f>IF(Dashboard!N1170="P","P",IF(Dashboard!O1170="B","B",""))</f>
        <v/>
      </c>
    </row>
    <row r="1171" spans="7:7" x14ac:dyDescent="0.25">
      <c r="G1171" s="81" t="str">
        <f>IF(Dashboard!N1171="P","P",IF(Dashboard!O1171="B","B",""))</f>
        <v/>
      </c>
    </row>
    <row r="1172" spans="7:7" x14ac:dyDescent="0.25">
      <c r="G1172" s="81" t="str">
        <f>IF(Dashboard!N1172="P","P",IF(Dashboard!O1172="B","B",""))</f>
        <v/>
      </c>
    </row>
    <row r="1173" spans="7:7" x14ac:dyDescent="0.25">
      <c r="G1173" s="81" t="str">
        <f>IF(Dashboard!N1173="P","P",IF(Dashboard!O1173="B","B",""))</f>
        <v/>
      </c>
    </row>
    <row r="1174" spans="7:7" x14ac:dyDescent="0.25">
      <c r="G1174" s="81" t="str">
        <f>IF(Dashboard!N1174="P","P",IF(Dashboard!O1174="B","B",""))</f>
        <v/>
      </c>
    </row>
    <row r="1175" spans="7:7" x14ac:dyDescent="0.25">
      <c r="G1175" s="81" t="str">
        <f>IF(Dashboard!N1175="P","P",IF(Dashboard!O1175="B","B",""))</f>
        <v/>
      </c>
    </row>
    <row r="1176" spans="7:7" x14ac:dyDescent="0.25">
      <c r="G1176" s="81" t="str">
        <f>IF(Dashboard!N1176="P","P",IF(Dashboard!O1176="B","B",""))</f>
        <v/>
      </c>
    </row>
    <row r="1177" spans="7:7" x14ac:dyDescent="0.25">
      <c r="G1177" s="81" t="str">
        <f>IF(Dashboard!N1177="P","P",IF(Dashboard!O1177="B","B",""))</f>
        <v/>
      </c>
    </row>
    <row r="1178" spans="7:7" x14ac:dyDescent="0.25">
      <c r="G1178" s="81" t="str">
        <f>IF(Dashboard!N1178="P","P",IF(Dashboard!O1178="B","B",""))</f>
        <v/>
      </c>
    </row>
    <row r="1179" spans="7:7" x14ac:dyDescent="0.25">
      <c r="G1179" s="81" t="str">
        <f>IF(Dashboard!N1179="P","P",IF(Dashboard!O1179="B","B",""))</f>
        <v/>
      </c>
    </row>
    <row r="1180" spans="7:7" x14ac:dyDescent="0.25">
      <c r="G1180" s="81" t="str">
        <f>IF(Dashboard!N1180="P","P",IF(Dashboard!O1180="B","B",""))</f>
        <v/>
      </c>
    </row>
    <row r="1181" spans="7:7" x14ac:dyDescent="0.25">
      <c r="G1181" s="81" t="str">
        <f>IF(Dashboard!N1181="P","P",IF(Dashboard!O1181="B","B",""))</f>
        <v/>
      </c>
    </row>
    <row r="1182" spans="7:7" x14ac:dyDescent="0.25">
      <c r="G1182" s="81" t="str">
        <f>IF(Dashboard!N1182="P","P",IF(Dashboard!O1182="B","B",""))</f>
        <v/>
      </c>
    </row>
    <row r="1183" spans="7:7" x14ac:dyDescent="0.25">
      <c r="G1183" s="81" t="str">
        <f>IF(Dashboard!N1183="P","P",IF(Dashboard!O1183="B","B",""))</f>
        <v/>
      </c>
    </row>
    <row r="1184" spans="7:7" x14ac:dyDescent="0.25">
      <c r="G1184" s="81" t="str">
        <f>IF(Dashboard!N1184="P","P",IF(Dashboard!O1184="B","B",""))</f>
        <v/>
      </c>
    </row>
    <row r="1185" spans="7:7" x14ac:dyDescent="0.25">
      <c r="G1185" s="81" t="str">
        <f>IF(Dashboard!N1185="P","P",IF(Dashboard!O1185="B","B",""))</f>
        <v/>
      </c>
    </row>
    <row r="1186" spans="7:7" x14ac:dyDescent="0.25">
      <c r="G1186" s="81" t="str">
        <f>IF(Dashboard!N1186="P","P",IF(Dashboard!O1186="B","B",""))</f>
        <v/>
      </c>
    </row>
    <row r="1187" spans="7:7" x14ac:dyDescent="0.25">
      <c r="G1187" s="81" t="str">
        <f>IF(Dashboard!N1187="P","P",IF(Dashboard!O1187="B","B",""))</f>
        <v/>
      </c>
    </row>
    <row r="1188" spans="7:7" x14ac:dyDescent="0.25">
      <c r="G1188" s="81" t="str">
        <f>IF(Dashboard!N1188="P","P",IF(Dashboard!O1188="B","B",""))</f>
        <v/>
      </c>
    </row>
    <row r="1189" spans="7:7" x14ac:dyDescent="0.25">
      <c r="G1189" s="81" t="str">
        <f>IF(Dashboard!N1189="P","P",IF(Dashboard!O1189="B","B",""))</f>
        <v/>
      </c>
    </row>
    <row r="1190" spans="7:7" x14ac:dyDescent="0.25">
      <c r="G1190" s="81" t="str">
        <f>IF(Dashboard!N1190="P","P",IF(Dashboard!O1190="B","B",""))</f>
        <v/>
      </c>
    </row>
    <row r="1191" spans="7:7" x14ac:dyDescent="0.25">
      <c r="G1191" s="81" t="str">
        <f>IF(Dashboard!N1191="P","P",IF(Dashboard!O1191="B","B",""))</f>
        <v/>
      </c>
    </row>
    <row r="1192" spans="7:7" x14ac:dyDescent="0.25">
      <c r="G1192" s="81" t="str">
        <f>IF(Dashboard!N1192="P","P",IF(Dashboard!O1192="B","B",""))</f>
        <v/>
      </c>
    </row>
    <row r="1193" spans="7:7" x14ac:dyDescent="0.25">
      <c r="G1193" s="81" t="str">
        <f>IF(Dashboard!N1193="P","P",IF(Dashboard!O1193="B","B",""))</f>
        <v/>
      </c>
    </row>
    <row r="1194" spans="7:7" x14ac:dyDescent="0.25">
      <c r="G1194" s="81" t="str">
        <f>IF(Dashboard!N1194="P","P",IF(Dashboard!O1194="B","B",""))</f>
        <v/>
      </c>
    </row>
    <row r="1195" spans="7:7" x14ac:dyDescent="0.25">
      <c r="G1195" s="81" t="str">
        <f>IF(Dashboard!N1195="P","P",IF(Dashboard!O1195="B","B",""))</f>
        <v/>
      </c>
    </row>
    <row r="1196" spans="7:7" x14ac:dyDescent="0.25">
      <c r="G1196" s="81" t="str">
        <f>IF(Dashboard!N1196="P","P",IF(Dashboard!O1196="B","B",""))</f>
        <v/>
      </c>
    </row>
    <row r="1197" spans="7:7" x14ac:dyDescent="0.25">
      <c r="G1197" s="81" t="str">
        <f>IF(Dashboard!N1197="P","P",IF(Dashboard!O1197="B","B",""))</f>
        <v/>
      </c>
    </row>
    <row r="1198" spans="7:7" x14ac:dyDescent="0.25">
      <c r="G1198" s="81" t="str">
        <f>IF(Dashboard!N1198="P","P",IF(Dashboard!O1198="B","B",""))</f>
        <v/>
      </c>
    </row>
    <row r="1199" spans="7:7" x14ac:dyDescent="0.25">
      <c r="G1199" s="81" t="str">
        <f>IF(Dashboard!N1199="P","P",IF(Dashboard!O1199="B","B",""))</f>
        <v/>
      </c>
    </row>
    <row r="1200" spans="7:7" x14ac:dyDescent="0.25">
      <c r="G1200" s="81" t="str">
        <f>IF(Dashboard!N1200="P","P",IF(Dashboard!O1200="B","B",""))</f>
        <v/>
      </c>
    </row>
    <row r="1201" spans="7:7" x14ac:dyDescent="0.25">
      <c r="G1201" s="81" t="str">
        <f>IF(Dashboard!N1201="P","P",IF(Dashboard!O1201="B","B",""))</f>
        <v/>
      </c>
    </row>
    <row r="1202" spans="7:7" x14ac:dyDescent="0.25">
      <c r="G1202" s="81" t="str">
        <f>IF(Dashboard!N1202="P","P",IF(Dashboard!O1202="B","B",""))</f>
        <v/>
      </c>
    </row>
    <row r="1203" spans="7:7" x14ac:dyDescent="0.25">
      <c r="G1203" s="81" t="str">
        <f>IF(Dashboard!N1203="P","P",IF(Dashboard!O1203="B","B",""))</f>
        <v/>
      </c>
    </row>
    <row r="1204" spans="7:7" x14ac:dyDescent="0.25">
      <c r="G1204" s="81" t="str">
        <f>IF(Dashboard!N1204="P","P",IF(Dashboard!O1204="B","B",""))</f>
        <v/>
      </c>
    </row>
    <row r="1205" spans="7:7" x14ac:dyDescent="0.25">
      <c r="G1205" s="81" t="str">
        <f>IF(Dashboard!N1205="P","P",IF(Dashboard!O1205="B","B",""))</f>
        <v/>
      </c>
    </row>
    <row r="1206" spans="7:7" x14ac:dyDescent="0.25">
      <c r="G1206" s="81" t="str">
        <f>IF(Dashboard!N1206="P","P",IF(Dashboard!O1206="B","B",""))</f>
        <v/>
      </c>
    </row>
    <row r="1207" spans="7:7" x14ac:dyDescent="0.25">
      <c r="G1207" s="81" t="str">
        <f>IF(Dashboard!N1207="P","P",IF(Dashboard!O1207="B","B",""))</f>
        <v/>
      </c>
    </row>
    <row r="1208" spans="7:7" x14ac:dyDescent="0.25">
      <c r="G1208" s="81" t="str">
        <f>IF(Dashboard!N1208="P","P",IF(Dashboard!O1208="B","B",""))</f>
        <v/>
      </c>
    </row>
    <row r="1209" spans="7:7" x14ac:dyDescent="0.25">
      <c r="G1209" s="81" t="str">
        <f>IF(Dashboard!N1209="P","P",IF(Dashboard!O1209="B","B",""))</f>
        <v/>
      </c>
    </row>
    <row r="1210" spans="7:7" x14ac:dyDescent="0.25">
      <c r="G1210" s="81" t="str">
        <f>IF(Dashboard!N1210="P","P",IF(Dashboard!O1210="B","B",""))</f>
        <v/>
      </c>
    </row>
    <row r="1211" spans="7:7" x14ac:dyDescent="0.25">
      <c r="G1211" s="81" t="str">
        <f>IF(Dashboard!N1211="P","P",IF(Dashboard!O1211="B","B",""))</f>
        <v/>
      </c>
    </row>
    <row r="1212" spans="7:7" x14ac:dyDescent="0.25">
      <c r="G1212" s="81" t="str">
        <f>IF(Dashboard!N1212="P","P",IF(Dashboard!O1212="B","B",""))</f>
        <v/>
      </c>
    </row>
    <row r="1213" spans="7:7" x14ac:dyDescent="0.25">
      <c r="G1213" s="81" t="str">
        <f>IF(Dashboard!N1213="P","P",IF(Dashboard!O1213="B","B",""))</f>
        <v/>
      </c>
    </row>
    <row r="1214" spans="7:7" x14ac:dyDescent="0.25">
      <c r="G1214" s="81" t="str">
        <f>IF(Dashboard!N1214="P","P",IF(Dashboard!O1214="B","B",""))</f>
        <v/>
      </c>
    </row>
    <row r="1215" spans="7:7" x14ac:dyDescent="0.25">
      <c r="G1215" s="81" t="str">
        <f>IF(Dashboard!N1215="P","P",IF(Dashboard!O1215="B","B",""))</f>
        <v/>
      </c>
    </row>
    <row r="1216" spans="7:7" x14ac:dyDescent="0.25">
      <c r="G1216" s="81" t="str">
        <f>IF(Dashboard!N1216="P","P",IF(Dashboard!O1216="B","B",""))</f>
        <v/>
      </c>
    </row>
    <row r="1217" spans="7:7" x14ac:dyDescent="0.25">
      <c r="G1217" s="81" t="str">
        <f>IF(Dashboard!N1217="P","P",IF(Dashboard!O1217="B","B",""))</f>
        <v/>
      </c>
    </row>
    <row r="1218" spans="7:7" x14ac:dyDescent="0.25">
      <c r="G1218" s="81" t="str">
        <f>IF(Dashboard!N1218="P","P",IF(Dashboard!O1218="B","B",""))</f>
        <v/>
      </c>
    </row>
    <row r="1219" spans="7:7" x14ac:dyDescent="0.25">
      <c r="G1219" s="81" t="str">
        <f>IF(Dashboard!N1219="P","P",IF(Dashboard!O1219="B","B",""))</f>
        <v/>
      </c>
    </row>
    <row r="1220" spans="7:7" x14ac:dyDescent="0.25">
      <c r="G1220" s="81" t="str">
        <f>IF(Dashboard!N1220="P","P",IF(Dashboard!O1220="B","B",""))</f>
        <v/>
      </c>
    </row>
    <row r="1221" spans="7:7" x14ac:dyDescent="0.25">
      <c r="G1221" s="81" t="str">
        <f>IF(Dashboard!N1221="P","P",IF(Dashboard!O1221="B","B",""))</f>
        <v/>
      </c>
    </row>
    <row r="1222" spans="7:7" x14ac:dyDescent="0.25">
      <c r="G1222" s="81" t="str">
        <f>IF(Dashboard!N1222="P","P",IF(Dashboard!O1222="B","B",""))</f>
        <v/>
      </c>
    </row>
    <row r="1223" spans="7:7" x14ac:dyDescent="0.25">
      <c r="G1223" s="81" t="str">
        <f>IF(Dashboard!N1223="P","P",IF(Dashboard!O1223="B","B",""))</f>
        <v/>
      </c>
    </row>
    <row r="1224" spans="7:7" x14ac:dyDescent="0.25">
      <c r="G1224" s="81" t="str">
        <f>IF(Dashboard!N1224="P","P",IF(Dashboard!O1224="B","B",""))</f>
        <v/>
      </c>
    </row>
    <row r="1225" spans="7:7" x14ac:dyDescent="0.25">
      <c r="G1225" s="81" t="str">
        <f>IF(Dashboard!N1225="P","P",IF(Dashboard!O1225="B","B",""))</f>
        <v/>
      </c>
    </row>
    <row r="1226" spans="7:7" x14ac:dyDescent="0.25">
      <c r="G1226" s="81" t="str">
        <f>IF(Dashboard!N1226="P","P",IF(Dashboard!O1226="B","B",""))</f>
        <v/>
      </c>
    </row>
    <row r="1227" spans="7:7" x14ac:dyDescent="0.25">
      <c r="G1227" s="81" t="str">
        <f>IF(Dashboard!N1227="P","P",IF(Dashboard!O1227="B","B",""))</f>
        <v/>
      </c>
    </row>
    <row r="1228" spans="7:7" x14ac:dyDescent="0.25">
      <c r="G1228" s="81" t="str">
        <f>IF(Dashboard!N1228="P","P",IF(Dashboard!O1228="B","B",""))</f>
        <v/>
      </c>
    </row>
    <row r="1229" spans="7:7" x14ac:dyDescent="0.25">
      <c r="G1229" s="81" t="str">
        <f>IF(Dashboard!N1229="P","P",IF(Dashboard!O1229="B","B",""))</f>
        <v/>
      </c>
    </row>
    <row r="1230" spans="7:7" x14ac:dyDescent="0.25">
      <c r="G1230" s="81" t="str">
        <f>IF(Dashboard!N1230="P","P",IF(Dashboard!O1230="B","B",""))</f>
        <v/>
      </c>
    </row>
    <row r="1231" spans="7:7" x14ac:dyDescent="0.25">
      <c r="G1231" s="81" t="str">
        <f>IF(Dashboard!N1231="P","P",IF(Dashboard!O1231="B","B",""))</f>
        <v/>
      </c>
    </row>
    <row r="1232" spans="7:7" x14ac:dyDescent="0.25">
      <c r="G1232" s="81" t="str">
        <f>IF(Dashboard!N1232="P","P",IF(Dashboard!O1232="B","B",""))</f>
        <v/>
      </c>
    </row>
    <row r="1233" spans="7:7" x14ac:dyDescent="0.25">
      <c r="G1233" s="81" t="str">
        <f>IF(Dashboard!N1233="P","P",IF(Dashboard!O1233="B","B",""))</f>
        <v/>
      </c>
    </row>
    <row r="1234" spans="7:7" x14ac:dyDescent="0.25">
      <c r="G1234" s="81" t="str">
        <f>IF(Dashboard!N1234="P","P",IF(Dashboard!O1234="B","B",""))</f>
        <v/>
      </c>
    </row>
    <row r="1235" spans="7:7" x14ac:dyDescent="0.25">
      <c r="G1235" s="81" t="str">
        <f>IF(Dashboard!N1235="P","P",IF(Dashboard!O1235="B","B",""))</f>
        <v/>
      </c>
    </row>
    <row r="1236" spans="7:7" x14ac:dyDescent="0.25">
      <c r="G1236" s="81" t="str">
        <f>IF(Dashboard!N1236="P","P",IF(Dashboard!O1236="B","B",""))</f>
        <v/>
      </c>
    </row>
    <row r="1237" spans="7:7" x14ac:dyDescent="0.25">
      <c r="G1237" s="81" t="str">
        <f>IF(Dashboard!N1237="P","P",IF(Dashboard!O1237="B","B",""))</f>
        <v/>
      </c>
    </row>
    <row r="1238" spans="7:7" x14ac:dyDescent="0.25">
      <c r="G1238" s="81" t="str">
        <f>IF(Dashboard!N1238="P","P",IF(Dashboard!O1238="B","B",""))</f>
        <v/>
      </c>
    </row>
    <row r="1239" spans="7:7" x14ac:dyDescent="0.25">
      <c r="G1239" s="81" t="str">
        <f>IF(Dashboard!N1239="P","P",IF(Dashboard!O1239="B","B",""))</f>
        <v/>
      </c>
    </row>
    <row r="1240" spans="7:7" x14ac:dyDescent="0.25">
      <c r="G1240" s="81" t="str">
        <f>IF(Dashboard!N1240="P","P",IF(Dashboard!O1240="B","B",""))</f>
        <v/>
      </c>
    </row>
    <row r="1241" spans="7:7" x14ac:dyDescent="0.25">
      <c r="G1241" s="81" t="str">
        <f>IF(Dashboard!N1241="P","P",IF(Dashboard!O1241="B","B",""))</f>
        <v/>
      </c>
    </row>
    <row r="1242" spans="7:7" x14ac:dyDescent="0.25">
      <c r="G1242" s="81" t="str">
        <f>IF(Dashboard!N1242="P","P",IF(Dashboard!O1242="B","B",""))</f>
        <v/>
      </c>
    </row>
    <row r="1243" spans="7:7" x14ac:dyDescent="0.25">
      <c r="G1243" s="81" t="str">
        <f>IF(Dashboard!N1243="P","P",IF(Dashboard!O1243="B","B",""))</f>
        <v/>
      </c>
    </row>
    <row r="1244" spans="7:7" x14ac:dyDescent="0.25">
      <c r="G1244" s="81" t="str">
        <f>IF(Dashboard!N1244="P","P",IF(Dashboard!O1244="B","B",""))</f>
        <v/>
      </c>
    </row>
    <row r="1245" spans="7:7" x14ac:dyDescent="0.25">
      <c r="G1245" s="81" t="str">
        <f>IF(Dashboard!N1245="P","P",IF(Dashboard!O1245="B","B",""))</f>
        <v/>
      </c>
    </row>
    <row r="1246" spans="7:7" x14ac:dyDescent="0.25">
      <c r="G1246" s="81" t="str">
        <f>IF(Dashboard!N1246="P","P",IF(Dashboard!O1246="B","B",""))</f>
        <v/>
      </c>
    </row>
    <row r="1247" spans="7:7" x14ac:dyDescent="0.25">
      <c r="G1247" s="81" t="str">
        <f>IF(Dashboard!N1247="P","P",IF(Dashboard!O1247="B","B",""))</f>
        <v/>
      </c>
    </row>
    <row r="1248" spans="7:7" x14ac:dyDescent="0.25">
      <c r="G1248" s="81" t="str">
        <f>IF(Dashboard!N1248="P","P",IF(Dashboard!O1248="B","B",""))</f>
        <v/>
      </c>
    </row>
    <row r="1249" spans="7:7" x14ac:dyDescent="0.25">
      <c r="G1249" s="81" t="str">
        <f>IF(Dashboard!N1249="P","P",IF(Dashboard!O1249="B","B",""))</f>
        <v/>
      </c>
    </row>
    <row r="1250" spans="7:7" x14ac:dyDescent="0.25">
      <c r="G1250" s="81" t="str">
        <f>IF(Dashboard!N1250="P","P",IF(Dashboard!O1250="B","B",""))</f>
        <v/>
      </c>
    </row>
    <row r="1251" spans="7:7" x14ac:dyDescent="0.25">
      <c r="G1251" s="81" t="str">
        <f>IF(Dashboard!N1251="P","P",IF(Dashboard!O1251="B","B",""))</f>
        <v/>
      </c>
    </row>
    <row r="1252" spans="7:7" x14ac:dyDescent="0.25">
      <c r="G1252" s="81" t="str">
        <f>IF(Dashboard!N1252="P","P",IF(Dashboard!O1252="B","B",""))</f>
        <v/>
      </c>
    </row>
    <row r="1253" spans="7:7" x14ac:dyDescent="0.25">
      <c r="G1253" s="81" t="str">
        <f>IF(Dashboard!N1253="P","P",IF(Dashboard!O1253="B","B",""))</f>
        <v/>
      </c>
    </row>
    <row r="1254" spans="7:7" x14ac:dyDescent="0.25">
      <c r="G1254" s="81" t="str">
        <f>IF(Dashboard!N1254="P","P",IF(Dashboard!O1254="B","B",""))</f>
        <v/>
      </c>
    </row>
    <row r="1255" spans="7:7" x14ac:dyDescent="0.25">
      <c r="G1255" s="81" t="str">
        <f>IF(Dashboard!N1255="P","P",IF(Dashboard!O1255="B","B",""))</f>
        <v/>
      </c>
    </row>
    <row r="1256" spans="7:7" x14ac:dyDescent="0.25">
      <c r="G1256" s="81" t="str">
        <f>IF(Dashboard!N1256="P","P",IF(Dashboard!O1256="B","B",""))</f>
        <v/>
      </c>
    </row>
    <row r="1257" spans="7:7" x14ac:dyDescent="0.25">
      <c r="G1257" s="81" t="str">
        <f>IF(Dashboard!N1257="P","P",IF(Dashboard!O1257="B","B",""))</f>
        <v/>
      </c>
    </row>
    <row r="1258" spans="7:7" x14ac:dyDescent="0.25">
      <c r="G1258" s="81" t="str">
        <f>IF(Dashboard!N1258="P","P",IF(Dashboard!O1258="B","B",""))</f>
        <v/>
      </c>
    </row>
    <row r="1259" spans="7:7" x14ac:dyDescent="0.25">
      <c r="G1259" s="81" t="str">
        <f>IF(Dashboard!N1259="P","P",IF(Dashboard!O1259="B","B",""))</f>
        <v/>
      </c>
    </row>
    <row r="1260" spans="7:7" x14ac:dyDescent="0.25">
      <c r="G1260" s="81" t="str">
        <f>IF(Dashboard!N1260="P","P",IF(Dashboard!O1260="B","B",""))</f>
        <v/>
      </c>
    </row>
    <row r="1261" spans="7:7" x14ac:dyDescent="0.25">
      <c r="G1261" s="81" t="str">
        <f>IF(Dashboard!N1261="P","P",IF(Dashboard!O1261="B","B",""))</f>
        <v/>
      </c>
    </row>
    <row r="1262" spans="7:7" x14ac:dyDescent="0.25">
      <c r="G1262" s="81" t="str">
        <f>IF(Dashboard!N1262="P","P",IF(Dashboard!O1262="B","B",""))</f>
        <v/>
      </c>
    </row>
    <row r="1263" spans="7:7" x14ac:dyDescent="0.25">
      <c r="G1263" s="81" t="str">
        <f>IF(Dashboard!N1263="P","P",IF(Dashboard!O1263="B","B",""))</f>
        <v/>
      </c>
    </row>
    <row r="1264" spans="7:7" x14ac:dyDescent="0.25">
      <c r="G1264" s="81" t="str">
        <f>IF(Dashboard!N1264="P","P",IF(Dashboard!O1264="B","B",""))</f>
        <v/>
      </c>
    </row>
    <row r="1265" spans="7:7" x14ac:dyDescent="0.25">
      <c r="G1265" s="81" t="str">
        <f>IF(Dashboard!N1265="P","P",IF(Dashboard!O1265="B","B",""))</f>
        <v/>
      </c>
    </row>
    <row r="1266" spans="7:7" x14ac:dyDescent="0.25">
      <c r="G1266" s="81" t="str">
        <f>IF(Dashboard!N1266="P","P",IF(Dashboard!O1266="B","B",""))</f>
        <v/>
      </c>
    </row>
    <row r="1267" spans="7:7" x14ac:dyDescent="0.25">
      <c r="G1267" s="81" t="str">
        <f>IF(Dashboard!N1267="P","P",IF(Dashboard!O1267="B","B",""))</f>
        <v/>
      </c>
    </row>
    <row r="1268" spans="7:7" x14ac:dyDescent="0.25">
      <c r="G1268" s="81" t="str">
        <f>IF(Dashboard!N1268="P","P",IF(Dashboard!O1268="B","B",""))</f>
        <v/>
      </c>
    </row>
    <row r="1269" spans="7:7" x14ac:dyDescent="0.25">
      <c r="G1269" s="81" t="str">
        <f>IF(Dashboard!N1269="P","P",IF(Dashboard!O1269="B","B",""))</f>
        <v/>
      </c>
    </row>
    <row r="1270" spans="7:7" x14ac:dyDescent="0.25">
      <c r="G1270" s="81" t="str">
        <f>IF(Dashboard!N1270="P","P",IF(Dashboard!O1270="B","B",""))</f>
        <v/>
      </c>
    </row>
    <row r="1271" spans="7:7" x14ac:dyDescent="0.25">
      <c r="G1271" s="81" t="str">
        <f>IF(Dashboard!N1271="P","P",IF(Dashboard!O1271="B","B",""))</f>
        <v/>
      </c>
    </row>
    <row r="1272" spans="7:7" x14ac:dyDescent="0.25">
      <c r="G1272" s="81" t="str">
        <f>IF(Dashboard!N1272="P","P",IF(Dashboard!O1272="B","B",""))</f>
        <v/>
      </c>
    </row>
    <row r="1273" spans="7:7" x14ac:dyDescent="0.25">
      <c r="G1273" s="81" t="str">
        <f>IF(Dashboard!N1273="P","P",IF(Dashboard!O1273="B","B",""))</f>
        <v/>
      </c>
    </row>
    <row r="1274" spans="7:7" x14ac:dyDescent="0.25">
      <c r="G1274" s="81" t="str">
        <f>IF(Dashboard!N1274="P","P",IF(Dashboard!O1274="B","B",""))</f>
        <v/>
      </c>
    </row>
    <row r="1275" spans="7:7" x14ac:dyDescent="0.25">
      <c r="G1275" s="81" t="str">
        <f>IF(Dashboard!N1275="P","P",IF(Dashboard!O1275="B","B",""))</f>
        <v/>
      </c>
    </row>
    <row r="1276" spans="7:7" x14ac:dyDescent="0.25">
      <c r="G1276" s="81" t="str">
        <f>IF(Dashboard!N1276="P","P",IF(Dashboard!O1276="B","B",""))</f>
        <v/>
      </c>
    </row>
    <row r="1277" spans="7:7" x14ac:dyDescent="0.25">
      <c r="G1277" s="81" t="str">
        <f>IF(Dashboard!N1277="P","P",IF(Dashboard!O1277="B","B",""))</f>
        <v/>
      </c>
    </row>
    <row r="1278" spans="7:7" x14ac:dyDescent="0.25">
      <c r="G1278" s="81" t="str">
        <f>IF(Dashboard!N1278="P","P",IF(Dashboard!O1278="B","B",""))</f>
        <v/>
      </c>
    </row>
    <row r="1279" spans="7:7" x14ac:dyDescent="0.25">
      <c r="G1279" s="81" t="str">
        <f>IF(Dashboard!N1279="P","P",IF(Dashboard!O1279="B","B",""))</f>
        <v/>
      </c>
    </row>
    <row r="1280" spans="7:7" x14ac:dyDescent="0.25">
      <c r="G1280" s="81" t="str">
        <f>IF(Dashboard!N1280="P","P",IF(Dashboard!O1280="B","B",""))</f>
        <v/>
      </c>
    </row>
    <row r="1281" spans="7:7" x14ac:dyDescent="0.25">
      <c r="G1281" s="81" t="str">
        <f>IF(Dashboard!N1281="P","P",IF(Dashboard!O1281="B","B",""))</f>
        <v/>
      </c>
    </row>
    <row r="1282" spans="7:7" x14ac:dyDescent="0.25">
      <c r="G1282" s="81" t="str">
        <f>IF(Dashboard!N1282="P","P",IF(Dashboard!O1282="B","B",""))</f>
        <v/>
      </c>
    </row>
    <row r="1283" spans="7:7" x14ac:dyDescent="0.25">
      <c r="G1283" s="81" t="str">
        <f>IF(Dashboard!N1283="P","P",IF(Dashboard!O1283="B","B",""))</f>
        <v/>
      </c>
    </row>
    <row r="1284" spans="7:7" x14ac:dyDescent="0.25">
      <c r="G1284" s="81" t="str">
        <f>IF(Dashboard!N1284="P","P",IF(Dashboard!O1284="B","B",""))</f>
        <v/>
      </c>
    </row>
    <row r="1285" spans="7:7" x14ac:dyDescent="0.25">
      <c r="G1285" s="81" t="str">
        <f>IF(Dashboard!N1285="P","P",IF(Dashboard!O1285="B","B",""))</f>
        <v/>
      </c>
    </row>
    <row r="1286" spans="7:7" x14ac:dyDescent="0.25">
      <c r="G1286" s="81" t="str">
        <f>IF(Dashboard!N1286="P","P",IF(Dashboard!O1286="B","B",""))</f>
        <v/>
      </c>
    </row>
    <row r="1287" spans="7:7" x14ac:dyDescent="0.25">
      <c r="G1287" s="81" t="str">
        <f>IF(Dashboard!N1287="P","P",IF(Dashboard!O1287="B","B",""))</f>
        <v/>
      </c>
    </row>
    <row r="1288" spans="7:7" x14ac:dyDescent="0.25">
      <c r="G1288" s="81" t="str">
        <f>IF(Dashboard!N1288="P","P",IF(Dashboard!O1288="B","B",""))</f>
        <v/>
      </c>
    </row>
    <row r="1289" spans="7:7" x14ac:dyDescent="0.25">
      <c r="G1289" s="81" t="str">
        <f>IF(Dashboard!N1289="P","P",IF(Dashboard!O1289="B","B",""))</f>
        <v/>
      </c>
    </row>
    <row r="1290" spans="7:7" x14ac:dyDescent="0.25">
      <c r="G1290" s="81" t="str">
        <f>IF(Dashboard!N1290="P","P",IF(Dashboard!O1290="B","B",""))</f>
        <v/>
      </c>
    </row>
    <row r="1291" spans="7:7" x14ac:dyDescent="0.25">
      <c r="G1291" s="81" t="str">
        <f>IF(Dashboard!N1291="P","P",IF(Dashboard!O1291="B","B",""))</f>
        <v/>
      </c>
    </row>
    <row r="1292" spans="7:7" x14ac:dyDescent="0.25">
      <c r="G1292" s="81" t="str">
        <f>IF(Dashboard!N1292="P","P",IF(Dashboard!O1292="B","B",""))</f>
        <v/>
      </c>
    </row>
    <row r="1293" spans="7:7" x14ac:dyDescent="0.25">
      <c r="G1293" s="81" t="str">
        <f>IF(Dashboard!N1293="P","P",IF(Dashboard!O1293="B","B",""))</f>
        <v/>
      </c>
    </row>
    <row r="1294" spans="7:7" x14ac:dyDescent="0.25">
      <c r="G1294" s="81" t="str">
        <f>IF(Dashboard!N1294="P","P",IF(Dashboard!O1294="B","B",""))</f>
        <v/>
      </c>
    </row>
    <row r="1295" spans="7:7" x14ac:dyDescent="0.25">
      <c r="G1295" s="81" t="str">
        <f>IF(Dashboard!N1295="P","P",IF(Dashboard!O1295="B","B",""))</f>
        <v/>
      </c>
    </row>
    <row r="1296" spans="7:7" x14ac:dyDescent="0.25">
      <c r="G1296" s="81" t="str">
        <f>IF(Dashboard!N1296="P","P",IF(Dashboard!O1296="B","B",""))</f>
        <v/>
      </c>
    </row>
    <row r="1297" spans="7:7" x14ac:dyDescent="0.25">
      <c r="G1297" s="81" t="str">
        <f>IF(Dashboard!N1297="P","P",IF(Dashboard!O1297="B","B",""))</f>
        <v/>
      </c>
    </row>
    <row r="1298" spans="7:7" x14ac:dyDescent="0.25">
      <c r="G1298" s="81" t="str">
        <f>IF(Dashboard!N1298="P","P",IF(Dashboard!O1298="B","B",""))</f>
        <v/>
      </c>
    </row>
    <row r="1299" spans="7:7" x14ac:dyDescent="0.25">
      <c r="G1299" s="81" t="str">
        <f>IF(Dashboard!N1299="P","P",IF(Dashboard!O1299="B","B",""))</f>
        <v/>
      </c>
    </row>
    <row r="1300" spans="7:7" x14ac:dyDescent="0.25">
      <c r="G1300" s="81" t="str">
        <f>IF(Dashboard!N1300="P","P",IF(Dashboard!O1300="B","B",""))</f>
        <v/>
      </c>
    </row>
    <row r="1301" spans="7:7" x14ac:dyDescent="0.25">
      <c r="G1301" s="81" t="str">
        <f>IF(Dashboard!N1301="P","P",IF(Dashboard!O1301="B","B",""))</f>
        <v/>
      </c>
    </row>
    <row r="1302" spans="7:7" x14ac:dyDescent="0.25">
      <c r="G1302" s="81" t="str">
        <f>IF(Dashboard!N1302="P","P",IF(Dashboard!O1302="B","B",""))</f>
        <v/>
      </c>
    </row>
    <row r="1303" spans="7:7" x14ac:dyDescent="0.25">
      <c r="G1303" s="81" t="str">
        <f>IF(Dashboard!N1303="P","P",IF(Dashboard!O1303="B","B",""))</f>
        <v/>
      </c>
    </row>
    <row r="1304" spans="7:7" x14ac:dyDescent="0.25">
      <c r="G1304" s="81" t="str">
        <f>IF(Dashboard!N1304="P","P",IF(Dashboard!O1304="B","B",""))</f>
        <v/>
      </c>
    </row>
    <row r="1305" spans="7:7" x14ac:dyDescent="0.25">
      <c r="G1305" s="81" t="str">
        <f>IF(Dashboard!N1305="P","P",IF(Dashboard!O1305="B","B",""))</f>
        <v/>
      </c>
    </row>
    <row r="1306" spans="7:7" x14ac:dyDescent="0.25">
      <c r="G1306" s="81" t="str">
        <f>IF(Dashboard!N1306="P","P",IF(Dashboard!O1306="B","B",""))</f>
        <v/>
      </c>
    </row>
    <row r="1307" spans="7:7" x14ac:dyDescent="0.25">
      <c r="G1307" s="81" t="str">
        <f>IF(Dashboard!N1307="P","P",IF(Dashboard!O1307="B","B",""))</f>
        <v/>
      </c>
    </row>
    <row r="1308" spans="7:7" x14ac:dyDescent="0.25">
      <c r="G1308" s="81" t="str">
        <f>IF(Dashboard!N1308="P","P",IF(Dashboard!O1308="B","B",""))</f>
        <v/>
      </c>
    </row>
    <row r="1309" spans="7:7" x14ac:dyDescent="0.25">
      <c r="G1309" s="81" t="str">
        <f>IF(Dashboard!N1309="P","P",IF(Dashboard!O1309="B","B",""))</f>
        <v/>
      </c>
    </row>
    <row r="1310" spans="7:7" x14ac:dyDescent="0.25">
      <c r="G1310" s="81" t="str">
        <f>IF(Dashboard!N1310="P","P",IF(Dashboard!O1310="B","B",""))</f>
        <v/>
      </c>
    </row>
    <row r="1311" spans="7:7" x14ac:dyDescent="0.25">
      <c r="G1311" s="81" t="str">
        <f>IF(Dashboard!N1311="P","P",IF(Dashboard!O1311="B","B",""))</f>
        <v/>
      </c>
    </row>
    <row r="1312" spans="7:7" x14ac:dyDescent="0.25">
      <c r="G1312" s="81" t="str">
        <f>IF(Dashboard!N1312="P","P",IF(Dashboard!O1312="B","B",""))</f>
        <v/>
      </c>
    </row>
    <row r="1313" spans="7:7" x14ac:dyDescent="0.25">
      <c r="G1313" s="81" t="str">
        <f>IF(Dashboard!N1313="P","P",IF(Dashboard!O1313="B","B",""))</f>
        <v/>
      </c>
    </row>
    <row r="1314" spans="7:7" x14ac:dyDescent="0.25">
      <c r="G1314" s="81" t="str">
        <f>IF(Dashboard!N1314="P","P",IF(Dashboard!O1314="B","B",""))</f>
        <v/>
      </c>
    </row>
    <row r="1315" spans="7:7" x14ac:dyDescent="0.25">
      <c r="G1315" s="81" t="str">
        <f>IF(Dashboard!N1315="P","P",IF(Dashboard!O1315="B","B",""))</f>
        <v/>
      </c>
    </row>
    <row r="1316" spans="7:7" x14ac:dyDescent="0.25">
      <c r="G1316" s="81" t="str">
        <f>IF(Dashboard!N1316="P","P",IF(Dashboard!O1316="B","B",""))</f>
        <v/>
      </c>
    </row>
    <row r="1317" spans="7:7" x14ac:dyDescent="0.25">
      <c r="G1317" s="81" t="str">
        <f>IF(Dashboard!N1317="P","P",IF(Dashboard!O1317="B","B",""))</f>
        <v/>
      </c>
    </row>
    <row r="1318" spans="7:7" x14ac:dyDescent="0.25">
      <c r="G1318" s="81" t="str">
        <f>IF(Dashboard!N1318="P","P",IF(Dashboard!O1318="B","B",""))</f>
        <v/>
      </c>
    </row>
    <row r="1319" spans="7:7" x14ac:dyDescent="0.25">
      <c r="G1319" s="81" t="str">
        <f>IF(Dashboard!N1319="P","P",IF(Dashboard!O1319="B","B",""))</f>
        <v/>
      </c>
    </row>
    <row r="1320" spans="7:7" x14ac:dyDescent="0.25">
      <c r="G1320" s="81" t="str">
        <f>IF(Dashboard!N1320="P","P",IF(Dashboard!O1320="B","B",""))</f>
        <v/>
      </c>
    </row>
    <row r="1321" spans="7:7" x14ac:dyDescent="0.25">
      <c r="G1321" s="81" t="str">
        <f>IF(Dashboard!N1321="P","P",IF(Dashboard!O1321="B","B",""))</f>
        <v/>
      </c>
    </row>
    <row r="1322" spans="7:7" x14ac:dyDescent="0.25">
      <c r="G1322" s="81" t="str">
        <f>IF(Dashboard!N1322="P","P",IF(Dashboard!O1322="B","B",""))</f>
        <v/>
      </c>
    </row>
    <row r="1323" spans="7:7" x14ac:dyDescent="0.25">
      <c r="G1323" s="81" t="str">
        <f>IF(Dashboard!N1323="P","P",IF(Dashboard!O1323="B","B",""))</f>
        <v/>
      </c>
    </row>
    <row r="1324" spans="7:7" x14ac:dyDescent="0.25">
      <c r="G1324" s="81" t="str">
        <f>IF(Dashboard!N1324="P","P",IF(Dashboard!O1324="B","B",""))</f>
        <v/>
      </c>
    </row>
    <row r="1325" spans="7:7" x14ac:dyDescent="0.25">
      <c r="G1325" s="81" t="str">
        <f>IF(Dashboard!N1325="P","P",IF(Dashboard!O1325="B","B",""))</f>
        <v/>
      </c>
    </row>
    <row r="1326" spans="7:7" x14ac:dyDescent="0.25">
      <c r="G1326" s="81" t="str">
        <f>IF(Dashboard!N1326="P","P",IF(Dashboard!O1326="B","B",""))</f>
        <v/>
      </c>
    </row>
    <row r="1327" spans="7:7" x14ac:dyDescent="0.25">
      <c r="G1327" s="81" t="str">
        <f>IF(Dashboard!N1327="P","P",IF(Dashboard!O1327="B","B",""))</f>
        <v/>
      </c>
    </row>
    <row r="1328" spans="7:7" x14ac:dyDescent="0.25">
      <c r="G1328" s="81" t="str">
        <f>IF(Dashboard!N1328="P","P",IF(Dashboard!O1328="B","B",""))</f>
        <v/>
      </c>
    </row>
    <row r="1329" spans="7:7" x14ac:dyDescent="0.25">
      <c r="G1329" s="81" t="str">
        <f>IF(Dashboard!N1329="P","P",IF(Dashboard!O1329="B","B",""))</f>
        <v/>
      </c>
    </row>
    <row r="1330" spans="7:7" x14ac:dyDescent="0.25">
      <c r="G1330" s="81" t="str">
        <f>IF(Dashboard!N1330="P","P",IF(Dashboard!O1330="B","B",""))</f>
        <v/>
      </c>
    </row>
    <row r="1331" spans="7:7" x14ac:dyDescent="0.25">
      <c r="G1331" s="81" t="str">
        <f>IF(Dashboard!N1331="P","P",IF(Dashboard!O1331="B","B",""))</f>
        <v/>
      </c>
    </row>
    <row r="1332" spans="7:7" x14ac:dyDescent="0.25">
      <c r="G1332" s="81" t="str">
        <f>IF(Dashboard!N1332="P","P",IF(Dashboard!O1332="B","B",""))</f>
        <v/>
      </c>
    </row>
    <row r="1333" spans="7:7" x14ac:dyDescent="0.25">
      <c r="G1333" s="81" t="str">
        <f>IF(Dashboard!N1333="P","P",IF(Dashboard!O1333="B","B",""))</f>
        <v/>
      </c>
    </row>
    <row r="1334" spans="7:7" x14ac:dyDescent="0.25">
      <c r="G1334" s="81" t="str">
        <f>IF(Dashboard!N1334="P","P",IF(Dashboard!O1334="B","B",""))</f>
        <v/>
      </c>
    </row>
    <row r="1335" spans="7:7" x14ac:dyDescent="0.25">
      <c r="G1335" s="81" t="str">
        <f>IF(Dashboard!N1335="P","P",IF(Dashboard!O1335="B","B",""))</f>
        <v/>
      </c>
    </row>
    <row r="1336" spans="7:7" x14ac:dyDescent="0.25">
      <c r="G1336" s="81" t="str">
        <f>IF(Dashboard!N1336="P","P",IF(Dashboard!O1336="B","B",""))</f>
        <v/>
      </c>
    </row>
    <row r="1337" spans="7:7" x14ac:dyDescent="0.25">
      <c r="G1337" s="81" t="str">
        <f>IF(Dashboard!N1337="P","P",IF(Dashboard!O1337="B","B",""))</f>
        <v/>
      </c>
    </row>
    <row r="1338" spans="7:7" x14ac:dyDescent="0.25">
      <c r="G1338" s="81" t="str">
        <f>IF(Dashboard!N1338="P","P",IF(Dashboard!O1338="B","B",""))</f>
        <v/>
      </c>
    </row>
    <row r="1339" spans="7:7" x14ac:dyDescent="0.25">
      <c r="G1339" s="81" t="str">
        <f>IF(Dashboard!N1339="P","P",IF(Dashboard!O1339="B","B",""))</f>
        <v/>
      </c>
    </row>
    <row r="1340" spans="7:7" x14ac:dyDescent="0.25">
      <c r="G1340" s="81" t="str">
        <f>IF(Dashboard!N1340="P","P",IF(Dashboard!O1340="B","B",""))</f>
        <v/>
      </c>
    </row>
    <row r="1341" spans="7:7" x14ac:dyDescent="0.25">
      <c r="G1341" s="81" t="str">
        <f>IF(Dashboard!N1341="P","P",IF(Dashboard!O1341="B","B",""))</f>
        <v/>
      </c>
    </row>
    <row r="1342" spans="7:7" x14ac:dyDescent="0.25">
      <c r="G1342" s="81" t="str">
        <f>IF(Dashboard!N1342="P","P",IF(Dashboard!O1342="B","B",""))</f>
        <v/>
      </c>
    </row>
    <row r="1343" spans="7:7" x14ac:dyDescent="0.25">
      <c r="G1343" s="81" t="str">
        <f>IF(Dashboard!N1343="P","P",IF(Dashboard!O1343="B","B",""))</f>
        <v/>
      </c>
    </row>
    <row r="1344" spans="7:7" x14ac:dyDescent="0.25">
      <c r="G1344" s="81" t="str">
        <f>IF(Dashboard!N1344="P","P",IF(Dashboard!O1344="B","B",""))</f>
        <v/>
      </c>
    </row>
    <row r="1345" spans="7:7" x14ac:dyDescent="0.25">
      <c r="G1345" s="81" t="str">
        <f>IF(Dashboard!N1345="P","P",IF(Dashboard!O1345="B","B",""))</f>
        <v/>
      </c>
    </row>
    <row r="1346" spans="7:7" x14ac:dyDescent="0.25">
      <c r="G1346" s="81" t="str">
        <f>IF(Dashboard!N1346="P","P",IF(Dashboard!O1346="B","B",""))</f>
        <v/>
      </c>
    </row>
    <row r="1347" spans="7:7" x14ac:dyDescent="0.25">
      <c r="G1347" s="81" t="str">
        <f>IF(Dashboard!N1347="P","P",IF(Dashboard!O1347="B","B",""))</f>
        <v/>
      </c>
    </row>
    <row r="1348" spans="7:7" x14ac:dyDescent="0.25">
      <c r="G1348" s="81" t="str">
        <f>IF(Dashboard!N1348="P","P",IF(Dashboard!O1348="B","B",""))</f>
        <v/>
      </c>
    </row>
    <row r="1349" spans="7:7" x14ac:dyDescent="0.25">
      <c r="G1349" s="81" t="str">
        <f>IF(Dashboard!N1349="P","P",IF(Dashboard!O1349="B","B",""))</f>
        <v/>
      </c>
    </row>
    <row r="1350" spans="7:7" x14ac:dyDescent="0.25">
      <c r="G1350" s="81" t="str">
        <f>IF(Dashboard!N1350="P","P",IF(Dashboard!O1350="B","B",""))</f>
        <v/>
      </c>
    </row>
    <row r="1351" spans="7:7" x14ac:dyDescent="0.25">
      <c r="G1351" s="81" t="str">
        <f>IF(Dashboard!N1351="P","P",IF(Dashboard!O1351="B","B",""))</f>
        <v/>
      </c>
    </row>
    <row r="1352" spans="7:7" x14ac:dyDescent="0.25">
      <c r="G1352" s="81" t="str">
        <f>IF(Dashboard!N1352="P","P",IF(Dashboard!O1352="B","B",""))</f>
        <v/>
      </c>
    </row>
    <row r="1353" spans="7:7" x14ac:dyDescent="0.25">
      <c r="G1353" s="81" t="str">
        <f>IF(Dashboard!N1353="P","P",IF(Dashboard!O1353="B","B",""))</f>
        <v/>
      </c>
    </row>
    <row r="1354" spans="7:7" x14ac:dyDescent="0.25">
      <c r="G1354" s="81" t="str">
        <f>IF(Dashboard!N1354="P","P",IF(Dashboard!O1354="B","B",""))</f>
        <v/>
      </c>
    </row>
    <row r="1355" spans="7:7" x14ac:dyDescent="0.25">
      <c r="G1355" s="81" t="str">
        <f>IF(Dashboard!N1355="P","P",IF(Dashboard!O1355="B","B",""))</f>
        <v/>
      </c>
    </row>
    <row r="1356" spans="7:7" x14ac:dyDescent="0.25">
      <c r="G1356" s="81" t="str">
        <f>IF(Dashboard!N1356="P","P",IF(Dashboard!O1356="B","B",""))</f>
        <v/>
      </c>
    </row>
    <row r="1357" spans="7:7" x14ac:dyDescent="0.25">
      <c r="G1357" s="81" t="str">
        <f>IF(Dashboard!N1357="P","P",IF(Dashboard!O1357="B","B",""))</f>
        <v/>
      </c>
    </row>
    <row r="1358" spans="7:7" x14ac:dyDescent="0.25">
      <c r="G1358" s="81" t="str">
        <f>IF(Dashboard!N1358="P","P",IF(Dashboard!O1358="B","B",""))</f>
        <v/>
      </c>
    </row>
    <row r="1359" spans="7:7" x14ac:dyDescent="0.25">
      <c r="G1359" s="81" t="str">
        <f>IF(Dashboard!N1359="P","P",IF(Dashboard!O1359="B","B",""))</f>
        <v/>
      </c>
    </row>
    <row r="1360" spans="7:7" x14ac:dyDescent="0.25">
      <c r="G1360" s="81" t="str">
        <f>IF(Dashboard!N1360="P","P",IF(Dashboard!O1360="B","B",""))</f>
        <v/>
      </c>
    </row>
    <row r="1361" spans="7:7" x14ac:dyDescent="0.25">
      <c r="G1361" s="81" t="str">
        <f>IF(Dashboard!N1361="P","P",IF(Dashboard!O1361="B","B",""))</f>
        <v/>
      </c>
    </row>
    <row r="1362" spans="7:7" x14ac:dyDescent="0.25">
      <c r="G1362" s="81" t="str">
        <f>IF(Dashboard!N1362="P","P",IF(Dashboard!O1362="B","B",""))</f>
        <v/>
      </c>
    </row>
    <row r="1363" spans="7:7" x14ac:dyDescent="0.25">
      <c r="G1363" s="81" t="str">
        <f>IF(Dashboard!N1363="P","P",IF(Dashboard!O1363="B","B",""))</f>
        <v/>
      </c>
    </row>
    <row r="1364" spans="7:7" x14ac:dyDescent="0.25">
      <c r="G1364" s="81" t="str">
        <f>IF(Dashboard!N1364="P","P",IF(Dashboard!O1364="B","B",""))</f>
        <v/>
      </c>
    </row>
    <row r="1365" spans="7:7" x14ac:dyDescent="0.25">
      <c r="G1365" s="81" t="str">
        <f>IF(Dashboard!N1365="P","P",IF(Dashboard!O1365="B","B",""))</f>
        <v/>
      </c>
    </row>
    <row r="1366" spans="7:7" x14ac:dyDescent="0.25">
      <c r="G1366" s="81" t="str">
        <f>IF(Dashboard!N1366="P","P",IF(Dashboard!O1366="B","B",""))</f>
        <v/>
      </c>
    </row>
    <row r="1367" spans="7:7" x14ac:dyDescent="0.25">
      <c r="G1367" s="81" t="str">
        <f>IF(Dashboard!N1367="P","P",IF(Dashboard!O1367="B","B",""))</f>
        <v/>
      </c>
    </row>
    <row r="1368" spans="7:7" x14ac:dyDescent="0.25">
      <c r="G1368" s="81" t="str">
        <f>IF(Dashboard!N1368="P","P",IF(Dashboard!O1368="B","B",""))</f>
        <v/>
      </c>
    </row>
    <row r="1369" spans="7:7" x14ac:dyDescent="0.25">
      <c r="G1369" s="81" t="str">
        <f>IF(Dashboard!N1369="P","P",IF(Dashboard!O1369="B","B",""))</f>
        <v/>
      </c>
    </row>
    <row r="1370" spans="7:7" x14ac:dyDescent="0.25">
      <c r="G1370" s="81" t="str">
        <f>IF(Dashboard!N1370="P","P",IF(Dashboard!O1370="B","B",""))</f>
        <v/>
      </c>
    </row>
    <row r="1371" spans="7:7" x14ac:dyDescent="0.25">
      <c r="G1371" s="81" t="str">
        <f>IF(Dashboard!N1371="P","P",IF(Dashboard!O1371="B","B",""))</f>
        <v/>
      </c>
    </row>
    <row r="1372" spans="7:7" x14ac:dyDescent="0.25">
      <c r="G1372" s="81" t="str">
        <f>IF(Dashboard!N1372="P","P",IF(Dashboard!O1372="B","B",""))</f>
        <v/>
      </c>
    </row>
    <row r="1373" spans="7:7" x14ac:dyDescent="0.25">
      <c r="G1373" s="81" t="str">
        <f>IF(Dashboard!N1373="P","P",IF(Dashboard!O1373="B","B",""))</f>
        <v/>
      </c>
    </row>
    <row r="1374" spans="7:7" x14ac:dyDescent="0.25">
      <c r="G1374" s="81" t="str">
        <f>IF(Dashboard!N1374="P","P",IF(Dashboard!O1374="B","B",""))</f>
        <v/>
      </c>
    </row>
    <row r="1375" spans="7:7" x14ac:dyDescent="0.25">
      <c r="G1375" s="81" t="str">
        <f>IF(Dashboard!N1375="P","P",IF(Dashboard!O1375="B","B",""))</f>
        <v/>
      </c>
    </row>
    <row r="1376" spans="7:7" x14ac:dyDescent="0.25">
      <c r="G1376" s="81" t="str">
        <f>IF(Dashboard!N1376="P","P",IF(Dashboard!O1376="B","B",""))</f>
        <v/>
      </c>
    </row>
    <row r="1377" spans="7:7" x14ac:dyDescent="0.25">
      <c r="G1377" s="81" t="str">
        <f>IF(Dashboard!N1377="P","P",IF(Dashboard!O1377="B","B",""))</f>
        <v/>
      </c>
    </row>
    <row r="1378" spans="7:7" x14ac:dyDescent="0.25">
      <c r="G1378" s="81" t="str">
        <f>IF(Dashboard!N1378="P","P",IF(Dashboard!O1378="B","B",""))</f>
        <v/>
      </c>
    </row>
    <row r="1379" spans="7:7" x14ac:dyDescent="0.25">
      <c r="G1379" s="81" t="str">
        <f>IF(Dashboard!N1379="P","P",IF(Dashboard!O1379="B","B",""))</f>
        <v/>
      </c>
    </row>
    <row r="1380" spans="7:7" x14ac:dyDescent="0.25">
      <c r="G1380" s="81" t="str">
        <f>IF(Dashboard!N1380="P","P",IF(Dashboard!O1380="B","B",""))</f>
        <v/>
      </c>
    </row>
    <row r="1381" spans="7:7" x14ac:dyDescent="0.25">
      <c r="G1381" s="81" t="str">
        <f>IF(Dashboard!N1381="P","P",IF(Dashboard!O1381="B","B",""))</f>
        <v/>
      </c>
    </row>
    <row r="1382" spans="7:7" x14ac:dyDescent="0.25">
      <c r="G1382" s="81" t="str">
        <f>IF(Dashboard!N1382="P","P",IF(Dashboard!O1382="B","B",""))</f>
        <v/>
      </c>
    </row>
    <row r="1383" spans="7:7" x14ac:dyDescent="0.25">
      <c r="G1383" s="81" t="str">
        <f>IF(Dashboard!N1383="P","P",IF(Dashboard!O1383="B","B",""))</f>
        <v/>
      </c>
    </row>
    <row r="1384" spans="7:7" x14ac:dyDescent="0.25">
      <c r="G1384" s="81" t="str">
        <f>IF(Dashboard!N1384="P","P",IF(Dashboard!O1384="B","B",""))</f>
        <v/>
      </c>
    </row>
    <row r="1385" spans="7:7" x14ac:dyDescent="0.25">
      <c r="G1385" s="81" t="str">
        <f>IF(Dashboard!N1385="P","P",IF(Dashboard!O1385="B","B",""))</f>
        <v/>
      </c>
    </row>
    <row r="1386" spans="7:7" x14ac:dyDescent="0.25">
      <c r="G1386" s="81" t="str">
        <f>IF(Dashboard!N1386="P","P",IF(Dashboard!O1386="B","B",""))</f>
        <v/>
      </c>
    </row>
    <row r="1387" spans="7:7" x14ac:dyDescent="0.25">
      <c r="G1387" s="81" t="str">
        <f>IF(Dashboard!N1387="P","P",IF(Dashboard!O1387="B","B",""))</f>
        <v/>
      </c>
    </row>
    <row r="1388" spans="7:7" x14ac:dyDescent="0.25">
      <c r="G1388" s="81" t="str">
        <f>IF(Dashboard!N1388="P","P",IF(Dashboard!O1388="B","B",""))</f>
        <v/>
      </c>
    </row>
    <row r="1389" spans="7:7" x14ac:dyDescent="0.25">
      <c r="G1389" s="81" t="str">
        <f>IF(Dashboard!N1389="P","P",IF(Dashboard!O1389="B","B",""))</f>
        <v/>
      </c>
    </row>
    <row r="1390" spans="7:7" x14ac:dyDescent="0.25">
      <c r="G1390" s="81" t="str">
        <f>IF(Dashboard!N1390="P","P",IF(Dashboard!O1390="B","B",""))</f>
        <v/>
      </c>
    </row>
    <row r="1391" spans="7:7" x14ac:dyDescent="0.25">
      <c r="G1391" s="81" t="str">
        <f>IF(Dashboard!N1391="P","P",IF(Dashboard!O1391="B","B",""))</f>
        <v/>
      </c>
    </row>
    <row r="1392" spans="7:7" x14ac:dyDescent="0.25">
      <c r="G1392" s="81" t="str">
        <f>IF(Dashboard!N1392="P","P",IF(Dashboard!O1392="B","B",""))</f>
        <v/>
      </c>
    </row>
    <row r="1393" spans="7:7" x14ac:dyDescent="0.25">
      <c r="G1393" s="81" t="str">
        <f>IF(Dashboard!N1393="P","P",IF(Dashboard!O1393="B","B",""))</f>
        <v/>
      </c>
    </row>
    <row r="1394" spans="7:7" x14ac:dyDescent="0.25">
      <c r="G1394" s="81" t="str">
        <f>IF(Dashboard!N1394="P","P",IF(Dashboard!O1394="B","B",""))</f>
        <v/>
      </c>
    </row>
    <row r="1395" spans="7:7" x14ac:dyDescent="0.25">
      <c r="G1395" s="81" t="str">
        <f>IF(Dashboard!N1395="P","P",IF(Dashboard!O1395="B","B",""))</f>
        <v/>
      </c>
    </row>
    <row r="1396" spans="7:7" x14ac:dyDescent="0.25">
      <c r="G1396" s="81" t="str">
        <f>IF(Dashboard!N1396="P","P",IF(Dashboard!O1396="B","B",""))</f>
        <v/>
      </c>
    </row>
    <row r="1397" spans="7:7" x14ac:dyDescent="0.25">
      <c r="G1397" s="81" t="str">
        <f>IF(Dashboard!N1397="P","P",IF(Dashboard!O1397="B","B",""))</f>
        <v/>
      </c>
    </row>
    <row r="1398" spans="7:7" x14ac:dyDescent="0.25">
      <c r="G1398" s="81" t="str">
        <f>IF(Dashboard!N1398="P","P",IF(Dashboard!O1398="B","B",""))</f>
        <v/>
      </c>
    </row>
    <row r="1399" spans="7:7" x14ac:dyDescent="0.25">
      <c r="G1399" s="81" t="str">
        <f>IF(Dashboard!N1399="P","P",IF(Dashboard!O1399="B","B",""))</f>
        <v/>
      </c>
    </row>
    <row r="1400" spans="7:7" x14ac:dyDescent="0.25">
      <c r="G1400" s="81" t="str">
        <f>IF(Dashboard!N1400="P","P",IF(Dashboard!O1400="B","B",""))</f>
        <v/>
      </c>
    </row>
    <row r="1401" spans="7:7" x14ac:dyDescent="0.25">
      <c r="G1401" s="81" t="str">
        <f>IF(Dashboard!N1401="P","P",IF(Dashboard!O1401="B","B",""))</f>
        <v/>
      </c>
    </row>
    <row r="1402" spans="7:7" x14ac:dyDescent="0.25">
      <c r="G1402" s="81" t="str">
        <f>IF(Dashboard!N1402="P","P",IF(Dashboard!O1402="B","B",""))</f>
        <v/>
      </c>
    </row>
    <row r="1403" spans="7:7" x14ac:dyDescent="0.25">
      <c r="G1403" s="81" t="str">
        <f>IF(Dashboard!N1403="P","P",IF(Dashboard!O1403="B","B",""))</f>
        <v/>
      </c>
    </row>
    <row r="1404" spans="7:7" x14ac:dyDescent="0.25">
      <c r="G1404" s="81" t="str">
        <f>IF(Dashboard!N1404="P","P",IF(Dashboard!O1404="B","B",""))</f>
        <v/>
      </c>
    </row>
    <row r="1405" spans="7:7" x14ac:dyDescent="0.25">
      <c r="G1405" s="81" t="str">
        <f>IF(Dashboard!N1405="P","P",IF(Dashboard!O1405="B","B",""))</f>
        <v/>
      </c>
    </row>
    <row r="1406" spans="7:7" x14ac:dyDescent="0.25">
      <c r="G1406" s="81" t="str">
        <f>IF(Dashboard!N1406="P","P",IF(Dashboard!O1406="B","B",""))</f>
        <v/>
      </c>
    </row>
    <row r="1407" spans="7:7" x14ac:dyDescent="0.25">
      <c r="G1407" s="81" t="str">
        <f>IF(Dashboard!N1407="P","P",IF(Dashboard!O1407="B","B",""))</f>
        <v/>
      </c>
    </row>
    <row r="1408" spans="7:7" x14ac:dyDescent="0.25">
      <c r="G1408" s="81" t="str">
        <f>IF(Dashboard!N1408="P","P",IF(Dashboard!O1408="B","B",""))</f>
        <v/>
      </c>
    </row>
    <row r="1409" spans="7:7" x14ac:dyDescent="0.25">
      <c r="G1409" s="81" t="str">
        <f>IF(Dashboard!N1409="P","P",IF(Dashboard!O1409="B","B",""))</f>
        <v/>
      </c>
    </row>
    <row r="1410" spans="7:7" x14ac:dyDescent="0.25">
      <c r="G1410" s="81" t="str">
        <f>IF(Dashboard!N1410="P","P",IF(Dashboard!O1410="B","B",""))</f>
        <v/>
      </c>
    </row>
    <row r="1411" spans="7:7" x14ac:dyDescent="0.25">
      <c r="G1411" s="81" t="str">
        <f>IF(Dashboard!N1411="P","P",IF(Dashboard!O1411="B","B",""))</f>
        <v/>
      </c>
    </row>
    <row r="1412" spans="7:7" x14ac:dyDescent="0.25">
      <c r="G1412" s="81" t="str">
        <f>IF(Dashboard!N1412="P","P",IF(Dashboard!O1412="B","B",""))</f>
        <v/>
      </c>
    </row>
    <row r="1413" spans="7:7" x14ac:dyDescent="0.25">
      <c r="G1413" s="81" t="str">
        <f>IF(Dashboard!N1413="P","P",IF(Dashboard!O1413="B","B",""))</f>
        <v/>
      </c>
    </row>
    <row r="1414" spans="7:7" x14ac:dyDescent="0.25">
      <c r="G1414" s="81" t="str">
        <f>IF(Dashboard!N1414="P","P",IF(Dashboard!O1414="B","B",""))</f>
        <v/>
      </c>
    </row>
    <row r="1415" spans="7:7" x14ac:dyDescent="0.25">
      <c r="G1415" s="81" t="str">
        <f>IF(Dashboard!N1415="P","P",IF(Dashboard!O1415="B","B",""))</f>
        <v/>
      </c>
    </row>
    <row r="1416" spans="7:7" x14ac:dyDescent="0.25">
      <c r="G1416" s="81" t="str">
        <f>IF(Dashboard!N1416="P","P",IF(Dashboard!O1416="B","B",""))</f>
        <v/>
      </c>
    </row>
    <row r="1417" spans="7:7" x14ac:dyDescent="0.25">
      <c r="G1417" s="81" t="str">
        <f>IF(Dashboard!N1417="P","P",IF(Dashboard!O1417="B","B",""))</f>
        <v/>
      </c>
    </row>
    <row r="1418" spans="7:7" x14ac:dyDescent="0.25">
      <c r="G1418" s="81" t="str">
        <f>IF(Dashboard!N1418="P","P",IF(Dashboard!O1418="B","B",""))</f>
        <v/>
      </c>
    </row>
    <row r="1419" spans="7:7" x14ac:dyDescent="0.25">
      <c r="G1419" s="81" t="str">
        <f>IF(Dashboard!N1419="P","P",IF(Dashboard!O1419="B","B",""))</f>
        <v/>
      </c>
    </row>
    <row r="1420" spans="7:7" x14ac:dyDescent="0.25">
      <c r="G1420" s="81" t="str">
        <f>IF(Dashboard!N1420="P","P",IF(Dashboard!O1420="B","B",""))</f>
        <v/>
      </c>
    </row>
    <row r="1421" spans="7:7" x14ac:dyDescent="0.25">
      <c r="G1421" s="81" t="str">
        <f>IF(Dashboard!N1421="P","P",IF(Dashboard!O1421="B","B",""))</f>
        <v/>
      </c>
    </row>
    <row r="1422" spans="7:7" x14ac:dyDescent="0.25">
      <c r="G1422" s="81" t="str">
        <f>IF(Dashboard!N1422="P","P",IF(Dashboard!O1422="B","B",""))</f>
        <v/>
      </c>
    </row>
    <row r="1423" spans="7:7" x14ac:dyDescent="0.25">
      <c r="G1423" s="81" t="str">
        <f>IF(Dashboard!N1423="P","P",IF(Dashboard!O1423="B","B",""))</f>
        <v/>
      </c>
    </row>
    <row r="1424" spans="7:7" x14ac:dyDescent="0.25">
      <c r="G1424" s="81" t="str">
        <f>IF(Dashboard!N1424="P","P",IF(Dashboard!O1424="B","B",""))</f>
        <v/>
      </c>
    </row>
    <row r="1425" spans="7:7" x14ac:dyDescent="0.25">
      <c r="G1425" s="81" t="str">
        <f>IF(Dashboard!N1425="P","P",IF(Dashboard!O1425="B","B",""))</f>
        <v/>
      </c>
    </row>
    <row r="1426" spans="7:7" x14ac:dyDescent="0.25">
      <c r="G1426" s="81" t="str">
        <f>IF(Dashboard!N1426="P","P",IF(Dashboard!O1426="B","B",""))</f>
        <v/>
      </c>
    </row>
    <row r="1427" spans="7:7" x14ac:dyDescent="0.25">
      <c r="G1427" s="81" t="str">
        <f>IF(Dashboard!N1427="P","P",IF(Dashboard!O1427="B","B",""))</f>
        <v/>
      </c>
    </row>
    <row r="1428" spans="7:7" x14ac:dyDescent="0.25">
      <c r="G1428" s="81" t="str">
        <f>IF(Dashboard!N1428="P","P",IF(Dashboard!O1428="B","B",""))</f>
        <v/>
      </c>
    </row>
    <row r="1429" spans="7:7" x14ac:dyDescent="0.25">
      <c r="G1429" s="81" t="str">
        <f>IF(Dashboard!N1429="P","P",IF(Dashboard!O1429="B","B",""))</f>
        <v/>
      </c>
    </row>
    <row r="1430" spans="7:7" x14ac:dyDescent="0.25">
      <c r="G1430" s="81" t="str">
        <f>IF(Dashboard!N1430="P","P",IF(Dashboard!O1430="B","B",""))</f>
        <v/>
      </c>
    </row>
    <row r="1431" spans="7:7" x14ac:dyDescent="0.25">
      <c r="G1431" s="81" t="str">
        <f>IF(Dashboard!N1431="P","P",IF(Dashboard!O1431="B","B",""))</f>
        <v/>
      </c>
    </row>
    <row r="1432" spans="7:7" x14ac:dyDescent="0.25">
      <c r="G1432" s="81" t="str">
        <f>IF(Dashboard!N1432="P","P",IF(Dashboard!O1432="B","B",""))</f>
        <v/>
      </c>
    </row>
    <row r="1433" spans="7:7" x14ac:dyDescent="0.25">
      <c r="G1433" s="81" t="str">
        <f>IF(Dashboard!N1433="P","P",IF(Dashboard!O1433="B","B",""))</f>
        <v/>
      </c>
    </row>
    <row r="1434" spans="7:7" x14ac:dyDescent="0.25">
      <c r="G1434" s="81" t="str">
        <f>IF(Dashboard!N1434="P","P",IF(Dashboard!O1434="B","B",""))</f>
        <v/>
      </c>
    </row>
    <row r="1435" spans="7:7" x14ac:dyDescent="0.25">
      <c r="G1435" s="81" t="str">
        <f>IF(Dashboard!N1435="P","P",IF(Dashboard!O1435="B","B",""))</f>
        <v/>
      </c>
    </row>
    <row r="1436" spans="7:7" x14ac:dyDescent="0.25">
      <c r="G1436" s="81" t="str">
        <f>IF(Dashboard!N1436="P","P",IF(Dashboard!O1436="B","B",""))</f>
        <v/>
      </c>
    </row>
    <row r="1437" spans="7:7" x14ac:dyDescent="0.25">
      <c r="G1437" s="81" t="str">
        <f>IF(Dashboard!N1437="P","P",IF(Dashboard!O1437="B","B",""))</f>
        <v/>
      </c>
    </row>
    <row r="1438" spans="7:7" x14ac:dyDescent="0.25">
      <c r="G1438" s="81" t="str">
        <f>IF(Dashboard!N1438="P","P",IF(Dashboard!O1438="B","B",""))</f>
        <v/>
      </c>
    </row>
    <row r="1439" spans="7:7" x14ac:dyDescent="0.25">
      <c r="G1439" s="81" t="str">
        <f>IF(Dashboard!N1439="P","P",IF(Dashboard!O1439="B","B",""))</f>
        <v/>
      </c>
    </row>
    <row r="1440" spans="7:7" x14ac:dyDescent="0.25">
      <c r="G1440" s="81" t="str">
        <f>IF(Dashboard!N1440="P","P",IF(Dashboard!O1440="B","B",""))</f>
        <v/>
      </c>
    </row>
    <row r="1441" spans="7:7" x14ac:dyDescent="0.25">
      <c r="G1441" s="81" t="str">
        <f>IF(Dashboard!N1441="P","P",IF(Dashboard!O1441="B","B",""))</f>
        <v/>
      </c>
    </row>
    <row r="1442" spans="7:7" x14ac:dyDescent="0.25">
      <c r="G1442" s="81" t="str">
        <f>IF(Dashboard!N1442="P","P",IF(Dashboard!O1442="B","B",""))</f>
        <v/>
      </c>
    </row>
    <row r="1443" spans="7:7" x14ac:dyDescent="0.25">
      <c r="G1443" s="81" t="str">
        <f>IF(Dashboard!N1443="P","P",IF(Dashboard!O1443="B","B",""))</f>
        <v/>
      </c>
    </row>
    <row r="1444" spans="7:7" x14ac:dyDescent="0.25">
      <c r="G1444" s="81" t="str">
        <f>IF(Dashboard!N1444="P","P",IF(Dashboard!O1444="B","B",""))</f>
        <v/>
      </c>
    </row>
    <row r="1445" spans="7:7" x14ac:dyDescent="0.25">
      <c r="G1445" s="81" t="str">
        <f>IF(Dashboard!N1445="P","P",IF(Dashboard!O1445="B","B",""))</f>
        <v/>
      </c>
    </row>
    <row r="1446" spans="7:7" x14ac:dyDescent="0.25">
      <c r="G1446" s="81" t="str">
        <f>IF(Dashboard!N1446="P","P",IF(Dashboard!O1446="B","B",""))</f>
        <v/>
      </c>
    </row>
    <row r="1447" spans="7:7" x14ac:dyDescent="0.25">
      <c r="G1447" s="81" t="str">
        <f>IF(Dashboard!N1447="P","P",IF(Dashboard!O1447="B","B",""))</f>
        <v/>
      </c>
    </row>
    <row r="1448" spans="7:7" x14ac:dyDescent="0.25">
      <c r="G1448" s="81" t="str">
        <f>IF(Dashboard!N1448="P","P",IF(Dashboard!O1448="B","B",""))</f>
        <v/>
      </c>
    </row>
    <row r="1449" spans="7:7" x14ac:dyDescent="0.25">
      <c r="G1449" s="81" t="str">
        <f>IF(Dashboard!N1449="P","P",IF(Dashboard!O1449="B","B",""))</f>
        <v/>
      </c>
    </row>
    <row r="1450" spans="7:7" x14ac:dyDescent="0.25">
      <c r="G1450" s="81" t="str">
        <f>IF(Dashboard!N1450="P","P",IF(Dashboard!O1450="B","B",""))</f>
        <v/>
      </c>
    </row>
    <row r="1451" spans="7:7" x14ac:dyDescent="0.25">
      <c r="G1451" s="81" t="str">
        <f>IF(Dashboard!N1451="P","P",IF(Dashboard!O1451="B","B",""))</f>
        <v/>
      </c>
    </row>
    <row r="1452" spans="7:7" x14ac:dyDescent="0.25">
      <c r="G1452" s="81" t="str">
        <f>IF(Dashboard!N1452="P","P",IF(Dashboard!O1452="B","B",""))</f>
        <v/>
      </c>
    </row>
    <row r="1453" spans="7:7" x14ac:dyDescent="0.25">
      <c r="G1453" s="81" t="str">
        <f>IF(Dashboard!N1453="P","P",IF(Dashboard!O1453="B","B",""))</f>
        <v/>
      </c>
    </row>
    <row r="1454" spans="7:7" x14ac:dyDescent="0.25">
      <c r="G1454" s="81" t="str">
        <f>IF(Dashboard!N1454="P","P",IF(Dashboard!O1454="B","B",""))</f>
        <v/>
      </c>
    </row>
    <row r="1455" spans="7:7" x14ac:dyDescent="0.25">
      <c r="G1455" s="81" t="str">
        <f>IF(Dashboard!N1455="P","P",IF(Dashboard!O1455="B","B",""))</f>
        <v/>
      </c>
    </row>
    <row r="1456" spans="7:7" x14ac:dyDescent="0.25">
      <c r="G1456" s="81" t="str">
        <f>IF(Dashboard!N1456="P","P",IF(Dashboard!O1456="B","B",""))</f>
        <v/>
      </c>
    </row>
    <row r="1457" spans="7:7" x14ac:dyDescent="0.25">
      <c r="G1457" s="81" t="str">
        <f>IF(Dashboard!N1457="P","P",IF(Dashboard!O1457="B","B",""))</f>
        <v/>
      </c>
    </row>
    <row r="1458" spans="7:7" x14ac:dyDescent="0.25">
      <c r="G1458" s="81" t="str">
        <f>IF(Dashboard!N1458="P","P",IF(Dashboard!O1458="B","B",""))</f>
        <v/>
      </c>
    </row>
    <row r="1459" spans="7:7" x14ac:dyDescent="0.25">
      <c r="G1459" s="81" t="str">
        <f>IF(Dashboard!N1459="P","P",IF(Dashboard!O1459="B","B",""))</f>
        <v/>
      </c>
    </row>
    <row r="1460" spans="7:7" x14ac:dyDescent="0.25">
      <c r="G1460" s="81" t="str">
        <f>IF(Dashboard!N1460="P","P",IF(Dashboard!O1460="B","B",""))</f>
        <v/>
      </c>
    </row>
    <row r="1461" spans="7:7" x14ac:dyDescent="0.25">
      <c r="G1461" s="81" t="str">
        <f>IF(Dashboard!N1461="P","P",IF(Dashboard!O1461="B","B",""))</f>
        <v/>
      </c>
    </row>
    <row r="1462" spans="7:7" x14ac:dyDescent="0.25">
      <c r="G1462" s="81" t="str">
        <f>IF(Dashboard!N1462="P","P",IF(Dashboard!O1462="B","B",""))</f>
        <v/>
      </c>
    </row>
    <row r="1463" spans="7:7" x14ac:dyDescent="0.25">
      <c r="G1463" s="81" t="str">
        <f>IF(Dashboard!N1463="P","P",IF(Dashboard!O1463="B","B",""))</f>
        <v/>
      </c>
    </row>
    <row r="1464" spans="7:7" x14ac:dyDescent="0.25">
      <c r="G1464" s="81" t="str">
        <f>IF(Dashboard!N1464="P","P",IF(Dashboard!O1464="B","B",""))</f>
        <v/>
      </c>
    </row>
    <row r="1465" spans="7:7" x14ac:dyDescent="0.25">
      <c r="G1465" s="81" t="str">
        <f>IF(Dashboard!N1465="P","P",IF(Dashboard!O1465="B","B",""))</f>
        <v/>
      </c>
    </row>
    <row r="1466" spans="7:7" x14ac:dyDescent="0.25">
      <c r="G1466" s="81" t="str">
        <f>IF(Dashboard!N1466="P","P",IF(Dashboard!O1466="B","B",""))</f>
        <v/>
      </c>
    </row>
    <row r="1467" spans="7:7" x14ac:dyDescent="0.25">
      <c r="G1467" s="81" t="str">
        <f>IF(Dashboard!N1467="P","P",IF(Dashboard!O1467="B","B",""))</f>
        <v/>
      </c>
    </row>
    <row r="1468" spans="7:7" x14ac:dyDescent="0.25">
      <c r="G1468" s="81" t="str">
        <f>IF(Dashboard!N1468="P","P",IF(Dashboard!O1468="B","B",""))</f>
        <v/>
      </c>
    </row>
    <row r="1469" spans="7:7" x14ac:dyDescent="0.25">
      <c r="G1469" s="81" t="str">
        <f>IF(Dashboard!N1469="P","P",IF(Dashboard!O1469="B","B",""))</f>
        <v/>
      </c>
    </row>
    <row r="1470" spans="7:7" x14ac:dyDescent="0.25">
      <c r="G1470" s="81" t="str">
        <f>IF(Dashboard!N1470="P","P",IF(Dashboard!O1470="B","B",""))</f>
        <v/>
      </c>
    </row>
    <row r="1471" spans="7:7" x14ac:dyDescent="0.25">
      <c r="G1471" s="81" t="str">
        <f>IF(Dashboard!N1471="P","P",IF(Dashboard!O1471="B","B",""))</f>
        <v/>
      </c>
    </row>
    <row r="1472" spans="7:7" x14ac:dyDescent="0.25">
      <c r="G1472" s="81" t="str">
        <f>IF(Dashboard!N1472="P","P",IF(Dashboard!O1472="B","B",""))</f>
        <v/>
      </c>
    </row>
    <row r="1473" spans="7:7" x14ac:dyDescent="0.25">
      <c r="G1473" s="81" t="str">
        <f>IF(Dashboard!N1473="P","P",IF(Dashboard!O1473="B","B",""))</f>
        <v/>
      </c>
    </row>
    <row r="1474" spans="7:7" x14ac:dyDescent="0.25">
      <c r="G1474" s="81" t="str">
        <f>IF(Dashboard!N1474="P","P",IF(Dashboard!O1474="B","B",""))</f>
        <v/>
      </c>
    </row>
    <row r="1475" spans="7:7" x14ac:dyDescent="0.25">
      <c r="G1475" s="81" t="str">
        <f>IF(Dashboard!N1475="P","P",IF(Dashboard!O1475="B","B",""))</f>
        <v/>
      </c>
    </row>
    <row r="1476" spans="7:7" x14ac:dyDescent="0.25">
      <c r="G1476" s="81" t="str">
        <f>IF(Dashboard!N1476="P","P",IF(Dashboard!O1476="B","B",""))</f>
        <v/>
      </c>
    </row>
    <row r="1477" spans="7:7" x14ac:dyDescent="0.25">
      <c r="G1477" s="81" t="str">
        <f>IF(Dashboard!N1477="P","P",IF(Dashboard!O1477="B","B",""))</f>
        <v/>
      </c>
    </row>
    <row r="1478" spans="7:7" x14ac:dyDescent="0.25">
      <c r="G1478" s="81" t="str">
        <f>IF(Dashboard!N1478="P","P",IF(Dashboard!O1478="B","B",""))</f>
        <v/>
      </c>
    </row>
    <row r="1479" spans="7:7" x14ac:dyDescent="0.25">
      <c r="G1479" s="81" t="str">
        <f>IF(Dashboard!N1479="P","P",IF(Dashboard!O1479="B","B",""))</f>
        <v/>
      </c>
    </row>
    <row r="1480" spans="7:7" x14ac:dyDescent="0.25">
      <c r="G1480" s="81" t="str">
        <f>IF(Dashboard!N1480="P","P",IF(Dashboard!O1480="B","B",""))</f>
        <v/>
      </c>
    </row>
    <row r="1481" spans="7:7" x14ac:dyDescent="0.25">
      <c r="G1481" s="81" t="str">
        <f>IF(Dashboard!N1481="P","P",IF(Dashboard!O1481="B","B",""))</f>
        <v/>
      </c>
    </row>
    <row r="1482" spans="7:7" x14ac:dyDescent="0.25">
      <c r="G1482" s="81" t="str">
        <f>IF(Dashboard!N1482="P","P",IF(Dashboard!O1482="B","B",""))</f>
        <v/>
      </c>
    </row>
    <row r="1483" spans="7:7" x14ac:dyDescent="0.25">
      <c r="G1483" s="81" t="str">
        <f>IF(Dashboard!N1483="P","P",IF(Dashboard!O1483="B","B",""))</f>
        <v/>
      </c>
    </row>
    <row r="1484" spans="7:7" x14ac:dyDescent="0.25">
      <c r="G1484" s="81" t="str">
        <f>IF(Dashboard!N1484="P","P",IF(Dashboard!O1484="B","B",""))</f>
        <v/>
      </c>
    </row>
    <row r="1485" spans="7:7" x14ac:dyDescent="0.25">
      <c r="G1485" s="81" t="str">
        <f>IF(Dashboard!N1485="P","P",IF(Dashboard!O1485="B","B",""))</f>
        <v/>
      </c>
    </row>
    <row r="1486" spans="7:7" x14ac:dyDescent="0.25">
      <c r="G1486" s="81" t="str">
        <f>IF(Dashboard!N1486="P","P",IF(Dashboard!O1486="B","B",""))</f>
        <v/>
      </c>
    </row>
    <row r="1487" spans="7:7" x14ac:dyDescent="0.25">
      <c r="G1487" s="81" t="str">
        <f>IF(Dashboard!N1487="P","P",IF(Dashboard!O1487="B","B",""))</f>
        <v/>
      </c>
    </row>
    <row r="1488" spans="7:7" x14ac:dyDescent="0.25">
      <c r="G1488" s="81" t="str">
        <f>IF(Dashboard!N1488="P","P",IF(Dashboard!O1488="B","B",""))</f>
        <v/>
      </c>
    </row>
    <row r="1489" spans="7:7" x14ac:dyDescent="0.25">
      <c r="G1489" s="81" t="str">
        <f>IF(Dashboard!N1489="P","P",IF(Dashboard!O1489="B","B",""))</f>
        <v/>
      </c>
    </row>
    <row r="1490" spans="7:7" x14ac:dyDescent="0.25">
      <c r="G1490" s="81" t="str">
        <f>IF(Dashboard!N1490="P","P",IF(Dashboard!O1490="B","B",""))</f>
        <v/>
      </c>
    </row>
    <row r="1491" spans="7:7" x14ac:dyDescent="0.25">
      <c r="G1491" s="81" t="str">
        <f>IF(Dashboard!N1491="P","P",IF(Dashboard!O1491="B","B",""))</f>
        <v/>
      </c>
    </row>
    <row r="1492" spans="7:7" x14ac:dyDescent="0.25">
      <c r="G1492" s="81" t="str">
        <f>IF(Dashboard!N1492="P","P",IF(Dashboard!O1492="B","B",""))</f>
        <v/>
      </c>
    </row>
    <row r="1493" spans="7:7" x14ac:dyDescent="0.25">
      <c r="G1493" s="81" t="str">
        <f>IF(Dashboard!N1493="P","P",IF(Dashboard!O1493="B","B",""))</f>
        <v/>
      </c>
    </row>
    <row r="1494" spans="7:7" x14ac:dyDescent="0.25">
      <c r="G1494" s="81" t="str">
        <f>IF(Dashboard!N1494="P","P",IF(Dashboard!O1494="B","B",""))</f>
        <v/>
      </c>
    </row>
    <row r="1495" spans="7:7" x14ac:dyDescent="0.25">
      <c r="G1495" s="81" t="str">
        <f>IF(Dashboard!N1495="P","P",IF(Dashboard!O1495="B","B",""))</f>
        <v/>
      </c>
    </row>
    <row r="1496" spans="7:7" x14ac:dyDescent="0.25">
      <c r="G1496" s="81" t="str">
        <f>IF(Dashboard!N1496="P","P",IF(Dashboard!O1496="B","B",""))</f>
        <v/>
      </c>
    </row>
    <row r="1497" spans="7:7" x14ac:dyDescent="0.25">
      <c r="G1497" s="81" t="str">
        <f>IF(Dashboard!N1497="P","P",IF(Dashboard!O1497="B","B",""))</f>
        <v/>
      </c>
    </row>
    <row r="1498" spans="7:7" x14ac:dyDescent="0.25">
      <c r="G1498" s="81" t="str">
        <f>IF(Dashboard!N1498="P","P",IF(Dashboard!O1498="B","B",""))</f>
        <v/>
      </c>
    </row>
    <row r="1499" spans="7:7" x14ac:dyDescent="0.25">
      <c r="G1499" s="81" t="str">
        <f>IF(Dashboard!N1499="P","P",IF(Dashboard!O1499="B","B",""))</f>
        <v/>
      </c>
    </row>
    <row r="1500" spans="7:7" x14ac:dyDescent="0.25">
      <c r="G1500" s="81" t="str">
        <f>IF(Dashboard!N1500="P","P",IF(Dashboard!O1500="B","B",""))</f>
        <v/>
      </c>
    </row>
    <row r="1501" spans="7:7" x14ac:dyDescent="0.25">
      <c r="G1501" s="81" t="str">
        <f>IF(Dashboard!N1501="P","P",IF(Dashboard!O1501="B","B",""))</f>
        <v/>
      </c>
    </row>
    <row r="1502" spans="7:7" x14ac:dyDescent="0.25">
      <c r="G1502" s="81" t="str">
        <f>IF(Dashboard!N1502="P","P",IF(Dashboard!O1502="B","B",""))</f>
        <v/>
      </c>
    </row>
    <row r="1503" spans="7:7" x14ac:dyDescent="0.25">
      <c r="G1503" s="81" t="str">
        <f>IF(Dashboard!N1503="P","P",IF(Dashboard!O1503="B","B",""))</f>
        <v/>
      </c>
    </row>
    <row r="1504" spans="7:7" x14ac:dyDescent="0.25">
      <c r="G1504" s="81" t="str">
        <f>IF(Dashboard!N1504="P","P",IF(Dashboard!O1504="B","B",""))</f>
        <v/>
      </c>
    </row>
    <row r="1505" spans="7:7" x14ac:dyDescent="0.25">
      <c r="G1505" s="81" t="str">
        <f>IF(Dashboard!N1505="P","P",IF(Dashboard!O1505="B","B",""))</f>
        <v/>
      </c>
    </row>
    <row r="1506" spans="7:7" x14ac:dyDescent="0.25">
      <c r="G1506" s="81" t="str">
        <f>IF(Dashboard!N1506="P","P",IF(Dashboard!O1506="B","B",""))</f>
        <v/>
      </c>
    </row>
    <row r="1507" spans="7:7" x14ac:dyDescent="0.25">
      <c r="G1507" s="81" t="str">
        <f>IF(Dashboard!N1507="P","P",IF(Dashboard!O1507="B","B",""))</f>
        <v/>
      </c>
    </row>
    <row r="1508" spans="7:7" x14ac:dyDescent="0.25">
      <c r="G1508" s="81" t="str">
        <f>IF(Dashboard!N1508="P","P",IF(Dashboard!O1508="B","B",""))</f>
        <v/>
      </c>
    </row>
    <row r="1509" spans="7:7" x14ac:dyDescent="0.25">
      <c r="G1509" s="81" t="str">
        <f>IF(Dashboard!N1509="P","P",IF(Dashboard!O1509="B","B",""))</f>
        <v/>
      </c>
    </row>
    <row r="1510" spans="7:7" x14ac:dyDescent="0.25">
      <c r="G1510" s="81" t="str">
        <f>IF(Dashboard!N1510="P","P",IF(Dashboard!O1510="B","B",""))</f>
        <v/>
      </c>
    </row>
    <row r="1511" spans="7:7" x14ac:dyDescent="0.25">
      <c r="G1511" s="81" t="str">
        <f>IF(Dashboard!N1511="P","P",IF(Dashboard!O1511="B","B",""))</f>
        <v/>
      </c>
    </row>
    <row r="1512" spans="7:7" x14ac:dyDescent="0.25">
      <c r="G1512" s="81" t="str">
        <f>IF(Dashboard!N1512="P","P",IF(Dashboard!O1512="B","B",""))</f>
        <v/>
      </c>
    </row>
    <row r="1513" spans="7:7" x14ac:dyDescent="0.25">
      <c r="G1513" s="81" t="str">
        <f>IF(Dashboard!N1513="P","P",IF(Dashboard!O1513="B","B",""))</f>
        <v/>
      </c>
    </row>
    <row r="1514" spans="7:7" x14ac:dyDescent="0.25">
      <c r="G1514" s="81" t="str">
        <f>IF(Dashboard!N1514="P","P",IF(Dashboard!O1514="B","B",""))</f>
        <v/>
      </c>
    </row>
    <row r="1515" spans="7:7" x14ac:dyDescent="0.25">
      <c r="G1515" s="81" t="str">
        <f>IF(Dashboard!N1515="P","P",IF(Dashboard!O1515="B","B",""))</f>
        <v/>
      </c>
    </row>
    <row r="1516" spans="7:7" x14ac:dyDescent="0.25">
      <c r="G1516" s="81" t="str">
        <f>IF(Dashboard!N1516="P","P",IF(Dashboard!O1516="B","B",""))</f>
        <v/>
      </c>
    </row>
    <row r="1517" spans="7:7" x14ac:dyDescent="0.25">
      <c r="G1517" s="81" t="str">
        <f>IF(Dashboard!N1517="P","P",IF(Dashboard!O1517="B","B",""))</f>
        <v/>
      </c>
    </row>
    <row r="1518" spans="7:7" x14ac:dyDescent="0.25">
      <c r="G1518" s="81" t="str">
        <f>IF(Dashboard!N1518="P","P",IF(Dashboard!O1518="B","B",""))</f>
        <v/>
      </c>
    </row>
    <row r="1519" spans="7:7" x14ac:dyDescent="0.25">
      <c r="G1519" s="81" t="str">
        <f>IF(Dashboard!N1519="P","P",IF(Dashboard!O1519="B","B",""))</f>
        <v/>
      </c>
    </row>
    <row r="1520" spans="7:7" x14ac:dyDescent="0.25">
      <c r="G1520" s="81" t="str">
        <f>IF(Dashboard!N1520="P","P",IF(Dashboard!O1520="B","B",""))</f>
        <v/>
      </c>
    </row>
    <row r="1521" spans="7:7" x14ac:dyDescent="0.25">
      <c r="G1521" s="81" t="str">
        <f>IF(Dashboard!N1521="P","P",IF(Dashboard!O1521="B","B",""))</f>
        <v/>
      </c>
    </row>
    <row r="1522" spans="7:7" x14ac:dyDescent="0.25">
      <c r="G1522" s="81" t="str">
        <f>IF(Dashboard!N1522="P","P",IF(Dashboard!O1522="B","B",""))</f>
        <v/>
      </c>
    </row>
    <row r="1523" spans="7:7" x14ac:dyDescent="0.25">
      <c r="G1523" s="81" t="str">
        <f>IF(Dashboard!N1523="P","P",IF(Dashboard!O1523="B","B",""))</f>
        <v/>
      </c>
    </row>
    <row r="1524" spans="7:7" x14ac:dyDescent="0.25">
      <c r="G1524" s="81" t="str">
        <f>IF(Dashboard!N1524="P","P",IF(Dashboard!O1524="B","B",""))</f>
        <v/>
      </c>
    </row>
    <row r="1525" spans="7:7" x14ac:dyDescent="0.25">
      <c r="G1525" s="81" t="str">
        <f>IF(Dashboard!N1525="P","P",IF(Dashboard!O1525="B","B",""))</f>
        <v/>
      </c>
    </row>
    <row r="1526" spans="7:7" x14ac:dyDescent="0.25">
      <c r="G1526" s="81" t="str">
        <f>IF(Dashboard!N1526="P","P",IF(Dashboard!O1526="B","B",""))</f>
        <v/>
      </c>
    </row>
    <row r="1527" spans="7:7" x14ac:dyDescent="0.25">
      <c r="G1527" s="81" t="str">
        <f>IF(Dashboard!N1527="P","P",IF(Dashboard!O1527="B","B",""))</f>
        <v/>
      </c>
    </row>
    <row r="1528" spans="7:7" x14ac:dyDescent="0.25">
      <c r="G1528" s="81" t="str">
        <f>IF(Dashboard!N1528="P","P",IF(Dashboard!O1528="B","B",""))</f>
        <v/>
      </c>
    </row>
    <row r="1529" spans="7:7" x14ac:dyDescent="0.25">
      <c r="G1529" s="81" t="str">
        <f>IF(Dashboard!N1529="P","P",IF(Dashboard!O1529="B","B",""))</f>
        <v/>
      </c>
    </row>
    <row r="1530" spans="7:7" x14ac:dyDescent="0.25">
      <c r="G1530" s="81" t="str">
        <f>IF(Dashboard!N1530="P","P",IF(Dashboard!O1530="B","B",""))</f>
        <v/>
      </c>
    </row>
    <row r="1531" spans="7:7" x14ac:dyDescent="0.25">
      <c r="G1531" s="81" t="str">
        <f>IF(Dashboard!N1531="P","P",IF(Dashboard!O1531="B","B",""))</f>
        <v/>
      </c>
    </row>
    <row r="1532" spans="7:7" x14ac:dyDescent="0.25">
      <c r="G1532" s="81" t="str">
        <f>IF(Dashboard!N1532="P","P",IF(Dashboard!O1532="B","B",""))</f>
        <v/>
      </c>
    </row>
    <row r="1533" spans="7:7" x14ac:dyDescent="0.25">
      <c r="G1533" s="81" t="str">
        <f>IF(Dashboard!N1533="P","P",IF(Dashboard!O1533="B","B",""))</f>
        <v/>
      </c>
    </row>
    <row r="1534" spans="7:7" x14ac:dyDescent="0.25">
      <c r="G1534" s="81" t="str">
        <f>IF(Dashboard!N1534="P","P",IF(Dashboard!O1534="B","B",""))</f>
        <v/>
      </c>
    </row>
    <row r="1535" spans="7:7" x14ac:dyDescent="0.25">
      <c r="G1535" s="81" t="str">
        <f>IF(Dashboard!N1535="P","P",IF(Dashboard!O1535="B","B",""))</f>
        <v/>
      </c>
    </row>
    <row r="1536" spans="7:7" x14ac:dyDescent="0.25">
      <c r="G1536" s="81" t="str">
        <f>IF(Dashboard!N1536="P","P",IF(Dashboard!O1536="B","B",""))</f>
        <v/>
      </c>
    </row>
    <row r="1537" spans="7:7" x14ac:dyDescent="0.25">
      <c r="G1537" s="81" t="str">
        <f>IF(Dashboard!N1537="P","P",IF(Dashboard!O1537="B","B",""))</f>
        <v/>
      </c>
    </row>
    <row r="1538" spans="7:7" x14ac:dyDescent="0.25">
      <c r="G1538" s="81" t="str">
        <f>IF(Dashboard!N1538="P","P",IF(Dashboard!O1538="B","B",""))</f>
        <v/>
      </c>
    </row>
    <row r="1539" spans="7:7" x14ac:dyDescent="0.25">
      <c r="G1539" s="81" t="str">
        <f>IF(Dashboard!N1539="P","P",IF(Dashboard!O1539="B","B",""))</f>
        <v/>
      </c>
    </row>
    <row r="1540" spans="7:7" x14ac:dyDescent="0.25">
      <c r="G1540" s="81" t="str">
        <f>IF(Dashboard!N1540="P","P",IF(Dashboard!O1540="B","B",""))</f>
        <v/>
      </c>
    </row>
    <row r="1541" spans="7:7" x14ac:dyDescent="0.25">
      <c r="G1541" s="81" t="str">
        <f>IF(Dashboard!N1541="P","P",IF(Dashboard!O1541="B","B",""))</f>
        <v/>
      </c>
    </row>
    <row r="1542" spans="7:7" x14ac:dyDescent="0.25">
      <c r="G1542" s="81" t="str">
        <f>IF(Dashboard!N1542="P","P",IF(Dashboard!O1542="B","B",""))</f>
        <v/>
      </c>
    </row>
    <row r="1543" spans="7:7" x14ac:dyDescent="0.25">
      <c r="G1543" s="81" t="str">
        <f>IF(Dashboard!N1543="P","P",IF(Dashboard!O1543="B","B",""))</f>
        <v/>
      </c>
    </row>
    <row r="1544" spans="7:7" x14ac:dyDescent="0.25">
      <c r="G1544" s="81" t="str">
        <f>IF(Dashboard!N1544="P","P",IF(Dashboard!O1544="B","B",""))</f>
        <v/>
      </c>
    </row>
    <row r="1545" spans="7:7" x14ac:dyDescent="0.25">
      <c r="G1545" s="81" t="str">
        <f>IF(Dashboard!N1545="P","P",IF(Dashboard!O1545="B","B",""))</f>
        <v/>
      </c>
    </row>
    <row r="1546" spans="7:7" x14ac:dyDescent="0.25">
      <c r="G1546" s="81" t="str">
        <f>IF(Dashboard!N1546="P","P",IF(Dashboard!O1546="B","B",""))</f>
        <v/>
      </c>
    </row>
    <row r="1547" spans="7:7" x14ac:dyDescent="0.25">
      <c r="G1547" s="81" t="str">
        <f>IF(Dashboard!N1547="P","P",IF(Dashboard!O1547="B","B",""))</f>
        <v/>
      </c>
    </row>
    <row r="1548" spans="7:7" x14ac:dyDescent="0.25">
      <c r="G1548" s="81" t="str">
        <f>IF(Dashboard!N1548="P","P",IF(Dashboard!O1548="B","B",""))</f>
        <v/>
      </c>
    </row>
    <row r="1549" spans="7:7" x14ac:dyDescent="0.25">
      <c r="G1549" s="81" t="str">
        <f>IF(Dashboard!N1549="P","P",IF(Dashboard!O1549="B","B",""))</f>
        <v/>
      </c>
    </row>
    <row r="1550" spans="7:7" x14ac:dyDescent="0.25">
      <c r="G1550" s="81" t="str">
        <f>IF(Dashboard!N1550="P","P",IF(Dashboard!O1550="B","B",""))</f>
        <v/>
      </c>
    </row>
    <row r="1551" spans="7:7" x14ac:dyDescent="0.25">
      <c r="G1551" s="81" t="str">
        <f>IF(Dashboard!N1551="P","P",IF(Dashboard!O1551="B","B",""))</f>
        <v/>
      </c>
    </row>
    <row r="1552" spans="7:7" x14ac:dyDescent="0.25">
      <c r="G1552" s="81" t="str">
        <f>IF(Dashboard!N1552="P","P",IF(Dashboard!O1552="B","B",""))</f>
        <v/>
      </c>
    </row>
    <row r="1553" spans="7:7" x14ac:dyDescent="0.25">
      <c r="G1553" s="81" t="str">
        <f>IF(Dashboard!N1553="P","P",IF(Dashboard!O1553="B","B",""))</f>
        <v/>
      </c>
    </row>
    <row r="1554" spans="7:7" x14ac:dyDescent="0.25">
      <c r="G1554" s="81" t="str">
        <f>IF(Dashboard!N1554="P","P",IF(Dashboard!O1554="B","B",""))</f>
        <v/>
      </c>
    </row>
    <row r="1555" spans="7:7" x14ac:dyDescent="0.25">
      <c r="G1555" s="81" t="str">
        <f>IF(Dashboard!N1555="P","P",IF(Dashboard!O1555="B","B",""))</f>
        <v/>
      </c>
    </row>
    <row r="1556" spans="7:7" x14ac:dyDescent="0.25">
      <c r="G1556" s="81" t="str">
        <f>IF(Dashboard!N1556="P","P",IF(Dashboard!O1556="B","B",""))</f>
        <v/>
      </c>
    </row>
    <row r="1557" spans="7:7" x14ac:dyDescent="0.25">
      <c r="G1557" s="81" t="str">
        <f>IF(Dashboard!N1557="P","P",IF(Dashboard!O1557="B","B",""))</f>
        <v/>
      </c>
    </row>
    <row r="1558" spans="7:7" x14ac:dyDescent="0.25">
      <c r="G1558" s="81" t="str">
        <f>IF(Dashboard!N1558="P","P",IF(Dashboard!O1558="B","B",""))</f>
        <v/>
      </c>
    </row>
    <row r="1559" spans="7:7" x14ac:dyDescent="0.25">
      <c r="G1559" s="81" t="str">
        <f>IF(Dashboard!N1559="P","P",IF(Dashboard!O1559="B","B",""))</f>
        <v/>
      </c>
    </row>
    <row r="1560" spans="7:7" x14ac:dyDescent="0.25">
      <c r="G1560" s="81" t="str">
        <f>IF(Dashboard!N1560="P","P",IF(Dashboard!O1560="B","B",""))</f>
        <v/>
      </c>
    </row>
    <row r="1561" spans="7:7" x14ac:dyDescent="0.25">
      <c r="G1561" s="81" t="str">
        <f>IF(Dashboard!N1561="P","P",IF(Dashboard!O1561="B","B",""))</f>
        <v/>
      </c>
    </row>
    <row r="1562" spans="7:7" x14ac:dyDescent="0.25">
      <c r="G1562" s="81" t="str">
        <f>IF(Dashboard!N1562="P","P",IF(Dashboard!O1562="B","B",""))</f>
        <v/>
      </c>
    </row>
    <row r="1563" spans="7:7" x14ac:dyDescent="0.25">
      <c r="G1563" s="81" t="str">
        <f>IF(Dashboard!N1563="P","P",IF(Dashboard!O1563="B","B",""))</f>
        <v/>
      </c>
    </row>
    <row r="1564" spans="7:7" x14ac:dyDescent="0.25">
      <c r="G1564" s="81" t="str">
        <f>IF(Dashboard!N1564="P","P",IF(Dashboard!O1564="B","B",""))</f>
        <v/>
      </c>
    </row>
    <row r="1565" spans="7:7" x14ac:dyDescent="0.25">
      <c r="G1565" s="81" t="str">
        <f>IF(Dashboard!N1565="P","P",IF(Dashboard!O1565="B","B",""))</f>
        <v/>
      </c>
    </row>
    <row r="1566" spans="7:7" x14ac:dyDescent="0.25">
      <c r="G1566" s="81" t="str">
        <f>IF(Dashboard!N1566="P","P",IF(Dashboard!O1566="B","B",""))</f>
        <v/>
      </c>
    </row>
    <row r="1567" spans="7:7" x14ac:dyDescent="0.25">
      <c r="G1567" s="81" t="str">
        <f>IF(Dashboard!N1567="P","P",IF(Dashboard!O1567="B","B",""))</f>
        <v/>
      </c>
    </row>
    <row r="1568" spans="7:7" x14ac:dyDescent="0.25">
      <c r="G1568" s="81" t="str">
        <f>IF(Dashboard!N1568="P","P",IF(Dashboard!O1568="B","B",""))</f>
        <v/>
      </c>
    </row>
    <row r="1569" spans="7:7" x14ac:dyDescent="0.25">
      <c r="G1569" s="81" t="str">
        <f>IF(Dashboard!N1569="P","P",IF(Dashboard!O1569="B","B",""))</f>
        <v/>
      </c>
    </row>
    <row r="1570" spans="7:7" x14ac:dyDescent="0.25">
      <c r="G1570" s="81" t="str">
        <f>IF(Dashboard!N1570="P","P",IF(Dashboard!O1570="B","B",""))</f>
        <v/>
      </c>
    </row>
    <row r="1571" spans="7:7" x14ac:dyDescent="0.25">
      <c r="G1571" s="81" t="str">
        <f>IF(Dashboard!N1571="P","P",IF(Dashboard!O1571="B","B",""))</f>
        <v/>
      </c>
    </row>
    <row r="1572" spans="7:7" x14ac:dyDescent="0.25">
      <c r="G1572" s="81" t="str">
        <f>IF(Dashboard!N1572="P","P",IF(Dashboard!O1572="B","B",""))</f>
        <v/>
      </c>
    </row>
    <row r="1573" spans="7:7" x14ac:dyDescent="0.25">
      <c r="G1573" s="81" t="str">
        <f>IF(Dashboard!N1573="P","P",IF(Dashboard!O1573="B","B",""))</f>
        <v/>
      </c>
    </row>
    <row r="1574" spans="7:7" x14ac:dyDescent="0.25">
      <c r="G1574" s="81" t="str">
        <f>IF(Dashboard!N1574="P","P",IF(Dashboard!O1574="B","B",""))</f>
        <v/>
      </c>
    </row>
    <row r="1575" spans="7:7" x14ac:dyDescent="0.25">
      <c r="G1575" s="81" t="str">
        <f>IF(Dashboard!N1575="P","P",IF(Dashboard!O1575="B","B",""))</f>
        <v/>
      </c>
    </row>
    <row r="1576" spans="7:7" x14ac:dyDescent="0.25">
      <c r="G1576" s="81" t="str">
        <f>IF(Dashboard!N1576="P","P",IF(Dashboard!O1576="B","B",""))</f>
        <v/>
      </c>
    </row>
    <row r="1577" spans="7:7" x14ac:dyDescent="0.25">
      <c r="G1577" s="81" t="str">
        <f>IF(Dashboard!N1577="P","P",IF(Dashboard!O1577="B","B",""))</f>
        <v/>
      </c>
    </row>
    <row r="1578" spans="7:7" x14ac:dyDescent="0.25">
      <c r="G1578" s="81" t="str">
        <f>IF(Dashboard!N1578="P","P",IF(Dashboard!O1578="B","B",""))</f>
        <v/>
      </c>
    </row>
    <row r="1579" spans="7:7" x14ac:dyDescent="0.25">
      <c r="G1579" s="81" t="str">
        <f>IF(Dashboard!N1579="P","P",IF(Dashboard!O1579="B","B",""))</f>
        <v/>
      </c>
    </row>
    <row r="1580" spans="7:7" x14ac:dyDescent="0.25">
      <c r="G1580" s="81" t="str">
        <f>IF(Dashboard!N1580="P","P",IF(Dashboard!O1580="B","B",""))</f>
        <v/>
      </c>
    </row>
    <row r="1581" spans="7:7" x14ac:dyDescent="0.25">
      <c r="G1581" s="81" t="str">
        <f>IF(Dashboard!N1581="P","P",IF(Dashboard!O1581="B","B",""))</f>
        <v/>
      </c>
    </row>
    <row r="1582" spans="7:7" x14ac:dyDescent="0.25">
      <c r="G1582" s="81" t="str">
        <f>IF(Dashboard!N1582="P","P",IF(Dashboard!O1582="B","B",""))</f>
        <v/>
      </c>
    </row>
    <row r="1583" spans="7:7" x14ac:dyDescent="0.25">
      <c r="G1583" s="81" t="str">
        <f>IF(Dashboard!N1583="P","P",IF(Dashboard!O1583="B","B",""))</f>
        <v/>
      </c>
    </row>
    <row r="1584" spans="7:7" x14ac:dyDescent="0.25">
      <c r="G1584" s="81" t="str">
        <f>IF(Dashboard!N1584="P","P",IF(Dashboard!O1584="B","B",""))</f>
        <v/>
      </c>
    </row>
    <row r="1585" spans="7:7" x14ac:dyDescent="0.25">
      <c r="G1585" s="81" t="str">
        <f>IF(Dashboard!N1585="P","P",IF(Dashboard!O1585="B","B",""))</f>
        <v/>
      </c>
    </row>
    <row r="1586" spans="7:7" x14ac:dyDescent="0.25">
      <c r="G1586" s="81" t="str">
        <f>IF(Dashboard!N1586="P","P",IF(Dashboard!O1586="B","B",""))</f>
        <v/>
      </c>
    </row>
    <row r="1587" spans="7:7" x14ac:dyDescent="0.25">
      <c r="G1587" s="81" t="str">
        <f>IF(Dashboard!N1587="P","P",IF(Dashboard!O1587="B","B",""))</f>
        <v/>
      </c>
    </row>
    <row r="1588" spans="7:7" x14ac:dyDescent="0.25">
      <c r="G1588" s="81" t="str">
        <f>IF(Dashboard!N1588="P","P",IF(Dashboard!O1588="B","B",""))</f>
        <v/>
      </c>
    </row>
    <row r="1589" spans="7:7" x14ac:dyDescent="0.25">
      <c r="G1589" s="81" t="str">
        <f>IF(Dashboard!N1589="P","P",IF(Dashboard!O1589="B","B",""))</f>
        <v/>
      </c>
    </row>
    <row r="1590" spans="7:7" x14ac:dyDescent="0.25">
      <c r="G1590" s="81" t="str">
        <f>IF(Dashboard!N1590="P","P",IF(Dashboard!O1590="B","B",""))</f>
        <v/>
      </c>
    </row>
    <row r="1591" spans="7:7" x14ac:dyDescent="0.25">
      <c r="G1591" s="81" t="str">
        <f>IF(Dashboard!N1591="P","P",IF(Dashboard!O1591="B","B",""))</f>
        <v/>
      </c>
    </row>
    <row r="1592" spans="7:7" x14ac:dyDescent="0.25">
      <c r="G1592" s="81" t="str">
        <f>IF(Dashboard!N1592="P","P",IF(Dashboard!O1592="B","B",""))</f>
        <v/>
      </c>
    </row>
    <row r="1593" spans="7:7" x14ac:dyDescent="0.25">
      <c r="G1593" s="81" t="str">
        <f>IF(Dashboard!N1593="P","P",IF(Dashboard!O1593="B","B",""))</f>
        <v/>
      </c>
    </row>
    <row r="1594" spans="7:7" x14ac:dyDescent="0.25">
      <c r="G1594" s="81" t="str">
        <f>IF(Dashboard!N1594="P","P",IF(Dashboard!O1594="B","B",""))</f>
        <v/>
      </c>
    </row>
    <row r="1595" spans="7:7" x14ac:dyDescent="0.25">
      <c r="G1595" s="81" t="str">
        <f>IF(Dashboard!N1595="P","P",IF(Dashboard!O1595="B","B",""))</f>
        <v/>
      </c>
    </row>
    <row r="1596" spans="7:7" x14ac:dyDescent="0.25">
      <c r="G1596" s="81" t="str">
        <f>IF(Dashboard!N1596="P","P",IF(Dashboard!O1596="B","B",""))</f>
        <v/>
      </c>
    </row>
    <row r="1597" spans="7:7" x14ac:dyDescent="0.25">
      <c r="G1597" s="81" t="str">
        <f>IF(Dashboard!N1597="P","P",IF(Dashboard!O1597="B","B",""))</f>
        <v/>
      </c>
    </row>
    <row r="1598" spans="7:7" x14ac:dyDescent="0.25">
      <c r="G1598" s="81" t="str">
        <f>IF(Dashboard!N1598="P","P",IF(Dashboard!O1598="B","B",""))</f>
        <v/>
      </c>
    </row>
    <row r="1599" spans="7:7" x14ac:dyDescent="0.25">
      <c r="G1599" s="81" t="str">
        <f>IF(Dashboard!N1599="P","P",IF(Dashboard!O1599="B","B",""))</f>
        <v/>
      </c>
    </row>
    <row r="1600" spans="7:7" x14ac:dyDescent="0.25">
      <c r="G1600" s="81" t="str">
        <f>IF(Dashboard!N1600="P","P",IF(Dashboard!O1600="B","B",""))</f>
        <v/>
      </c>
    </row>
    <row r="1601" spans="7:7" x14ac:dyDescent="0.25">
      <c r="G1601" s="81" t="str">
        <f>IF(Dashboard!N1601="P","P",IF(Dashboard!O1601="B","B",""))</f>
        <v/>
      </c>
    </row>
    <row r="1602" spans="7:7" x14ac:dyDescent="0.25">
      <c r="G1602" s="81" t="str">
        <f>IF(Dashboard!N1602="P","P",IF(Dashboard!O1602="B","B",""))</f>
        <v/>
      </c>
    </row>
    <row r="1603" spans="7:7" x14ac:dyDescent="0.25">
      <c r="G1603" s="81" t="str">
        <f>IF(Dashboard!N1603="P","P",IF(Dashboard!O1603="B","B",""))</f>
        <v/>
      </c>
    </row>
    <row r="1604" spans="7:7" x14ac:dyDescent="0.25">
      <c r="G1604" s="81" t="str">
        <f>IF(Dashboard!N1604="P","P",IF(Dashboard!O1604="B","B",""))</f>
        <v/>
      </c>
    </row>
    <row r="1605" spans="7:7" x14ac:dyDescent="0.25">
      <c r="G1605" s="81" t="str">
        <f>IF(Dashboard!N1605="P","P",IF(Dashboard!O1605="B","B",""))</f>
        <v/>
      </c>
    </row>
    <row r="1606" spans="7:7" x14ac:dyDescent="0.25">
      <c r="G1606" s="81" t="str">
        <f>IF(Dashboard!N1606="P","P",IF(Dashboard!O1606="B","B",""))</f>
        <v/>
      </c>
    </row>
    <row r="1607" spans="7:7" x14ac:dyDescent="0.25">
      <c r="G1607" s="81" t="str">
        <f>IF(Dashboard!N1607="P","P",IF(Dashboard!O1607="B","B",""))</f>
        <v/>
      </c>
    </row>
    <row r="1608" spans="7:7" x14ac:dyDescent="0.25">
      <c r="G1608" s="81" t="str">
        <f>IF(Dashboard!N1608="P","P",IF(Dashboard!O1608="B","B",""))</f>
        <v/>
      </c>
    </row>
    <row r="1609" spans="7:7" x14ac:dyDescent="0.25">
      <c r="G1609" s="81" t="str">
        <f>IF(Dashboard!N1609="P","P",IF(Dashboard!O1609="B","B",""))</f>
        <v/>
      </c>
    </row>
    <row r="1610" spans="7:7" x14ac:dyDescent="0.25">
      <c r="G1610" s="81" t="str">
        <f>IF(Dashboard!N1610="P","P",IF(Dashboard!O1610="B","B",""))</f>
        <v/>
      </c>
    </row>
    <row r="1611" spans="7:7" x14ac:dyDescent="0.25">
      <c r="G1611" s="81" t="str">
        <f>IF(Dashboard!N1611="P","P",IF(Dashboard!O1611="B","B",""))</f>
        <v/>
      </c>
    </row>
    <row r="1612" spans="7:7" x14ac:dyDescent="0.25">
      <c r="G1612" s="81" t="str">
        <f>IF(Dashboard!N1612="P","P",IF(Dashboard!O1612="B","B",""))</f>
        <v/>
      </c>
    </row>
    <row r="1613" spans="7:7" x14ac:dyDescent="0.25">
      <c r="G1613" s="81" t="str">
        <f>IF(Dashboard!N1613="P","P",IF(Dashboard!O1613="B","B",""))</f>
        <v/>
      </c>
    </row>
    <row r="1614" spans="7:7" x14ac:dyDescent="0.25">
      <c r="G1614" s="81" t="str">
        <f>IF(Dashboard!N1614="P","P",IF(Dashboard!O1614="B","B",""))</f>
        <v/>
      </c>
    </row>
    <row r="1615" spans="7:7" x14ac:dyDescent="0.25">
      <c r="G1615" s="81" t="str">
        <f>IF(Dashboard!N1615="P","P",IF(Dashboard!O1615="B","B",""))</f>
        <v/>
      </c>
    </row>
    <row r="1616" spans="7:7" x14ac:dyDescent="0.25">
      <c r="G1616" s="81" t="str">
        <f>IF(Dashboard!N1616="P","P",IF(Dashboard!O1616="B","B",""))</f>
        <v/>
      </c>
    </row>
    <row r="1617" spans="7:7" x14ac:dyDescent="0.25">
      <c r="G1617" s="81" t="str">
        <f>IF(Dashboard!N1617="P","P",IF(Dashboard!O1617="B","B",""))</f>
        <v/>
      </c>
    </row>
    <row r="1618" spans="7:7" x14ac:dyDescent="0.25">
      <c r="G1618" s="81" t="str">
        <f>IF(Dashboard!N1618="P","P",IF(Dashboard!O1618="B","B",""))</f>
        <v/>
      </c>
    </row>
    <row r="1619" spans="7:7" x14ac:dyDescent="0.25">
      <c r="G1619" s="81" t="str">
        <f>IF(Dashboard!N1619="P","P",IF(Dashboard!O1619="B","B",""))</f>
        <v/>
      </c>
    </row>
    <row r="1620" spans="7:7" x14ac:dyDescent="0.25">
      <c r="G1620" s="81" t="str">
        <f>IF(Dashboard!N1620="P","P",IF(Dashboard!O1620="B","B",""))</f>
        <v/>
      </c>
    </row>
    <row r="1621" spans="7:7" x14ac:dyDescent="0.25">
      <c r="G1621" s="81" t="str">
        <f>IF(Dashboard!N1621="P","P",IF(Dashboard!O1621="B","B",""))</f>
        <v/>
      </c>
    </row>
    <row r="1622" spans="7:7" x14ac:dyDescent="0.25">
      <c r="G1622" s="81" t="str">
        <f>IF(Dashboard!N1622="P","P",IF(Dashboard!O1622="B","B",""))</f>
        <v/>
      </c>
    </row>
    <row r="1623" spans="7:7" x14ac:dyDescent="0.25">
      <c r="G1623" s="81" t="str">
        <f>IF(Dashboard!N1623="P","P",IF(Dashboard!O1623="B","B",""))</f>
        <v/>
      </c>
    </row>
    <row r="1624" spans="7:7" x14ac:dyDescent="0.25">
      <c r="G1624" s="81" t="str">
        <f>IF(Dashboard!N1624="P","P",IF(Dashboard!O1624="B","B",""))</f>
        <v/>
      </c>
    </row>
    <row r="1625" spans="7:7" x14ac:dyDescent="0.25">
      <c r="G1625" s="81" t="str">
        <f>IF(Dashboard!N1625="P","P",IF(Dashboard!O1625="B","B",""))</f>
        <v/>
      </c>
    </row>
    <row r="1626" spans="7:7" x14ac:dyDescent="0.25">
      <c r="G1626" s="81" t="str">
        <f>IF(Dashboard!N1626="P","P",IF(Dashboard!O1626="B","B",""))</f>
        <v/>
      </c>
    </row>
    <row r="1627" spans="7:7" x14ac:dyDescent="0.25">
      <c r="G1627" s="81" t="str">
        <f>IF(Dashboard!N1627="P","P",IF(Dashboard!O1627="B","B",""))</f>
        <v/>
      </c>
    </row>
    <row r="1628" spans="7:7" x14ac:dyDescent="0.25">
      <c r="G1628" s="81" t="str">
        <f>IF(Dashboard!N1628="P","P",IF(Dashboard!O1628="B","B",""))</f>
        <v/>
      </c>
    </row>
    <row r="1629" spans="7:7" x14ac:dyDescent="0.25">
      <c r="G1629" s="81" t="str">
        <f>IF(Dashboard!N1629="P","P",IF(Dashboard!O1629="B","B",""))</f>
        <v/>
      </c>
    </row>
    <row r="1630" spans="7:7" x14ac:dyDescent="0.25">
      <c r="G1630" s="81" t="str">
        <f>IF(Dashboard!N1630="P","P",IF(Dashboard!O1630="B","B",""))</f>
        <v/>
      </c>
    </row>
    <row r="1631" spans="7:7" x14ac:dyDescent="0.25">
      <c r="G1631" s="81" t="str">
        <f>IF(Dashboard!N1631="P","P",IF(Dashboard!O1631="B","B",""))</f>
        <v/>
      </c>
    </row>
    <row r="1632" spans="7:7" x14ac:dyDescent="0.25">
      <c r="G1632" s="81" t="str">
        <f>IF(Dashboard!N1632="P","P",IF(Dashboard!O1632="B","B",""))</f>
        <v/>
      </c>
    </row>
    <row r="1633" spans="7:7" x14ac:dyDescent="0.25">
      <c r="G1633" s="81" t="str">
        <f>IF(Dashboard!N1633="P","P",IF(Dashboard!O1633="B","B",""))</f>
        <v/>
      </c>
    </row>
    <row r="1634" spans="7:7" x14ac:dyDescent="0.25">
      <c r="G1634" s="81" t="str">
        <f>IF(Dashboard!N1634="P","P",IF(Dashboard!O1634="B","B",""))</f>
        <v/>
      </c>
    </row>
    <row r="1635" spans="7:7" x14ac:dyDescent="0.25">
      <c r="G1635" s="81" t="str">
        <f>IF(Dashboard!N1635="P","P",IF(Dashboard!O1635="B","B",""))</f>
        <v/>
      </c>
    </row>
    <row r="1636" spans="7:7" x14ac:dyDescent="0.25">
      <c r="G1636" s="81" t="str">
        <f>IF(Dashboard!N1636="P","P",IF(Dashboard!O1636="B","B",""))</f>
        <v/>
      </c>
    </row>
    <row r="1637" spans="7:7" x14ac:dyDescent="0.25">
      <c r="G1637" s="81" t="str">
        <f>IF(Dashboard!N1637="P","P",IF(Dashboard!O1637="B","B",""))</f>
        <v/>
      </c>
    </row>
    <row r="1638" spans="7:7" x14ac:dyDescent="0.25">
      <c r="G1638" s="81" t="str">
        <f>IF(Dashboard!N1638="P","P",IF(Dashboard!O1638="B","B",""))</f>
        <v/>
      </c>
    </row>
    <row r="1639" spans="7:7" x14ac:dyDescent="0.25">
      <c r="G1639" s="81" t="str">
        <f>IF(Dashboard!N1639="P","P",IF(Dashboard!O1639="B","B",""))</f>
        <v/>
      </c>
    </row>
    <row r="1640" spans="7:7" x14ac:dyDescent="0.25">
      <c r="G1640" s="81" t="str">
        <f>IF(Dashboard!N1640="P","P",IF(Dashboard!O1640="B","B",""))</f>
        <v/>
      </c>
    </row>
    <row r="1641" spans="7:7" x14ac:dyDescent="0.25">
      <c r="G1641" s="81" t="str">
        <f>IF(Dashboard!N1641="P","P",IF(Dashboard!O1641="B","B",""))</f>
        <v/>
      </c>
    </row>
    <row r="1642" spans="7:7" x14ac:dyDescent="0.25">
      <c r="G1642" s="81" t="str">
        <f>IF(Dashboard!N1642="P","P",IF(Dashboard!O1642="B","B",""))</f>
        <v/>
      </c>
    </row>
    <row r="1643" spans="7:7" x14ac:dyDescent="0.25">
      <c r="G1643" s="81" t="str">
        <f>IF(Dashboard!N1643="P","P",IF(Dashboard!O1643="B","B",""))</f>
        <v/>
      </c>
    </row>
    <row r="1644" spans="7:7" x14ac:dyDescent="0.25">
      <c r="G1644" s="81" t="str">
        <f>IF(Dashboard!N1644="P","P",IF(Dashboard!O1644="B","B",""))</f>
        <v/>
      </c>
    </row>
    <row r="1645" spans="7:7" x14ac:dyDescent="0.25">
      <c r="G1645" s="81" t="str">
        <f>IF(Dashboard!N1645="P","P",IF(Dashboard!O1645="B","B",""))</f>
        <v/>
      </c>
    </row>
    <row r="1646" spans="7:7" x14ac:dyDescent="0.25">
      <c r="G1646" s="81" t="str">
        <f>IF(Dashboard!N1646="P","P",IF(Dashboard!O1646="B","B",""))</f>
        <v/>
      </c>
    </row>
    <row r="1647" spans="7:7" x14ac:dyDescent="0.25">
      <c r="G1647" s="81" t="str">
        <f>IF(Dashboard!N1647="P","P",IF(Dashboard!O1647="B","B",""))</f>
        <v/>
      </c>
    </row>
    <row r="1648" spans="7:7" x14ac:dyDescent="0.25">
      <c r="G1648" s="81" t="str">
        <f>IF(Dashboard!N1648="P","P",IF(Dashboard!O1648="B","B",""))</f>
        <v/>
      </c>
    </row>
    <row r="1649" spans="7:7" x14ac:dyDescent="0.25">
      <c r="G1649" s="81" t="str">
        <f>IF(Dashboard!N1649="P","P",IF(Dashboard!O1649="B","B",""))</f>
        <v/>
      </c>
    </row>
    <row r="1650" spans="7:7" x14ac:dyDescent="0.25">
      <c r="G1650" s="81" t="str">
        <f>IF(Dashboard!N1650="P","P",IF(Dashboard!O1650="B","B",""))</f>
        <v/>
      </c>
    </row>
    <row r="1651" spans="7:7" x14ac:dyDescent="0.25">
      <c r="G1651" s="81" t="str">
        <f>IF(Dashboard!N1651="P","P",IF(Dashboard!O1651="B","B",""))</f>
        <v/>
      </c>
    </row>
    <row r="1652" spans="7:7" x14ac:dyDescent="0.25">
      <c r="G1652" s="81" t="str">
        <f>IF(Dashboard!N1652="P","P",IF(Dashboard!O1652="B","B",""))</f>
        <v/>
      </c>
    </row>
    <row r="1653" spans="7:7" x14ac:dyDescent="0.25">
      <c r="G1653" s="81" t="str">
        <f>IF(Dashboard!N1653="P","P",IF(Dashboard!O1653="B","B",""))</f>
        <v/>
      </c>
    </row>
    <row r="1654" spans="7:7" x14ac:dyDescent="0.25">
      <c r="G1654" s="81" t="str">
        <f>IF(Dashboard!N1654="P","P",IF(Dashboard!O1654="B","B",""))</f>
        <v/>
      </c>
    </row>
    <row r="1655" spans="7:7" x14ac:dyDescent="0.25">
      <c r="G1655" s="81" t="str">
        <f>IF(Dashboard!N1655="P","P",IF(Dashboard!O1655="B","B",""))</f>
        <v/>
      </c>
    </row>
    <row r="1656" spans="7:7" x14ac:dyDescent="0.25">
      <c r="G1656" s="81" t="str">
        <f>IF(Dashboard!N1656="P","P",IF(Dashboard!O1656="B","B",""))</f>
        <v/>
      </c>
    </row>
    <row r="1657" spans="7:7" x14ac:dyDescent="0.25">
      <c r="G1657" s="81" t="str">
        <f>IF(Dashboard!N1657="P","P",IF(Dashboard!O1657="B","B",""))</f>
        <v/>
      </c>
    </row>
    <row r="1658" spans="7:7" x14ac:dyDescent="0.25">
      <c r="G1658" s="81" t="str">
        <f>IF(Dashboard!N1658="P","P",IF(Dashboard!O1658="B","B",""))</f>
        <v/>
      </c>
    </row>
    <row r="1659" spans="7:7" x14ac:dyDescent="0.25">
      <c r="G1659" s="81" t="str">
        <f>IF(Dashboard!N1659="P","P",IF(Dashboard!O1659="B","B",""))</f>
        <v/>
      </c>
    </row>
    <row r="1660" spans="7:7" x14ac:dyDescent="0.25">
      <c r="G1660" s="81" t="str">
        <f>IF(Dashboard!N1660="P","P",IF(Dashboard!O1660="B","B",""))</f>
        <v/>
      </c>
    </row>
    <row r="1661" spans="7:7" x14ac:dyDescent="0.25">
      <c r="G1661" s="81" t="str">
        <f>IF(Dashboard!N1661="P","P",IF(Dashboard!O1661="B","B",""))</f>
        <v/>
      </c>
    </row>
    <row r="1662" spans="7:7" x14ac:dyDescent="0.25">
      <c r="G1662" s="81" t="str">
        <f>IF(Dashboard!N1662="P","P",IF(Dashboard!O1662="B","B",""))</f>
        <v/>
      </c>
    </row>
    <row r="1663" spans="7:7" x14ac:dyDescent="0.25">
      <c r="G1663" s="81" t="str">
        <f>IF(Dashboard!N1663="P","P",IF(Dashboard!O1663="B","B",""))</f>
        <v/>
      </c>
    </row>
    <row r="1664" spans="7:7" x14ac:dyDescent="0.25">
      <c r="G1664" s="81" t="str">
        <f>IF(Dashboard!N1664="P","P",IF(Dashboard!O1664="B","B",""))</f>
        <v/>
      </c>
    </row>
    <row r="1665" spans="7:7" x14ac:dyDescent="0.25">
      <c r="G1665" s="81" t="str">
        <f>IF(Dashboard!N1665="P","P",IF(Dashboard!O1665="B","B",""))</f>
        <v/>
      </c>
    </row>
    <row r="1666" spans="7:7" x14ac:dyDescent="0.25">
      <c r="G1666" s="81" t="str">
        <f>IF(Dashboard!N1666="P","P",IF(Dashboard!O1666="B","B",""))</f>
        <v/>
      </c>
    </row>
    <row r="1667" spans="7:7" x14ac:dyDescent="0.25">
      <c r="G1667" s="81" t="str">
        <f>IF(Dashboard!N1667="P","P",IF(Dashboard!O1667="B","B",""))</f>
        <v/>
      </c>
    </row>
    <row r="1668" spans="7:7" x14ac:dyDescent="0.25">
      <c r="G1668" s="81" t="str">
        <f>IF(Dashboard!N1668="P","P",IF(Dashboard!O1668="B","B",""))</f>
        <v/>
      </c>
    </row>
    <row r="1669" spans="7:7" x14ac:dyDescent="0.25">
      <c r="G1669" s="81" t="str">
        <f>IF(Dashboard!N1669="P","P",IF(Dashboard!O1669="B","B",""))</f>
        <v/>
      </c>
    </row>
    <row r="1670" spans="7:7" x14ac:dyDescent="0.25">
      <c r="G1670" s="81" t="str">
        <f>IF(Dashboard!N1670="P","P",IF(Dashboard!O1670="B","B",""))</f>
        <v/>
      </c>
    </row>
    <row r="1671" spans="7:7" x14ac:dyDescent="0.25">
      <c r="G1671" s="81" t="str">
        <f>IF(Dashboard!N1671="P","P",IF(Dashboard!O1671="B","B",""))</f>
        <v/>
      </c>
    </row>
    <row r="1672" spans="7:7" x14ac:dyDescent="0.25">
      <c r="G1672" s="81" t="str">
        <f>IF(Dashboard!N1672="P","P",IF(Dashboard!O1672="B","B",""))</f>
        <v/>
      </c>
    </row>
    <row r="1673" spans="7:7" x14ac:dyDescent="0.25">
      <c r="G1673" s="81" t="str">
        <f>IF(Dashboard!N1673="P","P",IF(Dashboard!O1673="B","B",""))</f>
        <v/>
      </c>
    </row>
    <row r="1674" spans="7:7" x14ac:dyDescent="0.25">
      <c r="G1674" s="81" t="str">
        <f>IF(Dashboard!N1674="P","P",IF(Dashboard!O1674="B","B",""))</f>
        <v/>
      </c>
    </row>
    <row r="1675" spans="7:7" x14ac:dyDescent="0.25">
      <c r="G1675" s="81" t="str">
        <f>IF(Dashboard!N1675="P","P",IF(Dashboard!O1675="B","B",""))</f>
        <v/>
      </c>
    </row>
    <row r="1676" spans="7:7" x14ac:dyDescent="0.25">
      <c r="G1676" s="81" t="str">
        <f>IF(Dashboard!N1676="P","P",IF(Dashboard!O1676="B","B",""))</f>
        <v/>
      </c>
    </row>
    <row r="1677" spans="7:7" x14ac:dyDescent="0.25">
      <c r="G1677" s="81" t="str">
        <f>IF(Dashboard!N1677="P","P",IF(Dashboard!O1677="B","B",""))</f>
        <v/>
      </c>
    </row>
    <row r="1678" spans="7:7" x14ac:dyDescent="0.25">
      <c r="G1678" s="81" t="str">
        <f>IF(Dashboard!N1678="P","P",IF(Dashboard!O1678="B","B",""))</f>
        <v/>
      </c>
    </row>
    <row r="1679" spans="7:7" x14ac:dyDescent="0.25">
      <c r="G1679" s="81" t="str">
        <f>IF(Dashboard!N1679="P","P",IF(Dashboard!O1679="B","B",""))</f>
        <v/>
      </c>
    </row>
    <row r="1680" spans="7:7" x14ac:dyDescent="0.25">
      <c r="G1680" s="81" t="str">
        <f>IF(Dashboard!N1680="P","P",IF(Dashboard!O1680="B","B",""))</f>
        <v/>
      </c>
    </row>
    <row r="1681" spans="7:7" x14ac:dyDescent="0.25">
      <c r="G1681" s="81" t="str">
        <f>IF(Dashboard!N1681="P","P",IF(Dashboard!O1681="B","B",""))</f>
        <v/>
      </c>
    </row>
    <row r="1682" spans="7:7" x14ac:dyDescent="0.25">
      <c r="G1682" s="81" t="str">
        <f>IF(Dashboard!N1682="P","P",IF(Dashboard!O1682="B","B",""))</f>
        <v/>
      </c>
    </row>
    <row r="1683" spans="7:7" x14ac:dyDescent="0.25">
      <c r="G1683" s="81" t="str">
        <f>IF(Dashboard!N1683="P","P",IF(Dashboard!O1683="B","B",""))</f>
        <v/>
      </c>
    </row>
    <row r="1684" spans="7:7" x14ac:dyDescent="0.25">
      <c r="G1684" s="81" t="str">
        <f>IF(Dashboard!N1684="P","P",IF(Dashboard!O1684="B","B",""))</f>
        <v/>
      </c>
    </row>
    <row r="1685" spans="7:7" x14ac:dyDescent="0.25">
      <c r="G1685" s="81" t="str">
        <f>IF(Dashboard!N1685="P","P",IF(Dashboard!O1685="B","B",""))</f>
        <v/>
      </c>
    </row>
    <row r="1686" spans="7:7" x14ac:dyDescent="0.25">
      <c r="G1686" s="81" t="str">
        <f>IF(Dashboard!N1686="P","P",IF(Dashboard!O1686="B","B",""))</f>
        <v/>
      </c>
    </row>
    <row r="1687" spans="7:7" x14ac:dyDescent="0.25">
      <c r="G1687" s="81" t="str">
        <f>IF(Dashboard!N1687="P","P",IF(Dashboard!O1687="B","B",""))</f>
        <v/>
      </c>
    </row>
    <row r="1688" spans="7:7" x14ac:dyDescent="0.25">
      <c r="G1688" s="81" t="str">
        <f>IF(Dashboard!N1688="P","P",IF(Dashboard!O1688="B","B",""))</f>
        <v/>
      </c>
    </row>
    <row r="1689" spans="7:7" x14ac:dyDescent="0.25">
      <c r="G1689" s="81" t="str">
        <f>IF(Dashboard!N1689="P","P",IF(Dashboard!O1689="B","B",""))</f>
        <v/>
      </c>
    </row>
    <row r="1690" spans="7:7" x14ac:dyDescent="0.25">
      <c r="G1690" s="81" t="str">
        <f>IF(Dashboard!N1690="P","P",IF(Dashboard!O1690="B","B",""))</f>
        <v/>
      </c>
    </row>
    <row r="1691" spans="7:7" x14ac:dyDescent="0.25">
      <c r="G1691" s="81" t="str">
        <f>IF(Dashboard!N1691="P","P",IF(Dashboard!O1691="B","B",""))</f>
        <v/>
      </c>
    </row>
    <row r="1692" spans="7:7" x14ac:dyDescent="0.25">
      <c r="G1692" s="81" t="str">
        <f>IF(Dashboard!N1692="P","P",IF(Dashboard!O1692="B","B",""))</f>
        <v/>
      </c>
    </row>
    <row r="1693" spans="7:7" x14ac:dyDescent="0.25">
      <c r="G1693" s="81" t="str">
        <f>IF(Dashboard!N1693="P","P",IF(Dashboard!O1693="B","B",""))</f>
        <v/>
      </c>
    </row>
    <row r="1694" spans="7:7" x14ac:dyDescent="0.25">
      <c r="G1694" s="81" t="str">
        <f>IF(Dashboard!N1694="P","P",IF(Dashboard!O1694="B","B",""))</f>
        <v/>
      </c>
    </row>
    <row r="1695" spans="7:7" x14ac:dyDescent="0.25">
      <c r="G1695" s="81" t="str">
        <f>IF(Dashboard!N1695="P","P",IF(Dashboard!O1695="B","B",""))</f>
        <v/>
      </c>
    </row>
    <row r="1696" spans="7:7" x14ac:dyDescent="0.25">
      <c r="G1696" s="81" t="str">
        <f>IF(Dashboard!N1696="P","P",IF(Dashboard!O1696="B","B",""))</f>
        <v/>
      </c>
    </row>
    <row r="1697" spans="7:7" x14ac:dyDescent="0.25">
      <c r="G1697" s="81" t="str">
        <f>IF(Dashboard!N1697="P","P",IF(Dashboard!O1697="B","B",""))</f>
        <v/>
      </c>
    </row>
    <row r="1698" spans="7:7" x14ac:dyDescent="0.25">
      <c r="G1698" s="81" t="str">
        <f>IF(Dashboard!N1698="P","P",IF(Dashboard!O1698="B","B",""))</f>
        <v/>
      </c>
    </row>
    <row r="1699" spans="7:7" x14ac:dyDescent="0.25">
      <c r="G1699" s="81" t="str">
        <f>IF(Dashboard!N1699="P","P",IF(Dashboard!O1699="B","B",""))</f>
        <v/>
      </c>
    </row>
    <row r="1700" spans="7:7" x14ac:dyDescent="0.25">
      <c r="G1700" s="81" t="str">
        <f>IF(Dashboard!N1700="P","P",IF(Dashboard!O1700="B","B",""))</f>
        <v/>
      </c>
    </row>
    <row r="1701" spans="7:7" x14ac:dyDescent="0.25">
      <c r="G1701" s="81" t="str">
        <f>IF(Dashboard!N1701="P","P",IF(Dashboard!O1701="B","B",""))</f>
        <v/>
      </c>
    </row>
    <row r="1702" spans="7:7" x14ac:dyDescent="0.25">
      <c r="G1702" s="81" t="str">
        <f>IF(Dashboard!N1702="P","P",IF(Dashboard!O1702="B","B",""))</f>
        <v/>
      </c>
    </row>
    <row r="1703" spans="7:7" x14ac:dyDescent="0.25">
      <c r="G1703" s="81" t="str">
        <f>IF(Dashboard!N1703="P","P",IF(Dashboard!O1703="B","B",""))</f>
        <v/>
      </c>
    </row>
    <row r="1704" spans="7:7" x14ac:dyDescent="0.25">
      <c r="G1704" s="81" t="str">
        <f>IF(Dashboard!N1704="P","P",IF(Dashboard!O1704="B","B",""))</f>
        <v/>
      </c>
    </row>
    <row r="1705" spans="7:7" x14ac:dyDescent="0.25">
      <c r="G1705" s="81" t="str">
        <f>IF(Dashboard!N1705="P","P",IF(Dashboard!O1705="B","B",""))</f>
        <v/>
      </c>
    </row>
    <row r="1706" spans="7:7" x14ac:dyDescent="0.25">
      <c r="G1706" s="81" t="str">
        <f>IF(Dashboard!N1706="P","P",IF(Dashboard!O1706="B","B",""))</f>
        <v/>
      </c>
    </row>
    <row r="1707" spans="7:7" x14ac:dyDescent="0.25">
      <c r="G1707" s="81" t="str">
        <f>IF(Dashboard!N1707="P","P",IF(Dashboard!O1707="B","B",""))</f>
        <v/>
      </c>
    </row>
    <row r="1708" spans="7:7" x14ac:dyDescent="0.25">
      <c r="G1708" s="81" t="str">
        <f>IF(Dashboard!N1708="P","P",IF(Dashboard!O1708="B","B",""))</f>
        <v/>
      </c>
    </row>
    <row r="1709" spans="7:7" x14ac:dyDescent="0.25">
      <c r="G1709" s="81" t="str">
        <f>IF(Dashboard!N1709="P","P",IF(Dashboard!O1709="B","B",""))</f>
        <v/>
      </c>
    </row>
    <row r="1710" spans="7:7" x14ac:dyDescent="0.25">
      <c r="G1710" s="81" t="str">
        <f>IF(Dashboard!N1710="P","P",IF(Dashboard!O1710="B","B",""))</f>
        <v/>
      </c>
    </row>
    <row r="1711" spans="7:7" x14ac:dyDescent="0.25">
      <c r="G1711" s="81" t="str">
        <f>IF(Dashboard!N1711="P","P",IF(Dashboard!O1711="B","B",""))</f>
        <v/>
      </c>
    </row>
    <row r="1712" spans="7:7" x14ac:dyDescent="0.25">
      <c r="G1712" s="81" t="str">
        <f>IF(Dashboard!N1712="P","P",IF(Dashboard!O1712="B","B",""))</f>
        <v/>
      </c>
    </row>
    <row r="1713" spans="7:7" x14ac:dyDescent="0.25">
      <c r="G1713" s="81" t="str">
        <f>IF(Dashboard!N1713="P","P",IF(Dashboard!O1713="B","B",""))</f>
        <v/>
      </c>
    </row>
    <row r="1714" spans="7:7" x14ac:dyDescent="0.25">
      <c r="G1714" s="81" t="str">
        <f>IF(Dashboard!N1714="P","P",IF(Dashboard!O1714="B","B",""))</f>
        <v/>
      </c>
    </row>
    <row r="1715" spans="7:7" x14ac:dyDescent="0.25">
      <c r="G1715" s="81" t="str">
        <f>IF(Dashboard!N1715="P","P",IF(Dashboard!O1715="B","B",""))</f>
        <v/>
      </c>
    </row>
    <row r="1716" spans="7:7" x14ac:dyDescent="0.25">
      <c r="G1716" s="81" t="str">
        <f>IF(Dashboard!N1716="P","P",IF(Dashboard!O1716="B","B",""))</f>
        <v/>
      </c>
    </row>
    <row r="1717" spans="7:7" x14ac:dyDescent="0.25">
      <c r="G1717" s="81" t="str">
        <f>IF(Dashboard!N1717="P","P",IF(Dashboard!O1717="B","B",""))</f>
        <v/>
      </c>
    </row>
    <row r="1718" spans="7:7" x14ac:dyDescent="0.25">
      <c r="G1718" s="81" t="str">
        <f>IF(Dashboard!N1718="P","P",IF(Dashboard!O1718="B","B",""))</f>
        <v/>
      </c>
    </row>
    <row r="1719" spans="7:7" x14ac:dyDescent="0.25">
      <c r="G1719" s="81" t="str">
        <f>IF(Dashboard!N1719="P","P",IF(Dashboard!O1719="B","B",""))</f>
        <v/>
      </c>
    </row>
    <row r="1720" spans="7:7" x14ac:dyDescent="0.25">
      <c r="G1720" s="81" t="str">
        <f>IF(Dashboard!N1720="P","P",IF(Dashboard!O1720="B","B",""))</f>
        <v/>
      </c>
    </row>
    <row r="1721" spans="7:7" x14ac:dyDescent="0.25">
      <c r="G1721" s="81" t="str">
        <f>IF(Dashboard!N1721="P","P",IF(Dashboard!O1721="B","B",""))</f>
        <v/>
      </c>
    </row>
    <row r="1722" spans="7:7" x14ac:dyDescent="0.25">
      <c r="G1722" s="81" t="str">
        <f>IF(Dashboard!N1722="P","P",IF(Dashboard!O1722="B","B",""))</f>
        <v/>
      </c>
    </row>
    <row r="1723" spans="7:7" x14ac:dyDescent="0.25">
      <c r="G1723" s="81" t="str">
        <f>IF(Dashboard!N1723="P","P",IF(Dashboard!O1723="B","B",""))</f>
        <v/>
      </c>
    </row>
    <row r="1724" spans="7:7" x14ac:dyDescent="0.25">
      <c r="G1724" s="81" t="str">
        <f>IF(Dashboard!N1724="P","P",IF(Dashboard!O1724="B","B",""))</f>
        <v/>
      </c>
    </row>
    <row r="1725" spans="7:7" x14ac:dyDescent="0.25">
      <c r="G1725" s="81" t="str">
        <f>IF(Dashboard!N1725="P","P",IF(Dashboard!O1725="B","B",""))</f>
        <v/>
      </c>
    </row>
    <row r="1726" spans="7:7" x14ac:dyDescent="0.25">
      <c r="G1726" s="81" t="str">
        <f>IF(Dashboard!N1726="P","P",IF(Dashboard!O1726="B","B",""))</f>
        <v/>
      </c>
    </row>
    <row r="1727" spans="7:7" x14ac:dyDescent="0.25">
      <c r="G1727" s="81" t="str">
        <f>IF(Dashboard!N1727="P","P",IF(Dashboard!O1727="B","B",""))</f>
        <v/>
      </c>
    </row>
    <row r="1728" spans="7:7" x14ac:dyDescent="0.25">
      <c r="G1728" s="81" t="str">
        <f>IF(Dashboard!N1728="P","P",IF(Dashboard!O1728="B","B",""))</f>
        <v/>
      </c>
    </row>
    <row r="1729" spans="7:7" x14ac:dyDescent="0.25">
      <c r="G1729" s="81" t="str">
        <f>IF(Dashboard!N1729="P","P",IF(Dashboard!O1729="B","B",""))</f>
        <v/>
      </c>
    </row>
    <row r="1730" spans="7:7" x14ac:dyDescent="0.25">
      <c r="G1730" s="81" t="str">
        <f>IF(Dashboard!N1730="P","P",IF(Dashboard!O1730="B","B",""))</f>
        <v/>
      </c>
    </row>
    <row r="1731" spans="7:7" x14ac:dyDescent="0.25">
      <c r="G1731" s="81" t="str">
        <f>IF(Dashboard!N1731="P","P",IF(Dashboard!O1731="B","B",""))</f>
        <v/>
      </c>
    </row>
    <row r="1732" spans="7:7" x14ac:dyDescent="0.25">
      <c r="G1732" s="81" t="str">
        <f>IF(Dashboard!N1732="P","P",IF(Dashboard!O1732="B","B",""))</f>
        <v/>
      </c>
    </row>
    <row r="1733" spans="7:7" x14ac:dyDescent="0.25">
      <c r="G1733" s="81" t="str">
        <f>IF(Dashboard!N1733="P","P",IF(Dashboard!O1733="B","B",""))</f>
        <v/>
      </c>
    </row>
    <row r="1734" spans="7:7" x14ac:dyDescent="0.25">
      <c r="G1734" s="81" t="str">
        <f>IF(Dashboard!N1734="P","P",IF(Dashboard!O1734="B","B",""))</f>
        <v/>
      </c>
    </row>
    <row r="1735" spans="7:7" x14ac:dyDescent="0.25">
      <c r="G1735" s="81" t="str">
        <f>IF(Dashboard!N1735="P","P",IF(Dashboard!O1735="B","B",""))</f>
        <v/>
      </c>
    </row>
    <row r="1736" spans="7:7" x14ac:dyDescent="0.25">
      <c r="G1736" s="81" t="str">
        <f>IF(Dashboard!N1736="P","P",IF(Dashboard!O1736="B","B",""))</f>
        <v/>
      </c>
    </row>
    <row r="1737" spans="7:7" x14ac:dyDescent="0.25">
      <c r="G1737" s="81" t="str">
        <f>IF(Dashboard!N1737="P","P",IF(Dashboard!O1737="B","B",""))</f>
        <v/>
      </c>
    </row>
    <row r="1738" spans="7:7" x14ac:dyDescent="0.25">
      <c r="G1738" s="81" t="str">
        <f>IF(Dashboard!N1738="P","P",IF(Dashboard!O1738="B","B",""))</f>
        <v/>
      </c>
    </row>
    <row r="1739" spans="7:7" x14ac:dyDescent="0.25">
      <c r="G1739" s="81" t="str">
        <f>IF(Dashboard!N1739="P","P",IF(Dashboard!O1739="B","B",""))</f>
        <v/>
      </c>
    </row>
    <row r="1740" spans="7:7" x14ac:dyDescent="0.25">
      <c r="G1740" s="81" t="str">
        <f>IF(Dashboard!N1740="P","P",IF(Dashboard!O1740="B","B",""))</f>
        <v/>
      </c>
    </row>
    <row r="1741" spans="7:7" x14ac:dyDescent="0.25">
      <c r="G1741" s="81" t="str">
        <f>IF(Dashboard!N1741="P","P",IF(Dashboard!O1741="B","B",""))</f>
        <v/>
      </c>
    </row>
    <row r="1742" spans="7:7" x14ac:dyDescent="0.25">
      <c r="G1742" s="81" t="str">
        <f>IF(Dashboard!N1742="P","P",IF(Dashboard!O1742="B","B",""))</f>
        <v/>
      </c>
    </row>
    <row r="1743" spans="7:7" x14ac:dyDescent="0.25">
      <c r="G1743" s="81" t="str">
        <f>IF(Dashboard!N1743="P","P",IF(Dashboard!O1743="B","B",""))</f>
        <v/>
      </c>
    </row>
    <row r="1744" spans="7:7" x14ac:dyDescent="0.25">
      <c r="G1744" s="81" t="str">
        <f>IF(Dashboard!N1744="P","P",IF(Dashboard!O1744="B","B",""))</f>
        <v/>
      </c>
    </row>
    <row r="1745" spans="7:7" x14ac:dyDescent="0.25">
      <c r="G1745" s="81" t="str">
        <f>IF(Dashboard!N1745="P","P",IF(Dashboard!O1745="B","B",""))</f>
        <v/>
      </c>
    </row>
    <row r="1746" spans="7:7" x14ac:dyDescent="0.25">
      <c r="G1746" s="81" t="str">
        <f>IF(Dashboard!N1746="P","P",IF(Dashboard!O1746="B","B",""))</f>
        <v/>
      </c>
    </row>
    <row r="1747" spans="7:7" x14ac:dyDescent="0.25">
      <c r="G1747" s="81" t="str">
        <f>IF(Dashboard!N1747="P","P",IF(Dashboard!O1747="B","B",""))</f>
        <v/>
      </c>
    </row>
    <row r="1748" spans="7:7" x14ac:dyDescent="0.25">
      <c r="G1748" s="81" t="str">
        <f>IF(Dashboard!N1748="P","P",IF(Dashboard!O1748="B","B",""))</f>
        <v/>
      </c>
    </row>
    <row r="1749" spans="7:7" x14ac:dyDescent="0.25">
      <c r="G1749" s="81" t="str">
        <f>IF(Dashboard!N1749="P","P",IF(Dashboard!O1749="B","B",""))</f>
        <v/>
      </c>
    </row>
    <row r="1750" spans="7:7" x14ac:dyDescent="0.25">
      <c r="G1750" s="81" t="str">
        <f>IF(Dashboard!N1750="P","P",IF(Dashboard!O1750="B","B",""))</f>
        <v/>
      </c>
    </row>
    <row r="1751" spans="7:7" x14ac:dyDescent="0.25">
      <c r="G1751" s="81" t="str">
        <f>IF(Dashboard!N1751="P","P",IF(Dashboard!O1751="B","B",""))</f>
        <v/>
      </c>
    </row>
    <row r="1752" spans="7:7" x14ac:dyDescent="0.25">
      <c r="G1752" s="81" t="str">
        <f>IF(Dashboard!N1752="P","P",IF(Dashboard!O1752="B","B",""))</f>
        <v/>
      </c>
    </row>
    <row r="1753" spans="7:7" x14ac:dyDescent="0.25">
      <c r="G1753" s="81" t="str">
        <f>IF(Dashboard!N1753="P","P",IF(Dashboard!O1753="B","B",""))</f>
        <v/>
      </c>
    </row>
    <row r="1754" spans="7:7" x14ac:dyDescent="0.25">
      <c r="G1754" s="81" t="str">
        <f>IF(Dashboard!N1754="P","P",IF(Dashboard!O1754="B","B",""))</f>
        <v/>
      </c>
    </row>
    <row r="1755" spans="7:7" x14ac:dyDescent="0.25">
      <c r="G1755" s="81" t="str">
        <f>IF(Dashboard!N1755="P","P",IF(Dashboard!O1755="B","B",""))</f>
        <v/>
      </c>
    </row>
    <row r="1756" spans="7:7" x14ac:dyDescent="0.25">
      <c r="G1756" s="81" t="str">
        <f>IF(Dashboard!N1756="P","P",IF(Dashboard!O1756="B","B",""))</f>
        <v/>
      </c>
    </row>
    <row r="1757" spans="7:7" x14ac:dyDescent="0.25">
      <c r="G1757" s="81" t="str">
        <f>IF(Dashboard!N1757="P","P",IF(Dashboard!O1757="B","B",""))</f>
        <v/>
      </c>
    </row>
    <row r="1758" spans="7:7" x14ac:dyDescent="0.25">
      <c r="G1758" s="81" t="str">
        <f>IF(Dashboard!N1758="P","P",IF(Dashboard!O1758="B","B",""))</f>
        <v/>
      </c>
    </row>
    <row r="1759" spans="7:7" x14ac:dyDescent="0.25">
      <c r="G1759" s="81" t="str">
        <f>IF(Dashboard!N1759="P","P",IF(Dashboard!O1759="B","B",""))</f>
        <v/>
      </c>
    </row>
    <row r="1760" spans="7:7" x14ac:dyDescent="0.25">
      <c r="G1760" s="81" t="str">
        <f>IF(Dashboard!N1760="P","P",IF(Dashboard!O1760="B","B",""))</f>
        <v/>
      </c>
    </row>
    <row r="1761" spans="7:7" x14ac:dyDescent="0.25">
      <c r="G1761" s="81" t="str">
        <f>IF(Dashboard!N1761="P","P",IF(Dashboard!O1761="B","B",""))</f>
        <v/>
      </c>
    </row>
    <row r="1762" spans="7:7" x14ac:dyDescent="0.25">
      <c r="G1762" s="81" t="str">
        <f>IF(Dashboard!N1762="P","P",IF(Dashboard!O1762="B","B",""))</f>
        <v/>
      </c>
    </row>
    <row r="1763" spans="7:7" x14ac:dyDescent="0.25">
      <c r="G1763" s="81" t="str">
        <f>IF(Dashboard!N1763="P","P",IF(Dashboard!O1763="B","B",""))</f>
        <v/>
      </c>
    </row>
    <row r="1764" spans="7:7" x14ac:dyDescent="0.25">
      <c r="G1764" s="81" t="str">
        <f>IF(Dashboard!N1764="P","P",IF(Dashboard!O1764="B","B",""))</f>
        <v/>
      </c>
    </row>
    <row r="1765" spans="7:7" x14ac:dyDescent="0.25">
      <c r="G1765" s="81" t="str">
        <f>IF(Dashboard!N1765="P","P",IF(Dashboard!O1765="B","B",""))</f>
        <v/>
      </c>
    </row>
    <row r="1766" spans="7:7" x14ac:dyDescent="0.25">
      <c r="G1766" s="81" t="str">
        <f>IF(Dashboard!N1766="P","P",IF(Dashboard!O1766="B","B",""))</f>
        <v/>
      </c>
    </row>
    <row r="1767" spans="7:7" x14ac:dyDescent="0.25">
      <c r="G1767" s="81" t="str">
        <f>IF(Dashboard!N1767="P","P",IF(Dashboard!O1767="B","B",""))</f>
        <v/>
      </c>
    </row>
    <row r="1768" spans="7:7" x14ac:dyDescent="0.25">
      <c r="G1768" s="81" t="str">
        <f>IF(Dashboard!N1768="P","P",IF(Dashboard!O1768="B","B",""))</f>
        <v/>
      </c>
    </row>
    <row r="1769" spans="7:7" x14ac:dyDescent="0.25">
      <c r="G1769" s="81" t="str">
        <f>IF(Dashboard!N1769="P","P",IF(Dashboard!O1769="B","B",""))</f>
        <v/>
      </c>
    </row>
    <row r="1770" spans="7:7" x14ac:dyDescent="0.25">
      <c r="G1770" s="81" t="str">
        <f>IF(Dashboard!N1770="P","P",IF(Dashboard!O1770="B","B",""))</f>
        <v/>
      </c>
    </row>
    <row r="1771" spans="7:7" x14ac:dyDescent="0.25">
      <c r="G1771" s="81" t="str">
        <f>IF(Dashboard!N1771="P","P",IF(Dashboard!O1771="B","B",""))</f>
        <v/>
      </c>
    </row>
    <row r="1772" spans="7:7" x14ac:dyDescent="0.25">
      <c r="G1772" s="81" t="str">
        <f>IF(Dashboard!N1772="P","P",IF(Dashboard!O1772="B","B",""))</f>
        <v/>
      </c>
    </row>
    <row r="1773" spans="7:7" x14ac:dyDescent="0.25">
      <c r="G1773" s="81" t="str">
        <f>IF(Dashboard!N1773="P","P",IF(Dashboard!O1773="B","B",""))</f>
        <v/>
      </c>
    </row>
    <row r="1774" spans="7:7" x14ac:dyDescent="0.25">
      <c r="G1774" s="81" t="str">
        <f>IF(Dashboard!N1774="P","P",IF(Dashboard!O1774="B","B",""))</f>
        <v/>
      </c>
    </row>
    <row r="1775" spans="7:7" x14ac:dyDescent="0.25">
      <c r="G1775" s="81" t="str">
        <f>IF(Dashboard!N1775="P","P",IF(Dashboard!O1775="B","B",""))</f>
        <v/>
      </c>
    </row>
    <row r="1776" spans="7:7" x14ac:dyDescent="0.25">
      <c r="G1776" s="81" t="str">
        <f>IF(Dashboard!N1776="P","P",IF(Dashboard!O1776="B","B",""))</f>
        <v/>
      </c>
    </row>
    <row r="1777" spans="7:7" x14ac:dyDescent="0.25">
      <c r="G1777" s="81" t="str">
        <f>IF(Dashboard!N1777="P","P",IF(Dashboard!O1777="B","B",""))</f>
        <v/>
      </c>
    </row>
    <row r="1778" spans="7:7" x14ac:dyDescent="0.25">
      <c r="G1778" s="81" t="str">
        <f>IF(Dashboard!N1778="P","P",IF(Dashboard!O1778="B","B",""))</f>
        <v/>
      </c>
    </row>
    <row r="1779" spans="7:7" x14ac:dyDescent="0.25">
      <c r="G1779" s="81" t="str">
        <f>IF(Dashboard!N1779="P","P",IF(Dashboard!O1779="B","B",""))</f>
        <v/>
      </c>
    </row>
    <row r="1780" spans="7:7" x14ac:dyDescent="0.25">
      <c r="G1780" s="81" t="str">
        <f>IF(Dashboard!N1780="P","P",IF(Dashboard!O1780="B","B",""))</f>
        <v/>
      </c>
    </row>
    <row r="1781" spans="7:7" x14ac:dyDescent="0.25">
      <c r="G1781" s="81" t="str">
        <f>IF(Dashboard!N1781="P","P",IF(Dashboard!O1781="B","B",""))</f>
        <v/>
      </c>
    </row>
    <row r="1782" spans="7:7" x14ac:dyDescent="0.25">
      <c r="G1782" s="81" t="str">
        <f>IF(Dashboard!N1782="P","P",IF(Dashboard!O1782="B","B",""))</f>
        <v/>
      </c>
    </row>
    <row r="1783" spans="7:7" x14ac:dyDescent="0.25">
      <c r="G1783" s="81" t="str">
        <f>IF(Dashboard!N1783="P","P",IF(Dashboard!O1783="B","B",""))</f>
        <v/>
      </c>
    </row>
    <row r="1784" spans="7:7" x14ac:dyDescent="0.25">
      <c r="G1784" s="81" t="str">
        <f>IF(Dashboard!N1784="P","P",IF(Dashboard!O1784="B","B",""))</f>
        <v/>
      </c>
    </row>
    <row r="1785" spans="7:7" x14ac:dyDescent="0.25">
      <c r="G1785" s="81" t="str">
        <f>IF(Dashboard!N1785="P","P",IF(Dashboard!O1785="B","B",""))</f>
        <v/>
      </c>
    </row>
    <row r="1786" spans="7:7" x14ac:dyDescent="0.25">
      <c r="G1786" s="81" t="str">
        <f>IF(Dashboard!N1786="P","P",IF(Dashboard!O1786="B","B",""))</f>
        <v/>
      </c>
    </row>
    <row r="1787" spans="7:7" x14ac:dyDescent="0.25">
      <c r="G1787" s="81" t="str">
        <f>IF(Dashboard!N1787="P","P",IF(Dashboard!O1787="B","B",""))</f>
        <v/>
      </c>
    </row>
    <row r="1788" spans="7:7" x14ac:dyDescent="0.25">
      <c r="G1788" s="81" t="str">
        <f>IF(Dashboard!N1788="P","P",IF(Dashboard!O1788="B","B",""))</f>
        <v/>
      </c>
    </row>
    <row r="1789" spans="7:7" x14ac:dyDescent="0.25">
      <c r="G1789" s="81" t="str">
        <f>IF(Dashboard!N1789="P","P",IF(Dashboard!O1789="B","B",""))</f>
        <v/>
      </c>
    </row>
    <row r="1790" spans="7:7" x14ac:dyDescent="0.25">
      <c r="G1790" s="81" t="str">
        <f>IF(Dashboard!N1790="P","P",IF(Dashboard!O1790="B","B",""))</f>
        <v/>
      </c>
    </row>
    <row r="1791" spans="7:7" x14ac:dyDescent="0.25">
      <c r="G1791" s="81" t="str">
        <f>IF(Dashboard!N1791="P","P",IF(Dashboard!O1791="B","B",""))</f>
        <v/>
      </c>
    </row>
    <row r="1792" spans="7:7" x14ac:dyDescent="0.25">
      <c r="G1792" s="81" t="str">
        <f>IF(Dashboard!N1792="P","P",IF(Dashboard!O1792="B","B",""))</f>
        <v/>
      </c>
    </row>
    <row r="1793" spans="7:7" x14ac:dyDescent="0.25">
      <c r="G1793" s="81" t="str">
        <f>IF(Dashboard!N1793="P","P",IF(Dashboard!O1793="B","B",""))</f>
        <v/>
      </c>
    </row>
    <row r="1794" spans="7:7" x14ac:dyDescent="0.25">
      <c r="G1794" s="81" t="str">
        <f>IF(Dashboard!N1794="P","P",IF(Dashboard!O1794="B","B",""))</f>
        <v/>
      </c>
    </row>
    <row r="1795" spans="7:7" x14ac:dyDescent="0.25">
      <c r="G1795" s="81" t="str">
        <f>IF(Dashboard!N1795="P","P",IF(Dashboard!O1795="B","B",""))</f>
        <v/>
      </c>
    </row>
    <row r="1796" spans="7:7" x14ac:dyDescent="0.25">
      <c r="G1796" s="81" t="str">
        <f>IF(Dashboard!N1796="P","P",IF(Dashboard!O1796="B","B",""))</f>
        <v/>
      </c>
    </row>
    <row r="1797" spans="7:7" x14ac:dyDescent="0.25">
      <c r="G1797" s="81" t="str">
        <f>IF(Dashboard!N1797="P","P",IF(Dashboard!O1797="B","B",""))</f>
        <v/>
      </c>
    </row>
    <row r="1798" spans="7:7" x14ac:dyDescent="0.25">
      <c r="G1798" s="81" t="str">
        <f>IF(Dashboard!N1798="P","P",IF(Dashboard!O1798="B","B",""))</f>
        <v/>
      </c>
    </row>
    <row r="1799" spans="7:7" x14ac:dyDescent="0.25">
      <c r="G1799" s="81" t="str">
        <f>IF(Dashboard!N1799="P","P",IF(Dashboard!O1799="B","B",""))</f>
        <v/>
      </c>
    </row>
    <row r="1800" spans="7:7" x14ac:dyDescent="0.25">
      <c r="G1800" s="81" t="str">
        <f>IF(Dashboard!N1800="P","P",IF(Dashboard!O1800="B","B",""))</f>
        <v/>
      </c>
    </row>
    <row r="1801" spans="7:7" x14ac:dyDescent="0.25">
      <c r="G1801" s="81" t="str">
        <f>IF(Dashboard!N1801="P","P",IF(Dashboard!O1801="B","B",""))</f>
        <v/>
      </c>
    </row>
    <row r="1802" spans="7:7" x14ac:dyDescent="0.25">
      <c r="G1802" s="81" t="str">
        <f>IF(Dashboard!N1802="P","P",IF(Dashboard!O1802="B","B",""))</f>
        <v/>
      </c>
    </row>
    <row r="1803" spans="7:7" x14ac:dyDescent="0.25">
      <c r="G1803" s="81" t="str">
        <f>IF(Dashboard!N1803="P","P",IF(Dashboard!O1803="B","B",""))</f>
        <v/>
      </c>
    </row>
    <row r="1804" spans="7:7" x14ac:dyDescent="0.25">
      <c r="G1804" s="81" t="str">
        <f>IF(Dashboard!N1804="P","P",IF(Dashboard!O1804="B","B",""))</f>
        <v/>
      </c>
    </row>
    <row r="1805" spans="7:7" x14ac:dyDescent="0.25">
      <c r="G1805" s="81" t="str">
        <f>IF(Dashboard!N1805="P","P",IF(Dashboard!O1805="B","B",""))</f>
        <v/>
      </c>
    </row>
    <row r="1806" spans="7:7" x14ac:dyDescent="0.25">
      <c r="G1806" s="81" t="str">
        <f>IF(Dashboard!N1806="P","P",IF(Dashboard!O1806="B","B",""))</f>
        <v/>
      </c>
    </row>
    <row r="1807" spans="7:7" x14ac:dyDescent="0.25">
      <c r="G1807" s="81" t="str">
        <f>IF(Dashboard!N1807="P","P",IF(Dashboard!O1807="B","B",""))</f>
        <v/>
      </c>
    </row>
    <row r="1808" spans="7:7" x14ac:dyDescent="0.25">
      <c r="G1808" s="81" t="str">
        <f>IF(Dashboard!N1808="P","P",IF(Dashboard!O1808="B","B",""))</f>
        <v/>
      </c>
    </row>
    <row r="1809" spans="7:7" x14ac:dyDescent="0.25">
      <c r="G1809" s="81" t="str">
        <f>IF(Dashboard!N1809="P","P",IF(Dashboard!O1809="B","B",""))</f>
        <v/>
      </c>
    </row>
    <row r="1810" spans="7:7" x14ac:dyDescent="0.25">
      <c r="G1810" s="81" t="str">
        <f>IF(Dashboard!N1810="P","P",IF(Dashboard!O1810="B","B",""))</f>
        <v/>
      </c>
    </row>
    <row r="1811" spans="7:7" x14ac:dyDescent="0.25">
      <c r="G1811" s="81" t="str">
        <f>IF(Dashboard!N1811="P","P",IF(Dashboard!O1811="B","B",""))</f>
        <v/>
      </c>
    </row>
    <row r="1812" spans="7:7" x14ac:dyDescent="0.25">
      <c r="G1812" s="81" t="str">
        <f>IF(Dashboard!N1812="P","P",IF(Dashboard!O1812="B","B",""))</f>
        <v/>
      </c>
    </row>
    <row r="1813" spans="7:7" x14ac:dyDescent="0.25">
      <c r="G1813" s="81" t="str">
        <f>IF(Dashboard!N1813="P","P",IF(Dashboard!O1813="B","B",""))</f>
        <v/>
      </c>
    </row>
    <row r="1814" spans="7:7" x14ac:dyDescent="0.25">
      <c r="G1814" s="81" t="str">
        <f>IF(Dashboard!N1814="P","P",IF(Dashboard!O1814="B","B",""))</f>
        <v/>
      </c>
    </row>
    <row r="1815" spans="7:7" x14ac:dyDescent="0.25">
      <c r="G1815" s="81" t="str">
        <f>IF(Dashboard!N1815="P","P",IF(Dashboard!O1815="B","B",""))</f>
        <v/>
      </c>
    </row>
    <row r="1816" spans="7:7" x14ac:dyDescent="0.25">
      <c r="G1816" s="81" t="str">
        <f>IF(Dashboard!N1816="P","P",IF(Dashboard!O1816="B","B",""))</f>
        <v/>
      </c>
    </row>
    <row r="1817" spans="7:7" x14ac:dyDescent="0.25">
      <c r="G1817" s="81" t="str">
        <f>IF(Dashboard!N1817="P","P",IF(Dashboard!O1817="B","B",""))</f>
        <v/>
      </c>
    </row>
    <row r="1818" spans="7:7" x14ac:dyDescent="0.25">
      <c r="G1818" s="81" t="str">
        <f>IF(Dashboard!N1818="P","P",IF(Dashboard!O1818="B","B",""))</f>
        <v/>
      </c>
    </row>
    <row r="1819" spans="7:7" x14ac:dyDescent="0.25">
      <c r="G1819" s="81" t="str">
        <f>IF(Dashboard!N1819="P","P",IF(Dashboard!O1819="B","B",""))</f>
        <v/>
      </c>
    </row>
    <row r="1820" spans="7:7" x14ac:dyDescent="0.25">
      <c r="G1820" s="81" t="str">
        <f>IF(Dashboard!N1820="P","P",IF(Dashboard!O1820="B","B",""))</f>
        <v/>
      </c>
    </row>
    <row r="1821" spans="7:7" x14ac:dyDescent="0.25">
      <c r="G1821" s="81" t="str">
        <f>IF(Dashboard!N1821="P","P",IF(Dashboard!O1821="B","B",""))</f>
        <v/>
      </c>
    </row>
    <row r="1822" spans="7:7" x14ac:dyDescent="0.25">
      <c r="G1822" s="81" t="str">
        <f>IF(Dashboard!N1822="P","P",IF(Dashboard!O1822="B","B",""))</f>
        <v/>
      </c>
    </row>
    <row r="1823" spans="7:7" x14ac:dyDescent="0.25">
      <c r="G1823" s="81" t="str">
        <f>IF(Dashboard!N1823="P","P",IF(Dashboard!O1823="B","B",""))</f>
        <v/>
      </c>
    </row>
    <row r="1824" spans="7:7" x14ac:dyDescent="0.25">
      <c r="G1824" s="81" t="str">
        <f>IF(Dashboard!N1824="P","P",IF(Dashboard!O1824="B","B",""))</f>
        <v/>
      </c>
    </row>
    <row r="1825" spans="7:7" x14ac:dyDescent="0.25">
      <c r="G1825" s="81" t="str">
        <f>IF(Dashboard!N1825="P","P",IF(Dashboard!O1825="B","B",""))</f>
        <v/>
      </c>
    </row>
    <row r="1826" spans="7:7" x14ac:dyDescent="0.25">
      <c r="G1826" s="81" t="str">
        <f>IF(Dashboard!N1826="P","P",IF(Dashboard!O1826="B","B",""))</f>
        <v/>
      </c>
    </row>
    <row r="1827" spans="7:7" x14ac:dyDescent="0.25">
      <c r="G1827" s="81" t="str">
        <f>IF(Dashboard!N1827="P","P",IF(Dashboard!O1827="B","B",""))</f>
        <v/>
      </c>
    </row>
    <row r="1828" spans="7:7" x14ac:dyDescent="0.25">
      <c r="G1828" s="81" t="str">
        <f>IF(Dashboard!N1828="P","P",IF(Dashboard!O1828="B","B",""))</f>
        <v/>
      </c>
    </row>
    <row r="1829" spans="7:7" x14ac:dyDescent="0.25">
      <c r="G1829" s="81" t="str">
        <f>IF(Dashboard!N1829="P","P",IF(Dashboard!O1829="B","B",""))</f>
        <v/>
      </c>
    </row>
    <row r="1830" spans="7:7" x14ac:dyDescent="0.25">
      <c r="G1830" s="81" t="str">
        <f>IF(Dashboard!N1830="P","P",IF(Dashboard!O1830="B","B",""))</f>
        <v/>
      </c>
    </row>
    <row r="1831" spans="7:7" x14ac:dyDescent="0.25">
      <c r="G1831" s="81" t="str">
        <f>IF(Dashboard!N1831="P","P",IF(Dashboard!O1831="B","B",""))</f>
        <v/>
      </c>
    </row>
    <row r="1832" spans="7:7" x14ac:dyDescent="0.25">
      <c r="G1832" s="81" t="str">
        <f>IF(Dashboard!N1832="P","P",IF(Dashboard!O1832="B","B",""))</f>
        <v/>
      </c>
    </row>
    <row r="1833" spans="7:7" x14ac:dyDescent="0.25">
      <c r="G1833" s="81" t="str">
        <f>IF(Dashboard!N1833="P","P",IF(Dashboard!O1833="B","B",""))</f>
        <v/>
      </c>
    </row>
    <row r="1834" spans="7:7" x14ac:dyDescent="0.25">
      <c r="G1834" s="81" t="str">
        <f>IF(Dashboard!N1834="P","P",IF(Dashboard!O1834="B","B",""))</f>
        <v/>
      </c>
    </row>
    <row r="1835" spans="7:7" x14ac:dyDescent="0.25">
      <c r="G1835" s="81" t="str">
        <f>IF(Dashboard!N1835="P","P",IF(Dashboard!O1835="B","B",""))</f>
        <v/>
      </c>
    </row>
    <row r="1836" spans="7:7" x14ac:dyDescent="0.25">
      <c r="G1836" s="81" t="str">
        <f>IF(Dashboard!N1836="P","P",IF(Dashboard!O1836="B","B",""))</f>
        <v/>
      </c>
    </row>
    <row r="1837" spans="7:7" x14ac:dyDescent="0.25">
      <c r="G1837" s="81" t="str">
        <f>IF(Dashboard!N1837="P","P",IF(Dashboard!O1837="B","B",""))</f>
        <v/>
      </c>
    </row>
    <row r="1838" spans="7:7" x14ac:dyDescent="0.25">
      <c r="G1838" s="81" t="str">
        <f>IF(Dashboard!N1838="P","P",IF(Dashboard!O1838="B","B",""))</f>
        <v/>
      </c>
    </row>
    <row r="1839" spans="7:7" x14ac:dyDescent="0.25">
      <c r="G1839" s="81" t="str">
        <f>IF(Dashboard!N1839="P","P",IF(Dashboard!O1839="B","B",""))</f>
        <v/>
      </c>
    </row>
    <row r="1840" spans="7:7" x14ac:dyDescent="0.25">
      <c r="G1840" s="81" t="str">
        <f>IF(Dashboard!N1840="P","P",IF(Dashboard!O1840="B","B",""))</f>
        <v/>
      </c>
    </row>
    <row r="1841" spans="7:7" x14ac:dyDescent="0.25">
      <c r="G1841" s="81" t="str">
        <f>IF(Dashboard!N1841="P","P",IF(Dashboard!O1841="B","B",""))</f>
        <v/>
      </c>
    </row>
    <row r="1842" spans="7:7" x14ac:dyDescent="0.25">
      <c r="G1842" s="81" t="str">
        <f>IF(Dashboard!N1842="P","P",IF(Dashboard!O1842="B","B",""))</f>
        <v/>
      </c>
    </row>
    <row r="1843" spans="7:7" x14ac:dyDescent="0.25">
      <c r="G1843" s="81" t="str">
        <f>IF(Dashboard!N1843="P","P",IF(Dashboard!O1843="B","B",""))</f>
        <v/>
      </c>
    </row>
    <row r="1844" spans="7:7" x14ac:dyDescent="0.25">
      <c r="G1844" s="81" t="str">
        <f>IF(Dashboard!N1844="P","P",IF(Dashboard!O1844="B","B",""))</f>
        <v/>
      </c>
    </row>
    <row r="1845" spans="7:7" x14ac:dyDescent="0.25">
      <c r="G1845" s="81" t="str">
        <f>IF(Dashboard!N1845="P","P",IF(Dashboard!O1845="B","B",""))</f>
        <v/>
      </c>
    </row>
    <row r="1846" spans="7:7" x14ac:dyDescent="0.25">
      <c r="G1846" s="81" t="str">
        <f>IF(Dashboard!N1846="P","P",IF(Dashboard!O1846="B","B",""))</f>
        <v/>
      </c>
    </row>
    <row r="1847" spans="7:7" x14ac:dyDescent="0.25">
      <c r="G1847" s="81" t="str">
        <f>IF(Dashboard!N1847="P","P",IF(Dashboard!O1847="B","B",""))</f>
        <v/>
      </c>
    </row>
    <row r="1848" spans="7:7" x14ac:dyDescent="0.25">
      <c r="G1848" s="81" t="str">
        <f>IF(Dashboard!N1848="P","P",IF(Dashboard!O1848="B","B",""))</f>
        <v/>
      </c>
    </row>
    <row r="1849" spans="7:7" x14ac:dyDescent="0.25">
      <c r="G1849" s="81" t="str">
        <f>IF(Dashboard!N1849="P","P",IF(Dashboard!O1849="B","B",""))</f>
        <v/>
      </c>
    </row>
    <row r="1850" spans="7:7" x14ac:dyDescent="0.25">
      <c r="G1850" s="81" t="str">
        <f>IF(Dashboard!N1850="P","P",IF(Dashboard!O1850="B","B",""))</f>
        <v/>
      </c>
    </row>
    <row r="1851" spans="7:7" x14ac:dyDescent="0.25">
      <c r="G1851" s="81" t="str">
        <f>IF(Dashboard!N1851="P","P",IF(Dashboard!O1851="B","B",""))</f>
        <v/>
      </c>
    </row>
    <row r="1852" spans="7:7" x14ac:dyDescent="0.25">
      <c r="G1852" s="81" t="str">
        <f>IF(Dashboard!N1852="P","P",IF(Dashboard!O1852="B","B",""))</f>
        <v/>
      </c>
    </row>
    <row r="1853" spans="7:7" x14ac:dyDescent="0.25">
      <c r="G1853" s="81" t="str">
        <f>IF(Dashboard!N1853="P","P",IF(Dashboard!O1853="B","B",""))</f>
        <v/>
      </c>
    </row>
    <row r="1854" spans="7:7" x14ac:dyDescent="0.25">
      <c r="G1854" s="81" t="str">
        <f>IF(Dashboard!N1854="P","P",IF(Dashboard!O1854="B","B",""))</f>
        <v/>
      </c>
    </row>
    <row r="1855" spans="7:7" x14ac:dyDescent="0.25">
      <c r="G1855" s="81" t="str">
        <f>IF(Dashboard!N1855="P","P",IF(Dashboard!O1855="B","B",""))</f>
        <v/>
      </c>
    </row>
    <row r="1856" spans="7:7" x14ac:dyDescent="0.25">
      <c r="G1856" s="81" t="str">
        <f>IF(Dashboard!N1856="P","P",IF(Dashboard!O1856="B","B",""))</f>
        <v/>
      </c>
    </row>
    <row r="1857" spans="7:7" x14ac:dyDescent="0.25">
      <c r="G1857" s="81" t="str">
        <f>IF(Dashboard!N1857="P","P",IF(Dashboard!O1857="B","B",""))</f>
        <v/>
      </c>
    </row>
    <row r="1858" spans="7:7" x14ac:dyDescent="0.25">
      <c r="G1858" s="81" t="str">
        <f>IF(Dashboard!N1858="P","P",IF(Dashboard!O1858="B","B",""))</f>
        <v/>
      </c>
    </row>
    <row r="1859" spans="7:7" x14ac:dyDescent="0.25">
      <c r="G1859" s="81" t="str">
        <f>IF(Dashboard!N1859="P","P",IF(Dashboard!O1859="B","B",""))</f>
        <v/>
      </c>
    </row>
    <row r="1860" spans="7:7" x14ac:dyDescent="0.25">
      <c r="G1860" s="81" t="str">
        <f>IF(Dashboard!N1860="P","P",IF(Dashboard!O1860="B","B",""))</f>
        <v/>
      </c>
    </row>
    <row r="1861" spans="7:7" x14ac:dyDescent="0.25">
      <c r="G1861" s="81" t="str">
        <f>IF(Dashboard!N1861="P","P",IF(Dashboard!O1861="B","B",""))</f>
        <v/>
      </c>
    </row>
    <row r="1862" spans="7:7" x14ac:dyDescent="0.25">
      <c r="G1862" s="81" t="str">
        <f>IF(Dashboard!N1862="P","P",IF(Dashboard!O1862="B","B",""))</f>
        <v/>
      </c>
    </row>
    <row r="1863" spans="7:7" x14ac:dyDescent="0.25">
      <c r="G1863" s="81" t="str">
        <f>IF(Dashboard!N1863="P","P",IF(Dashboard!O1863="B","B",""))</f>
        <v/>
      </c>
    </row>
    <row r="1864" spans="7:7" x14ac:dyDescent="0.25">
      <c r="G1864" s="81" t="str">
        <f>IF(Dashboard!N1864="P","P",IF(Dashboard!O1864="B","B",""))</f>
        <v/>
      </c>
    </row>
    <row r="1865" spans="7:7" x14ac:dyDescent="0.25">
      <c r="G1865" s="81" t="str">
        <f>IF(Dashboard!N1865="P","P",IF(Dashboard!O1865="B","B",""))</f>
        <v/>
      </c>
    </row>
    <row r="1866" spans="7:7" x14ac:dyDescent="0.25">
      <c r="G1866" s="81" t="str">
        <f>IF(Dashboard!N1866="P","P",IF(Dashboard!O1866="B","B",""))</f>
        <v/>
      </c>
    </row>
    <row r="1867" spans="7:7" x14ac:dyDescent="0.25">
      <c r="G1867" s="81" t="str">
        <f>IF(Dashboard!N1867="P","P",IF(Dashboard!O1867="B","B",""))</f>
        <v/>
      </c>
    </row>
    <row r="1868" spans="7:7" x14ac:dyDescent="0.25">
      <c r="G1868" s="81" t="str">
        <f>IF(Dashboard!N1868="P","P",IF(Dashboard!O1868="B","B",""))</f>
        <v/>
      </c>
    </row>
    <row r="1869" spans="7:7" x14ac:dyDescent="0.25">
      <c r="G1869" s="81" t="str">
        <f>IF(Dashboard!N1869="P","P",IF(Dashboard!O1869="B","B",""))</f>
        <v/>
      </c>
    </row>
    <row r="1870" spans="7:7" x14ac:dyDescent="0.25">
      <c r="G1870" s="81" t="str">
        <f>IF(Dashboard!N1870="P","P",IF(Dashboard!O1870="B","B",""))</f>
        <v/>
      </c>
    </row>
    <row r="1871" spans="7:7" x14ac:dyDescent="0.25">
      <c r="G1871" s="81" t="str">
        <f>IF(Dashboard!N1871="P","P",IF(Dashboard!O1871="B","B",""))</f>
        <v/>
      </c>
    </row>
    <row r="1872" spans="7:7" x14ac:dyDescent="0.25">
      <c r="G1872" s="81" t="str">
        <f>IF(Dashboard!N1872="P","P",IF(Dashboard!O1872="B","B",""))</f>
        <v/>
      </c>
    </row>
    <row r="1873" spans="7:7" x14ac:dyDescent="0.25">
      <c r="G1873" s="81" t="str">
        <f>IF(Dashboard!N1873="P","P",IF(Dashboard!O1873="B","B",""))</f>
        <v/>
      </c>
    </row>
    <row r="1874" spans="7:7" x14ac:dyDescent="0.25">
      <c r="G1874" s="81" t="str">
        <f>IF(Dashboard!N1874="P","P",IF(Dashboard!O1874="B","B",""))</f>
        <v/>
      </c>
    </row>
    <row r="1875" spans="7:7" x14ac:dyDescent="0.25">
      <c r="G1875" s="81" t="str">
        <f>IF(Dashboard!N1875="P","P",IF(Dashboard!O1875="B","B",""))</f>
        <v/>
      </c>
    </row>
    <row r="1876" spans="7:7" x14ac:dyDescent="0.25">
      <c r="G1876" s="81" t="str">
        <f>IF(Dashboard!N1876="P","P",IF(Dashboard!O1876="B","B",""))</f>
        <v/>
      </c>
    </row>
    <row r="1877" spans="7:7" x14ac:dyDescent="0.25">
      <c r="G1877" s="81" t="str">
        <f>IF(Dashboard!N1877="P","P",IF(Dashboard!O1877="B","B",""))</f>
        <v/>
      </c>
    </row>
    <row r="1878" spans="7:7" x14ac:dyDescent="0.25">
      <c r="G1878" s="81" t="str">
        <f>IF(Dashboard!N1878="P","P",IF(Dashboard!O1878="B","B",""))</f>
        <v/>
      </c>
    </row>
    <row r="1879" spans="7:7" x14ac:dyDescent="0.25">
      <c r="G1879" s="81" t="str">
        <f>IF(Dashboard!N1879="P","P",IF(Dashboard!O1879="B","B",""))</f>
        <v/>
      </c>
    </row>
    <row r="1880" spans="7:7" x14ac:dyDescent="0.25">
      <c r="G1880" s="81" t="str">
        <f>IF(Dashboard!N1880="P","P",IF(Dashboard!O1880="B","B",""))</f>
        <v/>
      </c>
    </row>
    <row r="1881" spans="7:7" x14ac:dyDescent="0.25">
      <c r="G1881" s="81" t="str">
        <f>IF(Dashboard!N1881="P","P",IF(Dashboard!O1881="B","B",""))</f>
        <v/>
      </c>
    </row>
    <row r="1882" spans="7:7" x14ac:dyDescent="0.25">
      <c r="G1882" s="81" t="str">
        <f>IF(Dashboard!N1882="P","P",IF(Dashboard!O1882="B","B",""))</f>
        <v/>
      </c>
    </row>
    <row r="1883" spans="7:7" x14ac:dyDescent="0.25">
      <c r="G1883" s="81" t="str">
        <f>IF(Dashboard!N1883="P","P",IF(Dashboard!O1883="B","B",""))</f>
        <v/>
      </c>
    </row>
    <row r="1884" spans="7:7" x14ac:dyDescent="0.25">
      <c r="G1884" s="81" t="str">
        <f>IF(Dashboard!N1884="P","P",IF(Dashboard!O1884="B","B",""))</f>
        <v/>
      </c>
    </row>
    <row r="1885" spans="7:7" x14ac:dyDescent="0.25">
      <c r="G1885" s="81" t="str">
        <f>IF(Dashboard!N1885="P","P",IF(Dashboard!O1885="B","B",""))</f>
        <v/>
      </c>
    </row>
    <row r="1886" spans="7:7" x14ac:dyDescent="0.25">
      <c r="G1886" s="81" t="str">
        <f>IF(Dashboard!N1886="P","P",IF(Dashboard!O1886="B","B",""))</f>
        <v/>
      </c>
    </row>
    <row r="1887" spans="7:7" x14ac:dyDescent="0.25">
      <c r="G1887" s="81" t="str">
        <f>IF(Dashboard!N1887="P","P",IF(Dashboard!O1887="B","B",""))</f>
        <v/>
      </c>
    </row>
    <row r="1888" spans="7:7" x14ac:dyDescent="0.25">
      <c r="G1888" s="81" t="str">
        <f>IF(Dashboard!N1888="P","P",IF(Dashboard!O1888="B","B",""))</f>
        <v/>
      </c>
    </row>
    <row r="1889" spans="7:7" x14ac:dyDescent="0.25">
      <c r="G1889" s="81" t="str">
        <f>IF(Dashboard!N1889="P","P",IF(Dashboard!O1889="B","B",""))</f>
        <v/>
      </c>
    </row>
    <row r="1890" spans="7:7" x14ac:dyDescent="0.25">
      <c r="G1890" s="81" t="str">
        <f>IF(Dashboard!N1890="P","P",IF(Dashboard!O1890="B","B",""))</f>
        <v/>
      </c>
    </row>
    <row r="1891" spans="7:7" x14ac:dyDescent="0.25">
      <c r="G1891" s="81" t="str">
        <f>IF(Dashboard!N1891="P","P",IF(Dashboard!O1891="B","B",""))</f>
        <v/>
      </c>
    </row>
    <row r="1892" spans="7:7" x14ac:dyDescent="0.25">
      <c r="G1892" s="81" t="str">
        <f>IF(Dashboard!N1892="P","P",IF(Dashboard!O1892="B","B",""))</f>
        <v/>
      </c>
    </row>
    <row r="1893" spans="7:7" x14ac:dyDescent="0.25">
      <c r="G1893" s="81" t="str">
        <f>IF(Dashboard!N1893="P","P",IF(Dashboard!O1893="B","B",""))</f>
        <v/>
      </c>
    </row>
    <row r="1894" spans="7:7" x14ac:dyDescent="0.25">
      <c r="G1894" s="81" t="str">
        <f>IF(Dashboard!N1894="P","P",IF(Dashboard!O1894="B","B",""))</f>
        <v/>
      </c>
    </row>
    <row r="1895" spans="7:7" x14ac:dyDescent="0.25">
      <c r="G1895" s="81" t="str">
        <f>IF(Dashboard!N1895="P","P",IF(Dashboard!O1895="B","B",""))</f>
        <v/>
      </c>
    </row>
    <row r="1896" spans="7:7" x14ac:dyDescent="0.25">
      <c r="G1896" s="81" t="str">
        <f>IF(Dashboard!N1896="P","P",IF(Dashboard!O1896="B","B",""))</f>
        <v/>
      </c>
    </row>
    <row r="1897" spans="7:7" x14ac:dyDescent="0.25">
      <c r="G1897" s="81" t="str">
        <f>IF(Dashboard!N1897="P","P",IF(Dashboard!O1897="B","B",""))</f>
        <v/>
      </c>
    </row>
    <row r="1898" spans="7:7" x14ac:dyDescent="0.25">
      <c r="G1898" s="81" t="str">
        <f>IF(Dashboard!N1898="P","P",IF(Dashboard!O1898="B","B",""))</f>
        <v/>
      </c>
    </row>
    <row r="1899" spans="7:7" x14ac:dyDescent="0.25">
      <c r="G1899" s="81" t="str">
        <f>IF(Dashboard!N1899="P","P",IF(Dashboard!O1899="B","B",""))</f>
        <v/>
      </c>
    </row>
    <row r="1900" spans="7:7" x14ac:dyDescent="0.25">
      <c r="G1900" s="81" t="str">
        <f>IF(Dashboard!N1900="P","P",IF(Dashboard!O1900="B","B",""))</f>
        <v/>
      </c>
    </row>
    <row r="1901" spans="7:7" x14ac:dyDescent="0.25">
      <c r="G1901" s="81" t="str">
        <f>IF(Dashboard!N1901="P","P",IF(Dashboard!O1901="B","B",""))</f>
        <v/>
      </c>
    </row>
    <row r="1902" spans="7:7" x14ac:dyDescent="0.25">
      <c r="G1902" s="81" t="str">
        <f>IF(Dashboard!N1902="P","P",IF(Dashboard!O1902="B","B",""))</f>
        <v/>
      </c>
    </row>
    <row r="1903" spans="7:7" x14ac:dyDescent="0.25">
      <c r="G1903" s="81" t="str">
        <f>IF(Dashboard!N1903="P","P",IF(Dashboard!O1903="B","B",""))</f>
        <v/>
      </c>
    </row>
    <row r="1904" spans="7:7" x14ac:dyDescent="0.25">
      <c r="G1904" s="81" t="str">
        <f>IF(Dashboard!N1904="P","P",IF(Dashboard!O1904="B","B",""))</f>
        <v/>
      </c>
    </row>
    <row r="1905" spans="7:7" x14ac:dyDescent="0.25">
      <c r="G1905" s="81" t="str">
        <f>IF(Dashboard!N1905="P","P",IF(Dashboard!O1905="B","B",""))</f>
        <v/>
      </c>
    </row>
    <row r="1906" spans="7:7" x14ac:dyDescent="0.25">
      <c r="G1906" s="81" t="str">
        <f>IF(Dashboard!N1906="P","P",IF(Dashboard!O1906="B","B",""))</f>
        <v/>
      </c>
    </row>
    <row r="1907" spans="7:7" x14ac:dyDescent="0.25">
      <c r="G1907" s="81" t="str">
        <f>IF(Dashboard!N1907="P","P",IF(Dashboard!O1907="B","B",""))</f>
        <v/>
      </c>
    </row>
    <row r="1908" spans="7:7" x14ac:dyDescent="0.25">
      <c r="G1908" s="81" t="str">
        <f>IF(Dashboard!N1908="P","P",IF(Dashboard!O1908="B","B",""))</f>
        <v/>
      </c>
    </row>
    <row r="1909" spans="7:7" x14ac:dyDescent="0.25">
      <c r="G1909" s="81" t="str">
        <f>IF(Dashboard!N1909="P","P",IF(Dashboard!O1909="B","B",""))</f>
        <v/>
      </c>
    </row>
    <row r="1910" spans="7:7" x14ac:dyDescent="0.25">
      <c r="G1910" s="81" t="str">
        <f>IF(Dashboard!N1910="P","P",IF(Dashboard!O1910="B","B",""))</f>
        <v/>
      </c>
    </row>
    <row r="1911" spans="7:7" x14ac:dyDescent="0.25">
      <c r="G1911" s="81" t="str">
        <f>IF(Dashboard!N1911="P","P",IF(Dashboard!O1911="B","B",""))</f>
        <v/>
      </c>
    </row>
    <row r="1912" spans="7:7" x14ac:dyDescent="0.25">
      <c r="G1912" s="81" t="str">
        <f>IF(Dashboard!N1912="P","P",IF(Dashboard!O1912="B","B",""))</f>
        <v/>
      </c>
    </row>
    <row r="1913" spans="7:7" x14ac:dyDescent="0.25">
      <c r="G1913" s="81" t="str">
        <f>IF(Dashboard!N1913="P","P",IF(Dashboard!O1913="B","B",""))</f>
        <v/>
      </c>
    </row>
    <row r="1914" spans="7:7" x14ac:dyDescent="0.25">
      <c r="G1914" s="81" t="str">
        <f>IF(Dashboard!N1914="P","P",IF(Dashboard!O1914="B","B",""))</f>
        <v/>
      </c>
    </row>
    <row r="1915" spans="7:7" x14ac:dyDescent="0.25">
      <c r="G1915" s="81" t="str">
        <f>IF(Dashboard!N1915="P","P",IF(Dashboard!O1915="B","B",""))</f>
        <v/>
      </c>
    </row>
    <row r="1916" spans="7:7" x14ac:dyDescent="0.25">
      <c r="G1916" s="81" t="str">
        <f>IF(Dashboard!N1916="P","P",IF(Dashboard!O1916="B","B",""))</f>
        <v/>
      </c>
    </row>
    <row r="1917" spans="7:7" x14ac:dyDescent="0.25">
      <c r="G1917" s="81" t="str">
        <f>IF(Dashboard!N1917="P","P",IF(Dashboard!O1917="B","B",""))</f>
        <v/>
      </c>
    </row>
    <row r="1918" spans="7:7" x14ac:dyDescent="0.25">
      <c r="G1918" s="81" t="str">
        <f>IF(Dashboard!N1918="P","P",IF(Dashboard!O1918="B","B",""))</f>
        <v/>
      </c>
    </row>
    <row r="1919" spans="7:7" x14ac:dyDescent="0.25">
      <c r="G1919" s="81" t="str">
        <f>IF(Dashboard!N1919="P","P",IF(Dashboard!O1919="B","B",""))</f>
        <v/>
      </c>
    </row>
    <row r="1920" spans="7:7" x14ac:dyDescent="0.25">
      <c r="G1920" s="81" t="str">
        <f>IF(Dashboard!N1920="P","P",IF(Dashboard!O1920="B","B",""))</f>
        <v/>
      </c>
    </row>
    <row r="1921" spans="7:7" x14ac:dyDescent="0.25">
      <c r="G1921" s="81" t="str">
        <f>IF(Dashboard!N1921="P","P",IF(Dashboard!O1921="B","B",""))</f>
        <v/>
      </c>
    </row>
    <row r="1922" spans="7:7" x14ac:dyDescent="0.25">
      <c r="G1922" s="81" t="str">
        <f>IF(Dashboard!N1922="P","P",IF(Dashboard!O1922="B","B",""))</f>
        <v/>
      </c>
    </row>
    <row r="1923" spans="7:7" x14ac:dyDescent="0.25">
      <c r="G1923" s="81" t="str">
        <f>IF(Dashboard!N1923="P","P",IF(Dashboard!O1923="B","B",""))</f>
        <v/>
      </c>
    </row>
    <row r="1924" spans="7:7" x14ac:dyDescent="0.25">
      <c r="G1924" s="81" t="str">
        <f>IF(Dashboard!N1924="P","P",IF(Dashboard!O1924="B","B",""))</f>
        <v/>
      </c>
    </row>
    <row r="1925" spans="7:7" x14ac:dyDescent="0.25">
      <c r="G1925" s="81" t="str">
        <f>IF(Dashboard!N1925="P","P",IF(Dashboard!O1925="B","B",""))</f>
        <v/>
      </c>
    </row>
    <row r="1926" spans="7:7" x14ac:dyDescent="0.25">
      <c r="G1926" s="81" t="str">
        <f>IF(Dashboard!N1926="P","P",IF(Dashboard!O1926="B","B",""))</f>
        <v/>
      </c>
    </row>
    <row r="1927" spans="7:7" x14ac:dyDescent="0.25">
      <c r="G1927" s="81" t="str">
        <f>IF(Dashboard!N1927="P","P",IF(Dashboard!O1927="B","B",""))</f>
        <v/>
      </c>
    </row>
    <row r="1928" spans="7:7" x14ac:dyDescent="0.25">
      <c r="G1928" s="81" t="str">
        <f>IF(Dashboard!N1928="P","P",IF(Dashboard!O1928="B","B",""))</f>
        <v/>
      </c>
    </row>
    <row r="1929" spans="7:7" x14ac:dyDescent="0.25">
      <c r="G1929" s="81" t="str">
        <f>IF(Dashboard!N1929="P","P",IF(Dashboard!O1929="B","B",""))</f>
        <v/>
      </c>
    </row>
    <row r="1930" spans="7:7" x14ac:dyDescent="0.25">
      <c r="G1930" s="81" t="str">
        <f>IF(Dashboard!N1930="P","P",IF(Dashboard!O1930="B","B",""))</f>
        <v/>
      </c>
    </row>
    <row r="1931" spans="7:7" x14ac:dyDescent="0.25">
      <c r="G1931" s="81" t="str">
        <f>IF(Dashboard!N1931="P","P",IF(Dashboard!O1931="B","B",""))</f>
        <v/>
      </c>
    </row>
    <row r="1932" spans="7:7" x14ac:dyDescent="0.25">
      <c r="G1932" s="81" t="str">
        <f>IF(Dashboard!N1932="P","P",IF(Dashboard!O1932="B","B",""))</f>
        <v/>
      </c>
    </row>
    <row r="1933" spans="7:7" x14ac:dyDescent="0.25">
      <c r="G1933" s="81" t="str">
        <f>IF(Dashboard!N1933="P","P",IF(Dashboard!O1933="B","B",""))</f>
        <v/>
      </c>
    </row>
    <row r="1934" spans="7:7" x14ac:dyDescent="0.25">
      <c r="G1934" s="81" t="str">
        <f>IF(Dashboard!N1934="P","P",IF(Dashboard!O1934="B","B",""))</f>
        <v/>
      </c>
    </row>
    <row r="1935" spans="7:7" x14ac:dyDescent="0.25">
      <c r="G1935" s="81" t="str">
        <f>IF(Dashboard!N1935="P","P",IF(Dashboard!O1935="B","B",""))</f>
        <v/>
      </c>
    </row>
    <row r="1936" spans="7:7" x14ac:dyDescent="0.25">
      <c r="G1936" s="81" t="str">
        <f>IF(Dashboard!N1936="P","P",IF(Dashboard!O1936="B","B",""))</f>
        <v/>
      </c>
    </row>
    <row r="1937" spans="7:7" x14ac:dyDescent="0.25">
      <c r="G1937" s="81" t="str">
        <f>IF(Dashboard!N1937="P","P",IF(Dashboard!O1937="B","B",""))</f>
        <v/>
      </c>
    </row>
    <row r="1938" spans="7:7" x14ac:dyDescent="0.25">
      <c r="G1938" s="81" t="str">
        <f>IF(Dashboard!N1938="P","P",IF(Dashboard!O1938="B","B",""))</f>
        <v/>
      </c>
    </row>
    <row r="1939" spans="7:7" x14ac:dyDescent="0.25">
      <c r="G1939" s="81" t="str">
        <f>IF(Dashboard!N1939="P","P",IF(Dashboard!O1939="B","B",""))</f>
        <v/>
      </c>
    </row>
    <row r="1940" spans="7:7" x14ac:dyDescent="0.25">
      <c r="G1940" s="81" t="str">
        <f>IF(Dashboard!N1940="P","P",IF(Dashboard!O1940="B","B",""))</f>
        <v/>
      </c>
    </row>
    <row r="1941" spans="7:7" x14ac:dyDescent="0.25">
      <c r="G1941" s="81" t="str">
        <f>IF(Dashboard!N1941="P","P",IF(Dashboard!O1941="B","B",""))</f>
        <v/>
      </c>
    </row>
    <row r="1942" spans="7:7" x14ac:dyDescent="0.25">
      <c r="G1942" s="81" t="str">
        <f>IF(Dashboard!N1942="P","P",IF(Dashboard!O1942="B","B",""))</f>
        <v/>
      </c>
    </row>
    <row r="1943" spans="7:7" x14ac:dyDescent="0.25">
      <c r="G1943" s="81" t="str">
        <f>IF(Dashboard!N1943="P","P",IF(Dashboard!O1943="B","B",""))</f>
        <v/>
      </c>
    </row>
    <row r="1944" spans="7:7" x14ac:dyDescent="0.25">
      <c r="G1944" s="81" t="str">
        <f>IF(Dashboard!N1944="P","P",IF(Dashboard!O1944="B","B",""))</f>
        <v/>
      </c>
    </row>
    <row r="1945" spans="7:7" x14ac:dyDescent="0.25">
      <c r="G1945" s="81" t="str">
        <f>IF(Dashboard!N1945="P","P",IF(Dashboard!O1945="B","B",""))</f>
        <v/>
      </c>
    </row>
    <row r="1946" spans="7:7" x14ac:dyDescent="0.25">
      <c r="G1946" s="81" t="str">
        <f>IF(Dashboard!N1946="P","P",IF(Dashboard!O1946="B","B",""))</f>
        <v/>
      </c>
    </row>
    <row r="1947" spans="7:7" x14ac:dyDescent="0.25">
      <c r="G1947" s="81" t="str">
        <f>IF(Dashboard!N1947="P","P",IF(Dashboard!O1947="B","B",""))</f>
        <v/>
      </c>
    </row>
    <row r="1948" spans="7:7" x14ac:dyDescent="0.25">
      <c r="G1948" s="81" t="str">
        <f>IF(Dashboard!N1948="P","P",IF(Dashboard!O1948="B","B",""))</f>
        <v/>
      </c>
    </row>
    <row r="1949" spans="7:7" x14ac:dyDescent="0.25">
      <c r="G1949" s="81" t="str">
        <f>IF(Dashboard!N1949="P","P",IF(Dashboard!O1949="B","B",""))</f>
        <v/>
      </c>
    </row>
    <row r="1950" spans="7:7" x14ac:dyDescent="0.25">
      <c r="G1950" s="81" t="str">
        <f>IF(Dashboard!N1950="P","P",IF(Dashboard!O1950="B","B",""))</f>
        <v/>
      </c>
    </row>
    <row r="1951" spans="7:7" x14ac:dyDescent="0.25">
      <c r="G1951" s="81" t="str">
        <f>IF(Dashboard!N1951="P","P",IF(Dashboard!O1951="B","B",""))</f>
        <v/>
      </c>
    </row>
    <row r="1952" spans="7:7" x14ac:dyDescent="0.25">
      <c r="G1952" s="81" t="str">
        <f>IF(Dashboard!N1952="P","P",IF(Dashboard!O1952="B","B",""))</f>
        <v/>
      </c>
    </row>
    <row r="1953" spans="7:7" x14ac:dyDescent="0.25">
      <c r="G1953" s="81" t="str">
        <f>IF(Dashboard!N1953="P","P",IF(Dashboard!O1953="B","B",""))</f>
        <v/>
      </c>
    </row>
    <row r="1954" spans="7:7" x14ac:dyDescent="0.25">
      <c r="G1954" s="81" t="str">
        <f>IF(Dashboard!N1954="P","P",IF(Dashboard!O1954="B","B",""))</f>
        <v/>
      </c>
    </row>
    <row r="1955" spans="7:7" x14ac:dyDescent="0.25">
      <c r="G1955" s="81" t="str">
        <f>IF(Dashboard!N1955="P","P",IF(Dashboard!O1955="B","B",""))</f>
        <v/>
      </c>
    </row>
    <row r="1956" spans="7:7" x14ac:dyDescent="0.25">
      <c r="G1956" s="81" t="str">
        <f>IF(Dashboard!N1956="P","P",IF(Dashboard!O1956="B","B",""))</f>
        <v/>
      </c>
    </row>
    <row r="1957" spans="7:7" x14ac:dyDescent="0.25">
      <c r="G1957" s="81" t="str">
        <f>IF(Dashboard!N1957="P","P",IF(Dashboard!O1957="B","B",""))</f>
        <v/>
      </c>
    </row>
    <row r="1958" spans="7:7" x14ac:dyDescent="0.25">
      <c r="G1958" s="81" t="str">
        <f>IF(Dashboard!N1958="P","P",IF(Dashboard!O1958="B","B",""))</f>
        <v/>
      </c>
    </row>
    <row r="1959" spans="7:7" x14ac:dyDescent="0.25">
      <c r="G1959" s="81" t="str">
        <f>IF(Dashboard!N1959="P","P",IF(Dashboard!O1959="B","B",""))</f>
        <v/>
      </c>
    </row>
    <row r="1960" spans="7:7" x14ac:dyDescent="0.25">
      <c r="G1960" s="81" t="str">
        <f>IF(Dashboard!N1960="P","P",IF(Dashboard!O1960="B","B",""))</f>
        <v/>
      </c>
    </row>
    <row r="1961" spans="7:7" x14ac:dyDescent="0.25">
      <c r="G1961" s="81" t="str">
        <f>IF(Dashboard!N1961="P","P",IF(Dashboard!O1961="B","B",""))</f>
        <v/>
      </c>
    </row>
    <row r="1962" spans="7:7" x14ac:dyDescent="0.25">
      <c r="G1962" s="81" t="str">
        <f>IF(Dashboard!N1962="P","P",IF(Dashboard!O1962="B","B",""))</f>
        <v/>
      </c>
    </row>
    <row r="1963" spans="7:7" x14ac:dyDescent="0.25">
      <c r="G1963" s="81" t="str">
        <f>IF(Dashboard!N1963="P","P",IF(Dashboard!O1963="B","B",""))</f>
        <v/>
      </c>
    </row>
    <row r="1964" spans="7:7" x14ac:dyDescent="0.25">
      <c r="G1964" s="81" t="str">
        <f>IF(Dashboard!N1964="P","P",IF(Dashboard!O1964="B","B",""))</f>
        <v/>
      </c>
    </row>
    <row r="1965" spans="7:7" x14ac:dyDescent="0.25">
      <c r="G1965" s="81" t="str">
        <f>IF(Dashboard!N1965="P","P",IF(Dashboard!O1965="B","B",""))</f>
        <v/>
      </c>
    </row>
    <row r="1966" spans="7:7" x14ac:dyDescent="0.25">
      <c r="G1966" s="81" t="str">
        <f>IF(Dashboard!N1966="P","P",IF(Dashboard!O1966="B","B",""))</f>
        <v/>
      </c>
    </row>
    <row r="1967" spans="7:7" x14ac:dyDescent="0.25">
      <c r="G1967" s="81" t="str">
        <f>IF(Dashboard!N1967="P","P",IF(Dashboard!O1967="B","B",""))</f>
        <v/>
      </c>
    </row>
    <row r="1968" spans="7:7" x14ac:dyDescent="0.25">
      <c r="G1968" s="81" t="str">
        <f>IF(Dashboard!N1968="P","P",IF(Dashboard!O1968="B","B",""))</f>
        <v/>
      </c>
    </row>
    <row r="1969" spans="7:7" x14ac:dyDescent="0.25">
      <c r="G1969" s="81" t="str">
        <f>IF(Dashboard!N1969="P","P",IF(Dashboard!O1969="B","B",""))</f>
        <v/>
      </c>
    </row>
    <row r="1970" spans="7:7" x14ac:dyDescent="0.25">
      <c r="G1970" s="81" t="str">
        <f>IF(Dashboard!N1970="P","P",IF(Dashboard!O1970="B","B",""))</f>
        <v/>
      </c>
    </row>
    <row r="1971" spans="7:7" x14ac:dyDescent="0.25">
      <c r="G1971" s="81" t="str">
        <f>IF(Dashboard!N1971="P","P",IF(Dashboard!O1971="B","B",""))</f>
        <v/>
      </c>
    </row>
    <row r="1972" spans="7:7" x14ac:dyDescent="0.25">
      <c r="G1972" s="81" t="str">
        <f>IF(Dashboard!N1972="P","P",IF(Dashboard!O1972="B","B",""))</f>
        <v/>
      </c>
    </row>
    <row r="1973" spans="7:7" x14ac:dyDescent="0.25">
      <c r="G1973" s="81" t="str">
        <f>IF(Dashboard!N1973="P","P",IF(Dashboard!O1973="B","B",""))</f>
        <v/>
      </c>
    </row>
    <row r="1974" spans="7:7" x14ac:dyDescent="0.25">
      <c r="G1974" s="81" t="str">
        <f>IF(Dashboard!N1974="P","P",IF(Dashboard!O1974="B","B",""))</f>
        <v/>
      </c>
    </row>
    <row r="1975" spans="7:7" x14ac:dyDescent="0.25">
      <c r="G1975" s="81" t="str">
        <f>IF(Dashboard!N1975="P","P",IF(Dashboard!O1975="B","B",""))</f>
        <v/>
      </c>
    </row>
    <row r="1976" spans="7:7" x14ac:dyDescent="0.25">
      <c r="G1976" s="81" t="str">
        <f>IF(Dashboard!N1976="P","P",IF(Dashboard!O1976="B","B",""))</f>
        <v/>
      </c>
    </row>
    <row r="1977" spans="7:7" x14ac:dyDescent="0.25">
      <c r="G1977" s="81" t="str">
        <f>IF(Dashboard!N1977="P","P",IF(Dashboard!O1977="B","B",""))</f>
        <v/>
      </c>
    </row>
    <row r="1978" spans="7:7" x14ac:dyDescent="0.25">
      <c r="G1978" s="81" t="str">
        <f>IF(Dashboard!N1978="P","P",IF(Dashboard!O1978="B","B",""))</f>
        <v/>
      </c>
    </row>
    <row r="1979" spans="7:7" x14ac:dyDescent="0.25">
      <c r="G1979" s="81" t="str">
        <f>IF(Dashboard!N1979="P","P",IF(Dashboard!O1979="B","B",""))</f>
        <v/>
      </c>
    </row>
    <row r="1980" spans="7:7" x14ac:dyDescent="0.25">
      <c r="G1980" s="81" t="str">
        <f>IF(Dashboard!N1980="P","P",IF(Dashboard!O1980="B","B",""))</f>
        <v/>
      </c>
    </row>
    <row r="1981" spans="7:7" x14ac:dyDescent="0.25">
      <c r="G1981" s="81" t="str">
        <f>IF(Dashboard!N1981="P","P",IF(Dashboard!O1981="B","B",""))</f>
        <v/>
      </c>
    </row>
    <row r="1982" spans="7:7" x14ac:dyDescent="0.25">
      <c r="G1982" s="81" t="str">
        <f>IF(Dashboard!N1982="P","P",IF(Dashboard!O1982="B","B",""))</f>
        <v/>
      </c>
    </row>
    <row r="1983" spans="7:7" x14ac:dyDescent="0.25">
      <c r="G1983" s="81" t="str">
        <f>IF(Dashboard!N1983="P","P",IF(Dashboard!O1983="B","B",""))</f>
        <v/>
      </c>
    </row>
    <row r="1984" spans="7:7" x14ac:dyDescent="0.25">
      <c r="G1984" s="81" t="str">
        <f>IF(Dashboard!N1984="P","P",IF(Dashboard!O1984="B","B",""))</f>
        <v/>
      </c>
    </row>
    <row r="1985" spans="7:7" x14ac:dyDescent="0.25">
      <c r="G1985" s="81" t="str">
        <f>IF(Dashboard!N1985="P","P",IF(Dashboard!O1985="B","B",""))</f>
        <v/>
      </c>
    </row>
    <row r="1986" spans="7:7" x14ac:dyDescent="0.25">
      <c r="G1986" s="81" t="str">
        <f>IF(Dashboard!N1986="P","P",IF(Dashboard!O1986="B","B",""))</f>
        <v/>
      </c>
    </row>
    <row r="1987" spans="7:7" x14ac:dyDescent="0.25">
      <c r="G1987" s="81" t="str">
        <f>IF(Dashboard!N1987="P","P",IF(Dashboard!O1987="B","B",""))</f>
        <v/>
      </c>
    </row>
    <row r="1988" spans="7:7" x14ac:dyDescent="0.25">
      <c r="G1988" s="81" t="str">
        <f>IF(Dashboard!N1988="P","P",IF(Dashboard!O1988="B","B",""))</f>
        <v/>
      </c>
    </row>
    <row r="1989" spans="7:7" x14ac:dyDescent="0.25">
      <c r="G1989" s="81" t="str">
        <f>IF(Dashboard!N1989="P","P",IF(Dashboard!O1989="B","B",""))</f>
        <v/>
      </c>
    </row>
    <row r="1990" spans="7:7" x14ac:dyDescent="0.25">
      <c r="G1990" s="81" t="str">
        <f>IF(Dashboard!N1990="P","P",IF(Dashboard!O1990="B","B",""))</f>
        <v/>
      </c>
    </row>
    <row r="1991" spans="7:7" x14ac:dyDescent="0.25">
      <c r="G1991" s="81" t="str">
        <f>IF(Dashboard!N1991="P","P",IF(Dashboard!O1991="B","B",""))</f>
        <v/>
      </c>
    </row>
    <row r="1992" spans="7:7" x14ac:dyDescent="0.25">
      <c r="G1992" s="81" t="str">
        <f>IF(Dashboard!N1992="P","P",IF(Dashboard!O1992="B","B",""))</f>
        <v/>
      </c>
    </row>
    <row r="1993" spans="7:7" x14ac:dyDescent="0.25">
      <c r="G1993" s="81" t="str">
        <f>IF(Dashboard!N1993="P","P",IF(Dashboard!O1993="B","B",""))</f>
        <v/>
      </c>
    </row>
    <row r="1994" spans="7:7" x14ac:dyDescent="0.25">
      <c r="G1994" s="81" t="str">
        <f>IF(Dashboard!N1994="P","P",IF(Dashboard!O1994="B","B",""))</f>
        <v/>
      </c>
    </row>
    <row r="1995" spans="7:7" x14ac:dyDescent="0.25">
      <c r="G1995" s="81" t="str">
        <f>IF(Dashboard!N1995="P","P",IF(Dashboard!O1995="B","B",""))</f>
        <v/>
      </c>
    </row>
    <row r="1996" spans="7:7" x14ac:dyDescent="0.25">
      <c r="G1996" s="81" t="str">
        <f>IF(Dashboard!N1996="P","P",IF(Dashboard!O1996="B","B",""))</f>
        <v/>
      </c>
    </row>
    <row r="1997" spans="7:7" x14ac:dyDescent="0.25">
      <c r="G1997" s="81" t="str">
        <f>IF(Dashboard!N1997="P","P",IF(Dashboard!O1997="B","B",""))</f>
        <v/>
      </c>
    </row>
    <row r="1998" spans="7:7" x14ac:dyDescent="0.25">
      <c r="G1998" s="81" t="str">
        <f>IF(Dashboard!N1998="P","P",IF(Dashboard!O1998="B","B",""))</f>
        <v/>
      </c>
    </row>
    <row r="1999" spans="7:7" x14ac:dyDescent="0.25">
      <c r="G1999" s="81" t="str">
        <f>IF(Dashboard!N1999="P","P",IF(Dashboard!O1999="B","B",""))</f>
        <v/>
      </c>
    </row>
    <row r="2000" spans="7:7" x14ac:dyDescent="0.25">
      <c r="G2000" s="81" t="str">
        <f>IF(Dashboard!N2000="P","P",IF(Dashboard!O2000="B","B",""))</f>
        <v/>
      </c>
    </row>
    <row r="2001" spans="7:7" x14ac:dyDescent="0.25">
      <c r="G2001" s="81" t="str">
        <f>IF(Dashboard!N2001="P","P",IF(Dashboard!O2001="B","B",""))</f>
        <v/>
      </c>
    </row>
    <row r="2002" spans="7:7" x14ac:dyDescent="0.25">
      <c r="G2002" s="81" t="str">
        <f>IF(Dashboard!N2002="P","P",IF(Dashboard!O2002="B","B",""))</f>
        <v/>
      </c>
    </row>
    <row r="2003" spans="7:7" x14ac:dyDescent="0.25">
      <c r="G2003" s="81" t="str">
        <f>IF(Dashboard!N2003="P","P",IF(Dashboard!O2003="B","B",""))</f>
        <v/>
      </c>
    </row>
    <row r="2004" spans="7:7" x14ac:dyDescent="0.25">
      <c r="G2004" s="81" t="str">
        <f>IF(Dashboard!N2004="P","P",IF(Dashboard!O2004="B","B",""))</f>
        <v/>
      </c>
    </row>
    <row r="2005" spans="7:7" x14ac:dyDescent="0.25">
      <c r="G2005" s="81" t="str">
        <f>IF(Dashboard!N2005="P","P",IF(Dashboard!O2005="B","B",""))</f>
        <v/>
      </c>
    </row>
    <row r="2006" spans="7:7" x14ac:dyDescent="0.25">
      <c r="G2006" s="81" t="str">
        <f>IF(Dashboard!N2006="P","P",IF(Dashboard!O2006="B","B",""))</f>
        <v/>
      </c>
    </row>
    <row r="2007" spans="7:7" x14ac:dyDescent="0.25">
      <c r="G2007" s="81" t="str">
        <f>IF(Dashboard!N2007="P","P",IF(Dashboard!O2007="B","B",""))</f>
        <v/>
      </c>
    </row>
    <row r="2008" spans="7:7" x14ac:dyDescent="0.25">
      <c r="G2008" s="81" t="str">
        <f>IF(Dashboard!N2008="P","P",IF(Dashboard!O2008="B","B",""))</f>
        <v/>
      </c>
    </row>
    <row r="2009" spans="7:7" x14ac:dyDescent="0.25">
      <c r="G2009" s="81" t="str">
        <f>IF(Dashboard!N2009="P","P",IF(Dashboard!O2009="B","B",""))</f>
        <v/>
      </c>
    </row>
    <row r="2010" spans="7:7" x14ac:dyDescent="0.25">
      <c r="G2010" s="81" t="str">
        <f>IF(Dashboard!N2010="P","P",IF(Dashboard!O2010="B","B",""))</f>
        <v/>
      </c>
    </row>
    <row r="2011" spans="7:7" x14ac:dyDescent="0.25">
      <c r="G2011" s="81" t="str">
        <f>IF(Dashboard!N2011="P","P",IF(Dashboard!O2011="B","B",""))</f>
        <v/>
      </c>
    </row>
    <row r="2012" spans="7:7" x14ac:dyDescent="0.25">
      <c r="G2012" s="81" t="str">
        <f>IF(Dashboard!N2012="P","P",IF(Dashboard!O2012="B","B",""))</f>
        <v/>
      </c>
    </row>
    <row r="2013" spans="7:7" x14ac:dyDescent="0.25">
      <c r="G2013" s="81" t="str">
        <f>IF(Dashboard!N2013="P","P",IF(Dashboard!O2013="B","B",""))</f>
        <v/>
      </c>
    </row>
    <row r="2014" spans="7:7" x14ac:dyDescent="0.25">
      <c r="G2014" s="81" t="str">
        <f>IF(Dashboard!N2014="P","P",IF(Dashboard!O2014="B","B",""))</f>
        <v/>
      </c>
    </row>
    <row r="2015" spans="7:7" x14ac:dyDescent="0.25">
      <c r="G2015" s="81" t="str">
        <f>IF(Dashboard!N2015="P","P",IF(Dashboard!O2015="B","B",""))</f>
        <v/>
      </c>
    </row>
    <row r="2016" spans="7:7" x14ac:dyDescent="0.25">
      <c r="G2016" s="81" t="str">
        <f>IF(Dashboard!N2016="P","P",IF(Dashboard!O2016="B","B",""))</f>
        <v/>
      </c>
    </row>
    <row r="2017" spans="7:7" x14ac:dyDescent="0.25">
      <c r="G2017" s="81" t="str">
        <f>IF(Dashboard!N2017="P","P",IF(Dashboard!O2017="B","B",""))</f>
        <v/>
      </c>
    </row>
    <row r="2018" spans="7:7" x14ac:dyDescent="0.25">
      <c r="G2018" s="81" t="str">
        <f>IF(Dashboard!N2018="P","P",IF(Dashboard!O2018="B","B",""))</f>
        <v/>
      </c>
    </row>
    <row r="2019" spans="7:7" x14ac:dyDescent="0.25">
      <c r="G2019" s="81" t="str">
        <f>IF(Dashboard!N2019="P","P",IF(Dashboard!O2019="B","B",""))</f>
        <v/>
      </c>
    </row>
    <row r="2020" spans="7:7" x14ac:dyDescent="0.25">
      <c r="G2020" s="81" t="str">
        <f>IF(Dashboard!N2020="P","P",IF(Dashboard!O2020="B","B",""))</f>
        <v/>
      </c>
    </row>
    <row r="2021" spans="7:7" x14ac:dyDescent="0.25">
      <c r="G2021" s="81" t="str">
        <f>IF(Dashboard!N2021="P","P",IF(Dashboard!O2021="B","B",""))</f>
        <v/>
      </c>
    </row>
    <row r="2022" spans="7:7" x14ac:dyDescent="0.25">
      <c r="G2022" s="81" t="str">
        <f>IF(Dashboard!N2022="P","P",IF(Dashboard!O2022="B","B",""))</f>
        <v/>
      </c>
    </row>
    <row r="2023" spans="7:7" x14ac:dyDescent="0.25">
      <c r="G2023" s="81" t="str">
        <f>IF(Dashboard!N2023="P","P",IF(Dashboard!O2023="B","B",""))</f>
        <v/>
      </c>
    </row>
    <row r="2024" spans="7:7" x14ac:dyDescent="0.25">
      <c r="G2024" s="81" t="str">
        <f>IF(Dashboard!N2024="P","P",IF(Dashboard!O2024="B","B",""))</f>
        <v/>
      </c>
    </row>
    <row r="2025" spans="7:7" x14ac:dyDescent="0.25">
      <c r="G2025" s="81" t="str">
        <f>IF(Dashboard!N2025="P","P",IF(Dashboard!O2025="B","B",""))</f>
        <v/>
      </c>
    </row>
    <row r="2026" spans="7:7" x14ac:dyDescent="0.25">
      <c r="G2026" s="81" t="str">
        <f>IF(Dashboard!N2026="P","P",IF(Dashboard!O2026="B","B",""))</f>
        <v/>
      </c>
    </row>
    <row r="2027" spans="7:7" x14ac:dyDescent="0.25">
      <c r="G2027" s="81" t="str">
        <f>IF(Dashboard!N2027="P","P",IF(Dashboard!O2027="B","B",""))</f>
        <v/>
      </c>
    </row>
    <row r="2028" spans="7:7" x14ac:dyDescent="0.25">
      <c r="G2028" s="81" t="str">
        <f>IF(Dashboard!N2028="P","P",IF(Dashboard!O2028="B","B",""))</f>
        <v/>
      </c>
    </row>
    <row r="2029" spans="7:7" x14ac:dyDescent="0.25">
      <c r="G2029" s="81" t="str">
        <f>IF(Dashboard!N2029="P","P",IF(Dashboard!O2029="B","B",""))</f>
        <v/>
      </c>
    </row>
    <row r="2030" spans="7:7" x14ac:dyDescent="0.25">
      <c r="G2030" s="81" t="str">
        <f>IF(Dashboard!N2030="P","P",IF(Dashboard!O2030="B","B",""))</f>
        <v/>
      </c>
    </row>
    <row r="2031" spans="7:7" x14ac:dyDescent="0.25">
      <c r="G2031" s="81" t="str">
        <f>IF(Dashboard!N2031="P","P",IF(Dashboard!O2031="B","B",""))</f>
        <v/>
      </c>
    </row>
    <row r="2032" spans="7:7" x14ac:dyDescent="0.25">
      <c r="G2032" s="81" t="str">
        <f>IF(Dashboard!N2032="P","P",IF(Dashboard!O2032="B","B",""))</f>
        <v/>
      </c>
    </row>
    <row r="2033" spans="7:7" x14ac:dyDescent="0.25">
      <c r="G2033" s="81" t="str">
        <f>IF(Dashboard!N2033="P","P",IF(Dashboard!O2033="B","B",""))</f>
        <v/>
      </c>
    </row>
    <row r="2034" spans="7:7" x14ac:dyDescent="0.25">
      <c r="G2034" s="81" t="str">
        <f>IF(Dashboard!N2034="P","P",IF(Dashboard!O2034="B","B",""))</f>
        <v/>
      </c>
    </row>
    <row r="2035" spans="7:7" x14ac:dyDescent="0.25">
      <c r="G2035" s="81" t="str">
        <f>IF(Dashboard!N2035="P","P",IF(Dashboard!O2035="B","B",""))</f>
        <v/>
      </c>
    </row>
    <row r="2036" spans="7:7" x14ac:dyDescent="0.25">
      <c r="G2036" s="81" t="str">
        <f>IF(Dashboard!N2036="P","P",IF(Dashboard!O2036="B","B",""))</f>
        <v/>
      </c>
    </row>
    <row r="2037" spans="7:7" x14ac:dyDescent="0.25">
      <c r="G2037" s="81" t="str">
        <f>IF(Dashboard!N2037="P","P",IF(Dashboard!O2037="B","B",""))</f>
        <v/>
      </c>
    </row>
    <row r="2038" spans="7:7" x14ac:dyDescent="0.25">
      <c r="G2038" s="81" t="str">
        <f>IF(Dashboard!N2038="P","P",IF(Dashboard!O2038="B","B",""))</f>
        <v/>
      </c>
    </row>
    <row r="2039" spans="7:7" x14ac:dyDescent="0.25">
      <c r="G2039" s="81" t="str">
        <f>IF(Dashboard!N2039="P","P",IF(Dashboard!O2039="B","B",""))</f>
        <v/>
      </c>
    </row>
    <row r="2040" spans="7:7" x14ac:dyDescent="0.25">
      <c r="G2040" s="81" t="str">
        <f>IF(Dashboard!N2040="P","P",IF(Dashboard!O2040="B","B",""))</f>
        <v/>
      </c>
    </row>
    <row r="2041" spans="7:7" x14ac:dyDescent="0.25">
      <c r="G2041" s="81" t="str">
        <f>IF(Dashboard!N2041="P","P",IF(Dashboard!O2041="B","B",""))</f>
        <v/>
      </c>
    </row>
    <row r="2042" spans="7:7" x14ac:dyDescent="0.25">
      <c r="G2042" s="81" t="str">
        <f>IF(Dashboard!N2042="P","P",IF(Dashboard!O2042="B","B",""))</f>
        <v/>
      </c>
    </row>
    <row r="2043" spans="7:7" x14ac:dyDescent="0.25">
      <c r="G2043" s="81" t="str">
        <f>IF(Dashboard!N2043="P","P",IF(Dashboard!O2043="B","B",""))</f>
        <v/>
      </c>
    </row>
    <row r="2044" spans="7:7" x14ac:dyDescent="0.25">
      <c r="G2044" s="81" t="str">
        <f>IF(Dashboard!N2044="P","P",IF(Dashboard!O2044="B","B",""))</f>
        <v/>
      </c>
    </row>
    <row r="2045" spans="7:7" x14ac:dyDescent="0.25">
      <c r="G2045" s="81" t="str">
        <f>IF(Dashboard!N2045="P","P",IF(Dashboard!O2045="B","B",""))</f>
        <v/>
      </c>
    </row>
    <row r="2046" spans="7:7" x14ac:dyDescent="0.25">
      <c r="G2046" s="81" t="str">
        <f>IF(Dashboard!N2046="P","P",IF(Dashboard!O2046="B","B",""))</f>
        <v/>
      </c>
    </row>
    <row r="2047" spans="7:7" x14ac:dyDescent="0.25">
      <c r="G2047" s="81" t="str">
        <f>IF(Dashboard!N2047="P","P",IF(Dashboard!O2047="B","B",""))</f>
        <v/>
      </c>
    </row>
    <row r="2048" spans="7:7" x14ac:dyDescent="0.25">
      <c r="G2048" s="81" t="str">
        <f>IF(Dashboard!N2048="P","P",IF(Dashboard!O2048="B","B",""))</f>
        <v/>
      </c>
    </row>
    <row r="2049" spans="7:7" x14ac:dyDescent="0.25">
      <c r="G2049" s="81" t="str">
        <f>IF(Dashboard!N2049="P","P",IF(Dashboard!O2049="B","B",""))</f>
        <v/>
      </c>
    </row>
    <row r="2050" spans="7:7" x14ac:dyDescent="0.25">
      <c r="G2050" s="81" t="str">
        <f>IF(Dashboard!N2050="P","P",IF(Dashboard!O2050="B","B",""))</f>
        <v/>
      </c>
    </row>
    <row r="2051" spans="7:7" x14ac:dyDescent="0.25">
      <c r="G2051" s="81" t="str">
        <f>IF(Dashboard!N2051="P","P",IF(Dashboard!O2051="B","B",""))</f>
        <v/>
      </c>
    </row>
    <row r="2052" spans="7:7" x14ac:dyDescent="0.25">
      <c r="G2052" s="81" t="str">
        <f>IF(Dashboard!N2052="P","P",IF(Dashboard!O2052="B","B",""))</f>
        <v/>
      </c>
    </row>
    <row r="2053" spans="7:7" x14ac:dyDescent="0.25">
      <c r="G2053" s="81" t="str">
        <f>IF(Dashboard!N2053="P","P",IF(Dashboard!O2053="B","B",""))</f>
        <v/>
      </c>
    </row>
    <row r="2054" spans="7:7" x14ac:dyDescent="0.25">
      <c r="G2054" s="81" t="str">
        <f>IF(Dashboard!N2054="P","P",IF(Dashboard!O2054="B","B",""))</f>
        <v/>
      </c>
    </row>
    <row r="2055" spans="7:7" x14ac:dyDescent="0.25">
      <c r="G2055" s="81" t="str">
        <f>IF(Dashboard!N2055="P","P",IF(Dashboard!O2055="B","B",""))</f>
        <v/>
      </c>
    </row>
    <row r="2056" spans="7:7" x14ac:dyDescent="0.25">
      <c r="G2056" s="81" t="str">
        <f>IF(Dashboard!N2056="P","P",IF(Dashboard!O2056="B","B",""))</f>
        <v/>
      </c>
    </row>
    <row r="2057" spans="7:7" x14ac:dyDescent="0.25">
      <c r="G2057" s="81" t="str">
        <f>IF(Dashboard!N2057="P","P",IF(Dashboard!O2057="B","B",""))</f>
        <v/>
      </c>
    </row>
    <row r="2058" spans="7:7" x14ac:dyDescent="0.25">
      <c r="G2058" s="81" t="str">
        <f>IF(Dashboard!N2058="P","P",IF(Dashboard!O2058="B","B",""))</f>
        <v/>
      </c>
    </row>
    <row r="2059" spans="7:7" x14ac:dyDescent="0.25">
      <c r="G2059" s="81" t="str">
        <f>IF(Dashboard!N2059="P","P",IF(Dashboard!O2059="B","B",""))</f>
        <v/>
      </c>
    </row>
    <row r="2060" spans="7:7" x14ac:dyDescent="0.25">
      <c r="G2060" s="81" t="str">
        <f>IF(Dashboard!N2060="P","P",IF(Dashboard!O2060="B","B",""))</f>
        <v/>
      </c>
    </row>
    <row r="2061" spans="7:7" x14ac:dyDescent="0.25">
      <c r="G2061" s="81" t="str">
        <f>IF(Dashboard!N2061="P","P",IF(Dashboard!O2061="B","B",""))</f>
        <v/>
      </c>
    </row>
    <row r="2062" spans="7:7" x14ac:dyDescent="0.25">
      <c r="G2062" s="81" t="str">
        <f>IF(Dashboard!N2062="P","P",IF(Dashboard!O2062="B","B",""))</f>
        <v/>
      </c>
    </row>
    <row r="2063" spans="7:7" x14ac:dyDescent="0.25">
      <c r="G2063" s="81" t="str">
        <f>IF(Dashboard!N2063="P","P",IF(Dashboard!O2063="B","B",""))</f>
        <v/>
      </c>
    </row>
    <row r="2064" spans="7:7" x14ac:dyDescent="0.25">
      <c r="G2064" s="81" t="str">
        <f>IF(Dashboard!N2064="P","P",IF(Dashboard!O2064="B","B",""))</f>
        <v/>
      </c>
    </row>
    <row r="2065" spans="7:7" x14ac:dyDescent="0.25">
      <c r="G2065" s="81" t="str">
        <f>IF(Dashboard!N2065="P","P",IF(Dashboard!O2065="B","B",""))</f>
        <v/>
      </c>
    </row>
    <row r="2066" spans="7:7" x14ac:dyDescent="0.25">
      <c r="G2066" s="81" t="str">
        <f>IF(Dashboard!N2066="P","P",IF(Dashboard!O2066="B","B",""))</f>
        <v/>
      </c>
    </row>
    <row r="2067" spans="7:7" x14ac:dyDescent="0.25">
      <c r="G2067" s="81" t="str">
        <f>IF(Dashboard!N2067="P","P",IF(Dashboard!O2067="B","B",""))</f>
        <v/>
      </c>
    </row>
    <row r="2068" spans="7:7" x14ac:dyDescent="0.25">
      <c r="G2068" s="81" t="str">
        <f>IF(Dashboard!N2068="P","P",IF(Dashboard!O2068="B","B",""))</f>
        <v/>
      </c>
    </row>
    <row r="2069" spans="7:7" x14ac:dyDescent="0.25">
      <c r="G2069" s="81" t="str">
        <f>IF(Dashboard!N2069="P","P",IF(Dashboard!O2069="B","B",""))</f>
        <v/>
      </c>
    </row>
    <row r="2070" spans="7:7" x14ac:dyDescent="0.25">
      <c r="G2070" s="81" t="str">
        <f>IF(Dashboard!N2070="P","P",IF(Dashboard!O2070="B","B",""))</f>
        <v/>
      </c>
    </row>
    <row r="2071" spans="7:7" x14ac:dyDescent="0.25">
      <c r="G2071" s="81" t="str">
        <f>IF(Dashboard!N2071="P","P",IF(Dashboard!O2071="B","B",""))</f>
        <v/>
      </c>
    </row>
    <row r="2072" spans="7:7" x14ac:dyDescent="0.25">
      <c r="G2072" s="81" t="str">
        <f>IF(Dashboard!N2072="P","P",IF(Dashboard!O2072="B","B",""))</f>
        <v/>
      </c>
    </row>
    <row r="2073" spans="7:7" x14ac:dyDescent="0.25">
      <c r="G2073" s="81" t="str">
        <f>IF(Dashboard!N2073="P","P",IF(Dashboard!O2073="B","B",""))</f>
        <v/>
      </c>
    </row>
    <row r="2074" spans="7:7" x14ac:dyDescent="0.25">
      <c r="G2074" s="81" t="str">
        <f>IF(Dashboard!N2074="P","P",IF(Dashboard!O2074="B","B",""))</f>
        <v/>
      </c>
    </row>
    <row r="2075" spans="7:7" x14ac:dyDescent="0.25">
      <c r="G2075" s="81" t="str">
        <f>IF(Dashboard!N2075="P","P",IF(Dashboard!O2075="B","B",""))</f>
        <v/>
      </c>
    </row>
    <row r="2076" spans="7:7" x14ac:dyDescent="0.25">
      <c r="G2076" s="81" t="str">
        <f>IF(Dashboard!N2076="P","P",IF(Dashboard!O2076="B","B",""))</f>
        <v/>
      </c>
    </row>
    <row r="2077" spans="7:7" x14ac:dyDescent="0.25">
      <c r="G2077" s="81" t="str">
        <f>IF(Dashboard!N2077="P","P",IF(Dashboard!O2077="B","B",""))</f>
        <v/>
      </c>
    </row>
    <row r="2078" spans="7:7" x14ac:dyDescent="0.25">
      <c r="G2078" s="81" t="str">
        <f>IF(Dashboard!N2078="P","P",IF(Dashboard!O2078="B","B",""))</f>
        <v/>
      </c>
    </row>
    <row r="2079" spans="7:7" x14ac:dyDescent="0.25">
      <c r="G2079" s="81" t="str">
        <f>IF(Dashboard!N2079="P","P",IF(Dashboard!O2079="B","B",""))</f>
        <v/>
      </c>
    </row>
    <row r="2080" spans="7:7" x14ac:dyDescent="0.25">
      <c r="G2080" s="81" t="str">
        <f>IF(Dashboard!N2080="P","P",IF(Dashboard!O2080="B","B",""))</f>
        <v/>
      </c>
    </row>
    <row r="2081" spans="7:7" x14ac:dyDescent="0.25">
      <c r="G2081" s="81" t="str">
        <f>IF(Dashboard!N2081="P","P",IF(Dashboard!O2081="B","B",""))</f>
        <v/>
      </c>
    </row>
    <row r="2082" spans="7:7" x14ac:dyDescent="0.25">
      <c r="G2082" s="81" t="str">
        <f>IF(Dashboard!N2082="P","P",IF(Dashboard!O2082="B","B",""))</f>
        <v/>
      </c>
    </row>
    <row r="2083" spans="7:7" x14ac:dyDescent="0.25">
      <c r="G2083" s="81" t="str">
        <f>IF(Dashboard!N2083="P","P",IF(Dashboard!O2083="B","B",""))</f>
        <v/>
      </c>
    </row>
    <row r="2084" spans="7:7" x14ac:dyDescent="0.25">
      <c r="G2084" s="81" t="str">
        <f>IF(Dashboard!N2084="P","P",IF(Dashboard!O2084="B","B",""))</f>
        <v/>
      </c>
    </row>
    <row r="2085" spans="7:7" x14ac:dyDescent="0.25">
      <c r="G2085" s="81" t="str">
        <f>IF(Dashboard!N2085="P","P",IF(Dashboard!O2085="B","B",""))</f>
        <v/>
      </c>
    </row>
    <row r="2086" spans="7:7" x14ac:dyDescent="0.25">
      <c r="G2086" s="81" t="str">
        <f>IF(Dashboard!N2086="P","P",IF(Dashboard!O2086="B","B",""))</f>
        <v/>
      </c>
    </row>
    <row r="2087" spans="7:7" x14ac:dyDescent="0.25">
      <c r="G2087" s="81" t="str">
        <f>IF(Dashboard!N2087="P","P",IF(Dashboard!O2087="B","B",""))</f>
        <v/>
      </c>
    </row>
    <row r="2088" spans="7:7" x14ac:dyDescent="0.25">
      <c r="G2088" s="81" t="str">
        <f>IF(Dashboard!N2088="P","P",IF(Dashboard!O2088="B","B",""))</f>
        <v/>
      </c>
    </row>
    <row r="2089" spans="7:7" x14ac:dyDescent="0.25">
      <c r="G2089" s="81" t="str">
        <f>IF(Dashboard!N2089="P","P",IF(Dashboard!O2089="B","B",""))</f>
        <v/>
      </c>
    </row>
    <row r="2090" spans="7:7" x14ac:dyDescent="0.25">
      <c r="G2090" s="81" t="str">
        <f>IF(Dashboard!N2090="P","P",IF(Dashboard!O2090="B","B",""))</f>
        <v/>
      </c>
    </row>
    <row r="2091" spans="7:7" x14ac:dyDescent="0.25">
      <c r="G2091" s="81" t="str">
        <f>IF(Dashboard!N2091="P","P",IF(Dashboard!O2091="B","B",""))</f>
        <v/>
      </c>
    </row>
    <row r="2092" spans="7:7" x14ac:dyDescent="0.25">
      <c r="G2092" s="81" t="str">
        <f>IF(Dashboard!N2092="P","P",IF(Dashboard!O2092="B","B",""))</f>
        <v/>
      </c>
    </row>
    <row r="2093" spans="7:7" x14ac:dyDescent="0.25">
      <c r="G2093" s="81" t="str">
        <f>IF(Dashboard!N2093="P","P",IF(Dashboard!O2093="B","B",""))</f>
        <v/>
      </c>
    </row>
    <row r="2094" spans="7:7" x14ac:dyDescent="0.25">
      <c r="G2094" s="81" t="str">
        <f>IF(Dashboard!N2094="P","P",IF(Dashboard!O2094="B","B",""))</f>
        <v/>
      </c>
    </row>
    <row r="2095" spans="7:7" x14ac:dyDescent="0.25">
      <c r="G2095" s="81" t="str">
        <f>IF(Dashboard!N2095="P","P",IF(Dashboard!O2095="B","B",""))</f>
        <v/>
      </c>
    </row>
    <row r="2096" spans="7:7" x14ac:dyDescent="0.25">
      <c r="G2096" s="81" t="str">
        <f>IF(Dashboard!N2096="P","P",IF(Dashboard!O2096="B","B",""))</f>
        <v/>
      </c>
    </row>
    <row r="2097" spans="7:7" x14ac:dyDescent="0.25">
      <c r="G2097" s="81" t="str">
        <f>IF(Dashboard!N2097="P","P",IF(Dashboard!O2097="B","B",""))</f>
        <v/>
      </c>
    </row>
    <row r="2098" spans="7:7" x14ac:dyDescent="0.25">
      <c r="G2098" s="81" t="str">
        <f>IF(Dashboard!N2098="P","P",IF(Dashboard!O2098="B","B",""))</f>
        <v/>
      </c>
    </row>
    <row r="2099" spans="7:7" x14ac:dyDescent="0.25">
      <c r="G2099" s="81" t="str">
        <f>IF(Dashboard!N2099="P","P",IF(Dashboard!O2099="B","B",""))</f>
        <v/>
      </c>
    </row>
    <row r="2100" spans="7:7" x14ac:dyDescent="0.25">
      <c r="G2100" s="81" t="str">
        <f>IF(Dashboard!N2100="P","P",IF(Dashboard!O2100="B","B",""))</f>
        <v/>
      </c>
    </row>
    <row r="2101" spans="7:7" x14ac:dyDescent="0.25">
      <c r="G2101" s="81" t="str">
        <f>IF(Dashboard!N2101="P","P",IF(Dashboard!O2101="B","B",""))</f>
        <v/>
      </c>
    </row>
    <row r="2102" spans="7:7" x14ac:dyDescent="0.25">
      <c r="G2102" s="81" t="str">
        <f>IF(Dashboard!N2102="P","P",IF(Dashboard!O2102="B","B",""))</f>
        <v/>
      </c>
    </row>
    <row r="2103" spans="7:7" x14ac:dyDescent="0.25">
      <c r="G2103" s="81" t="str">
        <f>IF(Dashboard!N2103="P","P",IF(Dashboard!O2103="B","B",""))</f>
        <v/>
      </c>
    </row>
    <row r="2104" spans="7:7" x14ac:dyDescent="0.25">
      <c r="G2104" s="81" t="str">
        <f>IF(Dashboard!N2104="P","P",IF(Dashboard!O2104="B","B",""))</f>
        <v/>
      </c>
    </row>
    <row r="2105" spans="7:7" x14ac:dyDescent="0.25">
      <c r="G2105" s="81" t="str">
        <f>IF(Dashboard!N2105="P","P",IF(Dashboard!O2105="B","B",""))</f>
        <v/>
      </c>
    </row>
    <row r="2106" spans="7:7" x14ac:dyDescent="0.25">
      <c r="G2106" s="81" t="str">
        <f>IF(Dashboard!N2106="P","P",IF(Dashboard!O2106="B","B",""))</f>
        <v/>
      </c>
    </row>
    <row r="2107" spans="7:7" x14ac:dyDescent="0.25">
      <c r="G2107" s="81" t="str">
        <f>IF(Dashboard!N2107="P","P",IF(Dashboard!O2107="B","B",""))</f>
        <v/>
      </c>
    </row>
    <row r="2108" spans="7:7" x14ac:dyDescent="0.25">
      <c r="G2108" s="81" t="str">
        <f>IF(Dashboard!N2108="P","P",IF(Dashboard!O2108="B","B",""))</f>
        <v/>
      </c>
    </row>
    <row r="2109" spans="7:7" x14ac:dyDescent="0.25">
      <c r="G2109" s="81" t="str">
        <f>IF(Dashboard!N2109="P","P",IF(Dashboard!O2109="B","B",""))</f>
        <v/>
      </c>
    </row>
    <row r="2110" spans="7:7" x14ac:dyDescent="0.25">
      <c r="G2110" s="81" t="str">
        <f>IF(Dashboard!N2110="P","P",IF(Dashboard!O2110="B","B",""))</f>
        <v/>
      </c>
    </row>
    <row r="2111" spans="7:7" x14ac:dyDescent="0.25">
      <c r="G2111" s="81" t="str">
        <f>IF(Dashboard!N2111="P","P",IF(Dashboard!O2111="B","B",""))</f>
        <v/>
      </c>
    </row>
    <row r="2112" spans="7:7" x14ac:dyDescent="0.25">
      <c r="G2112" s="81" t="str">
        <f>IF(Dashboard!N2112="P","P",IF(Dashboard!O2112="B","B",""))</f>
        <v/>
      </c>
    </row>
    <row r="2113" spans="7:7" x14ac:dyDescent="0.25">
      <c r="G2113" s="81" t="str">
        <f>IF(Dashboard!N2113="P","P",IF(Dashboard!O2113="B","B",""))</f>
        <v/>
      </c>
    </row>
    <row r="2114" spans="7:7" x14ac:dyDescent="0.25">
      <c r="G2114" s="81" t="str">
        <f>IF(Dashboard!N2114="P","P",IF(Dashboard!O2114="B","B",""))</f>
        <v/>
      </c>
    </row>
    <row r="2115" spans="7:7" x14ac:dyDescent="0.25">
      <c r="G2115" s="81" t="str">
        <f>IF(Dashboard!N2115="P","P",IF(Dashboard!O2115="B","B",""))</f>
        <v/>
      </c>
    </row>
    <row r="2116" spans="7:7" x14ac:dyDescent="0.25">
      <c r="G2116" s="81" t="str">
        <f>IF(Dashboard!N2116="P","P",IF(Dashboard!O2116="B","B",""))</f>
        <v/>
      </c>
    </row>
    <row r="2117" spans="7:7" x14ac:dyDescent="0.25">
      <c r="G2117" s="81" t="str">
        <f>IF(Dashboard!N2117="P","P",IF(Dashboard!O2117="B","B",""))</f>
        <v/>
      </c>
    </row>
    <row r="2118" spans="7:7" x14ac:dyDescent="0.25">
      <c r="G2118" s="81" t="str">
        <f>IF(Dashboard!N2118="P","P",IF(Dashboard!O2118="B","B",""))</f>
        <v/>
      </c>
    </row>
    <row r="2119" spans="7:7" x14ac:dyDescent="0.25">
      <c r="G2119" s="81" t="str">
        <f>IF(Dashboard!N2119="P","P",IF(Dashboard!O2119="B","B",""))</f>
        <v/>
      </c>
    </row>
    <row r="2120" spans="7:7" x14ac:dyDescent="0.25">
      <c r="G2120" s="81" t="str">
        <f>IF(Dashboard!N2120="P","P",IF(Dashboard!O2120="B","B",""))</f>
        <v/>
      </c>
    </row>
    <row r="2121" spans="7:7" x14ac:dyDescent="0.25">
      <c r="G2121" s="81" t="str">
        <f>IF(Dashboard!N2121="P","P",IF(Dashboard!O2121="B","B",""))</f>
        <v/>
      </c>
    </row>
    <row r="2122" spans="7:7" x14ac:dyDescent="0.25">
      <c r="G2122" s="81" t="str">
        <f>IF(Dashboard!N2122="P","P",IF(Dashboard!O2122="B","B",""))</f>
        <v/>
      </c>
    </row>
    <row r="2123" spans="7:7" x14ac:dyDescent="0.25">
      <c r="G2123" s="81" t="str">
        <f>IF(Dashboard!N2123="P","P",IF(Dashboard!O2123="B","B",""))</f>
        <v/>
      </c>
    </row>
    <row r="2124" spans="7:7" x14ac:dyDescent="0.25">
      <c r="G2124" s="81" t="str">
        <f>IF(Dashboard!N2124="P","P",IF(Dashboard!O2124="B","B",""))</f>
        <v/>
      </c>
    </row>
    <row r="2125" spans="7:7" x14ac:dyDescent="0.25">
      <c r="G2125" s="81" t="str">
        <f>IF(Dashboard!N2125="P","P",IF(Dashboard!O2125="B","B",""))</f>
        <v/>
      </c>
    </row>
    <row r="2126" spans="7:7" x14ac:dyDescent="0.25">
      <c r="G2126" s="81" t="str">
        <f>IF(Dashboard!N2126="P","P",IF(Dashboard!O2126="B","B",""))</f>
        <v/>
      </c>
    </row>
    <row r="2127" spans="7:7" x14ac:dyDescent="0.25">
      <c r="G2127" s="81" t="str">
        <f>IF(Dashboard!N2127="P","P",IF(Dashboard!O2127="B","B",""))</f>
        <v/>
      </c>
    </row>
    <row r="2128" spans="7:7" x14ac:dyDescent="0.25">
      <c r="G2128" s="81" t="str">
        <f>IF(Dashboard!N2128="P","P",IF(Dashboard!O2128="B","B",""))</f>
        <v/>
      </c>
    </row>
    <row r="2129" spans="7:7" x14ac:dyDescent="0.25">
      <c r="G2129" s="81" t="str">
        <f>IF(Dashboard!N2129="P","P",IF(Dashboard!O2129="B","B",""))</f>
        <v/>
      </c>
    </row>
    <row r="2130" spans="7:7" x14ac:dyDescent="0.25">
      <c r="G2130" s="81" t="str">
        <f>IF(Dashboard!N2130="P","P",IF(Dashboard!O2130="B","B",""))</f>
        <v/>
      </c>
    </row>
    <row r="2131" spans="7:7" x14ac:dyDescent="0.25">
      <c r="G2131" s="81" t="str">
        <f>IF(Dashboard!N2131="P","P",IF(Dashboard!O2131="B","B",""))</f>
        <v/>
      </c>
    </row>
    <row r="2132" spans="7:7" x14ac:dyDescent="0.25">
      <c r="G2132" s="81" t="str">
        <f>IF(Dashboard!N2132="P","P",IF(Dashboard!O2132="B","B",""))</f>
        <v/>
      </c>
    </row>
    <row r="2133" spans="7:7" x14ac:dyDescent="0.25">
      <c r="G2133" s="81" t="str">
        <f>IF(Dashboard!N2133="P","P",IF(Dashboard!O2133="B","B",""))</f>
        <v/>
      </c>
    </row>
    <row r="2134" spans="7:7" x14ac:dyDescent="0.25">
      <c r="G2134" s="81" t="str">
        <f>IF(Dashboard!N2134="P","P",IF(Dashboard!O2134="B","B",""))</f>
        <v/>
      </c>
    </row>
    <row r="2135" spans="7:7" x14ac:dyDescent="0.25">
      <c r="G2135" s="81" t="str">
        <f>IF(Dashboard!N2135="P","P",IF(Dashboard!O2135="B","B",""))</f>
        <v/>
      </c>
    </row>
    <row r="2136" spans="7:7" x14ac:dyDescent="0.25">
      <c r="G2136" s="81" t="str">
        <f>IF(Dashboard!N2136="P","P",IF(Dashboard!O2136="B","B",""))</f>
        <v/>
      </c>
    </row>
    <row r="2137" spans="7:7" x14ac:dyDescent="0.25">
      <c r="G2137" s="81" t="str">
        <f>IF(Dashboard!N2137="P","P",IF(Dashboard!O2137="B","B",""))</f>
        <v/>
      </c>
    </row>
    <row r="2138" spans="7:7" x14ac:dyDescent="0.25">
      <c r="G2138" s="81" t="str">
        <f>IF(Dashboard!N2138="P","P",IF(Dashboard!O2138="B","B",""))</f>
        <v/>
      </c>
    </row>
    <row r="2139" spans="7:7" x14ac:dyDescent="0.25">
      <c r="G2139" s="81" t="str">
        <f>IF(Dashboard!N2139="P","P",IF(Dashboard!O2139="B","B",""))</f>
        <v/>
      </c>
    </row>
    <row r="2140" spans="7:7" x14ac:dyDescent="0.25">
      <c r="G2140" s="81" t="str">
        <f>IF(Dashboard!N2140="P","P",IF(Dashboard!O2140="B","B",""))</f>
        <v/>
      </c>
    </row>
    <row r="2141" spans="7:7" x14ac:dyDescent="0.25">
      <c r="G2141" s="81" t="str">
        <f>IF(Dashboard!N2141="P","P",IF(Dashboard!O2141="B","B",""))</f>
        <v/>
      </c>
    </row>
    <row r="2142" spans="7:7" x14ac:dyDescent="0.25">
      <c r="G2142" s="81" t="str">
        <f>IF(Dashboard!N2142="P","P",IF(Dashboard!O2142="B","B",""))</f>
        <v/>
      </c>
    </row>
    <row r="2143" spans="7:7" x14ac:dyDescent="0.25">
      <c r="G2143" s="81" t="str">
        <f>IF(Dashboard!N2143="P","P",IF(Dashboard!O2143="B","B",""))</f>
        <v/>
      </c>
    </row>
    <row r="2144" spans="7:7" x14ac:dyDescent="0.25">
      <c r="G2144" s="81" t="str">
        <f>IF(Dashboard!N2144="P","P",IF(Dashboard!O2144="B","B",""))</f>
        <v/>
      </c>
    </row>
    <row r="2145" spans="7:7" x14ac:dyDescent="0.25">
      <c r="G2145" s="81" t="str">
        <f>IF(Dashboard!N2145="P","P",IF(Dashboard!O2145="B","B",""))</f>
        <v/>
      </c>
    </row>
    <row r="2146" spans="7:7" x14ac:dyDescent="0.25">
      <c r="G2146" s="81" t="str">
        <f>IF(Dashboard!N2146="P","P",IF(Dashboard!O2146="B","B",""))</f>
        <v/>
      </c>
    </row>
    <row r="2147" spans="7:7" x14ac:dyDescent="0.25">
      <c r="G2147" s="81" t="str">
        <f>IF(Dashboard!N2147="P","P",IF(Dashboard!O2147="B","B",""))</f>
        <v/>
      </c>
    </row>
    <row r="2148" spans="7:7" x14ac:dyDescent="0.25">
      <c r="G2148" s="81" t="str">
        <f>IF(Dashboard!N2148="P","P",IF(Dashboard!O2148="B","B",""))</f>
        <v/>
      </c>
    </row>
    <row r="2149" spans="7:7" x14ac:dyDescent="0.25">
      <c r="G2149" s="81" t="str">
        <f>IF(Dashboard!N2149="P","P",IF(Dashboard!O2149="B","B",""))</f>
        <v/>
      </c>
    </row>
    <row r="2150" spans="7:7" x14ac:dyDescent="0.25">
      <c r="G2150" s="81" t="str">
        <f>IF(Dashboard!N2150="P","P",IF(Dashboard!O2150="B","B",""))</f>
        <v/>
      </c>
    </row>
    <row r="2151" spans="7:7" x14ac:dyDescent="0.25">
      <c r="G2151" s="81" t="str">
        <f>IF(Dashboard!N2151="P","P",IF(Dashboard!O2151="B","B",""))</f>
        <v/>
      </c>
    </row>
    <row r="2152" spans="7:7" x14ac:dyDescent="0.25">
      <c r="G2152" s="81" t="str">
        <f>IF(Dashboard!N2152="P","P",IF(Dashboard!O2152="B","B",""))</f>
        <v/>
      </c>
    </row>
    <row r="2153" spans="7:7" x14ac:dyDescent="0.25">
      <c r="G2153" s="81" t="str">
        <f>IF(Dashboard!N2153="P","P",IF(Dashboard!O2153="B","B",""))</f>
        <v/>
      </c>
    </row>
    <row r="2154" spans="7:7" x14ac:dyDescent="0.25">
      <c r="G2154" s="81" t="str">
        <f>IF(Dashboard!N2154="P","P",IF(Dashboard!O2154="B","B",""))</f>
        <v/>
      </c>
    </row>
    <row r="2155" spans="7:7" x14ac:dyDescent="0.25">
      <c r="G2155" s="81" t="str">
        <f>IF(Dashboard!N2155="P","P",IF(Dashboard!O2155="B","B",""))</f>
        <v/>
      </c>
    </row>
    <row r="2156" spans="7:7" x14ac:dyDescent="0.25">
      <c r="G2156" s="81" t="str">
        <f>IF(Dashboard!N2156="P","P",IF(Dashboard!O2156="B","B",""))</f>
        <v/>
      </c>
    </row>
    <row r="2157" spans="7:7" x14ac:dyDescent="0.25">
      <c r="G2157" s="81" t="str">
        <f>IF(Dashboard!N2157="P","P",IF(Dashboard!O2157="B","B",""))</f>
        <v/>
      </c>
    </row>
    <row r="2158" spans="7:7" x14ac:dyDescent="0.25">
      <c r="G2158" s="81" t="str">
        <f>IF(Dashboard!N2158="P","P",IF(Dashboard!O2158="B","B",""))</f>
        <v/>
      </c>
    </row>
    <row r="2159" spans="7:7" x14ac:dyDescent="0.25">
      <c r="G2159" s="81" t="str">
        <f>IF(Dashboard!N2159="P","P",IF(Dashboard!O2159="B","B",""))</f>
        <v/>
      </c>
    </row>
    <row r="2160" spans="7:7" x14ac:dyDescent="0.25">
      <c r="G2160" s="81" t="str">
        <f>IF(Dashboard!N2160="P","P",IF(Dashboard!O2160="B","B",""))</f>
        <v/>
      </c>
    </row>
    <row r="2161" spans="7:7" x14ac:dyDescent="0.25">
      <c r="G2161" s="81" t="str">
        <f>IF(Dashboard!N2161="P","P",IF(Dashboard!O2161="B","B",""))</f>
        <v/>
      </c>
    </row>
    <row r="2162" spans="7:7" x14ac:dyDescent="0.25">
      <c r="G2162" s="81" t="str">
        <f>IF(Dashboard!N2162="P","P",IF(Dashboard!O2162="B","B",""))</f>
        <v/>
      </c>
    </row>
    <row r="2163" spans="7:7" x14ac:dyDescent="0.25">
      <c r="G2163" s="81" t="str">
        <f>IF(Dashboard!N2163="P","P",IF(Dashboard!O2163="B","B",""))</f>
        <v/>
      </c>
    </row>
    <row r="2164" spans="7:7" x14ac:dyDescent="0.25">
      <c r="G2164" s="81" t="str">
        <f>IF(Dashboard!N2164="P","P",IF(Dashboard!O2164="B","B",""))</f>
        <v/>
      </c>
    </row>
    <row r="2165" spans="7:7" x14ac:dyDescent="0.25">
      <c r="G2165" s="81" t="str">
        <f>IF(Dashboard!N2165="P","P",IF(Dashboard!O2165="B","B",""))</f>
        <v/>
      </c>
    </row>
    <row r="2166" spans="7:7" x14ac:dyDescent="0.25">
      <c r="G2166" s="81" t="str">
        <f>IF(Dashboard!N2166="P","P",IF(Dashboard!O2166="B","B",""))</f>
        <v/>
      </c>
    </row>
    <row r="2167" spans="7:7" x14ac:dyDescent="0.25">
      <c r="G2167" s="81" t="str">
        <f>IF(Dashboard!N2167="P","P",IF(Dashboard!O2167="B","B",""))</f>
        <v/>
      </c>
    </row>
    <row r="2168" spans="7:7" x14ac:dyDescent="0.25">
      <c r="G2168" s="81" t="str">
        <f>IF(Dashboard!N2168="P","P",IF(Dashboard!O2168="B","B",""))</f>
        <v/>
      </c>
    </row>
    <row r="2169" spans="7:7" x14ac:dyDescent="0.25">
      <c r="G2169" s="81" t="str">
        <f>IF(Dashboard!N2169="P","P",IF(Dashboard!O2169="B","B",""))</f>
        <v/>
      </c>
    </row>
    <row r="2170" spans="7:7" x14ac:dyDescent="0.25">
      <c r="G2170" s="81" t="str">
        <f>IF(Dashboard!N2170="P","P",IF(Dashboard!O2170="B","B",""))</f>
        <v/>
      </c>
    </row>
    <row r="2171" spans="7:7" x14ac:dyDescent="0.25">
      <c r="G2171" s="81" t="str">
        <f>IF(Dashboard!N2171="P","P",IF(Dashboard!O2171="B","B",""))</f>
        <v/>
      </c>
    </row>
    <row r="2172" spans="7:7" x14ac:dyDescent="0.25">
      <c r="G2172" s="81" t="str">
        <f>IF(Dashboard!N2172="P","P",IF(Dashboard!O2172="B","B",""))</f>
        <v/>
      </c>
    </row>
    <row r="2173" spans="7:7" x14ac:dyDescent="0.25">
      <c r="G2173" s="81" t="str">
        <f>IF(Dashboard!N2173="P","P",IF(Dashboard!O2173="B","B",""))</f>
        <v/>
      </c>
    </row>
    <row r="2174" spans="7:7" x14ac:dyDescent="0.25">
      <c r="G2174" s="81" t="str">
        <f>IF(Dashboard!N2174="P","P",IF(Dashboard!O2174="B","B",""))</f>
        <v/>
      </c>
    </row>
    <row r="2175" spans="7:7" x14ac:dyDescent="0.25">
      <c r="G2175" s="81" t="str">
        <f>IF(Dashboard!N2175="P","P",IF(Dashboard!O2175="B","B",""))</f>
        <v/>
      </c>
    </row>
    <row r="2176" spans="7:7" x14ac:dyDescent="0.25">
      <c r="G2176" s="81" t="str">
        <f>IF(Dashboard!N2176="P","P",IF(Dashboard!O2176="B","B",""))</f>
        <v/>
      </c>
    </row>
    <row r="2177" spans="7:7" x14ac:dyDescent="0.25">
      <c r="G2177" s="81" t="str">
        <f>IF(Dashboard!N2177="P","P",IF(Dashboard!O2177="B","B",""))</f>
        <v/>
      </c>
    </row>
    <row r="2178" spans="7:7" x14ac:dyDescent="0.25">
      <c r="G2178" s="81" t="str">
        <f>IF(Dashboard!N2178="P","P",IF(Dashboard!O2178="B","B",""))</f>
        <v/>
      </c>
    </row>
    <row r="2179" spans="7:7" x14ac:dyDescent="0.25">
      <c r="G2179" s="81" t="str">
        <f>IF(Dashboard!N2179="P","P",IF(Dashboard!O2179="B","B",""))</f>
        <v/>
      </c>
    </row>
    <row r="2180" spans="7:7" x14ac:dyDescent="0.25">
      <c r="G2180" s="81" t="str">
        <f>IF(Dashboard!N2180="P","P",IF(Dashboard!O2180="B","B",""))</f>
        <v/>
      </c>
    </row>
    <row r="2181" spans="7:7" x14ac:dyDescent="0.25">
      <c r="G2181" s="81" t="str">
        <f>IF(Dashboard!N2181="P","P",IF(Dashboard!O2181="B","B",""))</f>
        <v/>
      </c>
    </row>
    <row r="2182" spans="7:7" x14ac:dyDescent="0.25">
      <c r="G2182" s="81" t="str">
        <f>IF(Dashboard!N2182="P","P",IF(Dashboard!O2182="B","B",""))</f>
        <v/>
      </c>
    </row>
    <row r="2183" spans="7:7" x14ac:dyDescent="0.25">
      <c r="G2183" s="81" t="str">
        <f>IF(Dashboard!N2183="P","P",IF(Dashboard!O2183="B","B",""))</f>
        <v/>
      </c>
    </row>
    <row r="2184" spans="7:7" x14ac:dyDescent="0.25">
      <c r="G2184" s="81" t="str">
        <f>IF(Dashboard!N2184="P","P",IF(Dashboard!O2184="B","B",""))</f>
        <v/>
      </c>
    </row>
    <row r="2185" spans="7:7" x14ac:dyDescent="0.25">
      <c r="G2185" s="81" t="str">
        <f>IF(Dashboard!N2185="P","P",IF(Dashboard!O2185="B","B",""))</f>
        <v/>
      </c>
    </row>
    <row r="2186" spans="7:7" x14ac:dyDescent="0.25">
      <c r="G2186" s="81" t="str">
        <f>IF(Dashboard!N2186="P","P",IF(Dashboard!O2186="B","B",""))</f>
        <v/>
      </c>
    </row>
    <row r="2187" spans="7:7" x14ac:dyDescent="0.25">
      <c r="G2187" s="81" t="str">
        <f>IF(Dashboard!N2187="P","P",IF(Dashboard!O2187="B","B",""))</f>
        <v/>
      </c>
    </row>
    <row r="2188" spans="7:7" x14ac:dyDescent="0.25">
      <c r="G2188" s="81" t="str">
        <f>IF(Dashboard!N2188="P","P",IF(Dashboard!O2188="B","B",""))</f>
        <v/>
      </c>
    </row>
    <row r="2189" spans="7:7" x14ac:dyDescent="0.25">
      <c r="G2189" s="81" t="str">
        <f>IF(Dashboard!N2189="P","P",IF(Dashboard!O2189="B","B",""))</f>
        <v/>
      </c>
    </row>
    <row r="2190" spans="7:7" x14ac:dyDescent="0.25">
      <c r="G2190" s="81" t="str">
        <f>IF(Dashboard!N2190="P","P",IF(Dashboard!O2190="B","B",""))</f>
        <v/>
      </c>
    </row>
    <row r="2191" spans="7:7" x14ac:dyDescent="0.25">
      <c r="G2191" s="81" t="str">
        <f>IF(Dashboard!N2191="P","P",IF(Dashboard!O2191="B","B",""))</f>
        <v/>
      </c>
    </row>
    <row r="2192" spans="7:7" x14ac:dyDescent="0.25">
      <c r="G2192" s="81" t="str">
        <f>IF(Dashboard!N2192="P","P",IF(Dashboard!O2192="B","B",""))</f>
        <v/>
      </c>
    </row>
    <row r="2193" spans="7:7" x14ac:dyDescent="0.25">
      <c r="G2193" s="81" t="str">
        <f>IF(Dashboard!N2193="P","P",IF(Dashboard!O2193="B","B",""))</f>
        <v/>
      </c>
    </row>
    <row r="2194" spans="7:7" x14ac:dyDescent="0.25">
      <c r="G2194" s="81" t="str">
        <f>IF(Dashboard!N2194="P","P",IF(Dashboard!O2194="B","B",""))</f>
        <v/>
      </c>
    </row>
    <row r="2195" spans="7:7" x14ac:dyDescent="0.25">
      <c r="G2195" s="81" t="str">
        <f>IF(Dashboard!N2195="P","P",IF(Dashboard!O2195="B","B",""))</f>
        <v/>
      </c>
    </row>
    <row r="2196" spans="7:7" x14ac:dyDescent="0.25">
      <c r="G2196" s="81" t="str">
        <f>IF(Dashboard!N2196="P","P",IF(Dashboard!O2196="B","B",""))</f>
        <v/>
      </c>
    </row>
    <row r="2197" spans="7:7" x14ac:dyDescent="0.25">
      <c r="G2197" s="81" t="str">
        <f>IF(Dashboard!N2197="P","P",IF(Dashboard!O2197="B","B",""))</f>
        <v/>
      </c>
    </row>
    <row r="2198" spans="7:7" x14ac:dyDescent="0.25">
      <c r="G2198" s="81" t="str">
        <f>IF(Dashboard!N2198="P","P",IF(Dashboard!O2198="B","B",""))</f>
        <v/>
      </c>
    </row>
    <row r="2199" spans="7:7" x14ac:dyDescent="0.25">
      <c r="G2199" s="81" t="str">
        <f>IF(Dashboard!N2199="P","P",IF(Dashboard!O2199="B","B",""))</f>
        <v/>
      </c>
    </row>
    <row r="2200" spans="7:7" x14ac:dyDescent="0.25">
      <c r="G2200" s="81" t="str">
        <f>IF(Dashboard!N2200="P","P",IF(Dashboard!O2200="B","B",""))</f>
        <v/>
      </c>
    </row>
    <row r="2201" spans="7:7" x14ac:dyDescent="0.25">
      <c r="G2201" s="81" t="str">
        <f>IF(Dashboard!N2201="P","P",IF(Dashboard!O2201="B","B",""))</f>
        <v/>
      </c>
    </row>
    <row r="2202" spans="7:7" x14ac:dyDescent="0.25">
      <c r="G2202" s="81" t="str">
        <f>IF(Dashboard!N2202="P","P",IF(Dashboard!O2202="B","B",""))</f>
        <v/>
      </c>
    </row>
    <row r="2203" spans="7:7" x14ac:dyDescent="0.25">
      <c r="G2203" s="81" t="str">
        <f>IF(Dashboard!N2203="P","P",IF(Dashboard!O2203="B","B",""))</f>
        <v/>
      </c>
    </row>
    <row r="2204" spans="7:7" x14ac:dyDescent="0.25">
      <c r="G2204" s="81" t="str">
        <f>IF(Dashboard!N2204="P","P",IF(Dashboard!O2204="B","B",""))</f>
        <v/>
      </c>
    </row>
    <row r="2205" spans="7:7" x14ac:dyDescent="0.25">
      <c r="G2205" s="81" t="str">
        <f>IF(Dashboard!N2205="P","P",IF(Dashboard!O2205="B","B",""))</f>
        <v/>
      </c>
    </row>
    <row r="2206" spans="7:7" x14ac:dyDescent="0.25">
      <c r="G2206" s="81" t="str">
        <f>IF(Dashboard!N2206="P","P",IF(Dashboard!O2206="B","B",""))</f>
        <v/>
      </c>
    </row>
    <row r="2207" spans="7:7" x14ac:dyDescent="0.25">
      <c r="G2207" s="81" t="str">
        <f>IF(Dashboard!N2207="P","P",IF(Dashboard!O2207="B","B",""))</f>
        <v/>
      </c>
    </row>
    <row r="2208" spans="7:7" x14ac:dyDescent="0.25">
      <c r="G2208" s="81" t="str">
        <f>IF(Dashboard!N2208="P","P",IF(Dashboard!O2208="B","B",""))</f>
        <v/>
      </c>
    </row>
    <row r="2209" spans="7:7" x14ac:dyDescent="0.25">
      <c r="G2209" s="81" t="str">
        <f>IF(Dashboard!N2209="P","P",IF(Dashboard!O2209="B","B",""))</f>
        <v/>
      </c>
    </row>
    <row r="2210" spans="7:7" x14ac:dyDescent="0.25">
      <c r="G2210" s="81" t="str">
        <f>IF(Dashboard!N2210="P","P",IF(Dashboard!O2210="B","B",""))</f>
        <v/>
      </c>
    </row>
    <row r="2211" spans="7:7" x14ac:dyDescent="0.25">
      <c r="G2211" s="81" t="str">
        <f>IF(Dashboard!N2211="P","P",IF(Dashboard!O2211="B","B",""))</f>
        <v/>
      </c>
    </row>
    <row r="2212" spans="7:7" x14ac:dyDescent="0.25">
      <c r="G2212" s="81" t="str">
        <f>IF(Dashboard!N2212="P","P",IF(Dashboard!O2212="B","B",""))</f>
        <v/>
      </c>
    </row>
    <row r="2213" spans="7:7" x14ac:dyDescent="0.25">
      <c r="G2213" s="81" t="str">
        <f>IF(Dashboard!N2213="P","P",IF(Dashboard!O2213="B","B",""))</f>
        <v/>
      </c>
    </row>
    <row r="2214" spans="7:7" x14ac:dyDescent="0.25">
      <c r="G2214" s="81" t="str">
        <f>IF(Dashboard!N2214="P","P",IF(Dashboard!O2214="B","B",""))</f>
        <v/>
      </c>
    </row>
    <row r="2215" spans="7:7" x14ac:dyDescent="0.25">
      <c r="G2215" s="81" t="str">
        <f>IF(Dashboard!N2215="P","P",IF(Dashboard!O2215="B","B",""))</f>
        <v/>
      </c>
    </row>
    <row r="2216" spans="7:7" x14ac:dyDescent="0.25">
      <c r="G2216" s="81" t="str">
        <f>IF(Dashboard!N2216="P","P",IF(Dashboard!O2216="B","B",""))</f>
        <v/>
      </c>
    </row>
    <row r="2217" spans="7:7" x14ac:dyDescent="0.25">
      <c r="G2217" s="81" t="str">
        <f>IF(Dashboard!N2217="P","P",IF(Dashboard!O2217="B","B",""))</f>
        <v/>
      </c>
    </row>
    <row r="2218" spans="7:7" x14ac:dyDescent="0.25">
      <c r="G2218" s="81" t="str">
        <f>IF(Dashboard!N2218="P","P",IF(Dashboard!O2218="B","B",""))</f>
        <v/>
      </c>
    </row>
    <row r="2219" spans="7:7" x14ac:dyDescent="0.25">
      <c r="G2219" s="81" t="str">
        <f>IF(Dashboard!N2219="P","P",IF(Dashboard!O2219="B","B",""))</f>
        <v/>
      </c>
    </row>
    <row r="2220" spans="7:7" x14ac:dyDescent="0.25">
      <c r="G2220" s="81" t="str">
        <f>IF(Dashboard!N2220="P","P",IF(Dashboard!O2220="B","B",""))</f>
        <v/>
      </c>
    </row>
    <row r="2221" spans="7:7" x14ac:dyDescent="0.25">
      <c r="G2221" s="81" t="str">
        <f>IF(Dashboard!N2221="P","P",IF(Dashboard!O2221="B","B",""))</f>
        <v/>
      </c>
    </row>
    <row r="2222" spans="7:7" x14ac:dyDescent="0.25">
      <c r="G2222" s="81" t="str">
        <f>IF(Dashboard!N2222="P","P",IF(Dashboard!O2222="B","B",""))</f>
        <v/>
      </c>
    </row>
    <row r="2223" spans="7:7" x14ac:dyDescent="0.25">
      <c r="G2223" s="81" t="str">
        <f>IF(Dashboard!N2223="P","P",IF(Dashboard!O2223="B","B",""))</f>
        <v/>
      </c>
    </row>
    <row r="2224" spans="7:7" x14ac:dyDescent="0.25">
      <c r="G2224" s="81" t="str">
        <f>IF(Dashboard!N2224="P","P",IF(Dashboard!O2224="B","B",""))</f>
        <v/>
      </c>
    </row>
    <row r="2225" spans="7:7" x14ac:dyDescent="0.25">
      <c r="G2225" s="81" t="str">
        <f>IF(Dashboard!N2225="P","P",IF(Dashboard!O2225="B","B",""))</f>
        <v/>
      </c>
    </row>
    <row r="2226" spans="7:7" x14ac:dyDescent="0.25">
      <c r="G2226" s="81" t="str">
        <f>IF(Dashboard!N2226="P","P",IF(Dashboard!O2226="B","B",""))</f>
        <v/>
      </c>
    </row>
    <row r="2227" spans="7:7" x14ac:dyDescent="0.25">
      <c r="G2227" s="81" t="str">
        <f>IF(Dashboard!N2227="P","P",IF(Dashboard!O2227="B","B",""))</f>
        <v/>
      </c>
    </row>
    <row r="2228" spans="7:7" x14ac:dyDescent="0.25">
      <c r="G2228" s="81" t="str">
        <f>IF(Dashboard!N2228="P","P",IF(Dashboard!O2228="B","B",""))</f>
        <v/>
      </c>
    </row>
    <row r="2229" spans="7:7" x14ac:dyDescent="0.25">
      <c r="G2229" s="81" t="str">
        <f>IF(Dashboard!N2229="P","P",IF(Dashboard!O2229="B","B",""))</f>
        <v/>
      </c>
    </row>
    <row r="2230" spans="7:7" x14ac:dyDescent="0.25">
      <c r="G2230" s="81" t="str">
        <f>IF(Dashboard!N2230="P","P",IF(Dashboard!O2230="B","B",""))</f>
        <v/>
      </c>
    </row>
    <row r="2231" spans="7:7" x14ac:dyDescent="0.25">
      <c r="G2231" s="81" t="str">
        <f>IF(Dashboard!N2231="P","P",IF(Dashboard!O2231="B","B",""))</f>
        <v/>
      </c>
    </row>
    <row r="2232" spans="7:7" x14ac:dyDescent="0.25">
      <c r="G2232" s="81" t="str">
        <f>IF(Dashboard!N2232="P","P",IF(Dashboard!O2232="B","B",""))</f>
        <v/>
      </c>
    </row>
    <row r="2233" spans="7:7" x14ac:dyDescent="0.25">
      <c r="G2233" s="81" t="str">
        <f>IF(Dashboard!N2233="P","P",IF(Dashboard!O2233="B","B",""))</f>
        <v/>
      </c>
    </row>
  </sheetData>
  <mergeCells count="10">
    <mergeCell ref="P3:R3"/>
    <mergeCell ref="AC3:AC4"/>
    <mergeCell ref="A3:N3"/>
    <mergeCell ref="AJ3:AK3"/>
    <mergeCell ref="W3:W4"/>
    <mergeCell ref="X3:X4"/>
    <mergeCell ref="AD3:AE3"/>
    <mergeCell ref="AF3:AG3"/>
    <mergeCell ref="AA3:AB3"/>
    <mergeCell ref="Y3:Z3"/>
  </mergeCells>
  <phoneticPr fontId="2" type="noConversion"/>
  <conditionalFormatting sqref="G5:G2233">
    <cfRule type="cellIs" dxfId="2" priority="3" operator="equal">
      <formula>"P"</formula>
    </cfRule>
  </conditionalFormatting>
  <conditionalFormatting sqref="G5:G1048576">
    <cfRule type="cellIs" dxfId="1" priority="1" operator="equal">
      <formula>"B"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2023-05-25T19:51:42Z</dcterms:modified>
</cp:coreProperties>
</file>