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ramid\Abhay\DreamOnAction\Other\"/>
    </mc:Choice>
  </mc:AlternateContent>
  <xr:revisionPtr revIDLastSave="0" documentId="13_ncr:1_{F9DE9330-6BD7-4437-B217-B303010E4A3A}" xr6:coauthVersionLast="47" xr6:coauthVersionMax="47" xr10:uidLastSave="{00000000-0000-0000-0000-000000000000}"/>
  <bookViews>
    <workbookView xWindow="-120" yWindow="-120" windowWidth="20730" windowHeight="11160" activeTab="4" xr2:uid="{9E43CFE7-7B28-496C-83C0-D6006F05F97B}"/>
  </bookViews>
  <sheets>
    <sheet name="Dashboard" sheetId="1" r:id="rId1"/>
    <sheet name="Sheet1" sheetId="5" r:id="rId2"/>
    <sheet name="Strategy1-Old" sheetId="2" r:id="rId3"/>
    <sheet name="Strategy-Rule" sheetId="3" r:id="rId4"/>
    <sheet name="Strategy1-PD-TG" sheetId="4" r:id="rId5"/>
  </sheets>
  <definedNames>
    <definedName name="_xlnm._FilterDatabase" localSheetId="0" hidden="1">Dashboard!$A$4:$U$106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4" l="1"/>
  <c r="O21" i="4"/>
  <c r="O22" i="4" s="1"/>
  <c r="O23" i="4" s="1"/>
  <c r="O24" i="4" s="1"/>
  <c r="O25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" i="4"/>
  <c r="O11" i="4" s="1"/>
  <c r="O12" i="4" s="1"/>
  <c r="O13" i="4"/>
  <c r="O14" i="4" s="1"/>
  <c r="O15" i="4" s="1"/>
  <c r="O16" i="4" s="1"/>
  <c r="O17" i="4" s="1"/>
  <c r="O18" i="4" s="1"/>
  <c r="O19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" i="4"/>
  <c r="J1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AK7" i="4"/>
  <c r="AK8" i="4" s="1"/>
  <c r="AK9" i="4"/>
  <c r="AK10" i="4"/>
  <c r="AK11" i="4" s="1"/>
  <c r="AK12" i="4"/>
  <c r="AK13" i="4"/>
  <c r="AK14" i="4"/>
  <c r="AK15" i="4"/>
  <c r="AK16" i="4" s="1"/>
  <c r="AK17" i="4" s="1"/>
  <c r="AK18" i="4" s="1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6" i="4"/>
  <c r="AK5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H100" i="4"/>
  <c r="AH99" i="4"/>
  <c r="AH98" i="4"/>
  <c r="AH97" i="4"/>
  <c r="AH96" i="4"/>
  <c r="AH95" i="4"/>
  <c r="AH94" i="4"/>
  <c r="AH93" i="4"/>
  <c r="AH92" i="4"/>
  <c r="AH91" i="4"/>
  <c r="AH90" i="4"/>
  <c r="AH89" i="4"/>
  <c r="AH88" i="4"/>
  <c r="AH87" i="4"/>
  <c r="AH86" i="4"/>
  <c r="AH85" i="4"/>
  <c r="AH84" i="4"/>
  <c r="AH83" i="4"/>
  <c r="AH82" i="4"/>
  <c r="AH81" i="4"/>
  <c r="AH80" i="4"/>
  <c r="AH79" i="4"/>
  <c r="AH78" i="4"/>
  <c r="AH77" i="4"/>
  <c r="AH76" i="4"/>
  <c r="AH75" i="4"/>
  <c r="AH74" i="4"/>
  <c r="AH73" i="4"/>
  <c r="AH72" i="4"/>
  <c r="AH71" i="4"/>
  <c r="AH70" i="4"/>
  <c r="AH69" i="4"/>
  <c r="AH68" i="4"/>
  <c r="AH67" i="4"/>
  <c r="AH66" i="4"/>
  <c r="AH65" i="4"/>
  <c r="AH64" i="4"/>
  <c r="AH63" i="4"/>
  <c r="AH62" i="4"/>
  <c r="AH61" i="4"/>
  <c r="AH60" i="4"/>
  <c r="AH59" i="4"/>
  <c r="AH58" i="4"/>
  <c r="AH57" i="4"/>
  <c r="AH56" i="4"/>
  <c r="AH55" i="4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H32" i="4"/>
  <c r="AH31" i="4"/>
  <c r="AH101" i="4"/>
  <c r="AH102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AR10" i="4"/>
  <c r="AR102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O100" i="4" l="1"/>
  <c r="O101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T101" i="4"/>
  <c r="T102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O102" i="4"/>
  <c r="N102" i="4"/>
  <c r="M102" i="4"/>
  <c r="K101" i="4"/>
  <c r="AS102" i="4" s="1"/>
  <c r="AT102" i="4" s="1"/>
  <c r="K102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O26" i="4" s="1"/>
  <c r="G27" i="4"/>
  <c r="G28" i="4"/>
  <c r="O28" i="4" s="1"/>
  <c r="G29" i="4"/>
  <c r="G30" i="4"/>
  <c r="G31" i="4"/>
  <c r="A32" i="4" s="1"/>
  <c r="G32" i="4"/>
  <c r="G33" i="4"/>
  <c r="A34" i="4" s="1"/>
  <c r="G34" i="4"/>
  <c r="G35" i="4"/>
  <c r="G36" i="4"/>
  <c r="G37" i="4"/>
  <c r="G38" i="4"/>
  <c r="G39" i="4"/>
  <c r="A40" i="4" s="1"/>
  <c r="G40" i="4"/>
  <c r="G41" i="4"/>
  <c r="A42" i="4" s="1"/>
  <c r="G42" i="4"/>
  <c r="G43" i="4"/>
  <c r="G44" i="4"/>
  <c r="G45" i="4"/>
  <c r="G46" i="4"/>
  <c r="G47" i="4"/>
  <c r="A48" i="4" s="1"/>
  <c r="G48" i="4"/>
  <c r="G49" i="4"/>
  <c r="A50" i="4" s="1"/>
  <c r="G50" i="4"/>
  <c r="G51" i="4"/>
  <c r="G52" i="4"/>
  <c r="G53" i="4"/>
  <c r="G54" i="4"/>
  <c r="G55" i="4"/>
  <c r="A56" i="4" s="1"/>
  <c r="G56" i="4"/>
  <c r="G57" i="4"/>
  <c r="A58" i="4" s="1"/>
  <c r="G58" i="4"/>
  <c r="G59" i="4"/>
  <c r="G60" i="4"/>
  <c r="G61" i="4"/>
  <c r="G62" i="4"/>
  <c r="G63" i="4"/>
  <c r="A64" i="4" s="1"/>
  <c r="G64" i="4"/>
  <c r="G65" i="4"/>
  <c r="A66" i="4" s="1"/>
  <c r="G66" i="4"/>
  <c r="G67" i="4"/>
  <c r="G68" i="4"/>
  <c r="G69" i="4"/>
  <c r="G70" i="4"/>
  <c r="G71" i="4"/>
  <c r="A72" i="4" s="1"/>
  <c r="G72" i="4"/>
  <c r="G73" i="4"/>
  <c r="A74" i="4" s="1"/>
  <c r="G74" i="4"/>
  <c r="G75" i="4"/>
  <c r="G76" i="4"/>
  <c r="G77" i="4"/>
  <c r="G78" i="4"/>
  <c r="G79" i="4"/>
  <c r="A80" i="4" s="1"/>
  <c r="G80" i="4"/>
  <c r="G81" i="4"/>
  <c r="A82" i="4" s="1"/>
  <c r="G82" i="4"/>
  <c r="G83" i="4"/>
  <c r="G84" i="4"/>
  <c r="G85" i="4"/>
  <c r="G86" i="4"/>
  <c r="G87" i="4"/>
  <c r="A88" i="4" s="1"/>
  <c r="G88" i="4"/>
  <c r="G89" i="4"/>
  <c r="A90" i="4" s="1"/>
  <c r="G90" i="4"/>
  <c r="G91" i="4"/>
  <c r="G92" i="4"/>
  <c r="G93" i="4"/>
  <c r="G94" i="4"/>
  <c r="G95" i="4"/>
  <c r="A96" i="4" s="1"/>
  <c r="G96" i="4"/>
  <c r="G97" i="4"/>
  <c r="A98" i="4" s="1"/>
  <c r="G98" i="4"/>
  <c r="G99" i="4"/>
  <c r="G100" i="4"/>
  <c r="A31" i="4"/>
  <c r="A33" i="4"/>
  <c r="A35" i="4"/>
  <c r="A36" i="4"/>
  <c r="A37" i="4"/>
  <c r="A38" i="4"/>
  <c r="A39" i="4"/>
  <c r="A41" i="4"/>
  <c r="A43" i="4"/>
  <c r="A44" i="4"/>
  <c r="A45" i="4"/>
  <c r="A46" i="4"/>
  <c r="A47" i="4"/>
  <c r="A49" i="4"/>
  <c r="A51" i="4"/>
  <c r="A52" i="4"/>
  <c r="A53" i="4"/>
  <c r="A54" i="4"/>
  <c r="A55" i="4"/>
  <c r="A57" i="4"/>
  <c r="A59" i="4"/>
  <c r="A60" i="4"/>
  <c r="A61" i="4"/>
  <c r="A62" i="4"/>
  <c r="A63" i="4"/>
  <c r="A65" i="4"/>
  <c r="A67" i="4"/>
  <c r="A68" i="4"/>
  <c r="A69" i="4"/>
  <c r="A70" i="4"/>
  <c r="A71" i="4"/>
  <c r="A73" i="4"/>
  <c r="A75" i="4"/>
  <c r="A76" i="4"/>
  <c r="A77" i="4"/>
  <c r="A78" i="4"/>
  <c r="A79" i="4"/>
  <c r="A81" i="4"/>
  <c r="A83" i="4"/>
  <c r="A84" i="4"/>
  <c r="A85" i="4"/>
  <c r="A86" i="4"/>
  <c r="A87" i="4"/>
  <c r="A89" i="4"/>
  <c r="A91" i="4"/>
  <c r="A92" i="4"/>
  <c r="A93" i="4"/>
  <c r="A94" i="4"/>
  <c r="A95" i="4"/>
  <c r="A97" i="4"/>
  <c r="A99" i="4"/>
  <c r="A100" i="4"/>
  <c r="AV10" i="4"/>
  <c r="AU10" i="4"/>
  <c r="G6" i="4"/>
  <c r="G7" i="4"/>
  <c r="G8" i="4"/>
  <c r="G9" i="4"/>
  <c r="G5" i="4"/>
  <c r="N28" i="4" l="1"/>
  <c r="O27" i="4"/>
  <c r="N30" i="4"/>
  <c r="K30" i="4"/>
  <c r="O29" i="4"/>
  <c r="AR101" i="4"/>
  <c r="AH5" i="4"/>
  <c r="AH6" i="4"/>
  <c r="AH7" i="4"/>
  <c r="AH8" i="4"/>
  <c r="AH9" i="4"/>
  <c r="AF5" i="4"/>
  <c r="AF6" i="4"/>
  <c r="AF7" i="4"/>
  <c r="AF8" i="4"/>
  <c r="AF9" i="4"/>
  <c r="Q10" i="4"/>
  <c r="AJ5" i="4" l="1"/>
  <c r="AJ6" i="4" s="1"/>
  <c r="AJ7" i="4" s="1"/>
  <c r="AT10" i="4"/>
  <c r="BC43" i="4"/>
  <c r="BC41" i="4"/>
  <c r="BC42" i="4"/>
  <c r="BC40" i="4"/>
  <c r="AS10" i="4"/>
  <c r="AQ10" i="4"/>
  <c r="BC39" i="4"/>
  <c r="BC38" i="4"/>
  <c r="BC37" i="4"/>
  <c r="BC36" i="4"/>
  <c r="BC35" i="4"/>
  <c r="BC34" i="4"/>
  <c r="BC33" i="4"/>
  <c r="BC32" i="4"/>
  <c r="BC31" i="4"/>
  <c r="BC30" i="4"/>
  <c r="BC29" i="4"/>
  <c r="BC28" i="4"/>
  <c r="BC27" i="4"/>
  <c r="BC26" i="4"/>
  <c r="BC25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8" i="4"/>
  <c r="BC9" i="4"/>
  <c r="BC10" i="4"/>
  <c r="BC11" i="4"/>
  <c r="BC5" i="4"/>
  <c r="BC6" i="4"/>
  <c r="BC7" i="4"/>
  <c r="BC4" i="4"/>
  <c r="AA10" i="4"/>
  <c r="AJ20" i="4"/>
  <c r="AJ21" i="4" s="1"/>
  <c r="AJ22" i="4" s="1"/>
  <c r="AJ23" i="4" s="1"/>
  <c r="AJ24" i="4" s="1"/>
  <c r="AJ25" i="4" s="1"/>
  <c r="AJ26" i="4"/>
  <c r="AJ27" i="4"/>
  <c r="AJ28" i="4" s="1"/>
  <c r="AJ29" i="4" s="1"/>
  <c r="AJ30" i="4" s="1"/>
  <c r="AJ31" i="4"/>
  <c r="AJ32" i="4" s="1"/>
  <c r="AJ33" i="4"/>
  <c r="AJ34" i="4" s="1"/>
  <c r="AJ35" i="4" s="1"/>
  <c r="AJ36" i="4"/>
  <c r="AJ37" i="4"/>
  <c r="AJ38" i="4"/>
  <c r="AJ39" i="4" s="1"/>
  <c r="AJ40" i="4"/>
  <c r="AJ41" i="4" s="1"/>
  <c r="AJ42" i="4"/>
  <c r="AJ43" i="4" s="1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V5" i="2"/>
  <c r="E5" i="2" s="1"/>
  <c r="A3" i="4"/>
  <c r="AB11" i="2"/>
  <c r="AB12" i="2" s="1"/>
  <c r="AB13" i="2" s="1"/>
  <c r="AB14" i="2" s="1"/>
  <c r="AB15" i="2" s="1"/>
  <c r="AB16" i="2" s="1"/>
  <c r="AH10" i="2"/>
  <c r="AG10" i="2"/>
  <c r="AF17" i="2"/>
  <c r="AF18" i="2"/>
  <c r="AF19" i="2"/>
  <c r="AF20" i="2"/>
  <c r="AF21" i="2"/>
  <c r="AF22" i="2"/>
  <c r="AF23" i="2"/>
  <c r="AF24" i="2"/>
  <c r="AF10" i="2"/>
  <c r="AE11" i="2"/>
  <c r="AE12" i="2"/>
  <c r="AE13" i="2"/>
  <c r="AE14" i="2"/>
  <c r="AE15" i="2"/>
  <c r="AE16" i="2"/>
  <c r="AE10" i="2"/>
  <c r="U5" i="2"/>
  <c r="U6" i="2" s="1"/>
  <c r="F10" i="2"/>
  <c r="V100" i="2"/>
  <c r="E100" i="2" s="1"/>
  <c r="V18" i="2"/>
  <c r="E18" i="2" s="1"/>
  <c r="V19" i="2"/>
  <c r="E19" i="2" s="1"/>
  <c r="V22" i="2"/>
  <c r="E22" i="2" s="1"/>
  <c r="V23" i="2"/>
  <c r="E23" i="2" s="1"/>
  <c r="V24" i="2"/>
  <c r="E24" i="2" s="1"/>
  <c r="V25" i="2"/>
  <c r="E25" i="2" s="1"/>
  <c r="V28" i="2"/>
  <c r="E28" i="2" s="1"/>
  <c r="V29" i="2"/>
  <c r="E29" i="2" s="1"/>
  <c r="V30" i="2"/>
  <c r="E30" i="2" s="1"/>
  <c r="V32" i="2"/>
  <c r="E32" i="2" s="1"/>
  <c r="V34" i="2"/>
  <c r="E34" i="2" s="1"/>
  <c r="V35" i="2"/>
  <c r="E35" i="2" s="1"/>
  <c r="V39" i="2"/>
  <c r="E39" i="2" s="1"/>
  <c r="V41" i="2"/>
  <c r="E41" i="2" s="1"/>
  <c r="V43" i="2"/>
  <c r="V44" i="2"/>
  <c r="E44" i="2" s="1"/>
  <c r="V45" i="2"/>
  <c r="E45" i="2" s="1"/>
  <c r="V46" i="2"/>
  <c r="E46" i="2" s="1"/>
  <c r="V47" i="2"/>
  <c r="V48" i="2"/>
  <c r="E48" i="2" s="1"/>
  <c r="V49" i="2"/>
  <c r="E49" i="2" s="1"/>
  <c r="V50" i="2"/>
  <c r="E50" i="2" s="1"/>
  <c r="V51" i="2"/>
  <c r="V52" i="2"/>
  <c r="E52" i="2" s="1"/>
  <c r="V53" i="2"/>
  <c r="E53" i="2" s="1"/>
  <c r="V54" i="2"/>
  <c r="E54" i="2" s="1"/>
  <c r="V55" i="2"/>
  <c r="V56" i="2"/>
  <c r="E56" i="2" s="1"/>
  <c r="V57" i="2"/>
  <c r="E57" i="2" s="1"/>
  <c r="V58" i="2"/>
  <c r="E58" i="2" s="1"/>
  <c r="V59" i="2"/>
  <c r="V60" i="2"/>
  <c r="E60" i="2" s="1"/>
  <c r="V61" i="2"/>
  <c r="E61" i="2" s="1"/>
  <c r="V62" i="2"/>
  <c r="E62" i="2" s="1"/>
  <c r="V63" i="2"/>
  <c r="V64" i="2"/>
  <c r="E64" i="2" s="1"/>
  <c r="V65" i="2"/>
  <c r="E65" i="2" s="1"/>
  <c r="V66" i="2"/>
  <c r="E66" i="2" s="1"/>
  <c r="V67" i="2"/>
  <c r="V68" i="2"/>
  <c r="E68" i="2" s="1"/>
  <c r="V69" i="2"/>
  <c r="E69" i="2" s="1"/>
  <c r="V70" i="2"/>
  <c r="E70" i="2" s="1"/>
  <c r="V71" i="2"/>
  <c r="V72" i="2"/>
  <c r="E72" i="2" s="1"/>
  <c r="V73" i="2"/>
  <c r="E73" i="2" s="1"/>
  <c r="V74" i="2"/>
  <c r="E74" i="2" s="1"/>
  <c r="V75" i="2"/>
  <c r="V76" i="2"/>
  <c r="E76" i="2" s="1"/>
  <c r="V77" i="2"/>
  <c r="E77" i="2" s="1"/>
  <c r="V78" i="2"/>
  <c r="E78" i="2" s="1"/>
  <c r="V79" i="2"/>
  <c r="V80" i="2"/>
  <c r="E80" i="2" s="1"/>
  <c r="V81" i="2"/>
  <c r="E81" i="2" s="1"/>
  <c r="V82" i="2"/>
  <c r="E82" i="2" s="1"/>
  <c r="V83" i="2"/>
  <c r="V84" i="2"/>
  <c r="E84" i="2" s="1"/>
  <c r="V85" i="2"/>
  <c r="E85" i="2" s="1"/>
  <c r="V86" i="2"/>
  <c r="E86" i="2" s="1"/>
  <c r="V87" i="2"/>
  <c r="V88" i="2"/>
  <c r="E88" i="2" s="1"/>
  <c r="V89" i="2"/>
  <c r="E89" i="2" s="1"/>
  <c r="V90" i="2"/>
  <c r="E90" i="2" s="1"/>
  <c r="V91" i="2"/>
  <c r="V92" i="2"/>
  <c r="E92" i="2" s="1"/>
  <c r="V93" i="2"/>
  <c r="E93" i="2" s="1"/>
  <c r="V94" i="2"/>
  <c r="E94" i="2" s="1"/>
  <c r="V95" i="2"/>
  <c r="V96" i="2"/>
  <c r="E96" i="2" s="1"/>
  <c r="V97" i="2"/>
  <c r="E97" i="2" s="1"/>
  <c r="V98" i="2"/>
  <c r="E98" i="2" s="1"/>
  <c r="V99" i="2"/>
  <c r="E99" i="2" s="1"/>
  <c r="V6" i="2"/>
  <c r="E6" i="2" s="1"/>
  <c r="U100" i="2"/>
  <c r="D100" i="2" s="1"/>
  <c r="U99" i="2"/>
  <c r="D99" i="2" s="1"/>
  <c r="U98" i="2"/>
  <c r="D98" i="2" s="1"/>
  <c r="U97" i="2"/>
  <c r="D97" i="2" s="1"/>
  <c r="U96" i="2"/>
  <c r="D96" i="2" s="1"/>
  <c r="U95" i="2"/>
  <c r="D95" i="2" s="1"/>
  <c r="U94" i="2"/>
  <c r="U93" i="2"/>
  <c r="U92" i="2"/>
  <c r="U91" i="2"/>
  <c r="D91" i="2" s="1"/>
  <c r="U90" i="2"/>
  <c r="U89" i="2"/>
  <c r="U88" i="2"/>
  <c r="U87" i="2"/>
  <c r="D87" i="2" s="1"/>
  <c r="U86" i="2"/>
  <c r="U85" i="2"/>
  <c r="U84" i="2"/>
  <c r="U83" i="2"/>
  <c r="D83" i="2" s="1"/>
  <c r="U82" i="2"/>
  <c r="D82" i="2" s="1"/>
  <c r="U81" i="2"/>
  <c r="U80" i="2"/>
  <c r="U79" i="2"/>
  <c r="D79" i="2" s="1"/>
  <c r="U78" i="2"/>
  <c r="U77" i="2"/>
  <c r="U76" i="2"/>
  <c r="U75" i="2"/>
  <c r="D75" i="2" s="1"/>
  <c r="U74" i="2"/>
  <c r="D74" i="2" s="1"/>
  <c r="U73" i="2"/>
  <c r="U72" i="2"/>
  <c r="U71" i="2"/>
  <c r="D71" i="2" s="1"/>
  <c r="U70" i="2"/>
  <c r="U69" i="2"/>
  <c r="U68" i="2"/>
  <c r="U67" i="2"/>
  <c r="D67" i="2" s="1"/>
  <c r="U66" i="2"/>
  <c r="D66" i="2" s="1"/>
  <c r="U65" i="2"/>
  <c r="U64" i="2"/>
  <c r="U63" i="2"/>
  <c r="D63" i="2" s="1"/>
  <c r="U62" i="2"/>
  <c r="U61" i="2"/>
  <c r="U60" i="2"/>
  <c r="U59" i="2"/>
  <c r="D59" i="2" s="1"/>
  <c r="U57" i="2"/>
  <c r="U58" i="2" s="1"/>
  <c r="D58" i="2" s="1"/>
  <c r="U56" i="2"/>
  <c r="D56" i="2" s="1"/>
  <c r="U55" i="2"/>
  <c r="D55" i="2" s="1"/>
  <c r="U54" i="2"/>
  <c r="U53" i="2"/>
  <c r="U52" i="2"/>
  <c r="D52" i="2" s="1"/>
  <c r="U51" i="2"/>
  <c r="D51" i="2" s="1"/>
  <c r="U50" i="2"/>
  <c r="D50" i="2" s="1"/>
  <c r="U49" i="2"/>
  <c r="U48" i="2"/>
  <c r="D48" i="2" s="1"/>
  <c r="U47" i="2"/>
  <c r="D47" i="2" s="1"/>
  <c r="U46" i="2"/>
  <c r="U45" i="2"/>
  <c r="U44" i="2"/>
  <c r="D44" i="2" s="1"/>
  <c r="U42" i="2"/>
  <c r="D42" i="2" s="1"/>
  <c r="U40" i="2"/>
  <c r="D40" i="2" s="1"/>
  <c r="U38" i="2"/>
  <c r="U39" i="2" s="1"/>
  <c r="D39" i="2" s="1"/>
  <c r="U37" i="2"/>
  <c r="U36" i="2"/>
  <c r="D36" i="2" s="1"/>
  <c r="U33" i="2"/>
  <c r="U34" i="2" s="1"/>
  <c r="U31" i="2"/>
  <c r="D31" i="2" s="1"/>
  <c r="U27" i="2"/>
  <c r="D27" i="2" s="1"/>
  <c r="U26" i="2"/>
  <c r="U21" i="2"/>
  <c r="U22" i="2" s="1"/>
  <c r="U20" i="2"/>
  <c r="D20" i="2" s="1"/>
  <c r="A1" i="2"/>
  <c r="V20" i="2" l="1"/>
  <c r="E20" i="2" s="1"/>
  <c r="D34" i="2"/>
  <c r="U35" i="2"/>
  <c r="D35" i="2" s="1"/>
  <c r="V36" i="2"/>
  <c r="E36" i="2" s="1"/>
  <c r="V26" i="2"/>
  <c r="Z27" i="2" s="1"/>
  <c r="V33" i="2"/>
  <c r="E33" i="2" s="1"/>
  <c r="V42" i="2"/>
  <c r="E42" i="2" s="1"/>
  <c r="V40" i="2"/>
  <c r="E40" i="2" s="1"/>
  <c r="V31" i="2"/>
  <c r="E31" i="2" s="1"/>
  <c r="D22" i="2"/>
  <c r="U23" i="2"/>
  <c r="Y24" i="2" s="1"/>
  <c r="U43" i="2"/>
  <c r="D43" i="2" s="1"/>
  <c r="U28" i="2"/>
  <c r="Y29" i="2" s="1"/>
  <c r="U32" i="2"/>
  <c r="D32" i="2" s="1"/>
  <c r="U41" i="2"/>
  <c r="D41" i="2" s="1"/>
  <c r="AP93" i="4"/>
  <c r="AP85" i="4"/>
  <c r="AP77" i="4"/>
  <c r="AP69" i="4"/>
  <c r="AP61" i="4"/>
  <c r="AP53" i="4"/>
  <c r="AP45" i="4"/>
  <c r="AP37" i="4"/>
  <c r="AP29" i="4"/>
  <c r="AP98" i="4"/>
  <c r="AP90" i="4"/>
  <c r="AP82" i="4"/>
  <c r="AP74" i="4"/>
  <c r="AP66" i="4"/>
  <c r="AP58" i="4"/>
  <c r="AP50" i="4"/>
  <c r="AP42" i="4"/>
  <c r="AP34" i="4"/>
  <c r="AP26" i="4"/>
  <c r="AP86" i="4"/>
  <c r="AP100" i="4"/>
  <c r="AP92" i="4"/>
  <c r="AP97" i="4"/>
  <c r="AP89" i="4"/>
  <c r="AP81" i="4"/>
  <c r="AP73" i="4"/>
  <c r="AP65" i="4"/>
  <c r="AP57" i="4"/>
  <c r="AP49" i="4"/>
  <c r="AP41" i="4"/>
  <c r="AP33" i="4"/>
  <c r="AP25" i="4"/>
  <c r="AP96" i="4"/>
  <c r="AP88" i="4"/>
  <c r="AP80" i="4"/>
  <c r="AP72" i="4"/>
  <c r="AP64" i="4"/>
  <c r="AP56" i="4"/>
  <c r="AP48" i="4"/>
  <c r="AP40" i="4"/>
  <c r="AP32" i="4"/>
  <c r="AP95" i="4"/>
  <c r="AP87" i="4"/>
  <c r="AP79" i="4"/>
  <c r="AP71" i="4"/>
  <c r="AP63" i="4"/>
  <c r="AP55" i="4"/>
  <c r="AP47" i="4"/>
  <c r="AP39" i="4"/>
  <c r="AP31" i="4"/>
  <c r="AP84" i="4"/>
  <c r="AP76" i="4"/>
  <c r="AP68" i="4"/>
  <c r="AP60" i="4"/>
  <c r="AP52" i="4"/>
  <c r="AP44" i="4"/>
  <c r="AP36" i="4"/>
  <c r="AP28" i="4"/>
  <c r="AP99" i="4"/>
  <c r="AP91" i="4"/>
  <c r="AP83" i="4"/>
  <c r="AP75" i="4"/>
  <c r="AP67" i="4"/>
  <c r="AP59" i="4"/>
  <c r="AP51" i="4"/>
  <c r="AP43" i="4"/>
  <c r="AP35" i="4"/>
  <c r="AP27" i="4"/>
  <c r="AP38" i="4"/>
  <c r="AP54" i="4"/>
  <c r="AP94" i="4"/>
  <c r="AP30" i="4"/>
  <c r="AP46" i="4"/>
  <c r="AP62" i="4"/>
  <c r="AP78" i="4"/>
  <c r="AP70" i="4"/>
  <c r="AN97" i="4"/>
  <c r="AN81" i="4"/>
  <c r="AN73" i="4"/>
  <c r="AN65" i="4"/>
  <c r="AN49" i="4"/>
  <c r="AN41" i="4"/>
  <c r="AN33" i="4"/>
  <c r="AO33" i="4"/>
  <c r="AN95" i="4"/>
  <c r="AN87" i="4"/>
  <c r="AN79" i="4"/>
  <c r="AN71" i="4"/>
  <c r="AN63" i="4"/>
  <c r="AN55" i="4"/>
  <c r="AN47" i="4"/>
  <c r="AO16" i="4"/>
  <c r="AN89" i="4"/>
  <c r="AN85" i="4"/>
  <c r="AN77" i="4"/>
  <c r="AN69" i="4"/>
  <c r="AN57" i="4"/>
  <c r="AN53" i="4"/>
  <c r="AN45" i="4"/>
  <c r="AN37" i="4"/>
  <c r="AN29" i="4"/>
  <c r="AO14" i="4"/>
  <c r="AO98" i="4"/>
  <c r="AO90" i="4"/>
  <c r="AO82" i="4"/>
  <c r="AO74" i="4"/>
  <c r="AO66" i="4"/>
  <c r="AO58" i="4"/>
  <c r="AO50" i="4"/>
  <c r="AO42" i="4"/>
  <c r="AO34" i="4"/>
  <c r="AO26" i="4"/>
  <c r="AO97" i="4"/>
  <c r="AO89" i="4"/>
  <c r="AO81" i="4"/>
  <c r="AO73" i="4"/>
  <c r="AO65" i="4"/>
  <c r="AO57" i="4"/>
  <c r="AO49" i="4"/>
  <c r="AO41" i="4"/>
  <c r="AO25" i="4"/>
  <c r="AO15" i="4"/>
  <c r="AO96" i="4"/>
  <c r="AO88" i="4"/>
  <c r="AO80" i="4"/>
  <c r="AO72" i="4"/>
  <c r="AO64" i="4"/>
  <c r="AO56" i="4"/>
  <c r="AO48" i="4"/>
  <c r="AO40" i="4"/>
  <c r="AO32" i="4"/>
  <c r="AO24" i="4"/>
  <c r="AO95" i="4"/>
  <c r="AO87" i="4"/>
  <c r="AO79" i="4"/>
  <c r="AO71" i="4"/>
  <c r="AO63" i="4"/>
  <c r="AO55" i="4"/>
  <c r="AO47" i="4"/>
  <c r="AO39" i="4"/>
  <c r="AO31" i="4"/>
  <c r="AO23" i="4"/>
  <c r="AO13" i="4"/>
  <c r="AO100" i="4"/>
  <c r="AO92" i="4"/>
  <c r="AO86" i="4"/>
  <c r="AO76" i="4"/>
  <c r="AO68" i="4"/>
  <c r="AO60" i="4"/>
  <c r="AO52" i="4"/>
  <c r="AO46" i="4"/>
  <c r="AO36" i="4"/>
  <c r="AO28" i="4"/>
  <c r="AO20" i="4"/>
  <c r="AO99" i="4"/>
  <c r="AO91" i="4"/>
  <c r="AO83" i="4"/>
  <c r="AO75" i="4"/>
  <c r="AO67" i="4"/>
  <c r="AO61" i="4"/>
  <c r="AO53" i="4"/>
  <c r="AO43" i="4"/>
  <c r="AO35" i="4"/>
  <c r="AO27" i="4"/>
  <c r="AO19" i="4"/>
  <c r="AO84" i="4"/>
  <c r="AO44" i="4"/>
  <c r="AO59" i="4"/>
  <c r="AO12" i="4"/>
  <c r="AO94" i="4"/>
  <c r="AO78" i="4"/>
  <c r="AO70" i="4"/>
  <c r="AO62" i="4"/>
  <c r="AO54" i="4"/>
  <c r="AO38" i="4"/>
  <c r="AO30" i="4"/>
  <c r="AO22" i="4"/>
  <c r="AO51" i="4"/>
  <c r="AO93" i="4"/>
  <c r="AO85" i="4"/>
  <c r="AO77" i="4"/>
  <c r="AO69" i="4"/>
  <c r="AO45" i="4"/>
  <c r="AO37" i="4"/>
  <c r="AO29" i="4"/>
  <c r="AO21" i="4"/>
  <c r="AO11" i="4"/>
  <c r="AO18" i="4"/>
  <c r="AO17" i="4"/>
  <c r="AN100" i="4"/>
  <c r="AN92" i="4"/>
  <c r="AN84" i="4"/>
  <c r="AN76" i="4"/>
  <c r="AN68" i="4"/>
  <c r="AN60" i="4"/>
  <c r="AN52" i="4"/>
  <c r="AN44" i="4"/>
  <c r="AN36" i="4"/>
  <c r="AN28" i="4"/>
  <c r="AN99" i="4"/>
  <c r="AN91" i="4"/>
  <c r="AN83" i="4"/>
  <c r="AN75" i="4"/>
  <c r="AN67" i="4"/>
  <c r="AN59" i="4"/>
  <c r="AN51" i="4"/>
  <c r="AN43" i="4"/>
  <c r="AN35" i="4"/>
  <c r="AN27" i="4"/>
  <c r="AN98" i="4"/>
  <c r="AN90" i="4"/>
  <c r="AN82" i="4"/>
  <c r="AN74" i="4"/>
  <c r="AN66" i="4"/>
  <c r="AN58" i="4"/>
  <c r="AN50" i="4"/>
  <c r="AN42" i="4"/>
  <c r="AN34" i="4"/>
  <c r="AN26" i="4"/>
  <c r="AN93" i="4"/>
  <c r="AN61" i="4"/>
  <c r="AJ8" i="4"/>
  <c r="AN96" i="4"/>
  <c r="AN88" i="4"/>
  <c r="AN80" i="4"/>
  <c r="AN72" i="4"/>
  <c r="AN64" i="4"/>
  <c r="AN56" i="4"/>
  <c r="AN48" i="4"/>
  <c r="AN40" i="4"/>
  <c r="AN32" i="4"/>
  <c r="AN39" i="4"/>
  <c r="AN31" i="4"/>
  <c r="AN94" i="4"/>
  <c r="AN86" i="4"/>
  <c r="AN78" i="4"/>
  <c r="AN70" i="4"/>
  <c r="AN62" i="4"/>
  <c r="AN54" i="4"/>
  <c r="AN46" i="4"/>
  <c r="AN38" i="4"/>
  <c r="AN30" i="4"/>
  <c r="AM15" i="4"/>
  <c r="AL93" i="4"/>
  <c r="AL85" i="4"/>
  <c r="AL77" i="4"/>
  <c r="AL69" i="4"/>
  <c r="AL61" i="4"/>
  <c r="AL53" i="4"/>
  <c r="AL45" i="4"/>
  <c r="AL37" i="4"/>
  <c r="AL29" i="4"/>
  <c r="AM14" i="4"/>
  <c r="AM95" i="4"/>
  <c r="AM87" i="4"/>
  <c r="AM79" i="4"/>
  <c r="AM71" i="4"/>
  <c r="AM63" i="4"/>
  <c r="AM55" i="4"/>
  <c r="AM47" i="4"/>
  <c r="AM39" i="4"/>
  <c r="AM31" i="4"/>
  <c r="AM23" i="4"/>
  <c r="AL96" i="4"/>
  <c r="AL88" i="4"/>
  <c r="AL80" i="4"/>
  <c r="AL72" i="4"/>
  <c r="AL64" i="4"/>
  <c r="AL56" i="4"/>
  <c r="AL48" i="4"/>
  <c r="AL40" i="4"/>
  <c r="AL32" i="4"/>
  <c r="AM98" i="4"/>
  <c r="AM90" i="4"/>
  <c r="AM82" i="4"/>
  <c r="AM74" i="4"/>
  <c r="AM66" i="4"/>
  <c r="AM58" i="4"/>
  <c r="AM50" i="4"/>
  <c r="AM42" i="4"/>
  <c r="AM34" i="4"/>
  <c r="AM26" i="4"/>
  <c r="AM10" i="4"/>
  <c r="AM13" i="4"/>
  <c r="AL100" i="4"/>
  <c r="AL92" i="4"/>
  <c r="AL84" i="4"/>
  <c r="AL76" i="4"/>
  <c r="AL68" i="4"/>
  <c r="AL60" i="4"/>
  <c r="AL52" i="4"/>
  <c r="AL44" i="4"/>
  <c r="AL36" i="4"/>
  <c r="AL28" i="4"/>
  <c r="AM94" i="4"/>
  <c r="AM86" i="4"/>
  <c r="AM78" i="4"/>
  <c r="AM70" i="4"/>
  <c r="AM62" i="4"/>
  <c r="AM54" i="4"/>
  <c r="AM46" i="4"/>
  <c r="AM38" i="4"/>
  <c r="AM30" i="4"/>
  <c r="AM22" i="4"/>
  <c r="AL99" i="4"/>
  <c r="AL89" i="4"/>
  <c r="AL83" i="4"/>
  <c r="AL73" i="4"/>
  <c r="AL65" i="4"/>
  <c r="AL59" i="4"/>
  <c r="AL49" i="4"/>
  <c r="AL43" i="4"/>
  <c r="AL35" i="4"/>
  <c r="AL25" i="4"/>
  <c r="AM12" i="4"/>
  <c r="AM93" i="4"/>
  <c r="AM85" i="4"/>
  <c r="AM77" i="4"/>
  <c r="AM69" i="4"/>
  <c r="AM61" i="4"/>
  <c r="AM53" i="4"/>
  <c r="AM45" i="4"/>
  <c r="AM37" i="4"/>
  <c r="AM29" i="4"/>
  <c r="AM21" i="4"/>
  <c r="AL98" i="4"/>
  <c r="AL90" i="4"/>
  <c r="AL82" i="4"/>
  <c r="AL74" i="4"/>
  <c r="AL66" i="4"/>
  <c r="AL58" i="4"/>
  <c r="AL50" i="4"/>
  <c r="AL42" i="4"/>
  <c r="AL34" i="4"/>
  <c r="AL26" i="4"/>
  <c r="AM100" i="4"/>
  <c r="AM92" i="4"/>
  <c r="AM84" i="4"/>
  <c r="AM76" i="4"/>
  <c r="AM68" i="4"/>
  <c r="AM60" i="4"/>
  <c r="AM52" i="4"/>
  <c r="AM44" i="4"/>
  <c r="AM36" i="4"/>
  <c r="AM28" i="4"/>
  <c r="AM20" i="4"/>
  <c r="AM99" i="4"/>
  <c r="AM91" i="4"/>
  <c r="AM83" i="4"/>
  <c r="AM75" i="4"/>
  <c r="AM67" i="4"/>
  <c r="AM59" i="4"/>
  <c r="AM51" i="4"/>
  <c r="AM43" i="4"/>
  <c r="AM35" i="4"/>
  <c r="AM27" i="4"/>
  <c r="AM11" i="4"/>
  <c r="AL95" i="4"/>
  <c r="AL87" i="4"/>
  <c r="AL79" i="4"/>
  <c r="AL71" i="4"/>
  <c r="AL63" i="4"/>
  <c r="AL55" i="4"/>
  <c r="AL47" i="4"/>
  <c r="AL39" i="4"/>
  <c r="AL31" i="4"/>
  <c r="AM19" i="4"/>
  <c r="AM80" i="4"/>
  <c r="AM72" i="4"/>
  <c r="AM64" i="4"/>
  <c r="AM56" i="4"/>
  <c r="AM48" i="4"/>
  <c r="AM40" i="4"/>
  <c r="AM32" i="4"/>
  <c r="AM24" i="4"/>
  <c r="AL94" i="4"/>
  <c r="AL86" i="4"/>
  <c r="AL78" i="4"/>
  <c r="AL70" i="4"/>
  <c r="AL62" i="4"/>
  <c r="AL54" i="4"/>
  <c r="AL46" i="4"/>
  <c r="AL38" i="4"/>
  <c r="AL30" i="4"/>
  <c r="AM96" i="4"/>
  <c r="AM88" i="4"/>
  <c r="AL33" i="4"/>
  <c r="AL41" i="4"/>
  <c r="AL57" i="4"/>
  <c r="AM17" i="4"/>
  <c r="AM25" i="4"/>
  <c r="AM33" i="4"/>
  <c r="AM41" i="4"/>
  <c r="AM49" i="4"/>
  <c r="AM57" i="4"/>
  <c r="AM65" i="4"/>
  <c r="AM73" i="4"/>
  <c r="AM81" i="4"/>
  <c r="AM89" i="4"/>
  <c r="AM97" i="4"/>
  <c r="AL97" i="4"/>
  <c r="AM18" i="4"/>
  <c r="AL81" i="4"/>
  <c r="AL27" i="4"/>
  <c r="AL51" i="4"/>
  <c r="AL67" i="4"/>
  <c r="AL75" i="4"/>
  <c r="AL91" i="4"/>
  <c r="AM16" i="4"/>
  <c r="AF11" i="2"/>
  <c r="AF12" i="2"/>
  <c r="Z98" i="2"/>
  <c r="Z90" i="2"/>
  <c r="Z82" i="2"/>
  <c r="Z74" i="2"/>
  <c r="Z66" i="2"/>
  <c r="Z58" i="2"/>
  <c r="Z50" i="2"/>
  <c r="AA41" i="2"/>
  <c r="AA49" i="2"/>
  <c r="AA57" i="2"/>
  <c r="AA65" i="2"/>
  <c r="AA73" i="2"/>
  <c r="AA81" i="2"/>
  <c r="AA89" i="2"/>
  <c r="AA97" i="2"/>
  <c r="AA54" i="2"/>
  <c r="AA62" i="2"/>
  <c r="AA70" i="2"/>
  <c r="AA78" i="2"/>
  <c r="AA86" i="2"/>
  <c r="AA94" i="2"/>
  <c r="AA93" i="2"/>
  <c r="AA64" i="2"/>
  <c r="AA95" i="2"/>
  <c r="AA87" i="2"/>
  <c r="AA79" i="2"/>
  <c r="AA71" i="2"/>
  <c r="AA63" i="2"/>
  <c r="AA55" i="2"/>
  <c r="AA80" i="2"/>
  <c r="AA85" i="2"/>
  <c r="AA77" i="2"/>
  <c r="AA69" i="2"/>
  <c r="AA61" i="2"/>
  <c r="AA53" i="2"/>
  <c r="AA96" i="2"/>
  <c r="AA100" i="2"/>
  <c r="AA92" i="2"/>
  <c r="AA84" i="2"/>
  <c r="AA76" i="2"/>
  <c r="AA68" i="2"/>
  <c r="AA60" i="2"/>
  <c r="AA52" i="2"/>
  <c r="Y63" i="2"/>
  <c r="Y71" i="2"/>
  <c r="Y79" i="2"/>
  <c r="Y87" i="2"/>
  <c r="Y95" i="2"/>
  <c r="AA99" i="2"/>
  <c r="AA91" i="2"/>
  <c r="AA83" i="2"/>
  <c r="AA75" i="2"/>
  <c r="AA67" i="2"/>
  <c r="AA59" i="2"/>
  <c r="AA51" i="2"/>
  <c r="AA88" i="2"/>
  <c r="Y40" i="2"/>
  <c r="Y48" i="2"/>
  <c r="Y56" i="2"/>
  <c r="Y64" i="2"/>
  <c r="Y72" i="2"/>
  <c r="Y80" i="2"/>
  <c r="Y88" i="2"/>
  <c r="Y96" i="2"/>
  <c r="AA98" i="2"/>
  <c r="AA90" i="2"/>
  <c r="AA82" i="2"/>
  <c r="AA74" i="2"/>
  <c r="AA66" i="2"/>
  <c r="AA58" i="2"/>
  <c r="AA50" i="2"/>
  <c r="AA72" i="2"/>
  <c r="AA56" i="2"/>
  <c r="Z76" i="2"/>
  <c r="Y52" i="2"/>
  <c r="Y60" i="2"/>
  <c r="Y68" i="2"/>
  <c r="Y76" i="2"/>
  <c r="Y84" i="2"/>
  <c r="Y92" i="2"/>
  <c r="Y93" i="2"/>
  <c r="Z94" i="2"/>
  <c r="Z86" i="2"/>
  <c r="Z70" i="2"/>
  <c r="Z62" i="2"/>
  <c r="Z54" i="2"/>
  <c r="Z46" i="2"/>
  <c r="Y55" i="2"/>
  <c r="Y67" i="2"/>
  <c r="Y75" i="2"/>
  <c r="Y83" i="2"/>
  <c r="Y91" i="2"/>
  <c r="Y47" i="2"/>
  <c r="Y23" i="2"/>
  <c r="Y39" i="2"/>
  <c r="Z52" i="2"/>
  <c r="Y51" i="2"/>
  <c r="Y59" i="2"/>
  <c r="Y99" i="2"/>
  <c r="Z32" i="2"/>
  <c r="Z48" i="2"/>
  <c r="Z56" i="2"/>
  <c r="Z64" i="2"/>
  <c r="Z72" i="2"/>
  <c r="Z80" i="2"/>
  <c r="Z88" i="2"/>
  <c r="Z96" i="2"/>
  <c r="Z84" i="2"/>
  <c r="Y100" i="2"/>
  <c r="Z25" i="2"/>
  <c r="Z49" i="2"/>
  <c r="Z57" i="2"/>
  <c r="Z65" i="2"/>
  <c r="Z73" i="2"/>
  <c r="Z81" i="2"/>
  <c r="Z89" i="2"/>
  <c r="Z97" i="2"/>
  <c r="Z60" i="2"/>
  <c r="Y53" i="2"/>
  <c r="Y61" i="2"/>
  <c r="Y69" i="2"/>
  <c r="Y77" i="2"/>
  <c r="Y85" i="2"/>
  <c r="Z26" i="2"/>
  <c r="Z68" i="2"/>
  <c r="Y54" i="2"/>
  <c r="Y62" i="2"/>
  <c r="Y70" i="2"/>
  <c r="Y78" i="2"/>
  <c r="Y86" i="2"/>
  <c r="Y94" i="2"/>
  <c r="Z51" i="2"/>
  <c r="Z59" i="2"/>
  <c r="Z67" i="2"/>
  <c r="Z75" i="2"/>
  <c r="Z83" i="2"/>
  <c r="Z91" i="2"/>
  <c r="Z99" i="2"/>
  <c r="Z92" i="2"/>
  <c r="Z21" i="2"/>
  <c r="Z53" i="2"/>
  <c r="Z61" i="2"/>
  <c r="Z69" i="2"/>
  <c r="Z77" i="2"/>
  <c r="Z85" i="2"/>
  <c r="Z93" i="2"/>
  <c r="Z100" i="2"/>
  <c r="Y41" i="2"/>
  <c r="Y49" i="2"/>
  <c r="Y57" i="2"/>
  <c r="Y65" i="2"/>
  <c r="Y73" i="2"/>
  <c r="Y81" i="2"/>
  <c r="Y89" i="2"/>
  <c r="Y97" i="2"/>
  <c r="Z78" i="2"/>
  <c r="Y42" i="2"/>
  <c r="Y50" i="2"/>
  <c r="Y58" i="2"/>
  <c r="Y66" i="2"/>
  <c r="Y74" i="2"/>
  <c r="Y82" i="2"/>
  <c r="Y90" i="2"/>
  <c r="Y98" i="2"/>
  <c r="Z31" i="2"/>
  <c r="Z47" i="2"/>
  <c r="Z55" i="2"/>
  <c r="Z63" i="2"/>
  <c r="Z71" i="2"/>
  <c r="Z79" i="2"/>
  <c r="Z87" i="2"/>
  <c r="Z95" i="2"/>
  <c r="D6" i="2"/>
  <c r="U7" i="2"/>
  <c r="U8" i="2" s="1"/>
  <c r="W65" i="2"/>
  <c r="W73" i="2"/>
  <c r="W81" i="2"/>
  <c r="W89" i="2"/>
  <c r="W97" i="2"/>
  <c r="W51" i="2"/>
  <c r="W59" i="2"/>
  <c r="W67" i="2"/>
  <c r="W75" i="2"/>
  <c r="W83" i="2"/>
  <c r="W91" i="2"/>
  <c r="V7" i="2"/>
  <c r="E7" i="2" s="1"/>
  <c r="W50" i="2"/>
  <c r="W58" i="2"/>
  <c r="W66" i="2"/>
  <c r="W74" i="2"/>
  <c r="W82" i="2"/>
  <c r="W90" i="2"/>
  <c r="W98" i="2"/>
  <c r="W99" i="2"/>
  <c r="W69" i="2"/>
  <c r="W77" i="2"/>
  <c r="W85" i="2"/>
  <c r="W93" i="2"/>
  <c r="W54" i="2"/>
  <c r="W62" i="2"/>
  <c r="W70" i="2"/>
  <c r="W78" i="2"/>
  <c r="W86" i="2"/>
  <c r="W94" i="2"/>
  <c r="X95" i="2"/>
  <c r="X87" i="2"/>
  <c r="X79" i="2"/>
  <c r="X71" i="2"/>
  <c r="X63" i="2"/>
  <c r="X55" i="2"/>
  <c r="X47" i="2"/>
  <c r="X61" i="2"/>
  <c r="X53" i="2"/>
  <c r="X99" i="2"/>
  <c r="X91" i="2"/>
  <c r="X83" i="2"/>
  <c r="X75" i="2"/>
  <c r="X67" i="2"/>
  <c r="X59" i="2"/>
  <c r="X51" i="2"/>
  <c r="X93" i="2"/>
  <c r="X85" i="2"/>
  <c r="X77" i="2"/>
  <c r="X69" i="2"/>
  <c r="D89" i="2"/>
  <c r="D76" i="2"/>
  <c r="D64" i="2"/>
  <c r="D46" i="2"/>
  <c r="D88" i="2"/>
  <c r="D62" i="2"/>
  <c r="D86" i="2"/>
  <c r="D73" i="2"/>
  <c r="D60" i="2"/>
  <c r="D84" i="2"/>
  <c r="D72" i="2"/>
  <c r="D38" i="2"/>
  <c r="D70" i="2"/>
  <c r="D57" i="2"/>
  <c r="D94" i="2"/>
  <c r="D81" i="2"/>
  <c r="D68" i="2"/>
  <c r="D54" i="2"/>
  <c r="D33" i="2"/>
  <c r="D92" i="2"/>
  <c r="D80" i="2"/>
  <c r="W55" i="2"/>
  <c r="W63" i="2"/>
  <c r="W71" i="2"/>
  <c r="W79" i="2"/>
  <c r="W87" i="2"/>
  <c r="W95" i="2"/>
  <c r="D90" i="2"/>
  <c r="D78" i="2"/>
  <c r="D65" i="2"/>
  <c r="D49" i="2"/>
  <c r="D26" i="2"/>
  <c r="X97" i="2"/>
  <c r="X89" i="2"/>
  <c r="X81" i="2"/>
  <c r="X57" i="2"/>
  <c r="X33" i="2"/>
  <c r="W61" i="2"/>
  <c r="W57" i="2"/>
  <c r="W53" i="2"/>
  <c r="W49" i="2"/>
  <c r="W41" i="2"/>
  <c r="D53" i="2"/>
  <c r="X100" i="2"/>
  <c r="X96" i="2"/>
  <c r="X92" i="2"/>
  <c r="X88" i="2"/>
  <c r="X84" i="2"/>
  <c r="X80" i="2"/>
  <c r="X76" i="2"/>
  <c r="X72" i="2"/>
  <c r="X68" i="2"/>
  <c r="X64" i="2"/>
  <c r="X60" i="2"/>
  <c r="X56" i="2"/>
  <c r="X52" i="2"/>
  <c r="X48" i="2"/>
  <c r="D77" i="2"/>
  <c r="X65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W100" i="2"/>
  <c r="W96" i="2"/>
  <c r="W92" i="2"/>
  <c r="W88" i="2"/>
  <c r="W84" i="2"/>
  <c r="W80" i="2"/>
  <c r="W76" i="2"/>
  <c r="W72" i="2"/>
  <c r="W68" i="2"/>
  <c r="W64" i="2"/>
  <c r="W60" i="2"/>
  <c r="W56" i="2"/>
  <c r="W52" i="2"/>
  <c r="D69" i="2"/>
  <c r="X49" i="2"/>
  <c r="D45" i="2"/>
  <c r="D21" i="2"/>
  <c r="D93" i="2"/>
  <c r="D61" i="2"/>
  <c r="X98" i="2"/>
  <c r="X94" i="2"/>
  <c r="X90" i="2"/>
  <c r="X86" i="2"/>
  <c r="X82" i="2"/>
  <c r="X78" i="2"/>
  <c r="X74" i="2"/>
  <c r="X70" i="2"/>
  <c r="X66" i="2"/>
  <c r="X62" i="2"/>
  <c r="X58" i="2"/>
  <c r="X54" i="2"/>
  <c r="X50" i="2"/>
  <c r="D85" i="2"/>
  <c r="D37" i="2"/>
  <c r="X73" i="2"/>
  <c r="D5" i="2"/>
  <c r="X46" i="2" l="1"/>
  <c r="W42" i="2"/>
  <c r="W43" i="2"/>
  <c r="Z45" i="2"/>
  <c r="Z44" i="2"/>
  <c r="AA48" i="2"/>
  <c r="H48" i="2" s="1"/>
  <c r="Y46" i="2"/>
  <c r="R46" i="2" s="1"/>
  <c r="Y45" i="2"/>
  <c r="R45" i="2" s="1"/>
  <c r="W48" i="2"/>
  <c r="W47" i="2"/>
  <c r="AA47" i="2"/>
  <c r="G47" i="2" s="1"/>
  <c r="Y36" i="2"/>
  <c r="Z37" i="2"/>
  <c r="X27" i="2"/>
  <c r="AA40" i="2"/>
  <c r="H40" i="2" s="1"/>
  <c r="W40" i="2"/>
  <c r="AA39" i="2"/>
  <c r="G39" i="2" s="1"/>
  <c r="W39" i="2"/>
  <c r="Y38" i="2"/>
  <c r="Y37" i="2"/>
  <c r="AA38" i="2"/>
  <c r="G38" i="2" s="1"/>
  <c r="W38" i="2"/>
  <c r="W37" i="2"/>
  <c r="AA36" i="2"/>
  <c r="G36" i="2" s="1"/>
  <c r="W36" i="2"/>
  <c r="X34" i="2"/>
  <c r="Y34" i="2"/>
  <c r="W46" i="2"/>
  <c r="Q46" i="2" s="1"/>
  <c r="AA42" i="2"/>
  <c r="G42" i="2" s="1"/>
  <c r="W44" i="2"/>
  <c r="P44" i="2" s="1"/>
  <c r="W45" i="2"/>
  <c r="AA44" i="2"/>
  <c r="H44" i="2" s="1"/>
  <c r="AA46" i="2"/>
  <c r="H46" i="2" s="1"/>
  <c r="Y43" i="2"/>
  <c r="Y44" i="2"/>
  <c r="R44" i="2" s="1"/>
  <c r="AA43" i="2"/>
  <c r="G43" i="2" s="1"/>
  <c r="AA45" i="2"/>
  <c r="G45" i="2" s="1"/>
  <c r="X36" i="2"/>
  <c r="Z43" i="2"/>
  <c r="X44" i="2"/>
  <c r="Z35" i="2"/>
  <c r="X37" i="2"/>
  <c r="Z42" i="2"/>
  <c r="X35" i="2"/>
  <c r="X45" i="2"/>
  <c r="Z36" i="2"/>
  <c r="Z34" i="2"/>
  <c r="Y35" i="2"/>
  <c r="R35" i="2" s="1"/>
  <c r="AA37" i="2"/>
  <c r="G37" i="2" s="1"/>
  <c r="V21" i="2"/>
  <c r="Z24" i="2" s="1"/>
  <c r="R24" i="2" s="1"/>
  <c r="V37" i="2"/>
  <c r="V38" i="2" s="1"/>
  <c r="Z33" i="2"/>
  <c r="E26" i="2"/>
  <c r="V27" i="2"/>
  <c r="D28" i="2"/>
  <c r="U29" i="2"/>
  <c r="D23" i="2"/>
  <c r="U24" i="2"/>
  <c r="AA79" i="4"/>
  <c r="AA65" i="4"/>
  <c r="AA98" i="4"/>
  <c r="AA87" i="4"/>
  <c r="R98" i="2"/>
  <c r="R90" i="2"/>
  <c r="AA77" i="4"/>
  <c r="AA64" i="4"/>
  <c r="AA42" i="4"/>
  <c r="AA85" i="4"/>
  <c r="AA41" i="4"/>
  <c r="AA33" i="4"/>
  <c r="AA55" i="4"/>
  <c r="AA70" i="4"/>
  <c r="AA81" i="4"/>
  <c r="AA47" i="4"/>
  <c r="AA74" i="4"/>
  <c r="AA97" i="4"/>
  <c r="AA59" i="4"/>
  <c r="AA75" i="4"/>
  <c r="AA53" i="4"/>
  <c r="AA83" i="4"/>
  <c r="AA32" i="4"/>
  <c r="AA96" i="4"/>
  <c r="AA60" i="4"/>
  <c r="AA89" i="4"/>
  <c r="AA48" i="4"/>
  <c r="AA76" i="4"/>
  <c r="AA51" i="4"/>
  <c r="AA30" i="4"/>
  <c r="AA82" i="4"/>
  <c r="AA28" i="4"/>
  <c r="AA92" i="4"/>
  <c r="AA57" i="4"/>
  <c r="AA63" i="4"/>
  <c r="AA73" i="4"/>
  <c r="AA27" i="4"/>
  <c r="AA91" i="4"/>
  <c r="AA54" i="4"/>
  <c r="AA40" i="4"/>
  <c r="AA68" i="4"/>
  <c r="AA37" i="4"/>
  <c r="AA88" i="4"/>
  <c r="AA52" i="4"/>
  <c r="AA66" i="4"/>
  <c r="AA45" i="4"/>
  <c r="AA95" i="4"/>
  <c r="AA71" i="4"/>
  <c r="AA94" i="4"/>
  <c r="AA26" i="4"/>
  <c r="AA90" i="4"/>
  <c r="AA67" i="4"/>
  <c r="AA29" i="4"/>
  <c r="AA46" i="4"/>
  <c r="AA39" i="4"/>
  <c r="AA80" i="4"/>
  <c r="AA44" i="4"/>
  <c r="AA69" i="4"/>
  <c r="AA49" i="4"/>
  <c r="AA58" i="4"/>
  <c r="AA35" i="4"/>
  <c r="AA99" i="4"/>
  <c r="AA38" i="4"/>
  <c r="AA31" i="4"/>
  <c r="AA72" i="4"/>
  <c r="AA36" i="4"/>
  <c r="AA100" i="4"/>
  <c r="AA34" i="4"/>
  <c r="AA50" i="4"/>
  <c r="AA61" i="4"/>
  <c r="AA93" i="4"/>
  <c r="AA43" i="4"/>
  <c r="AA86" i="4"/>
  <c r="AA56" i="4"/>
  <c r="AA84" i="4"/>
  <c r="R82" i="2"/>
  <c r="AA62" i="4"/>
  <c r="R50" i="2"/>
  <c r="AA78" i="4"/>
  <c r="Y67" i="4"/>
  <c r="Z67" i="4"/>
  <c r="Y43" i="4"/>
  <c r="Z43" i="4"/>
  <c r="Z98" i="4"/>
  <c r="Y98" i="4"/>
  <c r="Y80" i="4"/>
  <c r="Z80" i="4"/>
  <c r="AJ9" i="4"/>
  <c r="Y27" i="4"/>
  <c r="Z27" i="4"/>
  <c r="Z97" i="4"/>
  <c r="Y97" i="4"/>
  <c r="Z78" i="4"/>
  <c r="Y78" i="4"/>
  <c r="Y55" i="4"/>
  <c r="Z55" i="4"/>
  <c r="Z42" i="4"/>
  <c r="Y42" i="4"/>
  <c r="Y59" i="4"/>
  <c r="Z59" i="4"/>
  <c r="Y84" i="4"/>
  <c r="Z84" i="4"/>
  <c r="Y88" i="4"/>
  <c r="Z88" i="4"/>
  <c r="Z45" i="4"/>
  <c r="Y45" i="4"/>
  <c r="Z26" i="4"/>
  <c r="Y26" i="4"/>
  <c r="Z29" i="4"/>
  <c r="Y29" i="4"/>
  <c r="Y51" i="4"/>
  <c r="Z51" i="4"/>
  <c r="Z34" i="4"/>
  <c r="Y34" i="4"/>
  <c r="Y76" i="4"/>
  <c r="Z76" i="4"/>
  <c r="Z37" i="4"/>
  <c r="Y37" i="4"/>
  <c r="Z86" i="4"/>
  <c r="Y86" i="4"/>
  <c r="Y63" i="4"/>
  <c r="Z63" i="4"/>
  <c r="Z50" i="4"/>
  <c r="Y50" i="4"/>
  <c r="Z65" i="4"/>
  <c r="Y65" i="4"/>
  <c r="Y28" i="4"/>
  <c r="Z28" i="4"/>
  <c r="Y92" i="4"/>
  <c r="Z92" i="4"/>
  <c r="Y32" i="4"/>
  <c r="Z32" i="4"/>
  <c r="Y96" i="4"/>
  <c r="Z96" i="4"/>
  <c r="Z53" i="4"/>
  <c r="Y53" i="4"/>
  <c r="Z90" i="4"/>
  <c r="Y90" i="4"/>
  <c r="R80" i="2"/>
  <c r="Z30" i="4"/>
  <c r="Y30" i="4"/>
  <c r="Z94" i="4"/>
  <c r="Y94" i="4"/>
  <c r="Y71" i="4"/>
  <c r="Z71" i="4"/>
  <c r="Z58" i="4"/>
  <c r="Y58" i="4"/>
  <c r="Z73" i="4"/>
  <c r="Y73" i="4"/>
  <c r="Y36" i="4"/>
  <c r="Z36" i="4"/>
  <c r="Z100" i="4"/>
  <c r="Y100" i="4"/>
  <c r="Y40" i="4"/>
  <c r="Z40" i="4"/>
  <c r="Z61" i="4"/>
  <c r="Y61" i="4"/>
  <c r="Y39" i="4"/>
  <c r="Z39" i="4"/>
  <c r="Y72" i="4"/>
  <c r="Z72" i="4"/>
  <c r="Y47" i="4"/>
  <c r="Z47" i="4"/>
  <c r="Z38" i="4"/>
  <c r="Y38" i="4"/>
  <c r="Y79" i="4"/>
  <c r="Z79" i="4"/>
  <c r="Z66" i="4"/>
  <c r="Y66" i="4"/>
  <c r="Y83" i="4"/>
  <c r="Z83" i="4"/>
  <c r="Y44" i="4"/>
  <c r="Z44" i="4"/>
  <c r="Y48" i="4"/>
  <c r="Z48" i="4"/>
  <c r="Z69" i="4"/>
  <c r="Y69" i="4"/>
  <c r="Z62" i="4"/>
  <c r="Y62" i="4"/>
  <c r="Z70" i="4"/>
  <c r="Y70" i="4"/>
  <c r="R79" i="2"/>
  <c r="Y91" i="4"/>
  <c r="Z91" i="4"/>
  <c r="Z81" i="4"/>
  <c r="Y81" i="4"/>
  <c r="Z57" i="4"/>
  <c r="Y57" i="4"/>
  <c r="Z46" i="4"/>
  <c r="Y46" i="4"/>
  <c r="Y87" i="4"/>
  <c r="Z87" i="4"/>
  <c r="Z74" i="4"/>
  <c r="Y74" i="4"/>
  <c r="Z25" i="4"/>
  <c r="Y25" i="4"/>
  <c r="Z89" i="4"/>
  <c r="Y89" i="4"/>
  <c r="Y52" i="4"/>
  <c r="Z52" i="4"/>
  <c r="Y56" i="4"/>
  <c r="Z56" i="4"/>
  <c r="Z77" i="4"/>
  <c r="Y77" i="4"/>
  <c r="Z33" i="4"/>
  <c r="Y33" i="4"/>
  <c r="Y68" i="4"/>
  <c r="Z68" i="4"/>
  <c r="Z93" i="4"/>
  <c r="Y93" i="4"/>
  <c r="Z49" i="4"/>
  <c r="Y49" i="4"/>
  <c r="Y75" i="4"/>
  <c r="Z75" i="4"/>
  <c r="Z41" i="4"/>
  <c r="Y41" i="4"/>
  <c r="Z54" i="4"/>
  <c r="Y54" i="4"/>
  <c r="Y31" i="4"/>
  <c r="Z31" i="4"/>
  <c r="Y95" i="4"/>
  <c r="Z95" i="4"/>
  <c r="Z82" i="4"/>
  <c r="Y82" i="4"/>
  <c r="Y35" i="4"/>
  <c r="Z35" i="4"/>
  <c r="Z99" i="4"/>
  <c r="Y99" i="4"/>
  <c r="Y60" i="4"/>
  <c r="Z60" i="4"/>
  <c r="Y64" i="4"/>
  <c r="Z64" i="4"/>
  <c r="Z85" i="4"/>
  <c r="Y85" i="4"/>
  <c r="R66" i="2"/>
  <c r="R87" i="2"/>
  <c r="R88" i="2"/>
  <c r="R74" i="2"/>
  <c r="AG12" i="2"/>
  <c r="AH12" i="2"/>
  <c r="AG11" i="2"/>
  <c r="AH11" i="2"/>
  <c r="AF13" i="2"/>
  <c r="AF14" i="2"/>
  <c r="R42" i="2"/>
  <c r="R55" i="2"/>
  <c r="R48" i="2"/>
  <c r="R58" i="2"/>
  <c r="H56" i="2"/>
  <c r="G56" i="2"/>
  <c r="G66" i="2"/>
  <c r="H66" i="2"/>
  <c r="G67" i="2"/>
  <c r="H67" i="2"/>
  <c r="H68" i="2"/>
  <c r="G68" i="2"/>
  <c r="G80" i="2"/>
  <c r="H80" i="2"/>
  <c r="G71" i="2"/>
  <c r="H71" i="2"/>
  <c r="G78" i="2"/>
  <c r="H78" i="2"/>
  <c r="G97" i="2"/>
  <c r="H97" i="2"/>
  <c r="H72" i="2"/>
  <c r="G72" i="2"/>
  <c r="G74" i="2"/>
  <c r="H74" i="2"/>
  <c r="H88" i="2"/>
  <c r="G88" i="2"/>
  <c r="G75" i="2"/>
  <c r="H75" i="2"/>
  <c r="H76" i="2"/>
  <c r="G76" i="2"/>
  <c r="G79" i="2"/>
  <c r="H79" i="2"/>
  <c r="G70" i="2"/>
  <c r="H70" i="2"/>
  <c r="G89" i="2"/>
  <c r="H89" i="2"/>
  <c r="G83" i="2"/>
  <c r="H83" i="2"/>
  <c r="G81" i="2"/>
  <c r="H81" i="2"/>
  <c r="G90" i="2"/>
  <c r="H90" i="2"/>
  <c r="G91" i="2"/>
  <c r="H91" i="2"/>
  <c r="H92" i="2"/>
  <c r="G92" i="2"/>
  <c r="G61" i="2"/>
  <c r="H61" i="2"/>
  <c r="G95" i="2"/>
  <c r="H95" i="2"/>
  <c r="G54" i="2"/>
  <c r="H54" i="2"/>
  <c r="G73" i="2"/>
  <c r="H73" i="2"/>
  <c r="G53" i="2"/>
  <c r="H53" i="2"/>
  <c r="R71" i="2"/>
  <c r="R60" i="2"/>
  <c r="R72" i="2"/>
  <c r="G98" i="2"/>
  <c r="H98" i="2"/>
  <c r="G99" i="2"/>
  <c r="H99" i="2"/>
  <c r="H100" i="2"/>
  <c r="G100" i="2"/>
  <c r="G69" i="2"/>
  <c r="H69" i="2"/>
  <c r="H64" i="2"/>
  <c r="G64" i="2"/>
  <c r="G65" i="2"/>
  <c r="H65" i="2"/>
  <c r="H84" i="2"/>
  <c r="G84" i="2"/>
  <c r="G87" i="2"/>
  <c r="H87" i="2"/>
  <c r="G77" i="2"/>
  <c r="H77" i="2"/>
  <c r="G93" i="2"/>
  <c r="H93" i="2"/>
  <c r="G57" i="2"/>
  <c r="H57" i="2"/>
  <c r="G62" i="2"/>
  <c r="H62" i="2"/>
  <c r="R73" i="2"/>
  <c r="R83" i="2"/>
  <c r="G50" i="2"/>
  <c r="H50" i="2"/>
  <c r="G51" i="2"/>
  <c r="H51" i="2"/>
  <c r="G52" i="2"/>
  <c r="H52" i="2"/>
  <c r="H96" i="2"/>
  <c r="G96" i="2"/>
  <c r="G85" i="2"/>
  <c r="H85" i="2"/>
  <c r="G55" i="2"/>
  <c r="H55" i="2"/>
  <c r="G94" i="2"/>
  <c r="H94" i="2"/>
  <c r="G49" i="2"/>
  <c r="H49" i="2"/>
  <c r="G82" i="2"/>
  <c r="H82" i="2"/>
  <c r="R86" i="2"/>
  <c r="G58" i="2"/>
  <c r="H58" i="2"/>
  <c r="G59" i="2"/>
  <c r="H59" i="2"/>
  <c r="H60" i="2"/>
  <c r="G60" i="2"/>
  <c r="G63" i="2"/>
  <c r="H63" i="2"/>
  <c r="G86" i="2"/>
  <c r="H86" i="2"/>
  <c r="G41" i="2"/>
  <c r="H41" i="2"/>
  <c r="R94" i="2"/>
  <c r="R92" i="2"/>
  <c r="R54" i="2"/>
  <c r="R89" i="2"/>
  <c r="R56" i="2"/>
  <c r="R65" i="2"/>
  <c r="R93" i="2"/>
  <c r="R67" i="2"/>
  <c r="R63" i="2"/>
  <c r="R64" i="2"/>
  <c r="R75" i="2"/>
  <c r="R62" i="2"/>
  <c r="R76" i="2"/>
  <c r="R84" i="2"/>
  <c r="R95" i="2"/>
  <c r="R96" i="2"/>
  <c r="R68" i="2"/>
  <c r="R52" i="2"/>
  <c r="R70" i="2"/>
  <c r="R57" i="2"/>
  <c r="R53" i="2"/>
  <c r="R49" i="2"/>
  <c r="R77" i="2"/>
  <c r="R51" i="2"/>
  <c r="R91" i="2"/>
  <c r="R69" i="2"/>
  <c r="R47" i="2"/>
  <c r="P56" i="2"/>
  <c r="Q56" i="2"/>
  <c r="P54" i="2"/>
  <c r="Q54" i="2"/>
  <c r="P69" i="2"/>
  <c r="Q69" i="2"/>
  <c r="Q50" i="2"/>
  <c r="P50" i="2"/>
  <c r="Q91" i="2"/>
  <c r="P91" i="2"/>
  <c r="P97" i="2"/>
  <c r="Q97" i="2"/>
  <c r="P88" i="2"/>
  <c r="Q88" i="2"/>
  <c r="P60" i="2"/>
  <c r="Q60" i="2"/>
  <c r="P92" i="2"/>
  <c r="Q92" i="2"/>
  <c r="P95" i="2"/>
  <c r="Q95" i="2"/>
  <c r="P99" i="2"/>
  <c r="Q99" i="2"/>
  <c r="Q83" i="2"/>
  <c r="P83" i="2"/>
  <c r="P89" i="2"/>
  <c r="Q89" i="2"/>
  <c r="P64" i="2"/>
  <c r="Q64" i="2"/>
  <c r="P96" i="2"/>
  <c r="Q96" i="2"/>
  <c r="P49" i="2"/>
  <c r="Q49" i="2"/>
  <c r="P87" i="2"/>
  <c r="Q87" i="2"/>
  <c r="Q98" i="2"/>
  <c r="P98" i="2"/>
  <c r="P75" i="2"/>
  <c r="Q75" i="2"/>
  <c r="P81" i="2"/>
  <c r="Q81" i="2"/>
  <c r="R97" i="2"/>
  <c r="P100" i="2"/>
  <c r="Q100" i="2"/>
  <c r="P53" i="2"/>
  <c r="Q53" i="2"/>
  <c r="P79" i="2"/>
  <c r="Q79" i="2"/>
  <c r="Q94" i="2"/>
  <c r="P94" i="2"/>
  <c r="Q90" i="2"/>
  <c r="P90" i="2"/>
  <c r="Q67" i="2"/>
  <c r="P67" i="2"/>
  <c r="P73" i="2"/>
  <c r="Q73" i="2"/>
  <c r="R99" i="2"/>
  <c r="P68" i="2"/>
  <c r="Q68" i="2"/>
  <c r="P72" i="2"/>
  <c r="Q72" i="2"/>
  <c r="P57" i="2"/>
  <c r="Q57" i="2"/>
  <c r="P71" i="2"/>
  <c r="Q71" i="2"/>
  <c r="P86" i="2"/>
  <c r="Q86" i="2"/>
  <c r="Q82" i="2"/>
  <c r="P82" i="2"/>
  <c r="P59" i="2"/>
  <c r="Q59" i="2"/>
  <c r="P65" i="2"/>
  <c r="Q65" i="2"/>
  <c r="R81" i="2"/>
  <c r="R85" i="2"/>
  <c r="R59" i="2"/>
  <c r="P76" i="2"/>
  <c r="Q76" i="2"/>
  <c r="P61" i="2"/>
  <c r="Q61" i="2"/>
  <c r="P63" i="2"/>
  <c r="Q63" i="2"/>
  <c r="P78" i="2"/>
  <c r="Q78" i="2"/>
  <c r="P93" i="2"/>
  <c r="Q93" i="2"/>
  <c r="Q74" i="2"/>
  <c r="P74" i="2"/>
  <c r="V8" i="2"/>
  <c r="E8" i="2" s="1"/>
  <c r="Q51" i="2"/>
  <c r="P51" i="2"/>
  <c r="D7" i="2"/>
  <c r="P48" i="2"/>
  <c r="Q48" i="2"/>
  <c r="P80" i="2"/>
  <c r="Q80" i="2"/>
  <c r="P55" i="2"/>
  <c r="Q55" i="2"/>
  <c r="P70" i="2"/>
  <c r="Q70" i="2"/>
  <c r="P85" i="2"/>
  <c r="Q85" i="2"/>
  <c r="Q66" i="2"/>
  <c r="P66" i="2"/>
  <c r="P52" i="2"/>
  <c r="Q52" i="2"/>
  <c r="P84" i="2"/>
  <c r="Q84" i="2"/>
  <c r="P47" i="2"/>
  <c r="Q47" i="2"/>
  <c r="P62" i="2"/>
  <c r="Q62" i="2"/>
  <c r="P77" i="2"/>
  <c r="Q77" i="2"/>
  <c r="Q58" i="2"/>
  <c r="P58" i="2"/>
  <c r="R78" i="2"/>
  <c r="R61" i="2"/>
  <c r="R100" i="2"/>
  <c r="D8" i="2"/>
  <c r="U9" i="2"/>
  <c r="G40" i="2" l="1"/>
  <c r="G44" i="2"/>
  <c r="G48" i="2"/>
  <c r="R37" i="2"/>
  <c r="R34" i="2"/>
  <c r="P46" i="2"/>
  <c r="R36" i="2"/>
  <c r="H47" i="2"/>
  <c r="H38" i="2"/>
  <c r="H45" i="2"/>
  <c r="H36" i="2"/>
  <c r="P37" i="2"/>
  <c r="R43" i="2"/>
  <c r="G46" i="2"/>
  <c r="H37" i="2"/>
  <c r="P36" i="2"/>
  <c r="Q45" i="2"/>
  <c r="Q37" i="2"/>
  <c r="H39" i="2"/>
  <c r="X24" i="2"/>
  <c r="E37" i="2"/>
  <c r="H43" i="2"/>
  <c r="Z23" i="2"/>
  <c r="R23" i="2" s="1"/>
  <c r="Q44" i="2"/>
  <c r="H42" i="2"/>
  <c r="X25" i="2"/>
  <c r="Z22" i="2"/>
  <c r="P45" i="2"/>
  <c r="Q36" i="2"/>
  <c r="X23" i="2"/>
  <c r="X38" i="2"/>
  <c r="Z38" i="2"/>
  <c r="R38" i="2" s="1"/>
  <c r="E21" i="2"/>
  <c r="X26" i="2"/>
  <c r="E27" i="2"/>
  <c r="X32" i="2"/>
  <c r="X30" i="2"/>
  <c r="X28" i="2"/>
  <c r="Z30" i="2"/>
  <c r="Z28" i="2"/>
  <c r="Z29" i="2"/>
  <c r="R29" i="2" s="1"/>
  <c r="X31" i="2"/>
  <c r="X29" i="2"/>
  <c r="V9" i="2"/>
  <c r="Z10" i="2" s="1"/>
  <c r="E38" i="2"/>
  <c r="Z41" i="2"/>
  <c r="R41" i="2" s="1"/>
  <c r="X39" i="2"/>
  <c r="X40" i="2"/>
  <c r="X43" i="2"/>
  <c r="X42" i="2"/>
  <c r="Z40" i="2"/>
  <c r="R40" i="2" s="1"/>
  <c r="Z39" i="2"/>
  <c r="R39" i="2" s="1"/>
  <c r="X41" i="2"/>
  <c r="D24" i="2"/>
  <c r="U25" i="2"/>
  <c r="AA29" i="2" s="1"/>
  <c r="W25" i="2"/>
  <c r="AA25" i="2"/>
  <c r="Y25" i="2"/>
  <c r="R25" i="2" s="1"/>
  <c r="U30" i="2"/>
  <c r="Y32" i="2" s="1"/>
  <c r="R32" i="2" s="1"/>
  <c r="Y30" i="2"/>
  <c r="D29" i="2"/>
  <c r="AP10" i="4"/>
  <c r="AJ10" i="4"/>
  <c r="AL10" i="4"/>
  <c r="AG14" i="2"/>
  <c r="AH14" i="2"/>
  <c r="AG13" i="2"/>
  <c r="AH13" i="2"/>
  <c r="AF15" i="2"/>
  <c r="AF16" i="2"/>
  <c r="AA10" i="2"/>
  <c r="H10" i="2" s="1"/>
  <c r="W10" i="2"/>
  <c r="Y10" i="2"/>
  <c r="U10" i="2"/>
  <c r="D9" i="2"/>
  <c r="V10" i="2"/>
  <c r="R30" i="2" l="1"/>
  <c r="W28" i="2"/>
  <c r="Q28" i="2" s="1"/>
  <c r="E9" i="2"/>
  <c r="Y26" i="2"/>
  <c r="R26" i="2" s="1"/>
  <c r="W27" i="2"/>
  <c r="P27" i="2" s="1"/>
  <c r="AA28" i="2"/>
  <c r="H28" i="2" s="1"/>
  <c r="X10" i="2"/>
  <c r="Q10" i="2" s="1"/>
  <c r="Z11" i="2"/>
  <c r="AA26" i="2"/>
  <c r="G26" i="2" s="1"/>
  <c r="AA27" i="2"/>
  <c r="G27" i="2" s="1"/>
  <c r="Y27" i="2"/>
  <c r="R27" i="2" s="1"/>
  <c r="AC10" i="2"/>
  <c r="G10" i="2" s="1"/>
  <c r="W26" i="2"/>
  <c r="Q26" i="2" s="1"/>
  <c r="W29" i="2"/>
  <c r="P29" i="2" s="1"/>
  <c r="P38" i="2"/>
  <c r="Q38" i="2"/>
  <c r="Q42" i="2"/>
  <c r="P42" i="2"/>
  <c r="Q39" i="2"/>
  <c r="P39" i="2"/>
  <c r="P43" i="2"/>
  <c r="Q43" i="2"/>
  <c r="P40" i="2"/>
  <c r="Q40" i="2"/>
  <c r="P41" i="2"/>
  <c r="Q41" i="2"/>
  <c r="G29" i="2"/>
  <c r="H29" i="2"/>
  <c r="W31" i="2"/>
  <c r="P25" i="2"/>
  <c r="Q25" i="2"/>
  <c r="W34" i="2"/>
  <c r="W35" i="2"/>
  <c r="D30" i="2"/>
  <c r="AA35" i="2"/>
  <c r="Y33" i="2"/>
  <c r="R33" i="2" s="1"/>
  <c r="AA31" i="2"/>
  <c r="G25" i="2"/>
  <c r="H25" i="2"/>
  <c r="Y31" i="2"/>
  <c r="R31" i="2" s="1"/>
  <c r="W32" i="2"/>
  <c r="AA34" i="2"/>
  <c r="AA32" i="2"/>
  <c r="AA30" i="2"/>
  <c r="W30" i="2"/>
  <c r="Y28" i="2"/>
  <c r="R28" i="2" s="1"/>
  <c r="D25" i="2"/>
  <c r="W33" i="2"/>
  <c r="AA33" i="2"/>
  <c r="P28" i="2"/>
  <c r="AN11" i="4"/>
  <c r="AA11" i="4" s="1"/>
  <c r="AP11" i="4"/>
  <c r="Y10" i="4"/>
  <c r="Z10" i="4"/>
  <c r="AJ11" i="4"/>
  <c r="AL11" i="4"/>
  <c r="AG15" i="2"/>
  <c r="AH15" i="2"/>
  <c r="AG16" i="2"/>
  <c r="AH16" i="2"/>
  <c r="AC11" i="2"/>
  <c r="U11" i="2"/>
  <c r="AA11" i="2"/>
  <c r="H11" i="2" s="1"/>
  <c r="W11" i="2"/>
  <c r="R10" i="2"/>
  <c r="Y11" i="2"/>
  <c r="X11" i="2"/>
  <c r="D10" i="2"/>
  <c r="V11" i="2"/>
  <c r="E10" i="2"/>
  <c r="AH10" i="4" l="1"/>
  <c r="AI10" i="4"/>
  <c r="P10" i="2"/>
  <c r="Q27" i="2"/>
  <c r="G28" i="2"/>
  <c r="R11" i="2"/>
  <c r="H26" i="2"/>
  <c r="P26" i="2"/>
  <c r="H27" i="2"/>
  <c r="Q29" i="2"/>
  <c r="Q30" i="2"/>
  <c r="P30" i="2"/>
  <c r="P35" i="2"/>
  <c r="Q35" i="2"/>
  <c r="G30" i="2"/>
  <c r="H30" i="2"/>
  <c r="G33" i="2"/>
  <c r="H33" i="2"/>
  <c r="H32" i="2"/>
  <c r="G32" i="2"/>
  <c r="G31" i="2"/>
  <c r="H31" i="2"/>
  <c r="P31" i="2"/>
  <c r="Q31" i="2"/>
  <c r="Q34" i="2"/>
  <c r="P34" i="2"/>
  <c r="AA12" i="2"/>
  <c r="G12" i="2" s="1"/>
  <c r="U12" i="2"/>
  <c r="W13" i="2" s="1"/>
  <c r="P33" i="2"/>
  <c r="Q33" i="2"/>
  <c r="H34" i="2"/>
  <c r="G34" i="2"/>
  <c r="P32" i="2"/>
  <c r="Q32" i="2"/>
  <c r="G35" i="2"/>
  <c r="H35" i="2"/>
  <c r="AJ12" i="4"/>
  <c r="AL13" i="4" s="1"/>
  <c r="AN12" i="4"/>
  <c r="AA12" i="4" s="1"/>
  <c r="AP12" i="4"/>
  <c r="AL12" i="4"/>
  <c r="Y12" i="4" s="1"/>
  <c r="Y11" i="4"/>
  <c r="Z11" i="4"/>
  <c r="I10" i="2"/>
  <c r="Y12" i="2"/>
  <c r="W12" i="2"/>
  <c r="AC12" i="2"/>
  <c r="P11" i="2"/>
  <c r="D11" i="2"/>
  <c r="Q11" i="2"/>
  <c r="Z12" i="2"/>
  <c r="V12" i="2"/>
  <c r="E11" i="2"/>
  <c r="X12" i="2"/>
  <c r="AI11" i="4" l="1"/>
  <c r="AH11" i="4"/>
  <c r="D10" i="4"/>
  <c r="C10" i="4"/>
  <c r="X10" i="4"/>
  <c r="D10" i="1"/>
  <c r="H12" i="2"/>
  <c r="AA13" i="2"/>
  <c r="H13" i="2" s="1"/>
  <c r="AP13" i="4"/>
  <c r="Y13" i="2"/>
  <c r="U13" i="2"/>
  <c r="D12" i="2"/>
  <c r="I12" i="2" s="1"/>
  <c r="AJ13" i="4"/>
  <c r="AP14" i="4" s="1"/>
  <c r="AN13" i="4"/>
  <c r="AA13" i="4" s="1"/>
  <c r="R12" i="2"/>
  <c r="Z12" i="4"/>
  <c r="Z13" i="4"/>
  <c r="Y13" i="4"/>
  <c r="X13" i="2"/>
  <c r="P13" i="2" s="1"/>
  <c r="AC13" i="2"/>
  <c r="P12" i="2"/>
  <c r="Q12" i="2"/>
  <c r="Z13" i="2"/>
  <c r="V13" i="2"/>
  <c r="E12" i="2"/>
  <c r="J11" i="4" l="1"/>
  <c r="AH12" i="4"/>
  <c r="AH13" i="4" s="1"/>
  <c r="AI12" i="4"/>
  <c r="D11" i="4"/>
  <c r="B11" i="4"/>
  <c r="G13" i="2"/>
  <c r="R13" i="2"/>
  <c r="AC14" i="2"/>
  <c r="U14" i="2"/>
  <c r="AA15" i="2" s="1"/>
  <c r="D13" i="2"/>
  <c r="I13" i="2" s="1"/>
  <c r="W14" i="2"/>
  <c r="Y14" i="2"/>
  <c r="AA14" i="2"/>
  <c r="AN14" i="4"/>
  <c r="AA14" i="4" s="1"/>
  <c r="AJ14" i="4"/>
  <c r="AP15" i="4" s="1"/>
  <c r="AL14" i="4"/>
  <c r="Q13" i="2"/>
  <c r="Z14" i="2"/>
  <c r="V14" i="2"/>
  <c r="E13" i="2"/>
  <c r="X14" i="2"/>
  <c r="AI13" i="4" l="1"/>
  <c r="K13" i="4" s="1"/>
  <c r="J12" i="4"/>
  <c r="D12" i="4"/>
  <c r="B12" i="4"/>
  <c r="W15" i="2"/>
  <c r="AC15" i="2"/>
  <c r="R14" i="2"/>
  <c r="AN15" i="4"/>
  <c r="AA15" i="4" s="1"/>
  <c r="H15" i="2"/>
  <c r="G15" i="2"/>
  <c r="H14" i="2"/>
  <c r="G14" i="2"/>
  <c r="D14" i="2"/>
  <c r="U15" i="2"/>
  <c r="AA16" i="2" s="1"/>
  <c r="Y15" i="2"/>
  <c r="AJ15" i="4"/>
  <c r="AL16" i="4" s="1"/>
  <c r="AL15" i="4"/>
  <c r="Z14" i="4"/>
  <c r="Y14" i="4"/>
  <c r="Q14" i="2"/>
  <c r="P14" i="2"/>
  <c r="Z15" i="2"/>
  <c r="V15" i="2"/>
  <c r="E14" i="2"/>
  <c r="X15" i="2"/>
  <c r="AI14" i="4" l="1"/>
  <c r="AH14" i="4"/>
  <c r="AN16" i="4"/>
  <c r="AA16" i="4" s="1"/>
  <c r="AP16" i="4"/>
  <c r="R15" i="2"/>
  <c r="D15" i="2"/>
  <c r="I15" i="2" s="1"/>
  <c r="U16" i="2"/>
  <c r="W17" i="2" s="1"/>
  <c r="Y16" i="2"/>
  <c r="W16" i="2"/>
  <c r="H16" i="2"/>
  <c r="G16" i="2"/>
  <c r="I14" i="2"/>
  <c r="Y15" i="4"/>
  <c r="Z15" i="4"/>
  <c r="Y16" i="4"/>
  <c r="Z16" i="4"/>
  <c r="AJ16" i="4"/>
  <c r="Z16" i="2"/>
  <c r="AC16" i="2"/>
  <c r="Q15" i="2"/>
  <c r="P15" i="2"/>
  <c r="V16" i="2"/>
  <c r="E15" i="2"/>
  <c r="X16" i="2"/>
  <c r="J14" i="4" l="1"/>
  <c r="AI15" i="4"/>
  <c r="AH15" i="4"/>
  <c r="AH16" i="4" s="1"/>
  <c r="R16" i="2"/>
  <c r="AA17" i="2"/>
  <c r="H17" i="2" s="1"/>
  <c r="D16" i="2"/>
  <c r="I16" i="2" s="1"/>
  <c r="U17" i="2"/>
  <c r="Y17" i="2"/>
  <c r="AJ17" i="4"/>
  <c r="AN18" i="4" s="1"/>
  <c r="AA18" i="4" s="1"/>
  <c r="AN17" i="4"/>
  <c r="AA17" i="4" s="1"/>
  <c r="AL17" i="4"/>
  <c r="AP17" i="4"/>
  <c r="P16" i="2"/>
  <c r="Q16" i="2"/>
  <c r="Z17" i="2"/>
  <c r="V17" i="2"/>
  <c r="Z18" i="2" s="1"/>
  <c r="E16" i="2"/>
  <c r="X17" i="2"/>
  <c r="AI16" i="4" l="1"/>
  <c r="K16" i="4" s="1"/>
  <c r="J15" i="4"/>
  <c r="AP18" i="4"/>
  <c r="R17" i="2"/>
  <c r="G17" i="2"/>
  <c r="AL18" i="4"/>
  <c r="Z18" i="4" s="1"/>
  <c r="U18" i="2"/>
  <c r="AA19" i="2" s="1"/>
  <c r="D17" i="2"/>
  <c r="W18" i="2"/>
  <c r="AA18" i="2"/>
  <c r="Y18" i="2"/>
  <c r="R18" i="2" s="1"/>
  <c r="Z17" i="4"/>
  <c r="Y17" i="4"/>
  <c r="AI17" i="4" s="1"/>
  <c r="AJ18" i="4"/>
  <c r="P17" i="2"/>
  <c r="Q17" i="2"/>
  <c r="X21" i="2"/>
  <c r="Z20" i="2"/>
  <c r="Z19" i="2"/>
  <c r="X19" i="2"/>
  <c r="E17" i="2"/>
  <c r="X22" i="2"/>
  <c r="X18" i="2"/>
  <c r="X20" i="2"/>
  <c r="J17" i="4" l="1"/>
  <c r="AH17" i="4"/>
  <c r="Y18" i="4"/>
  <c r="AI18" i="4" s="1"/>
  <c r="K18" i="4" s="1"/>
  <c r="H19" i="2"/>
  <c r="G19" i="2"/>
  <c r="D18" i="2"/>
  <c r="U19" i="2"/>
  <c r="W23" i="2" s="1"/>
  <c r="W19" i="2"/>
  <c r="P19" i="2" s="1"/>
  <c r="H18" i="2"/>
  <c r="G18" i="2"/>
  <c r="Y19" i="2"/>
  <c r="R19" i="2" s="1"/>
  <c r="AJ19" i="4"/>
  <c r="AN24" i="4" s="1"/>
  <c r="AA24" i="4" s="1"/>
  <c r="AP19" i="4"/>
  <c r="AN19" i="4"/>
  <c r="AA19" i="4" s="1"/>
  <c r="AL19" i="4"/>
  <c r="Q18" i="2"/>
  <c r="P18" i="2"/>
  <c r="AH18" i="4" l="1"/>
  <c r="AL20" i="4"/>
  <c r="Y20" i="4" s="1"/>
  <c r="AA21" i="2"/>
  <c r="G21" i="2" s="1"/>
  <c r="Q19" i="2"/>
  <c r="AA23" i="2"/>
  <c r="G23" i="2" s="1"/>
  <c r="Y21" i="2"/>
  <c r="R21" i="2" s="1"/>
  <c r="P23" i="2"/>
  <c r="Q23" i="2"/>
  <c r="AP23" i="4"/>
  <c r="D19" i="2"/>
  <c r="AA24" i="2"/>
  <c r="Y22" i="2"/>
  <c r="R22" i="2" s="1"/>
  <c r="W24" i="2"/>
  <c r="Y20" i="2"/>
  <c r="R20" i="2" s="1"/>
  <c r="AA20" i="2"/>
  <c r="AA22" i="2"/>
  <c r="W20" i="2"/>
  <c r="W22" i="2"/>
  <c r="AP20" i="4"/>
  <c r="W21" i="2"/>
  <c r="AP21" i="4"/>
  <c r="AN21" i="4"/>
  <c r="AA21" i="4" s="1"/>
  <c r="AL21" i="4"/>
  <c r="Z21" i="4" s="1"/>
  <c r="AN22" i="4"/>
  <c r="AA22" i="4" s="1"/>
  <c r="Y19" i="4"/>
  <c r="Z19" i="4"/>
  <c r="AL23" i="4"/>
  <c r="AN25" i="4"/>
  <c r="AA25" i="4" s="1"/>
  <c r="AL24" i="4"/>
  <c r="AP24" i="4"/>
  <c r="AN23" i="4"/>
  <c r="AA23" i="4" s="1"/>
  <c r="AP22" i="4"/>
  <c r="AL22" i="4"/>
  <c r="AN20" i="4"/>
  <c r="AA20" i="4" s="1"/>
  <c r="G11" i="2"/>
  <c r="I11" i="2" s="1"/>
  <c r="AI25" i="4" l="1"/>
  <c r="AH25" i="4"/>
  <c r="AI19" i="4"/>
  <c r="K19" i="4" s="1"/>
  <c r="AH19" i="4"/>
  <c r="Z20" i="4"/>
  <c r="H23" i="2"/>
  <c r="H21" i="2"/>
  <c r="Y21" i="4"/>
  <c r="H24" i="2"/>
  <c r="G24" i="2"/>
  <c r="P22" i="2"/>
  <c r="Q22" i="2"/>
  <c r="P20" i="2"/>
  <c r="Q20" i="2"/>
  <c r="G22" i="2"/>
  <c r="H22" i="2"/>
  <c r="H20" i="2"/>
  <c r="G20" i="2"/>
  <c r="P24" i="2"/>
  <c r="Q24" i="2"/>
  <c r="P21" i="2"/>
  <c r="Q21" i="2"/>
  <c r="Z23" i="4"/>
  <c r="Y23" i="4"/>
  <c r="Z22" i="4"/>
  <c r="Y22" i="4"/>
  <c r="Z24" i="4"/>
  <c r="Y24" i="4"/>
  <c r="U10" i="4"/>
  <c r="AD10" i="4"/>
  <c r="AE10" i="4"/>
  <c r="AB10" i="4"/>
  <c r="C10" i="1"/>
  <c r="AC10" i="4"/>
  <c r="AI20" i="4" l="1"/>
  <c r="K20" i="4" s="1"/>
  <c r="AH20" i="4"/>
  <c r="AH21" i="4" s="1"/>
  <c r="AH22" i="4" s="1"/>
  <c r="AH23" i="4" s="1"/>
  <c r="AH24" i="4" s="1"/>
  <c r="AI21" i="4"/>
  <c r="E10" i="4"/>
  <c r="R10" i="4" s="1"/>
  <c r="V10" i="4"/>
  <c r="AI22" i="4" l="1"/>
  <c r="J22" i="4" s="1"/>
  <c r="J21" i="4"/>
  <c r="C21" i="4"/>
  <c r="B21" i="4"/>
  <c r="AQ11" i="4"/>
  <c r="W10" i="4"/>
  <c r="L10" i="4"/>
  <c r="AI23" i="4" l="1"/>
  <c r="B22" i="4"/>
  <c r="M10" i="4"/>
  <c r="S10" i="4"/>
  <c r="A10" i="4"/>
  <c r="AS11" i="4"/>
  <c r="K23" i="4" l="1"/>
  <c r="AI24" i="4"/>
  <c r="B23" i="4"/>
  <c r="T10" i="4"/>
  <c r="P11" i="4" s="1"/>
  <c r="B10" i="1"/>
  <c r="G10" i="1"/>
  <c r="K24" i="4" l="1"/>
  <c r="B24" i="4"/>
  <c r="AT11" i="4"/>
  <c r="AR11" i="4"/>
  <c r="Q11" i="4"/>
  <c r="AB11" i="4" l="1"/>
  <c r="AC11" i="4"/>
  <c r="AD11" i="4"/>
  <c r="I11" i="4"/>
  <c r="D11" i="1" s="1"/>
  <c r="I12" i="4" l="1"/>
  <c r="D12" i="1" s="1"/>
  <c r="AE11" i="4"/>
  <c r="C11" i="1"/>
  <c r="AD12" i="4" l="1"/>
  <c r="AB12" i="4"/>
  <c r="C12" i="1"/>
  <c r="V11" i="4"/>
  <c r="W11" i="4"/>
  <c r="E11" i="4"/>
  <c r="W12" i="4" l="1"/>
  <c r="D13" i="4" l="1"/>
  <c r="B13" i="4"/>
  <c r="D14" i="4" l="1"/>
  <c r="B14" i="4"/>
  <c r="I13" i="4"/>
  <c r="D13" i="1" s="1"/>
  <c r="AC12" i="4"/>
  <c r="AE12" i="4"/>
  <c r="L12" i="4" s="1"/>
  <c r="V12" i="4" l="1"/>
  <c r="AE13" i="4" l="1"/>
  <c r="V13" i="4"/>
  <c r="AB13" i="4"/>
  <c r="AC13" i="4"/>
  <c r="AE14" i="4"/>
  <c r="AC14" i="4"/>
  <c r="C13" i="1"/>
  <c r="C14" i="1"/>
  <c r="AD13" i="4"/>
  <c r="X13" i="4" l="1"/>
  <c r="I14" i="4"/>
  <c r="D14" i="1" s="1"/>
  <c r="D15" i="4" l="1"/>
  <c r="B15" i="4"/>
  <c r="C15" i="1" s="1"/>
  <c r="AD14" i="4"/>
  <c r="AB14" i="4"/>
  <c r="AC15" i="4"/>
  <c r="AE15" i="4"/>
  <c r="I15" i="4"/>
  <c r="D15" i="1" s="1"/>
  <c r="V14" i="4" l="1"/>
  <c r="E14" i="4"/>
  <c r="W14" i="4"/>
  <c r="AD15" i="4" l="1"/>
  <c r="AB15" i="4"/>
  <c r="W15" i="4" l="1"/>
  <c r="L15" i="4"/>
  <c r="D16" i="4" l="1"/>
  <c r="B16" i="4"/>
  <c r="C16" i="1" s="1"/>
  <c r="V15" i="4"/>
  <c r="I16" i="4"/>
  <c r="D16" i="1" s="1"/>
  <c r="AC16" i="4"/>
  <c r="AE16" i="4"/>
  <c r="B17" i="4" l="1"/>
  <c r="C17" i="1" s="1"/>
  <c r="D17" i="4"/>
  <c r="AC17" i="4"/>
  <c r="AE17" i="4"/>
  <c r="I17" i="4"/>
  <c r="D17" i="1" s="1"/>
  <c r="AB16" i="4" l="1"/>
  <c r="AD16" i="4"/>
  <c r="X16" i="4"/>
  <c r="V16" i="4" l="1"/>
  <c r="E16" i="4"/>
  <c r="L16" i="4"/>
  <c r="C18" i="4" l="1"/>
  <c r="B18" i="4"/>
  <c r="C18" i="1" s="1"/>
  <c r="AB17" i="4"/>
  <c r="AD17" i="4"/>
  <c r="AC18" i="4"/>
  <c r="AE18" i="4"/>
  <c r="I18" i="4"/>
  <c r="D18" i="1" s="1"/>
  <c r="W17" i="4" l="1"/>
  <c r="V17" i="4"/>
  <c r="E17" i="4"/>
  <c r="L18" i="4" l="1"/>
  <c r="X18" i="4" l="1"/>
  <c r="U18" i="4"/>
  <c r="B19" i="4" l="1"/>
  <c r="C19" i="1" s="1"/>
  <c r="C19" i="4"/>
  <c r="AC19" i="4"/>
  <c r="AE19" i="4"/>
  <c r="I19" i="4"/>
  <c r="D19" i="1" s="1"/>
  <c r="AB18" i="4" l="1"/>
  <c r="AD18" i="4"/>
  <c r="X19" i="4" l="1"/>
  <c r="U19" i="4"/>
  <c r="C20" i="4" l="1"/>
  <c r="B20" i="4"/>
  <c r="C20" i="1" s="1"/>
  <c r="I20" i="4"/>
  <c r="D20" i="1" s="1"/>
  <c r="AC20" i="4"/>
  <c r="AE20" i="4"/>
  <c r="AB19" i="4" l="1"/>
  <c r="AD19" i="4"/>
  <c r="E19" i="4" l="1"/>
  <c r="X20" i="4" l="1"/>
  <c r="U20" i="4"/>
  <c r="AD20" i="4" l="1"/>
  <c r="AB20" i="4"/>
  <c r="C22" i="1"/>
  <c r="AC21" i="4"/>
  <c r="AD21" i="4"/>
  <c r="AB21" i="4"/>
  <c r="AE21" i="4"/>
  <c r="C21" i="1"/>
  <c r="W31" i="4"/>
  <c r="I21" i="4"/>
  <c r="D21" i="1" s="1"/>
  <c r="AD22" i="4" l="1"/>
  <c r="AB22" i="4"/>
  <c r="AC22" i="4"/>
  <c r="AE22" i="4"/>
  <c r="C23" i="1"/>
  <c r="W21" i="4"/>
  <c r="W32" i="4" l="1"/>
  <c r="AE23" i="4"/>
  <c r="AB23" i="4"/>
  <c r="AD23" i="4"/>
  <c r="AC23" i="4"/>
  <c r="L33" i="4" l="1"/>
  <c r="AS34" i="4" s="1"/>
  <c r="AT34" i="4" s="1"/>
  <c r="X33" i="4"/>
  <c r="C24" i="1"/>
  <c r="U21" i="4"/>
  <c r="W34" i="4" l="1"/>
  <c r="X35" i="4"/>
  <c r="W36" i="4" l="1"/>
  <c r="W37" i="4" l="1"/>
  <c r="I22" i="4"/>
  <c r="D22" i="1" s="1"/>
  <c r="X38" i="4" l="1"/>
  <c r="L38" i="4"/>
  <c r="AS39" i="4" s="1"/>
  <c r="AT39" i="4" s="1"/>
  <c r="X39" i="4"/>
  <c r="X40" i="4" l="1"/>
  <c r="L40" i="4"/>
  <c r="AS41" i="4" s="1"/>
  <c r="AT41" i="4" s="1"/>
  <c r="W41" i="4" l="1"/>
  <c r="I23" i="4"/>
  <c r="D23" i="1" s="1"/>
  <c r="X42" i="4" l="1"/>
  <c r="L42" i="4"/>
  <c r="AS43" i="4" s="1"/>
  <c r="AT43" i="4" s="1"/>
  <c r="W43" i="4" l="1"/>
  <c r="I24" i="4" l="1"/>
  <c r="D24" i="1" s="1"/>
  <c r="U38" i="4" l="1"/>
  <c r="U39" i="4" l="1"/>
  <c r="U40" i="4"/>
  <c r="U42" i="4" l="1"/>
  <c r="U41" i="4"/>
  <c r="U43" i="4" l="1"/>
  <c r="L30" i="4" l="1"/>
  <c r="AB31" i="4" l="1"/>
  <c r="AD31" i="4"/>
  <c r="AE31" i="4"/>
  <c r="AC31" i="4"/>
  <c r="E30" i="4"/>
  <c r="X31" i="4"/>
  <c r="U31" i="4"/>
  <c r="L31" i="4" l="1"/>
  <c r="AS32" i="4" l="1"/>
  <c r="AT32" i="4" s="1"/>
  <c r="V31" i="4"/>
  <c r="E31" i="4"/>
  <c r="U32" i="4"/>
  <c r="L32" i="4"/>
  <c r="AS33" i="4" s="1"/>
  <c r="AT33" i="4" s="1"/>
  <c r="AE32" i="4" l="1"/>
  <c r="AC32" i="4"/>
  <c r="AB32" i="4"/>
  <c r="AD32" i="4"/>
  <c r="AQ32" i="4"/>
  <c r="AR32" i="4" s="1"/>
  <c r="X32" i="4"/>
  <c r="AC33" i="4" l="1"/>
  <c r="AD33" i="4"/>
  <c r="AB33" i="4"/>
  <c r="AE33" i="4"/>
  <c r="E32" i="4"/>
  <c r="V32" i="4"/>
  <c r="U33" i="4"/>
  <c r="W33" i="4"/>
  <c r="AC34" i="4" l="1"/>
  <c r="AE34" i="4"/>
  <c r="AD34" i="4"/>
  <c r="AB34" i="4"/>
  <c r="AQ33" i="4"/>
  <c r="AR33" i="4" s="1"/>
  <c r="E33" i="4" l="1"/>
  <c r="V33" i="4"/>
  <c r="U34" i="4"/>
  <c r="L34" i="4"/>
  <c r="AS35" i="4" l="1"/>
  <c r="AT35" i="4" s="1"/>
  <c r="AQ34" i="4"/>
  <c r="AR34" i="4" s="1"/>
  <c r="X34" i="4"/>
  <c r="AC35" i="4" l="1"/>
  <c r="AB35" i="4"/>
  <c r="AD35" i="4"/>
  <c r="AE35" i="4"/>
  <c r="V34" i="4"/>
  <c r="E34" i="4"/>
  <c r="W35" i="4"/>
  <c r="AQ35" i="4" l="1"/>
  <c r="AR35" i="4" s="1"/>
  <c r="L35" i="4"/>
  <c r="AS36" i="4" l="1"/>
  <c r="AT36" i="4" s="1"/>
  <c r="U35" i="4"/>
  <c r="AE36" i="4" l="1"/>
  <c r="AC36" i="4"/>
  <c r="AB36" i="4"/>
  <c r="AD36" i="4"/>
  <c r="V35" i="4"/>
  <c r="E35" i="4"/>
  <c r="L36" i="4"/>
  <c r="AS37" i="4" s="1"/>
  <c r="AT37" i="4" s="1"/>
  <c r="AQ36" i="4" l="1"/>
  <c r="AR36" i="4" s="1"/>
  <c r="U36" i="4"/>
  <c r="X36" i="4"/>
  <c r="AB37" i="4" l="1"/>
  <c r="AE37" i="4"/>
  <c r="AD37" i="4"/>
  <c r="AC37" i="4"/>
  <c r="E36" i="4"/>
  <c r="V36" i="4"/>
  <c r="X37" i="4"/>
  <c r="L37" i="4"/>
  <c r="AS38" i="4" s="1"/>
  <c r="AT38" i="4" s="1"/>
  <c r="U37" i="4"/>
  <c r="AQ37" i="4" l="1"/>
  <c r="AR37" i="4" s="1"/>
  <c r="AD38" i="4" l="1"/>
  <c r="AC38" i="4"/>
  <c r="AE38" i="4"/>
  <c r="AB38" i="4"/>
  <c r="W38" i="4"/>
  <c r="AE39" i="4" l="1"/>
  <c r="AC39" i="4"/>
  <c r="AD39" i="4"/>
  <c r="AB39" i="4"/>
  <c r="E37" i="4"/>
  <c r="V37" i="4"/>
  <c r="AQ38" i="4" l="1"/>
  <c r="AR38" i="4" s="1"/>
  <c r="V38" i="4" l="1"/>
  <c r="E38" i="4"/>
  <c r="W39" i="4"/>
  <c r="L39" i="4"/>
  <c r="AS40" i="4" l="1"/>
  <c r="AT40" i="4" s="1"/>
  <c r="AQ39" i="4"/>
  <c r="AR39" i="4" s="1"/>
  <c r="AE40" i="4" l="1"/>
  <c r="AC40" i="4"/>
  <c r="AB40" i="4"/>
  <c r="AD40" i="4"/>
  <c r="W40" i="4"/>
  <c r="AB41" i="4" l="1"/>
  <c r="AE41" i="4"/>
  <c r="AD41" i="4"/>
  <c r="AC41" i="4"/>
  <c r="V39" i="4"/>
  <c r="E39" i="4"/>
  <c r="AQ40" i="4" l="1"/>
  <c r="AR40" i="4" s="1"/>
  <c r="E40" i="4" l="1"/>
  <c r="V40" i="4"/>
  <c r="AQ41" i="4" l="1"/>
  <c r="AR41" i="4" s="1"/>
  <c r="W42" i="4" l="1"/>
  <c r="X41" i="4" l="1"/>
  <c r="L41" i="4"/>
  <c r="AS42" i="4" l="1"/>
  <c r="AT42" i="4" s="1"/>
  <c r="V41" i="4"/>
  <c r="E41" i="4"/>
  <c r="AE42" i="4" l="1"/>
  <c r="AC42" i="4"/>
  <c r="AB42" i="4"/>
  <c r="AD42" i="4"/>
  <c r="AQ42" i="4"/>
  <c r="AR42" i="4" s="1"/>
  <c r="AE43" i="4" l="1"/>
  <c r="AD43" i="4"/>
  <c r="AB43" i="4"/>
  <c r="AC43" i="4"/>
  <c r="V42" i="4"/>
  <c r="E42" i="4"/>
  <c r="AQ43" i="4" l="1"/>
  <c r="AR43" i="4" s="1"/>
  <c r="L44" i="4" l="1"/>
  <c r="AS45" i="4" s="1"/>
  <c r="AT45" i="4" s="1"/>
  <c r="X44" i="4"/>
  <c r="E43" i="4" l="1"/>
  <c r="V43" i="4"/>
  <c r="AQ44" i="4" l="1"/>
  <c r="AR44" i="4" s="1"/>
  <c r="X43" i="4"/>
  <c r="L43" i="4"/>
  <c r="AS44" i="4" l="1"/>
  <c r="AT44" i="4" s="1"/>
  <c r="AU44" i="4"/>
  <c r="V44" i="4"/>
  <c r="E44" i="4"/>
  <c r="AB44" i="4" l="1"/>
  <c r="U44" i="4" s="1"/>
  <c r="AD44" i="4"/>
  <c r="W44" i="4" s="1"/>
  <c r="AC44" i="4"/>
  <c r="AE44" i="4"/>
  <c r="AQ45" i="4"/>
  <c r="AR45" i="4" s="1"/>
  <c r="V45" i="4"/>
  <c r="E45" i="4"/>
  <c r="U45" i="4"/>
  <c r="AE45" i="4" l="1"/>
  <c r="AD45" i="4"/>
  <c r="W45" i="4" s="1"/>
  <c r="AB45" i="4"/>
  <c r="AC45" i="4"/>
  <c r="AU45" i="4"/>
  <c r="AQ46" i="4"/>
  <c r="AR46" i="4" s="1"/>
  <c r="X45" i="4"/>
  <c r="L45" i="4"/>
  <c r="AS46" i="4" s="1"/>
  <c r="AT46" i="4" s="1"/>
  <c r="AU46" i="4" l="1"/>
  <c r="X46" i="4" l="1"/>
  <c r="L46" i="4"/>
  <c r="AS47" i="4" s="1"/>
  <c r="AT47" i="4" s="1"/>
  <c r="AB46" i="4"/>
  <c r="AC46" i="4"/>
  <c r="AE46" i="4"/>
  <c r="AD47" i="4" l="1"/>
  <c r="L47" i="4"/>
  <c r="AS48" i="4" s="1"/>
  <c r="AT48" i="4" s="1"/>
  <c r="X47" i="4"/>
  <c r="U46" i="4"/>
  <c r="E46" i="4"/>
  <c r="V46" i="4"/>
  <c r="AE47" i="4"/>
  <c r="AC47" i="4"/>
  <c r="U47" i="4"/>
  <c r="AB47" i="4" l="1"/>
  <c r="X48" i="4"/>
  <c r="L48" i="4"/>
  <c r="AS49" i="4" s="1"/>
  <c r="AT49" i="4" s="1"/>
  <c r="AQ47" i="4"/>
  <c r="AR47" i="4" s="1"/>
  <c r="U48" i="4"/>
  <c r="W46" i="4"/>
  <c r="AD46" i="4"/>
  <c r="AC48" i="4" l="1"/>
  <c r="AD48" i="4"/>
  <c r="AE48" i="4"/>
  <c r="AB48" i="4"/>
  <c r="AU47" i="4"/>
  <c r="X49" i="4"/>
  <c r="L49" i="4"/>
  <c r="AS50" i="4" s="1"/>
  <c r="AT50" i="4" s="1"/>
  <c r="E47" i="4"/>
  <c r="U49" i="4"/>
  <c r="AC49" i="4"/>
  <c r="AB49" i="4"/>
  <c r="AE49" i="4"/>
  <c r="AD49" i="4"/>
  <c r="V47" i="4" l="1"/>
  <c r="X50" i="4"/>
  <c r="L50" i="4"/>
  <c r="AS51" i="4" s="1"/>
  <c r="AT51" i="4" s="1"/>
  <c r="U50" i="4"/>
  <c r="AQ48" i="4"/>
  <c r="AR48" i="4" s="1"/>
  <c r="AB50" i="4" l="1"/>
  <c r="AC50" i="4"/>
  <c r="AE50" i="4"/>
  <c r="AD50" i="4"/>
  <c r="X51" i="4"/>
  <c r="L51" i="4"/>
  <c r="AS52" i="4" s="1"/>
  <c r="AT52" i="4" s="1"/>
  <c r="AU48" i="4"/>
  <c r="AC51" i="4"/>
  <c r="AE51" i="4"/>
  <c r="AB51" i="4"/>
  <c r="AD51" i="4"/>
  <c r="U51" i="4"/>
  <c r="W47" i="4"/>
  <c r="X52" i="4" l="1"/>
  <c r="L52" i="4"/>
  <c r="AS53" i="4" s="1"/>
  <c r="AT53" i="4" s="1"/>
  <c r="AB52" i="4"/>
  <c r="AE52" i="4"/>
  <c r="AD52" i="4"/>
  <c r="AC52" i="4"/>
  <c r="U52" i="4"/>
  <c r="E48" i="4"/>
  <c r="V48" i="4"/>
  <c r="X53" i="4" l="1"/>
  <c r="L53" i="4"/>
  <c r="AS54" i="4" s="1"/>
  <c r="AT54" i="4" s="1"/>
  <c r="AQ49" i="4"/>
  <c r="AR49" i="4" s="1"/>
  <c r="U53" i="4"/>
  <c r="AC53" i="4" l="1"/>
  <c r="AB53" i="4"/>
  <c r="AD53" i="4"/>
  <c r="AE53" i="4"/>
  <c r="AU49" i="4"/>
  <c r="AV47" i="4"/>
  <c r="L54" i="4"/>
  <c r="AS55" i="4" s="1"/>
  <c r="AT55" i="4" s="1"/>
  <c r="X54" i="4"/>
  <c r="V49" i="4"/>
  <c r="W48" i="4"/>
  <c r="AB54" i="4"/>
  <c r="U54" i="4"/>
  <c r="AE54" i="4"/>
  <c r="AC54" i="4"/>
  <c r="AD54" i="4"/>
  <c r="E49" i="4"/>
  <c r="X55" i="4" l="1"/>
  <c r="L55" i="4"/>
  <c r="AS56" i="4" s="1"/>
  <c r="AT56" i="4" s="1"/>
  <c r="AQ50" i="4"/>
  <c r="AR50" i="4" s="1"/>
  <c r="U55" i="4"/>
  <c r="AE55" i="4" l="1"/>
  <c r="AB55" i="4"/>
  <c r="AC55" i="4"/>
  <c r="AD55" i="4"/>
  <c r="X56" i="4"/>
  <c r="L56" i="4"/>
  <c r="AS57" i="4" s="1"/>
  <c r="AT57" i="4" s="1"/>
  <c r="AU50" i="4"/>
  <c r="AB56" i="4"/>
  <c r="U56" i="4"/>
  <c r="AC56" i="4"/>
  <c r="AE56" i="4"/>
  <c r="AD56" i="4"/>
  <c r="AD57" i="4" l="1"/>
  <c r="AV48" i="4"/>
  <c r="X57" i="4"/>
  <c r="L57" i="4"/>
  <c r="AS58" i="4" s="1"/>
  <c r="AT58" i="4" s="1"/>
  <c r="U57" i="4"/>
  <c r="E50" i="4"/>
  <c r="V50" i="4"/>
  <c r="AB57" i="4" l="1"/>
  <c r="AE58" i="4"/>
  <c r="AE57" i="4"/>
  <c r="AC57" i="4"/>
  <c r="X58" i="4"/>
  <c r="AQ51" i="4"/>
  <c r="AR51" i="4" s="1"/>
  <c r="W49" i="4"/>
  <c r="AB58" i="4"/>
  <c r="U58" i="4" s="1"/>
  <c r="AD58" i="4" l="1"/>
  <c r="AC58" i="4"/>
  <c r="AU51" i="4"/>
  <c r="X59" i="4"/>
  <c r="L59" i="4"/>
  <c r="AS60" i="4" s="1"/>
  <c r="AT60" i="4" s="1"/>
  <c r="W60" i="4"/>
  <c r="V51" i="4"/>
  <c r="AV49" i="4" l="1"/>
  <c r="E51" i="4"/>
  <c r="W61" i="4"/>
  <c r="U60" i="4"/>
  <c r="W50" i="4"/>
  <c r="AQ52" i="4" l="1"/>
  <c r="AR52" i="4" s="1"/>
  <c r="X61" i="4"/>
  <c r="L61" i="4"/>
  <c r="AS62" i="4" s="1"/>
  <c r="AT62" i="4" s="1"/>
  <c r="W62" i="4"/>
  <c r="AU52" i="4" l="1"/>
  <c r="X62" i="4"/>
  <c r="L62" i="4"/>
  <c r="AS63" i="4" s="1"/>
  <c r="AT63" i="4" s="1"/>
  <c r="W63" i="4"/>
  <c r="V52" i="4"/>
  <c r="E52" i="4"/>
  <c r="AV50" i="4" l="1"/>
  <c r="X63" i="4"/>
  <c r="L63" i="4"/>
  <c r="AS64" i="4" s="1"/>
  <c r="AT64" i="4" s="1"/>
  <c r="W64" i="4"/>
  <c r="W51" i="4"/>
  <c r="AQ53" i="4"/>
  <c r="AR53" i="4" s="1"/>
  <c r="X64" i="4" l="1"/>
  <c r="L64" i="4"/>
  <c r="AS65" i="4" s="1"/>
  <c r="AT65" i="4" s="1"/>
  <c r="W65" i="4"/>
  <c r="AU53" i="4"/>
  <c r="X65" i="4" l="1"/>
  <c r="L65" i="4"/>
  <c r="AS66" i="4" s="1"/>
  <c r="AT66" i="4" s="1"/>
  <c r="W66" i="4"/>
  <c r="V53" i="4"/>
  <c r="E53" i="4"/>
  <c r="AV51" i="4" l="1"/>
  <c r="X66" i="4"/>
  <c r="L66" i="4"/>
  <c r="AS67" i="4" s="1"/>
  <c r="AT67" i="4" s="1"/>
  <c r="W67" i="4"/>
  <c r="AQ54" i="4"/>
  <c r="AR54" i="4" s="1"/>
  <c r="W52" i="4"/>
  <c r="X67" i="4" l="1"/>
  <c r="L67" i="4"/>
  <c r="AS68" i="4" s="1"/>
  <c r="AT68" i="4" s="1"/>
  <c r="W68" i="4"/>
  <c r="AU54" i="4"/>
  <c r="X68" i="4" l="1"/>
  <c r="L68" i="4"/>
  <c r="AS69" i="4" s="1"/>
  <c r="AT69" i="4" s="1"/>
  <c r="W69" i="4"/>
  <c r="V54" i="4"/>
  <c r="E54" i="4"/>
  <c r="AV52" i="4" l="1"/>
  <c r="X69" i="4"/>
  <c r="L69" i="4"/>
  <c r="AS70" i="4" s="1"/>
  <c r="AT70" i="4" s="1"/>
  <c r="W70" i="4"/>
  <c r="AV53" i="4"/>
  <c r="W53" i="4"/>
  <c r="AQ55" i="4"/>
  <c r="AR55" i="4" s="1"/>
  <c r="X70" i="4" l="1"/>
  <c r="L70" i="4"/>
  <c r="AS71" i="4" s="1"/>
  <c r="AT71" i="4" s="1"/>
  <c r="W71" i="4"/>
  <c r="AU55" i="4"/>
  <c r="X71" i="4" l="1"/>
  <c r="L71" i="4"/>
  <c r="AS72" i="4" s="1"/>
  <c r="AT72" i="4" s="1"/>
  <c r="W72" i="4"/>
  <c r="E55" i="4"/>
  <c r="V55" i="4"/>
  <c r="U71" i="4"/>
  <c r="AQ56" i="4" l="1"/>
  <c r="AR56" i="4" s="1"/>
  <c r="X72" i="4"/>
  <c r="L72" i="4"/>
  <c r="AS73" i="4" s="1"/>
  <c r="AT73" i="4" s="1"/>
  <c r="W73" i="4"/>
  <c r="AV54" i="4"/>
  <c r="AU56" i="4" l="1"/>
  <c r="X73" i="4"/>
  <c r="L73" i="4"/>
  <c r="AS74" i="4" s="1"/>
  <c r="AT74" i="4" s="1"/>
  <c r="W74" i="4"/>
  <c r="W54" i="4"/>
  <c r="V56" i="4"/>
  <c r="E56" i="4"/>
  <c r="X74" i="4" l="1"/>
  <c r="L74" i="4"/>
  <c r="AS75" i="4" s="1"/>
  <c r="AT75" i="4" s="1"/>
  <c r="W75" i="4"/>
  <c r="AQ57" i="4"/>
  <c r="AR57" i="4" s="1"/>
  <c r="X75" i="4" l="1"/>
  <c r="L75" i="4"/>
  <c r="AS76" i="4" s="1"/>
  <c r="AT76" i="4" s="1"/>
  <c r="W76" i="4"/>
  <c r="AU57" i="4"/>
  <c r="AV55" i="4"/>
  <c r="W55" i="4"/>
  <c r="X76" i="4" l="1"/>
  <c r="L76" i="4"/>
  <c r="AS77" i="4" s="1"/>
  <c r="AT77" i="4" s="1"/>
  <c r="W77" i="4"/>
  <c r="E57" i="4"/>
  <c r="V57" i="4"/>
  <c r="AQ58" i="4" l="1"/>
  <c r="AR58" i="4" s="1"/>
  <c r="X77" i="4"/>
  <c r="L77" i="4"/>
  <c r="AS78" i="4" s="1"/>
  <c r="AT78" i="4" s="1"/>
  <c r="W78" i="4"/>
  <c r="AU58" i="4" l="1"/>
  <c r="X78" i="4"/>
  <c r="L78" i="4"/>
  <c r="AS79" i="4" s="1"/>
  <c r="AT79" i="4" s="1"/>
  <c r="W79" i="4"/>
  <c r="AV56" i="4"/>
  <c r="W56" i="4"/>
  <c r="E58" i="4"/>
  <c r="V58" i="4"/>
  <c r="AQ59" i="4" l="1"/>
  <c r="AR59" i="4" s="1"/>
  <c r="X79" i="4"/>
  <c r="L79" i="4"/>
  <c r="AS80" i="4" s="1"/>
  <c r="AT80" i="4" s="1"/>
  <c r="W80" i="4"/>
  <c r="AU59" i="4" l="1"/>
  <c r="X80" i="4"/>
  <c r="L80" i="4"/>
  <c r="AS81" i="4" s="1"/>
  <c r="AT81" i="4" s="1"/>
  <c r="W81" i="4"/>
  <c r="E59" i="4"/>
  <c r="V59" i="4"/>
  <c r="AQ60" i="4" l="1"/>
  <c r="AR60" i="4" s="1"/>
  <c r="X81" i="4"/>
  <c r="L81" i="4"/>
  <c r="AS82" i="4" s="1"/>
  <c r="AT82" i="4" s="1"/>
  <c r="W82" i="4"/>
  <c r="AV57" i="4"/>
  <c r="W57" i="4"/>
  <c r="AU60" i="4" l="1"/>
  <c r="X82" i="4"/>
  <c r="L82" i="4"/>
  <c r="AS83" i="4" s="1"/>
  <c r="AT83" i="4" s="1"/>
  <c r="W83" i="4"/>
  <c r="V60" i="4"/>
  <c r="E60" i="4"/>
  <c r="L58" i="4"/>
  <c r="AS59" i="4" l="1"/>
  <c r="AT59" i="4" s="1"/>
  <c r="X83" i="4"/>
  <c r="L83" i="4"/>
  <c r="AS84" i="4" s="1"/>
  <c r="AT84" i="4" s="1"/>
  <c r="W84" i="4"/>
  <c r="AV58" i="4"/>
  <c r="AQ61" i="4"/>
  <c r="AR61" i="4" s="1"/>
  <c r="U83" i="4"/>
  <c r="W58" i="4"/>
  <c r="AD59" i="4" l="1"/>
  <c r="AE59" i="4"/>
  <c r="AB59" i="4"/>
  <c r="U59" i="4" s="1"/>
  <c r="AC59" i="4"/>
  <c r="X84" i="4"/>
  <c r="L84" i="4"/>
  <c r="AS85" i="4" s="1"/>
  <c r="AT85" i="4" s="1"/>
  <c r="W85" i="4"/>
  <c r="AU61" i="4"/>
  <c r="AE60" i="4" l="1"/>
  <c r="AC60" i="4"/>
  <c r="AD60" i="4"/>
  <c r="AB60" i="4"/>
  <c r="X85" i="4"/>
  <c r="L85" i="4"/>
  <c r="AS86" i="4" s="1"/>
  <c r="AT86" i="4" s="1"/>
  <c r="W86" i="4"/>
  <c r="E61" i="4"/>
  <c r="V61" i="4"/>
  <c r="AV59" i="4"/>
  <c r="X86" i="4" l="1"/>
  <c r="L86" i="4"/>
  <c r="AS87" i="4" s="1"/>
  <c r="AT87" i="4" s="1"/>
  <c r="W87" i="4"/>
  <c r="AQ62" i="4"/>
  <c r="AR62" i="4" s="1"/>
  <c r="W59" i="4"/>
  <c r="X87" i="4" l="1"/>
  <c r="L87" i="4"/>
  <c r="AS88" i="4" s="1"/>
  <c r="AT88" i="4" s="1"/>
  <c r="W88" i="4"/>
  <c r="U87" i="4"/>
  <c r="AU62" i="4"/>
  <c r="L60" i="4" l="1"/>
  <c r="X60" i="4"/>
  <c r="X88" i="4"/>
  <c r="L88" i="4"/>
  <c r="AS89" i="4" s="1"/>
  <c r="AT89" i="4" s="1"/>
  <c r="W89" i="4"/>
  <c r="X89" i="4"/>
  <c r="E62" i="4"/>
  <c r="V62" i="4"/>
  <c r="AV60" i="4"/>
  <c r="AS61" i="4" l="1"/>
  <c r="AT61" i="4" s="1"/>
  <c r="AQ63" i="4"/>
  <c r="AR63" i="4" s="1"/>
  <c r="W90" i="4"/>
  <c r="L89" i="4"/>
  <c r="AS90" i="4" s="1"/>
  <c r="AT90" i="4" s="1"/>
  <c r="AE61" i="4" l="1"/>
  <c r="AD61" i="4"/>
  <c r="AC61" i="4"/>
  <c r="AB61" i="4"/>
  <c r="U61" i="4" s="1"/>
  <c r="AU63" i="4"/>
  <c r="V63" i="4"/>
  <c r="X90" i="4"/>
  <c r="L90" i="4"/>
  <c r="AS91" i="4" s="1"/>
  <c r="AT91" i="4" s="1"/>
  <c r="W91" i="4"/>
  <c r="E63" i="4"/>
  <c r="AD62" i="4" l="1"/>
  <c r="AB62" i="4"/>
  <c r="U62" i="4" s="1"/>
  <c r="AE62" i="4"/>
  <c r="AC62" i="4"/>
  <c r="X91" i="4"/>
  <c r="L91" i="4"/>
  <c r="AS92" i="4" s="1"/>
  <c r="AT92" i="4" s="1"/>
  <c r="W92" i="4"/>
  <c r="AQ64" i="4"/>
  <c r="AR64" i="4" s="1"/>
  <c r="AV61" i="4"/>
  <c r="AE63" i="4" l="1"/>
  <c r="AD63" i="4"/>
  <c r="AC63" i="4"/>
  <c r="AB63" i="4"/>
  <c r="U63" i="4" s="1"/>
  <c r="X92" i="4"/>
  <c r="L92" i="4"/>
  <c r="AS93" i="4" s="1"/>
  <c r="AT93" i="4" s="1"/>
  <c r="W93" i="4"/>
  <c r="AU64" i="4"/>
  <c r="AD64" i="4" l="1"/>
  <c r="AC64" i="4"/>
  <c r="AB64" i="4"/>
  <c r="U64" i="4" s="1"/>
  <c r="AE64" i="4"/>
  <c r="X93" i="4"/>
  <c r="L93" i="4"/>
  <c r="AS94" i="4" s="1"/>
  <c r="AT94" i="4" s="1"/>
  <c r="W94" i="4"/>
  <c r="E64" i="4"/>
  <c r="V64" i="4"/>
  <c r="U93" i="4"/>
  <c r="AE65" i="4" l="1"/>
  <c r="AC65" i="4"/>
  <c r="AB65" i="4"/>
  <c r="U65" i="4" s="1"/>
  <c r="AD65" i="4"/>
  <c r="AQ65" i="4"/>
  <c r="AR65" i="4" s="1"/>
  <c r="X94" i="4"/>
  <c r="L94" i="4"/>
  <c r="AS95" i="4" s="1"/>
  <c r="AT95" i="4" s="1"/>
  <c r="W95" i="4"/>
  <c r="AV62" i="4"/>
  <c r="AC66" i="4" l="1"/>
  <c r="AB66" i="4"/>
  <c r="U66" i="4" s="1"/>
  <c r="AE66" i="4"/>
  <c r="AD66" i="4"/>
  <c r="AU65" i="4"/>
  <c r="X95" i="4"/>
  <c r="L95" i="4"/>
  <c r="AS96" i="4" s="1"/>
  <c r="AT96" i="4" s="1"/>
  <c r="W96" i="4"/>
  <c r="V65" i="4"/>
  <c r="AQ66" i="4"/>
  <c r="AR66" i="4" s="1"/>
  <c r="AV63" i="4"/>
  <c r="AD67" i="4" l="1"/>
  <c r="AB67" i="4"/>
  <c r="U67" i="4" s="1"/>
  <c r="AE67" i="4"/>
  <c r="AC67" i="4"/>
  <c r="X96" i="4"/>
  <c r="L96" i="4"/>
  <c r="AS97" i="4" s="1"/>
  <c r="AT97" i="4" s="1"/>
  <c r="W97" i="4"/>
  <c r="AU66" i="4"/>
  <c r="AB68" i="4" l="1"/>
  <c r="U68" i="4" s="1"/>
  <c r="AE68" i="4"/>
  <c r="AC68" i="4"/>
  <c r="AD68" i="4"/>
  <c r="X97" i="4"/>
  <c r="L97" i="4"/>
  <c r="AS98" i="4" s="1"/>
  <c r="AT98" i="4" s="1"/>
  <c r="W98" i="4"/>
  <c r="V66" i="4"/>
  <c r="AQ67" i="4"/>
  <c r="AR67" i="4" s="1"/>
  <c r="AB69" i="4" l="1"/>
  <c r="U69" i="4" s="1"/>
  <c r="AD69" i="4"/>
  <c r="AC69" i="4"/>
  <c r="AE69" i="4"/>
  <c r="X98" i="4"/>
  <c r="L98" i="4"/>
  <c r="AS99" i="4" s="1"/>
  <c r="AT99" i="4" s="1"/>
  <c r="W99" i="4"/>
  <c r="AU67" i="4"/>
  <c r="AD70" i="4" l="1"/>
  <c r="AB70" i="4"/>
  <c r="U70" i="4" s="1"/>
  <c r="AC70" i="4"/>
  <c r="AE70" i="4"/>
  <c r="AV64" i="4"/>
  <c r="X99" i="4"/>
  <c r="L99" i="4"/>
  <c r="AS100" i="4" s="1"/>
  <c r="AT100" i="4" s="1"/>
  <c r="W100" i="4"/>
  <c r="AQ68" i="4"/>
  <c r="AR68" i="4" s="1"/>
  <c r="V67" i="4"/>
  <c r="AD71" i="4" l="1"/>
  <c r="AC71" i="4"/>
  <c r="AE71" i="4"/>
  <c r="AB71" i="4"/>
  <c r="AV65" i="4"/>
  <c r="X100" i="4"/>
  <c r="L100" i="4"/>
  <c r="AS101" i="4" s="1"/>
  <c r="AT101" i="4" s="1"/>
  <c r="AU68" i="4"/>
  <c r="AB72" i="4" l="1"/>
  <c r="U72" i="4" s="1"/>
  <c r="AD72" i="4"/>
  <c r="AE72" i="4"/>
  <c r="AC72" i="4"/>
  <c r="AQ69" i="4"/>
  <c r="AR69" i="4" s="1"/>
  <c r="V68" i="4"/>
  <c r="AD73" i="4" l="1"/>
  <c r="AB73" i="4"/>
  <c r="U73" i="4" s="1"/>
  <c r="AC73" i="4"/>
  <c r="AE73" i="4"/>
  <c r="AU69" i="4"/>
  <c r="AF92" i="4" l="1"/>
  <c r="AF93" i="4" s="1"/>
  <c r="AF94" i="4" s="1"/>
  <c r="AF95" i="4" s="1"/>
  <c r="AF96" i="4" s="1"/>
  <c r="AF97" i="4" s="1"/>
  <c r="AF98" i="4" s="1"/>
  <c r="AF99" i="4" s="1"/>
  <c r="AF100" i="4" s="1"/>
  <c r="AC74" i="4"/>
  <c r="AE74" i="4"/>
  <c r="AB74" i="4"/>
  <c r="U74" i="4" s="1"/>
  <c r="AD74" i="4"/>
  <c r="AQ70" i="4"/>
  <c r="AR70" i="4" s="1"/>
  <c r="V69" i="4"/>
  <c r="AC75" i="4" l="1"/>
  <c r="AB75" i="4"/>
  <c r="U75" i="4" s="1"/>
  <c r="AE75" i="4"/>
  <c r="AD75" i="4"/>
  <c r="AV66" i="4"/>
  <c r="AU70" i="4"/>
  <c r="AC76" i="4" l="1"/>
  <c r="AB76" i="4"/>
  <c r="U76" i="4" s="1"/>
  <c r="AD76" i="4"/>
  <c r="AE76" i="4"/>
  <c r="AV67" i="4"/>
  <c r="V70" i="4"/>
  <c r="AQ71" i="4"/>
  <c r="AR71" i="4" s="1"/>
  <c r="AB77" i="4" l="1"/>
  <c r="U77" i="4" s="1"/>
  <c r="AD77" i="4"/>
  <c r="AC77" i="4"/>
  <c r="AE77" i="4"/>
  <c r="AU71" i="4"/>
  <c r="AE78" i="4" l="1"/>
  <c r="AC78" i="4"/>
  <c r="AB78" i="4"/>
  <c r="U78" i="4" s="1"/>
  <c r="AD78" i="4"/>
  <c r="V71" i="4"/>
  <c r="AQ72" i="4"/>
  <c r="AR72" i="4" s="1"/>
  <c r="AB79" i="4" l="1"/>
  <c r="U79" i="4" s="1"/>
  <c r="AD79" i="4"/>
  <c r="AC79" i="4"/>
  <c r="AE79" i="4"/>
  <c r="AU72" i="4"/>
  <c r="AB80" i="4" l="1"/>
  <c r="U80" i="4" s="1"/>
  <c r="AC80" i="4"/>
  <c r="AE80" i="4"/>
  <c r="AD80" i="4"/>
  <c r="AV68" i="4"/>
  <c r="AQ73" i="4"/>
  <c r="AR73" i="4" s="1"/>
  <c r="V72" i="4"/>
  <c r="AE81" i="4" l="1"/>
  <c r="AB81" i="4"/>
  <c r="U81" i="4" s="1"/>
  <c r="AC81" i="4"/>
  <c r="AD81" i="4"/>
  <c r="AV69" i="4"/>
  <c r="AU73" i="4"/>
  <c r="AC82" i="4" l="1"/>
  <c r="AE82" i="4"/>
  <c r="AB82" i="4"/>
  <c r="U82" i="4" s="1"/>
  <c r="AD82" i="4"/>
  <c r="AQ74" i="4"/>
  <c r="AR74" i="4" s="1"/>
  <c r="V73" i="4"/>
  <c r="AB83" i="4" l="1"/>
  <c r="AD83" i="4"/>
  <c r="AC83" i="4"/>
  <c r="AE83" i="4"/>
  <c r="AV70" i="4"/>
  <c r="AU74" i="4"/>
  <c r="AC84" i="4" l="1"/>
  <c r="AB84" i="4"/>
  <c r="U84" i="4" s="1"/>
  <c r="AD84" i="4"/>
  <c r="AE84" i="4"/>
  <c r="AV71" i="4"/>
  <c r="V74" i="4"/>
  <c r="AQ75" i="4"/>
  <c r="AR75" i="4" s="1"/>
  <c r="AE85" i="4" l="1"/>
  <c r="AB85" i="4"/>
  <c r="U85" i="4" s="1"/>
  <c r="AD85" i="4"/>
  <c r="AC85" i="4"/>
  <c r="AU75" i="4"/>
  <c r="AB86" i="4" l="1"/>
  <c r="U86" i="4" s="1"/>
  <c r="AC86" i="4"/>
  <c r="AE86" i="4"/>
  <c r="AD86" i="4"/>
  <c r="V75" i="4"/>
  <c r="AQ76" i="4"/>
  <c r="AR76" i="4" s="1"/>
  <c r="AB87" i="4" l="1"/>
  <c r="AE87" i="4"/>
  <c r="AC87" i="4"/>
  <c r="AD87" i="4"/>
  <c r="AV72" i="4"/>
  <c r="AU76" i="4"/>
  <c r="AC88" i="4" l="1"/>
  <c r="AD88" i="4"/>
  <c r="AB88" i="4"/>
  <c r="U88" i="4" s="1"/>
  <c r="AE88" i="4"/>
  <c r="AV73" i="4"/>
  <c r="AQ77" i="4"/>
  <c r="AR77" i="4" s="1"/>
  <c r="V76" i="4"/>
  <c r="AE89" i="4" l="1"/>
  <c r="AD89" i="4"/>
  <c r="AB89" i="4"/>
  <c r="U89" i="4" s="1"/>
  <c r="AC89" i="4"/>
  <c r="AU77" i="4"/>
  <c r="AE90" i="4" l="1"/>
  <c r="AB90" i="4"/>
  <c r="U90" i="4" s="1"/>
  <c r="AC90" i="4"/>
  <c r="AD90" i="4"/>
  <c r="AQ78" i="4"/>
  <c r="AR78" i="4" s="1"/>
  <c r="V77" i="4"/>
  <c r="AC91" i="4" l="1"/>
  <c r="AB91" i="4"/>
  <c r="U91" i="4" s="1"/>
  <c r="AD91" i="4"/>
  <c r="AE91" i="4"/>
  <c r="AV74" i="4"/>
  <c r="AU78" i="4"/>
  <c r="AD92" i="4" l="1"/>
  <c r="AB92" i="4"/>
  <c r="U92" i="4" s="1"/>
  <c r="AC92" i="4"/>
  <c r="AE92" i="4"/>
  <c r="AV75" i="4"/>
  <c r="V78" i="4"/>
  <c r="AQ79" i="4"/>
  <c r="AR79" i="4" s="1"/>
  <c r="AE93" i="4" l="1"/>
  <c r="AD93" i="4"/>
  <c r="AB93" i="4"/>
  <c r="AC93" i="4"/>
  <c r="AU79" i="4"/>
  <c r="AC94" i="4" l="1"/>
  <c r="AB94" i="4"/>
  <c r="U94" i="4" s="1"/>
  <c r="AD94" i="4"/>
  <c r="AE94" i="4"/>
  <c r="AQ80" i="4"/>
  <c r="AR80" i="4" s="1"/>
  <c r="V79" i="4"/>
  <c r="AC95" i="4" l="1"/>
  <c r="AB95" i="4"/>
  <c r="U95" i="4" s="1"/>
  <c r="AD95" i="4"/>
  <c r="AE95" i="4"/>
  <c r="AV76" i="4"/>
  <c r="AU80" i="4"/>
  <c r="AD96" i="4" l="1"/>
  <c r="AE96" i="4"/>
  <c r="AB96" i="4"/>
  <c r="U96" i="4" s="1"/>
  <c r="AC96" i="4"/>
  <c r="AV77" i="4"/>
  <c r="V80" i="4"/>
  <c r="AQ81" i="4"/>
  <c r="AR81" i="4" s="1"/>
  <c r="AB97" i="4" l="1"/>
  <c r="U97" i="4" s="1"/>
  <c r="AD97" i="4"/>
  <c r="AE97" i="4"/>
  <c r="AC97" i="4"/>
  <c r="AU81" i="4"/>
  <c r="AE98" i="4" l="1"/>
  <c r="AC98" i="4"/>
  <c r="AB98" i="4"/>
  <c r="U98" i="4" s="1"/>
  <c r="AD98" i="4"/>
  <c r="V81" i="4"/>
  <c r="AQ82" i="4"/>
  <c r="AR82" i="4" s="1"/>
  <c r="B100" i="4" l="1"/>
  <c r="AD99" i="4"/>
  <c r="AE99" i="4"/>
  <c r="AC99" i="4"/>
  <c r="AB99" i="4"/>
  <c r="U99" i="4" s="1"/>
  <c r="AV78" i="4"/>
  <c r="AU82" i="4"/>
  <c r="AB100" i="4" l="1"/>
  <c r="C100" i="4" s="1"/>
  <c r="U100" i="4" s="1"/>
  <c r="AC100" i="4"/>
  <c r="AD100" i="4"/>
  <c r="AE100" i="4"/>
  <c r="AV79" i="4"/>
  <c r="V82" i="4"/>
  <c r="AQ83" i="4"/>
  <c r="AR83" i="4" s="1"/>
  <c r="AU83" i="4" l="1"/>
  <c r="AQ84" i="4" l="1"/>
  <c r="AR84" i="4" s="1"/>
  <c r="V83" i="4"/>
  <c r="AV80" i="4" l="1"/>
  <c r="AU84" i="4"/>
  <c r="AV81" i="4" l="1"/>
  <c r="AQ85" i="4"/>
  <c r="AR85" i="4" s="1"/>
  <c r="V84" i="4"/>
  <c r="AU85" i="4" l="1"/>
  <c r="AQ86" i="4" l="1"/>
  <c r="AR86" i="4" s="1"/>
  <c r="V85" i="4"/>
  <c r="AV82" i="4" l="1"/>
  <c r="AU86" i="4"/>
  <c r="AV83" i="4" l="1"/>
  <c r="V86" i="4"/>
  <c r="AQ87" i="4"/>
  <c r="AR87" i="4" s="1"/>
  <c r="AU87" i="4" l="1"/>
  <c r="AQ88" i="4" l="1"/>
  <c r="AR88" i="4" s="1"/>
  <c r="V87" i="4"/>
  <c r="AV84" i="4" l="1"/>
  <c r="AU88" i="4"/>
  <c r="AV85" i="4" l="1"/>
  <c r="V88" i="4"/>
  <c r="AQ89" i="4"/>
  <c r="AR89" i="4" s="1"/>
  <c r="AU89" i="4" l="1"/>
  <c r="V89" i="4" l="1"/>
  <c r="AQ90" i="4"/>
  <c r="AR90" i="4" s="1"/>
  <c r="AV86" i="4" l="1"/>
  <c r="AU90" i="4"/>
  <c r="AV87" i="4" l="1"/>
  <c r="AQ91" i="4"/>
  <c r="AR91" i="4" s="1"/>
  <c r="V90" i="4"/>
  <c r="AU91" i="4" l="1"/>
  <c r="V91" i="4" l="1"/>
  <c r="AQ92" i="4"/>
  <c r="AR92" i="4" s="1"/>
  <c r="AV88" i="4" l="1"/>
  <c r="AU92" i="4"/>
  <c r="AV89" i="4" l="1"/>
  <c r="AQ93" i="4"/>
  <c r="AR93" i="4" s="1"/>
  <c r="V92" i="4"/>
  <c r="AV93" i="4" l="1"/>
  <c r="AU93" i="4"/>
  <c r="V93" i="4" l="1"/>
  <c r="AQ94" i="4"/>
  <c r="AR94" i="4" s="1"/>
  <c r="AV94" i="4" l="1"/>
  <c r="AV90" i="4"/>
  <c r="AU94" i="4"/>
  <c r="AV91" i="4" l="1"/>
  <c r="AQ95" i="4"/>
  <c r="AR95" i="4" s="1"/>
  <c r="V94" i="4"/>
  <c r="AV95" i="4" l="1"/>
  <c r="AU95" i="4"/>
  <c r="V95" i="4" l="1"/>
  <c r="AQ96" i="4"/>
  <c r="AR96" i="4" s="1"/>
  <c r="AV96" i="4" l="1"/>
  <c r="AV92" i="4"/>
  <c r="AU96" i="4"/>
  <c r="AV97" i="4" l="1"/>
  <c r="V96" i="4"/>
  <c r="AQ97" i="4"/>
  <c r="AR97" i="4" s="1"/>
  <c r="AU97" i="4" l="1"/>
  <c r="V97" i="4" l="1"/>
  <c r="AV98" i="4"/>
  <c r="AQ98" i="4"/>
  <c r="AR98" i="4" s="1"/>
  <c r="AU98" i="4" l="1"/>
  <c r="V98" i="4" l="1"/>
  <c r="AV99" i="4"/>
  <c r="AQ99" i="4"/>
  <c r="AR99" i="4" s="1"/>
  <c r="AU99" i="4" l="1"/>
  <c r="V99" i="4" l="1"/>
  <c r="AV100" i="4"/>
  <c r="AQ100" i="4"/>
  <c r="AR100" i="4" s="1"/>
  <c r="AU100" i="4" l="1"/>
  <c r="D100" i="4"/>
  <c r="V100" i="4" l="1"/>
  <c r="AV46" i="4" l="1"/>
  <c r="AV45" i="4"/>
  <c r="AV44" i="4"/>
  <c r="AV34" i="4" l="1"/>
  <c r="AV37" i="4"/>
  <c r="AV39" i="4"/>
  <c r="AV32" i="4"/>
  <c r="AV43" i="4"/>
  <c r="AV42" i="4"/>
  <c r="AU34" i="4"/>
  <c r="AU32" i="4"/>
  <c r="AV36" i="4"/>
  <c r="AU43" i="4"/>
  <c r="AU39" i="4"/>
  <c r="AU36" i="4"/>
  <c r="AU33" i="4"/>
  <c r="AV33" i="4"/>
  <c r="AU40" i="4"/>
  <c r="AV40" i="4"/>
  <c r="AU37" i="4"/>
  <c r="AU42" i="4"/>
  <c r="AU38" i="4"/>
  <c r="AV38" i="4"/>
  <c r="AU41" i="4"/>
  <c r="AV41" i="4"/>
  <c r="AU35" i="4"/>
  <c r="AV35" i="4"/>
  <c r="C11" i="4"/>
  <c r="R11" i="4"/>
  <c r="AU11" i="4"/>
  <c r="U11" i="4" l="1"/>
  <c r="K11" i="4"/>
  <c r="AV11" i="4"/>
  <c r="AQ12" i="4"/>
  <c r="L11" i="4" l="1"/>
  <c r="AS12" i="4" s="1"/>
  <c r="X11" i="4"/>
  <c r="A11" i="4" s="1"/>
  <c r="B11" i="1" l="1"/>
  <c r="M11" i="4"/>
  <c r="T11" i="4" s="1"/>
  <c r="S11" i="4"/>
  <c r="G11" i="1" l="1"/>
  <c r="P12" i="4"/>
  <c r="AR12" i="4" s="1"/>
  <c r="AU12" i="4" l="1"/>
  <c r="AT12" i="4"/>
  <c r="Q12" i="4"/>
  <c r="S12" i="4"/>
  <c r="C12" i="4"/>
  <c r="U12" i="4" s="1"/>
  <c r="AV12" i="4" l="1"/>
  <c r="K12" i="4"/>
  <c r="E12" i="4"/>
  <c r="AS13" i="4" l="1"/>
  <c r="X12" i="4"/>
  <c r="A12" i="4"/>
  <c r="R12" i="4"/>
  <c r="M12" i="4"/>
  <c r="T12" i="4" s="1"/>
  <c r="AQ13" i="4"/>
  <c r="P13" i="4" l="1"/>
  <c r="AR13" i="4" s="1"/>
  <c r="G12" i="1"/>
  <c r="B12" i="1"/>
  <c r="AT13" i="4" l="1"/>
  <c r="Q13" i="4"/>
  <c r="AU13" i="4" l="1"/>
  <c r="C13" i="4"/>
  <c r="J13" i="4" s="1"/>
  <c r="AV13" i="4"/>
  <c r="L13" i="4" l="1"/>
  <c r="W13" i="4"/>
  <c r="U13" i="4"/>
  <c r="E13" i="4"/>
  <c r="AQ14" i="4" s="1"/>
  <c r="R13" i="4" l="1"/>
  <c r="S13" i="4"/>
  <c r="M13" i="4"/>
  <c r="T13" i="4" s="1"/>
  <c r="A13" i="4"/>
  <c r="AS14" i="4"/>
  <c r="B13" i="1" l="1"/>
  <c r="P14" i="4"/>
  <c r="AR14" i="4" s="1"/>
  <c r="G13" i="1"/>
  <c r="AT14" i="4" l="1"/>
  <c r="R14" i="4"/>
  <c r="Q14" i="4"/>
  <c r="C14" i="4" l="1"/>
  <c r="K14" i="4" s="1"/>
  <c r="AU14" i="4"/>
  <c r="AV14" i="4"/>
  <c r="X14" i="4" l="1"/>
  <c r="L14" i="4"/>
  <c r="AQ15" i="4"/>
  <c r="U14" i="4"/>
  <c r="A14" i="4" s="1"/>
  <c r="B14" i="1" l="1"/>
  <c r="AS15" i="4"/>
  <c r="M14" i="4"/>
  <c r="T14" i="4" s="1"/>
  <c r="S14" i="4"/>
  <c r="P15" i="4" l="1"/>
  <c r="AR15" i="4" s="1"/>
  <c r="G14" i="1"/>
  <c r="AT15" i="4" l="1"/>
  <c r="Q15" i="4"/>
  <c r="S15" i="4" l="1"/>
  <c r="AV15" i="4"/>
  <c r="C15" i="4"/>
  <c r="K15" i="4" s="1"/>
  <c r="AU15" i="4"/>
  <c r="E15" i="4" l="1"/>
  <c r="AQ16" i="4" s="1"/>
  <c r="U15" i="4"/>
  <c r="M15" i="4"/>
  <c r="T15" i="4" s="1"/>
  <c r="P16" i="4" l="1"/>
  <c r="G15" i="1"/>
  <c r="AS16" i="4"/>
  <c r="X15" i="4"/>
  <c r="A15" i="4" s="1"/>
  <c r="R15" i="4"/>
  <c r="AR16" i="4" l="1"/>
  <c r="B15" i="1"/>
  <c r="AT16" i="4"/>
  <c r="Q16" i="4"/>
  <c r="S16" i="4" l="1"/>
  <c r="AV16" i="4"/>
  <c r="C16" i="4"/>
  <c r="J16" i="4" s="1"/>
  <c r="AU16" i="4"/>
  <c r="R16" i="4"/>
  <c r="AQ17" i="4" l="1"/>
  <c r="U16" i="4"/>
  <c r="M16" i="4"/>
  <c r="T16" i="4" s="1"/>
  <c r="AS17" i="4" l="1"/>
  <c r="W16" i="4"/>
  <c r="A16" i="4" s="1"/>
  <c r="P17" i="4"/>
  <c r="AR17" i="4" s="1"/>
  <c r="G16" i="1"/>
  <c r="B16" i="1" l="1"/>
  <c r="AT17" i="4"/>
  <c r="Q17" i="4"/>
  <c r="R17" i="4"/>
  <c r="AV17" i="4" l="1"/>
  <c r="C17" i="4"/>
  <c r="K17" i="4" s="1"/>
  <c r="AU17" i="4"/>
  <c r="AQ18" i="4" l="1"/>
  <c r="U17" i="4"/>
  <c r="L17" i="4" l="1"/>
  <c r="X17" i="4"/>
  <c r="A17" i="4" s="1"/>
  <c r="B17" i="1" l="1"/>
  <c r="AS18" i="4"/>
  <c r="M17" i="4"/>
  <c r="S17" i="4"/>
  <c r="T17" i="4" l="1"/>
  <c r="P18" i="4" s="1"/>
  <c r="AR18" i="4" s="1"/>
  <c r="G17" i="1"/>
  <c r="AT18" i="4" l="1"/>
  <c r="Q18" i="4"/>
  <c r="S18" i="4" l="1"/>
  <c r="J18" i="4"/>
  <c r="AV18" i="4"/>
  <c r="D18" i="4"/>
  <c r="AU18" i="4"/>
  <c r="V18" i="4" l="1"/>
  <c r="E18" i="4"/>
  <c r="M18" i="4" s="1"/>
  <c r="T18" i="4" s="1"/>
  <c r="AS19" i="4"/>
  <c r="W18" i="4"/>
  <c r="A18" i="4" l="1"/>
  <c r="G18" i="1"/>
  <c r="P19" i="4"/>
  <c r="R18" i="4"/>
  <c r="AQ19" i="4"/>
  <c r="AR19" i="4" l="1"/>
  <c r="AT19" i="4"/>
  <c r="J19" i="4" s="1"/>
  <c r="Q19" i="4"/>
  <c r="AV19" i="4" l="1"/>
  <c r="D19" i="4"/>
  <c r="AU19" i="4"/>
  <c r="R19" i="4"/>
  <c r="V19" i="4" l="1"/>
  <c r="AQ20" i="4"/>
  <c r="W19" i="4"/>
  <c r="L19" i="4"/>
  <c r="A19" i="4" l="1"/>
  <c r="S19" i="4"/>
  <c r="M19" i="4"/>
  <c r="T19" i="4" s="1"/>
  <c r="AS20" i="4"/>
  <c r="P20" i="4" l="1"/>
  <c r="G19" i="1"/>
  <c r="AR20" i="4" l="1"/>
  <c r="AT20" i="4"/>
  <c r="J20" i="4" s="1"/>
  <c r="Q20" i="4"/>
  <c r="L20" i="4" l="1"/>
  <c r="S20" i="4" s="1"/>
  <c r="AV20" i="4"/>
  <c r="D20" i="4"/>
  <c r="E20" i="4" s="1"/>
  <c r="AU20" i="4"/>
  <c r="R20" i="4" l="1"/>
  <c r="M20" i="4"/>
  <c r="V20" i="4"/>
  <c r="AQ21" i="4"/>
  <c r="AS21" i="4"/>
  <c r="W20" i="4"/>
  <c r="A20" i="4" s="1"/>
  <c r="T20" i="4" l="1"/>
  <c r="P21" i="4" s="1"/>
  <c r="AR21" i="4" s="1"/>
  <c r="G20" i="1"/>
  <c r="AT21" i="4" l="1"/>
  <c r="Q21" i="4"/>
  <c r="AU21" i="4"/>
  <c r="D21" i="4"/>
  <c r="E21" i="4" s="1"/>
  <c r="R21" i="4" s="1"/>
  <c r="AV21" i="4" l="1"/>
  <c r="K21" i="4"/>
  <c r="V21" i="4"/>
  <c r="AQ22" i="4"/>
  <c r="X21" i="4" l="1"/>
  <c r="A21" i="4" s="1"/>
  <c r="L21" i="4"/>
  <c r="AS22" i="4" s="1"/>
  <c r="S21" i="4" l="1"/>
  <c r="M21" i="4"/>
  <c r="T21" i="4" l="1"/>
  <c r="P22" i="4" s="1"/>
  <c r="G21" i="1"/>
  <c r="AT22" i="4" l="1"/>
  <c r="Q22" i="4"/>
  <c r="AR22" i="4"/>
  <c r="W22" i="4"/>
  <c r="AV22" i="4" l="1"/>
  <c r="C22" i="4"/>
  <c r="U22" i="4" s="1"/>
  <c r="AU22" i="4"/>
  <c r="D22" i="4"/>
  <c r="K22" i="4" s="1"/>
  <c r="E22" i="4" l="1"/>
  <c r="V22" i="4"/>
  <c r="X22" i="4" l="1"/>
  <c r="A22" i="4" s="1"/>
  <c r="L22" i="4"/>
  <c r="AS23" i="4" s="1"/>
  <c r="AQ23" i="4"/>
  <c r="R22" i="4"/>
  <c r="S22" i="4" l="1"/>
  <c r="M22" i="4"/>
  <c r="T22" i="4" l="1"/>
  <c r="P23" i="4" s="1"/>
  <c r="G22" i="1"/>
  <c r="AR23" i="4" l="1"/>
  <c r="AT23" i="4"/>
  <c r="Q23" i="4"/>
  <c r="AC24" i="4"/>
  <c r="D24" i="4" s="1"/>
  <c r="AE24" i="4"/>
  <c r="AV23" i="4" l="1"/>
  <c r="C23" i="4"/>
  <c r="J23" i="4" s="1"/>
  <c r="AU23" i="4"/>
  <c r="D23" i="4"/>
  <c r="V24" i="4"/>
  <c r="X23" i="4" l="1"/>
  <c r="V23" i="4"/>
  <c r="E23" i="4"/>
  <c r="R23" i="4" s="1"/>
  <c r="U23" i="4"/>
  <c r="AQ24" i="4" l="1"/>
  <c r="L23" i="4"/>
  <c r="AS24" i="4" s="1"/>
  <c r="W23" i="4"/>
  <c r="A23" i="4" s="1"/>
  <c r="B25" i="4"/>
  <c r="I25" i="4"/>
  <c r="D25" i="1" s="1"/>
  <c r="S23" i="4" l="1"/>
  <c r="M23" i="4"/>
  <c r="X24" i="4"/>
  <c r="T23" i="4" l="1"/>
  <c r="P24" i="4" s="1"/>
  <c r="G23" i="1"/>
  <c r="AB25" i="4"/>
  <c r="AD25" i="4"/>
  <c r="J25" i="4" s="1"/>
  <c r="AR24" i="4" l="1"/>
  <c r="AB24" i="4" s="1"/>
  <c r="Q24" i="4"/>
  <c r="AT24" i="4"/>
  <c r="W25" i="4"/>
  <c r="AV24" i="4" l="1"/>
  <c r="AD24" i="4"/>
  <c r="AU24" i="4"/>
  <c r="C24" i="4"/>
  <c r="J24" i="4" s="1"/>
  <c r="C25" i="4"/>
  <c r="U24" i="4" l="1"/>
  <c r="E24" i="4"/>
  <c r="R24" i="4" s="1"/>
  <c r="U25" i="4"/>
  <c r="AQ25" i="4" l="1"/>
  <c r="W24" i="4"/>
  <c r="A24" i="4" s="1"/>
  <c r="L24" i="4"/>
  <c r="I33" i="4"/>
  <c r="I34" i="4"/>
  <c r="I32" i="4"/>
  <c r="AS25" i="4" l="1"/>
  <c r="S24" i="4"/>
  <c r="M24" i="4"/>
  <c r="I35" i="4"/>
  <c r="G24" i="1" l="1"/>
  <c r="T24" i="4"/>
  <c r="P25" i="4" s="1"/>
  <c r="I36" i="4"/>
  <c r="AT25" i="4" l="1"/>
  <c r="Q25" i="4"/>
  <c r="AR25" i="4"/>
  <c r="I37" i="4"/>
  <c r="AC25" i="4" l="1"/>
  <c r="D25" i="4" s="1"/>
  <c r="AU25" i="4"/>
  <c r="AV25" i="4"/>
  <c r="AE25" i="4"/>
  <c r="K25" i="4" s="1"/>
  <c r="X25" i="4" l="1"/>
  <c r="L25" i="4"/>
  <c r="V25" i="4"/>
  <c r="A25" i="4" s="1"/>
  <c r="E25" i="4"/>
  <c r="R25" i="4" s="1"/>
  <c r="I38" i="4"/>
  <c r="I39" i="4"/>
  <c r="AH26" i="4" l="1"/>
  <c r="AI26" i="4"/>
  <c r="AS26" i="4"/>
  <c r="AQ26" i="4"/>
  <c r="M25" i="4"/>
  <c r="S25" i="4"/>
  <c r="I41" i="4"/>
  <c r="I40" i="4"/>
  <c r="B26" i="4" l="1"/>
  <c r="AD26" i="4"/>
  <c r="AB26" i="4"/>
  <c r="C26" i="4" s="1"/>
  <c r="E26" i="4" s="1"/>
  <c r="T25" i="4"/>
  <c r="P26" i="4" s="1"/>
  <c r="G25" i="1"/>
  <c r="I26" i="4"/>
  <c r="I42" i="4"/>
  <c r="I43" i="4"/>
  <c r="J26" i="4" l="1"/>
  <c r="L26" i="4" s="1"/>
  <c r="U26" i="4"/>
  <c r="W26" i="4"/>
  <c r="Q26" i="4"/>
  <c r="AT26" i="4"/>
  <c r="AE26" i="4" s="1"/>
  <c r="K26" i="4" s="1"/>
  <c r="AR26" i="4"/>
  <c r="AC26" i="4" s="1"/>
  <c r="I44" i="4"/>
  <c r="I45" i="4"/>
  <c r="R26" i="4" l="1"/>
  <c r="AI27" i="4"/>
  <c r="I27" i="4" s="1"/>
  <c r="AH27" i="4"/>
  <c r="AE27" i="4" s="1"/>
  <c r="K27" i="4" s="1"/>
  <c r="X27" i="4" s="1"/>
  <c r="S26" i="4"/>
  <c r="D26" i="4"/>
  <c r="AU26" i="4"/>
  <c r="AV26" i="4"/>
  <c r="I46" i="4"/>
  <c r="B27" i="4" l="1"/>
  <c r="AC27" i="4"/>
  <c r="D27" i="4" s="1"/>
  <c r="V27" i="4" s="1"/>
  <c r="M26" i="4"/>
  <c r="G26" i="1"/>
  <c r="T26" i="4"/>
  <c r="P27" i="4" s="1"/>
  <c r="X26" i="4"/>
  <c r="AS27" i="4"/>
  <c r="V26" i="4"/>
  <c r="AQ27" i="4"/>
  <c r="I47" i="4"/>
  <c r="A26" i="4" l="1"/>
  <c r="AR27" i="4"/>
  <c r="AB27" i="4" s="1"/>
  <c r="C27" i="4" s="1"/>
  <c r="E27" i="4" s="1"/>
  <c r="R27" i="4" s="1"/>
  <c r="Q27" i="4"/>
  <c r="AT27" i="4"/>
  <c r="AV27" i="4" s="1"/>
  <c r="I48" i="4"/>
  <c r="AU27" i="4" l="1"/>
  <c r="AD27" i="4"/>
  <c r="U27" i="4"/>
  <c r="AQ28" i="4"/>
  <c r="I49" i="4"/>
  <c r="J27" i="4" l="1"/>
  <c r="L27" i="4" s="1"/>
  <c r="I50" i="4"/>
  <c r="I51" i="4"/>
  <c r="S27" i="4" l="1"/>
  <c r="AI28" i="4"/>
  <c r="I28" i="4" s="1"/>
  <c r="M27" i="4"/>
  <c r="N27" i="4" s="1"/>
  <c r="AH28" i="4"/>
  <c r="AD28" i="4" s="1"/>
  <c r="AS28" i="4"/>
  <c r="W27" i="4"/>
  <c r="A27" i="4" s="1"/>
  <c r="G27" i="1"/>
  <c r="I52" i="4"/>
  <c r="T27" i="4" l="1"/>
  <c r="P28" i="4" s="1"/>
  <c r="AT28" i="4" s="1"/>
  <c r="AV28" i="4" s="1"/>
  <c r="AB28" i="4"/>
  <c r="C28" i="4" s="1"/>
  <c r="J28" i="4"/>
  <c r="B28" i="4"/>
  <c r="AE28" i="4"/>
  <c r="K28" i="4" s="1"/>
  <c r="X28" i="4" s="1"/>
  <c r="W28" i="4"/>
  <c r="L28" i="4"/>
  <c r="U28" i="4"/>
  <c r="E28" i="4"/>
  <c r="R28" i="4" s="1"/>
  <c r="Q28" i="4"/>
  <c r="AR28" i="4"/>
  <c r="I53" i="4"/>
  <c r="AS29" i="4" l="1"/>
  <c r="S28" i="4"/>
  <c r="AI29" i="4"/>
  <c r="AH29" i="4"/>
  <c r="AU28" i="4"/>
  <c r="M28" i="4" s="1"/>
  <c r="T28" i="4" s="1"/>
  <c r="P29" i="4" s="1"/>
  <c r="AC28" i="4"/>
  <c r="D28" i="4" s="1"/>
  <c r="I54" i="4"/>
  <c r="Q29" i="4" l="1"/>
  <c r="V28" i="4"/>
  <c r="AQ29" i="4"/>
  <c r="AR29" i="4" s="1"/>
  <c r="AB29" i="4"/>
  <c r="C29" i="4" s="1"/>
  <c r="AD29" i="4"/>
  <c r="J29" i="4" s="1"/>
  <c r="B29" i="4"/>
  <c r="I29" i="4"/>
  <c r="A28" i="4"/>
  <c r="AT29" i="4"/>
  <c r="AE29" i="4" s="1"/>
  <c r="K29" i="4" s="1"/>
  <c r="X29" i="4" s="1"/>
  <c r="I55" i="4"/>
  <c r="U29" i="4" l="1"/>
  <c r="E29" i="4"/>
  <c r="R29" i="4" s="1"/>
  <c r="AU29" i="4"/>
  <c r="L29" i="4"/>
  <c r="AS30" i="4" s="1"/>
  <c r="W29" i="4"/>
  <c r="AC29" i="4"/>
  <c r="D29" i="4" s="1"/>
  <c r="V29" i="4" s="1"/>
  <c r="A29" i="4" s="1"/>
  <c r="AV29" i="4"/>
  <c r="M29" i="4" s="1"/>
  <c r="N29" i="4" s="1"/>
  <c r="I56" i="4"/>
  <c r="AI30" i="4" l="1"/>
  <c r="AH30" i="4"/>
  <c r="T29" i="4"/>
  <c r="P30" i="4" s="1"/>
  <c r="AQ30" i="4"/>
  <c r="S29" i="4"/>
  <c r="Q30" i="4" l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AR30" i="4"/>
  <c r="AU30" i="4" s="1"/>
  <c r="AT30" i="4"/>
  <c r="AV30" i="4" s="1"/>
  <c r="AE30" i="4"/>
  <c r="X30" i="4" s="1"/>
  <c r="AC30" i="4"/>
  <c r="AB30" i="4"/>
  <c r="D30" i="4"/>
  <c r="V30" i="4" s="1"/>
  <c r="AD30" i="4"/>
  <c r="J30" i="4" s="1"/>
  <c r="B30" i="4"/>
  <c r="I31" i="4"/>
  <c r="I30" i="4"/>
  <c r="I57" i="4"/>
  <c r="I58" i="4"/>
  <c r="I59" i="4"/>
  <c r="C30" i="4" l="1"/>
  <c r="W30" i="4"/>
  <c r="AS31" i="4"/>
  <c r="AT31" i="4" s="1"/>
  <c r="AV31" i="4" s="1"/>
  <c r="I60" i="4"/>
  <c r="U30" i="4" l="1"/>
  <c r="A30" i="4" s="1"/>
  <c r="AQ31" i="4"/>
  <c r="AR31" i="4" s="1"/>
  <c r="AU31" i="4" s="1"/>
  <c r="I61" i="4"/>
  <c r="I62" i="4" l="1"/>
  <c r="I63" i="4" l="1"/>
  <c r="I64" i="4" l="1"/>
  <c r="I65" i="4" l="1"/>
  <c r="I66" i="4" l="1"/>
  <c r="I67" i="4" l="1"/>
  <c r="I68" i="4" l="1"/>
  <c r="I69" i="4" l="1"/>
  <c r="I70" i="4" l="1"/>
  <c r="I71" i="4" l="1"/>
  <c r="I72" i="4" l="1"/>
  <c r="I73" i="4" l="1"/>
  <c r="I74" i="4" l="1"/>
  <c r="I75" i="4" l="1"/>
  <c r="I76" i="4" l="1"/>
  <c r="I77" i="4" l="1"/>
  <c r="I78" i="4" l="1"/>
  <c r="I79" i="4" l="1"/>
  <c r="I80" i="4" l="1"/>
  <c r="I81" i="4" l="1"/>
  <c r="I82" i="4" l="1"/>
  <c r="I83" i="4" l="1"/>
  <c r="I84" i="4" l="1"/>
  <c r="I85" i="4" l="1"/>
  <c r="I86" i="4" l="1"/>
  <c r="I87" i="4" l="1"/>
  <c r="I88" i="4" l="1"/>
  <c r="I89" i="4" l="1"/>
  <c r="I90" i="4" l="1"/>
  <c r="I91" i="4" l="1"/>
  <c r="I92" i="4" l="1"/>
  <c r="I93" i="4" l="1"/>
  <c r="I94" i="4" l="1"/>
  <c r="I95" i="4" l="1"/>
  <c r="I96" i="4" l="1"/>
  <c r="I97" i="4" l="1"/>
  <c r="I98" i="4" l="1"/>
  <c r="I99" i="4" l="1"/>
  <c r="I100" i="4" l="1"/>
</calcChain>
</file>

<file path=xl/sharedStrings.xml><?xml version="1.0" encoding="utf-8"?>
<sst xmlns="http://schemas.openxmlformats.org/spreadsheetml/2006/main" count="374" uniqueCount="158">
  <si>
    <t>Result</t>
  </si>
  <si>
    <t>Player</t>
  </si>
  <si>
    <t>Banker</t>
  </si>
  <si>
    <t>Strategy 1 : PD/TG</t>
  </si>
  <si>
    <t>PD</t>
  </si>
  <si>
    <t>CT</t>
  </si>
  <si>
    <t>BT</t>
  </si>
  <si>
    <t>TG</t>
  </si>
  <si>
    <t>3TS</t>
  </si>
  <si>
    <t>CUR</t>
  </si>
  <si>
    <t>Player1</t>
  </si>
  <si>
    <t>Player2</t>
  </si>
  <si>
    <t>Strategy2</t>
  </si>
  <si>
    <t>Strategy3</t>
  </si>
  <si>
    <t>Strategy4</t>
  </si>
  <si>
    <t>Strategy5</t>
  </si>
  <si>
    <t>Strategy6</t>
  </si>
  <si>
    <t>Strategy7</t>
  </si>
  <si>
    <t>Score</t>
  </si>
  <si>
    <t>Game (New/Same)</t>
  </si>
  <si>
    <t>Strategy 5</t>
  </si>
  <si>
    <t>Strategy 6</t>
  </si>
  <si>
    <t>Strategy 7</t>
  </si>
  <si>
    <t>PLayer1</t>
  </si>
  <si>
    <t>Play Strategy</t>
  </si>
  <si>
    <t>Game Start</t>
  </si>
  <si>
    <t>Win-Loss</t>
  </si>
  <si>
    <t>PLayer2</t>
  </si>
  <si>
    <t>Trigger</t>
  </si>
  <si>
    <t>P</t>
  </si>
  <si>
    <t>B</t>
  </si>
  <si>
    <t>Player Bet</t>
  </si>
  <si>
    <t>DASHBOARD</t>
  </si>
  <si>
    <t>CT (Y/N)</t>
  </si>
  <si>
    <t>BT (Y/N)</t>
  </si>
  <si>
    <t>3TS (Y/N)</t>
  </si>
  <si>
    <t>44 (Y/N)</t>
  </si>
  <si>
    <t>CUR (Y/N)</t>
  </si>
  <si>
    <t>Last-5</t>
  </si>
  <si>
    <t>Last-3</t>
  </si>
  <si>
    <t>Consolidated Talue</t>
  </si>
  <si>
    <t>Talue</t>
  </si>
  <si>
    <t>SCOPE WINNER</t>
  </si>
  <si>
    <t>Bet Value</t>
  </si>
  <si>
    <t>WIN PATH</t>
  </si>
  <si>
    <t>FAIL PATH</t>
  </si>
  <si>
    <t>B1</t>
  </si>
  <si>
    <t>CAN BET</t>
  </si>
  <si>
    <t>L</t>
  </si>
  <si>
    <t>W</t>
  </si>
  <si>
    <t>Win</t>
  </si>
  <si>
    <t>Reset</t>
  </si>
  <si>
    <t>Win Sequence</t>
  </si>
  <si>
    <t>VAL</t>
  </si>
  <si>
    <t>VAL+1</t>
  </si>
  <si>
    <t>VAL-1</t>
  </si>
  <si>
    <t>S1 : PD / TG</t>
  </si>
  <si>
    <t>S2 : PD / FE</t>
  </si>
  <si>
    <t>S3 : M1 / TG</t>
  </si>
  <si>
    <t>S4 : HP / FE</t>
  </si>
  <si>
    <t>S5 : M1 / FE</t>
  </si>
  <si>
    <t>S6 : M1 / PD</t>
  </si>
  <si>
    <t>S7 : TG / FE</t>
  </si>
  <si>
    <t>S8 : M1 / WB</t>
  </si>
  <si>
    <t>S9 : HP / M1</t>
  </si>
  <si>
    <t xml:space="preserve">S10 : OP / OB </t>
  </si>
  <si>
    <t xml:space="preserve">Tail - CC : CC 1x </t>
  </si>
  <si>
    <t>Tail - HP : HP 1x</t>
  </si>
  <si>
    <t>CHOP TAIL</t>
  </si>
  <si>
    <t>Broom</t>
  </si>
  <si>
    <t>Tail - TG : TG 2x</t>
  </si>
  <si>
    <t>Value</t>
  </si>
  <si>
    <t>TOTAL BET</t>
  </si>
  <si>
    <t>if both bet are L5</t>
  </si>
  <si>
    <t>Left will be l5 only and right will be l2</t>
  </si>
  <si>
    <t>if both bet are L3</t>
  </si>
  <si>
    <t>Left will be l6 only and right will be l3</t>
  </si>
  <si>
    <t>Rabit is applicable</t>
  </si>
  <si>
    <t>BET</t>
  </si>
  <si>
    <t>W/L</t>
  </si>
  <si>
    <t>L2</t>
  </si>
  <si>
    <t>$</t>
  </si>
  <si>
    <t>$$</t>
  </si>
  <si>
    <t>TG(Y/N)</t>
  </si>
  <si>
    <t>Last-6</t>
  </si>
  <si>
    <t>L5</t>
  </si>
  <si>
    <t>Previous Bet</t>
  </si>
  <si>
    <t>BET-WINLOSS</t>
  </si>
  <si>
    <t>Next</t>
  </si>
  <si>
    <t>F2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</si>
  <si>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</si>
  <si>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</si>
  <si>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</si>
  <si>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</si>
  <si>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</si>
  <si>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</si>
  <si>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</si>
  <si>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</si>
  <si>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</si>
  <si>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</si>
  <si>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</si>
  <si>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</si>
  <si>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</si>
  <si>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</si>
  <si>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</si>
  <si>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</si>
  <si>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</si>
  <si>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</si>
  <si>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</si>
  <si>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P1-SUM</t>
  </si>
  <si>
    <t>P1-BET</t>
  </si>
  <si>
    <t>P2-SUM</t>
  </si>
  <si>
    <t>P2-BET</t>
  </si>
  <si>
    <t>Bet Unit</t>
  </si>
  <si>
    <t>L3</t>
  </si>
  <si>
    <t>L4</t>
  </si>
  <si>
    <t>TOTAL Bet</t>
  </si>
  <si>
    <t>B/P</t>
  </si>
  <si>
    <t>Unit</t>
  </si>
  <si>
    <t xml:space="preserve">B </t>
  </si>
  <si>
    <t>GAME</t>
  </si>
  <si>
    <t>START</t>
  </si>
  <si>
    <t>S</t>
  </si>
  <si>
    <t>TAIL</t>
  </si>
  <si>
    <t>RL</t>
  </si>
  <si>
    <t>LL</t>
  </si>
  <si>
    <t>YES/NO</t>
  </si>
  <si>
    <t>$$ (ADD $$ WITH INDIVIDUAL WIN/LOSS)</t>
  </si>
  <si>
    <t>STEP 1</t>
  </si>
  <si>
    <t>+1 OR -1</t>
  </si>
  <si>
    <t>+3 OR-3</t>
  </si>
  <si>
    <t>STEP 2</t>
  </si>
  <si>
    <t>STEP 3</t>
  </si>
  <si>
    <t>+6 OR  -6</t>
  </si>
  <si>
    <t>ZERO BET</t>
  </si>
  <si>
    <t>BLANK</t>
  </si>
  <si>
    <t>Stratetegy1</t>
  </si>
  <si>
    <t>Rank</t>
  </si>
  <si>
    <t>STrategy 1</t>
  </si>
  <si>
    <t>STrategy 2</t>
  </si>
  <si>
    <t>#TAIL-FAIL</t>
  </si>
  <si>
    <t>TAIL-LL-P</t>
  </si>
  <si>
    <t>TAIL-LL-B</t>
  </si>
  <si>
    <t>TAIL-RL-P</t>
  </si>
  <si>
    <t>TAIL-RP-B</t>
  </si>
  <si>
    <t>LL-P-U</t>
  </si>
  <si>
    <t>LL-B-U</t>
  </si>
  <si>
    <t>RL-P-U</t>
  </si>
  <si>
    <t>RL-B-U</t>
  </si>
  <si>
    <t>SS-EVERYstep</t>
  </si>
  <si>
    <t>Step</t>
  </si>
  <si>
    <t>LL-WW,WLW</t>
  </si>
  <si>
    <t>RL-WW,WLW</t>
  </si>
  <si>
    <t>LEFT BET</t>
  </si>
  <si>
    <t>RIGHT BET</t>
  </si>
  <si>
    <t>LEFT UNIT</t>
  </si>
  <si>
    <t>RIGHT UNIT</t>
  </si>
  <si>
    <t>Rabbit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</si>
</sst>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12" borderId="21" xfId="0" applyFill="1" applyBorder="1"/>
    <xf numFmtId="0" fontId="0" fillId="12" borderId="11" xfId="0" applyFill="1" applyBorder="1"/>
    <xf numFmtId="0" fontId="0" fillId="12" borderId="11" xfId="0" applyFill="1" applyBorder="1" applyAlignment="1">
      <alignment horizontal="center" vertical="center"/>
    </xf>
    <xf numFmtId="0" fontId="0" fillId="12" borderId="22" xfId="0" applyFill="1" applyBorder="1"/>
    <xf numFmtId="0" fontId="0" fillId="12" borderId="5" xfId="0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6" xfId="0" applyFill="1" applyBorder="1"/>
    <xf numFmtId="0" fontId="0" fillId="12" borderId="7" xfId="0" applyFill="1" applyBorder="1"/>
    <xf numFmtId="0" fontId="0" fillId="12" borderId="10" xfId="0" applyFill="1" applyBorder="1"/>
    <xf numFmtId="0" fontId="0" fillId="12" borderId="8" xfId="0" applyFill="1" applyBorder="1"/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12" borderId="18" xfId="0" applyFill="1" applyBorder="1"/>
    <xf numFmtId="0" fontId="0" fillId="0" borderId="34" xfId="0" applyBorder="1"/>
    <xf numFmtId="0" fontId="0" fillId="0" borderId="35" xfId="0" applyBorder="1"/>
    <xf numFmtId="0" fontId="1" fillId="11" borderId="1" xfId="0" applyFont="1" applyFill="1" applyBorder="1" applyAlignment="1">
      <alignment vertical="center" wrapText="1"/>
    </xf>
    <xf numFmtId="0" fontId="0" fillId="0" borderId="33" xfId="0" applyBorder="1"/>
    <xf numFmtId="0" fontId="1" fillId="5" borderId="0" xfId="0" applyFont="1" applyFill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5" borderId="18" xfId="0" applyFont="1" applyFill="1" applyBorder="1" applyAlignment="1">
      <alignment vertical="center" wrapText="1"/>
    </xf>
    <xf numFmtId="0" fontId="0" fillId="13" borderId="0" xfId="0" applyFill="1"/>
    <xf numFmtId="0" fontId="0" fillId="10" borderId="0" xfId="0" applyFill="1" applyAlignment="1">
      <alignment horizontal="center" vertical="center" wrapText="1"/>
    </xf>
    <xf numFmtId="0" fontId="1" fillId="11" borderId="0" xfId="0" applyFont="1" applyFill="1" applyAlignment="1">
      <alignment vertical="center" wrapText="1"/>
    </xf>
    <xf numFmtId="0" fontId="1" fillId="14" borderId="30" xfId="0" applyFont="1" applyFill="1" applyBorder="1" applyAlignment="1">
      <alignment vertical="center"/>
    </xf>
    <xf numFmtId="0" fontId="1" fillId="14" borderId="31" xfId="0" applyFont="1" applyFill="1" applyBorder="1" applyAlignment="1">
      <alignment vertical="center"/>
    </xf>
    <xf numFmtId="0" fontId="1" fillId="14" borderId="32" xfId="0" applyFont="1" applyFill="1" applyBorder="1" applyAlignment="1">
      <alignment vertical="center"/>
    </xf>
    <xf numFmtId="0" fontId="1" fillId="14" borderId="0" xfId="0" applyFont="1" applyFill="1" applyAlignment="1">
      <alignment vertical="center"/>
    </xf>
    <xf numFmtId="0" fontId="1" fillId="14" borderId="29" xfId="0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vertical="center"/>
    </xf>
    <xf numFmtId="0" fontId="1" fillId="14" borderId="28" xfId="0" applyFont="1" applyFill="1" applyBorder="1" applyAlignment="1">
      <alignment vertical="center"/>
    </xf>
    <xf numFmtId="0" fontId="1" fillId="14" borderId="33" xfId="0" applyFont="1" applyFill="1" applyBorder="1" applyAlignment="1">
      <alignment vertical="center"/>
    </xf>
    <xf numFmtId="0" fontId="0" fillId="15" borderId="0" xfId="0" applyFill="1"/>
    <xf numFmtId="0" fontId="0" fillId="16" borderId="0" xfId="0" applyFill="1"/>
    <xf numFmtId="0" fontId="0" fillId="0" borderId="0" xfId="0" quotePrefix="1"/>
    <xf numFmtId="0" fontId="1" fillId="18" borderId="1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2" xfId="0" applyBorder="1"/>
    <xf numFmtId="0" fontId="0" fillId="12" borderId="0" xfId="0" applyFill="1" applyAlignment="1">
      <alignment horizontal="center"/>
    </xf>
    <xf numFmtId="0" fontId="3" fillId="14" borderId="0" xfId="0" applyFont="1" applyFill="1" applyAlignment="1">
      <alignment horizontal="center" vertical="center"/>
    </xf>
    <xf numFmtId="0" fontId="0" fillId="18" borderId="0" xfId="0" applyFill="1"/>
    <xf numFmtId="0" fontId="4" fillId="17" borderId="0" xfId="0" applyFont="1" applyFill="1" applyAlignment="1">
      <alignment horizontal="center" vertical="center"/>
    </xf>
    <xf numFmtId="0" fontId="4" fillId="17" borderId="1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14" borderId="30" xfId="0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1" fillId="14" borderId="32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2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vertical="center" wrapText="1"/>
    </xf>
    <xf numFmtId="0" fontId="3" fillId="14" borderId="30" xfId="0" applyFont="1" applyFill="1" applyBorder="1" applyAlignment="1">
      <alignment horizontal="center" vertical="center"/>
    </xf>
    <xf numFmtId="0" fontId="3" fillId="14" borderId="31" xfId="0" applyFont="1" applyFill="1" applyBorder="1" applyAlignment="1">
      <alignment horizontal="center" vertical="center"/>
    </xf>
    <xf numFmtId="0" fontId="3" fillId="14" borderId="3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19" borderId="5" xfId="0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9900FF"/>
      <color rgb="FF9900CC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A604-A568-4CC3-9493-B1734A3598B5}">
  <dimension ref="A1:U112"/>
  <sheetViews>
    <sheetView topLeftCell="A5" workbookViewId="0">
      <selection activeCell="N26" sqref="N26"/>
    </sheetView>
  </sheetViews>
  <sheetFormatPr defaultRowHeight="15" x14ac:dyDescent="0.25"/>
  <cols>
    <col min="2" max="2" width="9.85546875" customWidth="1"/>
    <col min="3" max="3" width="12.140625" customWidth="1"/>
    <col min="4" max="4" width="9.85546875" customWidth="1"/>
    <col min="5" max="5" width="12.140625" customWidth="1"/>
    <col min="6" max="6" width="9.85546875" customWidth="1"/>
    <col min="7" max="7" width="12.140625" customWidth="1"/>
    <col min="8" max="8" width="9.85546875" customWidth="1"/>
    <col min="9" max="10" width="12.140625" customWidth="1"/>
    <col min="11" max="11" width="9.85546875" customWidth="1"/>
    <col min="12" max="13" width="12.140625" customWidth="1"/>
    <col min="14" max="14" width="12.5703125" style="1" customWidth="1"/>
    <col min="15" max="15" width="12.5703125" style="1" hidden="1" customWidth="1"/>
    <col min="16" max="16" width="9.85546875" customWidth="1"/>
    <col min="17" max="17" width="12.140625" customWidth="1"/>
    <col min="18" max="18" width="9.85546875" customWidth="1"/>
    <col min="19" max="19" width="12.140625" customWidth="1"/>
  </cols>
  <sheetData>
    <row r="1" spans="1:21" ht="15" customHeight="1" x14ac:dyDescent="0.25">
      <c r="B1" s="102" t="s">
        <v>32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2" spans="1:21" ht="15.75" customHeight="1" thickBot="1" x14ac:dyDescent="0.3"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</row>
    <row r="3" spans="1:21" s="14" customFormat="1" ht="15.75" thickBot="1" x14ac:dyDescent="0.3">
      <c r="B3" s="108" t="s">
        <v>3</v>
      </c>
      <c r="C3" s="109"/>
      <c r="D3" s="109"/>
      <c r="E3" s="109"/>
      <c r="F3" s="109"/>
      <c r="G3" s="109"/>
      <c r="H3" s="110"/>
      <c r="I3" s="3"/>
      <c r="J3" s="3"/>
      <c r="K3" s="104" t="s">
        <v>20</v>
      </c>
      <c r="L3" s="104"/>
      <c r="M3" s="95"/>
      <c r="N3" s="106" t="s">
        <v>0</v>
      </c>
      <c r="O3" s="107"/>
      <c r="P3" s="104" t="s">
        <v>21</v>
      </c>
      <c r="Q3" s="104"/>
      <c r="R3" s="104" t="s">
        <v>22</v>
      </c>
      <c r="S3" s="105"/>
    </row>
    <row r="4" spans="1:21" s="15" customFormat="1" ht="45.75" thickBot="1" x14ac:dyDescent="0.3">
      <c r="B4" s="83" t="s">
        <v>78</v>
      </c>
      <c r="C4" s="83" t="s">
        <v>125</v>
      </c>
      <c r="D4" s="83" t="s">
        <v>124</v>
      </c>
      <c r="E4" s="83" t="s">
        <v>126</v>
      </c>
      <c r="F4" s="83" t="s">
        <v>29</v>
      </c>
      <c r="G4" s="83" t="s">
        <v>81</v>
      </c>
      <c r="H4" s="83" t="s">
        <v>127</v>
      </c>
      <c r="I4" s="3"/>
      <c r="J4" s="3"/>
      <c r="K4" s="94" t="s">
        <v>137</v>
      </c>
      <c r="L4" s="94" t="s">
        <v>136</v>
      </c>
      <c r="M4" s="96"/>
      <c r="N4" s="66" t="s">
        <v>0</v>
      </c>
      <c r="O4" s="67" t="s">
        <v>2</v>
      </c>
      <c r="P4" s="21" t="s">
        <v>18</v>
      </c>
      <c r="Q4" s="21" t="s">
        <v>19</v>
      </c>
      <c r="R4" s="21" t="s">
        <v>18</v>
      </c>
      <c r="S4" s="22" t="s">
        <v>19</v>
      </c>
    </row>
    <row r="5" spans="1:21" x14ac:dyDescent="0.25">
      <c r="B5" s="3"/>
      <c r="C5" s="3"/>
      <c r="D5" s="3"/>
      <c r="E5" s="3"/>
      <c r="F5" s="3"/>
      <c r="G5" s="3"/>
      <c r="H5" s="3"/>
      <c r="I5" s="3"/>
      <c r="J5" s="3"/>
      <c r="K5" s="3" t="s">
        <v>138</v>
      </c>
      <c r="L5" s="3" t="s">
        <v>139</v>
      </c>
      <c r="M5" s="97"/>
      <c r="N5" s="6" t="s">
        <v>30</v>
      </c>
      <c r="O5" s="2" t="s">
        <v>30</v>
      </c>
      <c r="P5" s="3"/>
      <c r="Q5" s="3"/>
      <c r="R5" s="3"/>
      <c r="S5" s="11"/>
      <c r="T5" s="6"/>
      <c r="U5" s="2" t="s">
        <v>30</v>
      </c>
    </row>
    <row r="6" spans="1:2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97"/>
      <c r="N6" s="6" t="s">
        <v>29</v>
      </c>
      <c r="O6" s="2"/>
      <c r="P6" s="3"/>
      <c r="Q6" s="3"/>
      <c r="R6" s="3"/>
      <c r="S6" s="11"/>
      <c r="T6" s="6"/>
      <c r="U6" s="2" t="s">
        <v>119</v>
      </c>
    </row>
    <row r="7" spans="1:2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97"/>
      <c r="N7" s="6" t="s">
        <v>29</v>
      </c>
      <c r="O7" s="2"/>
      <c r="P7" s="3"/>
      <c r="Q7" s="3"/>
      <c r="R7" s="3"/>
      <c r="S7" s="11"/>
      <c r="T7" s="6" t="s">
        <v>29</v>
      </c>
      <c r="U7" s="2"/>
    </row>
    <row r="8" spans="1:2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97"/>
      <c r="N8" s="6" t="s">
        <v>30</v>
      </c>
      <c r="O8" s="2" t="s">
        <v>30</v>
      </c>
      <c r="P8" s="3"/>
      <c r="Q8" s="3"/>
      <c r="R8" s="3"/>
      <c r="S8" s="11"/>
      <c r="T8" s="6" t="s">
        <v>29</v>
      </c>
      <c r="U8" s="2"/>
    </row>
    <row r="9" spans="1:2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97"/>
      <c r="N9" s="6" t="s">
        <v>29</v>
      </c>
      <c r="O9" s="2" t="s">
        <v>30</v>
      </c>
      <c r="P9" s="3"/>
      <c r="Q9" s="3"/>
      <c r="R9" s="3"/>
      <c r="S9" s="11"/>
      <c r="T9" s="6"/>
      <c r="U9" s="2" t="s">
        <v>30</v>
      </c>
    </row>
    <row r="10" spans="1:21" x14ac:dyDescent="0.25">
      <c r="A10">
        <v>1</v>
      </c>
      <c r="B10" s="3" t="str">
        <f>'Strategy1-PD-TG'!A10</f>
        <v>P2</v>
      </c>
      <c r="C10" s="3" t="str">
        <f>'Strategy1-PD-TG'!B10</f>
        <v>PD</v>
      </c>
      <c r="D10" s="3" t="str">
        <f>'Strategy1-PD-TG'!I10</f>
        <v>TG</v>
      </c>
      <c r="E10" s="3"/>
      <c r="F10" s="3"/>
      <c r="G10" s="3">
        <f>'Strategy1-PD-TG'!M10</f>
        <v>2</v>
      </c>
      <c r="H10" s="3"/>
      <c r="I10" s="3"/>
      <c r="J10" s="3"/>
      <c r="K10" s="3"/>
      <c r="L10" s="3"/>
      <c r="M10" s="97"/>
      <c r="N10" s="6" t="s">
        <v>29</v>
      </c>
      <c r="O10" s="2"/>
      <c r="P10" s="3"/>
      <c r="Q10" s="3"/>
      <c r="R10" s="3"/>
      <c r="S10" s="11"/>
      <c r="T10" s="6"/>
      <c r="U10" s="2" t="s">
        <v>30</v>
      </c>
    </row>
    <row r="11" spans="1:21" x14ac:dyDescent="0.25">
      <c r="A11">
        <v>2</v>
      </c>
      <c r="B11" s="3" t="str">
        <f>'Strategy1-PD-TG'!A11</f>
        <v>NB</v>
      </c>
      <c r="C11" s="3" t="str">
        <f>'Strategy1-PD-TG'!B11</f>
        <v/>
      </c>
      <c r="D11" s="3" t="str">
        <f>'Strategy1-PD-TG'!I11</f>
        <v/>
      </c>
      <c r="E11" s="3"/>
      <c r="F11" s="3"/>
      <c r="G11" s="3">
        <f>'Strategy1-PD-TG'!M11</f>
        <v>2</v>
      </c>
      <c r="H11" s="3"/>
      <c r="I11" s="3"/>
      <c r="J11" s="3"/>
      <c r="K11" s="3"/>
      <c r="L11" s="3"/>
      <c r="M11" s="97"/>
      <c r="N11" s="6" t="s">
        <v>30</v>
      </c>
      <c r="O11" s="2"/>
      <c r="P11" s="3"/>
      <c r="Q11" s="3"/>
      <c r="R11" s="3"/>
      <c r="S11" s="11"/>
    </row>
    <row r="12" spans="1:21" x14ac:dyDescent="0.25">
      <c r="A12">
        <v>3</v>
      </c>
      <c r="B12" s="3" t="str">
        <f>'Strategy1-PD-TG'!A12</f>
        <v>NB</v>
      </c>
      <c r="C12" s="3" t="str">
        <f>'Strategy1-PD-TG'!B12</f>
        <v/>
      </c>
      <c r="D12" s="3" t="str">
        <f>'Strategy1-PD-TG'!I12</f>
        <v/>
      </c>
      <c r="E12" s="3"/>
      <c r="F12" s="3"/>
      <c r="G12" s="3">
        <f>'Strategy1-PD-TG'!M12</f>
        <v>0</v>
      </c>
      <c r="H12" s="3"/>
      <c r="I12" s="3"/>
      <c r="J12" s="3"/>
      <c r="K12" s="3"/>
      <c r="L12" s="3"/>
      <c r="M12" s="97"/>
      <c r="N12" s="6" t="s">
        <v>29</v>
      </c>
      <c r="O12" s="2"/>
      <c r="P12" s="3"/>
      <c r="Q12" s="3"/>
      <c r="R12" s="3"/>
      <c r="S12" s="11"/>
    </row>
    <row r="13" spans="1:21" x14ac:dyDescent="0.25">
      <c r="A13">
        <v>4</v>
      </c>
      <c r="B13" s="3" t="str">
        <f>'Strategy1-PD-TG'!A13</f>
        <v>P7</v>
      </c>
      <c r="C13" s="3" t="str">
        <f>'Strategy1-PD-TG'!B13</f>
        <v/>
      </c>
      <c r="D13" s="3" t="str">
        <f>'Strategy1-PD-TG'!I13</f>
        <v/>
      </c>
      <c r="E13" s="3"/>
      <c r="F13" s="3"/>
      <c r="G13" s="3">
        <f>'Strategy1-PD-TG'!M13</f>
        <v>7</v>
      </c>
      <c r="H13" s="3"/>
      <c r="I13" s="3"/>
      <c r="J13" s="3"/>
      <c r="K13" s="3"/>
      <c r="L13" s="3"/>
      <c r="M13" s="97"/>
      <c r="N13" s="6" t="s">
        <v>29</v>
      </c>
      <c r="O13" s="2"/>
      <c r="P13" s="3"/>
      <c r="Q13" s="3"/>
      <c r="R13" s="3"/>
      <c r="S13" s="11"/>
    </row>
    <row r="14" spans="1:21" x14ac:dyDescent="0.25">
      <c r="A14">
        <v>5</v>
      </c>
      <c r="B14" s="3" t="str">
        <f>'Strategy1-PD-TG'!A14</f>
        <v>NB</v>
      </c>
      <c r="C14" s="3" t="str">
        <f>'Strategy1-PD-TG'!B14</f>
        <v/>
      </c>
      <c r="D14" s="3" t="str">
        <f>'Strategy1-PD-TG'!I14</f>
        <v/>
      </c>
      <c r="E14" s="3"/>
      <c r="F14" s="3"/>
      <c r="G14" s="3">
        <f>'Strategy1-PD-TG'!M14</f>
        <v>0</v>
      </c>
      <c r="H14" s="3"/>
      <c r="I14" s="3"/>
      <c r="J14" s="3"/>
      <c r="K14" s="3"/>
      <c r="L14" s="3"/>
      <c r="M14" s="97"/>
      <c r="N14" s="6" t="s">
        <v>30</v>
      </c>
      <c r="O14" s="2"/>
      <c r="P14" s="3"/>
      <c r="Q14" s="3"/>
      <c r="R14" s="3"/>
      <c r="S14" s="11"/>
    </row>
    <row r="15" spans="1:21" x14ac:dyDescent="0.25">
      <c r="A15">
        <v>6</v>
      </c>
      <c r="B15" s="3" t="str">
        <f>'Strategy1-PD-TG'!A15</f>
        <v>B3</v>
      </c>
      <c r="C15" s="3" t="str">
        <f>'Strategy1-PD-TG'!B15</f>
        <v/>
      </c>
      <c r="D15" s="3" t="str">
        <f>'Strategy1-PD-TG'!I15</f>
        <v/>
      </c>
      <c r="E15" s="3"/>
      <c r="F15" s="3"/>
      <c r="G15" s="3">
        <f>'Strategy1-PD-TG'!M15</f>
        <v>-3</v>
      </c>
      <c r="H15" s="3"/>
      <c r="I15" s="3"/>
      <c r="J15" s="3"/>
      <c r="K15" s="3"/>
      <c r="L15" s="3"/>
      <c r="M15" s="97"/>
      <c r="N15" s="6" t="s">
        <v>29</v>
      </c>
      <c r="O15" s="2"/>
      <c r="P15" s="3"/>
      <c r="Q15" s="3"/>
      <c r="R15" s="3"/>
      <c r="S15" s="11"/>
    </row>
    <row r="16" spans="1:21" x14ac:dyDescent="0.25">
      <c r="A16">
        <v>7</v>
      </c>
      <c r="B16" s="3" t="str">
        <f>'Strategy1-PD-TG'!A16</f>
        <v>P3</v>
      </c>
      <c r="C16" s="3" t="str">
        <f>'Strategy1-PD-TG'!B16</f>
        <v/>
      </c>
      <c r="D16" s="3" t="str">
        <f>'Strategy1-PD-TG'!I16</f>
        <v/>
      </c>
      <c r="E16" s="3"/>
      <c r="F16" s="3"/>
      <c r="G16" s="3">
        <f>'Strategy1-PD-TG'!M16</f>
        <v>-6</v>
      </c>
      <c r="H16" s="3"/>
      <c r="I16" s="3"/>
      <c r="J16" s="3"/>
      <c r="K16" s="3"/>
      <c r="L16" s="3"/>
      <c r="M16" s="97"/>
      <c r="N16" s="6" t="s">
        <v>30</v>
      </c>
      <c r="O16" s="2"/>
      <c r="P16" s="3"/>
      <c r="Q16" s="3"/>
      <c r="R16" s="3"/>
      <c r="S16" s="11"/>
    </row>
    <row r="17" spans="1:19" x14ac:dyDescent="0.25">
      <c r="A17">
        <v>8</v>
      </c>
      <c r="B17" s="3" t="str">
        <f>'Strategy1-PD-TG'!A17</f>
        <v>B1</v>
      </c>
      <c r="C17" s="3" t="str">
        <f>'Strategy1-PD-TG'!B17</f>
        <v/>
      </c>
      <c r="D17" s="3" t="str">
        <f>'Strategy1-PD-TG'!I17</f>
        <v/>
      </c>
      <c r="E17" s="3"/>
      <c r="F17" s="3"/>
      <c r="G17" s="3">
        <f>'Strategy1-PD-TG'!M17</f>
        <v>-5</v>
      </c>
      <c r="H17" s="3"/>
      <c r="I17" s="3"/>
      <c r="J17" s="3"/>
      <c r="K17" s="3"/>
      <c r="L17" s="3"/>
      <c r="M17" s="97"/>
      <c r="N17" s="6" t="s">
        <v>30</v>
      </c>
      <c r="O17" s="2"/>
      <c r="P17" s="3"/>
      <c r="Q17" s="3"/>
      <c r="R17" s="3"/>
      <c r="S17" s="11"/>
    </row>
    <row r="18" spans="1:19" x14ac:dyDescent="0.25">
      <c r="A18">
        <v>9</v>
      </c>
      <c r="B18" s="3"/>
      <c r="C18" s="3" t="str">
        <f>'Strategy1-PD-TG'!B18</f>
        <v/>
      </c>
      <c r="D18" s="3" t="str">
        <f>'Strategy1-PD-TG'!I18</f>
        <v/>
      </c>
      <c r="E18" s="3"/>
      <c r="F18" s="3"/>
      <c r="G18" s="3">
        <f>'Strategy1-PD-TG'!M18</f>
        <v>-4</v>
      </c>
      <c r="H18" s="3"/>
      <c r="I18" s="3"/>
      <c r="J18" s="3"/>
      <c r="K18" s="3"/>
      <c r="L18" s="3"/>
      <c r="M18" s="97"/>
      <c r="N18" s="6" t="s">
        <v>30</v>
      </c>
      <c r="O18" s="2"/>
      <c r="P18" s="3"/>
      <c r="Q18" s="3"/>
      <c r="R18" s="3"/>
      <c r="S18" s="11"/>
    </row>
    <row r="19" spans="1:19" x14ac:dyDescent="0.25">
      <c r="A19">
        <v>10</v>
      </c>
      <c r="B19" s="3"/>
      <c r="C19" s="3" t="str">
        <f>'Strategy1-PD-TG'!B19</f>
        <v/>
      </c>
      <c r="D19" s="3" t="str">
        <f>'Strategy1-PD-TG'!I19</f>
        <v/>
      </c>
      <c r="E19" s="3"/>
      <c r="F19" s="3"/>
      <c r="G19" s="3">
        <f>'Strategy1-PD-TG'!M19</f>
        <v>-3</v>
      </c>
      <c r="H19" s="3"/>
      <c r="I19" s="3"/>
      <c r="J19" s="3"/>
      <c r="K19" s="3"/>
      <c r="L19" s="3"/>
      <c r="M19" s="97"/>
      <c r="N19" s="152" t="s">
        <v>29</v>
      </c>
      <c r="O19" s="2"/>
      <c r="P19" s="3"/>
      <c r="Q19" s="3"/>
      <c r="R19" s="3"/>
      <c r="S19" s="11"/>
    </row>
    <row r="20" spans="1:19" x14ac:dyDescent="0.25">
      <c r="A20">
        <v>11</v>
      </c>
      <c r="B20" s="3"/>
      <c r="C20" s="3" t="str">
        <f>'Strategy1-PD-TG'!B20</f>
        <v/>
      </c>
      <c r="D20" s="3" t="str">
        <f>'Strategy1-PD-TG'!I20</f>
        <v/>
      </c>
      <c r="E20" s="3"/>
      <c r="F20" s="3"/>
      <c r="G20" s="3">
        <f>'Strategy1-PD-TG'!M20</f>
        <v>0</v>
      </c>
      <c r="H20" s="3"/>
      <c r="I20" s="3"/>
      <c r="J20" s="3"/>
      <c r="K20" s="3"/>
      <c r="L20" s="3"/>
      <c r="M20" s="97"/>
      <c r="N20" s="6" t="s">
        <v>29</v>
      </c>
      <c r="O20" s="2" t="s">
        <v>30</v>
      </c>
      <c r="P20" s="3"/>
      <c r="Q20" s="3"/>
      <c r="R20" s="3"/>
      <c r="S20" s="11"/>
    </row>
    <row r="21" spans="1:19" x14ac:dyDescent="0.25">
      <c r="A21">
        <v>12</v>
      </c>
      <c r="B21" s="3"/>
      <c r="C21" s="3" t="str">
        <f>'Strategy1-PD-TG'!B21</f>
        <v/>
      </c>
      <c r="D21" s="3" t="str">
        <f>'Strategy1-PD-TG'!I21</f>
        <v/>
      </c>
      <c r="E21" s="3"/>
      <c r="F21" s="3"/>
      <c r="G21" s="3">
        <f>'Strategy1-PD-TG'!M21</f>
        <v>7</v>
      </c>
      <c r="H21" s="3"/>
      <c r="I21" s="3"/>
      <c r="J21" s="3"/>
      <c r="K21" s="3"/>
      <c r="L21" s="3"/>
      <c r="M21" s="97"/>
      <c r="N21" s="6" t="s">
        <v>30</v>
      </c>
      <c r="O21" s="2" t="s">
        <v>30</v>
      </c>
      <c r="P21" s="3"/>
      <c r="Q21" s="3"/>
      <c r="R21" s="3"/>
      <c r="S21" s="11"/>
    </row>
    <row r="22" spans="1:19" x14ac:dyDescent="0.25">
      <c r="A22">
        <v>13</v>
      </c>
      <c r="B22" s="3"/>
      <c r="C22" s="3" t="str">
        <f>'Strategy1-PD-TG'!B22</f>
        <v/>
      </c>
      <c r="D22" s="3" t="str">
        <f>'Strategy1-PD-TG'!I22</f>
        <v/>
      </c>
      <c r="E22" s="3"/>
      <c r="F22" s="3"/>
      <c r="G22" s="3">
        <f>'Strategy1-PD-TG'!M22</f>
        <v>2</v>
      </c>
      <c r="H22" s="3"/>
      <c r="I22" s="3"/>
      <c r="J22" s="3"/>
      <c r="K22" s="3"/>
      <c r="L22" s="3"/>
      <c r="M22" s="97"/>
      <c r="N22" s="6" t="s">
        <v>30</v>
      </c>
      <c r="O22" s="2"/>
      <c r="P22" s="3"/>
      <c r="Q22" s="3"/>
      <c r="R22" s="3"/>
      <c r="S22" s="11"/>
    </row>
    <row r="23" spans="1:19" x14ac:dyDescent="0.25">
      <c r="A23">
        <v>14</v>
      </c>
      <c r="B23" s="3"/>
      <c r="C23" s="3" t="str">
        <f>'Strategy1-PD-TG'!B23</f>
        <v/>
      </c>
      <c r="D23" s="3" t="str">
        <f>'Strategy1-PD-TG'!I23</f>
        <v/>
      </c>
      <c r="E23" s="3"/>
      <c r="F23" s="3"/>
      <c r="G23" s="3">
        <f>'Strategy1-PD-TG'!M23</f>
        <v>2</v>
      </c>
      <c r="H23" s="3"/>
      <c r="I23" s="3"/>
      <c r="J23" s="3"/>
      <c r="K23" s="3"/>
      <c r="L23" s="3"/>
      <c r="M23" s="97"/>
      <c r="N23" s="6" t="s">
        <v>29</v>
      </c>
      <c r="O23" s="2"/>
      <c r="P23" s="3"/>
      <c r="Q23" s="3"/>
      <c r="R23" s="3"/>
      <c r="S23" s="11"/>
    </row>
    <row r="24" spans="1:19" x14ac:dyDescent="0.25">
      <c r="A24">
        <v>15</v>
      </c>
      <c r="B24" s="3"/>
      <c r="C24" s="3" t="str">
        <f>'Strategy1-PD-TG'!B24</f>
        <v/>
      </c>
      <c r="D24" s="3" t="str">
        <f>'Strategy1-PD-TG'!I24</f>
        <v/>
      </c>
      <c r="E24" s="3"/>
      <c r="F24" s="3"/>
      <c r="G24" s="3">
        <f>'Strategy1-PD-TG'!M24</f>
        <v>2</v>
      </c>
      <c r="H24" s="3"/>
      <c r="I24" s="3"/>
      <c r="J24" s="3"/>
      <c r="K24" s="3"/>
      <c r="L24" s="3"/>
      <c r="M24" s="97"/>
      <c r="N24" s="6" t="s">
        <v>29</v>
      </c>
      <c r="O24" s="2"/>
      <c r="P24" s="3"/>
      <c r="Q24" s="3"/>
      <c r="R24" s="3"/>
      <c r="S24" s="11"/>
    </row>
    <row r="25" spans="1:19" x14ac:dyDescent="0.25">
      <c r="A25">
        <v>16</v>
      </c>
      <c r="B25" s="3"/>
      <c r="C25" s="3"/>
      <c r="D25" s="3" t="str">
        <f>'Strategy1-PD-TG'!I25</f>
        <v>T-T</v>
      </c>
      <c r="E25" s="3"/>
      <c r="F25" s="3"/>
      <c r="G25" s="3">
        <f>'Strategy1-PD-TG'!M25</f>
        <v>12</v>
      </c>
      <c r="H25" s="3"/>
      <c r="I25" s="3"/>
      <c r="J25" s="3"/>
      <c r="K25" s="3"/>
      <c r="L25" s="3"/>
      <c r="M25" s="97"/>
      <c r="N25" s="6" t="s">
        <v>30</v>
      </c>
      <c r="O25" s="2"/>
      <c r="P25" s="3"/>
      <c r="Q25" s="3"/>
      <c r="R25" s="3"/>
      <c r="S25" s="11"/>
    </row>
    <row r="26" spans="1:19" x14ac:dyDescent="0.25">
      <c r="A26">
        <v>17</v>
      </c>
      <c r="B26" s="3"/>
      <c r="C26" s="3"/>
      <c r="D26" s="3"/>
      <c r="E26" s="3"/>
      <c r="F26" s="3"/>
      <c r="G26" s="3" t="str">
        <f>'Strategy1-PD-TG'!M26</f>
        <v/>
      </c>
      <c r="H26" s="3"/>
      <c r="I26" s="3"/>
      <c r="J26" s="3"/>
      <c r="K26" s="3"/>
      <c r="L26" s="3"/>
      <c r="M26" s="97"/>
      <c r="N26" s="6"/>
      <c r="O26" s="2" t="s">
        <v>30</v>
      </c>
      <c r="P26" s="3"/>
      <c r="Q26" s="3"/>
      <c r="R26" s="3"/>
      <c r="S26" s="11"/>
    </row>
    <row r="27" spans="1:19" x14ac:dyDescent="0.25">
      <c r="A27">
        <v>18</v>
      </c>
      <c r="B27" s="3"/>
      <c r="C27" s="3"/>
      <c r="D27" s="3"/>
      <c r="E27" s="3"/>
      <c r="F27" s="3"/>
      <c r="G27" s="3" t="str">
        <f>'Strategy1-PD-TG'!M27</f>
        <v/>
      </c>
      <c r="H27" s="3"/>
      <c r="I27" s="3"/>
      <c r="J27" s="3"/>
      <c r="K27" s="3"/>
      <c r="L27" s="3"/>
      <c r="M27" s="97"/>
      <c r="N27" s="6"/>
      <c r="O27" s="2" t="s">
        <v>30</v>
      </c>
      <c r="P27" s="3"/>
      <c r="Q27" s="3"/>
      <c r="R27" s="3"/>
      <c r="S27" s="11"/>
    </row>
    <row r="28" spans="1:19" x14ac:dyDescent="0.25">
      <c r="A28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97"/>
      <c r="N28" s="6"/>
      <c r="O28" s="2"/>
      <c r="P28" s="3"/>
      <c r="Q28" s="3"/>
      <c r="R28" s="3"/>
      <c r="S28" s="11"/>
    </row>
    <row r="29" spans="1:19" x14ac:dyDescent="0.25">
      <c r="A29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97"/>
      <c r="N29" s="6"/>
      <c r="O29" s="2"/>
      <c r="P29" s="3"/>
      <c r="Q29" s="3"/>
      <c r="R29" s="3"/>
      <c r="S29" s="11"/>
    </row>
    <row r="30" spans="1:19" x14ac:dyDescent="0.25">
      <c r="A30">
        <v>21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97"/>
      <c r="N30" s="6"/>
      <c r="O30" s="2"/>
      <c r="P30" s="3"/>
      <c r="Q30" s="3"/>
      <c r="R30" s="3"/>
      <c r="S30" s="11"/>
    </row>
    <row r="31" spans="1:19" x14ac:dyDescent="0.25">
      <c r="A31">
        <v>22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97"/>
      <c r="N31" s="6"/>
      <c r="O31" s="2" t="s">
        <v>30</v>
      </c>
      <c r="P31" s="3"/>
      <c r="Q31" s="3"/>
      <c r="R31" s="3"/>
      <c r="S31" s="11"/>
    </row>
    <row r="32" spans="1:19" x14ac:dyDescent="0.25">
      <c r="A32">
        <v>23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97"/>
      <c r="N32" s="6"/>
      <c r="O32" s="2"/>
      <c r="P32" s="3"/>
      <c r="Q32" s="3"/>
      <c r="R32" s="3"/>
      <c r="S32" s="11"/>
    </row>
    <row r="33" spans="1:19" x14ac:dyDescent="0.25">
      <c r="A33">
        <v>24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97"/>
      <c r="N33" s="6"/>
      <c r="O33" s="2" t="s">
        <v>30</v>
      </c>
      <c r="P33" s="3"/>
      <c r="Q33" s="3"/>
      <c r="R33" s="3"/>
      <c r="S33" s="11"/>
    </row>
    <row r="34" spans="1:19" x14ac:dyDescent="0.25">
      <c r="A34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97"/>
      <c r="N34" s="6"/>
      <c r="O34" s="2"/>
      <c r="P34" s="3"/>
      <c r="Q34" s="3"/>
      <c r="R34" s="3"/>
      <c r="S34" s="11"/>
    </row>
    <row r="35" spans="1:19" x14ac:dyDescent="0.25">
      <c r="A35">
        <v>26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97"/>
      <c r="N35" s="6"/>
      <c r="O35" s="2"/>
      <c r="P35" s="3"/>
      <c r="Q35" s="3"/>
      <c r="R35" s="3"/>
      <c r="S35" s="11"/>
    </row>
    <row r="36" spans="1:19" x14ac:dyDescent="0.25">
      <c r="A36">
        <v>27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97"/>
      <c r="N36" s="6"/>
      <c r="O36" s="2" t="s">
        <v>30</v>
      </c>
      <c r="P36" s="3"/>
      <c r="Q36" s="3"/>
      <c r="R36" s="3"/>
      <c r="S36" s="11"/>
    </row>
    <row r="37" spans="1:19" x14ac:dyDescent="0.25">
      <c r="A37">
        <v>28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97"/>
      <c r="N37" s="6"/>
      <c r="O37" s="2" t="s">
        <v>30</v>
      </c>
      <c r="P37" s="3"/>
      <c r="Q37" s="3"/>
      <c r="R37" s="3"/>
      <c r="S37" s="11"/>
    </row>
    <row r="38" spans="1:19" x14ac:dyDescent="0.25">
      <c r="A38">
        <v>29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97"/>
      <c r="N38" s="6"/>
      <c r="O38" s="2" t="s">
        <v>30</v>
      </c>
      <c r="P38" s="3"/>
      <c r="Q38" s="3"/>
      <c r="R38" s="3"/>
      <c r="S38" s="11"/>
    </row>
    <row r="39" spans="1:19" x14ac:dyDescent="0.25">
      <c r="A39">
        <v>30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97"/>
      <c r="N39" s="6"/>
      <c r="O39" s="2"/>
      <c r="P39" s="3"/>
      <c r="Q39" s="3"/>
      <c r="R39" s="3"/>
      <c r="S39" s="11"/>
    </row>
    <row r="40" spans="1:19" x14ac:dyDescent="0.25">
      <c r="A40">
        <v>31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97"/>
      <c r="N40" s="6"/>
      <c r="O40" s="2" t="s">
        <v>30</v>
      </c>
      <c r="P40" s="3"/>
      <c r="Q40" s="3"/>
      <c r="R40" s="3"/>
      <c r="S40" s="11"/>
    </row>
    <row r="41" spans="1:19" x14ac:dyDescent="0.25">
      <c r="A41">
        <v>32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97"/>
      <c r="N41" s="6"/>
      <c r="O41" s="2"/>
      <c r="P41" s="3"/>
      <c r="Q41" s="3"/>
      <c r="R41" s="3"/>
      <c r="S41" s="11"/>
    </row>
    <row r="42" spans="1:19" x14ac:dyDescent="0.25">
      <c r="A42">
        <v>33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97"/>
      <c r="N42" s="6"/>
      <c r="O42" s="2" t="s">
        <v>30</v>
      </c>
      <c r="P42" s="3"/>
      <c r="Q42" s="3"/>
      <c r="R42" s="3"/>
      <c r="S42" s="11"/>
    </row>
    <row r="43" spans="1:19" x14ac:dyDescent="0.25">
      <c r="A43">
        <v>34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97"/>
      <c r="N43" s="6"/>
      <c r="O43" s="2"/>
      <c r="P43" s="3"/>
      <c r="Q43" s="3"/>
      <c r="R43" s="3"/>
      <c r="S43" s="11"/>
    </row>
    <row r="44" spans="1:19" x14ac:dyDescent="0.25">
      <c r="A44">
        <v>35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97"/>
      <c r="N44" s="6"/>
      <c r="O44" s="2"/>
      <c r="P44" s="3"/>
      <c r="Q44" s="3"/>
      <c r="R44" s="3"/>
      <c r="S44" s="11"/>
    </row>
    <row r="45" spans="1:19" x14ac:dyDescent="0.25">
      <c r="A45">
        <v>36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97"/>
      <c r="N45" s="6"/>
      <c r="O45" s="2"/>
      <c r="P45" s="3"/>
      <c r="Q45" s="3"/>
      <c r="R45" s="3"/>
      <c r="S45" s="11"/>
    </row>
    <row r="46" spans="1:19" x14ac:dyDescent="0.25">
      <c r="A46">
        <v>37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97"/>
      <c r="N46" s="6"/>
      <c r="O46" s="2"/>
      <c r="P46" s="3"/>
      <c r="Q46" s="3"/>
      <c r="R46" s="3"/>
      <c r="S46" s="11"/>
    </row>
    <row r="47" spans="1:19" x14ac:dyDescent="0.25">
      <c r="A47">
        <v>38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97"/>
      <c r="N47" s="6"/>
      <c r="O47" s="2"/>
      <c r="P47" s="3"/>
      <c r="Q47" s="3"/>
      <c r="R47" s="3"/>
      <c r="S47" s="11"/>
    </row>
    <row r="48" spans="1:19" x14ac:dyDescent="0.25">
      <c r="A48">
        <v>39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97"/>
      <c r="N48" s="6"/>
      <c r="O48" s="2"/>
      <c r="P48" s="3"/>
      <c r="Q48" s="3"/>
      <c r="R48" s="3"/>
      <c r="S48" s="11"/>
    </row>
    <row r="49" spans="1:19" x14ac:dyDescent="0.25">
      <c r="A49">
        <v>40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97"/>
      <c r="N49" s="6"/>
      <c r="O49" s="2"/>
      <c r="P49" s="3"/>
      <c r="Q49" s="3"/>
      <c r="R49" s="3"/>
      <c r="S49" s="11"/>
    </row>
    <row r="50" spans="1:19" x14ac:dyDescent="0.25">
      <c r="A50">
        <v>41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97"/>
      <c r="N50" s="6"/>
      <c r="O50" s="2"/>
      <c r="P50" s="3"/>
      <c r="Q50" s="3"/>
      <c r="R50" s="3"/>
      <c r="S50" s="11"/>
    </row>
    <row r="51" spans="1:19" x14ac:dyDescent="0.25">
      <c r="A51">
        <v>42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97"/>
      <c r="N51" s="6"/>
      <c r="O51" s="2"/>
      <c r="P51" s="3"/>
      <c r="Q51" s="3"/>
      <c r="R51" s="3"/>
      <c r="S51" s="11"/>
    </row>
    <row r="52" spans="1:19" x14ac:dyDescent="0.25">
      <c r="A52">
        <v>43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97"/>
      <c r="N52" s="6"/>
      <c r="O52" s="2"/>
      <c r="P52" s="3"/>
      <c r="Q52" s="3"/>
      <c r="R52" s="3"/>
      <c r="S52" s="11"/>
    </row>
    <row r="53" spans="1:19" x14ac:dyDescent="0.25">
      <c r="A53">
        <v>44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97"/>
      <c r="N53" s="6"/>
      <c r="O53" s="2"/>
      <c r="P53" s="3"/>
      <c r="Q53" s="3"/>
      <c r="R53" s="3"/>
      <c r="S53" s="11"/>
    </row>
    <row r="54" spans="1:19" x14ac:dyDescent="0.25">
      <c r="A54">
        <v>45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97"/>
      <c r="N54" s="6"/>
      <c r="O54" s="2"/>
      <c r="P54" s="3"/>
      <c r="Q54" s="3"/>
      <c r="R54" s="3"/>
      <c r="S54" s="11"/>
    </row>
    <row r="55" spans="1:19" x14ac:dyDescent="0.25">
      <c r="A55">
        <v>46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97"/>
      <c r="N55" s="6"/>
      <c r="O55" s="2"/>
      <c r="P55" s="3"/>
      <c r="Q55" s="3"/>
      <c r="R55" s="3"/>
      <c r="S55" s="11"/>
    </row>
    <row r="56" spans="1:19" x14ac:dyDescent="0.25">
      <c r="A56">
        <v>47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97"/>
      <c r="N56" s="6"/>
      <c r="O56" s="2"/>
      <c r="P56" s="3"/>
      <c r="Q56" s="3"/>
      <c r="R56" s="3"/>
      <c r="S56" s="11"/>
    </row>
    <row r="57" spans="1:19" x14ac:dyDescent="0.25">
      <c r="A57">
        <v>48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97"/>
      <c r="N57" s="6"/>
      <c r="O57" s="2"/>
      <c r="P57" s="3"/>
      <c r="Q57" s="3"/>
      <c r="R57" s="3"/>
      <c r="S57" s="11"/>
    </row>
    <row r="58" spans="1:19" x14ac:dyDescent="0.25">
      <c r="A58">
        <v>49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97"/>
      <c r="N58" s="6"/>
      <c r="O58" s="2"/>
      <c r="P58" s="3"/>
      <c r="Q58" s="3"/>
      <c r="R58" s="3"/>
      <c r="S58" s="11"/>
    </row>
    <row r="59" spans="1:19" x14ac:dyDescent="0.25">
      <c r="A59">
        <v>50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97"/>
      <c r="N59" s="6"/>
      <c r="O59" s="2"/>
      <c r="P59" s="3"/>
      <c r="Q59" s="3"/>
      <c r="R59" s="3"/>
      <c r="S59" s="11"/>
    </row>
    <row r="60" spans="1:19" x14ac:dyDescent="0.25">
      <c r="A60">
        <v>51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97"/>
      <c r="N60" s="6"/>
      <c r="O60" s="2"/>
      <c r="P60" s="3"/>
      <c r="Q60" s="3"/>
      <c r="R60" s="3"/>
      <c r="S60" s="11"/>
    </row>
    <row r="61" spans="1:19" x14ac:dyDescent="0.25">
      <c r="A61">
        <v>52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97"/>
      <c r="N61" s="6"/>
      <c r="O61" s="2"/>
      <c r="P61" s="3"/>
      <c r="Q61" s="3"/>
      <c r="R61" s="3"/>
      <c r="S61" s="11"/>
    </row>
    <row r="62" spans="1:19" x14ac:dyDescent="0.25">
      <c r="A62">
        <v>53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97"/>
      <c r="N62" s="6"/>
      <c r="O62" s="2"/>
      <c r="P62" s="3"/>
      <c r="Q62" s="3"/>
      <c r="R62" s="3"/>
      <c r="S62" s="11"/>
    </row>
    <row r="63" spans="1:19" x14ac:dyDescent="0.25">
      <c r="A63">
        <v>54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97"/>
      <c r="N63" s="6"/>
      <c r="O63" s="2"/>
      <c r="P63" s="3"/>
      <c r="Q63" s="3"/>
      <c r="R63" s="3"/>
      <c r="S63" s="11"/>
    </row>
    <row r="64" spans="1:19" x14ac:dyDescent="0.25">
      <c r="A64">
        <v>55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97"/>
      <c r="N64" s="6"/>
      <c r="O64" s="2"/>
      <c r="P64" s="3"/>
      <c r="Q64" s="3"/>
      <c r="R64" s="3"/>
      <c r="S64" s="11"/>
    </row>
    <row r="65" spans="1:19" x14ac:dyDescent="0.25">
      <c r="A65">
        <v>56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97"/>
      <c r="N65" s="6"/>
      <c r="O65" s="2"/>
      <c r="P65" s="3"/>
      <c r="Q65" s="3"/>
      <c r="R65" s="3"/>
      <c r="S65" s="11"/>
    </row>
    <row r="66" spans="1:19" x14ac:dyDescent="0.25">
      <c r="A66">
        <v>57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97"/>
      <c r="N66" s="6"/>
      <c r="O66" s="2"/>
      <c r="P66" s="3"/>
      <c r="Q66" s="3"/>
      <c r="R66" s="3"/>
      <c r="S66" s="11"/>
    </row>
    <row r="67" spans="1:19" x14ac:dyDescent="0.25">
      <c r="A67">
        <v>58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97"/>
      <c r="N67" s="6"/>
      <c r="O67" s="2"/>
      <c r="P67" s="3"/>
      <c r="Q67" s="3"/>
      <c r="R67" s="3"/>
      <c r="S67" s="11"/>
    </row>
    <row r="68" spans="1:19" x14ac:dyDescent="0.25">
      <c r="A68">
        <v>59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97"/>
      <c r="N68" s="6"/>
      <c r="O68" s="2"/>
      <c r="P68" s="3"/>
      <c r="Q68" s="3"/>
      <c r="R68" s="3"/>
      <c r="S68" s="11"/>
    </row>
    <row r="69" spans="1:19" x14ac:dyDescent="0.25">
      <c r="A69">
        <v>60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97"/>
      <c r="N69" s="6"/>
      <c r="O69" s="2"/>
      <c r="P69" s="3"/>
      <c r="Q69" s="3"/>
      <c r="R69" s="3"/>
      <c r="S69" s="11"/>
    </row>
    <row r="70" spans="1:19" x14ac:dyDescent="0.25">
      <c r="A70">
        <v>61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97"/>
      <c r="N70" s="6"/>
      <c r="O70" s="2"/>
      <c r="P70" s="3"/>
      <c r="Q70" s="3"/>
      <c r="R70" s="3"/>
      <c r="S70" s="11"/>
    </row>
    <row r="71" spans="1:19" x14ac:dyDescent="0.25">
      <c r="A71">
        <v>62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97"/>
      <c r="N71" s="6"/>
      <c r="O71" s="2"/>
      <c r="P71" s="3"/>
      <c r="Q71" s="3"/>
      <c r="R71" s="3"/>
      <c r="S71" s="11"/>
    </row>
    <row r="72" spans="1:19" x14ac:dyDescent="0.25">
      <c r="A72">
        <v>63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97"/>
      <c r="N72" s="6"/>
      <c r="O72" s="2"/>
      <c r="P72" s="3"/>
      <c r="Q72" s="3"/>
      <c r="R72" s="3"/>
      <c r="S72" s="11"/>
    </row>
    <row r="73" spans="1:19" x14ac:dyDescent="0.25">
      <c r="A73">
        <v>64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97"/>
      <c r="N73" s="6"/>
      <c r="O73" s="2"/>
      <c r="P73" s="3"/>
      <c r="Q73" s="3"/>
      <c r="R73" s="3"/>
      <c r="S73" s="11"/>
    </row>
    <row r="74" spans="1:19" x14ac:dyDescent="0.25">
      <c r="A74">
        <v>65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97"/>
      <c r="N74" s="6"/>
      <c r="O74" s="2"/>
      <c r="P74" s="3"/>
      <c r="Q74" s="3"/>
      <c r="R74" s="3"/>
      <c r="S74" s="11"/>
    </row>
    <row r="75" spans="1:19" x14ac:dyDescent="0.25">
      <c r="A75">
        <v>66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97"/>
      <c r="N75" s="6"/>
      <c r="O75" s="2"/>
      <c r="P75" s="3"/>
      <c r="Q75" s="3"/>
      <c r="R75" s="3"/>
      <c r="S75" s="11"/>
    </row>
    <row r="76" spans="1:19" x14ac:dyDescent="0.25">
      <c r="A76">
        <v>67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97"/>
      <c r="N76" s="6"/>
      <c r="O76" s="2"/>
      <c r="P76" s="3"/>
      <c r="Q76" s="3"/>
      <c r="R76" s="3"/>
      <c r="S76" s="11"/>
    </row>
    <row r="77" spans="1:19" x14ac:dyDescent="0.25">
      <c r="A77">
        <v>68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97"/>
      <c r="N77" s="6"/>
      <c r="O77" s="2"/>
      <c r="P77" s="3"/>
      <c r="Q77" s="3"/>
      <c r="R77" s="3"/>
      <c r="S77" s="11"/>
    </row>
    <row r="78" spans="1:19" x14ac:dyDescent="0.25">
      <c r="A78">
        <v>69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97"/>
      <c r="N78" s="6"/>
      <c r="O78" s="2"/>
      <c r="P78" s="3"/>
      <c r="Q78" s="3"/>
      <c r="R78" s="3"/>
      <c r="S78" s="11"/>
    </row>
    <row r="79" spans="1:19" x14ac:dyDescent="0.25">
      <c r="A79">
        <v>70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97"/>
      <c r="N79" s="6"/>
      <c r="O79" s="2"/>
      <c r="P79" s="3"/>
      <c r="Q79" s="3"/>
      <c r="R79" s="3"/>
      <c r="S79" s="11"/>
    </row>
    <row r="80" spans="1:19" x14ac:dyDescent="0.25">
      <c r="A80">
        <v>71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97"/>
      <c r="N80" s="6"/>
      <c r="O80" s="2"/>
      <c r="P80" s="3"/>
      <c r="Q80" s="3"/>
      <c r="R80" s="3"/>
      <c r="S80" s="11"/>
    </row>
    <row r="81" spans="1:19" x14ac:dyDescent="0.25">
      <c r="A81">
        <v>72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97"/>
      <c r="N81" s="6"/>
      <c r="O81" s="2"/>
      <c r="P81" s="3"/>
      <c r="Q81" s="3"/>
      <c r="R81" s="3"/>
      <c r="S81" s="11"/>
    </row>
    <row r="82" spans="1:19" x14ac:dyDescent="0.25">
      <c r="A82">
        <v>73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97"/>
      <c r="N82" s="6"/>
      <c r="O82" s="2"/>
      <c r="P82" s="3"/>
      <c r="Q82" s="3"/>
      <c r="R82" s="3"/>
      <c r="S82" s="11"/>
    </row>
    <row r="83" spans="1:19" x14ac:dyDescent="0.25">
      <c r="A83">
        <v>74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97"/>
      <c r="N83" s="6"/>
      <c r="O83" s="2"/>
      <c r="P83" s="3"/>
      <c r="Q83" s="3"/>
      <c r="R83" s="3"/>
      <c r="S83" s="11"/>
    </row>
    <row r="84" spans="1:19" x14ac:dyDescent="0.25">
      <c r="A84">
        <v>75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97"/>
      <c r="N84" s="6"/>
      <c r="O84" s="2"/>
      <c r="P84" s="3"/>
      <c r="Q84" s="3"/>
      <c r="R84" s="3"/>
      <c r="S84" s="11"/>
    </row>
    <row r="85" spans="1:19" x14ac:dyDescent="0.25">
      <c r="A85">
        <v>76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97"/>
      <c r="N85" s="6"/>
      <c r="O85" s="2"/>
      <c r="P85" s="3"/>
      <c r="Q85" s="3"/>
      <c r="R85" s="3"/>
      <c r="S85" s="11"/>
    </row>
    <row r="86" spans="1:19" x14ac:dyDescent="0.25">
      <c r="A86">
        <v>77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97"/>
      <c r="N86" s="6"/>
      <c r="O86" s="2"/>
      <c r="P86" s="3"/>
      <c r="Q86" s="3"/>
      <c r="R86" s="3"/>
      <c r="S86" s="11"/>
    </row>
    <row r="87" spans="1:19" x14ac:dyDescent="0.25">
      <c r="A87">
        <v>78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97"/>
      <c r="N87" s="6"/>
      <c r="O87" s="2"/>
      <c r="P87" s="3"/>
      <c r="Q87" s="3"/>
      <c r="R87" s="3"/>
      <c r="S87" s="11"/>
    </row>
    <row r="88" spans="1:19" x14ac:dyDescent="0.25">
      <c r="A88">
        <v>79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97"/>
      <c r="N88" s="6"/>
      <c r="O88" s="2"/>
      <c r="P88" s="3"/>
      <c r="Q88" s="3"/>
      <c r="R88" s="3"/>
      <c r="S88" s="11"/>
    </row>
    <row r="89" spans="1:19" x14ac:dyDescent="0.25">
      <c r="A89">
        <v>80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97"/>
      <c r="N89" s="6"/>
      <c r="O89" s="2"/>
      <c r="P89" s="3"/>
      <c r="Q89" s="3"/>
      <c r="R89" s="3"/>
      <c r="S89" s="11"/>
    </row>
    <row r="90" spans="1:19" x14ac:dyDescent="0.25">
      <c r="A90">
        <v>81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97"/>
      <c r="N90" s="6"/>
      <c r="O90" s="2"/>
      <c r="P90" s="3"/>
      <c r="Q90" s="3"/>
      <c r="R90" s="3"/>
      <c r="S90" s="11"/>
    </row>
    <row r="91" spans="1:19" x14ac:dyDescent="0.25">
      <c r="A91">
        <v>82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97"/>
      <c r="N91" s="6"/>
      <c r="O91" s="2"/>
      <c r="P91" s="3"/>
      <c r="Q91" s="3"/>
      <c r="R91" s="3"/>
      <c r="S91" s="11"/>
    </row>
    <row r="92" spans="1:19" x14ac:dyDescent="0.25">
      <c r="A92">
        <v>83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97"/>
      <c r="N92" s="6"/>
      <c r="O92" s="2"/>
      <c r="P92" s="3"/>
      <c r="Q92" s="3"/>
      <c r="R92" s="3"/>
      <c r="S92" s="11"/>
    </row>
    <row r="93" spans="1:19" x14ac:dyDescent="0.25">
      <c r="A93">
        <v>84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97"/>
      <c r="N93" s="6"/>
      <c r="O93" s="2"/>
      <c r="P93" s="3"/>
      <c r="Q93" s="3"/>
      <c r="R93" s="3"/>
      <c r="S93" s="11"/>
    </row>
    <row r="94" spans="1:19" x14ac:dyDescent="0.25">
      <c r="A94">
        <v>85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97"/>
      <c r="N94" s="6"/>
      <c r="O94" s="2"/>
      <c r="P94" s="3"/>
      <c r="Q94" s="3"/>
      <c r="R94" s="3"/>
      <c r="S94" s="11"/>
    </row>
    <row r="95" spans="1:19" x14ac:dyDescent="0.25">
      <c r="A95">
        <v>86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97"/>
      <c r="N95" s="6"/>
      <c r="O95" s="2"/>
      <c r="P95" s="3"/>
      <c r="Q95" s="3"/>
      <c r="R95" s="3"/>
      <c r="S95" s="11"/>
    </row>
    <row r="96" spans="1:19" x14ac:dyDescent="0.25">
      <c r="A96">
        <v>87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97"/>
      <c r="N96" s="6"/>
      <c r="O96" s="2"/>
      <c r="P96" s="3"/>
      <c r="Q96" s="3"/>
      <c r="R96" s="3"/>
      <c r="S96" s="11"/>
    </row>
    <row r="97" spans="1:19" x14ac:dyDescent="0.25">
      <c r="A97">
        <v>88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97"/>
      <c r="N97" s="6"/>
      <c r="O97" s="2"/>
      <c r="P97" s="3"/>
      <c r="Q97" s="3"/>
      <c r="R97" s="3"/>
      <c r="S97" s="11"/>
    </row>
    <row r="98" spans="1:19" x14ac:dyDescent="0.25">
      <c r="A98">
        <v>89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97"/>
      <c r="N98" s="6"/>
      <c r="O98" s="2"/>
      <c r="P98" s="3"/>
      <c r="Q98" s="3"/>
      <c r="R98" s="3"/>
      <c r="S98" s="11"/>
    </row>
    <row r="99" spans="1:19" x14ac:dyDescent="0.25">
      <c r="A99">
        <v>90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97"/>
      <c r="N99" s="6"/>
      <c r="O99" s="2"/>
      <c r="P99" s="3"/>
      <c r="Q99" s="3"/>
      <c r="R99" s="3"/>
      <c r="S99" s="11"/>
    </row>
    <row r="100" spans="1:19" x14ac:dyDescent="0.25">
      <c r="A100">
        <v>91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97"/>
      <c r="N100" s="6"/>
      <c r="O100" s="2"/>
      <c r="P100" s="3"/>
      <c r="Q100" s="3"/>
      <c r="R100" s="3"/>
      <c r="S100" s="11"/>
    </row>
    <row r="101" spans="1:19" x14ac:dyDescent="0.25">
      <c r="A101">
        <v>92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97"/>
      <c r="N101" s="6"/>
      <c r="O101" s="2"/>
      <c r="P101" s="3"/>
      <c r="Q101" s="3"/>
      <c r="R101" s="3"/>
      <c r="S101" s="11"/>
    </row>
    <row r="102" spans="1:19" ht="15.75" thickBot="1" x14ac:dyDescent="0.3">
      <c r="A102">
        <v>93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98"/>
      <c r="N102" s="8"/>
      <c r="O102" s="57"/>
      <c r="P102" s="19"/>
      <c r="Q102" s="19"/>
      <c r="R102" s="19"/>
      <c r="S102" s="13"/>
    </row>
    <row r="103" spans="1:19" x14ac:dyDescent="0.25">
      <c r="A103">
        <v>94</v>
      </c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68"/>
      <c r="O103" s="68"/>
      <c r="P103" s="20"/>
      <c r="Q103" s="20"/>
      <c r="R103" s="20"/>
      <c r="S103" s="20"/>
    </row>
    <row r="104" spans="1:19" x14ac:dyDescent="0.25">
      <c r="A104">
        <v>95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3"/>
      <c r="Q104" s="3"/>
      <c r="R104" s="3"/>
      <c r="S104" s="3"/>
    </row>
    <row r="105" spans="1:19" x14ac:dyDescent="0.25">
      <c r="A105">
        <v>96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3"/>
      <c r="Q105" s="3"/>
      <c r="R105" s="3"/>
      <c r="S105" s="3"/>
    </row>
    <row r="106" spans="1:19" x14ac:dyDescent="0.25">
      <c r="A106">
        <v>97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3"/>
      <c r="Q106" s="3"/>
      <c r="R106" s="3"/>
      <c r="S106" s="3"/>
    </row>
    <row r="107" spans="1:19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3"/>
      <c r="Q107" s="3"/>
      <c r="R107" s="3"/>
      <c r="S107" s="3"/>
    </row>
    <row r="108" spans="1:19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3"/>
      <c r="Q108" s="3"/>
      <c r="R108" s="3"/>
      <c r="S108" s="3"/>
    </row>
    <row r="109" spans="1:19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3"/>
      <c r="Q109" s="3"/>
      <c r="R109" s="3"/>
      <c r="S109" s="3"/>
    </row>
    <row r="110" spans="1:19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3"/>
      <c r="Q110" s="3"/>
      <c r="R110" s="3"/>
      <c r="S110" s="3"/>
    </row>
    <row r="111" spans="1:19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3"/>
      <c r="Q111" s="3"/>
      <c r="R111" s="3"/>
      <c r="S111" s="3"/>
    </row>
    <row r="112" spans="1:19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3"/>
      <c r="Q112" s="3"/>
      <c r="R112" s="3"/>
      <c r="S112" s="3"/>
    </row>
  </sheetData>
  <autoFilter ref="A4:U106" xr:uid="{BD4FA604-A568-4CC3-9493-B1734A3598B5}"/>
  <mergeCells count="6">
    <mergeCell ref="B1:S2"/>
    <mergeCell ref="P3:Q3"/>
    <mergeCell ref="R3:S3"/>
    <mergeCell ref="N3:O3"/>
    <mergeCell ref="K3:L3"/>
    <mergeCell ref="B3:H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5217-FA8D-4D45-A148-284445DA8B3E}">
  <dimension ref="A10:U18"/>
  <sheetViews>
    <sheetView workbookViewId="0">
      <selection activeCell="B18" sqref="B18"/>
    </sheetView>
  </sheetViews>
  <sheetFormatPr defaultRowHeight="15" x14ac:dyDescent="0.25"/>
  <sheetData>
    <row r="10" spans="1:21" x14ac:dyDescent="0.25">
      <c r="A10" s="80">
        <v>-10</v>
      </c>
      <c r="B10" s="80">
        <v>-9</v>
      </c>
      <c r="C10" s="80">
        <v>-8</v>
      </c>
      <c r="D10" s="80">
        <v>-7</v>
      </c>
      <c r="E10" s="80">
        <v>-6</v>
      </c>
      <c r="F10" s="80">
        <v>-5</v>
      </c>
      <c r="G10" s="80">
        <v>-4</v>
      </c>
      <c r="H10" s="80">
        <v>-3</v>
      </c>
      <c r="I10" s="92">
        <v>-2</v>
      </c>
      <c r="J10" s="92">
        <v>-1</v>
      </c>
      <c r="K10" s="92">
        <v>0</v>
      </c>
      <c r="L10" s="92">
        <v>1</v>
      </c>
      <c r="M10" s="92">
        <v>2</v>
      </c>
      <c r="N10" s="91">
        <v>3</v>
      </c>
      <c r="O10" s="91">
        <v>4</v>
      </c>
      <c r="P10" s="91">
        <v>5</v>
      </c>
      <c r="Q10" s="91">
        <v>6</v>
      </c>
      <c r="R10" s="91">
        <v>7</v>
      </c>
      <c r="S10" s="91">
        <v>8</v>
      </c>
      <c r="T10" s="91">
        <v>9</v>
      </c>
      <c r="U10" s="91">
        <v>10</v>
      </c>
    </row>
    <row r="13" spans="1:21" x14ac:dyDescent="0.25">
      <c r="A13" t="s">
        <v>128</v>
      </c>
      <c r="B13" s="93" t="s">
        <v>129</v>
      </c>
    </row>
    <row r="14" spans="1:21" x14ac:dyDescent="0.25">
      <c r="A14" t="s">
        <v>131</v>
      </c>
      <c r="B14" s="93" t="s">
        <v>130</v>
      </c>
    </row>
    <row r="15" spans="1:21" x14ac:dyDescent="0.25">
      <c r="A15" t="s">
        <v>132</v>
      </c>
      <c r="B15" s="93" t="s">
        <v>133</v>
      </c>
    </row>
    <row r="18" spans="1:2" x14ac:dyDescent="0.25">
      <c r="A18" t="s">
        <v>134</v>
      </c>
      <c r="B18" t="s">
        <v>135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EACA-B27E-4C21-81A6-ED8D73C88B75}">
  <dimension ref="A1:AH100"/>
  <sheetViews>
    <sheetView topLeftCell="G1" workbookViewId="0">
      <selection activeCell="H10" sqref="H10"/>
    </sheetView>
  </sheetViews>
  <sheetFormatPr defaultRowHeight="15" x14ac:dyDescent="0.25"/>
  <cols>
    <col min="1" max="1" width="12.85546875" customWidth="1"/>
    <col min="2" max="3" width="8" customWidth="1"/>
    <col min="4" max="4" width="6.5703125" style="14" customWidth="1"/>
    <col min="5" max="5" width="7.28515625" style="14" customWidth="1"/>
    <col min="6" max="6" width="10.140625" customWidth="1"/>
    <col min="7" max="7" width="10" customWidth="1"/>
    <col min="12" max="12" width="10.42578125" customWidth="1"/>
    <col min="16" max="20" width="7.85546875" style="1" customWidth="1"/>
    <col min="21" max="26" width="9.140625" style="1"/>
  </cols>
  <sheetData>
    <row r="1" spans="1:34" ht="19.5" thickBot="1" x14ac:dyDescent="0.35">
      <c r="A1" s="120" t="str">
        <f>Dashboard!B3</f>
        <v>Strategy 1 : PD/TG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2"/>
      <c r="Q1" s="122"/>
      <c r="R1" s="122"/>
      <c r="S1" s="122"/>
      <c r="T1" s="123"/>
    </row>
    <row r="2" spans="1:34" s="15" customFormat="1" x14ac:dyDescent="0.25">
      <c r="A2" s="124" t="s">
        <v>40</v>
      </c>
      <c r="B2" s="127" t="s">
        <v>25</v>
      </c>
      <c r="C2" s="65"/>
      <c r="D2" s="127" t="s">
        <v>0</v>
      </c>
      <c r="E2" s="130"/>
      <c r="F2" s="132" t="s">
        <v>23</v>
      </c>
      <c r="G2" s="133"/>
      <c r="H2" s="133"/>
      <c r="I2" s="133"/>
      <c r="J2" s="134"/>
      <c r="K2" s="135" t="s">
        <v>27</v>
      </c>
      <c r="L2" s="136"/>
      <c r="M2" s="136"/>
      <c r="N2" s="136"/>
      <c r="O2" s="137"/>
      <c r="P2" s="138" t="s">
        <v>28</v>
      </c>
      <c r="Q2" s="139"/>
      <c r="R2" s="139"/>
      <c r="S2" s="139"/>
      <c r="T2" s="140"/>
    </row>
    <row r="3" spans="1:34" s="15" customFormat="1" ht="30" x14ac:dyDescent="0.25">
      <c r="A3" s="125"/>
      <c r="B3" s="128"/>
      <c r="C3" s="16" t="s">
        <v>72</v>
      </c>
      <c r="D3" s="128"/>
      <c r="E3" s="131"/>
      <c r="F3" s="23" t="s">
        <v>24</v>
      </c>
      <c r="G3" s="118" t="s">
        <v>31</v>
      </c>
      <c r="H3" s="119"/>
      <c r="I3" s="17" t="s">
        <v>26</v>
      </c>
      <c r="J3" s="24" t="s">
        <v>71</v>
      </c>
      <c r="K3" s="25" t="s">
        <v>24</v>
      </c>
      <c r="L3" s="18" t="s">
        <v>52</v>
      </c>
      <c r="M3" s="18"/>
      <c r="N3" s="18" t="s">
        <v>26</v>
      </c>
      <c r="O3" s="26" t="s">
        <v>41</v>
      </c>
      <c r="P3" s="141" t="s">
        <v>33</v>
      </c>
      <c r="Q3" s="114" t="s">
        <v>34</v>
      </c>
      <c r="R3" s="114" t="s">
        <v>35</v>
      </c>
      <c r="S3" s="114" t="s">
        <v>36</v>
      </c>
      <c r="T3" s="116" t="s">
        <v>37</v>
      </c>
      <c r="W3" s="111" t="s">
        <v>38</v>
      </c>
      <c r="X3" s="112"/>
      <c r="Y3" s="111" t="s">
        <v>39</v>
      </c>
      <c r="Z3" s="112"/>
      <c r="AA3" s="113" t="s">
        <v>42</v>
      </c>
      <c r="AB3" s="113" t="s">
        <v>43</v>
      </c>
      <c r="AC3" s="15" t="s">
        <v>47</v>
      </c>
      <c r="AD3" s="15" t="s">
        <v>50</v>
      </c>
      <c r="AE3" s="15" t="s">
        <v>51</v>
      </c>
      <c r="AF3" s="15" t="s">
        <v>53</v>
      </c>
      <c r="AG3" s="15" t="s">
        <v>54</v>
      </c>
      <c r="AH3" s="15" t="s">
        <v>55</v>
      </c>
    </row>
    <row r="4" spans="1:34" s="15" customFormat="1" ht="15.75" thickBot="1" x14ac:dyDescent="0.3">
      <c r="A4" s="126"/>
      <c r="B4" s="129"/>
      <c r="C4" s="29"/>
      <c r="D4" s="29" t="s">
        <v>1</v>
      </c>
      <c r="E4" s="30" t="s">
        <v>2</v>
      </c>
      <c r="F4" s="31"/>
      <c r="G4" s="32" t="s">
        <v>1</v>
      </c>
      <c r="H4" s="32" t="s">
        <v>2</v>
      </c>
      <c r="I4" s="32"/>
      <c r="J4" s="33"/>
      <c r="K4" s="34"/>
      <c r="L4" s="35" t="s">
        <v>1</v>
      </c>
      <c r="M4" s="35" t="s">
        <v>2</v>
      </c>
      <c r="N4" s="35"/>
      <c r="O4" s="36"/>
      <c r="P4" s="142"/>
      <c r="Q4" s="115"/>
      <c r="R4" s="115"/>
      <c r="S4" s="115"/>
      <c r="T4" s="117"/>
      <c r="U4" s="16" t="s">
        <v>1</v>
      </c>
      <c r="V4" s="16" t="s">
        <v>2</v>
      </c>
      <c r="W4" s="16" t="s">
        <v>1</v>
      </c>
      <c r="X4" s="16" t="s">
        <v>2</v>
      </c>
      <c r="Y4" s="16" t="s">
        <v>1</v>
      </c>
      <c r="Z4" s="16" t="s">
        <v>2</v>
      </c>
      <c r="AA4" s="113"/>
      <c r="AB4" s="113"/>
    </row>
    <row r="5" spans="1:34" x14ac:dyDescent="0.25">
      <c r="A5" s="37"/>
      <c r="B5" s="38"/>
      <c r="C5" s="38"/>
      <c r="D5" s="39" t="str">
        <f>IF(U5="","","P"&amp;U5)</f>
        <v>P0</v>
      </c>
      <c r="E5" s="39" t="str">
        <f>IF(V5="","","B"&amp;V5)</f>
        <v>B1</v>
      </c>
      <c r="F5" s="37"/>
      <c r="G5" s="38"/>
      <c r="H5" s="38"/>
      <c r="I5" s="38"/>
      <c r="J5" s="40"/>
      <c r="K5" s="37"/>
      <c r="L5" s="38"/>
      <c r="M5" s="38"/>
      <c r="N5" s="38"/>
      <c r="O5" s="40"/>
      <c r="P5" s="52"/>
      <c r="Q5" s="53"/>
      <c r="R5" s="53"/>
      <c r="S5" s="53"/>
      <c r="T5" s="54"/>
      <c r="U5" s="1">
        <f>IF(Dashboard!N5="P",1,0)</f>
        <v>0</v>
      </c>
      <c r="V5" s="1">
        <f>IF(Dashboard!O5="B",1,"")</f>
        <v>1</v>
      </c>
    </row>
    <row r="6" spans="1:34" x14ac:dyDescent="0.25">
      <c r="A6" s="10"/>
      <c r="B6" s="3"/>
      <c r="C6" s="3"/>
      <c r="D6" s="27" t="str">
        <f t="shared" ref="D6:D69" si="0">IF(U6="","","P"&amp;U6)</f>
        <v>P1</v>
      </c>
      <c r="E6" s="27" t="str">
        <f t="shared" ref="E6:E69" si="1">IF(V6="","","B"&amp;V6)</f>
        <v/>
      </c>
      <c r="F6" s="10"/>
      <c r="G6" s="3"/>
      <c r="H6" s="3"/>
      <c r="I6" s="3"/>
      <c r="J6" s="11"/>
      <c r="K6" s="10"/>
      <c r="L6" s="3"/>
      <c r="M6" s="3"/>
      <c r="N6" s="3"/>
      <c r="O6" s="11"/>
      <c r="P6" s="55"/>
      <c r="Q6" s="2"/>
      <c r="R6" s="2"/>
      <c r="S6" s="2"/>
      <c r="T6" s="7"/>
      <c r="U6" s="1">
        <f>IF(Dashboard!N6="P",IF(U5="",1,U5+1),"")</f>
        <v>1</v>
      </c>
      <c r="V6" s="1" t="str">
        <f>IF(Dashboard!O6="B",IF(V5="",1,V5+1),"")</f>
        <v/>
      </c>
    </row>
    <row r="7" spans="1:34" x14ac:dyDescent="0.25">
      <c r="A7" s="10"/>
      <c r="B7" s="3"/>
      <c r="C7" s="3"/>
      <c r="D7" s="27" t="str">
        <f t="shared" si="0"/>
        <v>P2</v>
      </c>
      <c r="E7" s="27" t="str">
        <f t="shared" si="1"/>
        <v/>
      </c>
      <c r="F7" s="10"/>
      <c r="G7" s="3"/>
      <c r="H7" s="3"/>
      <c r="I7" s="3"/>
      <c r="J7" s="11"/>
      <c r="K7" s="10"/>
      <c r="L7" s="3"/>
      <c r="M7" s="3"/>
      <c r="N7" s="3"/>
      <c r="O7" s="11"/>
      <c r="P7" s="55"/>
      <c r="Q7" s="2"/>
      <c r="R7" s="2"/>
      <c r="S7" s="2"/>
      <c r="T7" s="7"/>
      <c r="U7" s="1">
        <f>IF(Dashboard!N7="P",IF(U6="",1,U6+1),"")</f>
        <v>2</v>
      </c>
      <c r="V7" s="1" t="str">
        <f>IF(Dashboard!O7="B",IF(V6="",1,V6+1),"")</f>
        <v/>
      </c>
    </row>
    <row r="8" spans="1:34" x14ac:dyDescent="0.25">
      <c r="A8" s="10"/>
      <c r="B8" s="3"/>
      <c r="C8" s="3"/>
      <c r="D8" s="27" t="str">
        <f t="shared" si="0"/>
        <v/>
      </c>
      <c r="E8" s="27" t="str">
        <f t="shared" si="1"/>
        <v>B1</v>
      </c>
      <c r="F8" s="10"/>
      <c r="G8" s="3"/>
      <c r="H8" s="3"/>
      <c r="I8" s="3"/>
      <c r="J8" s="11"/>
      <c r="K8" s="10"/>
      <c r="L8" s="3"/>
      <c r="M8" s="3"/>
      <c r="N8" s="3"/>
      <c r="O8" s="11"/>
      <c r="P8" s="55"/>
      <c r="Q8" s="2"/>
      <c r="R8" s="2"/>
      <c r="S8" s="2"/>
      <c r="T8" s="7"/>
      <c r="U8" s="1" t="str">
        <f>IF(Dashboard!N8="P",IF(U7="",1,U7+1),"")</f>
        <v/>
      </c>
      <c r="V8" s="1">
        <f>IF(Dashboard!O8="B",IF(V7="",1,V7+1),"")</f>
        <v>1</v>
      </c>
    </row>
    <row r="9" spans="1:34" ht="15.75" thickBot="1" x14ac:dyDescent="0.3">
      <c r="A9" s="12"/>
      <c r="B9" s="19"/>
      <c r="C9" s="19"/>
      <c r="D9" s="28" t="str">
        <f t="shared" si="0"/>
        <v>P1</v>
      </c>
      <c r="E9" s="28" t="str">
        <f t="shared" si="1"/>
        <v>B2</v>
      </c>
      <c r="F9" s="12"/>
      <c r="G9" s="19"/>
      <c r="H9" s="19"/>
      <c r="I9" s="19"/>
      <c r="J9" s="13"/>
      <c r="K9" s="12"/>
      <c r="L9" s="19"/>
      <c r="M9" s="19"/>
      <c r="N9" s="19"/>
      <c r="O9" s="13"/>
      <c r="P9" s="56"/>
      <c r="Q9" s="57"/>
      <c r="R9" s="57"/>
      <c r="S9" s="57"/>
      <c r="T9" s="9"/>
      <c r="U9" s="1">
        <f>IF(Dashboard!N9="P",IF(U8="",1,U8+1),"")</f>
        <v>1</v>
      </c>
      <c r="V9" s="1">
        <f>IF(Dashboard!O9="B",IF(V8="",1,V8+1),"")</f>
        <v>2</v>
      </c>
    </row>
    <row r="10" spans="1:34" x14ac:dyDescent="0.25">
      <c r="A10" s="41"/>
      <c r="B10" s="42"/>
      <c r="C10" s="42"/>
      <c r="D10" s="43" t="str">
        <f t="shared" si="0"/>
        <v>P2</v>
      </c>
      <c r="E10" s="43" t="str">
        <f t="shared" si="1"/>
        <v/>
      </c>
      <c r="F10" s="41" t="str">
        <f>'Strategy-Rule'!A3</f>
        <v>PD</v>
      </c>
      <c r="G10" s="42" t="str">
        <f>IF(AC10="Y",IF(AA10="P","P"&amp;REPLACE(AB10, 1, 1, ""),""),"")</f>
        <v>P1</v>
      </c>
      <c r="H10" s="42" t="str">
        <f t="shared" ref="H10:H41" si="2">IF(AA10="B","B"&amp;REPLACE(AB10, 1, 1, ""),"")</f>
        <v/>
      </c>
      <c r="I10" s="42" t="str">
        <f>IF(LEFT(D10)=LEFT(G10),"W","L")</f>
        <v>W</v>
      </c>
      <c r="J10" s="44"/>
      <c r="K10" s="41"/>
      <c r="L10" s="42"/>
      <c r="M10" s="42"/>
      <c r="N10" s="42"/>
      <c r="O10" s="44"/>
      <c r="P10" s="58" t="str">
        <f>IF(W10="10101","Y",IF(X10="10101","Y","N"))</f>
        <v>N</v>
      </c>
      <c r="Q10" s="59" t="str">
        <f>IF(W10="12345","Y",IF(X10="12345","Y","N"))</f>
        <v>N</v>
      </c>
      <c r="R10" s="59" t="str">
        <f>IF(Y10="101","Y",IF(Z10="101","Y","N"))</f>
        <v>N</v>
      </c>
      <c r="S10" s="59"/>
      <c r="T10" s="60"/>
      <c r="U10" s="1">
        <f>IF(Dashboard!N10="P",IF(U9="",1,U9+1),"")</f>
        <v>2</v>
      </c>
      <c r="V10" s="1" t="str">
        <f>IF(Dashboard!O10="B",IF(V9="",1,V9+1),"")</f>
        <v/>
      </c>
      <c r="W10" s="1" t="str">
        <f t="shared" ref="W10:W41" si="3">IF(U5="",0,U5)&amp;IF(U6="",0,U6)&amp;IF(U7="",0,U7)&amp;IF(U8="",0,U8)&amp;IF(U9="",0,U9)</f>
        <v>01201</v>
      </c>
      <c r="X10" s="1" t="str">
        <f t="shared" ref="X10:X41" si="4">IF(V5="",0,V5)&amp;IF(V6="",0,V6)&amp;IF(V7="",0,V7)&amp;IF(V8="",0,V8)&amp;IF(V9="",0,V9)</f>
        <v>10012</v>
      </c>
      <c r="Y10" s="1" t="str">
        <f t="shared" ref="Y10:Y41" si="5">IF(U7="",0,U7)&amp;IF(U8="",0,U8)&amp;IF(U9="",0,U9)</f>
        <v>201</v>
      </c>
      <c r="Z10" s="1" t="str">
        <f t="shared" ref="Z10:Z41" si="6">IF(V7="",0,V7)&amp;IF(V8="",0,V8)&amp;IF(V9="",0,V9)</f>
        <v>012</v>
      </c>
      <c r="AA10" t="str">
        <f>IF(COUNTBLANK(U5:U9)&gt;2,"B","P")</f>
        <v>P</v>
      </c>
      <c r="AB10" t="s">
        <v>46</v>
      </c>
      <c r="AC10" t="str">
        <f t="shared" ref="AC10:AC16" si="7">IF(AND(U9="",V9=""),"N","Y")</f>
        <v>Y</v>
      </c>
      <c r="AD10" t="s">
        <v>48</v>
      </c>
      <c r="AE10" t="str">
        <f>IF(AND(AD9="W",AD8="W"),"Y",IF(AND(AD7="W",AD8="L",AD9="W"),"Y","N"))</f>
        <v>N</v>
      </c>
      <c r="AF10" t="str">
        <f>REPLACE(AB10, 1, 1, "")</f>
        <v>1</v>
      </c>
      <c r="AG10">
        <f>AF10+1</f>
        <v>2</v>
      </c>
      <c r="AH10">
        <f>AF10-1</f>
        <v>0</v>
      </c>
    </row>
    <row r="11" spans="1:34" x14ac:dyDescent="0.25">
      <c r="A11" s="45"/>
      <c r="B11" s="46"/>
      <c r="C11" s="46"/>
      <c r="D11" s="47" t="str">
        <f t="shared" si="0"/>
        <v/>
      </c>
      <c r="E11" s="47" t="str">
        <f t="shared" si="1"/>
        <v/>
      </c>
      <c r="F11" s="45"/>
      <c r="G11" s="42" t="str">
        <f t="shared" ref="G11:G19" si="8">IF(AA11="P","P"&amp;REPLACE(AB11, 1, 1, ""),"")</f>
        <v>P5</v>
      </c>
      <c r="H11" s="42" t="str">
        <f t="shared" si="2"/>
        <v/>
      </c>
      <c r="I11" s="42" t="str">
        <f t="shared" ref="I11:I16" si="9">IF(LEFT(D11)=LEFT(G11),"W","L")</f>
        <v>L</v>
      </c>
      <c r="J11" s="48"/>
      <c r="K11" s="45"/>
      <c r="L11" s="46"/>
      <c r="M11" s="46"/>
      <c r="N11" s="46"/>
      <c r="O11" s="48"/>
      <c r="P11" s="58" t="str">
        <f t="shared" ref="P11:P74" si="10">IF(W11="10101","Y",IF(X11="10101","Y","N"))</f>
        <v>N</v>
      </c>
      <c r="Q11" s="59" t="str">
        <f t="shared" ref="Q11:Q74" si="11">IF(W11="12345","Y",IF(X11="12345","Y","N"))</f>
        <v>N</v>
      </c>
      <c r="R11" s="59" t="str">
        <f t="shared" ref="R11:R74" si="12">IF(Y11="101","Y",IF(Z11="101","Y","N"))</f>
        <v>N</v>
      </c>
      <c r="S11" s="61"/>
      <c r="T11" s="62"/>
      <c r="U11" s="1" t="str">
        <f>IF(Dashboard!N11="P",IF(U10="",1,U10+1),"")</f>
        <v/>
      </c>
      <c r="V11" s="1" t="str">
        <f>IF(Dashboard!O11="B",IF(V10="",1,V10+1),"")</f>
        <v/>
      </c>
      <c r="W11" s="1" t="str">
        <f t="shared" si="3"/>
        <v>12012</v>
      </c>
      <c r="X11" s="1" t="str">
        <f t="shared" si="4"/>
        <v>00120</v>
      </c>
      <c r="Y11" s="1" t="str">
        <f t="shared" si="5"/>
        <v>012</v>
      </c>
      <c r="Z11" s="1" t="str">
        <f t="shared" si="6"/>
        <v>120</v>
      </c>
      <c r="AA11" t="str">
        <f t="shared" ref="AA11:AA74" si="13">IF(COUNTBLANK(U6:U10)&gt;2,"B","P")</f>
        <v>P</v>
      </c>
      <c r="AB11" t="str">
        <f t="shared" ref="AB11:AB16" si="14">IF(AND(LEFT(AB10),"B",AD11="W"),"L5",IF(AND(LEFT(AB10),"B",AD11="L"),"F2",IF(AND(LEFT(AB10),"F",AD11="L"),"F" &amp; AG10,IF(AND(LEFT(AB10),"L",AD11="W"),"L" &amp; AG10,"TBD"))))</f>
        <v>L5</v>
      </c>
      <c r="AC11" t="str">
        <f t="shared" si="7"/>
        <v>Y</v>
      </c>
      <c r="AD11" t="s">
        <v>49</v>
      </c>
      <c r="AE11" t="str">
        <f t="shared" ref="AE11:AE16" si="15">IF(AND(AD10="W",AD9="W"),"Y",IF(AND(AD8="W",AD9="L",AD10="W"),"Y","N"))</f>
        <v>N</v>
      </c>
      <c r="AF11" t="str">
        <f t="shared" ref="AF11:AF24" si="16">REPLACE(AB11, 1, 1, "")</f>
        <v>5</v>
      </c>
      <c r="AG11">
        <f t="shared" ref="AG11:AG16" si="17">AF11+1</f>
        <v>6</v>
      </c>
      <c r="AH11">
        <f t="shared" ref="AH11:AH16" si="18">AF11-1</f>
        <v>4</v>
      </c>
    </row>
    <row r="12" spans="1:34" x14ac:dyDescent="0.25">
      <c r="A12" s="45"/>
      <c r="B12" s="46"/>
      <c r="C12" s="46"/>
      <c r="D12" s="47" t="str">
        <f t="shared" si="0"/>
        <v>P1</v>
      </c>
      <c r="E12" s="47" t="str">
        <f t="shared" si="1"/>
        <v/>
      </c>
      <c r="F12" s="45"/>
      <c r="G12" s="42" t="str">
        <f t="shared" si="8"/>
        <v>P5</v>
      </c>
      <c r="H12" s="42" t="str">
        <f t="shared" si="2"/>
        <v/>
      </c>
      <c r="I12" s="42" t="str">
        <f t="shared" si="9"/>
        <v>W</v>
      </c>
      <c r="J12" s="48"/>
      <c r="K12" s="45"/>
      <c r="L12" s="46"/>
      <c r="M12" s="46"/>
      <c r="N12" s="46"/>
      <c r="O12" s="48"/>
      <c r="P12" s="58" t="str">
        <f t="shared" si="10"/>
        <v>N</v>
      </c>
      <c r="Q12" s="59" t="str">
        <f t="shared" si="11"/>
        <v>N</v>
      </c>
      <c r="R12" s="59" t="str">
        <f t="shared" si="12"/>
        <v>N</v>
      </c>
      <c r="S12" s="61"/>
      <c r="T12" s="62"/>
      <c r="U12" s="1">
        <f>IF(Dashboard!N12="P",IF(U11="",1,U11+1),"")</f>
        <v>1</v>
      </c>
      <c r="V12" s="1" t="str">
        <f>IF(Dashboard!O12="B",IF(V11="",1,V11+1),"")</f>
        <v/>
      </c>
      <c r="W12" s="1" t="str">
        <f t="shared" si="3"/>
        <v>20120</v>
      </c>
      <c r="X12" s="1" t="str">
        <f t="shared" si="4"/>
        <v>01200</v>
      </c>
      <c r="Y12" s="1" t="str">
        <f t="shared" si="5"/>
        <v>120</v>
      </c>
      <c r="Z12" s="1" t="str">
        <f t="shared" si="6"/>
        <v>200</v>
      </c>
      <c r="AA12" t="str">
        <f t="shared" si="13"/>
        <v>P</v>
      </c>
      <c r="AB12" t="str">
        <f t="shared" si="14"/>
        <v>L5</v>
      </c>
      <c r="AC12" t="str">
        <f t="shared" si="7"/>
        <v>N</v>
      </c>
      <c r="AD12" t="s">
        <v>49</v>
      </c>
      <c r="AE12" t="str">
        <f t="shared" si="15"/>
        <v>N</v>
      </c>
      <c r="AF12" t="str">
        <f t="shared" si="16"/>
        <v>5</v>
      </c>
      <c r="AG12">
        <f t="shared" si="17"/>
        <v>6</v>
      </c>
      <c r="AH12">
        <f t="shared" si="18"/>
        <v>4</v>
      </c>
    </row>
    <row r="13" spans="1:34" x14ac:dyDescent="0.25">
      <c r="A13" s="45"/>
      <c r="B13" s="46"/>
      <c r="C13" s="46"/>
      <c r="D13" s="47" t="str">
        <f t="shared" si="0"/>
        <v>P2</v>
      </c>
      <c r="E13" s="47" t="str">
        <f t="shared" si="1"/>
        <v/>
      </c>
      <c r="F13" s="45"/>
      <c r="G13" s="42" t="str">
        <f t="shared" si="8"/>
        <v>P5</v>
      </c>
      <c r="H13" s="42" t="str">
        <f t="shared" si="2"/>
        <v/>
      </c>
      <c r="I13" s="42" t="str">
        <f t="shared" si="9"/>
        <v>W</v>
      </c>
      <c r="J13" s="48"/>
      <c r="K13" s="45"/>
      <c r="L13" s="46"/>
      <c r="M13" s="46"/>
      <c r="N13" s="46"/>
      <c r="O13" s="48"/>
      <c r="P13" s="58" t="str">
        <f t="shared" si="10"/>
        <v>N</v>
      </c>
      <c r="Q13" s="59" t="str">
        <f t="shared" si="11"/>
        <v>N</v>
      </c>
      <c r="R13" s="59" t="str">
        <f t="shared" si="12"/>
        <v>N</v>
      </c>
      <c r="S13" s="61"/>
      <c r="T13" s="62"/>
      <c r="U13" s="1">
        <f>IF(Dashboard!N13="P",IF(U12="",1,U12+1),"")</f>
        <v>2</v>
      </c>
      <c r="V13" s="1" t="str">
        <f>IF(Dashboard!O13="B",IF(V12="",1,V12+1),"")</f>
        <v/>
      </c>
      <c r="W13" s="1" t="str">
        <f t="shared" si="3"/>
        <v>01201</v>
      </c>
      <c r="X13" s="1" t="str">
        <f t="shared" si="4"/>
        <v>12000</v>
      </c>
      <c r="Y13" s="1" t="str">
        <f t="shared" si="5"/>
        <v>201</v>
      </c>
      <c r="Z13" s="1" t="str">
        <f t="shared" si="6"/>
        <v>000</v>
      </c>
      <c r="AA13" t="str">
        <f t="shared" si="13"/>
        <v>P</v>
      </c>
      <c r="AB13" t="str">
        <f t="shared" si="14"/>
        <v>L5</v>
      </c>
      <c r="AC13" t="str">
        <f t="shared" si="7"/>
        <v>Y</v>
      </c>
      <c r="AD13" t="s">
        <v>49</v>
      </c>
      <c r="AE13" t="str">
        <f t="shared" si="15"/>
        <v>Y</v>
      </c>
      <c r="AF13" t="str">
        <f t="shared" si="16"/>
        <v>5</v>
      </c>
      <c r="AG13">
        <f t="shared" si="17"/>
        <v>6</v>
      </c>
      <c r="AH13">
        <f t="shared" si="18"/>
        <v>4</v>
      </c>
    </row>
    <row r="14" spans="1:34" x14ac:dyDescent="0.25">
      <c r="A14" s="45"/>
      <c r="B14" s="46"/>
      <c r="C14" s="46"/>
      <c r="D14" s="47" t="str">
        <f t="shared" si="0"/>
        <v/>
      </c>
      <c r="E14" s="47" t="str">
        <f t="shared" si="1"/>
        <v/>
      </c>
      <c r="F14" s="45"/>
      <c r="G14" s="42" t="str">
        <f t="shared" si="8"/>
        <v>P5</v>
      </c>
      <c r="H14" s="42" t="str">
        <f t="shared" si="2"/>
        <v/>
      </c>
      <c r="I14" s="42" t="str">
        <f t="shared" si="9"/>
        <v>L</v>
      </c>
      <c r="J14" s="48"/>
      <c r="K14" s="45"/>
      <c r="L14" s="46"/>
      <c r="M14" s="46"/>
      <c r="N14" s="46"/>
      <c r="O14" s="48"/>
      <c r="P14" s="58" t="str">
        <f t="shared" si="10"/>
        <v>N</v>
      </c>
      <c r="Q14" s="59" t="str">
        <f t="shared" si="11"/>
        <v>N</v>
      </c>
      <c r="R14" s="59" t="str">
        <f t="shared" si="12"/>
        <v>N</v>
      </c>
      <c r="S14" s="61"/>
      <c r="T14" s="62"/>
      <c r="U14" s="1" t="str">
        <f>IF(Dashboard!N14="P",IF(U13="",1,U13+1),"")</f>
        <v/>
      </c>
      <c r="V14" s="1" t="str">
        <f>IF(Dashboard!O14="B",IF(V13="",1,V13+1),"")</f>
        <v/>
      </c>
      <c r="W14" s="1" t="str">
        <f t="shared" si="3"/>
        <v>12012</v>
      </c>
      <c r="X14" s="1" t="str">
        <f t="shared" si="4"/>
        <v>20000</v>
      </c>
      <c r="Y14" s="1" t="str">
        <f t="shared" si="5"/>
        <v>012</v>
      </c>
      <c r="Z14" s="1" t="str">
        <f t="shared" si="6"/>
        <v>000</v>
      </c>
      <c r="AA14" t="str">
        <f t="shared" si="13"/>
        <v>P</v>
      </c>
      <c r="AB14" t="str">
        <f t="shared" si="14"/>
        <v>L5</v>
      </c>
      <c r="AC14" t="str">
        <f t="shared" si="7"/>
        <v>Y</v>
      </c>
      <c r="AD14" t="s">
        <v>49</v>
      </c>
      <c r="AE14" t="str">
        <f t="shared" si="15"/>
        <v>Y</v>
      </c>
      <c r="AF14" t="str">
        <f t="shared" si="16"/>
        <v>5</v>
      </c>
      <c r="AG14">
        <f t="shared" si="17"/>
        <v>6</v>
      </c>
      <c r="AH14">
        <f t="shared" si="18"/>
        <v>4</v>
      </c>
    </row>
    <row r="15" spans="1:34" x14ac:dyDescent="0.25">
      <c r="A15" s="45"/>
      <c r="B15" s="46"/>
      <c r="C15" s="46"/>
      <c r="D15" s="47" t="str">
        <f t="shared" si="0"/>
        <v>P1</v>
      </c>
      <c r="E15" s="47" t="str">
        <f t="shared" si="1"/>
        <v/>
      </c>
      <c r="F15" s="45"/>
      <c r="G15" s="42" t="str">
        <f t="shared" si="8"/>
        <v>P5</v>
      </c>
      <c r="H15" s="42" t="str">
        <f t="shared" si="2"/>
        <v/>
      </c>
      <c r="I15" s="42" t="str">
        <f t="shared" si="9"/>
        <v>W</v>
      </c>
      <c r="J15" s="48"/>
      <c r="K15" s="45"/>
      <c r="L15" s="46"/>
      <c r="M15" s="46"/>
      <c r="N15" s="46"/>
      <c r="O15" s="48"/>
      <c r="P15" s="58" t="str">
        <f t="shared" si="10"/>
        <v>N</v>
      </c>
      <c r="Q15" s="59" t="str">
        <f t="shared" si="11"/>
        <v>N</v>
      </c>
      <c r="R15" s="59" t="str">
        <f t="shared" si="12"/>
        <v>N</v>
      </c>
      <c r="S15" s="61"/>
      <c r="T15" s="62"/>
      <c r="U15" s="1">
        <f>IF(Dashboard!N15="P",IF(U14="",1,U14+1),"")</f>
        <v>1</v>
      </c>
      <c r="V15" s="1" t="str">
        <f>IF(Dashboard!O15="B",IF(V14="",1,V14+1),"")</f>
        <v/>
      </c>
      <c r="W15" s="1" t="str">
        <f t="shared" si="3"/>
        <v>20120</v>
      </c>
      <c r="X15" s="1" t="str">
        <f t="shared" si="4"/>
        <v>00000</v>
      </c>
      <c r="Y15" s="1" t="str">
        <f t="shared" si="5"/>
        <v>120</v>
      </c>
      <c r="Z15" s="1" t="str">
        <f t="shared" si="6"/>
        <v>000</v>
      </c>
      <c r="AA15" t="str">
        <f t="shared" si="13"/>
        <v>P</v>
      </c>
      <c r="AB15" t="str">
        <f t="shared" si="14"/>
        <v>L5</v>
      </c>
      <c r="AC15" t="str">
        <f t="shared" si="7"/>
        <v>N</v>
      </c>
      <c r="AD15" t="s">
        <v>49</v>
      </c>
      <c r="AE15" t="str">
        <f t="shared" si="15"/>
        <v>Y</v>
      </c>
      <c r="AF15" t="str">
        <f t="shared" si="16"/>
        <v>5</v>
      </c>
      <c r="AG15">
        <f t="shared" si="17"/>
        <v>6</v>
      </c>
      <c r="AH15">
        <f t="shared" si="18"/>
        <v>4</v>
      </c>
    </row>
    <row r="16" spans="1:34" x14ac:dyDescent="0.25">
      <c r="A16" s="45"/>
      <c r="B16" s="46"/>
      <c r="C16" s="46"/>
      <c r="D16" s="47" t="str">
        <f t="shared" si="0"/>
        <v/>
      </c>
      <c r="E16" s="47" t="str">
        <f t="shared" si="1"/>
        <v/>
      </c>
      <c r="F16" s="45"/>
      <c r="G16" s="42" t="str">
        <f t="shared" si="8"/>
        <v>P5</v>
      </c>
      <c r="H16" s="42" t="str">
        <f t="shared" si="2"/>
        <v/>
      </c>
      <c r="I16" s="42" t="str">
        <f t="shared" si="9"/>
        <v>L</v>
      </c>
      <c r="J16" s="48"/>
      <c r="K16" s="45"/>
      <c r="L16" s="46"/>
      <c r="M16" s="46"/>
      <c r="N16" s="46"/>
      <c r="O16" s="48"/>
      <c r="P16" s="58" t="str">
        <f t="shared" si="10"/>
        <v>N</v>
      </c>
      <c r="Q16" s="59" t="str">
        <f t="shared" si="11"/>
        <v>N</v>
      </c>
      <c r="R16" s="59" t="str">
        <f t="shared" si="12"/>
        <v>N</v>
      </c>
      <c r="S16" s="61"/>
      <c r="T16" s="62"/>
      <c r="U16" s="1" t="str">
        <f>IF(Dashboard!N16="P",IF(U15="",1,U15+1),"")</f>
        <v/>
      </c>
      <c r="V16" s="1" t="str">
        <f>IF(Dashboard!O16="B",IF(V15="",1,V15+1),"")</f>
        <v/>
      </c>
      <c r="W16" s="1" t="str">
        <f t="shared" si="3"/>
        <v>01201</v>
      </c>
      <c r="X16" s="1" t="str">
        <f t="shared" si="4"/>
        <v>00000</v>
      </c>
      <c r="Y16" s="1" t="str">
        <f t="shared" si="5"/>
        <v>201</v>
      </c>
      <c r="Z16" s="1" t="str">
        <f t="shared" si="6"/>
        <v>000</v>
      </c>
      <c r="AA16" t="str">
        <f t="shared" si="13"/>
        <v>P</v>
      </c>
      <c r="AB16" t="str">
        <f t="shared" si="14"/>
        <v>L5</v>
      </c>
      <c r="AC16" t="str">
        <f t="shared" si="7"/>
        <v>Y</v>
      </c>
      <c r="AD16" t="s">
        <v>49</v>
      </c>
      <c r="AE16" t="str">
        <f t="shared" si="15"/>
        <v>Y</v>
      </c>
      <c r="AF16" t="str">
        <f t="shared" si="16"/>
        <v>5</v>
      </c>
      <c r="AG16">
        <f t="shared" si="17"/>
        <v>6</v>
      </c>
      <c r="AH16">
        <f t="shared" si="18"/>
        <v>4</v>
      </c>
    </row>
    <row r="17" spans="1:32" x14ac:dyDescent="0.25">
      <c r="A17" s="45"/>
      <c r="B17" s="46"/>
      <c r="C17" s="46"/>
      <c r="D17" s="47" t="str">
        <f t="shared" si="0"/>
        <v/>
      </c>
      <c r="E17" s="47" t="str">
        <f t="shared" si="1"/>
        <v/>
      </c>
      <c r="F17" s="45"/>
      <c r="G17" s="42" t="str">
        <f t="shared" si="8"/>
        <v>P</v>
      </c>
      <c r="H17" s="42" t="str">
        <f t="shared" si="2"/>
        <v/>
      </c>
      <c r="I17" s="46"/>
      <c r="J17" s="48"/>
      <c r="K17" s="45"/>
      <c r="L17" s="46"/>
      <c r="M17" s="46"/>
      <c r="N17" s="46"/>
      <c r="O17" s="48"/>
      <c r="P17" s="58" t="str">
        <f t="shared" si="10"/>
        <v>N</v>
      </c>
      <c r="Q17" s="59" t="str">
        <f t="shared" si="11"/>
        <v>N</v>
      </c>
      <c r="R17" s="59" t="str">
        <f t="shared" si="12"/>
        <v>N</v>
      </c>
      <c r="S17" s="61"/>
      <c r="T17" s="62"/>
      <c r="U17" s="1" t="str">
        <f>IF(Dashboard!N17="P",IF(U16="",1,U16+1),"")</f>
        <v/>
      </c>
      <c r="V17" s="1" t="str">
        <f>IF(Dashboard!O17="B",IF(V16="",1,V16+1),"")</f>
        <v/>
      </c>
      <c r="W17" s="1" t="str">
        <f t="shared" si="3"/>
        <v>12010</v>
      </c>
      <c r="X17" s="1" t="str">
        <f t="shared" si="4"/>
        <v>00000</v>
      </c>
      <c r="Y17" s="1" t="str">
        <f t="shared" si="5"/>
        <v>010</v>
      </c>
      <c r="Z17" s="1" t="str">
        <f t="shared" si="6"/>
        <v>000</v>
      </c>
      <c r="AA17" t="str">
        <f t="shared" si="13"/>
        <v>P</v>
      </c>
      <c r="AF17" t="str">
        <f t="shared" si="16"/>
        <v/>
      </c>
    </row>
    <row r="18" spans="1:32" x14ac:dyDescent="0.25">
      <c r="A18" s="45"/>
      <c r="B18" s="46"/>
      <c r="C18" s="46"/>
      <c r="D18" s="47" t="str">
        <f t="shared" si="0"/>
        <v/>
      </c>
      <c r="E18" s="47" t="str">
        <f t="shared" si="1"/>
        <v/>
      </c>
      <c r="F18" s="45"/>
      <c r="G18" s="42" t="str">
        <f t="shared" si="8"/>
        <v/>
      </c>
      <c r="H18" s="42" t="str">
        <f t="shared" si="2"/>
        <v>B</v>
      </c>
      <c r="I18" s="46"/>
      <c r="J18" s="48"/>
      <c r="K18" s="45"/>
      <c r="L18" s="46"/>
      <c r="M18" s="46"/>
      <c r="N18" s="46"/>
      <c r="O18" s="48"/>
      <c r="P18" s="58" t="str">
        <f t="shared" si="10"/>
        <v>N</v>
      </c>
      <c r="Q18" s="59" t="str">
        <f t="shared" si="11"/>
        <v>N</v>
      </c>
      <c r="R18" s="59" t="str">
        <f t="shared" si="12"/>
        <v>N</v>
      </c>
      <c r="S18" s="61"/>
      <c r="T18" s="62"/>
      <c r="U18" s="1" t="str">
        <f>IF(Dashboard!N18="P",IF(U17="",1,U17+1),"")</f>
        <v/>
      </c>
      <c r="V18" s="1" t="str">
        <f>IF(Dashboard!O18="B",IF(V17="",1,V17+1),"")</f>
        <v/>
      </c>
      <c r="W18" s="1" t="str">
        <f t="shared" si="3"/>
        <v>20100</v>
      </c>
      <c r="X18" s="1" t="str">
        <f t="shared" si="4"/>
        <v>00000</v>
      </c>
      <c r="Y18" s="1" t="str">
        <f t="shared" si="5"/>
        <v>100</v>
      </c>
      <c r="Z18" s="1" t="str">
        <f t="shared" si="6"/>
        <v>000</v>
      </c>
      <c r="AA18" t="str">
        <f t="shared" si="13"/>
        <v>B</v>
      </c>
      <c r="AF18" t="str">
        <f t="shared" si="16"/>
        <v/>
      </c>
    </row>
    <row r="19" spans="1:32" x14ac:dyDescent="0.25">
      <c r="A19" s="45"/>
      <c r="B19" s="46"/>
      <c r="C19" s="46"/>
      <c r="D19" s="47" t="str">
        <f t="shared" si="0"/>
        <v>P1</v>
      </c>
      <c r="E19" s="47" t="str">
        <f t="shared" si="1"/>
        <v/>
      </c>
      <c r="F19" s="45"/>
      <c r="G19" s="42" t="str">
        <f t="shared" si="8"/>
        <v/>
      </c>
      <c r="H19" s="42" t="str">
        <f t="shared" si="2"/>
        <v>B</v>
      </c>
      <c r="I19" s="46"/>
      <c r="J19" s="48"/>
      <c r="K19" s="45"/>
      <c r="L19" s="46"/>
      <c r="M19" s="46"/>
      <c r="N19" s="46"/>
      <c r="O19" s="48"/>
      <c r="P19" s="58" t="str">
        <f t="shared" si="10"/>
        <v>N</v>
      </c>
      <c r="Q19" s="59" t="str">
        <f t="shared" si="11"/>
        <v>N</v>
      </c>
      <c r="R19" s="59" t="str">
        <f t="shared" si="12"/>
        <v>N</v>
      </c>
      <c r="S19" s="61"/>
      <c r="T19" s="62"/>
      <c r="U19" s="1">
        <f>IF(Dashboard!N19="P",IF(U18="",1,U18+1),"")</f>
        <v>1</v>
      </c>
      <c r="V19" s="1" t="str">
        <f>IF(Dashboard!O19="B",IF(V18="",1,V18+1),"")</f>
        <v/>
      </c>
      <c r="W19" s="1" t="str">
        <f t="shared" si="3"/>
        <v>01000</v>
      </c>
      <c r="X19" s="1" t="str">
        <f t="shared" si="4"/>
        <v>00000</v>
      </c>
      <c r="Y19" s="1" t="str">
        <f t="shared" si="5"/>
        <v>000</v>
      </c>
      <c r="Z19" s="1" t="str">
        <f t="shared" si="6"/>
        <v>000</v>
      </c>
      <c r="AA19" t="str">
        <f t="shared" si="13"/>
        <v>B</v>
      </c>
      <c r="AF19" t="str">
        <f t="shared" si="16"/>
        <v/>
      </c>
    </row>
    <row r="20" spans="1:32" x14ac:dyDescent="0.25">
      <c r="A20" s="45"/>
      <c r="B20" s="46"/>
      <c r="C20" s="46"/>
      <c r="D20" s="47" t="str">
        <f t="shared" si="0"/>
        <v>P2</v>
      </c>
      <c r="E20" s="47" t="str">
        <f t="shared" si="1"/>
        <v>B1</v>
      </c>
      <c r="F20" s="45"/>
      <c r="G20" s="42" t="str">
        <f t="shared" ref="G20:G51" si="19">IF(AA20="P","P"&amp;REPLACE(AB20, 1, 1, ""),"")</f>
        <v/>
      </c>
      <c r="H20" s="42" t="str">
        <f t="shared" si="2"/>
        <v>B</v>
      </c>
      <c r="I20" s="46"/>
      <c r="J20" s="48"/>
      <c r="K20" s="45"/>
      <c r="L20" s="46"/>
      <c r="M20" s="46"/>
      <c r="N20" s="46"/>
      <c r="O20" s="48"/>
      <c r="P20" s="58" t="str">
        <f t="shared" si="10"/>
        <v>N</v>
      </c>
      <c r="Q20" s="59" t="str">
        <f t="shared" si="11"/>
        <v>N</v>
      </c>
      <c r="R20" s="59" t="str">
        <f t="shared" si="12"/>
        <v>N</v>
      </c>
      <c r="S20" s="61"/>
      <c r="T20" s="62"/>
      <c r="U20" s="1">
        <f>IF(Dashboard!N20="P",IF(U19="",1,U19+1),"")</f>
        <v>2</v>
      </c>
      <c r="V20" s="1">
        <f>IF(Dashboard!O20="B",IF(V19="",1,V19+1),"")</f>
        <v>1</v>
      </c>
      <c r="W20" s="1" t="str">
        <f t="shared" si="3"/>
        <v>10001</v>
      </c>
      <c r="X20" s="1" t="str">
        <f t="shared" si="4"/>
        <v>00000</v>
      </c>
      <c r="Y20" s="1" t="str">
        <f t="shared" si="5"/>
        <v>001</v>
      </c>
      <c r="Z20" s="1" t="str">
        <f t="shared" si="6"/>
        <v>000</v>
      </c>
      <c r="AA20" t="str">
        <f t="shared" si="13"/>
        <v>B</v>
      </c>
      <c r="AF20" t="str">
        <f t="shared" si="16"/>
        <v/>
      </c>
    </row>
    <row r="21" spans="1:32" x14ac:dyDescent="0.25">
      <c r="A21" s="45"/>
      <c r="B21" s="46"/>
      <c r="C21" s="46"/>
      <c r="D21" s="47" t="str">
        <f t="shared" si="0"/>
        <v/>
      </c>
      <c r="E21" s="47" t="str">
        <f t="shared" si="1"/>
        <v>B2</v>
      </c>
      <c r="F21" s="45"/>
      <c r="G21" s="42" t="str">
        <f t="shared" si="19"/>
        <v/>
      </c>
      <c r="H21" s="42" t="str">
        <f t="shared" si="2"/>
        <v>B</v>
      </c>
      <c r="I21" s="46"/>
      <c r="J21" s="48"/>
      <c r="K21" s="45"/>
      <c r="L21" s="46"/>
      <c r="M21" s="46"/>
      <c r="N21" s="46"/>
      <c r="O21" s="48"/>
      <c r="P21" s="58" t="str">
        <f t="shared" si="10"/>
        <v>N</v>
      </c>
      <c r="Q21" s="59" t="str">
        <f t="shared" si="11"/>
        <v>N</v>
      </c>
      <c r="R21" s="59" t="str">
        <f t="shared" si="12"/>
        <v>N</v>
      </c>
      <c r="S21" s="61"/>
      <c r="T21" s="62"/>
      <c r="U21" s="1" t="str">
        <f>IF(Dashboard!N21="P",IF(U20="",1,U20+1),"")</f>
        <v/>
      </c>
      <c r="V21" s="1">
        <f>IF(Dashboard!O21="B",IF(V20="",1,V20+1),"")</f>
        <v>2</v>
      </c>
      <c r="W21" s="1" t="str">
        <f t="shared" si="3"/>
        <v>00012</v>
      </c>
      <c r="X21" s="1" t="str">
        <f t="shared" si="4"/>
        <v>00001</v>
      </c>
      <c r="Y21" s="1" t="str">
        <f t="shared" si="5"/>
        <v>012</v>
      </c>
      <c r="Z21" s="1" t="str">
        <f t="shared" si="6"/>
        <v>001</v>
      </c>
      <c r="AA21" t="str">
        <f t="shared" si="13"/>
        <v>B</v>
      </c>
      <c r="AF21" t="str">
        <f t="shared" si="16"/>
        <v/>
      </c>
    </row>
    <row r="22" spans="1:32" x14ac:dyDescent="0.25">
      <c r="A22" s="45"/>
      <c r="B22" s="46"/>
      <c r="C22" s="46"/>
      <c r="D22" s="47" t="str">
        <f t="shared" si="0"/>
        <v/>
      </c>
      <c r="E22" s="47" t="str">
        <f t="shared" si="1"/>
        <v/>
      </c>
      <c r="F22" s="45"/>
      <c r="G22" s="42" t="str">
        <f t="shared" si="19"/>
        <v/>
      </c>
      <c r="H22" s="42" t="str">
        <f t="shared" si="2"/>
        <v>B</v>
      </c>
      <c r="I22" s="46"/>
      <c r="J22" s="48"/>
      <c r="K22" s="45"/>
      <c r="L22" s="46"/>
      <c r="M22" s="46"/>
      <c r="N22" s="46"/>
      <c r="O22" s="48"/>
      <c r="P22" s="58" t="str">
        <f t="shared" si="10"/>
        <v>N</v>
      </c>
      <c r="Q22" s="59" t="str">
        <f t="shared" si="11"/>
        <v>N</v>
      </c>
      <c r="R22" s="59" t="str">
        <f t="shared" si="12"/>
        <v>N</v>
      </c>
      <c r="S22" s="61"/>
      <c r="T22" s="62"/>
      <c r="U22" s="1" t="str">
        <f>IF(Dashboard!N22="P",IF(U21="",1,U21+1),"")</f>
        <v/>
      </c>
      <c r="V22" s="1" t="str">
        <f>IF(Dashboard!O22="B",IF(V21="",1,V21+1),"")</f>
        <v/>
      </c>
      <c r="W22" s="1" t="str">
        <f t="shared" si="3"/>
        <v>00120</v>
      </c>
      <c r="X22" s="1" t="str">
        <f t="shared" si="4"/>
        <v>00012</v>
      </c>
      <c r="Y22" s="1" t="str">
        <f t="shared" si="5"/>
        <v>120</v>
      </c>
      <c r="Z22" s="1" t="str">
        <f t="shared" si="6"/>
        <v>012</v>
      </c>
      <c r="AA22" t="str">
        <f t="shared" si="13"/>
        <v>B</v>
      </c>
      <c r="AF22" t="str">
        <f t="shared" si="16"/>
        <v/>
      </c>
    </row>
    <row r="23" spans="1:32" x14ac:dyDescent="0.25">
      <c r="A23" s="45"/>
      <c r="B23" s="46"/>
      <c r="C23" s="46"/>
      <c r="D23" s="47" t="str">
        <f t="shared" si="0"/>
        <v>P1</v>
      </c>
      <c r="E23" s="47" t="str">
        <f t="shared" si="1"/>
        <v/>
      </c>
      <c r="F23" s="45"/>
      <c r="G23" s="42" t="str">
        <f t="shared" si="19"/>
        <v/>
      </c>
      <c r="H23" s="42" t="str">
        <f t="shared" si="2"/>
        <v>B</v>
      </c>
      <c r="I23" s="46"/>
      <c r="J23" s="48"/>
      <c r="K23" s="45"/>
      <c r="L23" s="46"/>
      <c r="M23" s="46"/>
      <c r="N23" s="46"/>
      <c r="O23" s="48"/>
      <c r="P23" s="58" t="str">
        <f t="shared" si="10"/>
        <v>N</v>
      </c>
      <c r="Q23" s="59" t="str">
        <f t="shared" si="11"/>
        <v>N</v>
      </c>
      <c r="R23" s="59" t="str">
        <f t="shared" si="12"/>
        <v>N</v>
      </c>
      <c r="S23" s="61"/>
      <c r="T23" s="62"/>
      <c r="U23" s="1">
        <f>IF(Dashboard!N23="P",IF(U22="",1,U22+1),"")</f>
        <v>1</v>
      </c>
      <c r="V23" s="1" t="str">
        <f>IF(Dashboard!O23="B",IF(V22="",1,V22+1),"")</f>
        <v/>
      </c>
      <c r="W23" s="1" t="str">
        <f t="shared" si="3"/>
        <v>01200</v>
      </c>
      <c r="X23" s="1" t="str">
        <f t="shared" si="4"/>
        <v>00120</v>
      </c>
      <c r="Y23" s="1" t="str">
        <f t="shared" si="5"/>
        <v>200</v>
      </c>
      <c r="Z23" s="1" t="str">
        <f t="shared" si="6"/>
        <v>120</v>
      </c>
      <c r="AA23" t="str">
        <f t="shared" si="13"/>
        <v>B</v>
      </c>
      <c r="AF23" t="str">
        <f t="shared" si="16"/>
        <v/>
      </c>
    </row>
    <row r="24" spans="1:32" x14ac:dyDescent="0.25">
      <c r="A24" s="45"/>
      <c r="B24" s="46"/>
      <c r="C24" s="46"/>
      <c r="D24" s="47" t="str">
        <f t="shared" si="0"/>
        <v>P2</v>
      </c>
      <c r="E24" s="47" t="str">
        <f t="shared" si="1"/>
        <v/>
      </c>
      <c r="F24" s="45"/>
      <c r="G24" s="42" t="str">
        <f t="shared" si="19"/>
        <v>P</v>
      </c>
      <c r="H24" s="42" t="str">
        <f t="shared" si="2"/>
        <v/>
      </c>
      <c r="I24" s="46"/>
      <c r="J24" s="48"/>
      <c r="K24" s="45"/>
      <c r="L24" s="46"/>
      <c r="M24" s="46"/>
      <c r="N24" s="46"/>
      <c r="O24" s="48"/>
      <c r="P24" s="58" t="str">
        <f t="shared" si="10"/>
        <v>N</v>
      </c>
      <c r="Q24" s="59" t="str">
        <f t="shared" si="11"/>
        <v>N</v>
      </c>
      <c r="R24" s="59" t="str">
        <f t="shared" si="12"/>
        <v>N</v>
      </c>
      <c r="S24" s="61"/>
      <c r="T24" s="62"/>
      <c r="U24" s="1">
        <f>IF(Dashboard!N24="P",IF(U23="",1,U23+1),"")</f>
        <v>2</v>
      </c>
      <c r="V24" s="1" t="str">
        <f>IF(Dashboard!O24="B",IF(V23="",1,V23+1),"")</f>
        <v/>
      </c>
      <c r="W24" s="1" t="str">
        <f t="shared" si="3"/>
        <v>12001</v>
      </c>
      <c r="X24" s="1" t="str">
        <f t="shared" si="4"/>
        <v>01200</v>
      </c>
      <c r="Y24" s="1" t="str">
        <f t="shared" si="5"/>
        <v>001</v>
      </c>
      <c r="Z24" s="1" t="str">
        <f t="shared" si="6"/>
        <v>200</v>
      </c>
      <c r="AA24" t="str">
        <f t="shared" si="13"/>
        <v>P</v>
      </c>
      <c r="AF24" t="str">
        <f t="shared" si="16"/>
        <v/>
      </c>
    </row>
    <row r="25" spans="1:32" x14ac:dyDescent="0.25">
      <c r="A25" s="45"/>
      <c r="B25" s="46"/>
      <c r="C25" s="46"/>
      <c r="D25" s="47" t="str">
        <f t="shared" si="0"/>
        <v/>
      </c>
      <c r="E25" s="47" t="str">
        <f t="shared" si="1"/>
        <v/>
      </c>
      <c r="F25" s="45"/>
      <c r="G25" s="42" t="str">
        <f t="shared" si="19"/>
        <v>P</v>
      </c>
      <c r="H25" s="42" t="str">
        <f t="shared" si="2"/>
        <v/>
      </c>
      <c r="I25" s="46"/>
      <c r="J25" s="48"/>
      <c r="K25" s="45"/>
      <c r="L25" s="46"/>
      <c r="M25" s="46"/>
      <c r="N25" s="46"/>
      <c r="O25" s="48"/>
      <c r="P25" s="58" t="str">
        <f t="shared" si="10"/>
        <v>N</v>
      </c>
      <c r="Q25" s="59" t="str">
        <f t="shared" si="11"/>
        <v>N</v>
      </c>
      <c r="R25" s="59" t="str">
        <f t="shared" si="12"/>
        <v>N</v>
      </c>
      <c r="S25" s="61"/>
      <c r="T25" s="62"/>
      <c r="U25" s="1" t="str">
        <f>IF(Dashboard!N25="P",IF(U24="",1,U24+1),"")</f>
        <v/>
      </c>
      <c r="V25" s="1" t="str">
        <f>IF(Dashboard!O25="B",IF(V24="",1,V24+1),"")</f>
        <v/>
      </c>
      <c r="W25" s="1" t="str">
        <f t="shared" si="3"/>
        <v>20012</v>
      </c>
      <c r="X25" s="1" t="str">
        <f t="shared" si="4"/>
        <v>12000</v>
      </c>
      <c r="Y25" s="1" t="str">
        <f t="shared" si="5"/>
        <v>012</v>
      </c>
      <c r="Z25" s="1" t="str">
        <f t="shared" si="6"/>
        <v>000</v>
      </c>
      <c r="AA25" t="str">
        <f t="shared" si="13"/>
        <v>P</v>
      </c>
    </row>
    <row r="26" spans="1:32" x14ac:dyDescent="0.25">
      <c r="A26" s="45"/>
      <c r="B26" s="46"/>
      <c r="C26" s="46"/>
      <c r="D26" s="47" t="str">
        <f t="shared" si="0"/>
        <v/>
      </c>
      <c r="E26" s="47" t="str">
        <f t="shared" si="1"/>
        <v>B1</v>
      </c>
      <c r="F26" s="45"/>
      <c r="G26" s="42" t="str">
        <f t="shared" si="19"/>
        <v/>
      </c>
      <c r="H26" s="42" t="str">
        <f t="shared" si="2"/>
        <v>B</v>
      </c>
      <c r="I26" s="46"/>
      <c r="J26" s="48"/>
      <c r="K26" s="45"/>
      <c r="L26" s="46"/>
      <c r="M26" s="46"/>
      <c r="N26" s="46"/>
      <c r="O26" s="48"/>
      <c r="P26" s="58" t="str">
        <f t="shared" si="10"/>
        <v>N</v>
      </c>
      <c r="Q26" s="59" t="str">
        <f t="shared" si="11"/>
        <v>N</v>
      </c>
      <c r="R26" s="59" t="str">
        <f t="shared" si="12"/>
        <v>N</v>
      </c>
      <c r="S26" s="61"/>
      <c r="T26" s="62"/>
      <c r="U26" s="1" t="str">
        <f>IF(Dashboard!N26="P",IF(U25="",1,U25+1),"")</f>
        <v/>
      </c>
      <c r="V26" s="1">
        <f>IF(Dashboard!O26="B",IF(V25="",1,V25+1),"")</f>
        <v>1</v>
      </c>
      <c r="W26" s="1" t="str">
        <f t="shared" si="3"/>
        <v>00120</v>
      </c>
      <c r="X26" s="1" t="str">
        <f t="shared" si="4"/>
        <v>20000</v>
      </c>
      <c r="Y26" s="1" t="str">
        <f t="shared" si="5"/>
        <v>120</v>
      </c>
      <c r="Z26" s="1" t="str">
        <f t="shared" si="6"/>
        <v>000</v>
      </c>
      <c r="AA26" t="str">
        <f t="shared" si="13"/>
        <v>B</v>
      </c>
    </row>
    <row r="27" spans="1:32" x14ac:dyDescent="0.25">
      <c r="A27" s="45"/>
      <c r="B27" s="46"/>
      <c r="C27" s="46"/>
      <c r="D27" s="47" t="str">
        <f t="shared" si="0"/>
        <v/>
      </c>
      <c r="E27" s="47" t="str">
        <f t="shared" si="1"/>
        <v>B2</v>
      </c>
      <c r="F27" s="45"/>
      <c r="G27" s="42" t="str">
        <f t="shared" si="19"/>
        <v/>
      </c>
      <c r="H27" s="42" t="str">
        <f t="shared" si="2"/>
        <v>B</v>
      </c>
      <c r="I27" s="46"/>
      <c r="J27" s="48"/>
      <c r="K27" s="45"/>
      <c r="L27" s="46"/>
      <c r="M27" s="46"/>
      <c r="N27" s="46"/>
      <c r="O27" s="48"/>
      <c r="P27" s="58" t="str">
        <f t="shared" si="10"/>
        <v>N</v>
      </c>
      <c r="Q27" s="59" t="str">
        <f t="shared" si="11"/>
        <v>N</v>
      </c>
      <c r="R27" s="59" t="str">
        <f t="shared" si="12"/>
        <v>N</v>
      </c>
      <c r="S27" s="61"/>
      <c r="T27" s="62"/>
      <c r="U27" s="1" t="str">
        <f>IF(Dashboard!N27="P",IF(U26="",1,U26+1),"")</f>
        <v/>
      </c>
      <c r="V27" s="1">
        <f>IF(Dashboard!O27="B",IF(V26="",1,V26+1),"")</f>
        <v>2</v>
      </c>
      <c r="W27" s="1" t="str">
        <f t="shared" si="3"/>
        <v>01200</v>
      </c>
      <c r="X27" s="1" t="str">
        <f t="shared" si="4"/>
        <v>00001</v>
      </c>
      <c r="Y27" s="1" t="str">
        <f t="shared" si="5"/>
        <v>200</v>
      </c>
      <c r="Z27" s="1" t="str">
        <f t="shared" si="6"/>
        <v>001</v>
      </c>
      <c r="AA27" t="str">
        <f t="shared" si="13"/>
        <v>B</v>
      </c>
    </row>
    <row r="28" spans="1:32" x14ac:dyDescent="0.25">
      <c r="A28" s="45"/>
      <c r="B28" s="46"/>
      <c r="C28" s="46"/>
      <c r="D28" s="47" t="str">
        <f t="shared" si="0"/>
        <v/>
      </c>
      <c r="E28" s="47" t="str">
        <f t="shared" si="1"/>
        <v/>
      </c>
      <c r="F28" s="45"/>
      <c r="G28" s="42" t="str">
        <f t="shared" si="19"/>
        <v/>
      </c>
      <c r="H28" s="42" t="str">
        <f t="shared" si="2"/>
        <v>B</v>
      </c>
      <c r="I28" s="46"/>
      <c r="J28" s="48"/>
      <c r="K28" s="45"/>
      <c r="L28" s="46"/>
      <c r="M28" s="46"/>
      <c r="N28" s="46"/>
      <c r="O28" s="48"/>
      <c r="P28" s="58" t="str">
        <f t="shared" si="10"/>
        <v>N</v>
      </c>
      <c r="Q28" s="59" t="str">
        <f t="shared" si="11"/>
        <v>N</v>
      </c>
      <c r="R28" s="59" t="str">
        <f t="shared" si="12"/>
        <v>N</v>
      </c>
      <c r="S28" s="61"/>
      <c r="T28" s="62"/>
      <c r="U28" s="1" t="str">
        <f>IF(Dashboard!N28="P",IF(U27="",1,U27+1),"")</f>
        <v/>
      </c>
      <c r="V28" s="1" t="str">
        <f>IF(Dashboard!O28="B",IF(V27="",1,V27+1),"")</f>
        <v/>
      </c>
      <c r="W28" s="1" t="str">
        <f t="shared" si="3"/>
        <v>12000</v>
      </c>
      <c r="X28" s="1" t="str">
        <f t="shared" si="4"/>
        <v>00012</v>
      </c>
      <c r="Y28" s="1" t="str">
        <f t="shared" si="5"/>
        <v>000</v>
      </c>
      <c r="Z28" s="1" t="str">
        <f t="shared" si="6"/>
        <v>012</v>
      </c>
      <c r="AA28" t="str">
        <f t="shared" si="13"/>
        <v>B</v>
      </c>
    </row>
    <row r="29" spans="1:32" x14ac:dyDescent="0.25">
      <c r="A29" s="45"/>
      <c r="B29" s="46"/>
      <c r="C29" s="46"/>
      <c r="D29" s="47" t="str">
        <f t="shared" si="0"/>
        <v/>
      </c>
      <c r="E29" s="47" t="str">
        <f t="shared" si="1"/>
        <v/>
      </c>
      <c r="F29" s="45"/>
      <c r="G29" s="42" t="str">
        <f t="shared" si="19"/>
        <v/>
      </c>
      <c r="H29" s="42" t="str">
        <f t="shared" si="2"/>
        <v>B</v>
      </c>
      <c r="I29" s="46"/>
      <c r="J29" s="48"/>
      <c r="K29" s="45"/>
      <c r="L29" s="46"/>
      <c r="M29" s="46"/>
      <c r="N29" s="46"/>
      <c r="O29" s="48"/>
      <c r="P29" s="58" t="str">
        <f t="shared" si="10"/>
        <v>N</v>
      </c>
      <c r="Q29" s="59" t="str">
        <f t="shared" si="11"/>
        <v>N</v>
      </c>
      <c r="R29" s="59" t="str">
        <f t="shared" si="12"/>
        <v>N</v>
      </c>
      <c r="S29" s="61"/>
      <c r="T29" s="62"/>
      <c r="U29" s="1" t="str">
        <f>IF(Dashboard!N29="P",IF(U28="",1,U28+1),"")</f>
        <v/>
      </c>
      <c r="V29" s="1" t="str">
        <f>IF(Dashboard!O29="B",IF(V28="",1,V28+1),"")</f>
        <v/>
      </c>
      <c r="W29" s="1" t="str">
        <f t="shared" si="3"/>
        <v>20000</v>
      </c>
      <c r="X29" s="1" t="str">
        <f t="shared" si="4"/>
        <v>00120</v>
      </c>
      <c r="Y29" s="1" t="str">
        <f t="shared" si="5"/>
        <v>000</v>
      </c>
      <c r="Z29" s="1" t="str">
        <f t="shared" si="6"/>
        <v>120</v>
      </c>
      <c r="AA29" t="str">
        <f t="shared" si="13"/>
        <v>B</v>
      </c>
    </row>
    <row r="30" spans="1:32" x14ac:dyDescent="0.25">
      <c r="A30" s="45"/>
      <c r="B30" s="46"/>
      <c r="C30" s="46"/>
      <c r="D30" s="47" t="str">
        <f t="shared" si="0"/>
        <v/>
      </c>
      <c r="E30" s="47" t="str">
        <f t="shared" si="1"/>
        <v/>
      </c>
      <c r="F30" s="45"/>
      <c r="G30" s="42" t="str">
        <f t="shared" si="19"/>
        <v/>
      </c>
      <c r="H30" s="42" t="str">
        <f t="shared" si="2"/>
        <v>B</v>
      </c>
      <c r="I30" s="46"/>
      <c r="J30" s="48"/>
      <c r="K30" s="45"/>
      <c r="L30" s="46"/>
      <c r="M30" s="46"/>
      <c r="N30" s="46"/>
      <c r="O30" s="48"/>
      <c r="P30" s="58" t="str">
        <f t="shared" si="10"/>
        <v>N</v>
      </c>
      <c r="Q30" s="59" t="str">
        <f t="shared" si="11"/>
        <v>N</v>
      </c>
      <c r="R30" s="59" t="str">
        <f t="shared" si="12"/>
        <v>N</v>
      </c>
      <c r="S30" s="61"/>
      <c r="T30" s="62"/>
      <c r="U30" s="1" t="str">
        <f>IF(Dashboard!N30="P",IF(U29="",1,U29+1),"")</f>
        <v/>
      </c>
      <c r="V30" s="1" t="str">
        <f>IF(Dashboard!O30="B",IF(V29="",1,V29+1),"")</f>
        <v/>
      </c>
      <c r="W30" s="1" t="str">
        <f t="shared" si="3"/>
        <v>00000</v>
      </c>
      <c r="X30" s="1" t="str">
        <f t="shared" si="4"/>
        <v>01200</v>
      </c>
      <c r="Y30" s="1" t="str">
        <f t="shared" si="5"/>
        <v>000</v>
      </c>
      <c r="Z30" s="1" t="str">
        <f t="shared" si="6"/>
        <v>200</v>
      </c>
      <c r="AA30" t="str">
        <f t="shared" si="13"/>
        <v>B</v>
      </c>
    </row>
    <row r="31" spans="1:32" x14ac:dyDescent="0.25">
      <c r="A31" s="45"/>
      <c r="B31" s="46"/>
      <c r="C31" s="46"/>
      <c r="D31" s="47" t="str">
        <f t="shared" si="0"/>
        <v/>
      </c>
      <c r="E31" s="47" t="str">
        <f t="shared" si="1"/>
        <v>B1</v>
      </c>
      <c r="F31" s="45"/>
      <c r="G31" s="42" t="str">
        <f t="shared" si="19"/>
        <v/>
      </c>
      <c r="H31" s="42" t="str">
        <f t="shared" si="2"/>
        <v>B</v>
      </c>
      <c r="I31" s="46"/>
      <c r="J31" s="48"/>
      <c r="K31" s="45"/>
      <c r="L31" s="46"/>
      <c r="M31" s="46"/>
      <c r="N31" s="46"/>
      <c r="O31" s="48"/>
      <c r="P31" s="58" t="str">
        <f t="shared" si="10"/>
        <v>N</v>
      </c>
      <c r="Q31" s="59" t="str">
        <f t="shared" si="11"/>
        <v>N</v>
      </c>
      <c r="R31" s="59" t="str">
        <f t="shared" si="12"/>
        <v>N</v>
      </c>
      <c r="S31" s="61"/>
      <c r="T31" s="62"/>
      <c r="U31" s="1" t="str">
        <f>IF(Dashboard!N31="P",IF(U30="",1,U30+1),"")</f>
        <v/>
      </c>
      <c r="V31" s="1">
        <f>IF(Dashboard!O31="B",IF(V30="",1,V30+1),"")</f>
        <v>1</v>
      </c>
      <c r="W31" s="1" t="str">
        <f t="shared" si="3"/>
        <v>00000</v>
      </c>
      <c r="X31" s="1" t="str">
        <f t="shared" si="4"/>
        <v>12000</v>
      </c>
      <c r="Y31" s="1" t="str">
        <f t="shared" si="5"/>
        <v>000</v>
      </c>
      <c r="Z31" s="1" t="str">
        <f t="shared" si="6"/>
        <v>000</v>
      </c>
      <c r="AA31" t="str">
        <f t="shared" si="13"/>
        <v>B</v>
      </c>
    </row>
    <row r="32" spans="1:32" x14ac:dyDescent="0.25">
      <c r="A32" s="45"/>
      <c r="B32" s="46"/>
      <c r="C32" s="46"/>
      <c r="D32" s="47" t="str">
        <f t="shared" si="0"/>
        <v/>
      </c>
      <c r="E32" s="47" t="str">
        <f t="shared" si="1"/>
        <v/>
      </c>
      <c r="F32" s="45"/>
      <c r="G32" s="42" t="str">
        <f t="shared" si="19"/>
        <v/>
      </c>
      <c r="H32" s="42" t="str">
        <f t="shared" si="2"/>
        <v>B</v>
      </c>
      <c r="I32" s="46"/>
      <c r="J32" s="48"/>
      <c r="K32" s="45"/>
      <c r="L32" s="46"/>
      <c r="M32" s="46"/>
      <c r="N32" s="46"/>
      <c r="O32" s="48"/>
      <c r="P32" s="58" t="str">
        <f t="shared" si="10"/>
        <v>N</v>
      </c>
      <c r="Q32" s="59" t="str">
        <f t="shared" si="11"/>
        <v>N</v>
      </c>
      <c r="R32" s="59" t="str">
        <f t="shared" si="12"/>
        <v>N</v>
      </c>
      <c r="S32" s="61"/>
      <c r="T32" s="62"/>
      <c r="U32" s="1" t="str">
        <f>IF(Dashboard!N32="P",IF(U31="",1,U31+1),"")</f>
        <v/>
      </c>
      <c r="V32" s="1" t="str">
        <f>IF(Dashboard!O32="B",IF(V31="",1,V31+1),"")</f>
        <v/>
      </c>
      <c r="W32" s="1" t="str">
        <f t="shared" si="3"/>
        <v>00000</v>
      </c>
      <c r="X32" s="1" t="str">
        <f t="shared" si="4"/>
        <v>20001</v>
      </c>
      <c r="Y32" s="1" t="str">
        <f t="shared" si="5"/>
        <v>000</v>
      </c>
      <c r="Z32" s="1" t="str">
        <f t="shared" si="6"/>
        <v>001</v>
      </c>
      <c r="AA32" t="str">
        <f t="shared" si="13"/>
        <v>B</v>
      </c>
    </row>
    <row r="33" spans="1:27" x14ac:dyDescent="0.25">
      <c r="A33" s="45"/>
      <c r="B33" s="46"/>
      <c r="C33" s="46"/>
      <c r="D33" s="47" t="str">
        <f t="shared" si="0"/>
        <v/>
      </c>
      <c r="E33" s="47" t="str">
        <f t="shared" si="1"/>
        <v>B1</v>
      </c>
      <c r="F33" s="45"/>
      <c r="G33" s="42" t="str">
        <f t="shared" si="19"/>
        <v/>
      </c>
      <c r="H33" s="42" t="str">
        <f t="shared" si="2"/>
        <v>B</v>
      </c>
      <c r="I33" s="46"/>
      <c r="J33" s="48"/>
      <c r="K33" s="45"/>
      <c r="L33" s="46"/>
      <c r="M33" s="46"/>
      <c r="N33" s="46"/>
      <c r="O33" s="48"/>
      <c r="P33" s="58" t="str">
        <f t="shared" si="10"/>
        <v>N</v>
      </c>
      <c r="Q33" s="59" t="str">
        <f t="shared" si="11"/>
        <v>N</v>
      </c>
      <c r="R33" s="59" t="str">
        <f t="shared" si="12"/>
        <v>N</v>
      </c>
      <c r="S33" s="61"/>
      <c r="T33" s="62"/>
      <c r="U33" s="1" t="str">
        <f>IF(Dashboard!N33="P",IF(U32="",1,U32+1),"")</f>
        <v/>
      </c>
      <c r="V33" s="1">
        <f>IF(Dashboard!O33="B",IF(V32="",1,V32+1),"")</f>
        <v>1</v>
      </c>
      <c r="W33" s="1" t="str">
        <f t="shared" si="3"/>
        <v>00000</v>
      </c>
      <c r="X33" s="1" t="str">
        <f t="shared" si="4"/>
        <v>00010</v>
      </c>
      <c r="Y33" s="1" t="str">
        <f t="shared" si="5"/>
        <v>000</v>
      </c>
      <c r="Z33" s="1" t="str">
        <f t="shared" si="6"/>
        <v>010</v>
      </c>
      <c r="AA33" t="str">
        <f t="shared" si="13"/>
        <v>B</v>
      </c>
    </row>
    <row r="34" spans="1:27" x14ac:dyDescent="0.25">
      <c r="A34" s="45"/>
      <c r="B34" s="46"/>
      <c r="C34" s="46"/>
      <c r="D34" s="47" t="str">
        <f t="shared" si="0"/>
        <v/>
      </c>
      <c r="E34" s="47" t="str">
        <f t="shared" si="1"/>
        <v/>
      </c>
      <c r="F34" s="45"/>
      <c r="G34" s="42" t="str">
        <f t="shared" si="19"/>
        <v/>
      </c>
      <c r="H34" s="42" t="str">
        <f t="shared" si="2"/>
        <v>B</v>
      </c>
      <c r="I34" s="46"/>
      <c r="J34" s="48"/>
      <c r="K34" s="45"/>
      <c r="L34" s="46"/>
      <c r="M34" s="46"/>
      <c r="N34" s="46"/>
      <c r="O34" s="48"/>
      <c r="P34" s="58" t="str">
        <f t="shared" si="10"/>
        <v>N</v>
      </c>
      <c r="Q34" s="59" t="str">
        <f t="shared" si="11"/>
        <v>N</v>
      </c>
      <c r="R34" s="59" t="str">
        <f t="shared" si="12"/>
        <v>Y</v>
      </c>
      <c r="S34" s="61"/>
      <c r="T34" s="62"/>
      <c r="U34" s="1" t="str">
        <f>IF(Dashboard!N34="P",IF(U33="",1,U33+1),"")</f>
        <v/>
      </c>
      <c r="V34" s="1" t="str">
        <f>IF(Dashboard!O34="B",IF(V33="",1,V33+1),"")</f>
        <v/>
      </c>
      <c r="W34" s="1" t="str">
        <f t="shared" si="3"/>
        <v>00000</v>
      </c>
      <c r="X34" s="1" t="str">
        <f t="shared" si="4"/>
        <v>00101</v>
      </c>
      <c r="Y34" s="1" t="str">
        <f t="shared" si="5"/>
        <v>000</v>
      </c>
      <c r="Z34" s="1" t="str">
        <f t="shared" si="6"/>
        <v>101</v>
      </c>
      <c r="AA34" t="str">
        <f t="shared" si="13"/>
        <v>B</v>
      </c>
    </row>
    <row r="35" spans="1:27" x14ac:dyDescent="0.25">
      <c r="A35" s="45"/>
      <c r="B35" s="46"/>
      <c r="C35" s="46"/>
      <c r="D35" s="47" t="str">
        <f t="shared" si="0"/>
        <v/>
      </c>
      <c r="E35" s="47" t="str">
        <f t="shared" si="1"/>
        <v/>
      </c>
      <c r="F35" s="45"/>
      <c r="G35" s="42" t="str">
        <f t="shared" si="19"/>
        <v/>
      </c>
      <c r="H35" s="42" t="str">
        <f t="shared" si="2"/>
        <v>B</v>
      </c>
      <c r="I35" s="46"/>
      <c r="J35" s="48"/>
      <c r="K35" s="45"/>
      <c r="L35" s="46"/>
      <c r="M35" s="46"/>
      <c r="N35" s="46"/>
      <c r="O35" s="48"/>
      <c r="P35" s="58" t="str">
        <f t="shared" si="10"/>
        <v>N</v>
      </c>
      <c r="Q35" s="59" t="str">
        <f t="shared" si="11"/>
        <v>N</v>
      </c>
      <c r="R35" s="59" t="str">
        <f t="shared" si="12"/>
        <v>N</v>
      </c>
      <c r="S35" s="61"/>
      <c r="T35" s="62"/>
      <c r="U35" s="1" t="str">
        <f>IF(Dashboard!N35="P",IF(U34="",1,U34+1),"")</f>
        <v/>
      </c>
      <c r="V35" s="1" t="str">
        <f>IF(Dashboard!O35="B",IF(V34="",1,V34+1),"")</f>
        <v/>
      </c>
      <c r="W35" s="1" t="str">
        <f t="shared" si="3"/>
        <v>00000</v>
      </c>
      <c r="X35" s="1" t="str">
        <f t="shared" si="4"/>
        <v>01010</v>
      </c>
      <c r="Y35" s="1" t="str">
        <f t="shared" si="5"/>
        <v>000</v>
      </c>
      <c r="Z35" s="1" t="str">
        <f t="shared" si="6"/>
        <v>010</v>
      </c>
      <c r="AA35" t="str">
        <f t="shared" si="13"/>
        <v>B</v>
      </c>
    </row>
    <row r="36" spans="1:27" x14ac:dyDescent="0.25">
      <c r="A36" s="45"/>
      <c r="B36" s="46"/>
      <c r="C36" s="46"/>
      <c r="D36" s="47" t="str">
        <f t="shared" si="0"/>
        <v/>
      </c>
      <c r="E36" s="47" t="str">
        <f t="shared" si="1"/>
        <v>B1</v>
      </c>
      <c r="F36" s="45"/>
      <c r="G36" s="42" t="str">
        <f t="shared" si="19"/>
        <v/>
      </c>
      <c r="H36" s="42" t="str">
        <f t="shared" si="2"/>
        <v>B</v>
      </c>
      <c r="I36" s="46"/>
      <c r="J36" s="48"/>
      <c r="K36" s="45"/>
      <c r="L36" s="46"/>
      <c r="M36" s="46"/>
      <c r="N36" s="46"/>
      <c r="O36" s="48"/>
      <c r="P36" s="58" t="str">
        <f t="shared" si="10"/>
        <v>N</v>
      </c>
      <c r="Q36" s="59" t="str">
        <f t="shared" si="11"/>
        <v>N</v>
      </c>
      <c r="R36" s="59" t="str">
        <f t="shared" si="12"/>
        <v>N</v>
      </c>
      <c r="S36" s="61"/>
      <c r="T36" s="62"/>
      <c r="U36" s="1" t="str">
        <f>IF(Dashboard!N36="P",IF(U35="",1,U35+1),"")</f>
        <v/>
      </c>
      <c r="V36" s="1">
        <f>IF(Dashboard!O36="B",IF(V35="",1,V35+1),"")</f>
        <v>1</v>
      </c>
      <c r="W36" s="1" t="str">
        <f t="shared" si="3"/>
        <v>00000</v>
      </c>
      <c r="X36" s="1" t="str">
        <f t="shared" si="4"/>
        <v>10100</v>
      </c>
      <c r="Y36" s="1" t="str">
        <f t="shared" si="5"/>
        <v>000</v>
      </c>
      <c r="Z36" s="1" t="str">
        <f t="shared" si="6"/>
        <v>100</v>
      </c>
      <c r="AA36" t="str">
        <f t="shared" si="13"/>
        <v>B</v>
      </c>
    </row>
    <row r="37" spans="1:27" x14ac:dyDescent="0.25">
      <c r="A37" s="45"/>
      <c r="B37" s="46"/>
      <c r="C37" s="46"/>
      <c r="D37" s="47" t="str">
        <f t="shared" si="0"/>
        <v/>
      </c>
      <c r="E37" s="47" t="str">
        <f t="shared" si="1"/>
        <v>B2</v>
      </c>
      <c r="F37" s="45"/>
      <c r="G37" s="42" t="str">
        <f t="shared" si="19"/>
        <v/>
      </c>
      <c r="H37" s="42" t="str">
        <f t="shared" si="2"/>
        <v>B</v>
      </c>
      <c r="I37" s="46"/>
      <c r="J37" s="48"/>
      <c r="K37" s="45"/>
      <c r="L37" s="46"/>
      <c r="M37" s="46"/>
      <c r="N37" s="46"/>
      <c r="O37" s="48"/>
      <c r="P37" s="58" t="str">
        <f t="shared" si="10"/>
        <v>N</v>
      </c>
      <c r="Q37" s="59" t="str">
        <f t="shared" si="11"/>
        <v>N</v>
      </c>
      <c r="R37" s="59" t="str">
        <f t="shared" si="12"/>
        <v>N</v>
      </c>
      <c r="S37" s="61"/>
      <c r="T37" s="62"/>
      <c r="U37" s="1" t="str">
        <f>IF(Dashboard!N37="P",IF(U36="",1,U36+1),"")</f>
        <v/>
      </c>
      <c r="V37" s="1">
        <f>IF(Dashboard!O37="B",IF(V36="",1,V36+1),"")</f>
        <v>2</v>
      </c>
      <c r="W37" s="1" t="str">
        <f t="shared" si="3"/>
        <v>00000</v>
      </c>
      <c r="X37" s="1" t="str">
        <f t="shared" si="4"/>
        <v>01001</v>
      </c>
      <c r="Y37" s="1" t="str">
        <f t="shared" si="5"/>
        <v>000</v>
      </c>
      <c r="Z37" s="1" t="str">
        <f t="shared" si="6"/>
        <v>001</v>
      </c>
      <c r="AA37" t="str">
        <f t="shared" si="13"/>
        <v>B</v>
      </c>
    </row>
    <row r="38" spans="1:27" x14ac:dyDescent="0.25">
      <c r="A38" s="45"/>
      <c r="B38" s="46"/>
      <c r="C38" s="46"/>
      <c r="D38" s="47" t="str">
        <f t="shared" si="0"/>
        <v/>
      </c>
      <c r="E38" s="47" t="str">
        <f t="shared" si="1"/>
        <v>B3</v>
      </c>
      <c r="F38" s="45"/>
      <c r="G38" s="42" t="str">
        <f t="shared" si="19"/>
        <v/>
      </c>
      <c r="H38" s="42" t="str">
        <f t="shared" si="2"/>
        <v>B</v>
      </c>
      <c r="I38" s="46"/>
      <c r="J38" s="48"/>
      <c r="K38" s="45"/>
      <c r="L38" s="46"/>
      <c r="M38" s="46"/>
      <c r="N38" s="46"/>
      <c r="O38" s="48"/>
      <c r="P38" s="58" t="str">
        <f t="shared" si="10"/>
        <v>N</v>
      </c>
      <c r="Q38" s="59" t="str">
        <f t="shared" si="11"/>
        <v>N</v>
      </c>
      <c r="R38" s="59" t="str">
        <f t="shared" si="12"/>
        <v>N</v>
      </c>
      <c r="S38" s="61"/>
      <c r="T38" s="62"/>
      <c r="U38" s="1" t="str">
        <f>IF(Dashboard!N38="P",IF(U37="",1,U37+1),"")</f>
        <v/>
      </c>
      <c r="V38" s="1">
        <f>IF(Dashboard!O38="B",IF(V37="",1,V37+1),"")</f>
        <v>3</v>
      </c>
      <c r="W38" s="1" t="str">
        <f t="shared" si="3"/>
        <v>00000</v>
      </c>
      <c r="X38" s="1" t="str">
        <f t="shared" si="4"/>
        <v>10012</v>
      </c>
      <c r="Y38" s="1" t="str">
        <f t="shared" si="5"/>
        <v>000</v>
      </c>
      <c r="Z38" s="1" t="str">
        <f t="shared" si="6"/>
        <v>012</v>
      </c>
      <c r="AA38" t="str">
        <f t="shared" si="13"/>
        <v>B</v>
      </c>
    </row>
    <row r="39" spans="1:27" x14ac:dyDescent="0.25">
      <c r="A39" s="45"/>
      <c r="B39" s="46"/>
      <c r="C39" s="46"/>
      <c r="D39" s="47" t="str">
        <f t="shared" si="0"/>
        <v/>
      </c>
      <c r="E39" s="47" t="str">
        <f t="shared" si="1"/>
        <v/>
      </c>
      <c r="F39" s="45"/>
      <c r="G39" s="42" t="str">
        <f t="shared" si="19"/>
        <v/>
      </c>
      <c r="H39" s="42" t="str">
        <f t="shared" si="2"/>
        <v>B</v>
      </c>
      <c r="I39" s="46"/>
      <c r="J39" s="48"/>
      <c r="K39" s="45"/>
      <c r="L39" s="46"/>
      <c r="M39" s="46"/>
      <c r="N39" s="46"/>
      <c r="O39" s="48"/>
      <c r="P39" s="58" t="str">
        <f t="shared" si="10"/>
        <v>N</v>
      </c>
      <c r="Q39" s="59" t="str">
        <f t="shared" si="11"/>
        <v>N</v>
      </c>
      <c r="R39" s="59" t="str">
        <f t="shared" si="12"/>
        <v>N</v>
      </c>
      <c r="S39" s="61"/>
      <c r="T39" s="62"/>
      <c r="U39" s="1" t="str">
        <f>IF(Dashboard!N39="P",IF(U38="",1,U38+1),"")</f>
        <v/>
      </c>
      <c r="V39" s="1" t="str">
        <f>IF(Dashboard!O39="B",IF(V38="",1,V38+1),"")</f>
        <v/>
      </c>
      <c r="W39" s="1" t="str">
        <f t="shared" si="3"/>
        <v>00000</v>
      </c>
      <c r="X39" s="1" t="str">
        <f t="shared" si="4"/>
        <v>00123</v>
      </c>
      <c r="Y39" s="1" t="str">
        <f t="shared" si="5"/>
        <v>000</v>
      </c>
      <c r="Z39" s="1" t="str">
        <f t="shared" si="6"/>
        <v>123</v>
      </c>
      <c r="AA39" t="str">
        <f t="shared" si="13"/>
        <v>B</v>
      </c>
    </row>
    <row r="40" spans="1:27" x14ac:dyDescent="0.25">
      <c r="A40" s="45"/>
      <c r="B40" s="46"/>
      <c r="C40" s="46"/>
      <c r="D40" s="47" t="str">
        <f t="shared" si="0"/>
        <v/>
      </c>
      <c r="E40" s="47" t="str">
        <f t="shared" si="1"/>
        <v>B1</v>
      </c>
      <c r="F40" s="45"/>
      <c r="G40" s="42" t="str">
        <f t="shared" si="19"/>
        <v/>
      </c>
      <c r="H40" s="42" t="str">
        <f t="shared" si="2"/>
        <v>B</v>
      </c>
      <c r="I40" s="46"/>
      <c r="J40" s="48"/>
      <c r="K40" s="45"/>
      <c r="L40" s="46"/>
      <c r="M40" s="46"/>
      <c r="N40" s="46"/>
      <c r="O40" s="48"/>
      <c r="P40" s="58" t="str">
        <f t="shared" si="10"/>
        <v>N</v>
      </c>
      <c r="Q40" s="59" t="str">
        <f t="shared" si="11"/>
        <v>N</v>
      </c>
      <c r="R40" s="59" t="str">
        <f t="shared" si="12"/>
        <v>N</v>
      </c>
      <c r="S40" s="61"/>
      <c r="T40" s="62"/>
      <c r="U40" s="1" t="str">
        <f>IF(Dashboard!N40="P",IF(U39="",1,U39+1),"")</f>
        <v/>
      </c>
      <c r="V40" s="1">
        <f>IF(Dashboard!O40="B",IF(V39="",1,V39+1),"")</f>
        <v>1</v>
      </c>
      <c r="W40" s="1" t="str">
        <f t="shared" si="3"/>
        <v>00000</v>
      </c>
      <c r="X40" s="1" t="str">
        <f t="shared" si="4"/>
        <v>01230</v>
      </c>
      <c r="Y40" s="1" t="str">
        <f t="shared" si="5"/>
        <v>000</v>
      </c>
      <c r="Z40" s="1" t="str">
        <f t="shared" si="6"/>
        <v>230</v>
      </c>
      <c r="AA40" t="str">
        <f t="shared" si="13"/>
        <v>B</v>
      </c>
    </row>
    <row r="41" spans="1:27" x14ac:dyDescent="0.25">
      <c r="A41" s="45"/>
      <c r="B41" s="46"/>
      <c r="C41" s="46"/>
      <c r="D41" s="47" t="str">
        <f t="shared" si="0"/>
        <v/>
      </c>
      <c r="E41" s="47" t="str">
        <f t="shared" si="1"/>
        <v/>
      </c>
      <c r="F41" s="45"/>
      <c r="G41" s="42" t="str">
        <f t="shared" si="19"/>
        <v/>
      </c>
      <c r="H41" s="42" t="str">
        <f t="shared" si="2"/>
        <v>B</v>
      </c>
      <c r="I41" s="46"/>
      <c r="J41" s="48"/>
      <c r="K41" s="45"/>
      <c r="L41" s="46"/>
      <c r="M41" s="46"/>
      <c r="N41" s="46"/>
      <c r="O41" s="48"/>
      <c r="P41" s="58" t="str">
        <f t="shared" si="10"/>
        <v>N</v>
      </c>
      <c r="Q41" s="59" t="str">
        <f t="shared" si="11"/>
        <v>N</v>
      </c>
      <c r="R41" s="59" t="str">
        <f t="shared" si="12"/>
        <v>N</v>
      </c>
      <c r="S41" s="61"/>
      <c r="T41" s="62"/>
      <c r="U41" s="1" t="str">
        <f>IF(Dashboard!N41="P",IF(U40="",1,U40+1),"")</f>
        <v/>
      </c>
      <c r="V41" s="1" t="str">
        <f>IF(Dashboard!O41="B",IF(V40="",1,V40+1),"")</f>
        <v/>
      </c>
      <c r="W41" s="1" t="str">
        <f t="shared" si="3"/>
        <v>00000</v>
      </c>
      <c r="X41" s="1" t="str">
        <f t="shared" si="4"/>
        <v>12301</v>
      </c>
      <c r="Y41" s="1" t="str">
        <f t="shared" si="5"/>
        <v>000</v>
      </c>
      <c r="Z41" s="1" t="str">
        <f t="shared" si="6"/>
        <v>301</v>
      </c>
      <c r="AA41" t="str">
        <f t="shared" si="13"/>
        <v>B</v>
      </c>
    </row>
    <row r="42" spans="1:27" x14ac:dyDescent="0.25">
      <c r="A42" s="45"/>
      <c r="B42" s="46"/>
      <c r="C42" s="46"/>
      <c r="D42" s="47" t="str">
        <f t="shared" si="0"/>
        <v/>
      </c>
      <c r="E42" s="47" t="str">
        <f t="shared" si="1"/>
        <v>B1</v>
      </c>
      <c r="F42" s="45"/>
      <c r="G42" s="42" t="str">
        <f t="shared" si="19"/>
        <v/>
      </c>
      <c r="H42" s="42" t="str">
        <f t="shared" ref="H42:H73" si="20">IF(AA42="B","B"&amp;REPLACE(AB42, 1, 1, ""),"")</f>
        <v>B</v>
      </c>
      <c r="I42" s="46"/>
      <c r="J42" s="48"/>
      <c r="K42" s="45"/>
      <c r="L42" s="46"/>
      <c r="M42" s="46"/>
      <c r="N42" s="46"/>
      <c r="O42" s="48"/>
      <c r="P42" s="58" t="str">
        <f t="shared" si="10"/>
        <v>N</v>
      </c>
      <c r="Q42" s="59" t="str">
        <f t="shared" si="11"/>
        <v>N</v>
      </c>
      <c r="R42" s="59" t="str">
        <f t="shared" si="12"/>
        <v>N</v>
      </c>
      <c r="S42" s="61"/>
      <c r="T42" s="62"/>
      <c r="U42" s="1" t="str">
        <f>IF(Dashboard!N42="P",IF(U41="",1,U41+1),"")</f>
        <v/>
      </c>
      <c r="V42" s="1">
        <f>IF(Dashboard!O42="B",IF(V41="",1,V41+1),"")</f>
        <v>1</v>
      </c>
      <c r="W42" s="1" t="str">
        <f t="shared" ref="W42:W73" si="21">IF(U37="",0,U37)&amp;IF(U38="",0,U38)&amp;IF(U39="",0,U39)&amp;IF(U40="",0,U40)&amp;IF(U41="",0,U41)</f>
        <v>00000</v>
      </c>
      <c r="X42" s="1" t="str">
        <f t="shared" ref="X42:X73" si="22">IF(V37="",0,V37)&amp;IF(V38="",0,V38)&amp;IF(V39="",0,V39)&amp;IF(V40="",0,V40)&amp;IF(V41="",0,V41)</f>
        <v>23010</v>
      </c>
      <c r="Y42" s="1" t="str">
        <f t="shared" ref="Y42:Y73" si="23">IF(U39="",0,U39)&amp;IF(U40="",0,U40)&amp;IF(U41="",0,U41)</f>
        <v>000</v>
      </c>
      <c r="Z42" s="1" t="str">
        <f t="shared" ref="Z42:Z73" si="24">IF(V39="",0,V39)&amp;IF(V40="",0,V40)&amp;IF(V41="",0,V41)</f>
        <v>010</v>
      </c>
      <c r="AA42" t="str">
        <f t="shared" si="13"/>
        <v>B</v>
      </c>
    </row>
    <row r="43" spans="1:27" x14ac:dyDescent="0.25">
      <c r="A43" s="45"/>
      <c r="B43" s="46"/>
      <c r="C43" s="46"/>
      <c r="D43" s="47" t="str">
        <f t="shared" si="0"/>
        <v/>
      </c>
      <c r="E43" s="47" t="str">
        <f t="shared" si="1"/>
        <v/>
      </c>
      <c r="F43" s="45"/>
      <c r="G43" s="42" t="str">
        <f t="shared" si="19"/>
        <v/>
      </c>
      <c r="H43" s="42" t="str">
        <f t="shared" si="20"/>
        <v>B</v>
      </c>
      <c r="I43" s="46"/>
      <c r="J43" s="48"/>
      <c r="K43" s="45"/>
      <c r="L43" s="46"/>
      <c r="M43" s="46"/>
      <c r="N43" s="46"/>
      <c r="O43" s="48"/>
      <c r="P43" s="58" t="str">
        <f t="shared" si="10"/>
        <v>N</v>
      </c>
      <c r="Q43" s="59" t="str">
        <f t="shared" si="11"/>
        <v>N</v>
      </c>
      <c r="R43" s="59" t="str">
        <f t="shared" si="12"/>
        <v>Y</v>
      </c>
      <c r="S43" s="61"/>
      <c r="T43" s="62"/>
      <c r="U43" s="1" t="str">
        <f>IF(Dashboard!N43="P",IF(U42="",1,U42+1),"")</f>
        <v/>
      </c>
      <c r="V43" s="1" t="str">
        <f>IF(Dashboard!O43="B",IF(V42="",1,V42+1),"")</f>
        <v/>
      </c>
      <c r="W43" s="1" t="str">
        <f t="shared" si="21"/>
        <v>00000</v>
      </c>
      <c r="X43" s="1" t="str">
        <f t="shared" si="22"/>
        <v>30101</v>
      </c>
      <c r="Y43" s="1" t="str">
        <f t="shared" si="23"/>
        <v>000</v>
      </c>
      <c r="Z43" s="1" t="str">
        <f t="shared" si="24"/>
        <v>101</v>
      </c>
      <c r="AA43" t="str">
        <f t="shared" si="13"/>
        <v>B</v>
      </c>
    </row>
    <row r="44" spans="1:27" x14ac:dyDescent="0.25">
      <c r="A44" s="45"/>
      <c r="B44" s="46"/>
      <c r="C44" s="46"/>
      <c r="D44" s="47" t="str">
        <f t="shared" si="0"/>
        <v/>
      </c>
      <c r="E44" s="47" t="str">
        <f t="shared" si="1"/>
        <v/>
      </c>
      <c r="F44" s="45"/>
      <c r="G44" s="42" t="str">
        <f t="shared" si="19"/>
        <v/>
      </c>
      <c r="H44" s="42" t="str">
        <f t="shared" si="20"/>
        <v>B</v>
      </c>
      <c r="I44" s="46"/>
      <c r="J44" s="48"/>
      <c r="K44" s="45"/>
      <c r="L44" s="46"/>
      <c r="M44" s="46"/>
      <c r="N44" s="46"/>
      <c r="O44" s="48"/>
      <c r="P44" s="58" t="str">
        <f t="shared" si="10"/>
        <v>N</v>
      </c>
      <c r="Q44" s="59" t="str">
        <f t="shared" si="11"/>
        <v>N</v>
      </c>
      <c r="R44" s="59" t="str">
        <f t="shared" si="12"/>
        <v>N</v>
      </c>
      <c r="S44" s="61"/>
      <c r="T44" s="62"/>
      <c r="U44" s="1" t="str">
        <f>IF(Dashboard!N44="P",IF(U43="",1,U43+1),"")</f>
        <v/>
      </c>
      <c r="V44" s="1" t="str">
        <f>IF(Dashboard!O44="B",IF(V43="",1,V43+1),"")</f>
        <v/>
      </c>
      <c r="W44" s="1" t="str">
        <f t="shared" si="21"/>
        <v>00000</v>
      </c>
      <c r="X44" s="1" t="str">
        <f t="shared" si="22"/>
        <v>01010</v>
      </c>
      <c r="Y44" s="1" t="str">
        <f t="shared" si="23"/>
        <v>000</v>
      </c>
      <c r="Z44" s="1" t="str">
        <f t="shared" si="24"/>
        <v>010</v>
      </c>
      <c r="AA44" t="str">
        <f t="shared" si="13"/>
        <v>B</v>
      </c>
    </row>
    <row r="45" spans="1:27" x14ac:dyDescent="0.25">
      <c r="A45" s="45"/>
      <c r="B45" s="46"/>
      <c r="C45" s="46"/>
      <c r="D45" s="47" t="str">
        <f t="shared" si="0"/>
        <v/>
      </c>
      <c r="E45" s="47" t="str">
        <f t="shared" si="1"/>
        <v/>
      </c>
      <c r="F45" s="45"/>
      <c r="G45" s="42" t="str">
        <f t="shared" si="19"/>
        <v/>
      </c>
      <c r="H45" s="42" t="str">
        <f t="shared" si="20"/>
        <v>B</v>
      </c>
      <c r="I45" s="46"/>
      <c r="J45" s="48"/>
      <c r="K45" s="45"/>
      <c r="L45" s="46"/>
      <c r="M45" s="46"/>
      <c r="N45" s="46"/>
      <c r="O45" s="48"/>
      <c r="P45" s="58" t="str">
        <f t="shared" si="10"/>
        <v>N</v>
      </c>
      <c r="Q45" s="59" t="str">
        <f t="shared" si="11"/>
        <v>N</v>
      </c>
      <c r="R45" s="59" t="str">
        <f t="shared" si="12"/>
        <v>N</v>
      </c>
      <c r="S45" s="61"/>
      <c r="T45" s="62"/>
      <c r="U45" s="1" t="str">
        <f>IF(Dashboard!N45="P",IF(U44="",1,U44+1),"")</f>
        <v/>
      </c>
      <c r="V45" s="1" t="str">
        <f>IF(Dashboard!O45="B",IF(V44="",1,V44+1),"")</f>
        <v/>
      </c>
      <c r="W45" s="1" t="str">
        <f t="shared" si="21"/>
        <v>00000</v>
      </c>
      <c r="X45" s="1" t="str">
        <f t="shared" si="22"/>
        <v>10100</v>
      </c>
      <c r="Y45" s="1" t="str">
        <f t="shared" si="23"/>
        <v>000</v>
      </c>
      <c r="Z45" s="1" t="str">
        <f t="shared" si="24"/>
        <v>100</v>
      </c>
      <c r="AA45" t="str">
        <f t="shared" si="13"/>
        <v>B</v>
      </c>
    </row>
    <row r="46" spans="1:27" x14ac:dyDescent="0.25">
      <c r="A46" s="45"/>
      <c r="B46" s="46"/>
      <c r="C46" s="46"/>
      <c r="D46" s="47" t="str">
        <f t="shared" si="0"/>
        <v/>
      </c>
      <c r="E46" s="47" t="str">
        <f t="shared" si="1"/>
        <v/>
      </c>
      <c r="F46" s="45"/>
      <c r="G46" s="42" t="str">
        <f t="shared" si="19"/>
        <v/>
      </c>
      <c r="H46" s="42" t="str">
        <f t="shared" si="20"/>
        <v>B</v>
      </c>
      <c r="I46" s="46"/>
      <c r="J46" s="48"/>
      <c r="K46" s="45"/>
      <c r="L46" s="46"/>
      <c r="M46" s="46"/>
      <c r="N46" s="46"/>
      <c r="O46" s="48"/>
      <c r="P46" s="58" t="str">
        <f t="shared" si="10"/>
        <v>N</v>
      </c>
      <c r="Q46" s="59" t="str">
        <f t="shared" si="11"/>
        <v>N</v>
      </c>
      <c r="R46" s="59" t="str">
        <f t="shared" si="12"/>
        <v>N</v>
      </c>
      <c r="S46" s="61"/>
      <c r="T46" s="62"/>
      <c r="U46" s="1" t="str">
        <f>IF(Dashboard!N46="P",IF(U45="",1,U45+1),"")</f>
        <v/>
      </c>
      <c r="V46" s="1" t="str">
        <f>IF(Dashboard!O46="B",IF(V45="",1,V45+1),"")</f>
        <v/>
      </c>
      <c r="W46" s="1" t="str">
        <f t="shared" si="21"/>
        <v>00000</v>
      </c>
      <c r="X46" s="1" t="str">
        <f t="shared" si="22"/>
        <v>01000</v>
      </c>
      <c r="Y46" s="1" t="str">
        <f t="shared" si="23"/>
        <v>000</v>
      </c>
      <c r="Z46" s="1" t="str">
        <f t="shared" si="24"/>
        <v>000</v>
      </c>
      <c r="AA46" t="str">
        <f t="shared" si="13"/>
        <v>B</v>
      </c>
    </row>
    <row r="47" spans="1:27" x14ac:dyDescent="0.25">
      <c r="A47" s="45"/>
      <c r="B47" s="46"/>
      <c r="C47" s="46"/>
      <c r="D47" s="47" t="str">
        <f t="shared" si="0"/>
        <v/>
      </c>
      <c r="E47" s="47" t="str">
        <f t="shared" si="1"/>
        <v/>
      </c>
      <c r="F47" s="45"/>
      <c r="G47" s="42" t="str">
        <f t="shared" si="19"/>
        <v/>
      </c>
      <c r="H47" s="42" t="str">
        <f t="shared" si="20"/>
        <v>B</v>
      </c>
      <c r="I47" s="46"/>
      <c r="J47" s="48"/>
      <c r="K47" s="45"/>
      <c r="L47" s="46"/>
      <c r="M47" s="46"/>
      <c r="N47" s="46"/>
      <c r="O47" s="48"/>
      <c r="P47" s="58" t="str">
        <f t="shared" si="10"/>
        <v>N</v>
      </c>
      <c r="Q47" s="59" t="str">
        <f t="shared" si="11"/>
        <v>N</v>
      </c>
      <c r="R47" s="59" t="str">
        <f t="shared" si="12"/>
        <v>N</v>
      </c>
      <c r="S47" s="61"/>
      <c r="T47" s="62"/>
      <c r="U47" s="1" t="str">
        <f>IF(Dashboard!N47="P",IF(U46="",1,U46+1),"")</f>
        <v/>
      </c>
      <c r="V47" s="1" t="str">
        <f>IF(Dashboard!O47="B",IF(V46="",1,V46+1),"")</f>
        <v/>
      </c>
      <c r="W47" s="1" t="str">
        <f t="shared" si="21"/>
        <v>00000</v>
      </c>
      <c r="X47" s="1" t="str">
        <f t="shared" si="22"/>
        <v>10000</v>
      </c>
      <c r="Y47" s="1" t="str">
        <f t="shared" si="23"/>
        <v>000</v>
      </c>
      <c r="Z47" s="1" t="str">
        <f t="shared" si="24"/>
        <v>000</v>
      </c>
      <c r="AA47" t="str">
        <f t="shared" si="13"/>
        <v>B</v>
      </c>
    </row>
    <row r="48" spans="1:27" x14ac:dyDescent="0.25">
      <c r="A48" s="45"/>
      <c r="B48" s="46"/>
      <c r="C48" s="46"/>
      <c r="D48" s="47" t="str">
        <f t="shared" si="0"/>
        <v/>
      </c>
      <c r="E48" s="47" t="str">
        <f t="shared" si="1"/>
        <v/>
      </c>
      <c r="F48" s="45"/>
      <c r="G48" s="42" t="str">
        <f t="shared" si="19"/>
        <v/>
      </c>
      <c r="H48" s="42" t="str">
        <f t="shared" si="20"/>
        <v>B</v>
      </c>
      <c r="I48" s="46"/>
      <c r="J48" s="48"/>
      <c r="K48" s="45"/>
      <c r="L48" s="46"/>
      <c r="M48" s="46"/>
      <c r="N48" s="46"/>
      <c r="O48" s="48"/>
      <c r="P48" s="58" t="str">
        <f t="shared" si="10"/>
        <v>N</v>
      </c>
      <c r="Q48" s="59" t="str">
        <f t="shared" si="11"/>
        <v>N</v>
      </c>
      <c r="R48" s="59" t="str">
        <f t="shared" si="12"/>
        <v>N</v>
      </c>
      <c r="S48" s="61"/>
      <c r="T48" s="62"/>
      <c r="U48" s="1" t="str">
        <f>IF(Dashboard!N48="P",IF(U47="",1,U47+1),"")</f>
        <v/>
      </c>
      <c r="V48" s="1" t="str">
        <f>IF(Dashboard!O48="B",IF(V47="",1,V47+1),"")</f>
        <v/>
      </c>
      <c r="W48" s="1" t="str">
        <f t="shared" si="21"/>
        <v>00000</v>
      </c>
      <c r="X48" s="1" t="str">
        <f t="shared" si="22"/>
        <v>00000</v>
      </c>
      <c r="Y48" s="1" t="str">
        <f t="shared" si="23"/>
        <v>000</v>
      </c>
      <c r="Z48" s="1" t="str">
        <f t="shared" si="24"/>
        <v>000</v>
      </c>
      <c r="AA48" t="str">
        <f t="shared" si="13"/>
        <v>B</v>
      </c>
    </row>
    <row r="49" spans="1:27" x14ac:dyDescent="0.25">
      <c r="A49" s="45"/>
      <c r="B49" s="46"/>
      <c r="C49" s="46"/>
      <c r="D49" s="47" t="str">
        <f t="shared" si="0"/>
        <v/>
      </c>
      <c r="E49" s="47" t="str">
        <f t="shared" si="1"/>
        <v/>
      </c>
      <c r="F49" s="45"/>
      <c r="G49" s="42" t="str">
        <f t="shared" si="19"/>
        <v/>
      </c>
      <c r="H49" s="42" t="str">
        <f t="shared" si="20"/>
        <v>B</v>
      </c>
      <c r="I49" s="46"/>
      <c r="J49" s="48"/>
      <c r="K49" s="45"/>
      <c r="L49" s="46"/>
      <c r="M49" s="46"/>
      <c r="N49" s="46"/>
      <c r="O49" s="48"/>
      <c r="P49" s="58" t="str">
        <f t="shared" si="10"/>
        <v>N</v>
      </c>
      <c r="Q49" s="59" t="str">
        <f t="shared" si="11"/>
        <v>N</v>
      </c>
      <c r="R49" s="59" t="str">
        <f t="shared" si="12"/>
        <v>N</v>
      </c>
      <c r="S49" s="61"/>
      <c r="T49" s="62"/>
      <c r="U49" s="1" t="str">
        <f>IF(Dashboard!N49="P",IF(U48="",1,U48+1),"")</f>
        <v/>
      </c>
      <c r="V49" s="1" t="str">
        <f>IF(Dashboard!O49="B",IF(V48="",1,V48+1),"")</f>
        <v/>
      </c>
      <c r="W49" s="1" t="str">
        <f t="shared" si="21"/>
        <v>00000</v>
      </c>
      <c r="X49" s="1" t="str">
        <f t="shared" si="22"/>
        <v>00000</v>
      </c>
      <c r="Y49" s="1" t="str">
        <f t="shared" si="23"/>
        <v>000</v>
      </c>
      <c r="Z49" s="1" t="str">
        <f t="shared" si="24"/>
        <v>000</v>
      </c>
      <c r="AA49" t="str">
        <f t="shared" si="13"/>
        <v>B</v>
      </c>
    </row>
    <row r="50" spans="1:27" x14ac:dyDescent="0.25">
      <c r="A50" s="45"/>
      <c r="B50" s="46"/>
      <c r="C50" s="46"/>
      <c r="D50" s="47" t="str">
        <f t="shared" si="0"/>
        <v/>
      </c>
      <c r="E50" s="47" t="str">
        <f t="shared" si="1"/>
        <v/>
      </c>
      <c r="F50" s="45"/>
      <c r="G50" s="42" t="str">
        <f t="shared" si="19"/>
        <v/>
      </c>
      <c r="H50" s="42" t="str">
        <f t="shared" si="20"/>
        <v>B</v>
      </c>
      <c r="I50" s="46"/>
      <c r="J50" s="48"/>
      <c r="K50" s="45"/>
      <c r="L50" s="46"/>
      <c r="M50" s="46"/>
      <c r="N50" s="46"/>
      <c r="O50" s="48"/>
      <c r="P50" s="58" t="str">
        <f t="shared" si="10"/>
        <v>N</v>
      </c>
      <c r="Q50" s="59" t="str">
        <f t="shared" si="11"/>
        <v>N</v>
      </c>
      <c r="R50" s="59" t="str">
        <f t="shared" si="12"/>
        <v>N</v>
      </c>
      <c r="S50" s="61"/>
      <c r="T50" s="62"/>
      <c r="U50" s="1" t="str">
        <f>IF(Dashboard!N50="P",IF(U49="",1,U49+1),"")</f>
        <v/>
      </c>
      <c r="V50" s="1" t="str">
        <f>IF(Dashboard!O50="B",IF(V49="",1,V49+1),"")</f>
        <v/>
      </c>
      <c r="W50" s="1" t="str">
        <f t="shared" si="21"/>
        <v>00000</v>
      </c>
      <c r="X50" s="1" t="str">
        <f t="shared" si="22"/>
        <v>00000</v>
      </c>
      <c r="Y50" s="1" t="str">
        <f t="shared" si="23"/>
        <v>000</v>
      </c>
      <c r="Z50" s="1" t="str">
        <f t="shared" si="24"/>
        <v>000</v>
      </c>
      <c r="AA50" t="str">
        <f t="shared" si="13"/>
        <v>B</v>
      </c>
    </row>
    <row r="51" spans="1:27" x14ac:dyDescent="0.25">
      <c r="A51" s="45"/>
      <c r="B51" s="46"/>
      <c r="C51" s="46"/>
      <c r="D51" s="47" t="str">
        <f t="shared" si="0"/>
        <v/>
      </c>
      <c r="E51" s="47" t="str">
        <f t="shared" si="1"/>
        <v/>
      </c>
      <c r="F51" s="45"/>
      <c r="G51" s="42" t="str">
        <f t="shared" si="19"/>
        <v/>
      </c>
      <c r="H51" s="42" t="str">
        <f t="shared" si="20"/>
        <v>B</v>
      </c>
      <c r="I51" s="46"/>
      <c r="J51" s="48"/>
      <c r="K51" s="45"/>
      <c r="L51" s="46"/>
      <c r="M51" s="46"/>
      <c r="N51" s="46"/>
      <c r="O51" s="48"/>
      <c r="P51" s="58" t="str">
        <f t="shared" si="10"/>
        <v>N</v>
      </c>
      <c r="Q51" s="59" t="str">
        <f t="shared" si="11"/>
        <v>N</v>
      </c>
      <c r="R51" s="59" t="str">
        <f t="shared" si="12"/>
        <v>N</v>
      </c>
      <c r="S51" s="61"/>
      <c r="T51" s="62"/>
      <c r="U51" s="1" t="str">
        <f>IF(Dashboard!N51="P",IF(U50="",1,U50+1),"")</f>
        <v/>
      </c>
      <c r="V51" s="1" t="str">
        <f>IF(Dashboard!O51="B",IF(V50="",1,V50+1),"")</f>
        <v/>
      </c>
      <c r="W51" s="1" t="str">
        <f t="shared" si="21"/>
        <v>00000</v>
      </c>
      <c r="X51" s="1" t="str">
        <f t="shared" si="22"/>
        <v>00000</v>
      </c>
      <c r="Y51" s="1" t="str">
        <f t="shared" si="23"/>
        <v>000</v>
      </c>
      <c r="Z51" s="1" t="str">
        <f t="shared" si="24"/>
        <v>000</v>
      </c>
      <c r="AA51" t="str">
        <f t="shared" si="13"/>
        <v>B</v>
      </c>
    </row>
    <row r="52" spans="1:27" x14ac:dyDescent="0.25">
      <c r="A52" s="45"/>
      <c r="B52" s="46"/>
      <c r="C52" s="46"/>
      <c r="D52" s="47" t="str">
        <f t="shared" si="0"/>
        <v/>
      </c>
      <c r="E52" s="47" t="str">
        <f t="shared" si="1"/>
        <v/>
      </c>
      <c r="F52" s="45"/>
      <c r="G52" s="42" t="str">
        <f t="shared" ref="G52:G83" si="25">IF(AA52="P","P"&amp;REPLACE(AB52, 1, 1, ""),"")</f>
        <v/>
      </c>
      <c r="H52" s="42" t="str">
        <f t="shared" si="20"/>
        <v>B</v>
      </c>
      <c r="I52" s="46"/>
      <c r="J52" s="48"/>
      <c r="K52" s="45"/>
      <c r="L52" s="46"/>
      <c r="M52" s="46"/>
      <c r="N52" s="46"/>
      <c r="O52" s="48"/>
      <c r="P52" s="58" t="str">
        <f t="shared" si="10"/>
        <v>N</v>
      </c>
      <c r="Q52" s="59" t="str">
        <f t="shared" si="11"/>
        <v>N</v>
      </c>
      <c r="R52" s="59" t="str">
        <f t="shared" si="12"/>
        <v>N</v>
      </c>
      <c r="S52" s="61"/>
      <c r="T52" s="62"/>
      <c r="U52" s="1" t="str">
        <f>IF(Dashboard!N52="P",IF(U51="",1,U51+1),"")</f>
        <v/>
      </c>
      <c r="V52" s="1" t="str">
        <f>IF(Dashboard!O52="B",IF(V51="",1,V51+1),"")</f>
        <v/>
      </c>
      <c r="W52" s="1" t="str">
        <f t="shared" si="21"/>
        <v>00000</v>
      </c>
      <c r="X52" s="1" t="str">
        <f t="shared" si="22"/>
        <v>00000</v>
      </c>
      <c r="Y52" s="1" t="str">
        <f t="shared" si="23"/>
        <v>000</v>
      </c>
      <c r="Z52" s="1" t="str">
        <f t="shared" si="24"/>
        <v>000</v>
      </c>
      <c r="AA52" t="str">
        <f t="shared" si="13"/>
        <v>B</v>
      </c>
    </row>
    <row r="53" spans="1:27" x14ac:dyDescent="0.25">
      <c r="A53" s="45"/>
      <c r="B53" s="46"/>
      <c r="C53" s="46"/>
      <c r="D53" s="47" t="str">
        <f t="shared" si="0"/>
        <v/>
      </c>
      <c r="E53" s="47" t="str">
        <f t="shared" si="1"/>
        <v/>
      </c>
      <c r="F53" s="45"/>
      <c r="G53" s="42" t="str">
        <f t="shared" si="25"/>
        <v/>
      </c>
      <c r="H53" s="42" t="str">
        <f t="shared" si="20"/>
        <v>B</v>
      </c>
      <c r="I53" s="46"/>
      <c r="J53" s="48"/>
      <c r="K53" s="45"/>
      <c r="L53" s="46"/>
      <c r="M53" s="46"/>
      <c r="N53" s="46"/>
      <c r="O53" s="48"/>
      <c r="P53" s="58" t="str">
        <f t="shared" si="10"/>
        <v>N</v>
      </c>
      <c r="Q53" s="59" t="str">
        <f t="shared" si="11"/>
        <v>N</v>
      </c>
      <c r="R53" s="59" t="str">
        <f t="shared" si="12"/>
        <v>N</v>
      </c>
      <c r="S53" s="61"/>
      <c r="T53" s="62"/>
      <c r="U53" s="1" t="str">
        <f>IF(Dashboard!N53="P",IF(U52="",1,U52+1),"")</f>
        <v/>
      </c>
      <c r="V53" s="1" t="str">
        <f>IF(Dashboard!O53="B",IF(V52="",1,V52+1),"")</f>
        <v/>
      </c>
      <c r="W53" s="1" t="str">
        <f t="shared" si="21"/>
        <v>00000</v>
      </c>
      <c r="X53" s="1" t="str">
        <f t="shared" si="22"/>
        <v>00000</v>
      </c>
      <c r="Y53" s="1" t="str">
        <f t="shared" si="23"/>
        <v>000</v>
      </c>
      <c r="Z53" s="1" t="str">
        <f t="shared" si="24"/>
        <v>000</v>
      </c>
      <c r="AA53" t="str">
        <f t="shared" si="13"/>
        <v>B</v>
      </c>
    </row>
    <row r="54" spans="1:27" x14ac:dyDescent="0.25">
      <c r="A54" s="45"/>
      <c r="B54" s="46"/>
      <c r="C54" s="46"/>
      <c r="D54" s="47" t="str">
        <f t="shared" si="0"/>
        <v/>
      </c>
      <c r="E54" s="47" t="str">
        <f t="shared" si="1"/>
        <v/>
      </c>
      <c r="F54" s="45"/>
      <c r="G54" s="42" t="str">
        <f t="shared" si="25"/>
        <v/>
      </c>
      <c r="H54" s="42" t="str">
        <f t="shared" si="20"/>
        <v>B</v>
      </c>
      <c r="I54" s="46"/>
      <c r="J54" s="48"/>
      <c r="K54" s="45"/>
      <c r="L54" s="46"/>
      <c r="M54" s="46"/>
      <c r="N54" s="46"/>
      <c r="O54" s="48"/>
      <c r="P54" s="58" t="str">
        <f t="shared" si="10"/>
        <v>N</v>
      </c>
      <c r="Q54" s="59" t="str">
        <f t="shared" si="11"/>
        <v>N</v>
      </c>
      <c r="R54" s="59" t="str">
        <f t="shared" si="12"/>
        <v>N</v>
      </c>
      <c r="S54" s="61"/>
      <c r="T54" s="62"/>
      <c r="U54" s="1" t="str">
        <f>IF(Dashboard!N54="P",IF(U53="",1,U53+1),"")</f>
        <v/>
      </c>
      <c r="V54" s="1" t="str">
        <f>IF(Dashboard!O54="B",IF(V53="",1,V53+1),"")</f>
        <v/>
      </c>
      <c r="W54" s="1" t="str">
        <f t="shared" si="21"/>
        <v>00000</v>
      </c>
      <c r="X54" s="1" t="str">
        <f t="shared" si="22"/>
        <v>00000</v>
      </c>
      <c r="Y54" s="1" t="str">
        <f t="shared" si="23"/>
        <v>000</v>
      </c>
      <c r="Z54" s="1" t="str">
        <f t="shared" si="24"/>
        <v>000</v>
      </c>
      <c r="AA54" t="str">
        <f t="shared" si="13"/>
        <v>B</v>
      </c>
    </row>
    <row r="55" spans="1:27" x14ac:dyDescent="0.25">
      <c r="A55" s="45"/>
      <c r="B55" s="46"/>
      <c r="C55" s="46"/>
      <c r="D55" s="47" t="str">
        <f t="shared" si="0"/>
        <v/>
      </c>
      <c r="E55" s="47" t="str">
        <f t="shared" si="1"/>
        <v/>
      </c>
      <c r="F55" s="45"/>
      <c r="G55" s="42" t="str">
        <f t="shared" si="25"/>
        <v/>
      </c>
      <c r="H55" s="42" t="str">
        <f t="shared" si="20"/>
        <v>B</v>
      </c>
      <c r="I55" s="46"/>
      <c r="J55" s="48"/>
      <c r="K55" s="45"/>
      <c r="L55" s="46"/>
      <c r="M55" s="46"/>
      <c r="N55" s="46"/>
      <c r="O55" s="48"/>
      <c r="P55" s="58" t="str">
        <f t="shared" si="10"/>
        <v>N</v>
      </c>
      <c r="Q55" s="59" t="str">
        <f t="shared" si="11"/>
        <v>N</v>
      </c>
      <c r="R55" s="59" t="str">
        <f t="shared" si="12"/>
        <v>N</v>
      </c>
      <c r="S55" s="61"/>
      <c r="T55" s="62"/>
      <c r="U55" s="1" t="str">
        <f>IF(Dashboard!N55="P",IF(U54="",1,U54+1),"")</f>
        <v/>
      </c>
      <c r="V55" s="1" t="str">
        <f>IF(Dashboard!O55="B",IF(V54="",1,V54+1),"")</f>
        <v/>
      </c>
      <c r="W55" s="1" t="str">
        <f t="shared" si="21"/>
        <v>00000</v>
      </c>
      <c r="X55" s="1" t="str">
        <f t="shared" si="22"/>
        <v>00000</v>
      </c>
      <c r="Y55" s="1" t="str">
        <f t="shared" si="23"/>
        <v>000</v>
      </c>
      <c r="Z55" s="1" t="str">
        <f t="shared" si="24"/>
        <v>000</v>
      </c>
      <c r="AA55" t="str">
        <f t="shared" si="13"/>
        <v>B</v>
      </c>
    </row>
    <row r="56" spans="1:27" x14ac:dyDescent="0.25">
      <c r="A56" s="45"/>
      <c r="B56" s="46"/>
      <c r="C56" s="46"/>
      <c r="D56" s="47" t="str">
        <f t="shared" si="0"/>
        <v/>
      </c>
      <c r="E56" s="47" t="str">
        <f t="shared" si="1"/>
        <v/>
      </c>
      <c r="F56" s="45"/>
      <c r="G56" s="42" t="str">
        <f t="shared" si="25"/>
        <v/>
      </c>
      <c r="H56" s="42" t="str">
        <f t="shared" si="20"/>
        <v>B</v>
      </c>
      <c r="I56" s="46"/>
      <c r="J56" s="48"/>
      <c r="K56" s="45"/>
      <c r="L56" s="46"/>
      <c r="M56" s="46"/>
      <c r="N56" s="46"/>
      <c r="O56" s="48"/>
      <c r="P56" s="58" t="str">
        <f t="shared" si="10"/>
        <v>N</v>
      </c>
      <c r="Q56" s="59" t="str">
        <f t="shared" si="11"/>
        <v>N</v>
      </c>
      <c r="R56" s="59" t="str">
        <f t="shared" si="12"/>
        <v>N</v>
      </c>
      <c r="S56" s="61"/>
      <c r="T56" s="62"/>
      <c r="U56" s="1" t="str">
        <f>IF(Dashboard!N56="P",IF(U55="",1,U55+1),"")</f>
        <v/>
      </c>
      <c r="V56" s="1" t="str">
        <f>IF(Dashboard!O56="B",IF(V55="",1,V55+1),"")</f>
        <v/>
      </c>
      <c r="W56" s="1" t="str">
        <f t="shared" si="21"/>
        <v>00000</v>
      </c>
      <c r="X56" s="1" t="str">
        <f t="shared" si="22"/>
        <v>00000</v>
      </c>
      <c r="Y56" s="1" t="str">
        <f t="shared" si="23"/>
        <v>000</v>
      </c>
      <c r="Z56" s="1" t="str">
        <f t="shared" si="24"/>
        <v>000</v>
      </c>
      <c r="AA56" t="str">
        <f t="shared" si="13"/>
        <v>B</v>
      </c>
    </row>
    <row r="57" spans="1:27" x14ac:dyDescent="0.25">
      <c r="A57" s="45"/>
      <c r="B57" s="46"/>
      <c r="C57" s="46"/>
      <c r="D57" s="47" t="str">
        <f t="shared" si="0"/>
        <v/>
      </c>
      <c r="E57" s="47" t="str">
        <f t="shared" si="1"/>
        <v/>
      </c>
      <c r="F57" s="45"/>
      <c r="G57" s="42" t="str">
        <f t="shared" si="25"/>
        <v/>
      </c>
      <c r="H57" s="42" t="str">
        <f t="shared" si="20"/>
        <v>B</v>
      </c>
      <c r="I57" s="46"/>
      <c r="J57" s="48"/>
      <c r="K57" s="45"/>
      <c r="L57" s="46"/>
      <c r="M57" s="46"/>
      <c r="N57" s="46"/>
      <c r="O57" s="48"/>
      <c r="P57" s="58" t="str">
        <f t="shared" si="10"/>
        <v>N</v>
      </c>
      <c r="Q57" s="59" t="str">
        <f t="shared" si="11"/>
        <v>N</v>
      </c>
      <c r="R57" s="59" t="str">
        <f t="shared" si="12"/>
        <v>N</v>
      </c>
      <c r="S57" s="61"/>
      <c r="T57" s="62"/>
      <c r="U57" s="1" t="str">
        <f>IF(Dashboard!N57="P",IF(U56="",1,U56+1),"")</f>
        <v/>
      </c>
      <c r="V57" s="1" t="str">
        <f>IF(Dashboard!O57="B",IF(V56="",1,V56+1),"")</f>
        <v/>
      </c>
      <c r="W57" s="1" t="str">
        <f t="shared" si="21"/>
        <v>00000</v>
      </c>
      <c r="X57" s="1" t="str">
        <f t="shared" si="22"/>
        <v>00000</v>
      </c>
      <c r="Y57" s="1" t="str">
        <f t="shared" si="23"/>
        <v>000</v>
      </c>
      <c r="Z57" s="1" t="str">
        <f t="shared" si="24"/>
        <v>000</v>
      </c>
      <c r="AA57" t="str">
        <f t="shared" si="13"/>
        <v>B</v>
      </c>
    </row>
    <row r="58" spans="1:27" x14ac:dyDescent="0.25">
      <c r="A58" s="45"/>
      <c r="B58" s="46"/>
      <c r="C58" s="46"/>
      <c r="D58" s="47" t="str">
        <f t="shared" si="0"/>
        <v/>
      </c>
      <c r="E58" s="47" t="str">
        <f t="shared" si="1"/>
        <v/>
      </c>
      <c r="F58" s="45"/>
      <c r="G58" s="42" t="str">
        <f t="shared" si="25"/>
        <v/>
      </c>
      <c r="H58" s="42" t="str">
        <f t="shared" si="20"/>
        <v>B</v>
      </c>
      <c r="I58" s="46"/>
      <c r="J58" s="48"/>
      <c r="K58" s="45"/>
      <c r="L58" s="46"/>
      <c r="M58" s="46"/>
      <c r="N58" s="46"/>
      <c r="O58" s="48"/>
      <c r="P58" s="58" t="str">
        <f t="shared" si="10"/>
        <v>N</v>
      </c>
      <c r="Q58" s="59" t="str">
        <f t="shared" si="11"/>
        <v>N</v>
      </c>
      <c r="R58" s="59" t="str">
        <f t="shared" si="12"/>
        <v>N</v>
      </c>
      <c r="S58" s="61"/>
      <c r="T58" s="62"/>
      <c r="U58" s="1" t="str">
        <f>IF(Dashboard!N58="P",IF(U57="",1,U57+1),"")</f>
        <v/>
      </c>
      <c r="V58" s="1" t="str">
        <f>IF(Dashboard!O58="B",IF(V57="",1,V57+1),"")</f>
        <v/>
      </c>
      <c r="W58" s="1" t="str">
        <f t="shared" si="21"/>
        <v>00000</v>
      </c>
      <c r="X58" s="1" t="str">
        <f t="shared" si="22"/>
        <v>00000</v>
      </c>
      <c r="Y58" s="1" t="str">
        <f t="shared" si="23"/>
        <v>000</v>
      </c>
      <c r="Z58" s="1" t="str">
        <f t="shared" si="24"/>
        <v>000</v>
      </c>
      <c r="AA58" t="str">
        <f t="shared" si="13"/>
        <v>B</v>
      </c>
    </row>
    <row r="59" spans="1:27" x14ac:dyDescent="0.25">
      <c r="A59" s="45"/>
      <c r="B59" s="46"/>
      <c r="C59" s="46"/>
      <c r="D59" s="47" t="str">
        <f t="shared" si="0"/>
        <v/>
      </c>
      <c r="E59" s="47" t="str">
        <f t="shared" si="1"/>
        <v/>
      </c>
      <c r="F59" s="45"/>
      <c r="G59" s="42" t="str">
        <f t="shared" si="25"/>
        <v/>
      </c>
      <c r="H59" s="42" t="str">
        <f t="shared" si="20"/>
        <v>B</v>
      </c>
      <c r="I59" s="46"/>
      <c r="J59" s="48"/>
      <c r="K59" s="45"/>
      <c r="L59" s="46"/>
      <c r="M59" s="46"/>
      <c r="N59" s="46"/>
      <c r="O59" s="48"/>
      <c r="P59" s="58" t="str">
        <f t="shared" si="10"/>
        <v>N</v>
      </c>
      <c r="Q59" s="59" t="str">
        <f t="shared" si="11"/>
        <v>N</v>
      </c>
      <c r="R59" s="59" t="str">
        <f t="shared" si="12"/>
        <v>N</v>
      </c>
      <c r="S59" s="61"/>
      <c r="T59" s="62"/>
      <c r="U59" s="1" t="str">
        <f>IF(Dashboard!N59="P",IF(U58="",1,U58+1),"")</f>
        <v/>
      </c>
      <c r="V59" s="1" t="str">
        <f>IF(Dashboard!O59="B",IF(V58="",1,V58+1),"")</f>
        <v/>
      </c>
      <c r="W59" s="1" t="str">
        <f t="shared" si="21"/>
        <v>00000</v>
      </c>
      <c r="X59" s="1" t="str">
        <f t="shared" si="22"/>
        <v>00000</v>
      </c>
      <c r="Y59" s="1" t="str">
        <f t="shared" si="23"/>
        <v>000</v>
      </c>
      <c r="Z59" s="1" t="str">
        <f t="shared" si="24"/>
        <v>000</v>
      </c>
      <c r="AA59" t="str">
        <f t="shared" si="13"/>
        <v>B</v>
      </c>
    </row>
    <row r="60" spans="1:27" x14ac:dyDescent="0.25">
      <c r="A60" s="45"/>
      <c r="B60" s="46"/>
      <c r="C60" s="46"/>
      <c r="D60" s="47" t="str">
        <f t="shared" si="0"/>
        <v/>
      </c>
      <c r="E60" s="47" t="str">
        <f t="shared" si="1"/>
        <v/>
      </c>
      <c r="F60" s="45"/>
      <c r="G60" s="42" t="str">
        <f t="shared" si="25"/>
        <v/>
      </c>
      <c r="H60" s="42" t="str">
        <f t="shared" si="20"/>
        <v>B</v>
      </c>
      <c r="I60" s="46"/>
      <c r="J60" s="48"/>
      <c r="K60" s="45"/>
      <c r="L60" s="46"/>
      <c r="M60" s="46"/>
      <c r="N60" s="46"/>
      <c r="O60" s="48"/>
      <c r="P60" s="58" t="str">
        <f t="shared" si="10"/>
        <v>N</v>
      </c>
      <c r="Q60" s="59" t="str">
        <f t="shared" si="11"/>
        <v>N</v>
      </c>
      <c r="R60" s="59" t="str">
        <f t="shared" si="12"/>
        <v>N</v>
      </c>
      <c r="S60" s="61"/>
      <c r="T60" s="62"/>
      <c r="U60" s="1" t="str">
        <f>IF(Dashboard!N60="P",IF(U59="",1,U59+1),"")</f>
        <v/>
      </c>
      <c r="V60" s="1" t="str">
        <f>IF(Dashboard!O60="B",IF(V59="",1,V59+1),"")</f>
        <v/>
      </c>
      <c r="W60" s="1" t="str">
        <f t="shared" si="21"/>
        <v>00000</v>
      </c>
      <c r="X60" s="1" t="str">
        <f t="shared" si="22"/>
        <v>00000</v>
      </c>
      <c r="Y60" s="1" t="str">
        <f t="shared" si="23"/>
        <v>000</v>
      </c>
      <c r="Z60" s="1" t="str">
        <f t="shared" si="24"/>
        <v>000</v>
      </c>
      <c r="AA60" t="str">
        <f t="shared" si="13"/>
        <v>B</v>
      </c>
    </row>
    <row r="61" spans="1:27" x14ac:dyDescent="0.25">
      <c r="A61" s="45"/>
      <c r="B61" s="46"/>
      <c r="C61" s="46"/>
      <c r="D61" s="47" t="str">
        <f t="shared" si="0"/>
        <v/>
      </c>
      <c r="E61" s="47" t="str">
        <f t="shared" si="1"/>
        <v/>
      </c>
      <c r="F61" s="45"/>
      <c r="G61" s="42" t="str">
        <f t="shared" si="25"/>
        <v/>
      </c>
      <c r="H61" s="42" t="str">
        <f t="shared" si="20"/>
        <v>B</v>
      </c>
      <c r="I61" s="46"/>
      <c r="J61" s="48"/>
      <c r="K61" s="45"/>
      <c r="L61" s="46"/>
      <c r="M61" s="46"/>
      <c r="N61" s="46"/>
      <c r="O61" s="48"/>
      <c r="P61" s="58" t="str">
        <f t="shared" si="10"/>
        <v>N</v>
      </c>
      <c r="Q61" s="59" t="str">
        <f t="shared" si="11"/>
        <v>N</v>
      </c>
      <c r="R61" s="59" t="str">
        <f t="shared" si="12"/>
        <v>N</v>
      </c>
      <c r="S61" s="61"/>
      <c r="T61" s="62"/>
      <c r="U61" s="1" t="str">
        <f>IF(Dashboard!N61="P",IF(U60="",1,U60+1),"")</f>
        <v/>
      </c>
      <c r="V61" s="1" t="str">
        <f>IF(Dashboard!O61="B",IF(V60="",1,V60+1),"")</f>
        <v/>
      </c>
      <c r="W61" s="1" t="str">
        <f t="shared" si="21"/>
        <v>00000</v>
      </c>
      <c r="X61" s="1" t="str">
        <f t="shared" si="22"/>
        <v>00000</v>
      </c>
      <c r="Y61" s="1" t="str">
        <f t="shared" si="23"/>
        <v>000</v>
      </c>
      <c r="Z61" s="1" t="str">
        <f t="shared" si="24"/>
        <v>000</v>
      </c>
      <c r="AA61" t="str">
        <f t="shared" si="13"/>
        <v>B</v>
      </c>
    </row>
    <row r="62" spans="1:27" x14ac:dyDescent="0.25">
      <c r="A62" s="45"/>
      <c r="B62" s="46"/>
      <c r="C62" s="46"/>
      <c r="D62" s="47" t="str">
        <f t="shared" si="0"/>
        <v/>
      </c>
      <c r="E62" s="47" t="str">
        <f t="shared" si="1"/>
        <v/>
      </c>
      <c r="F62" s="45"/>
      <c r="G62" s="42" t="str">
        <f t="shared" si="25"/>
        <v/>
      </c>
      <c r="H62" s="42" t="str">
        <f t="shared" si="20"/>
        <v>B</v>
      </c>
      <c r="I62" s="46"/>
      <c r="J62" s="48"/>
      <c r="K62" s="45"/>
      <c r="L62" s="46"/>
      <c r="M62" s="46"/>
      <c r="N62" s="46"/>
      <c r="O62" s="48"/>
      <c r="P62" s="58" t="str">
        <f t="shared" si="10"/>
        <v>N</v>
      </c>
      <c r="Q62" s="59" t="str">
        <f t="shared" si="11"/>
        <v>N</v>
      </c>
      <c r="R62" s="59" t="str">
        <f t="shared" si="12"/>
        <v>N</v>
      </c>
      <c r="S62" s="61"/>
      <c r="T62" s="62"/>
      <c r="U62" s="1" t="str">
        <f>IF(Dashboard!N62="P",IF(U61="",1,U61+1),"")</f>
        <v/>
      </c>
      <c r="V62" s="1" t="str">
        <f>IF(Dashboard!O62="B",IF(V61="",1,V61+1),"")</f>
        <v/>
      </c>
      <c r="W62" s="1" t="str">
        <f t="shared" si="21"/>
        <v>00000</v>
      </c>
      <c r="X62" s="1" t="str">
        <f t="shared" si="22"/>
        <v>00000</v>
      </c>
      <c r="Y62" s="1" t="str">
        <f t="shared" si="23"/>
        <v>000</v>
      </c>
      <c r="Z62" s="1" t="str">
        <f t="shared" si="24"/>
        <v>000</v>
      </c>
      <c r="AA62" t="str">
        <f t="shared" si="13"/>
        <v>B</v>
      </c>
    </row>
    <row r="63" spans="1:27" x14ac:dyDescent="0.25">
      <c r="A63" s="45"/>
      <c r="B63" s="46"/>
      <c r="C63" s="46"/>
      <c r="D63" s="47" t="str">
        <f t="shared" si="0"/>
        <v/>
      </c>
      <c r="E63" s="47" t="str">
        <f t="shared" si="1"/>
        <v/>
      </c>
      <c r="F63" s="45"/>
      <c r="G63" s="42" t="str">
        <f t="shared" si="25"/>
        <v/>
      </c>
      <c r="H63" s="42" t="str">
        <f t="shared" si="20"/>
        <v>B</v>
      </c>
      <c r="I63" s="46"/>
      <c r="J63" s="48"/>
      <c r="K63" s="45"/>
      <c r="L63" s="46"/>
      <c r="M63" s="46"/>
      <c r="N63" s="46"/>
      <c r="O63" s="48"/>
      <c r="P63" s="58" t="str">
        <f t="shared" si="10"/>
        <v>N</v>
      </c>
      <c r="Q63" s="59" t="str">
        <f t="shared" si="11"/>
        <v>N</v>
      </c>
      <c r="R63" s="59" t="str">
        <f t="shared" si="12"/>
        <v>N</v>
      </c>
      <c r="S63" s="61"/>
      <c r="T63" s="62"/>
      <c r="U63" s="1" t="str">
        <f>IF(Dashboard!N63="P",IF(U62="",1,U62+1),"")</f>
        <v/>
      </c>
      <c r="V63" s="1" t="str">
        <f>IF(Dashboard!O63="B",IF(V62="",1,V62+1),"")</f>
        <v/>
      </c>
      <c r="W63" s="1" t="str">
        <f t="shared" si="21"/>
        <v>00000</v>
      </c>
      <c r="X63" s="1" t="str">
        <f t="shared" si="22"/>
        <v>00000</v>
      </c>
      <c r="Y63" s="1" t="str">
        <f t="shared" si="23"/>
        <v>000</v>
      </c>
      <c r="Z63" s="1" t="str">
        <f t="shared" si="24"/>
        <v>000</v>
      </c>
      <c r="AA63" t="str">
        <f t="shared" si="13"/>
        <v>B</v>
      </c>
    </row>
    <row r="64" spans="1:27" x14ac:dyDescent="0.25">
      <c r="A64" s="45"/>
      <c r="B64" s="46"/>
      <c r="C64" s="46"/>
      <c r="D64" s="47" t="str">
        <f t="shared" si="0"/>
        <v/>
      </c>
      <c r="E64" s="47" t="str">
        <f t="shared" si="1"/>
        <v/>
      </c>
      <c r="F64" s="45"/>
      <c r="G64" s="42" t="str">
        <f t="shared" si="25"/>
        <v/>
      </c>
      <c r="H64" s="42" t="str">
        <f t="shared" si="20"/>
        <v>B</v>
      </c>
      <c r="I64" s="46"/>
      <c r="J64" s="48"/>
      <c r="K64" s="45"/>
      <c r="L64" s="46"/>
      <c r="M64" s="46"/>
      <c r="N64" s="46"/>
      <c r="O64" s="48"/>
      <c r="P64" s="58" t="str">
        <f t="shared" si="10"/>
        <v>N</v>
      </c>
      <c r="Q64" s="59" t="str">
        <f t="shared" si="11"/>
        <v>N</v>
      </c>
      <c r="R64" s="59" t="str">
        <f t="shared" si="12"/>
        <v>N</v>
      </c>
      <c r="S64" s="61"/>
      <c r="T64" s="62"/>
      <c r="U64" s="1" t="str">
        <f>IF(Dashboard!N64="P",IF(U63="",1,U63+1),"")</f>
        <v/>
      </c>
      <c r="V64" s="1" t="str">
        <f>IF(Dashboard!O64="B",IF(V63="",1,V63+1),"")</f>
        <v/>
      </c>
      <c r="W64" s="1" t="str">
        <f t="shared" si="21"/>
        <v>00000</v>
      </c>
      <c r="X64" s="1" t="str">
        <f t="shared" si="22"/>
        <v>00000</v>
      </c>
      <c r="Y64" s="1" t="str">
        <f t="shared" si="23"/>
        <v>000</v>
      </c>
      <c r="Z64" s="1" t="str">
        <f t="shared" si="24"/>
        <v>000</v>
      </c>
      <c r="AA64" t="str">
        <f t="shared" si="13"/>
        <v>B</v>
      </c>
    </row>
    <row r="65" spans="1:27" x14ac:dyDescent="0.25">
      <c r="A65" s="45"/>
      <c r="B65" s="46"/>
      <c r="C65" s="46"/>
      <c r="D65" s="47" t="str">
        <f t="shared" si="0"/>
        <v/>
      </c>
      <c r="E65" s="47" t="str">
        <f t="shared" si="1"/>
        <v/>
      </c>
      <c r="F65" s="45"/>
      <c r="G65" s="42" t="str">
        <f t="shared" si="25"/>
        <v/>
      </c>
      <c r="H65" s="42" t="str">
        <f t="shared" si="20"/>
        <v>B</v>
      </c>
      <c r="I65" s="46"/>
      <c r="J65" s="48"/>
      <c r="K65" s="45"/>
      <c r="L65" s="46"/>
      <c r="M65" s="46"/>
      <c r="N65" s="46"/>
      <c r="O65" s="48"/>
      <c r="P65" s="58" t="str">
        <f t="shared" si="10"/>
        <v>N</v>
      </c>
      <c r="Q65" s="59" t="str">
        <f t="shared" si="11"/>
        <v>N</v>
      </c>
      <c r="R65" s="59" t="str">
        <f t="shared" si="12"/>
        <v>N</v>
      </c>
      <c r="S65" s="61"/>
      <c r="T65" s="62"/>
      <c r="U65" s="1" t="str">
        <f>IF(Dashboard!N65="P",IF(U64="",1,U64+1),"")</f>
        <v/>
      </c>
      <c r="V65" s="1" t="str">
        <f>IF(Dashboard!O65="B",IF(V64="",1,V64+1),"")</f>
        <v/>
      </c>
      <c r="W65" s="1" t="str">
        <f t="shared" si="21"/>
        <v>00000</v>
      </c>
      <c r="X65" s="1" t="str">
        <f t="shared" si="22"/>
        <v>00000</v>
      </c>
      <c r="Y65" s="1" t="str">
        <f t="shared" si="23"/>
        <v>000</v>
      </c>
      <c r="Z65" s="1" t="str">
        <f t="shared" si="24"/>
        <v>000</v>
      </c>
      <c r="AA65" t="str">
        <f t="shared" si="13"/>
        <v>B</v>
      </c>
    </row>
    <row r="66" spans="1:27" x14ac:dyDescent="0.25">
      <c r="A66" s="45"/>
      <c r="B66" s="46"/>
      <c r="C66" s="46"/>
      <c r="D66" s="47" t="str">
        <f t="shared" si="0"/>
        <v/>
      </c>
      <c r="E66" s="47" t="str">
        <f t="shared" si="1"/>
        <v/>
      </c>
      <c r="F66" s="45"/>
      <c r="G66" s="42" t="str">
        <f t="shared" si="25"/>
        <v/>
      </c>
      <c r="H66" s="42" t="str">
        <f t="shared" si="20"/>
        <v>B</v>
      </c>
      <c r="I66" s="46"/>
      <c r="J66" s="48"/>
      <c r="K66" s="45"/>
      <c r="L66" s="46"/>
      <c r="M66" s="46"/>
      <c r="N66" s="46"/>
      <c r="O66" s="48"/>
      <c r="P66" s="58" t="str">
        <f t="shared" si="10"/>
        <v>N</v>
      </c>
      <c r="Q66" s="59" t="str">
        <f t="shared" si="11"/>
        <v>N</v>
      </c>
      <c r="R66" s="59" t="str">
        <f t="shared" si="12"/>
        <v>N</v>
      </c>
      <c r="S66" s="61"/>
      <c r="T66" s="62"/>
      <c r="U66" s="1" t="str">
        <f>IF(Dashboard!N66="P",IF(U65="",1,U65+1),"")</f>
        <v/>
      </c>
      <c r="V66" s="1" t="str">
        <f>IF(Dashboard!O66="B",IF(V65="",1,V65+1),"")</f>
        <v/>
      </c>
      <c r="W66" s="1" t="str">
        <f t="shared" si="21"/>
        <v>00000</v>
      </c>
      <c r="X66" s="1" t="str">
        <f t="shared" si="22"/>
        <v>00000</v>
      </c>
      <c r="Y66" s="1" t="str">
        <f t="shared" si="23"/>
        <v>000</v>
      </c>
      <c r="Z66" s="1" t="str">
        <f t="shared" si="24"/>
        <v>000</v>
      </c>
      <c r="AA66" t="str">
        <f t="shared" si="13"/>
        <v>B</v>
      </c>
    </row>
    <row r="67" spans="1:27" x14ac:dyDescent="0.25">
      <c r="A67" s="45"/>
      <c r="B67" s="46"/>
      <c r="C67" s="46"/>
      <c r="D67" s="47" t="str">
        <f t="shared" si="0"/>
        <v/>
      </c>
      <c r="E67" s="47" t="str">
        <f t="shared" si="1"/>
        <v/>
      </c>
      <c r="F67" s="45"/>
      <c r="G67" s="42" t="str">
        <f t="shared" si="25"/>
        <v/>
      </c>
      <c r="H67" s="42" t="str">
        <f t="shared" si="20"/>
        <v>B</v>
      </c>
      <c r="I67" s="46"/>
      <c r="J67" s="48"/>
      <c r="K67" s="45"/>
      <c r="L67" s="46"/>
      <c r="M67" s="46"/>
      <c r="N67" s="46"/>
      <c r="O67" s="48"/>
      <c r="P67" s="58" t="str">
        <f t="shared" si="10"/>
        <v>N</v>
      </c>
      <c r="Q67" s="59" t="str">
        <f t="shared" si="11"/>
        <v>N</v>
      </c>
      <c r="R67" s="59" t="str">
        <f t="shared" si="12"/>
        <v>N</v>
      </c>
      <c r="S67" s="61"/>
      <c r="T67" s="62"/>
      <c r="U67" s="1" t="str">
        <f>IF(Dashboard!N67="P",IF(U66="",1,U66+1),"")</f>
        <v/>
      </c>
      <c r="V67" s="1" t="str">
        <f>IF(Dashboard!O67="B",IF(V66="",1,V66+1),"")</f>
        <v/>
      </c>
      <c r="W67" s="1" t="str">
        <f t="shared" si="21"/>
        <v>00000</v>
      </c>
      <c r="X67" s="1" t="str">
        <f t="shared" si="22"/>
        <v>00000</v>
      </c>
      <c r="Y67" s="1" t="str">
        <f t="shared" si="23"/>
        <v>000</v>
      </c>
      <c r="Z67" s="1" t="str">
        <f t="shared" si="24"/>
        <v>000</v>
      </c>
      <c r="AA67" t="str">
        <f t="shared" si="13"/>
        <v>B</v>
      </c>
    </row>
    <row r="68" spans="1:27" x14ac:dyDescent="0.25">
      <c r="A68" s="45"/>
      <c r="B68" s="46"/>
      <c r="C68" s="46"/>
      <c r="D68" s="47" t="str">
        <f t="shared" si="0"/>
        <v/>
      </c>
      <c r="E68" s="47" t="str">
        <f t="shared" si="1"/>
        <v/>
      </c>
      <c r="F68" s="45"/>
      <c r="G68" s="42" t="str">
        <f t="shared" si="25"/>
        <v/>
      </c>
      <c r="H68" s="42" t="str">
        <f t="shared" si="20"/>
        <v>B</v>
      </c>
      <c r="I68" s="46"/>
      <c r="J68" s="48"/>
      <c r="K68" s="45"/>
      <c r="L68" s="46"/>
      <c r="M68" s="46"/>
      <c r="N68" s="46"/>
      <c r="O68" s="48"/>
      <c r="P68" s="58" t="str">
        <f t="shared" si="10"/>
        <v>N</v>
      </c>
      <c r="Q68" s="59" t="str">
        <f t="shared" si="11"/>
        <v>N</v>
      </c>
      <c r="R68" s="59" t="str">
        <f t="shared" si="12"/>
        <v>N</v>
      </c>
      <c r="S68" s="61"/>
      <c r="T68" s="62"/>
      <c r="U68" s="1" t="str">
        <f>IF(Dashboard!N68="P",IF(U67="",1,U67+1),"")</f>
        <v/>
      </c>
      <c r="V68" s="1" t="str">
        <f>IF(Dashboard!O68="B",IF(V67="",1,V67+1),"")</f>
        <v/>
      </c>
      <c r="W68" s="1" t="str">
        <f t="shared" si="21"/>
        <v>00000</v>
      </c>
      <c r="X68" s="1" t="str">
        <f t="shared" si="22"/>
        <v>00000</v>
      </c>
      <c r="Y68" s="1" t="str">
        <f t="shared" si="23"/>
        <v>000</v>
      </c>
      <c r="Z68" s="1" t="str">
        <f t="shared" si="24"/>
        <v>000</v>
      </c>
      <c r="AA68" t="str">
        <f t="shared" si="13"/>
        <v>B</v>
      </c>
    </row>
    <row r="69" spans="1:27" x14ac:dyDescent="0.25">
      <c r="A69" s="45"/>
      <c r="B69" s="46"/>
      <c r="C69" s="46"/>
      <c r="D69" s="47" t="str">
        <f t="shared" si="0"/>
        <v/>
      </c>
      <c r="E69" s="47" t="str">
        <f t="shared" si="1"/>
        <v/>
      </c>
      <c r="F69" s="45"/>
      <c r="G69" s="42" t="str">
        <f t="shared" si="25"/>
        <v/>
      </c>
      <c r="H69" s="42" t="str">
        <f t="shared" si="20"/>
        <v>B</v>
      </c>
      <c r="I69" s="46"/>
      <c r="J69" s="48"/>
      <c r="K69" s="45"/>
      <c r="L69" s="46"/>
      <c r="M69" s="46"/>
      <c r="N69" s="46"/>
      <c r="O69" s="48"/>
      <c r="P69" s="58" t="str">
        <f t="shared" si="10"/>
        <v>N</v>
      </c>
      <c r="Q69" s="59" t="str">
        <f t="shared" si="11"/>
        <v>N</v>
      </c>
      <c r="R69" s="59" t="str">
        <f t="shared" si="12"/>
        <v>N</v>
      </c>
      <c r="S69" s="61"/>
      <c r="T69" s="62"/>
      <c r="U69" s="1" t="str">
        <f>IF(Dashboard!N69="P",IF(U68="",1,U68+1),"")</f>
        <v/>
      </c>
      <c r="V69" s="1" t="str">
        <f>IF(Dashboard!O69="B",IF(V68="",1,V68+1),"")</f>
        <v/>
      </c>
      <c r="W69" s="1" t="str">
        <f t="shared" si="21"/>
        <v>00000</v>
      </c>
      <c r="X69" s="1" t="str">
        <f t="shared" si="22"/>
        <v>00000</v>
      </c>
      <c r="Y69" s="1" t="str">
        <f t="shared" si="23"/>
        <v>000</v>
      </c>
      <c r="Z69" s="1" t="str">
        <f t="shared" si="24"/>
        <v>000</v>
      </c>
      <c r="AA69" t="str">
        <f t="shared" si="13"/>
        <v>B</v>
      </c>
    </row>
    <row r="70" spans="1:27" x14ac:dyDescent="0.25">
      <c r="A70" s="45"/>
      <c r="B70" s="46"/>
      <c r="C70" s="46"/>
      <c r="D70" s="47" t="str">
        <f t="shared" ref="D70:D100" si="26">IF(U70="","","P"&amp;U70)</f>
        <v/>
      </c>
      <c r="E70" s="47" t="str">
        <f t="shared" ref="E70:E100" si="27">IF(V70="","","B"&amp;V70)</f>
        <v/>
      </c>
      <c r="F70" s="45"/>
      <c r="G70" s="42" t="str">
        <f t="shared" si="25"/>
        <v/>
      </c>
      <c r="H70" s="42" t="str">
        <f t="shared" si="20"/>
        <v>B</v>
      </c>
      <c r="I70" s="46"/>
      <c r="J70" s="48"/>
      <c r="K70" s="45"/>
      <c r="L70" s="46"/>
      <c r="M70" s="46"/>
      <c r="N70" s="46"/>
      <c r="O70" s="48"/>
      <c r="P70" s="58" t="str">
        <f t="shared" si="10"/>
        <v>N</v>
      </c>
      <c r="Q70" s="59" t="str">
        <f t="shared" si="11"/>
        <v>N</v>
      </c>
      <c r="R70" s="59" t="str">
        <f t="shared" si="12"/>
        <v>N</v>
      </c>
      <c r="S70" s="61"/>
      <c r="T70" s="62"/>
      <c r="U70" s="1" t="str">
        <f>IF(Dashboard!N70="P",IF(U69="",1,U69+1),"")</f>
        <v/>
      </c>
      <c r="V70" s="1" t="str">
        <f>IF(Dashboard!O70="B",IF(V69="",1,V69+1),"")</f>
        <v/>
      </c>
      <c r="W70" s="1" t="str">
        <f t="shared" si="21"/>
        <v>00000</v>
      </c>
      <c r="X70" s="1" t="str">
        <f t="shared" si="22"/>
        <v>00000</v>
      </c>
      <c r="Y70" s="1" t="str">
        <f t="shared" si="23"/>
        <v>000</v>
      </c>
      <c r="Z70" s="1" t="str">
        <f t="shared" si="24"/>
        <v>000</v>
      </c>
      <c r="AA70" t="str">
        <f t="shared" si="13"/>
        <v>B</v>
      </c>
    </row>
    <row r="71" spans="1:27" x14ac:dyDescent="0.25">
      <c r="A71" s="45"/>
      <c r="B71" s="46"/>
      <c r="C71" s="46"/>
      <c r="D71" s="47" t="str">
        <f t="shared" si="26"/>
        <v/>
      </c>
      <c r="E71" s="47" t="str">
        <f t="shared" si="27"/>
        <v/>
      </c>
      <c r="F71" s="45"/>
      <c r="G71" s="42" t="str">
        <f t="shared" si="25"/>
        <v/>
      </c>
      <c r="H71" s="42" t="str">
        <f t="shared" si="20"/>
        <v>B</v>
      </c>
      <c r="I71" s="46"/>
      <c r="J71" s="48"/>
      <c r="K71" s="45"/>
      <c r="L71" s="46"/>
      <c r="M71" s="46"/>
      <c r="N71" s="46"/>
      <c r="O71" s="48"/>
      <c r="P71" s="58" t="str">
        <f t="shared" si="10"/>
        <v>N</v>
      </c>
      <c r="Q71" s="59" t="str">
        <f t="shared" si="11"/>
        <v>N</v>
      </c>
      <c r="R71" s="59" t="str">
        <f t="shared" si="12"/>
        <v>N</v>
      </c>
      <c r="S71" s="61"/>
      <c r="T71" s="62"/>
      <c r="U71" s="1" t="str">
        <f>IF(Dashboard!N71="P",IF(U70="",1,U70+1),"")</f>
        <v/>
      </c>
      <c r="V71" s="1" t="str">
        <f>IF(Dashboard!O71="B",IF(V70="",1,V70+1),"")</f>
        <v/>
      </c>
      <c r="W71" s="1" t="str">
        <f t="shared" si="21"/>
        <v>00000</v>
      </c>
      <c r="X71" s="1" t="str">
        <f t="shared" si="22"/>
        <v>00000</v>
      </c>
      <c r="Y71" s="1" t="str">
        <f t="shared" si="23"/>
        <v>000</v>
      </c>
      <c r="Z71" s="1" t="str">
        <f t="shared" si="24"/>
        <v>000</v>
      </c>
      <c r="AA71" t="str">
        <f t="shared" si="13"/>
        <v>B</v>
      </c>
    </row>
    <row r="72" spans="1:27" x14ac:dyDescent="0.25">
      <c r="A72" s="45"/>
      <c r="B72" s="46"/>
      <c r="C72" s="46"/>
      <c r="D72" s="47" t="str">
        <f t="shared" si="26"/>
        <v/>
      </c>
      <c r="E72" s="47" t="str">
        <f t="shared" si="27"/>
        <v/>
      </c>
      <c r="F72" s="45"/>
      <c r="G72" s="42" t="str">
        <f t="shared" si="25"/>
        <v/>
      </c>
      <c r="H72" s="42" t="str">
        <f t="shared" si="20"/>
        <v>B</v>
      </c>
      <c r="I72" s="46"/>
      <c r="J72" s="48"/>
      <c r="K72" s="45"/>
      <c r="L72" s="46"/>
      <c r="M72" s="46"/>
      <c r="N72" s="46"/>
      <c r="O72" s="48"/>
      <c r="P72" s="58" t="str">
        <f t="shared" si="10"/>
        <v>N</v>
      </c>
      <c r="Q72" s="59" t="str">
        <f t="shared" si="11"/>
        <v>N</v>
      </c>
      <c r="R72" s="59" t="str">
        <f t="shared" si="12"/>
        <v>N</v>
      </c>
      <c r="S72" s="61"/>
      <c r="T72" s="62"/>
      <c r="U72" s="1" t="str">
        <f>IF(Dashboard!N72="P",IF(U71="",1,U71+1),"")</f>
        <v/>
      </c>
      <c r="V72" s="1" t="str">
        <f>IF(Dashboard!O72="B",IF(V71="",1,V71+1),"")</f>
        <v/>
      </c>
      <c r="W72" s="1" t="str">
        <f t="shared" si="21"/>
        <v>00000</v>
      </c>
      <c r="X72" s="1" t="str">
        <f t="shared" si="22"/>
        <v>00000</v>
      </c>
      <c r="Y72" s="1" t="str">
        <f t="shared" si="23"/>
        <v>000</v>
      </c>
      <c r="Z72" s="1" t="str">
        <f t="shared" si="24"/>
        <v>000</v>
      </c>
      <c r="AA72" t="str">
        <f t="shared" si="13"/>
        <v>B</v>
      </c>
    </row>
    <row r="73" spans="1:27" x14ac:dyDescent="0.25">
      <c r="A73" s="45"/>
      <c r="B73" s="46"/>
      <c r="C73" s="46"/>
      <c r="D73" s="47" t="str">
        <f t="shared" si="26"/>
        <v/>
      </c>
      <c r="E73" s="47" t="str">
        <f t="shared" si="27"/>
        <v/>
      </c>
      <c r="F73" s="45"/>
      <c r="G73" s="42" t="str">
        <f t="shared" si="25"/>
        <v/>
      </c>
      <c r="H73" s="42" t="str">
        <f t="shared" si="20"/>
        <v>B</v>
      </c>
      <c r="I73" s="46"/>
      <c r="J73" s="48"/>
      <c r="K73" s="45"/>
      <c r="L73" s="46"/>
      <c r="M73" s="46"/>
      <c r="N73" s="46"/>
      <c r="O73" s="48"/>
      <c r="P73" s="58" t="str">
        <f t="shared" si="10"/>
        <v>N</v>
      </c>
      <c r="Q73" s="59" t="str">
        <f t="shared" si="11"/>
        <v>N</v>
      </c>
      <c r="R73" s="59" t="str">
        <f t="shared" si="12"/>
        <v>N</v>
      </c>
      <c r="S73" s="61"/>
      <c r="T73" s="62"/>
      <c r="U73" s="1" t="str">
        <f>IF(Dashboard!N73="P",IF(U72="",1,U72+1),"")</f>
        <v/>
      </c>
      <c r="V73" s="1" t="str">
        <f>IF(Dashboard!O73="B",IF(V72="",1,V72+1),"")</f>
        <v/>
      </c>
      <c r="W73" s="1" t="str">
        <f t="shared" si="21"/>
        <v>00000</v>
      </c>
      <c r="X73" s="1" t="str">
        <f t="shared" si="22"/>
        <v>00000</v>
      </c>
      <c r="Y73" s="1" t="str">
        <f t="shared" si="23"/>
        <v>000</v>
      </c>
      <c r="Z73" s="1" t="str">
        <f t="shared" si="24"/>
        <v>000</v>
      </c>
      <c r="AA73" t="str">
        <f t="shared" si="13"/>
        <v>B</v>
      </c>
    </row>
    <row r="74" spans="1:27" x14ac:dyDescent="0.25">
      <c r="A74" s="45"/>
      <c r="B74" s="46"/>
      <c r="C74" s="46"/>
      <c r="D74" s="47" t="str">
        <f t="shared" si="26"/>
        <v/>
      </c>
      <c r="E74" s="47" t="str">
        <f t="shared" si="27"/>
        <v/>
      </c>
      <c r="F74" s="45"/>
      <c r="G74" s="42" t="str">
        <f t="shared" si="25"/>
        <v/>
      </c>
      <c r="H74" s="42" t="str">
        <f t="shared" ref="H74:H100" si="28">IF(AA74="B","B"&amp;REPLACE(AB74, 1, 1, ""),"")</f>
        <v>B</v>
      </c>
      <c r="I74" s="46"/>
      <c r="J74" s="48"/>
      <c r="K74" s="45"/>
      <c r="L74" s="46"/>
      <c r="M74" s="46"/>
      <c r="N74" s="46"/>
      <c r="O74" s="48"/>
      <c r="P74" s="58" t="str">
        <f t="shared" si="10"/>
        <v>N</v>
      </c>
      <c r="Q74" s="59" t="str">
        <f t="shared" si="11"/>
        <v>N</v>
      </c>
      <c r="R74" s="59" t="str">
        <f t="shared" si="12"/>
        <v>N</v>
      </c>
      <c r="S74" s="61"/>
      <c r="T74" s="62"/>
      <c r="U74" s="1" t="str">
        <f>IF(Dashboard!N74="P",IF(U73="",1,U73+1),"")</f>
        <v/>
      </c>
      <c r="V74" s="1" t="str">
        <f>IF(Dashboard!O74="B",IF(V73="",1,V73+1),"")</f>
        <v/>
      </c>
      <c r="W74" s="1" t="str">
        <f t="shared" ref="W74:W100" si="29">IF(U69="",0,U69)&amp;IF(U70="",0,U70)&amp;IF(U71="",0,U71)&amp;IF(U72="",0,U72)&amp;IF(U73="",0,U73)</f>
        <v>00000</v>
      </c>
      <c r="X74" s="1" t="str">
        <f t="shared" ref="X74:X100" si="30">IF(V69="",0,V69)&amp;IF(V70="",0,V70)&amp;IF(V71="",0,V71)&amp;IF(V72="",0,V72)&amp;IF(V73="",0,V73)</f>
        <v>00000</v>
      </c>
      <c r="Y74" s="1" t="str">
        <f t="shared" ref="Y74:Y100" si="31">IF(U71="",0,U71)&amp;IF(U72="",0,U72)&amp;IF(U73="",0,U73)</f>
        <v>000</v>
      </c>
      <c r="Z74" s="1" t="str">
        <f t="shared" ref="Z74:Z100" si="32">IF(V71="",0,V71)&amp;IF(V72="",0,V72)&amp;IF(V73="",0,V73)</f>
        <v>000</v>
      </c>
      <c r="AA74" t="str">
        <f t="shared" si="13"/>
        <v>B</v>
      </c>
    </row>
    <row r="75" spans="1:27" x14ac:dyDescent="0.25">
      <c r="A75" s="45"/>
      <c r="B75" s="46"/>
      <c r="C75" s="46"/>
      <c r="D75" s="47" t="str">
        <f t="shared" si="26"/>
        <v/>
      </c>
      <c r="E75" s="47" t="str">
        <f t="shared" si="27"/>
        <v/>
      </c>
      <c r="F75" s="45"/>
      <c r="G75" s="42" t="str">
        <f t="shared" si="25"/>
        <v/>
      </c>
      <c r="H75" s="42" t="str">
        <f t="shared" si="28"/>
        <v>B</v>
      </c>
      <c r="I75" s="46"/>
      <c r="J75" s="48"/>
      <c r="K75" s="45"/>
      <c r="L75" s="46"/>
      <c r="M75" s="46"/>
      <c r="N75" s="46"/>
      <c r="O75" s="48"/>
      <c r="P75" s="58" t="str">
        <f t="shared" ref="P75:P100" si="33">IF(W75="10101","Y",IF(X75="10101","Y","N"))</f>
        <v>N</v>
      </c>
      <c r="Q75" s="59" t="str">
        <f t="shared" ref="Q75:Q100" si="34">IF(W75="12345","Y",IF(X75="12345","Y","N"))</f>
        <v>N</v>
      </c>
      <c r="R75" s="59" t="str">
        <f t="shared" ref="R75:R100" si="35">IF(Y75="101","Y",IF(Z75="101","Y","N"))</f>
        <v>N</v>
      </c>
      <c r="S75" s="61"/>
      <c r="T75" s="62"/>
      <c r="U75" s="1" t="str">
        <f>IF(Dashboard!N75="P",IF(U74="",1,U74+1),"")</f>
        <v/>
      </c>
      <c r="V75" s="1" t="str">
        <f>IF(Dashboard!O75="B",IF(V74="",1,V74+1),"")</f>
        <v/>
      </c>
      <c r="W75" s="1" t="str">
        <f t="shared" si="29"/>
        <v>00000</v>
      </c>
      <c r="X75" s="1" t="str">
        <f t="shared" si="30"/>
        <v>00000</v>
      </c>
      <c r="Y75" s="1" t="str">
        <f t="shared" si="31"/>
        <v>000</v>
      </c>
      <c r="Z75" s="1" t="str">
        <f t="shared" si="32"/>
        <v>000</v>
      </c>
      <c r="AA75" t="str">
        <f t="shared" ref="AA75:AA100" si="36">IF(COUNTBLANK(U70:U74)&gt;2,"B","P")</f>
        <v>B</v>
      </c>
    </row>
    <row r="76" spans="1:27" x14ac:dyDescent="0.25">
      <c r="A76" s="45"/>
      <c r="B76" s="46"/>
      <c r="C76" s="46"/>
      <c r="D76" s="47" t="str">
        <f t="shared" si="26"/>
        <v/>
      </c>
      <c r="E76" s="47" t="str">
        <f t="shared" si="27"/>
        <v/>
      </c>
      <c r="F76" s="45"/>
      <c r="G76" s="42" t="str">
        <f t="shared" si="25"/>
        <v/>
      </c>
      <c r="H76" s="42" t="str">
        <f t="shared" si="28"/>
        <v>B</v>
      </c>
      <c r="I76" s="46"/>
      <c r="J76" s="48"/>
      <c r="K76" s="45"/>
      <c r="L76" s="46"/>
      <c r="M76" s="46"/>
      <c r="N76" s="46"/>
      <c r="O76" s="48"/>
      <c r="P76" s="58" t="str">
        <f t="shared" si="33"/>
        <v>N</v>
      </c>
      <c r="Q76" s="59" t="str">
        <f t="shared" si="34"/>
        <v>N</v>
      </c>
      <c r="R76" s="59" t="str">
        <f t="shared" si="35"/>
        <v>N</v>
      </c>
      <c r="S76" s="61"/>
      <c r="T76" s="62"/>
      <c r="U76" s="1" t="str">
        <f>IF(Dashboard!N76="P",IF(U75="",1,U75+1),"")</f>
        <v/>
      </c>
      <c r="V76" s="1" t="str">
        <f>IF(Dashboard!O76="B",IF(V75="",1,V75+1),"")</f>
        <v/>
      </c>
      <c r="W76" s="1" t="str">
        <f t="shared" si="29"/>
        <v>00000</v>
      </c>
      <c r="X76" s="1" t="str">
        <f t="shared" si="30"/>
        <v>00000</v>
      </c>
      <c r="Y76" s="1" t="str">
        <f t="shared" si="31"/>
        <v>000</v>
      </c>
      <c r="Z76" s="1" t="str">
        <f t="shared" si="32"/>
        <v>000</v>
      </c>
      <c r="AA76" t="str">
        <f t="shared" si="36"/>
        <v>B</v>
      </c>
    </row>
    <row r="77" spans="1:27" x14ac:dyDescent="0.25">
      <c r="A77" s="45"/>
      <c r="B77" s="46"/>
      <c r="C77" s="46"/>
      <c r="D77" s="47" t="str">
        <f t="shared" si="26"/>
        <v/>
      </c>
      <c r="E77" s="47" t="str">
        <f t="shared" si="27"/>
        <v/>
      </c>
      <c r="F77" s="45"/>
      <c r="G77" s="42" t="str">
        <f t="shared" si="25"/>
        <v/>
      </c>
      <c r="H77" s="42" t="str">
        <f t="shared" si="28"/>
        <v>B</v>
      </c>
      <c r="I77" s="46"/>
      <c r="J77" s="48"/>
      <c r="K77" s="45"/>
      <c r="L77" s="46"/>
      <c r="M77" s="46"/>
      <c r="N77" s="46"/>
      <c r="O77" s="48"/>
      <c r="P77" s="58" t="str">
        <f t="shared" si="33"/>
        <v>N</v>
      </c>
      <c r="Q77" s="59" t="str">
        <f t="shared" si="34"/>
        <v>N</v>
      </c>
      <c r="R77" s="59" t="str">
        <f t="shared" si="35"/>
        <v>N</v>
      </c>
      <c r="S77" s="61"/>
      <c r="T77" s="62"/>
      <c r="U77" s="1" t="str">
        <f>IF(Dashboard!N77="P",IF(U76="",1,U76+1),"")</f>
        <v/>
      </c>
      <c r="V77" s="1" t="str">
        <f>IF(Dashboard!O77="B",IF(V76="",1,V76+1),"")</f>
        <v/>
      </c>
      <c r="W77" s="1" t="str">
        <f t="shared" si="29"/>
        <v>00000</v>
      </c>
      <c r="X77" s="1" t="str">
        <f t="shared" si="30"/>
        <v>00000</v>
      </c>
      <c r="Y77" s="1" t="str">
        <f t="shared" si="31"/>
        <v>000</v>
      </c>
      <c r="Z77" s="1" t="str">
        <f t="shared" si="32"/>
        <v>000</v>
      </c>
      <c r="AA77" t="str">
        <f t="shared" si="36"/>
        <v>B</v>
      </c>
    </row>
    <row r="78" spans="1:27" x14ac:dyDescent="0.25">
      <c r="A78" s="45"/>
      <c r="B78" s="46"/>
      <c r="C78" s="46"/>
      <c r="D78" s="47" t="str">
        <f t="shared" si="26"/>
        <v/>
      </c>
      <c r="E78" s="47" t="str">
        <f t="shared" si="27"/>
        <v/>
      </c>
      <c r="F78" s="45"/>
      <c r="G78" s="42" t="str">
        <f t="shared" si="25"/>
        <v/>
      </c>
      <c r="H78" s="42" t="str">
        <f t="shared" si="28"/>
        <v>B</v>
      </c>
      <c r="I78" s="46"/>
      <c r="J78" s="48"/>
      <c r="K78" s="45"/>
      <c r="L78" s="46"/>
      <c r="M78" s="46"/>
      <c r="N78" s="46"/>
      <c r="O78" s="48"/>
      <c r="P78" s="58" t="str">
        <f t="shared" si="33"/>
        <v>N</v>
      </c>
      <c r="Q78" s="59" t="str">
        <f t="shared" si="34"/>
        <v>N</v>
      </c>
      <c r="R78" s="59" t="str">
        <f t="shared" si="35"/>
        <v>N</v>
      </c>
      <c r="S78" s="61"/>
      <c r="T78" s="62"/>
      <c r="U78" s="1" t="str">
        <f>IF(Dashboard!N78="P",IF(U77="",1,U77+1),"")</f>
        <v/>
      </c>
      <c r="V78" s="1" t="str">
        <f>IF(Dashboard!O78="B",IF(V77="",1,V77+1),"")</f>
        <v/>
      </c>
      <c r="W78" s="1" t="str">
        <f t="shared" si="29"/>
        <v>00000</v>
      </c>
      <c r="X78" s="1" t="str">
        <f t="shared" si="30"/>
        <v>00000</v>
      </c>
      <c r="Y78" s="1" t="str">
        <f t="shared" si="31"/>
        <v>000</v>
      </c>
      <c r="Z78" s="1" t="str">
        <f t="shared" si="32"/>
        <v>000</v>
      </c>
      <c r="AA78" t="str">
        <f t="shared" si="36"/>
        <v>B</v>
      </c>
    </row>
    <row r="79" spans="1:27" x14ac:dyDescent="0.25">
      <c r="A79" s="45"/>
      <c r="B79" s="46"/>
      <c r="C79" s="46"/>
      <c r="D79" s="47" t="str">
        <f t="shared" si="26"/>
        <v/>
      </c>
      <c r="E79" s="47" t="str">
        <f t="shared" si="27"/>
        <v/>
      </c>
      <c r="F79" s="45"/>
      <c r="G79" s="42" t="str">
        <f t="shared" si="25"/>
        <v/>
      </c>
      <c r="H79" s="42" t="str">
        <f t="shared" si="28"/>
        <v>B</v>
      </c>
      <c r="I79" s="46"/>
      <c r="J79" s="48"/>
      <c r="K79" s="45"/>
      <c r="L79" s="46"/>
      <c r="M79" s="46"/>
      <c r="N79" s="46"/>
      <c r="O79" s="48"/>
      <c r="P79" s="58" t="str">
        <f t="shared" si="33"/>
        <v>N</v>
      </c>
      <c r="Q79" s="59" t="str">
        <f t="shared" si="34"/>
        <v>N</v>
      </c>
      <c r="R79" s="59" t="str">
        <f t="shared" si="35"/>
        <v>N</v>
      </c>
      <c r="S79" s="61"/>
      <c r="T79" s="62"/>
      <c r="U79" s="1" t="str">
        <f>IF(Dashboard!N79="P",IF(U78="",1,U78+1),"")</f>
        <v/>
      </c>
      <c r="V79" s="1" t="str">
        <f>IF(Dashboard!O79="B",IF(V78="",1,V78+1),"")</f>
        <v/>
      </c>
      <c r="W79" s="1" t="str">
        <f t="shared" si="29"/>
        <v>00000</v>
      </c>
      <c r="X79" s="1" t="str">
        <f t="shared" si="30"/>
        <v>00000</v>
      </c>
      <c r="Y79" s="1" t="str">
        <f t="shared" si="31"/>
        <v>000</v>
      </c>
      <c r="Z79" s="1" t="str">
        <f t="shared" si="32"/>
        <v>000</v>
      </c>
      <c r="AA79" t="str">
        <f t="shared" si="36"/>
        <v>B</v>
      </c>
    </row>
    <row r="80" spans="1:27" x14ac:dyDescent="0.25">
      <c r="A80" s="45"/>
      <c r="B80" s="46"/>
      <c r="C80" s="46"/>
      <c r="D80" s="47" t="str">
        <f t="shared" si="26"/>
        <v/>
      </c>
      <c r="E80" s="47" t="str">
        <f t="shared" si="27"/>
        <v/>
      </c>
      <c r="F80" s="45"/>
      <c r="G80" s="42" t="str">
        <f t="shared" si="25"/>
        <v/>
      </c>
      <c r="H80" s="42" t="str">
        <f t="shared" si="28"/>
        <v>B</v>
      </c>
      <c r="I80" s="46"/>
      <c r="J80" s="48"/>
      <c r="K80" s="45"/>
      <c r="L80" s="46"/>
      <c r="M80" s="46"/>
      <c r="N80" s="46"/>
      <c r="O80" s="48"/>
      <c r="P80" s="58" t="str">
        <f t="shared" si="33"/>
        <v>N</v>
      </c>
      <c r="Q80" s="59" t="str">
        <f t="shared" si="34"/>
        <v>N</v>
      </c>
      <c r="R80" s="59" t="str">
        <f t="shared" si="35"/>
        <v>N</v>
      </c>
      <c r="S80" s="61"/>
      <c r="T80" s="62"/>
      <c r="U80" s="1" t="str">
        <f>IF(Dashboard!N80="P",IF(U79="",1,U79+1),"")</f>
        <v/>
      </c>
      <c r="V80" s="1" t="str">
        <f>IF(Dashboard!O80="B",IF(V79="",1,V79+1),"")</f>
        <v/>
      </c>
      <c r="W80" s="1" t="str">
        <f t="shared" si="29"/>
        <v>00000</v>
      </c>
      <c r="X80" s="1" t="str">
        <f t="shared" si="30"/>
        <v>00000</v>
      </c>
      <c r="Y80" s="1" t="str">
        <f t="shared" si="31"/>
        <v>000</v>
      </c>
      <c r="Z80" s="1" t="str">
        <f t="shared" si="32"/>
        <v>000</v>
      </c>
      <c r="AA80" t="str">
        <f t="shared" si="36"/>
        <v>B</v>
      </c>
    </row>
    <row r="81" spans="1:27" x14ac:dyDescent="0.25">
      <c r="A81" s="45"/>
      <c r="B81" s="46"/>
      <c r="C81" s="46"/>
      <c r="D81" s="47" t="str">
        <f t="shared" si="26"/>
        <v/>
      </c>
      <c r="E81" s="47" t="str">
        <f t="shared" si="27"/>
        <v/>
      </c>
      <c r="F81" s="45"/>
      <c r="G81" s="42" t="str">
        <f t="shared" si="25"/>
        <v/>
      </c>
      <c r="H81" s="42" t="str">
        <f t="shared" si="28"/>
        <v>B</v>
      </c>
      <c r="I81" s="46"/>
      <c r="J81" s="48"/>
      <c r="K81" s="45"/>
      <c r="L81" s="46"/>
      <c r="M81" s="46"/>
      <c r="N81" s="46"/>
      <c r="O81" s="48"/>
      <c r="P81" s="58" t="str">
        <f t="shared" si="33"/>
        <v>N</v>
      </c>
      <c r="Q81" s="59" t="str">
        <f t="shared" si="34"/>
        <v>N</v>
      </c>
      <c r="R81" s="59" t="str">
        <f t="shared" si="35"/>
        <v>N</v>
      </c>
      <c r="S81" s="61"/>
      <c r="T81" s="62"/>
      <c r="U81" s="1" t="str">
        <f>IF(Dashboard!N81="P",IF(U80="",1,U80+1),"")</f>
        <v/>
      </c>
      <c r="V81" s="1" t="str">
        <f>IF(Dashboard!O81="B",IF(V80="",1,V80+1),"")</f>
        <v/>
      </c>
      <c r="W81" s="1" t="str">
        <f t="shared" si="29"/>
        <v>00000</v>
      </c>
      <c r="X81" s="1" t="str">
        <f t="shared" si="30"/>
        <v>00000</v>
      </c>
      <c r="Y81" s="1" t="str">
        <f t="shared" si="31"/>
        <v>000</v>
      </c>
      <c r="Z81" s="1" t="str">
        <f t="shared" si="32"/>
        <v>000</v>
      </c>
      <c r="AA81" t="str">
        <f t="shared" si="36"/>
        <v>B</v>
      </c>
    </row>
    <row r="82" spans="1:27" x14ac:dyDescent="0.25">
      <c r="A82" s="45"/>
      <c r="B82" s="46"/>
      <c r="C82" s="46"/>
      <c r="D82" s="47" t="str">
        <f t="shared" si="26"/>
        <v/>
      </c>
      <c r="E82" s="47" t="str">
        <f t="shared" si="27"/>
        <v/>
      </c>
      <c r="F82" s="45"/>
      <c r="G82" s="42" t="str">
        <f t="shared" si="25"/>
        <v/>
      </c>
      <c r="H82" s="42" t="str">
        <f t="shared" si="28"/>
        <v>B</v>
      </c>
      <c r="I82" s="46"/>
      <c r="J82" s="48"/>
      <c r="K82" s="45"/>
      <c r="L82" s="46"/>
      <c r="M82" s="46"/>
      <c r="N82" s="46"/>
      <c r="O82" s="48"/>
      <c r="P82" s="58" t="str">
        <f t="shared" si="33"/>
        <v>N</v>
      </c>
      <c r="Q82" s="59" t="str">
        <f t="shared" si="34"/>
        <v>N</v>
      </c>
      <c r="R82" s="59" t="str">
        <f t="shared" si="35"/>
        <v>N</v>
      </c>
      <c r="S82" s="61"/>
      <c r="T82" s="62"/>
      <c r="U82" s="1" t="str">
        <f>IF(Dashboard!N82="P",IF(U81="",1,U81+1),"")</f>
        <v/>
      </c>
      <c r="V82" s="1" t="str">
        <f>IF(Dashboard!O82="B",IF(V81="",1,V81+1),"")</f>
        <v/>
      </c>
      <c r="W82" s="1" t="str">
        <f t="shared" si="29"/>
        <v>00000</v>
      </c>
      <c r="X82" s="1" t="str">
        <f t="shared" si="30"/>
        <v>00000</v>
      </c>
      <c r="Y82" s="1" t="str">
        <f t="shared" si="31"/>
        <v>000</v>
      </c>
      <c r="Z82" s="1" t="str">
        <f t="shared" si="32"/>
        <v>000</v>
      </c>
      <c r="AA82" t="str">
        <f t="shared" si="36"/>
        <v>B</v>
      </c>
    </row>
    <row r="83" spans="1:27" x14ac:dyDescent="0.25">
      <c r="A83" s="45"/>
      <c r="B83" s="46"/>
      <c r="C83" s="46"/>
      <c r="D83" s="47" t="str">
        <f t="shared" si="26"/>
        <v/>
      </c>
      <c r="E83" s="47" t="str">
        <f t="shared" si="27"/>
        <v/>
      </c>
      <c r="F83" s="45"/>
      <c r="G83" s="42" t="str">
        <f t="shared" si="25"/>
        <v/>
      </c>
      <c r="H83" s="42" t="str">
        <f t="shared" si="28"/>
        <v>B</v>
      </c>
      <c r="I83" s="46"/>
      <c r="J83" s="48"/>
      <c r="K83" s="45"/>
      <c r="L83" s="46"/>
      <c r="M83" s="46"/>
      <c r="N83" s="46"/>
      <c r="O83" s="48"/>
      <c r="P83" s="58" t="str">
        <f t="shared" si="33"/>
        <v>N</v>
      </c>
      <c r="Q83" s="59" t="str">
        <f t="shared" si="34"/>
        <v>N</v>
      </c>
      <c r="R83" s="59" t="str">
        <f t="shared" si="35"/>
        <v>N</v>
      </c>
      <c r="S83" s="61"/>
      <c r="T83" s="62"/>
      <c r="U83" s="1" t="str">
        <f>IF(Dashboard!N83="P",IF(U82="",1,U82+1),"")</f>
        <v/>
      </c>
      <c r="V83" s="1" t="str">
        <f>IF(Dashboard!O83="B",IF(V82="",1,V82+1),"")</f>
        <v/>
      </c>
      <c r="W83" s="1" t="str">
        <f t="shared" si="29"/>
        <v>00000</v>
      </c>
      <c r="X83" s="1" t="str">
        <f t="shared" si="30"/>
        <v>00000</v>
      </c>
      <c r="Y83" s="1" t="str">
        <f t="shared" si="31"/>
        <v>000</v>
      </c>
      <c r="Z83" s="1" t="str">
        <f t="shared" si="32"/>
        <v>000</v>
      </c>
      <c r="AA83" t="str">
        <f t="shared" si="36"/>
        <v>B</v>
      </c>
    </row>
    <row r="84" spans="1:27" x14ac:dyDescent="0.25">
      <c r="A84" s="45"/>
      <c r="B84" s="46"/>
      <c r="C84" s="46"/>
      <c r="D84" s="47" t="str">
        <f t="shared" si="26"/>
        <v/>
      </c>
      <c r="E84" s="47" t="str">
        <f t="shared" si="27"/>
        <v/>
      </c>
      <c r="F84" s="45"/>
      <c r="G84" s="42" t="str">
        <f t="shared" ref="G84:G100" si="37">IF(AA84="P","P"&amp;REPLACE(AB84, 1, 1, ""),"")</f>
        <v/>
      </c>
      <c r="H84" s="42" t="str">
        <f t="shared" si="28"/>
        <v>B</v>
      </c>
      <c r="I84" s="46"/>
      <c r="J84" s="48"/>
      <c r="K84" s="45"/>
      <c r="L84" s="46"/>
      <c r="M84" s="46"/>
      <c r="N84" s="46"/>
      <c r="O84" s="48"/>
      <c r="P84" s="58" t="str">
        <f t="shared" si="33"/>
        <v>N</v>
      </c>
      <c r="Q84" s="59" t="str">
        <f t="shared" si="34"/>
        <v>N</v>
      </c>
      <c r="R84" s="59" t="str">
        <f t="shared" si="35"/>
        <v>N</v>
      </c>
      <c r="S84" s="61"/>
      <c r="T84" s="62"/>
      <c r="U84" s="1" t="str">
        <f>IF(Dashboard!N84="P",IF(U83="",1,U83+1),"")</f>
        <v/>
      </c>
      <c r="V84" s="1" t="str">
        <f>IF(Dashboard!O84="B",IF(V83="",1,V83+1),"")</f>
        <v/>
      </c>
      <c r="W84" s="1" t="str">
        <f t="shared" si="29"/>
        <v>00000</v>
      </c>
      <c r="X84" s="1" t="str">
        <f t="shared" si="30"/>
        <v>00000</v>
      </c>
      <c r="Y84" s="1" t="str">
        <f t="shared" si="31"/>
        <v>000</v>
      </c>
      <c r="Z84" s="1" t="str">
        <f t="shared" si="32"/>
        <v>000</v>
      </c>
      <c r="AA84" t="str">
        <f t="shared" si="36"/>
        <v>B</v>
      </c>
    </row>
    <row r="85" spans="1:27" x14ac:dyDescent="0.25">
      <c r="A85" s="45"/>
      <c r="B85" s="46"/>
      <c r="C85" s="46"/>
      <c r="D85" s="47" t="str">
        <f t="shared" si="26"/>
        <v/>
      </c>
      <c r="E85" s="47" t="str">
        <f t="shared" si="27"/>
        <v/>
      </c>
      <c r="F85" s="45"/>
      <c r="G85" s="42" t="str">
        <f t="shared" si="37"/>
        <v/>
      </c>
      <c r="H85" s="42" t="str">
        <f t="shared" si="28"/>
        <v>B</v>
      </c>
      <c r="I85" s="46"/>
      <c r="J85" s="48"/>
      <c r="K85" s="45"/>
      <c r="L85" s="46"/>
      <c r="M85" s="46"/>
      <c r="N85" s="46"/>
      <c r="O85" s="48"/>
      <c r="P85" s="58" t="str">
        <f t="shared" si="33"/>
        <v>N</v>
      </c>
      <c r="Q85" s="59" t="str">
        <f t="shared" si="34"/>
        <v>N</v>
      </c>
      <c r="R85" s="59" t="str">
        <f t="shared" si="35"/>
        <v>N</v>
      </c>
      <c r="S85" s="61"/>
      <c r="T85" s="62"/>
      <c r="U85" s="1" t="str">
        <f>IF(Dashboard!N85="P",IF(U84="",1,U84+1),"")</f>
        <v/>
      </c>
      <c r="V85" s="1" t="str">
        <f>IF(Dashboard!O85="B",IF(V84="",1,V84+1),"")</f>
        <v/>
      </c>
      <c r="W85" s="1" t="str">
        <f t="shared" si="29"/>
        <v>00000</v>
      </c>
      <c r="X85" s="1" t="str">
        <f t="shared" si="30"/>
        <v>00000</v>
      </c>
      <c r="Y85" s="1" t="str">
        <f t="shared" si="31"/>
        <v>000</v>
      </c>
      <c r="Z85" s="1" t="str">
        <f t="shared" si="32"/>
        <v>000</v>
      </c>
      <c r="AA85" t="str">
        <f t="shared" si="36"/>
        <v>B</v>
      </c>
    </row>
    <row r="86" spans="1:27" x14ac:dyDescent="0.25">
      <c r="A86" s="45"/>
      <c r="B86" s="46"/>
      <c r="C86" s="46"/>
      <c r="D86" s="47" t="str">
        <f t="shared" si="26"/>
        <v/>
      </c>
      <c r="E86" s="47" t="str">
        <f t="shared" si="27"/>
        <v/>
      </c>
      <c r="F86" s="45"/>
      <c r="G86" s="42" t="str">
        <f t="shared" si="37"/>
        <v/>
      </c>
      <c r="H86" s="42" t="str">
        <f t="shared" si="28"/>
        <v>B</v>
      </c>
      <c r="I86" s="46"/>
      <c r="J86" s="48"/>
      <c r="K86" s="45"/>
      <c r="L86" s="46"/>
      <c r="M86" s="46"/>
      <c r="N86" s="46"/>
      <c r="O86" s="48"/>
      <c r="P86" s="58" t="str">
        <f t="shared" si="33"/>
        <v>N</v>
      </c>
      <c r="Q86" s="59" t="str">
        <f t="shared" si="34"/>
        <v>N</v>
      </c>
      <c r="R86" s="59" t="str">
        <f t="shared" si="35"/>
        <v>N</v>
      </c>
      <c r="S86" s="61"/>
      <c r="T86" s="62"/>
      <c r="U86" s="1" t="str">
        <f>IF(Dashboard!N86="P",IF(U85="",1,U85+1),"")</f>
        <v/>
      </c>
      <c r="V86" s="1" t="str">
        <f>IF(Dashboard!O86="B",IF(V85="",1,V85+1),"")</f>
        <v/>
      </c>
      <c r="W86" s="1" t="str">
        <f t="shared" si="29"/>
        <v>00000</v>
      </c>
      <c r="X86" s="1" t="str">
        <f t="shared" si="30"/>
        <v>00000</v>
      </c>
      <c r="Y86" s="1" t="str">
        <f t="shared" si="31"/>
        <v>000</v>
      </c>
      <c r="Z86" s="1" t="str">
        <f t="shared" si="32"/>
        <v>000</v>
      </c>
      <c r="AA86" t="str">
        <f t="shared" si="36"/>
        <v>B</v>
      </c>
    </row>
    <row r="87" spans="1:27" x14ac:dyDescent="0.25">
      <c r="A87" s="45"/>
      <c r="B87" s="46"/>
      <c r="C87" s="46"/>
      <c r="D87" s="47" t="str">
        <f t="shared" si="26"/>
        <v/>
      </c>
      <c r="E87" s="47" t="str">
        <f t="shared" si="27"/>
        <v/>
      </c>
      <c r="F87" s="45"/>
      <c r="G87" s="42" t="str">
        <f t="shared" si="37"/>
        <v/>
      </c>
      <c r="H87" s="42" t="str">
        <f t="shared" si="28"/>
        <v>B</v>
      </c>
      <c r="I87" s="46"/>
      <c r="J87" s="48"/>
      <c r="K87" s="45"/>
      <c r="L87" s="46"/>
      <c r="M87" s="46"/>
      <c r="N87" s="46"/>
      <c r="O87" s="48"/>
      <c r="P87" s="58" t="str">
        <f t="shared" si="33"/>
        <v>N</v>
      </c>
      <c r="Q87" s="59" t="str">
        <f t="shared" si="34"/>
        <v>N</v>
      </c>
      <c r="R87" s="59" t="str">
        <f t="shared" si="35"/>
        <v>N</v>
      </c>
      <c r="S87" s="61"/>
      <c r="T87" s="62"/>
      <c r="U87" s="1" t="str">
        <f>IF(Dashboard!N87="P",IF(U86="",1,U86+1),"")</f>
        <v/>
      </c>
      <c r="V87" s="1" t="str">
        <f>IF(Dashboard!O87="B",IF(V86="",1,V86+1),"")</f>
        <v/>
      </c>
      <c r="W87" s="1" t="str">
        <f t="shared" si="29"/>
        <v>00000</v>
      </c>
      <c r="X87" s="1" t="str">
        <f t="shared" si="30"/>
        <v>00000</v>
      </c>
      <c r="Y87" s="1" t="str">
        <f t="shared" si="31"/>
        <v>000</v>
      </c>
      <c r="Z87" s="1" t="str">
        <f t="shared" si="32"/>
        <v>000</v>
      </c>
      <c r="AA87" t="str">
        <f t="shared" si="36"/>
        <v>B</v>
      </c>
    </row>
    <row r="88" spans="1:27" x14ac:dyDescent="0.25">
      <c r="A88" s="45"/>
      <c r="B88" s="46"/>
      <c r="C88" s="46"/>
      <c r="D88" s="47" t="str">
        <f t="shared" si="26"/>
        <v/>
      </c>
      <c r="E88" s="47" t="str">
        <f t="shared" si="27"/>
        <v/>
      </c>
      <c r="F88" s="45"/>
      <c r="G88" s="42" t="str">
        <f t="shared" si="37"/>
        <v/>
      </c>
      <c r="H88" s="42" t="str">
        <f t="shared" si="28"/>
        <v>B</v>
      </c>
      <c r="I88" s="46"/>
      <c r="J88" s="48"/>
      <c r="K88" s="45"/>
      <c r="L88" s="46"/>
      <c r="M88" s="46"/>
      <c r="N88" s="46"/>
      <c r="O88" s="48"/>
      <c r="P88" s="58" t="str">
        <f t="shared" si="33"/>
        <v>N</v>
      </c>
      <c r="Q88" s="59" t="str">
        <f t="shared" si="34"/>
        <v>N</v>
      </c>
      <c r="R88" s="59" t="str">
        <f t="shared" si="35"/>
        <v>N</v>
      </c>
      <c r="S88" s="61"/>
      <c r="T88" s="62"/>
      <c r="U88" s="1" t="str">
        <f>IF(Dashboard!N88="P",IF(U87="",1,U87+1),"")</f>
        <v/>
      </c>
      <c r="V88" s="1" t="str">
        <f>IF(Dashboard!O88="B",IF(V87="",1,V87+1),"")</f>
        <v/>
      </c>
      <c r="W88" s="1" t="str">
        <f t="shared" si="29"/>
        <v>00000</v>
      </c>
      <c r="X88" s="1" t="str">
        <f t="shared" si="30"/>
        <v>00000</v>
      </c>
      <c r="Y88" s="1" t="str">
        <f t="shared" si="31"/>
        <v>000</v>
      </c>
      <c r="Z88" s="1" t="str">
        <f t="shared" si="32"/>
        <v>000</v>
      </c>
      <c r="AA88" t="str">
        <f t="shared" si="36"/>
        <v>B</v>
      </c>
    </row>
    <row r="89" spans="1:27" x14ac:dyDescent="0.25">
      <c r="A89" s="45"/>
      <c r="B89" s="46"/>
      <c r="C89" s="46"/>
      <c r="D89" s="47" t="str">
        <f t="shared" si="26"/>
        <v/>
      </c>
      <c r="E89" s="47" t="str">
        <f t="shared" si="27"/>
        <v/>
      </c>
      <c r="F89" s="45"/>
      <c r="G89" s="42" t="str">
        <f t="shared" si="37"/>
        <v/>
      </c>
      <c r="H89" s="42" t="str">
        <f t="shared" si="28"/>
        <v>B</v>
      </c>
      <c r="I89" s="46"/>
      <c r="J89" s="48"/>
      <c r="K89" s="45"/>
      <c r="L89" s="46"/>
      <c r="M89" s="46"/>
      <c r="N89" s="46"/>
      <c r="O89" s="48"/>
      <c r="P89" s="58" t="str">
        <f t="shared" si="33"/>
        <v>N</v>
      </c>
      <c r="Q89" s="59" t="str">
        <f t="shared" si="34"/>
        <v>N</v>
      </c>
      <c r="R89" s="59" t="str">
        <f t="shared" si="35"/>
        <v>N</v>
      </c>
      <c r="S89" s="61"/>
      <c r="T89" s="62"/>
      <c r="U89" s="1" t="str">
        <f>IF(Dashboard!N89="P",IF(U88="",1,U88+1),"")</f>
        <v/>
      </c>
      <c r="V89" s="1" t="str">
        <f>IF(Dashboard!O89="B",IF(V88="",1,V88+1),"")</f>
        <v/>
      </c>
      <c r="W89" s="1" t="str">
        <f t="shared" si="29"/>
        <v>00000</v>
      </c>
      <c r="X89" s="1" t="str">
        <f t="shared" si="30"/>
        <v>00000</v>
      </c>
      <c r="Y89" s="1" t="str">
        <f t="shared" si="31"/>
        <v>000</v>
      </c>
      <c r="Z89" s="1" t="str">
        <f t="shared" si="32"/>
        <v>000</v>
      </c>
      <c r="AA89" t="str">
        <f t="shared" si="36"/>
        <v>B</v>
      </c>
    </row>
    <row r="90" spans="1:27" x14ac:dyDescent="0.25">
      <c r="A90" s="45"/>
      <c r="B90" s="46"/>
      <c r="C90" s="46"/>
      <c r="D90" s="47" t="str">
        <f t="shared" si="26"/>
        <v/>
      </c>
      <c r="E90" s="47" t="str">
        <f t="shared" si="27"/>
        <v/>
      </c>
      <c r="F90" s="45"/>
      <c r="G90" s="42" t="str">
        <f t="shared" si="37"/>
        <v/>
      </c>
      <c r="H90" s="42" t="str">
        <f t="shared" si="28"/>
        <v>B</v>
      </c>
      <c r="I90" s="46"/>
      <c r="J90" s="48"/>
      <c r="K90" s="45"/>
      <c r="L90" s="46"/>
      <c r="M90" s="46"/>
      <c r="N90" s="46"/>
      <c r="O90" s="48"/>
      <c r="P90" s="58" t="str">
        <f t="shared" si="33"/>
        <v>N</v>
      </c>
      <c r="Q90" s="59" t="str">
        <f t="shared" si="34"/>
        <v>N</v>
      </c>
      <c r="R90" s="59" t="str">
        <f t="shared" si="35"/>
        <v>N</v>
      </c>
      <c r="S90" s="61"/>
      <c r="T90" s="62"/>
      <c r="U90" s="1" t="str">
        <f>IF(Dashboard!N90="P",IF(U89="",1,U89+1),"")</f>
        <v/>
      </c>
      <c r="V90" s="1" t="str">
        <f>IF(Dashboard!O90="B",IF(V89="",1,V89+1),"")</f>
        <v/>
      </c>
      <c r="W90" s="1" t="str">
        <f t="shared" si="29"/>
        <v>00000</v>
      </c>
      <c r="X90" s="1" t="str">
        <f t="shared" si="30"/>
        <v>00000</v>
      </c>
      <c r="Y90" s="1" t="str">
        <f t="shared" si="31"/>
        <v>000</v>
      </c>
      <c r="Z90" s="1" t="str">
        <f t="shared" si="32"/>
        <v>000</v>
      </c>
      <c r="AA90" t="str">
        <f t="shared" si="36"/>
        <v>B</v>
      </c>
    </row>
    <row r="91" spans="1:27" x14ac:dyDescent="0.25">
      <c r="A91" s="45"/>
      <c r="B91" s="46"/>
      <c r="C91" s="46"/>
      <c r="D91" s="47" t="str">
        <f t="shared" si="26"/>
        <v/>
      </c>
      <c r="E91" s="47" t="str">
        <f t="shared" si="27"/>
        <v/>
      </c>
      <c r="F91" s="45"/>
      <c r="G91" s="42" t="str">
        <f t="shared" si="37"/>
        <v/>
      </c>
      <c r="H91" s="42" t="str">
        <f t="shared" si="28"/>
        <v>B</v>
      </c>
      <c r="I91" s="46"/>
      <c r="J91" s="48"/>
      <c r="K91" s="45"/>
      <c r="L91" s="46"/>
      <c r="M91" s="46"/>
      <c r="N91" s="46"/>
      <c r="O91" s="48"/>
      <c r="P91" s="58" t="str">
        <f t="shared" si="33"/>
        <v>N</v>
      </c>
      <c r="Q91" s="59" t="str">
        <f t="shared" si="34"/>
        <v>N</v>
      </c>
      <c r="R91" s="59" t="str">
        <f t="shared" si="35"/>
        <v>N</v>
      </c>
      <c r="S91" s="61"/>
      <c r="T91" s="62"/>
      <c r="U91" s="1" t="str">
        <f>IF(Dashboard!N91="P",IF(U90="",1,U90+1),"")</f>
        <v/>
      </c>
      <c r="V91" s="1" t="str">
        <f>IF(Dashboard!O91="B",IF(V90="",1,V90+1),"")</f>
        <v/>
      </c>
      <c r="W91" s="1" t="str">
        <f t="shared" si="29"/>
        <v>00000</v>
      </c>
      <c r="X91" s="1" t="str">
        <f t="shared" si="30"/>
        <v>00000</v>
      </c>
      <c r="Y91" s="1" t="str">
        <f t="shared" si="31"/>
        <v>000</v>
      </c>
      <c r="Z91" s="1" t="str">
        <f t="shared" si="32"/>
        <v>000</v>
      </c>
      <c r="AA91" t="str">
        <f t="shared" si="36"/>
        <v>B</v>
      </c>
    </row>
    <row r="92" spans="1:27" x14ac:dyDescent="0.25">
      <c r="A92" s="45"/>
      <c r="B92" s="46"/>
      <c r="C92" s="46"/>
      <c r="D92" s="47" t="str">
        <f t="shared" si="26"/>
        <v/>
      </c>
      <c r="E92" s="47" t="str">
        <f t="shared" si="27"/>
        <v/>
      </c>
      <c r="F92" s="45"/>
      <c r="G92" s="42" t="str">
        <f t="shared" si="37"/>
        <v/>
      </c>
      <c r="H92" s="42" t="str">
        <f t="shared" si="28"/>
        <v>B</v>
      </c>
      <c r="I92" s="46"/>
      <c r="J92" s="48"/>
      <c r="K92" s="45"/>
      <c r="L92" s="46"/>
      <c r="M92" s="46"/>
      <c r="N92" s="46"/>
      <c r="O92" s="48"/>
      <c r="P92" s="58" t="str">
        <f t="shared" si="33"/>
        <v>N</v>
      </c>
      <c r="Q92" s="59" t="str">
        <f t="shared" si="34"/>
        <v>N</v>
      </c>
      <c r="R92" s="59" t="str">
        <f t="shared" si="35"/>
        <v>N</v>
      </c>
      <c r="S92" s="61"/>
      <c r="T92" s="62"/>
      <c r="U92" s="1" t="str">
        <f>IF(Dashboard!N92="P",IF(U91="",1,U91+1),"")</f>
        <v/>
      </c>
      <c r="V92" s="1" t="str">
        <f>IF(Dashboard!O92="B",IF(V91="",1,V91+1),"")</f>
        <v/>
      </c>
      <c r="W92" s="1" t="str">
        <f t="shared" si="29"/>
        <v>00000</v>
      </c>
      <c r="X92" s="1" t="str">
        <f t="shared" si="30"/>
        <v>00000</v>
      </c>
      <c r="Y92" s="1" t="str">
        <f t="shared" si="31"/>
        <v>000</v>
      </c>
      <c r="Z92" s="1" t="str">
        <f t="shared" si="32"/>
        <v>000</v>
      </c>
      <c r="AA92" t="str">
        <f t="shared" si="36"/>
        <v>B</v>
      </c>
    </row>
    <row r="93" spans="1:27" x14ac:dyDescent="0.25">
      <c r="A93" s="45"/>
      <c r="B93" s="46"/>
      <c r="C93" s="46"/>
      <c r="D93" s="47" t="str">
        <f t="shared" si="26"/>
        <v/>
      </c>
      <c r="E93" s="47" t="str">
        <f t="shared" si="27"/>
        <v/>
      </c>
      <c r="F93" s="45"/>
      <c r="G93" s="42" t="str">
        <f t="shared" si="37"/>
        <v/>
      </c>
      <c r="H93" s="42" t="str">
        <f t="shared" si="28"/>
        <v>B</v>
      </c>
      <c r="I93" s="46"/>
      <c r="J93" s="48"/>
      <c r="K93" s="45"/>
      <c r="L93" s="46"/>
      <c r="M93" s="46"/>
      <c r="N93" s="46"/>
      <c r="O93" s="48"/>
      <c r="P93" s="58" t="str">
        <f t="shared" si="33"/>
        <v>N</v>
      </c>
      <c r="Q93" s="59" t="str">
        <f t="shared" si="34"/>
        <v>N</v>
      </c>
      <c r="R93" s="59" t="str">
        <f t="shared" si="35"/>
        <v>N</v>
      </c>
      <c r="S93" s="61"/>
      <c r="T93" s="62"/>
      <c r="U93" s="1" t="str">
        <f>IF(Dashboard!N93="P",IF(U92="",1,U92+1),"")</f>
        <v/>
      </c>
      <c r="V93" s="1" t="str">
        <f>IF(Dashboard!O93="B",IF(V92="",1,V92+1),"")</f>
        <v/>
      </c>
      <c r="W93" s="1" t="str">
        <f t="shared" si="29"/>
        <v>00000</v>
      </c>
      <c r="X93" s="1" t="str">
        <f t="shared" si="30"/>
        <v>00000</v>
      </c>
      <c r="Y93" s="1" t="str">
        <f t="shared" si="31"/>
        <v>000</v>
      </c>
      <c r="Z93" s="1" t="str">
        <f t="shared" si="32"/>
        <v>000</v>
      </c>
      <c r="AA93" t="str">
        <f t="shared" si="36"/>
        <v>B</v>
      </c>
    </row>
    <row r="94" spans="1:27" x14ac:dyDescent="0.25">
      <c r="A94" s="45"/>
      <c r="B94" s="46"/>
      <c r="C94" s="46"/>
      <c r="D94" s="47" t="str">
        <f t="shared" si="26"/>
        <v/>
      </c>
      <c r="E94" s="47" t="str">
        <f t="shared" si="27"/>
        <v/>
      </c>
      <c r="F94" s="45"/>
      <c r="G94" s="42" t="str">
        <f t="shared" si="37"/>
        <v/>
      </c>
      <c r="H94" s="42" t="str">
        <f t="shared" si="28"/>
        <v>B</v>
      </c>
      <c r="I94" s="46"/>
      <c r="J94" s="48"/>
      <c r="K94" s="45"/>
      <c r="L94" s="46"/>
      <c r="M94" s="46"/>
      <c r="N94" s="46"/>
      <c r="O94" s="48"/>
      <c r="P94" s="58" t="str">
        <f t="shared" si="33"/>
        <v>N</v>
      </c>
      <c r="Q94" s="59" t="str">
        <f t="shared" si="34"/>
        <v>N</v>
      </c>
      <c r="R94" s="59" t="str">
        <f t="shared" si="35"/>
        <v>N</v>
      </c>
      <c r="S94" s="61"/>
      <c r="T94" s="62"/>
      <c r="U94" s="1" t="str">
        <f>IF(Dashboard!N94="P",IF(U93="",1,U93+1),"")</f>
        <v/>
      </c>
      <c r="V94" s="1" t="str">
        <f>IF(Dashboard!O94="B",IF(V93="",1,V93+1),"")</f>
        <v/>
      </c>
      <c r="W94" s="1" t="str">
        <f t="shared" si="29"/>
        <v>00000</v>
      </c>
      <c r="X94" s="1" t="str">
        <f t="shared" si="30"/>
        <v>00000</v>
      </c>
      <c r="Y94" s="1" t="str">
        <f t="shared" si="31"/>
        <v>000</v>
      </c>
      <c r="Z94" s="1" t="str">
        <f t="shared" si="32"/>
        <v>000</v>
      </c>
      <c r="AA94" t="str">
        <f t="shared" si="36"/>
        <v>B</v>
      </c>
    </row>
    <row r="95" spans="1:27" x14ac:dyDescent="0.25">
      <c r="A95" s="45"/>
      <c r="B95" s="46"/>
      <c r="C95" s="46"/>
      <c r="D95" s="47" t="str">
        <f t="shared" si="26"/>
        <v/>
      </c>
      <c r="E95" s="47" t="str">
        <f t="shared" si="27"/>
        <v/>
      </c>
      <c r="F95" s="45"/>
      <c r="G95" s="42" t="str">
        <f t="shared" si="37"/>
        <v/>
      </c>
      <c r="H95" s="42" t="str">
        <f t="shared" si="28"/>
        <v>B</v>
      </c>
      <c r="I95" s="46"/>
      <c r="J95" s="48"/>
      <c r="K95" s="45"/>
      <c r="L95" s="46"/>
      <c r="M95" s="46"/>
      <c r="N95" s="46"/>
      <c r="O95" s="48"/>
      <c r="P95" s="58" t="str">
        <f t="shared" si="33"/>
        <v>N</v>
      </c>
      <c r="Q95" s="59" t="str">
        <f t="shared" si="34"/>
        <v>N</v>
      </c>
      <c r="R95" s="59" t="str">
        <f t="shared" si="35"/>
        <v>N</v>
      </c>
      <c r="S95" s="61"/>
      <c r="T95" s="62"/>
      <c r="U95" s="1" t="str">
        <f>IF(Dashboard!N95="P",IF(U94="",1,U94+1),"")</f>
        <v/>
      </c>
      <c r="V95" s="1" t="str">
        <f>IF(Dashboard!O95="B",IF(V94="",1,V94+1),"")</f>
        <v/>
      </c>
      <c r="W95" s="1" t="str">
        <f t="shared" si="29"/>
        <v>00000</v>
      </c>
      <c r="X95" s="1" t="str">
        <f t="shared" si="30"/>
        <v>00000</v>
      </c>
      <c r="Y95" s="1" t="str">
        <f t="shared" si="31"/>
        <v>000</v>
      </c>
      <c r="Z95" s="1" t="str">
        <f t="shared" si="32"/>
        <v>000</v>
      </c>
      <c r="AA95" t="str">
        <f t="shared" si="36"/>
        <v>B</v>
      </c>
    </row>
    <row r="96" spans="1:27" x14ac:dyDescent="0.25">
      <c r="A96" s="45"/>
      <c r="B96" s="46"/>
      <c r="C96" s="46"/>
      <c r="D96" s="47" t="str">
        <f t="shared" si="26"/>
        <v/>
      </c>
      <c r="E96" s="47" t="str">
        <f t="shared" si="27"/>
        <v/>
      </c>
      <c r="F96" s="45"/>
      <c r="G96" s="42" t="str">
        <f t="shared" si="37"/>
        <v/>
      </c>
      <c r="H96" s="42" t="str">
        <f t="shared" si="28"/>
        <v>B</v>
      </c>
      <c r="I96" s="46"/>
      <c r="J96" s="48"/>
      <c r="K96" s="45"/>
      <c r="L96" s="46"/>
      <c r="M96" s="46"/>
      <c r="N96" s="46"/>
      <c r="O96" s="48"/>
      <c r="P96" s="58" t="str">
        <f t="shared" si="33"/>
        <v>N</v>
      </c>
      <c r="Q96" s="59" t="str">
        <f t="shared" si="34"/>
        <v>N</v>
      </c>
      <c r="R96" s="59" t="str">
        <f t="shared" si="35"/>
        <v>N</v>
      </c>
      <c r="S96" s="61"/>
      <c r="T96" s="62"/>
      <c r="U96" s="1" t="str">
        <f>IF(Dashboard!N96="P",IF(U95="",1,U95+1),"")</f>
        <v/>
      </c>
      <c r="V96" s="1" t="str">
        <f>IF(Dashboard!O96="B",IF(V95="",1,V95+1),"")</f>
        <v/>
      </c>
      <c r="W96" s="1" t="str">
        <f t="shared" si="29"/>
        <v>00000</v>
      </c>
      <c r="X96" s="1" t="str">
        <f t="shared" si="30"/>
        <v>00000</v>
      </c>
      <c r="Y96" s="1" t="str">
        <f t="shared" si="31"/>
        <v>000</v>
      </c>
      <c r="Z96" s="1" t="str">
        <f t="shared" si="32"/>
        <v>000</v>
      </c>
      <c r="AA96" t="str">
        <f t="shared" si="36"/>
        <v>B</v>
      </c>
    </row>
    <row r="97" spans="1:27" x14ac:dyDescent="0.25">
      <c r="A97" s="45"/>
      <c r="B97" s="46"/>
      <c r="C97" s="46"/>
      <c r="D97" s="47" t="str">
        <f t="shared" si="26"/>
        <v/>
      </c>
      <c r="E97" s="47" t="str">
        <f t="shared" si="27"/>
        <v/>
      </c>
      <c r="F97" s="45"/>
      <c r="G97" s="42" t="str">
        <f t="shared" si="37"/>
        <v/>
      </c>
      <c r="H97" s="42" t="str">
        <f t="shared" si="28"/>
        <v>B</v>
      </c>
      <c r="I97" s="46"/>
      <c r="J97" s="48"/>
      <c r="K97" s="45"/>
      <c r="L97" s="46"/>
      <c r="M97" s="46"/>
      <c r="N97" s="46"/>
      <c r="O97" s="48"/>
      <c r="P97" s="58" t="str">
        <f t="shared" si="33"/>
        <v>N</v>
      </c>
      <c r="Q97" s="59" t="str">
        <f t="shared" si="34"/>
        <v>N</v>
      </c>
      <c r="R97" s="59" t="str">
        <f t="shared" si="35"/>
        <v>N</v>
      </c>
      <c r="S97" s="61"/>
      <c r="T97" s="62"/>
      <c r="U97" s="1" t="str">
        <f>IF(Dashboard!N97="P",IF(U96="",1,U96+1),"")</f>
        <v/>
      </c>
      <c r="V97" s="1" t="str">
        <f>IF(Dashboard!O97="B",IF(V96="",1,V96+1),"")</f>
        <v/>
      </c>
      <c r="W97" s="1" t="str">
        <f t="shared" si="29"/>
        <v>00000</v>
      </c>
      <c r="X97" s="1" t="str">
        <f t="shared" si="30"/>
        <v>00000</v>
      </c>
      <c r="Y97" s="1" t="str">
        <f t="shared" si="31"/>
        <v>000</v>
      </c>
      <c r="Z97" s="1" t="str">
        <f t="shared" si="32"/>
        <v>000</v>
      </c>
      <c r="AA97" t="str">
        <f t="shared" si="36"/>
        <v>B</v>
      </c>
    </row>
    <row r="98" spans="1:27" x14ac:dyDescent="0.25">
      <c r="A98" s="45"/>
      <c r="B98" s="46"/>
      <c r="C98" s="46"/>
      <c r="D98" s="47" t="str">
        <f t="shared" si="26"/>
        <v/>
      </c>
      <c r="E98" s="47" t="str">
        <f t="shared" si="27"/>
        <v/>
      </c>
      <c r="F98" s="45"/>
      <c r="G98" s="42" t="str">
        <f t="shared" si="37"/>
        <v/>
      </c>
      <c r="H98" s="42" t="str">
        <f t="shared" si="28"/>
        <v>B</v>
      </c>
      <c r="I98" s="46"/>
      <c r="J98" s="48"/>
      <c r="K98" s="45"/>
      <c r="L98" s="46"/>
      <c r="M98" s="46"/>
      <c r="N98" s="46"/>
      <c r="O98" s="48"/>
      <c r="P98" s="58" t="str">
        <f t="shared" si="33"/>
        <v>N</v>
      </c>
      <c r="Q98" s="59" t="str">
        <f t="shared" si="34"/>
        <v>N</v>
      </c>
      <c r="R98" s="59" t="str">
        <f t="shared" si="35"/>
        <v>N</v>
      </c>
      <c r="S98" s="61"/>
      <c r="T98" s="62"/>
      <c r="U98" s="1" t="str">
        <f>IF(Dashboard!N98="P",IF(U97="",1,U97+1),"")</f>
        <v/>
      </c>
      <c r="V98" s="1" t="str">
        <f>IF(Dashboard!O98="B",IF(V97="",1,V97+1),"")</f>
        <v/>
      </c>
      <c r="W98" s="1" t="str">
        <f t="shared" si="29"/>
        <v>00000</v>
      </c>
      <c r="X98" s="1" t="str">
        <f t="shared" si="30"/>
        <v>00000</v>
      </c>
      <c r="Y98" s="1" t="str">
        <f t="shared" si="31"/>
        <v>000</v>
      </c>
      <c r="Z98" s="1" t="str">
        <f t="shared" si="32"/>
        <v>000</v>
      </c>
      <c r="AA98" t="str">
        <f t="shared" si="36"/>
        <v>B</v>
      </c>
    </row>
    <row r="99" spans="1:27" x14ac:dyDescent="0.25">
      <c r="A99" s="45"/>
      <c r="B99" s="46"/>
      <c r="C99" s="46"/>
      <c r="D99" s="47" t="str">
        <f t="shared" si="26"/>
        <v/>
      </c>
      <c r="E99" s="47" t="str">
        <f t="shared" si="27"/>
        <v/>
      </c>
      <c r="F99" s="45"/>
      <c r="G99" s="42" t="str">
        <f t="shared" si="37"/>
        <v/>
      </c>
      <c r="H99" s="42" t="str">
        <f t="shared" si="28"/>
        <v>B</v>
      </c>
      <c r="I99" s="46"/>
      <c r="J99" s="48"/>
      <c r="K99" s="45"/>
      <c r="L99" s="46"/>
      <c r="M99" s="46"/>
      <c r="N99" s="46"/>
      <c r="O99" s="48"/>
      <c r="P99" s="58" t="str">
        <f t="shared" si="33"/>
        <v>N</v>
      </c>
      <c r="Q99" s="59" t="str">
        <f t="shared" si="34"/>
        <v>N</v>
      </c>
      <c r="R99" s="59" t="str">
        <f t="shared" si="35"/>
        <v>N</v>
      </c>
      <c r="S99" s="61"/>
      <c r="T99" s="62"/>
      <c r="U99" s="1" t="str">
        <f>IF(Dashboard!N99="P",IF(U98="",1,U98+1),"")</f>
        <v/>
      </c>
      <c r="V99" s="1" t="str">
        <f>IF(Dashboard!O99="B",IF(V98="",1,V98+1),"")</f>
        <v/>
      </c>
      <c r="W99" s="1" t="str">
        <f t="shared" si="29"/>
        <v>00000</v>
      </c>
      <c r="X99" s="1" t="str">
        <f t="shared" si="30"/>
        <v>00000</v>
      </c>
      <c r="Y99" s="1" t="str">
        <f t="shared" si="31"/>
        <v>000</v>
      </c>
      <c r="Z99" s="1" t="str">
        <f t="shared" si="32"/>
        <v>000</v>
      </c>
      <c r="AA99" t="str">
        <f t="shared" si="36"/>
        <v>B</v>
      </c>
    </row>
    <row r="100" spans="1:27" ht="15.75" thickBot="1" x14ac:dyDescent="0.3">
      <c r="A100" s="49"/>
      <c r="B100" s="50"/>
      <c r="C100" s="69"/>
      <c r="D100" s="47" t="str">
        <f t="shared" si="26"/>
        <v/>
      </c>
      <c r="E100" s="47" t="str">
        <f t="shared" si="27"/>
        <v/>
      </c>
      <c r="F100" s="49"/>
      <c r="G100" s="42" t="str">
        <f t="shared" si="37"/>
        <v/>
      </c>
      <c r="H100" s="42" t="str">
        <f t="shared" si="28"/>
        <v>B</v>
      </c>
      <c r="I100" s="50"/>
      <c r="J100" s="51"/>
      <c r="K100" s="49"/>
      <c r="L100" s="50"/>
      <c r="M100" s="50"/>
      <c r="N100" s="50"/>
      <c r="O100" s="51"/>
      <c r="P100" s="58" t="str">
        <f t="shared" si="33"/>
        <v>N</v>
      </c>
      <c r="Q100" s="59" t="str">
        <f t="shared" si="34"/>
        <v>N</v>
      </c>
      <c r="R100" s="59" t="str">
        <f t="shared" si="35"/>
        <v>N</v>
      </c>
      <c r="S100" s="63"/>
      <c r="T100" s="64"/>
      <c r="U100" s="1" t="str">
        <f>IF(Dashboard!N100="P",IF(U99="",1,U99+1),"")</f>
        <v/>
      </c>
      <c r="V100" s="1" t="str">
        <f>IF(Dashboard!O100="B",IF(V99="",1,V99+1),"")</f>
        <v/>
      </c>
      <c r="W100" s="1" t="str">
        <f t="shared" si="29"/>
        <v>00000</v>
      </c>
      <c r="X100" s="1" t="str">
        <f t="shared" si="30"/>
        <v>00000</v>
      </c>
      <c r="Y100" s="1" t="str">
        <f t="shared" si="31"/>
        <v>000</v>
      </c>
      <c r="Z100" s="1" t="str">
        <f t="shared" si="32"/>
        <v>000</v>
      </c>
      <c r="AA100" t="str">
        <f t="shared" si="36"/>
        <v>B</v>
      </c>
    </row>
  </sheetData>
  <mergeCells count="17">
    <mergeCell ref="G3:H3"/>
    <mergeCell ref="W3:X3"/>
    <mergeCell ref="A1:T1"/>
    <mergeCell ref="A2:A4"/>
    <mergeCell ref="B2:B4"/>
    <mergeCell ref="D2:E3"/>
    <mergeCell ref="F2:J2"/>
    <mergeCell ref="K2:O2"/>
    <mergeCell ref="P2:T2"/>
    <mergeCell ref="P3:P4"/>
    <mergeCell ref="Y3:Z3"/>
    <mergeCell ref="AA3:AA4"/>
    <mergeCell ref="AB3:AB4"/>
    <mergeCell ref="Q3:Q4"/>
    <mergeCell ref="R3:R4"/>
    <mergeCell ref="S3:S4"/>
    <mergeCell ref="T3:T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67F3-CC11-4AED-8F63-EE02E4505C5C}">
  <dimension ref="A1:R28"/>
  <sheetViews>
    <sheetView workbookViewId="0">
      <selection activeCell="I20" sqref="I20"/>
    </sheetView>
  </sheetViews>
  <sheetFormatPr defaultRowHeight="15" x14ac:dyDescent="0.25"/>
  <cols>
    <col min="1" max="2" width="9.140625" style="1"/>
    <col min="15" max="15" width="12.28515625" customWidth="1"/>
  </cols>
  <sheetData>
    <row r="1" spans="1:18" x14ac:dyDescent="0.25">
      <c r="A1" s="143" t="s">
        <v>3</v>
      </c>
      <c r="B1" s="144"/>
      <c r="C1" s="143" t="s">
        <v>12</v>
      </c>
      <c r="D1" s="144"/>
      <c r="E1" s="143" t="s">
        <v>13</v>
      </c>
      <c r="F1" s="144"/>
      <c r="G1" s="143" t="s">
        <v>14</v>
      </c>
      <c r="H1" s="144"/>
      <c r="I1" s="143" t="s">
        <v>15</v>
      </c>
      <c r="J1" s="144"/>
      <c r="K1" s="143" t="s">
        <v>16</v>
      </c>
      <c r="L1" s="144"/>
      <c r="M1" s="143" t="s">
        <v>17</v>
      </c>
      <c r="N1" s="144"/>
      <c r="O1" t="s">
        <v>56</v>
      </c>
      <c r="Q1" t="s">
        <v>44</v>
      </c>
      <c r="R1" t="s">
        <v>45</v>
      </c>
    </row>
    <row r="2" spans="1:18" x14ac:dyDescent="0.25">
      <c r="A2" s="4" t="s">
        <v>10</v>
      </c>
      <c r="B2" s="5" t="s">
        <v>11</v>
      </c>
      <c r="C2" s="4" t="s">
        <v>10</v>
      </c>
      <c r="D2" s="5" t="s">
        <v>11</v>
      </c>
      <c r="E2" s="4" t="s">
        <v>10</v>
      </c>
      <c r="F2" s="5" t="s">
        <v>11</v>
      </c>
      <c r="G2" s="4" t="s">
        <v>10</v>
      </c>
      <c r="H2" s="5" t="s">
        <v>11</v>
      </c>
      <c r="I2" s="4" t="s">
        <v>10</v>
      </c>
      <c r="J2" s="5" t="s">
        <v>11</v>
      </c>
      <c r="K2" s="4" t="s">
        <v>10</v>
      </c>
      <c r="L2" s="5" t="s">
        <v>11</v>
      </c>
      <c r="M2" s="4" t="s">
        <v>10</v>
      </c>
      <c r="N2" s="5" t="s">
        <v>11</v>
      </c>
    </row>
    <row r="3" spans="1:18" x14ac:dyDescent="0.25">
      <c r="A3" s="6" t="s">
        <v>4</v>
      </c>
      <c r="B3" s="7" t="s">
        <v>7</v>
      </c>
      <c r="C3" s="10"/>
      <c r="D3" s="11"/>
      <c r="E3" s="10"/>
      <c r="F3" s="11"/>
      <c r="G3" s="10"/>
      <c r="H3" s="11"/>
      <c r="I3" s="10"/>
      <c r="J3" s="11"/>
      <c r="K3" s="10"/>
      <c r="L3" s="11"/>
      <c r="M3" s="10"/>
      <c r="N3" s="11"/>
      <c r="O3" t="s">
        <v>57</v>
      </c>
    </row>
    <row r="4" spans="1:18" x14ac:dyDescent="0.25">
      <c r="A4" s="6" t="s">
        <v>5</v>
      </c>
      <c r="B4" s="7" t="s">
        <v>8</v>
      </c>
      <c r="C4" s="10"/>
      <c r="D4" s="11"/>
      <c r="E4" s="10"/>
      <c r="F4" s="11"/>
      <c r="G4" s="10"/>
      <c r="H4" s="11"/>
      <c r="I4" s="10"/>
      <c r="J4" s="11"/>
      <c r="K4" s="10"/>
      <c r="L4" s="11"/>
      <c r="M4" s="10"/>
      <c r="N4" s="11"/>
    </row>
    <row r="5" spans="1:18" x14ac:dyDescent="0.25">
      <c r="A5" s="6" t="s">
        <v>6</v>
      </c>
      <c r="B5" s="7">
        <v>44</v>
      </c>
      <c r="C5" s="10"/>
      <c r="D5" s="11"/>
      <c r="E5" s="10"/>
      <c r="F5" s="11"/>
      <c r="G5" s="10"/>
      <c r="H5" s="11"/>
      <c r="I5" s="10"/>
      <c r="J5" s="11"/>
      <c r="K5" s="10"/>
      <c r="L5" s="11"/>
      <c r="M5" s="10"/>
      <c r="N5" s="11"/>
      <c r="O5" t="s">
        <v>58</v>
      </c>
    </row>
    <row r="6" spans="1:18" x14ac:dyDescent="0.25">
      <c r="A6" s="6"/>
      <c r="B6" s="7" t="s">
        <v>9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</row>
    <row r="7" spans="1:18" x14ac:dyDescent="0.25">
      <c r="A7" s="6"/>
      <c r="B7" s="7"/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t="s">
        <v>59</v>
      </c>
    </row>
    <row r="8" spans="1:18" x14ac:dyDescent="0.25">
      <c r="A8" s="6"/>
      <c r="B8" s="7"/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</row>
    <row r="9" spans="1:18" x14ac:dyDescent="0.25">
      <c r="A9" s="6"/>
      <c r="B9" s="7"/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1"/>
      <c r="O9" t="s">
        <v>60</v>
      </c>
    </row>
    <row r="10" spans="1:18" x14ac:dyDescent="0.25">
      <c r="A10" s="6"/>
      <c r="B10" s="7"/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</row>
    <row r="11" spans="1:18" x14ac:dyDescent="0.25">
      <c r="A11" s="6"/>
      <c r="B11" s="7"/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t="s">
        <v>61</v>
      </c>
    </row>
    <row r="12" spans="1:18" x14ac:dyDescent="0.25">
      <c r="A12" s="6"/>
      <c r="B12" s="7"/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</row>
    <row r="13" spans="1:18" x14ac:dyDescent="0.25">
      <c r="A13" s="6"/>
      <c r="B13" s="7"/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t="s">
        <v>62</v>
      </c>
    </row>
    <row r="14" spans="1:18" x14ac:dyDescent="0.25">
      <c r="A14" s="6"/>
      <c r="B14" s="7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</row>
    <row r="15" spans="1:18" x14ac:dyDescent="0.25">
      <c r="A15" s="6"/>
      <c r="B15" s="7"/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t="s">
        <v>63</v>
      </c>
    </row>
    <row r="16" spans="1:18" ht="15.75" thickBot="1" x14ac:dyDescent="0.3">
      <c r="A16" s="8"/>
      <c r="B16" s="9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</row>
    <row r="17" spans="7:15" x14ac:dyDescent="0.25">
      <c r="O17" t="s">
        <v>64</v>
      </c>
    </row>
    <row r="19" spans="7:15" x14ac:dyDescent="0.25">
      <c r="O19" t="s">
        <v>65</v>
      </c>
    </row>
    <row r="21" spans="7:15" x14ac:dyDescent="0.25">
      <c r="L21" t="s">
        <v>68</v>
      </c>
      <c r="O21" t="s">
        <v>66</v>
      </c>
    </row>
    <row r="22" spans="7:15" x14ac:dyDescent="0.25">
      <c r="L22" t="s">
        <v>69</v>
      </c>
      <c r="O22" t="s">
        <v>67</v>
      </c>
    </row>
    <row r="23" spans="7:15" x14ac:dyDescent="0.25">
      <c r="G23" t="s">
        <v>30</v>
      </c>
      <c r="H23" t="s">
        <v>30</v>
      </c>
      <c r="I23" t="s">
        <v>29</v>
      </c>
      <c r="J23" t="s">
        <v>29</v>
      </c>
      <c r="K23" t="s">
        <v>30</v>
      </c>
      <c r="L23" t="s">
        <v>30</v>
      </c>
      <c r="O23" t="s">
        <v>70</v>
      </c>
    </row>
    <row r="24" spans="7:15" x14ac:dyDescent="0.25">
      <c r="G24" t="s">
        <v>29</v>
      </c>
      <c r="H24" t="s">
        <v>29</v>
      </c>
      <c r="I24" t="s">
        <v>30</v>
      </c>
      <c r="J24" t="s">
        <v>30</v>
      </c>
      <c r="K24" t="s">
        <v>29</v>
      </c>
      <c r="L24" t="s">
        <v>29</v>
      </c>
    </row>
    <row r="26" spans="7:15" x14ac:dyDescent="0.25">
      <c r="G26" t="s">
        <v>73</v>
      </c>
      <c r="I26" t="s">
        <v>74</v>
      </c>
    </row>
    <row r="27" spans="7:15" x14ac:dyDescent="0.25">
      <c r="G27" t="s">
        <v>75</v>
      </c>
      <c r="I27" t="s">
        <v>76</v>
      </c>
    </row>
    <row r="28" spans="7:15" x14ac:dyDescent="0.25">
      <c r="G28" t="s">
        <v>77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68A7-730C-4244-BA67-4E3A0ECFDCEA}">
  <dimension ref="A1:BF2194"/>
  <sheetViews>
    <sheetView tabSelected="1" topLeftCell="AC3" zoomScale="123" zoomScaleNormal="100" workbookViewId="0">
      <pane ySplit="2" topLeftCell="A14" activePane="bottomLeft" state="frozen"/>
      <selection activeCell="A3" sqref="A3"/>
      <selection pane="bottomLeft" activeCell="AT25" sqref="AT25"/>
    </sheetView>
  </sheetViews>
  <sheetFormatPr defaultRowHeight="15" x14ac:dyDescent="0.25"/>
  <cols>
    <col min="6" max="6" width="1.28515625" customWidth="1"/>
    <col min="7" max="7" width="7.7109375" style="14" customWidth="1"/>
    <col min="8" max="8" width="1.42578125" customWidth="1"/>
    <col min="16" max="24" width="9" customWidth="1"/>
    <col min="25" max="26" width="7.85546875" style="1" customWidth="1"/>
    <col min="27" max="34" width="9.140625" customWidth="1"/>
    <col min="35" max="35" width="4.140625" customWidth="1"/>
    <col min="36" max="37" width="7.28515625" style="1" customWidth="1"/>
    <col min="38" max="41" width="7" style="1" customWidth="1"/>
    <col min="42" max="48" width="9.140625" customWidth="1"/>
    <col min="53" max="55" width="5.140625" customWidth="1"/>
  </cols>
  <sheetData>
    <row r="1" spans="1:58" ht="15.75" hidden="1" thickBot="1" x14ac:dyDescent="0.3">
      <c r="Y1"/>
      <c r="Z1"/>
    </row>
    <row r="2" spans="1:58" ht="15.75" hidden="1" thickBot="1" x14ac:dyDescent="0.3">
      <c r="Y2"/>
      <c r="Z2"/>
      <c r="AL2" s="15"/>
      <c r="AM2" s="15"/>
      <c r="AN2" s="15"/>
      <c r="AO2" s="15"/>
      <c r="AP2" s="15"/>
    </row>
    <row r="3" spans="1:58" s="77" customFormat="1" ht="19.5" customHeight="1" thickBot="1" x14ac:dyDescent="0.3">
      <c r="A3" s="146" t="str">
        <f>Dashboard!B3</f>
        <v>Strategy 1 : PD/TG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8"/>
      <c r="O3" s="100"/>
      <c r="P3" s="77" t="s">
        <v>120</v>
      </c>
      <c r="Y3" s="139" t="s">
        <v>123</v>
      </c>
      <c r="Z3" s="139"/>
      <c r="AA3" s="139"/>
      <c r="AB3" s="81"/>
      <c r="AC3" s="81"/>
      <c r="AD3" s="81"/>
      <c r="AE3" s="81"/>
      <c r="AF3" s="81"/>
      <c r="AG3" s="81"/>
      <c r="AJ3" s="129" t="s">
        <v>1</v>
      </c>
      <c r="AK3" s="129" t="s">
        <v>2</v>
      </c>
      <c r="AL3" s="111" t="s">
        <v>38</v>
      </c>
      <c r="AM3" s="112"/>
      <c r="AN3" s="111" t="s">
        <v>84</v>
      </c>
      <c r="AO3" s="112"/>
      <c r="AP3" s="129" t="s">
        <v>42</v>
      </c>
      <c r="AQ3" s="150" t="s">
        <v>10</v>
      </c>
      <c r="AR3" s="151"/>
      <c r="AS3" s="150" t="s">
        <v>11</v>
      </c>
      <c r="AT3" s="151"/>
      <c r="AU3" s="74" t="s">
        <v>10</v>
      </c>
      <c r="AV3" s="74" t="s">
        <v>11</v>
      </c>
      <c r="AW3" s="149" t="s">
        <v>116</v>
      </c>
      <c r="AX3" s="149"/>
      <c r="AY3" s="74"/>
      <c r="AZ3" s="74"/>
      <c r="BA3" s="77" t="s">
        <v>86</v>
      </c>
      <c r="BB3" s="77" t="s">
        <v>79</v>
      </c>
      <c r="BC3" s="77" t="s">
        <v>87</v>
      </c>
      <c r="BD3" s="77" t="s">
        <v>88</v>
      </c>
      <c r="BF3" s="77" t="s">
        <v>29</v>
      </c>
    </row>
    <row r="4" spans="1:58" s="77" customFormat="1" ht="30.75" thickBot="1" x14ac:dyDescent="0.3">
      <c r="A4" s="83" t="s">
        <v>78</v>
      </c>
      <c r="B4" s="84" t="s">
        <v>125</v>
      </c>
      <c r="C4" s="84" t="s">
        <v>29</v>
      </c>
      <c r="D4" s="84" t="s">
        <v>30</v>
      </c>
      <c r="E4" s="85" t="s">
        <v>79</v>
      </c>
      <c r="F4" s="86"/>
      <c r="G4" s="87" t="s">
        <v>0</v>
      </c>
      <c r="H4" s="78"/>
      <c r="I4" s="88" t="s">
        <v>124</v>
      </c>
      <c r="J4" s="84" t="s">
        <v>29</v>
      </c>
      <c r="K4" s="84" t="s">
        <v>30</v>
      </c>
      <c r="L4" s="89" t="s">
        <v>79</v>
      </c>
      <c r="M4" s="89" t="s">
        <v>81</v>
      </c>
      <c r="N4" s="90" t="s">
        <v>82</v>
      </c>
      <c r="O4" s="86" t="s">
        <v>149</v>
      </c>
      <c r="P4" s="77" t="s">
        <v>121</v>
      </c>
      <c r="Q4" s="77" t="s">
        <v>150</v>
      </c>
      <c r="R4" s="77" t="s">
        <v>151</v>
      </c>
      <c r="S4" s="77" t="s">
        <v>152</v>
      </c>
      <c r="T4" s="77" t="s">
        <v>157</v>
      </c>
      <c r="U4" s="77" t="s">
        <v>145</v>
      </c>
      <c r="V4" s="77" t="s">
        <v>146</v>
      </c>
      <c r="W4" s="77" t="s">
        <v>147</v>
      </c>
      <c r="X4" s="77" t="s">
        <v>148</v>
      </c>
      <c r="Y4" s="72" t="s">
        <v>33</v>
      </c>
      <c r="Z4" s="72" t="s">
        <v>34</v>
      </c>
      <c r="AA4" s="72" t="s">
        <v>83</v>
      </c>
      <c r="AB4" s="82" t="s">
        <v>141</v>
      </c>
      <c r="AC4" s="82" t="s">
        <v>142</v>
      </c>
      <c r="AD4" s="82" t="s">
        <v>143</v>
      </c>
      <c r="AE4" s="82" t="s">
        <v>144</v>
      </c>
      <c r="AF4" s="82" t="s">
        <v>140</v>
      </c>
      <c r="AG4" s="82"/>
      <c r="AH4" s="77" t="s">
        <v>125</v>
      </c>
      <c r="AI4" s="77" t="s">
        <v>124</v>
      </c>
      <c r="AJ4" s="145"/>
      <c r="AK4" s="145"/>
      <c r="AL4" s="16" t="s">
        <v>1</v>
      </c>
      <c r="AM4" s="16" t="s">
        <v>2</v>
      </c>
      <c r="AN4" s="16" t="s">
        <v>1</v>
      </c>
      <c r="AO4" s="16" t="s">
        <v>2</v>
      </c>
      <c r="AP4" s="145"/>
      <c r="AQ4" s="79" t="s">
        <v>109</v>
      </c>
      <c r="AR4" s="79" t="s">
        <v>110</v>
      </c>
      <c r="AS4" s="79" t="s">
        <v>111</v>
      </c>
      <c r="AT4" s="79" t="s">
        <v>112</v>
      </c>
      <c r="AU4" s="74" t="s">
        <v>113</v>
      </c>
      <c r="AV4" s="74" t="s">
        <v>113</v>
      </c>
      <c r="AW4" s="74" t="s">
        <v>117</v>
      </c>
      <c r="AX4" s="74" t="s">
        <v>118</v>
      </c>
      <c r="AY4" s="74"/>
      <c r="AZ4" s="74"/>
      <c r="BA4" s="77" t="s">
        <v>30</v>
      </c>
      <c r="BB4" s="77" t="s">
        <v>49</v>
      </c>
      <c r="BC4" s="77" t="str">
        <f>BA4&amp;BB4</f>
        <v>BW</v>
      </c>
      <c r="BD4" s="77" t="s">
        <v>85</v>
      </c>
      <c r="BF4" s="77" t="s">
        <v>30</v>
      </c>
    </row>
    <row r="5" spans="1:58" ht="15.75" thickBot="1" x14ac:dyDescent="0.3">
      <c r="A5" s="37"/>
      <c r="B5" s="38"/>
      <c r="C5" s="38"/>
      <c r="D5" s="38"/>
      <c r="E5" s="40"/>
      <c r="G5" s="75" t="str">
        <f>IF(Dashboard!N5="","",Dashboard!N5)</f>
        <v>B</v>
      </c>
      <c r="I5" s="37"/>
      <c r="J5" s="38"/>
      <c r="K5" s="38"/>
      <c r="L5" s="38"/>
      <c r="M5" s="38"/>
      <c r="N5" s="40"/>
      <c r="Y5" s="2"/>
      <c r="Z5" s="2"/>
      <c r="AA5" s="3"/>
      <c r="AF5" t="str">
        <f t="shared" ref="AF5:AF11" si="0">IF(OR(Y5="Y",Z5="Y",AA5="Y"),"T","")</f>
        <v/>
      </c>
      <c r="AH5" t="str">
        <f t="shared" ref="AH5:AH9" si="1">IF(Y5="Y","T-C",IF(Z5="Y","T-B",IF(AA5="Y","T-T","PD")))</f>
        <v>PD</v>
      </c>
      <c r="AJ5" t="str">
        <f>IF(Dashboard!N5="P",1,"")</f>
        <v/>
      </c>
      <c r="AK5">
        <f>IF(Dashboard!N5="B",1,"")</f>
        <v>1</v>
      </c>
      <c r="BA5" t="s">
        <v>30</v>
      </c>
      <c r="BB5" t="s">
        <v>48</v>
      </c>
      <c r="BC5" s="77" t="str">
        <f t="shared" ref="BC5:BC7" si="2">BA5&amp;BB5</f>
        <v>BL</v>
      </c>
      <c r="BD5" t="s">
        <v>89</v>
      </c>
      <c r="BF5" t="s">
        <v>30</v>
      </c>
    </row>
    <row r="6" spans="1:58" ht="15.75" thickBot="1" x14ac:dyDescent="0.3">
      <c r="A6" s="10"/>
      <c r="B6" s="38"/>
      <c r="C6" s="3"/>
      <c r="D6" s="3"/>
      <c r="E6" s="11"/>
      <c r="G6" s="75" t="str">
        <f>IF(Dashboard!N6="","",Dashboard!N6)</f>
        <v>P</v>
      </c>
      <c r="I6" s="37"/>
      <c r="J6" s="3"/>
      <c r="K6" s="3"/>
      <c r="L6" s="3"/>
      <c r="M6" s="3"/>
      <c r="N6" s="11"/>
      <c r="Y6" s="2"/>
      <c r="Z6" s="2"/>
      <c r="AA6" s="3"/>
      <c r="AF6" t="str">
        <f t="shared" si="0"/>
        <v/>
      </c>
      <c r="AH6" t="str">
        <f t="shared" si="1"/>
        <v>PD</v>
      </c>
      <c r="AJ6">
        <f>IF(Dashboard!N6="P",IF(AJ5="",1,AJ5+1),"")</f>
        <v>1</v>
      </c>
      <c r="AK6" t="str">
        <f>IF(Dashboard!N6="B",IF(AK5="",1,AK5+1),"")</f>
        <v/>
      </c>
      <c r="BA6" t="s">
        <v>85</v>
      </c>
      <c r="BB6" t="s">
        <v>49</v>
      </c>
      <c r="BC6" s="77" t="str">
        <f t="shared" si="2"/>
        <v>L5W</v>
      </c>
      <c r="BD6" t="s">
        <v>90</v>
      </c>
    </row>
    <row r="7" spans="1:58" ht="15.75" thickBot="1" x14ac:dyDescent="0.3">
      <c r="A7" s="10"/>
      <c r="B7" s="38"/>
      <c r="C7" s="3"/>
      <c r="D7" s="3"/>
      <c r="E7" s="11"/>
      <c r="G7" s="75" t="str">
        <f>IF(Dashboard!N7="","",Dashboard!N7)</f>
        <v>P</v>
      </c>
      <c r="I7" s="37"/>
      <c r="J7" s="3"/>
      <c r="K7" s="3"/>
      <c r="L7" s="3"/>
      <c r="M7" s="3"/>
      <c r="N7" s="11"/>
      <c r="Y7" s="2"/>
      <c r="Z7" s="2"/>
      <c r="AA7" s="3"/>
      <c r="AF7" t="str">
        <f t="shared" si="0"/>
        <v/>
      </c>
      <c r="AH7" t="str">
        <f t="shared" si="1"/>
        <v>PD</v>
      </c>
      <c r="AJ7">
        <f>IF(Dashboard!N7="P",IF(AJ6="",1,AJ6+1),"")</f>
        <v>2</v>
      </c>
      <c r="AK7" t="str">
        <f>IF(Dashboard!N7="B",IF(AK6="",1,AK6+1),"")</f>
        <v/>
      </c>
      <c r="BA7" t="s">
        <v>90</v>
      </c>
      <c r="BB7" t="s">
        <v>49</v>
      </c>
      <c r="BC7" s="77" t="str">
        <f t="shared" si="2"/>
        <v>L6W</v>
      </c>
      <c r="BD7" t="s">
        <v>91</v>
      </c>
    </row>
    <row r="8" spans="1:58" ht="15.75" thickBot="1" x14ac:dyDescent="0.3">
      <c r="A8" s="10"/>
      <c r="B8" s="38"/>
      <c r="C8" s="3"/>
      <c r="D8" s="3"/>
      <c r="E8" s="11"/>
      <c r="G8" s="75" t="str">
        <f>IF(Dashboard!N8="","",Dashboard!N8)</f>
        <v>B</v>
      </c>
      <c r="I8" s="37"/>
      <c r="J8" s="3"/>
      <c r="K8" s="3"/>
      <c r="L8" s="3"/>
      <c r="M8" s="3"/>
      <c r="N8" s="11"/>
      <c r="Y8" s="2"/>
      <c r="Z8" s="2"/>
      <c r="AA8" s="3"/>
      <c r="AF8" t="str">
        <f t="shared" si="0"/>
        <v/>
      </c>
      <c r="AH8" t="str">
        <f t="shared" si="1"/>
        <v>PD</v>
      </c>
      <c r="AJ8" t="str">
        <f>IF(Dashboard!N8="P",IF(AJ7="",1,AJ7+1),"")</f>
        <v/>
      </c>
      <c r="AK8">
        <f>IF(Dashboard!N8="B",IF(AK7="",1,AK7+1),"")</f>
        <v>1</v>
      </c>
      <c r="BA8" t="s">
        <v>91</v>
      </c>
      <c r="BB8" t="s">
        <v>49</v>
      </c>
      <c r="BC8" s="77" t="str">
        <f t="shared" ref="BC8:BC11" si="3">BA8&amp;BB8</f>
        <v>L7W</v>
      </c>
      <c r="BD8" t="s">
        <v>92</v>
      </c>
    </row>
    <row r="9" spans="1:58" ht="15.75" thickBot="1" x14ac:dyDescent="0.3">
      <c r="A9" s="12"/>
      <c r="B9" s="38"/>
      <c r="C9" s="19"/>
      <c r="D9" s="19"/>
      <c r="E9" s="13"/>
      <c r="G9" s="75" t="str">
        <f>IF(Dashboard!N9="","",Dashboard!N9)</f>
        <v>P</v>
      </c>
      <c r="I9" s="37"/>
      <c r="J9" s="19"/>
      <c r="K9" s="19"/>
      <c r="L9" s="19"/>
      <c r="M9" s="19">
        <v>0</v>
      </c>
      <c r="N9" s="13"/>
      <c r="Y9" s="2"/>
      <c r="Z9" s="2"/>
      <c r="AA9" s="3"/>
      <c r="AF9" t="str">
        <f t="shared" si="0"/>
        <v/>
      </c>
      <c r="AH9" t="str">
        <f t="shared" si="1"/>
        <v>PD</v>
      </c>
      <c r="AI9" t="s">
        <v>7</v>
      </c>
      <c r="AJ9">
        <f>IF(Dashboard!N9="P",IF(AJ8="",1,AJ8+1),"")</f>
        <v>1</v>
      </c>
      <c r="AK9" t="str">
        <f>IF(Dashboard!N9="B",IF(AK8="",1,AK8+1),"")</f>
        <v/>
      </c>
      <c r="AR9" t="s">
        <v>153</v>
      </c>
      <c r="AT9" t="s">
        <v>154</v>
      </c>
      <c r="AU9" t="s">
        <v>155</v>
      </c>
      <c r="AV9" t="s">
        <v>156</v>
      </c>
      <c r="BA9" t="s">
        <v>92</v>
      </c>
      <c r="BB9" t="s">
        <v>49</v>
      </c>
      <c r="BC9" s="77" t="str">
        <f t="shared" si="3"/>
        <v>L8W</v>
      </c>
      <c r="BD9" t="s">
        <v>93</v>
      </c>
    </row>
    <row r="10" spans="1:58" ht="15.75" thickBot="1" x14ac:dyDescent="0.3">
      <c r="A10" s="37" t="str">
        <f>IF(G9="","",IF(AND(D10="",K10=""),"P"&amp;(U10+W10),IF(AND(C10="",J10=""),"B"&amp;(V10+X10),IF(AND(C10="",K10=""),IF(V10&gt;W10,"B"&amp;(V10-W10),IF(V10=W10,"NB","P"&amp;(W10-V10))),IF(AND(D10="",J10=""),IF(U10&gt;X10,"P"&amp;(U10-X10),IF(U10=X10,"NB","B"&amp;(X10-U10))))))))</f>
        <v>P2</v>
      </c>
      <c r="B10" s="38" t="s">
        <v>4</v>
      </c>
      <c r="C10" s="38" t="str">
        <f>IF(G9="","",IF(AH10="PD",IF(AP10="P",AR10,""),AB10))</f>
        <v>B</v>
      </c>
      <c r="D10" s="38" t="str">
        <f>IF(G9="","",IF(AH10="PD",IF(AP10="B",AR10,""),AC10))</f>
        <v/>
      </c>
      <c r="E10" s="40" t="str">
        <f>IF(G10="","",IF(G10="P",IF(C10="","L","W"),IF(D10="","L","W")))</f>
        <v>W</v>
      </c>
      <c r="G10" s="75" t="str">
        <f>IF(Dashboard!N10="","",Dashboard!N10)</f>
        <v>P</v>
      </c>
      <c r="I10" s="37" t="s">
        <v>7</v>
      </c>
      <c r="J10" s="20" t="str">
        <f t="shared" ref="J10:J27" si="4">IF(G9="","",IF(AI10="TG",IF(G8="B",IF(AND(AT10=C10,LEN(C10)&gt;0,NOT(C10="B")),LEFT(C10)&amp;(IF((AU10-3)&lt;0,"",AU10-3)),AT10),""),AD10))</f>
        <v>B</v>
      </c>
      <c r="K10" s="20" t="str">
        <f t="shared" ref="K10:K21" si="5">IF(G9="","",IF(AI10="TG",IF(G8="P",IF(AND(AT10=D10,LEN(D10)&gt;0,NOT(C10="B")),LEFT(D10)&amp;IF((AU10-3)&lt;0,"",AU10-3),AT10),""),AE10))</f>
        <v/>
      </c>
      <c r="L10" s="20" t="str">
        <f>IF(G10="","",IF(G10="P",IF(J10="","L","W"),IF(K10="","L","W")))</f>
        <v>W</v>
      </c>
      <c r="M10" s="20">
        <f>IF(G10="","",IF(L10="W",0+AV10,0-AV10)+IF(E10="W",0+AU10,0-AU10)+IF(P10="S",0,M9))</f>
        <v>2</v>
      </c>
      <c r="N10" s="11" t="str">
        <f>IF(G9="","",IF(P10="S","",IF(M10&gt;0,M10,IF(T10="R",M10,""))))</f>
        <v/>
      </c>
      <c r="O10" s="101">
        <f>IF(G10="","",IF(A10="NB",O9,IF(N10="",O9+M10,SUM($N$5:$N10))))</f>
        <v>2</v>
      </c>
      <c r="P10" t="s">
        <v>122</v>
      </c>
      <c r="Q10">
        <f>IF(P10="S",1,Q9+1)</f>
        <v>1</v>
      </c>
      <c r="R10" s="101" t="str">
        <f>IF(G10="","",(IF(AND(E9&amp;E10="WW",OR(P9&amp;P10="SC",P9&amp;P10="CC")),"Y",IF(AND(E8&amp;E9&amp;E10="WLW",AR10&lt;&gt;"B",OR(E8&amp;E9&amp;E10="SCC",E8&amp;E9&amp;E10="CCC")),"Y","N"))))</f>
        <v>N</v>
      </c>
      <c r="S10" t="str">
        <f>IF(G10="","",IF(AND(L9&amp;L10="WW",OR(P9&amp;P10="SC",P9&amp;P10="CC")),"Y",IF(AND(L8&amp;L9&amp;L10="WLW",AT10&lt;&gt;"B",OR(P8&amp;P9&amp;P10="SCC",P8&amp;P9&amp;P10="CCC")),"Y","N")))</f>
        <v>N</v>
      </c>
      <c r="T10" t="str">
        <f>IF(G10="","",IF(AND(M10&lt;0,Q10&gt;2,M10&gt;(2-Q10)),"R","N"))</f>
        <v>N</v>
      </c>
      <c r="U10">
        <f t="shared" ref="U10:U52" si="6">IF(C10="B",1,IF(REPLACE(C10,1,1,"")="",0,REPLACE(C10,1,1,"")))</f>
        <v>1</v>
      </c>
      <c r="V10">
        <f t="shared" ref="V10:V52" si="7">IF(D10="B",1,IF(REPLACE(D10,1,1,"")="",0,REPLACE(D10,1,1,"")))</f>
        <v>0</v>
      </c>
      <c r="W10">
        <f t="shared" ref="W10:W52" si="8">IF(J10="B",1,IF(REPLACE(J10,1,1,"")="",0,REPLACE(J10,1,1,"")))</f>
        <v>1</v>
      </c>
      <c r="X10">
        <f t="shared" ref="X10:X52" si="9">IF(K10="B",1,IF(REPLACE(K10,1,1,"")="",0,REPLACE(K10,1,1,"")))</f>
        <v>0</v>
      </c>
      <c r="Y10" s="61" t="str">
        <f>IF(AL10="10101","Y",IF(AM10="10101","Y","N"))</f>
        <v>N</v>
      </c>
      <c r="Z10" s="61" t="str">
        <f>IF(AL10="12345","Y",IF(AM10="12345","Y","N"))</f>
        <v>N</v>
      </c>
      <c r="AA10" s="61" t="str">
        <f>IF(AN10="120012","Y",IF(AO10="120012","Y","N"))</f>
        <v>N</v>
      </c>
      <c r="AB10" s="99" t="str">
        <f>IF(AH10="T-T",IF(G8="B",AR10,""),IF(AH10="T-C",IF(G9="B",AR10,""),IF(AH10="T-B",IF(G9="P",AR10,""),"")))</f>
        <v/>
      </c>
      <c r="AC10" s="99" t="str">
        <f>IF(AH10="T-T",IF(G8="P",AR10,""),IF(AH10="T-C",IF(G9="P",AR10,""),IF(AH10="T-B",IF(G9="B",AR10,""),"")))</f>
        <v/>
      </c>
      <c r="AD10" s="99" t="str">
        <f>IF(AH10="T-T",IF(G8="B",AT10,""),IF(AH10="T-C",IF(G9="B",AT10,""),IF(AH10="T-B",IF(G9="P",AT10,""),"")))</f>
        <v/>
      </c>
      <c r="AE10" s="99" t="str">
        <f>IF(AH10="T-T",IF(G8="P",AT10,""),IF(AH10="T-C",IF(G9="P",AT10,""),IF(AH10="T-B",IF(G9="B",AT10,""),"")))</f>
        <v/>
      </c>
      <c r="AH10" t="str">
        <f>IF(G9="","",IF(Y10="Y","T-C",IF(Z10="Y","T-B",IF(AA10="Y","T-T",IF(AH9="PD","PD",IF(OR(AND(AH9="T-T",AH8="T-T",L8&amp;L9="LL"),AND(OR(AH9="T-B",AH9="T-C"),L9="L")),"PD",AH9))))))</f>
        <v>PD</v>
      </c>
      <c r="AI10" t="str">
        <f>IF(G9="","",IF(Y10="Y","T-C",IF(Z10="Y","T-B",IF(AA10="Y","T-T",IF(AI9="TG","TG",IF(G9="","",IF(Y10="Y","T-C",IF(Z10="Y","T-B",IF(AA10="Y","T-T",IF(AI9="TG","TG",IF(OR(AND(AI9="T-T",AI8="T-T",L8&amp;L9="LL"),AND(OR(AI9="T-B",AI9="T-C"),L9="L")),"PD",AI9)))))))))))</f>
        <v>TG</v>
      </c>
      <c r="AJ10">
        <f>IF(Dashboard!N10="P",IF(AJ9="",1,AJ9+1),"")</f>
        <v>2</v>
      </c>
      <c r="AK10" t="str">
        <f>IF(Dashboard!N10="B",IF(AK9="",1,AK9+1),"")</f>
        <v/>
      </c>
      <c r="AL10" s="1" t="str">
        <f t="shared" ref="AL10:AM25" si="10">IF(AJ5="",0,AJ5)&amp;IF(AJ6="",0,AJ6)&amp;IF(AJ7="",0,AJ7)&amp;IF(AJ8="",0,AJ8)&amp;IF(AJ9="",0,AJ9)</f>
        <v>01201</v>
      </c>
      <c r="AM10" s="1" t="str">
        <f t="shared" si="10"/>
        <v>10010</v>
      </c>
      <c r="AP10" t="str">
        <f>IF(COUNTBLANK(AJ5:AJ9)&gt;2,"B","P")</f>
        <v>P</v>
      </c>
      <c r="AQ10" t="str">
        <f t="shared" ref="AQ10:AQ73" si="11">IF(C9="",D9,C9)&amp;E9</f>
        <v/>
      </c>
      <c r="AR10" t="str">
        <f>IF(OR(P10="S",R9="Y"),"B",IFERROR(VLOOKUP(AQ10,$BC$3:$BD$100,2,FALSE),""))</f>
        <v>B</v>
      </c>
      <c r="AS10" t="str">
        <f t="shared" ref="AS10:AS11" si="12">IF(J9="",K9,J9)&amp;L9</f>
        <v/>
      </c>
      <c r="AT10" t="str">
        <f t="shared" ref="AT10" si="13">IF(P10="S","B",IFERROR(VLOOKUP(AS10,$BC$3:$BD$100,2,FALSE),""))</f>
        <v>B</v>
      </c>
      <c r="AU10">
        <f>IF(AR10="","",(IF(REPLACE(AR10,1,1,"")="",1,REPLACE(AR10,1,1,""))))</f>
        <v>1</v>
      </c>
      <c r="AV10">
        <f>IF(REPLACE(AT10, 1, 1, "")="",1,REPLACE(AT10, 1, 1, ""))</f>
        <v>1</v>
      </c>
      <c r="BA10" t="s">
        <v>93</v>
      </c>
      <c r="BB10" t="s">
        <v>49</v>
      </c>
      <c r="BC10" s="77" t="str">
        <f t="shared" si="3"/>
        <v>L9W</v>
      </c>
      <c r="BD10" t="s">
        <v>94</v>
      </c>
    </row>
    <row r="11" spans="1:58" ht="15.75" thickBot="1" x14ac:dyDescent="0.3">
      <c r="A11" s="37" t="str">
        <f t="shared" ref="A11:A74" si="14">IF(G10="","",IF(AND(D11="",K11=""),"P"&amp;(U11+W11),IF(AND(C11="",J11=""),"B"&amp;(V11+X11),IF(AND(C11="",K11=""),IF(V11&gt;W11,"B"&amp;(V11-W11),IF(V11=W11,"NB","P"&amp;(W11-V11))),IF(AND(D11="",J11=""),IF(U11&gt;X11,"P"&amp;(U11-X11),IF(U11=X11,"NB","B"&amp;(X11-U11))))))))</f>
        <v>NB</v>
      </c>
      <c r="B11" s="38" t="str">
        <f>IF(G10="","",IF(AH10=AH11,"",AH11))</f>
        <v/>
      </c>
      <c r="C11" s="38" t="str">
        <f t="shared" ref="C11:C74" si="15">IF(G10="","",IF(AH11="PD",IF(AP11="P",AR11,""),AB11))</f>
        <v>L5</v>
      </c>
      <c r="D11" s="38" t="str">
        <f t="shared" ref="D11:D74" si="16">IF(G10="","",IF(AH11="PD",IF(AP11="B",AR11,""),AC11))</f>
        <v/>
      </c>
      <c r="E11" s="40" t="str">
        <f t="shared" ref="E11:E64" si="17">IF(G11="","",IF(G11="P",IF(C11="","L","W"),IF(D11="","L","W")))</f>
        <v>L</v>
      </c>
      <c r="G11" s="75" t="str">
        <f>IF(Dashboard!N11="","",Dashboard!N11)</f>
        <v>B</v>
      </c>
      <c r="I11" s="37" t="str">
        <f t="shared" ref="I11:I74" si="18">IF(AI10=AI11,"",AI11)</f>
        <v/>
      </c>
      <c r="J11" s="20" t="str">
        <f t="shared" si="4"/>
        <v/>
      </c>
      <c r="K11" s="20" t="str">
        <f t="shared" si="5"/>
        <v>L5</v>
      </c>
      <c r="L11" s="20" t="str">
        <f t="shared" ref="L11:L74" si="19">IF(G11="","",IF(G11="P",IF(J11="","L","W"),IF(K11="","L","W")))</f>
        <v>W</v>
      </c>
      <c r="M11" s="20">
        <f t="shared" ref="M11:M74" si="20">IF(G11="","",IF(L11="W",0+AV11,0-AV11)+IF(E11="W",0+AU11,0-AU11)+IF(P11="S",0,M10))</f>
        <v>2</v>
      </c>
      <c r="N11" s="11">
        <f t="shared" ref="N11:N74" si="21">IF(G10="","",IF(P11="S","",IF(M11&gt;0,M11,IF(T11="R",M11,""))))</f>
        <v>2</v>
      </c>
      <c r="O11" s="101">
        <f>IF(G11="","",IF(A11="NB",O10,IF(N11="",O10+M11,SUM($N$5:$N11))))</f>
        <v>2</v>
      </c>
      <c r="P11" t="str">
        <f>IF(G10="","",IF(T10="R","S",IF(P10="S","C",IF(M10&gt;0,"S","C"))))</f>
        <v>C</v>
      </c>
      <c r="Q11">
        <f t="shared" ref="Q11:Q57" si="22">IF(P11="S",1,Q10+1)</f>
        <v>2</v>
      </c>
      <c r="R11" s="101" t="str">
        <f t="shared" ref="R11:R74" si="23">IF(G11="","",(IF(AND(E10&amp;E11="WW",OR(P10&amp;P11="SC",P10&amp;P11="CC")),"Y",IF(AND(E9&amp;E10&amp;E11="WLW",AR11&lt;&gt;"B",OR(E9&amp;E10&amp;E11="SCC",E9&amp;E10&amp;E11="CCC")),"Y","N"))))</f>
        <v>N</v>
      </c>
      <c r="S11" t="str">
        <f t="shared" ref="S11:S74" si="24">IF(G11="","",IF(AND(L10&amp;L11="WW",OR(P10&amp;P11="SC",P10&amp;P11="CC")),"Y",IF(AND(L9&amp;L10&amp;L11="WLW",AT11&lt;&gt;"B",OR(P9&amp;P10&amp;P11="SCC",P9&amp;P10&amp;P11="CCC")),"Y","N")))</f>
        <v>Y</v>
      </c>
      <c r="T11" t="str">
        <f t="shared" ref="T11:T19" si="25">IF(G11="","",IF(AND(M11&lt;0,Q11&gt;2,M11&gt;(2-Q11)),"R","N"))</f>
        <v>N</v>
      </c>
      <c r="U11" t="str">
        <f t="shared" si="6"/>
        <v>5</v>
      </c>
      <c r="V11">
        <f t="shared" si="7"/>
        <v>0</v>
      </c>
      <c r="W11">
        <f t="shared" si="8"/>
        <v>0</v>
      </c>
      <c r="X11" t="str">
        <f t="shared" si="9"/>
        <v>5</v>
      </c>
      <c r="Y11" s="61" t="str">
        <f t="shared" ref="Y11:Y74" si="26">IF(AL11="10101","Y",IF(AM11="10101","Y","N"))</f>
        <v>N</v>
      </c>
      <c r="Z11" s="61" t="str">
        <f t="shared" ref="Z11:Z74" si="27">IF(AL11="12345","Y",IF(AM11="12345","Y","N"))</f>
        <v>N</v>
      </c>
      <c r="AA11" s="61" t="str">
        <f t="shared" ref="AA11:AA74" si="28">IF(AN11="120012","Y",IF(AO11="120012","Y","N"))</f>
        <v>N</v>
      </c>
      <c r="AB11" s="99" t="str">
        <f t="shared" ref="AB11:AB74" si="29">IF(AH11="T-T",IF(G9="B",AR11,""),IF(AH11="T-C",IF(G10="B",AR11,""),IF(AH11="T-B",IF(G10="P",AR11,""),"")))</f>
        <v/>
      </c>
      <c r="AC11" s="99" t="str">
        <f t="shared" ref="AC11:AC74" si="30">IF(AH11="T-T",IF(G9="P",AR11,""),IF(AH11="T-C",IF(G10="P",AR11,""),IF(AH11="T-B",IF(G10="B",AR11,""),"")))</f>
        <v/>
      </c>
      <c r="AD11" s="99" t="str">
        <f t="shared" ref="AD11:AD74" si="31">IF(AH11="T-T",IF(G9="B",AT11,""),IF(AH11="T-C",IF(G10="B",AT11,""),IF(AH11="T-B",IF(G10="P",AT11,""),"")))</f>
        <v/>
      </c>
      <c r="AE11" s="99" t="str">
        <f t="shared" ref="AE11:AE74" si="32">IF(AH11="T-T",IF(G9="P",AT11,""),IF(AH11="T-C",IF(G10="P",AT11,""),IF(AH11="T-B",IF(G10="B",AT11,""),"")))</f>
        <v/>
      </c>
      <c r="AH11" t="str">
        <f t="shared" ref="AH11:AH74" si="33">IF(G10="","",IF(Y11="Y","T-C",IF(Z11="Y","T-B",IF(AA11="Y","T-T",IF(AH10="PD","PD",IF(OR(AND(AH10="T-T",AH9="T-T",L9&amp;L10="LL"),AND(OR(AH10="T-B",AH10="T-C"),L10="L")),"PD",AH10))))))</f>
        <v>PD</v>
      </c>
      <c r="AI11" t="str">
        <f t="shared" ref="AI11:AI74" si="34">IF(G10="","",IF(Y11="Y","T-C",IF(Z11="Y","T-B",IF(AA11="Y","T-T",IF(AI10="TG","TG",IF(G10="","",IF(Y11="Y","T-C",IF(Z11="Y","T-B",IF(AA11="Y","T-T",IF(AI10="TG","TG",IF(OR(AND(AI10="T-T",AI9="T-T",L9&amp;L10="LL"),AND(OR(AI10="T-B",AI10="T-C"),L10="L")),"PD",AI10)))))))))))</f>
        <v>TG</v>
      </c>
      <c r="AJ11" t="str">
        <f>IF(Dashboard!N11="P",IF(AJ10="",1,AJ10+1),"")</f>
        <v/>
      </c>
      <c r="AK11">
        <f>IF(Dashboard!N11="B",IF(AK10="",1,AK10+1),"")</f>
        <v>1</v>
      </c>
      <c r="AL11" s="1" t="str">
        <f t="shared" si="10"/>
        <v>12012</v>
      </c>
      <c r="AM11" s="1" t="str">
        <f t="shared" si="10"/>
        <v>00100</v>
      </c>
      <c r="AN11" s="1" t="str">
        <f>IF(AJ5="",0,AJ5)&amp;IF(AJ6="",0,AJ6)&amp;IF(AJ7="",0,AJ7)&amp;IF(AJ8="",0,AJ8)&amp;IF(AJ9="",0,AJ9)&amp;IF(AJ10="",0,AJ10)</f>
        <v>012012</v>
      </c>
      <c r="AO11" s="1" t="str">
        <f>IF(AK5="",0,AK5)&amp;IF(AK6="",0,AK6)&amp;IF(AK7="",0,AK7)&amp;IF(AK8="",0,AK8)&amp;IF(AK9="",0,AK9)&amp;IF(AK10="",0,AK10)</f>
        <v>100100</v>
      </c>
      <c r="AP11" t="str">
        <f t="shared" ref="AP11:AP74" si="35">IF(COUNTBLANK(AJ6:AJ10)&gt;2,"B","P")</f>
        <v>P</v>
      </c>
      <c r="AQ11" t="str">
        <f t="shared" si="11"/>
        <v>BW</v>
      </c>
      <c r="AR11" t="str">
        <f>IF(OR(P11="S",R10="Y"),"B",IFERROR(VLOOKUP(AQ11,$BC$3:$BD$100,2,FALSE),""))</f>
        <v>L5</v>
      </c>
      <c r="AS11" t="str">
        <f t="shared" si="12"/>
        <v>BW</v>
      </c>
      <c r="AT11" t="str">
        <f>IF(OR(P11="S",S10="Y"),"B",IFERROR(VLOOKUP(AS11,$BC$3:$BD$100,2,FALSE),""))</f>
        <v>L5</v>
      </c>
      <c r="AU11" t="str">
        <f t="shared" ref="AU11:AU25" si="36">IF(AR11="","",(IF(REPLACE(AR11,1,1,"")="",1,REPLACE(AR11,1,1,""))))</f>
        <v>5</v>
      </c>
      <c r="AV11" t="str">
        <f t="shared" ref="AV11:AV50" si="37">IF(REPLACE(AT11, 1, 1, "")="",1,REPLACE(AT11, 1, 1, ""))</f>
        <v>5</v>
      </c>
      <c r="BA11" t="s">
        <v>94</v>
      </c>
      <c r="BB11" t="s">
        <v>49</v>
      </c>
      <c r="BC11" s="77" t="str">
        <f t="shared" si="3"/>
        <v>L10W</v>
      </c>
      <c r="BD11" t="s">
        <v>95</v>
      </c>
    </row>
    <row r="12" spans="1:58" ht="15.75" thickBot="1" x14ac:dyDescent="0.3">
      <c r="A12" s="37" t="str">
        <f t="shared" si="14"/>
        <v>NB</v>
      </c>
      <c r="B12" s="38" t="str">
        <f t="shared" ref="B12:B75" si="38">IF(G11="","",IF(AH11=AH12,"",AH12))</f>
        <v/>
      </c>
      <c r="C12" s="38" t="str">
        <f t="shared" si="15"/>
        <v>B</v>
      </c>
      <c r="D12" s="38" t="str">
        <f t="shared" si="16"/>
        <v/>
      </c>
      <c r="E12" s="40" t="str">
        <f t="shared" si="17"/>
        <v>W</v>
      </c>
      <c r="G12" s="75" t="str">
        <f>IF(Dashboard!N12="","",Dashboard!N12)</f>
        <v>P</v>
      </c>
      <c r="I12" s="37" t="str">
        <f t="shared" si="18"/>
        <v/>
      </c>
      <c r="J12" s="20" t="str">
        <f t="shared" si="4"/>
        <v/>
      </c>
      <c r="K12" s="20" t="str">
        <f t="shared" si="5"/>
        <v>B</v>
      </c>
      <c r="L12" s="20" t="str">
        <f t="shared" si="19"/>
        <v>L</v>
      </c>
      <c r="M12" s="20">
        <f t="shared" si="20"/>
        <v>0</v>
      </c>
      <c r="N12" s="11" t="str">
        <f t="shared" si="21"/>
        <v/>
      </c>
      <c r="O12" s="101">
        <f>IF(G12="","",IF(A12="NB",O11,IF(N12="",O11+M12,SUM($N$5:$N12))))</f>
        <v>2</v>
      </c>
      <c r="P12" t="str">
        <f t="shared" ref="P12:P75" si="39">IF(G11="","",IF(T11="R","S",IF(P11="S","C",IF(M11&gt;0,"S","C"))))</f>
        <v>S</v>
      </c>
      <c r="Q12">
        <f t="shared" si="22"/>
        <v>1</v>
      </c>
      <c r="R12" s="101" t="str">
        <f t="shared" si="23"/>
        <v>N</v>
      </c>
      <c r="S12" t="str">
        <f t="shared" si="24"/>
        <v>N</v>
      </c>
      <c r="T12" t="str">
        <f t="shared" si="25"/>
        <v>N</v>
      </c>
      <c r="U12">
        <f t="shared" si="6"/>
        <v>1</v>
      </c>
      <c r="V12">
        <f t="shared" si="7"/>
        <v>0</v>
      </c>
      <c r="W12">
        <f t="shared" si="8"/>
        <v>0</v>
      </c>
      <c r="X12">
        <f t="shared" si="9"/>
        <v>1</v>
      </c>
      <c r="Y12" s="61" t="str">
        <f t="shared" si="26"/>
        <v>N</v>
      </c>
      <c r="Z12" s="61" t="str">
        <f t="shared" si="27"/>
        <v>N</v>
      </c>
      <c r="AA12" s="61" t="str">
        <f t="shared" si="28"/>
        <v>N</v>
      </c>
      <c r="AB12" s="99" t="str">
        <f t="shared" si="29"/>
        <v/>
      </c>
      <c r="AC12" s="99" t="str">
        <f t="shared" si="30"/>
        <v/>
      </c>
      <c r="AD12" s="99" t="str">
        <f t="shared" si="31"/>
        <v/>
      </c>
      <c r="AE12" s="99" t="str">
        <f t="shared" si="32"/>
        <v/>
      </c>
      <c r="AH12" t="str">
        <f t="shared" si="33"/>
        <v>PD</v>
      </c>
      <c r="AI12" t="str">
        <f t="shared" si="34"/>
        <v>TG</v>
      </c>
      <c r="AJ12">
        <f>IF(Dashboard!N12="P",IF(AJ11="",1,AJ11+1),"")</f>
        <v>1</v>
      </c>
      <c r="AK12" t="str">
        <f>IF(Dashboard!N12="B",IF(AK11="",1,AK11+1),"")</f>
        <v/>
      </c>
      <c r="AL12" s="1" t="str">
        <f t="shared" si="10"/>
        <v>20120</v>
      </c>
      <c r="AM12" s="1" t="str">
        <f t="shared" si="10"/>
        <v>01001</v>
      </c>
      <c r="AN12" s="1" t="str">
        <f t="shared" ref="AN12:AN15" si="40">IF(AJ6="",0,AJ6)&amp;IF(AJ7="",0,AJ7)&amp;IF(AJ8="",0,AJ8)&amp;IF(AJ9="",0,AJ9)&amp;IF(AJ10="",0,AJ10)&amp;IF(AJ11="",0,AJ11)</f>
        <v>120120</v>
      </c>
      <c r="AO12" s="1" t="str">
        <f t="shared" ref="AO12:AO15" si="41">IF(AK6="",0,AK6)&amp;IF(AK7="",0,AK7)&amp;IF(AK8="",0,AK8)&amp;IF(AK9="",0,AK9)&amp;IF(AK10="",0,AK10)&amp;IF(AK11="",0,AK11)</f>
        <v>001001</v>
      </c>
      <c r="AP12" t="str">
        <f t="shared" si="35"/>
        <v>P</v>
      </c>
      <c r="AQ12" t="str">
        <f t="shared" si="11"/>
        <v>L5L</v>
      </c>
      <c r="AR12" t="str">
        <f t="shared" ref="AR12:AR75" si="42">IF(OR(P12="S",R11="Y"),"B",IFERROR(VLOOKUP(AQ12,$BC$3:$BD$100,2,FALSE),""))</f>
        <v>B</v>
      </c>
      <c r="AS12" t="str">
        <f t="shared" ref="AS12:AS75" si="43">IF(J11="",K11,J11)&amp;L11</f>
        <v>L5W</v>
      </c>
      <c r="AT12" t="str">
        <f t="shared" ref="AT12:AT75" si="44">IF(OR(P12="S"),"B",IFERROR(VLOOKUP(AS12,$BC$3:$BD$100,2,FALSE),""))</f>
        <v>B</v>
      </c>
      <c r="AU12">
        <f t="shared" si="36"/>
        <v>1</v>
      </c>
      <c r="AV12">
        <f t="shared" si="37"/>
        <v>1</v>
      </c>
      <c r="BA12" t="s">
        <v>95</v>
      </c>
      <c r="BB12" t="s">
        <v>49</v>
      </c>
      <c r="BC12" s="77" t="str">
        <f t="shared" ref="BC12:BC15" si="45">BA12&amp;BB12</f>
        <v>L11W</v>
      </c>
      <c r="BD12" t="s">
        <v>96</v>
      </c>
    </row>
    <row r="13" spans="1:58" ht="15.75" thickBot="1" x14ac:dyDescent="0.3">
      <c r="A13" s="37" t="str">
        <f t="shared" si="14"/>
        <v>P7</v>
      </c>
      <c r="B13" s="38" t="str">
        <f t="shared" si="38"/>
        <v/>
      </c>
      <c r="C13" s="38" t="str">
        <f t="shared" si="15"/>
        <v>L5</v>
      </c>
      <c r="D13" s="38" t="str">
        <f t="shared" si="16"/>
        <v/>
      </c>
      <c r="E13" s="40" t="str">
        <f t="shared" si="17"/>
        <v>W</v>
      </c>
      <c r="G13" s="75" t="str">
        <f>IF(Dashboard!N13="","",Dashboard!N13)</f>
        <v>P</v>
      </c>
      <c r="I13" s="37" t="str">
        <f t="shared" si="18"/>
        <v/>
      </c>
      <c r="J13" s="20" t="str">
        <f t="shared" si="4"/>
        <v>F2</v>
      </c>
      <c r="K13" s="20" t="str">
        <f t="shared" si="5"/>
        <v/>
      </c>
      <c r="L13" s="20" t="str">
        <f t="shared" si="19"/>
        <v>W</v>
      </c>
      <c r="M13" s="20">
        <f t="shared" si="20"/>
        <v>7</v>
      </c>
      <c r="N13" s="11">
        <f t="shared" si="21"/>
        <v>7</v>
      </c>
      <c r="O13" s="101">
        <f>IF(G13="","",IF(A13="NB",O12,IF(N13="",O12+M13,SUM($N$5:$N13))))</f>
        <v>9</v>
      </c>
      <c r="P13" t="str">
        <f t="shared" si="39"/>
        <v>C</v>
      </c>
      <c r="Q13">
        <f t="shared" si="22"/>
        <v>2</v>
      </c>
      <c r="R13" s="101" t="str">
        <f t="shared" si="23"/>
        <v>Y</v>
      </c>
      <c r="S13" t="str">
        <f t="shared" si="24"/>
        <v>N</v>
      </c>
      <c r="T13" t="str">
        <f t="shared" si="25"/>
        <v>N</v>
      </c>
      <c r="U13" t="str">
        <f t="shared" si="6"/>
        <v>5</v>
      </c>
      <c r="V13">
        <f t="shared" si="7"/>
        <v>0</v>
      </c>
      <c r="W13" t="str">
        <f t="shared" si="8"/>
        <v>2</v>
      </c>
      <c r="X13">
        <f t="shared" si="9"/>
        <v>0</v>
      </c>
      <c r="Y13" s="61" t="str">
        <f t="shared" si="26"/>
        <v>N</v>
      </c>
      <c r="Z13" s="61" t="str">
        <f t="shared" si="27"/>
        <v>N</v>
      </c>
      <c r="AA13" s="61" t="str">
        <f t="shared" si="28"/>
        <v>N</v>
      </c>
      <c r="AB13" s="99" t="str">
        <f t="shared" si="29"/>
        <v/>
      </c>
      <c r="AC13" s="99" t="str">
        <f t="shared" si="30"/>
        <v/>
      </c>
      <c r="AD13" s="99" t="str">
        <f t="shared" si="31"/>
        <v/>
      </c>
      <c r="AE13" s="99" t="str">
        <f t="shared" si="32"/>
        <v/>
      </c>
      <c r="AH13" t="str">
        <f t="shared" si="33"/>
        <v>PD</v>
      </c>
      <c r="AI13" t="str">
        <f t="shared" si="34"/>
        <v>TG</v>
      </c>
      <c r="AJ13">
        <f>IF(Dashboard!N13="P",IF(AJ12="",1,AJ12+1),"")</f>
        <v>2</v>
      </c>
      <c r="AK13" t="str">
        <f>IF(Dashboard!N13="B",IF(AK12="",1,AK12+1),"")</f>
        <v/>
      </c>
      <c r="AL13" s="1" t="str">
        <f t="shared" si="10"/>
        <v>01201</v>
      </c>
      <c r="AM13" s="1" t="str">
        <f t="shared" si="10"/>
        <v>10010</v>
      </c>
      <c r="AN13" s="1" t="str">
        <f t="shared" si="40"/>
        <v>201201</v>
      </c>
      <c r="AO13" s="1" t="str">
        <f t="shared" si="41"/>
        <v>010010</v>
      </c>
      <c r="AP13" t="str">
        <f t="shared" si="35"/>
        <v>P</v>
      </c>
      <c r="AQ13" t="str">
        <f t="shared" si="11"/>
        <v>BW</v>
      </c>
      <c r="AR13" t="str">
        <f t="shared" si="42"/>
        <v>L5</v>
      </c>
      <c r="AS13" t="str">
        <f t="shared" si="43"/>
        <v>BL</v>
      </c>
      <c r="AT13" t="str">
        <f t="shared" si="44"/>
        <v>F2</v>
      </c>
      <c r="AU13" t="str">
        <f t="shared" si="36"/>
        <v>5</v>
      </c>
      <c r="AV13" t="str">
        <f t="shared" si="37"/>
        <v>2</v>
      </c>
      <c r="BA13" t="s">
        <v>96</v>
      </c>
      <c r="BB13" t="s">
        <v>49</v>
      </c>
      <c r="BC13" s="77" t="str">
        <f t="shared" si="45"/>
        <v>L12W</v>
      </c>
      <c r="BD13" t="s">
        <v>97</v>
      </c>
    </row>
    <row r="14" spans="1:58" ht="15.75" thickBot="1" x14ac:dyDescent="0.3">
      <c r="A14" s="37" t="str">
        <f t="shared" si="14"/>
        <v>NB</v>
      </c>
      <c r="B14" s="38" t="str">
        <f t="shared" si="38"/>
        <v/>
      </c>
      <c r="C14" s="38" t="str">
        <f t="shared" si="15"/>
        <v>B</v>
      </c>
      <c r="D14" s="38" t="str">
        <f t="shared" si="16"/>
        <v/>
      </c>
      <c r="E14" s="40" t="str">
        <f t="shared" si="17"/>
        <v>L</v>
      </c>
      <c r="G14" s="75" t="str">
        <f>IF(Dashboard!N14="","",Dashboard!N14)</f>
        <v>B</v>
      </c>
      <c r="I14" s="37" t="str">
        <f t="shared" si="18"/>
        <v/>
      </c>
      <c r="J14" s="20" t="str">
        <f t="shared" si="4"/>
        <v/>
      </c>
      <c r="K14" s="20" t="str">
        <f t="shared" si="5"/>
        <v>B</v>
      </c>
      <c r="L14" s="20" t="str">
        <f t="shared" si="19"/>
        <v>W</v>
      </c>
      <c r="M14" s="20">
        <f t="shared" si="20"/>
        <v>0</v>
      </c>
      <c r="N14" s="11" t="str">
        <f t="shared" si="21"/>
        <v/>
      </c>
      <c r="O14" s="101">
        <f>IF(G14="","",IF(A14="NB",O13,IF(N14="",O13+M14,SUM($N$5:$N14))))</f>
        <v>9</v>
      </c>
      <c r="P14" t="str">
        <f t="shared" si="39"/>
        <v>S</v>
      </c>
      <c r="Q14">
        <f t="shared" si="22"/>
        <v>1</v>
      </c>
      <c r="R14" s="101" t="str">
        <f t="shared" si="23"/>
        <v>N</v>
      </c>
      <c r="S14" t="str">
        <f t="shared" si="24"/>
        <v>N</v>
      </c>
      <c r="T14" t="str">
        <f t="shared" si="25"/>
        <v>N</v>
      </c>
      <c r="U14">
        <f t="shared" si="6"/>
        <v>1</v>
      </c>
      <c r="V14">
        <f t="shared" si="7"/>
        <v>0</v>
      </c>
      <c r="W14">
        <f t="shared" si="8"/>
        <v>0</v>
      </c>
      <c r="X14">
        <f t="shared" si="9"/>
        <v>1</v>
      </c>
      <c r="Y14" s="61" t="str">
        <f t="shared" si="26"/>
        <v>N</v>
      </c>
      <c r="Z14" s="61" t="str">
        <f t="shared" si="27"/>
        <v>N</v>
      </c>
      <c r="AA14" s="61" t="str">
        <f t="shared" si="28"/>
        <v>N</v>
      </c>
      <c r="AB14" s="99" t="str">
        <f t="shared" si="29"/>
        <v/>
      </c>
      <c r="AC14" s="99" t="str">
        <f t="shared" si="30"/>
        <v/>
      </c>
      <c r="AD14" s="99" t="str">
        <f t="shared" si="31"/>
        <v/>
      </c>
      <c r="AE14" s="99" t="str">
        <f t="shared" si="32"/>
        <v/>
      </c>
      <c r="AH14" t="str">
        <f t="shared" si="33"/>
        <v>PD</v>
      </c>
      <c r="AI14" t="str">
        <f t="shared" si="34"/>
        <v>TG</v>
      </c>
      <c r="AJ14" t="str">
        <f>IF(Dashboard!N14="P",IF(AJ13="",1,AJ13+1),"")</f>
        <v/>
      </c>
      <c r="AK14">
        <f>IF(Dashboard!N14="B",IF(AK13="",1,AK13+1),"")</f>
        <v>1</v>
      </c>
      <c r="AL14" s="1" t="str">
        <f t="shared" si="10"/>
        <v>12012</v>
      </c>
      <c r="AM14" s="1" t="str">
        <f t="shared" si="10"/>
        <v>00100</v>
      </c>
      <c r="AN14" s="1" t="str">
        <f t="shared" si="40"/>
        <v>012012</v>
      </c>
      <c r="AO14" s="1" t="str">
        <f t="shared" si="41"/>
        <v>100100</v>
      </c>
      <c r="AP14" t="str">
        <f t="shared" si="35"/>
        <v>P</v>
      </c>
      <c r="AQ14" t="str">
        <f t="shared" si="11"/>
        <v>L5W</v>
      </c>
      <c r="AR14" t="str">
        <f t="shared" si="42"/>
        <v>B</v>
      </c>
      <c r="AS14" t="str">
        <f t="shared" si="43"/>
        <v>F2W</v>
      </c>
      <c r="AT14" t="str">
        <f t="shared" si="44"/>
        <v>B</v>
      </c>
      <c r="AU14">
        <f t="shared" si="36"/>
        <v>1</v>
      </c>
      <c r="AV14">
        <f t="shared" si="37"/>
        <v>1</v>
      </c>
      <c r="BA14" t="s">
        <v>97</v>
      </c>
      <c r="BB14" t="s">
        <v>49</v>
      </c>
      <c r="BC14" s="77" t="str">
        <f t="shared" si="45"/>
        <v>L13W</v>
      </c>
      <c r="BD14" t="s">
        <v>98</v>
      </c>
    </row>
    <row r="15" spans="1:58" ht="15.75" thickBot="1" x14ac:dyDescent="0.3">
      <c r="A15" s="37" t="str">
        <f t="shared" si="14"/>
        <v>B3</v>
      </c>
      <c r="B15" s="38" t="str">
        <f t="shared" si="38"/>
        <v/>
      </c>
      <c r="C15" s="38" t="str">
        <f t="shared" si="15"/>
        <v>F2</v>
      </c>
      <c r="D15" s="38" t="str">
        <f t="shared" si="16"/>
        <v/>
      </c>
      <c r="E15" s="40" t="str">
        <f t="shared" si="17"/>
        <v>W</v>
      </c>
      <c r="G15" s="75" t="str">
        <f>IF(Dashboard!N15="","",Dashboard!N15)</f>
        <v>P</v>
      </c>
      <c r="I15" s="37" t="str">
        <f t="shared" si="18"/>
        <v/>
      </c>
      <c r="J15" s="20" t="str">
        <f t="shared" si="4"/>
        <v/>
      </c>
      <c r="K15" s="20" t="str">
        <f t="shared" si="5"/>
        <v>L5</v>
      </c>
      <c r="L15" s="20" t="str">
        <f t="shared" si="19"/>
        <v>L</v>
      </c>
      <c r="M15" s="20">
        <f t="shared" si="20"/>
        <v>-3</v>
      </c>
      <c r="N15" s="11" t="str">
        <f t="shared" si="21"/>
        <v/>
      </c>
      <c r="O15" s="101">
        <f>IF(G15="","",IF(A15="NB",O14,IF(N15="",O14+M15,SUM($N$5:$N15))))</f>
        <v>6</v>
      </c>
      <c r="P15" t="str">
        <f t="shared" si="39"/>
        <v>C</v>
      </c>
      <c r="Q15">
        <f t="shared" si="22"/>
        <v>2</v>
      </c>
      <c r="R15" s="101" t="str">
        <f t="shared" si="23"/>
        <v>N</v>
      </c>
      <c r="S15" t="str">
        <f t="shared" si="24"/>
        <v>N</v>
      </c>
      <c r="T15" t="str">
        <f t="shared" si="25"/>
        <v>N</v>
      </c>
      <c r="U15" t="str">
        <f t="shared" si="6"/>
        <v>2</v>
      </c>
      <c r="V15">
        <f t="shared" si="7"/>
        <v>0</v>
      </c>
      <c r="W15">
        <f t="shared" si="8"/>
        <v>0</v>
      </c>
      <c r="X15" t="str">
        <f t="shared" si="9"/>
        <v>5</v>
      </c>
      <c r="Y15" s="61" t="str">
        <f t="shared" si="26"/>
        <v>N</v>
      </c>
      <c r="Z15" s="61" t="str">
        <f t="shared" si="27"/>
        <v>N</v>
      </c>
      <c r="AA15" s="61" t="str">
        <f t="shared" si="28"/>
        <v>N</v>
      </c>
      <c r="AB15" s="99" t="str">
        <f t="shared" si="29"/>
        <v/>
      </c>
      <c r="AC15" s="99" t="str">
        <f t="shared" si="30"/>
        <v/>
      </c>
      <c r="AD15" s="99" t="str">
        <f t="shared" si="31"/>
        <v/>
      </c>
      <c r="AE15" s="99" t="str">
        <f t="shared" si="32"/>
        <v/>
      </c>
      <c r="AH15" t="str">
        <f t="shared" si="33"/>
        <v>PD</v>
      </c>
      <c r="AI15" t="str">
        <f t="shared" si="34"/>
        <v>TG</v>
      </c>
      <c r="AJ15">
        <f>IF(Dashboard!N15="P",IF(AJ14="",1,AJ14+1),"")</f>
        <v>1</v>
      </c>
      <c r="AK15" t="str">
        <f>IF(Dashboard!N15="B",IF(AK14="",1,AK14+1),"")</f>
        <v/>
      </c>
      <c r="AL15" s="1" t="str">
        <f t="shared" si="10"/>
        <v>20120</v>
      </c>
      <c r="AM15" s="1" t="str">
        <f t="shared" si="10"/>
        <v>01001</v>
      </c>
      <c r="AN15" s="1" t="str">
        <f t="shared" si="40"/>
        <v>120120</v>
      </c>
      <c r="AO15" s="1" t="str">
        <f t="shared" si="41"/>
        <v>001001</v>
      </c>
      <c r="AP15" t="str">
        <f t="shared" si="35"/>
        <v>P</v>
      </c>
      <c r="AQ15" t="str">
        <f t="shared" si="11"/>
        <v>BL</v>
      </c>
      <c r="AR15" t="str">
        <f t="shared" si="42"/>
        <v>F2</v>
      </c>
      <c r="AS15" t="str">
        <f t="shared" si="43"/>
        <v>BW</v>
      </c>
      <c r="AT15" t="str">
        <f t="shared" si="44"/>
        <v>L5</v>
      </c>
      <c r="AU15" t="str">
        <f t="shared" si="36"/>
        <v>2</v>
      </c>
      <c r="AV15" t="str">
        <f t="shared" si="37"/>
        <v>5</v>
      </c>
      <c r="BA15" t="s">
        <v>98</v>
      </c>
      <c r="BB15" t="s">
        <v>49</v>
      </c>
      <c r="BC15" s="77" t="str">
        <f t="shared" si="45"/>
        <v>L14W</v>
      </c>
      <c r="BD15" t="s">
        <v>99</v>
      </c>
    </row>
    <row r="16" spans="1:58" ht="15.75" thickBot="1" x14ac:dyDescent="0.3">
      <c r="A16" s="37" t="str">
        <f t="shared" si="14"/>
        <v>P3</v>
      </c>
      <c r="B16" s="38" t="str">
        <f t="shared" si="38"/>
        <v/>
      </c>
      <c r="C16" s="38" t="str">
        <f t="shared" si="15"/>
        <v>B</v>
      </c>
      <c r="D16" s="38" t="str">
        <f t="shared" si="16"/>
        <v/>
      </c>
      <c r="E16" s="40" t="str">
        <f t="shared" si="17"/>
        <v>L</v>
      </c>
      <c r="G16" s="75" t="str">
        <f>IF(Dashboard!N16="","",Dashboard!N16)</f>
        <v>B</v>
      </c>
      <c r="I16" s="37" t="str">
        <f t="shared" si="18"/>
        <v/>
      </c>
      <c r="J16" s="20" t="str">
        <f t="shared" si="4"/>
        <v>F2</v>
      </c>
      <c r="K16" s="20" t="str">
        <f t="shared" si="5"/>
        <v/>
      </c>
      <c r="L16" s="20" t="str">
        <f t="shared" si="19"/>
        <v>L</v>
      </c>
      <c r="M16" s="20">
        <f t="shared" si="20"/>
        <v>-6</v>
      </c>
      <c r="N16" s="11" t="str">
        <f t="shared" si="21"/>
        <v/>
      </c>
      <c r="O16" s="101">
        <f>IF(G16="","",IF(A16="NB",O15,IF(N16="",O15+M16,SUM($N$5:$N16))))</f>
        <v>0</v>
      </c>
      <c r="P16" t="str">
        <f t="shared" si="39"/>
        <v>C</v>
      </c>
      <c r="Q16">
        <f t="shared" si="22"/>
        <v>3</v>
      </c>
      <c r="R16" s="101" t="str">
        <f t="shared" si="23"/>
        <v>N</v>
      </c>
      <c r="S16" t="str">
        <f t="shared" si="24"/>
        <v>N</v>
      </c>
      <c r="T16" t="str">
        <f t="shared" si="25"/>
        <v>N</v>
      </c>
      <c r="U16">
        <f t="shared" si="6"/>
        <v>1</v>
      </c>
      <c r="V16">
        <f t="shared" si="7"/>
        <v>0</v>
      </c>
      <c r="W16" t="str">
        <f t="shared" si="8"/>
        <v>2</v>
      </c>
      <c r="X16">
        <f t="shared" si="9"/>
        <v>0</v>
      </c>
      <c r="Y16" s="61" t="str">
        <f t="shared" si="26"/>
        <v>N</v>
      </c>
      <c r="Z16" s="61" t="str">
        <f t="shared" si="27"/>
        <v>N</v>
      </c>
      <c r="AA16" s="61" t="str">
        <f t="shared" si="28"/>
        <v>N</v>
      </c>
      <c r="AB16" s="99" t="str">
        <f t="shared" si="29"/>
        <v/>
      </c>
      <c r="AC16" s="99" t="str">
        <f t="shared" si="30"/>
        <v/>
      </c>
      <c r="AD16" s="99" t="str">
        <f t="shared" si="31"/>
        <v/>
      </c>
      <c r="AE16" s="99" t="str">
        <f t="shared" si="32"/>
        <v/>
      </c>
      <c r="AH16" t="str">
        <f t="shared" si="33"/>
        <v>PD</v>
      </c>
      <c r="AI16" t="str">
        <f t="shared" si="34"/>
        <v>TG</v>
      </c>
      <c r="AJ16" t="str">
        <f>IF(Dashboard!N16="P",IF(AJ15="",1,AJ15+1),"")</f>
        <v/>
      </c>
      <c r="AK16">
        <f>IF(Dashboard!N16="B",IF(AK15="",1,AK15+1),"")</f>
        <v>1</v>
      </c>
      <c r="AL16" s="1" t="str">
        <f t="shared" si="10"/>
        <v>01201</v>
      </c>
      <c r="AM16" s="1" t="str">
        <f t="shared" si="10"/>
        <v>10010</v>
      </c>
      <c r="AN16" s="1" t="str">
        <f t="shared" ref="AN16:AN79" si="46">IF(AJ10="",0,AJ10)&amp;IF(AJ11="",0,AJ11)&amp;IF(AJ12="",0,AJ12)&amp;IF(AJ13="",0,AJ13)&amp;IF(AJ14="",0,AJ14)&amp;IF(AJ15="",0,AJ15)</f>
        <v>201201</v>
      </c>
      <c r="AO16" s="1" t="str">
        <f t="shared" ref="AO16:AO79" si="47">IF(AK10="",0,AK10)&amp;IF(AK11="",0,AK11)&amp;IF(AK12="",0,AK12)&amp;IF(AK13="",0,AK13)&amp;IF(AK14="",0,AK14)&amp;IF(AK15="",0,AK15)</f>
        <v>010010</v>
      </c>
      <c r="AP16" t="str">
        <f t="shared" si="35"/>
        <v>P</v>
      </c>
      <c r="AQ16" t="str">
        <f t="shared" si="11"/>
        <v>F2W</v>
      </c>
      <c r="AR16" t="str">
        <f t="shared" si="42"/>
        <v>B</v>
      </c>
      <c r="AS16" t="str">
        <f t="shared" si="43"/>
        <v>L5L</v>
      </c>
      <c r="AT16" t="str">
        <f t="shared" si="44"/>
        <v>F2</v>
      </c>
      <c r="AU16">
        <f t="shared" si="36"/>
        <v>1</v>
      </c>
      <c r="AV16" t="str">
        <f t="shared" si="37"/>
        <v>2</v>
      </c>
      <c r="BA16" t="s">
        <v>89</v>
      </c>
      <c r="BB16" t="s">
        <v>48</v>
      </c>
      <c r="BC16" s="77" t="str">
        <f t="shared" ref="BC16:BC30" si="48">BA16&amp;BB16</f>
        <v>F2L</v>
      </c>
      <c r="BD16" t="s">
        <v>100</v>
      </c>
    </row>
    <row r="17" spans="1:56" ht="15.75" thickBot="1" x14ac:dyDescent="0.3">
      <c r="A17" s="37" t="str">
        <f t="shared" si="14"/>
        <v>B1</v>
      </c>
      <c r="B17" s="38" t="str">
        <f t="shared" si="38"/>
        <v/>
      </c>
      <c r="C17" s="38" t="str">
        <f t="shared" si="15"/>
        <v>F2</v>
      </c>
      <c r="D17" s="38" t="str">
        <f t="shared" si="16"/>
        <v/>
      </c>
      <c r="E17" s="40" t="str">
        <f t="shared" si="17"/>
        <v>L</v>
      </c>
      <c r="G17" s="75" t="str">
        <f>IF(Dashboard!N17="","",Dashboard!N17)</f>
        <v>B</v>
      </c>
      <c r="I17" s="37" t="str">
        <f t="shared" si="18"/>
        <v/>
      </c>
      <c r="J17" s="20" t="str">
        <f t="shared" si="4"/>
        <v/>
      </c>
      <c r="K17" s="20" t="str">
        <f t="shared" si="5"/>
        <v>F3</v>
      </c>
      <c r="L17" s="20" t="str">
        <f t="shared" si="19"/>
        <v>W</v>
      </c>
      <c r="M17" s="20">
        <f t="shared" si="20"/>
        <v>-5</v>
      </c>
      <c r="N17" s="11" t="str">
        <f t="shared" si="21"/>
        <v/>
      </c>
      <c r="O17" s="101">
        <f>IF(G17="","",IF(A17="NB",O16,IF(N17="",O16+M17,SUM($N$5:$N17))))</f>
        <v>-5</v>
      </c>
      <c r="P17" t="str">
        <f t="shared" si="39"/>
        <v>C</v>
      </c>
      <c r="Q17">
        <f t="shared" si="22"/>
        <v>4</v>
      </c>
      <c r="R17" s="101" t="str">
        <f t="shared" si="23"/>
        <v>N</v>
      </c>
      <c r="S17" t="str">
        <f t="shared" si="24"/>
        <v>N</v>
      </c>
      <c r="T17" t="str">
        <f t="shared" si="25"/>
        <v>N</v>
      </c>
      <c r="U17" t="str">
        <f t="shared" si="6"/>
        <v>2</v>
      </c>
      <c r="V17">
        <f t="shared" si="7"/>
        <v>0</v>
      </c>
      <c r="W17">
        <f t="shared" si="8"/>
        <v>0</v>
      </c>
      <c r="X17" t="str">
        <f t="shared" si="9"/>
        <v>3</v>
      </c>
      <c r="Y17" s="61" t="str">
        <f t="shared" si="26"/>
        <v>N</v>
      </c>
      <c r="Z17" s="61" t="str">
        <f t="shared" si="27"/>
        <v>N</v>
      </c>
      <c r="AA17" s="61" t="str">
        <f t="shared" si="28"/>
        <v>N</v>
      </c>
      <c r="AB17" s="99" t="str">
        <f t="shared" si="29"/>
        <v/>
      </c>
      <c r="AC17" s="99" t="str">
        <f t="shared" si="30"/>
        <v/>
      </c>
      <c r="AD17" s="99" t="str">
        <f t="shared" si="31"/>
        <v/>
      </c>
      <c r="AE17" s="99" t="str">
        <f t="shared" si="32"/>
        <v/>
      </c>
      <c r="AH17" t="str">
        <f t="shared" si="33"/>
        <v>PD</v>
      </c>
      <c r="AI17" t="str">
        <f t="shared" si="34"/>
        <v>TG</v>
      </c>
      <c r="AJ17" t="str">
        <f>IF(Dashboard!N17="P",IF(AJ16="",1,AJ16+1),"")</f>
        <v/>
      </c>
      <c r="AK17">
        <f>IF(Dashboard!N17="B",IF(AK16="",1,AK16+1),"")</f>
        <v>2</v>
      </c>
      <c r="AL17" s="1" t="str">
        <f t="shared" si="10"/>
        <v>12010</v>
      </c>
      <c r="AM17" s="1" t="str">
        <f t="shared" si="10"/>
        <v>00101</v>
      </c>
      <c r="AN17" s="1" t="str">
        <f t="shared" si="46"/>
        <v>012010</v>
      </c>
      <c r="AO17" s="1" t="str">
        <f t="shared" si="47"/>
        <v>100101</v>
      </c>
      <c r="AP17" t="str">
        <f t="shared" si="35"/>
        <v>P</v>
      </c>
      <c r="AQ17" t="str">
        <f t="shared" si="11"/>
        <v>BL</v>
      </c>
      <c r="AR17" t="str">
        <f t="shared" si="42"/>
        <v>F2</v>
      </c>
      <c r="AS17" t="str">
        <f t="shared" si="43"/>
        <v>F2L</v>
      </c>
      <c r="AT17" t="str">
        <f t="shared" si="44"/>
        <v>F3</v>
      </c>
      <c r="AU17" t="str">
        <f t="shared" si="36"/>
        <v>2</v>
      </c>
      <c r="AV17" t="str">
        <f t="shared" si="37"/>
        <v>3</v>
      </c>
      <c r="BA17" t="s">
        <v>100</v>
      </c>
      <c r="BB17" t="s">
        <v>48</v>
      </c>
      <c r="BC17" s="77" t="str">
        <f t="shared" si="48"/>
        <v>F3L</v>
      </c>
      <c r="BD17" t="s">
        <v>101</v>
      </c>
    </row>
    <row r="18" spans="1:56" ht="15.75" thickBot="1" x14ac:dyDescent="0.3">
      <c r="A18" s="37" t="str">
        <f t="shared" si="14"/>
        <v>B1</v>
      </c>
      <c r="B18" s="38" t="str">
        <f t="shared" si="38"/>
        <v/>
      </c>
      <c r="C18" s="38" t="str">
        <f t="shared" si="15"/>
        <v/>
      </c>
      <c r="D18" s="38" t="str">
        <f t="shared" si="16"/>
        <v>F3</v>
      </c>
      <c r="E18" s="40" t="str">
        <f t="shared" si="17"/>
        <v>W</v>
      </c>
      <c r="G18" s="75" t="str">
        <f>IF(Dashboard!N18="","",Dashboard!N18)</f>
        <v>B</v>
      </c>
      <c r="I18" s="37" t="str">
        <f t="shared" si="18"/>
        <v/>
      </c>
      <c r="J18" s="20" t="str">
        <f t="shared" si="4"/>
        <v>F2</v>
      </c>
      <c r="K18" s="20" t="str">
        <f t="shared" si="5"/>
        <v/>
      </c>
      <c r="L18" s="20" t="str">
        <f t="shared" si="19"/>
        <v>L</v>
      </c>
      <c r="M18" s="20">
        <f t="shared" si="20"/>
        <v>-4</v>
      </c>
      <c r="N18" s="11" t="str">
        <f t="shared" si="21"/>
        <v/>
      </c>
      <c r="O18" s="101">
        <f>IF(G18="","",IF(A18="NB",O17,IF(N18="",O17+M18,SUM($N$5:$N18))))</f>
        <v>-9</v>
      </c>
      <c r="P18" t="str">
        <f t="shared" si="39"/>
        <v>C</v>
      </c>
      <c r="Q18">
        <f t="shared" si="22"/>
        <v>5</v>
      </c>
      <c r="R18" s="101" t="str">
        <f t="shared" si="23"/>
        <v>N</v>
      </c>
      <c r="S18" t="str">
        <f t="shared" si="24"/>
        <v>N</v>
      </c>
      <c r="T18" t="str">
        <f t="shared" si="25"/>
        <v>N</v>
      </c>
      <c r="U18">
        <f t="shared" si="6"/>
        <v>0</v>
      </c>
      <c r="V18" t="str">
        <f t="shared" si="7"/>
        <v>3</v>
      </c>
      <c r="W18" t="str">
        <f t="shared" si="8"/>
        <v>2</v>
      </c>
      <c r="X18">
        <f t="shared" si="9"/>
        <v>0</v>
      </c>
      <c r="Y18" s="61" t="str">
        <f t="shared" si="26"/>
        <v>N</v>
      </c>
      <c r="Z18" s="61" t="str">
        <f t="shared" si="27"/>
        <v>N</v>
      </c>
      <c r="AA18" s="61" t="str">
        <f t="shared" si="28"/>
        <v>N</v>
      </c>
      <c r="AB18" s="99" t="str">
        <f t="shared" si="29"/>
        <v/>
      </c>
      <c r="AC18" s="99" t="str">
        <f t="shared" si="30"/>
        <v/>
      </c>
      <c r="AD18" s="99" t="str">
        <f t="shared" si="31"/>
        <v/>
      </c>
      <c r="AE18" s="99" t="str">
        <f t="shared" si="32"/>
        <v/>
      </c>
      <c r="AH18" t="str">
        <f t="shared" si="33"/>
        <v>PD</v>
      </c>
      <c r="AI18" t="str">
        <f t="shared" si="34"/>
        <v>TG</v>
      </c>
      <c r="AJ18" t="str">
        <f>IF(Dashboard!N18="P",IF(AJ17="",1,AJ17+1),"")</f>
        <v/>
      </c>
      <c r="AK18">
        <f>IF(Dashboard!N18="B",IF(AK17="",1,AK17+1),"")</f>
        <v>3</v>
      </c>
      <c r="AL18" s="1" t="str">
        <f t="shared" si="10"/>
        <v>20100</v>
      </c>
      <c r="AM18" s="1" t="str">
        <f t="shared" si="10"/>
        <v>01012</v>
      </c>
      <c r="AN18" s="1" t="str">
        <f t="shared" si="46"/>
        <v>120100</v>
      </c>
      <c r="AO18" s="1" t="str">
        <f t="shared" si="47"/>
        <v>001012</v>
      </c>
      <c r="AP18" t="str">
        <f t="shared" si="35"/>
        <v>B</v>
      </c>
      <c r="AQ18" t="str">
        <f t="shared" si="11"/>
        <v>F2L</v>
      </c>
      <c r="AR18" t="str">
        <f t="shared" si="42"/>
        <v>F3</v>
      </c>
      <c r="AS18" t="str">
        <f t="shared" si="43"/>
        <v>F3W</v>
      </c>
      <c r="AT18" t="str">
        <f t="shared" si="44"/>
        <v>F2</v>
      </c>
      <c r="AU18" t="str">
        <f t="shared" si="36"/>
        <v>3</v>
      </c>
      <c r="AV18" t="str">
        <f t="shared" si="37"/>
        <v>2</v>
      </c>
      <c r="BA18" t="s">
        <v>101</v>
      </c>
      <c r="BB18" t="s">
        <v>48</v>
      </c>
      <c r="BC18" s="77" t="str">
        <f t="shared" si="48"/>
        <v>F4L</v>
      </c>
      <c r="BD18" t="s">
        <v>102</v>
      </c>
    </row>
    <row r="19" spans="1:56" ht="15.75" thickBot="1" x14ac:dyDescent="0.3">
      <c r="A19" s="37" t="str">
        <f t="shared" si="14"/>
        <v>P1</v>
      </c>
      <c r="B19" s="38" t="str">
        <f t="shared" si="38"/>
        <v/>
      </c>
      <c r="C19" s="38" t="str">
        <f t="shared" si="15"/>
        <v/>
      </c>
      <c r="D19" s="38" t="str">
        <f t="shared" si="16"/>
        <v>F2</v>
      </c>
      <c r="E19" s="40" t="str">
        <f t="shared" si="17"/>
        <v>L</v>
      </c>
      <c r="G19" s="75" t="str">
        <f>IF(Dashboard!N19="","",Dashboard!N19)</f>
        <v>P</v>
      </c>
      <c r="I19" s="37" t="str">
        <f t="shared" si="18"/>
        <v/>
      </c>
      <c r="J19" s="20" t="str">
        <f t="shared" si="4"/>
        <v>F3</v>
      </c>
      <c r="K19" s="20" t="str">
        <f t="shared" si="5"/>
        <v/>
      </c>
      <c r="L19" s="20" t="str">
        <f t="shared" si="19"/>
        <v>W</v>
      </c>
      <c r="M19" s="20">
        <f t="shared" si="20"/>
        <v>-3</v>
      </c>
      <c r="N19" s="11">
        <f t="shared" si="21"/>
        <v>-3</v>
      </c>
      <c r="O19" s="101">
        <f>IF(G19="","",IF(A19="NB",O18,IF(N19="",O18+M19,SUM($N$5:$N19))))</f>
        <v>6</v>
      </c>
      <c r="P19" t="str">
        <f t="shared" si="39"/>
        <v>C</v>
      </c>
      <c r="Q19">
        <f t="shared" si="22"/>
        <v>6</v>
      </c>
      <c r="R19" s="101" t="str">
        <f t="shared" si="23"/>
        <v>N</v>
      </c>
      <c r="S19" t="str">
        <f t="shared" si="24"/>
        <v>Y</v>
      </c>
      <c r="T19" t="str">
        <f t="shared" si="25"/>
        <v>R</v>
      </c>
      <c r="U19">
        <f t="shared" si="6"/>
        <v>0</v>
      </c>
      <c r="V19" t="str">
        <f t="shared" si="7"/>
        <v>2</v>
      </c>
      <c r="W19" t="str">
        <f t="shared" si="8"/>
        <v>3</v>
      </c>
      <c r="X19">
        <f t="shared" si="9"/>
        <v>0</v>
      </c>
      <c r="Y19" s="61" t="str">
        <f t="shared" si="26"/>
        <v>N</v>
      </c>
      <c r="Z19" s="61" t="str">
        <f t="shared" si="27"/>
        <v>N</v>
      </c>
      <c r="AA19" s="61" t="str">
        <f t="shared" si="28"/>
        <v>N</v>
      </c>
      <c r="AB19" s="99" t="str">
        <f t="shared" si="29"/>
        <v/>
      </c>
      <c r="AC19" s="99" t="str">
        <f t="shared" si="30"/>
        <v/>
      </c>
      <c r="AD19" s="99" t="str">
        <f t="shared" si="31"/>
        <v/>
      </c>
      <c r="AE19" s="99" t="str">
        <f t="shared" si="32"/>
        <v/>
      </c>
      <c r="AH19" t="str">
        <f t="shared" si="33"/>
        <v>PD</v>
      </c>
      <c r="AI19" t="str">
        <f t="shared" si="34"/>
        <v>TG</v>
      </c>
      <c r="AJ19">
        <f>IF(Dashboard!N19="P",IF(AJ18="",1,AJ18+1),"")</f>
        <v>1</v>
      </c>
      <c r="AK19" t="str">
        <f>IF(Dashboard!N19="B",IF(AK18="",1,AK18+1),"")</f>
        <v/>
      </c>
      <c r="AL19" s="1" t="str">
        <f t="shared" si="10"/>
        <v>01000</v>
      </c>
      <c r="AM19" s="1" t="str">
        <f t="shared" si="10"/>
        <v>10123</v>
      </c>
      <c r="AN19" s="1" t="str">
        <f t="shared" si="46"/>
        <v>201000</v>
      </c>
      <c r="AO19" s="1" t="str">
        <f t="shared" si="47"/>
        <v>010123</v>
      </c>
      <c r="AP19" t="str">
        <f t="shared" si="35"/>
        <v>B</v>
      </c>
      <c r="AQ19" t="str">
        <f t="shared" si="11"/>
        <v>F3W</v>
      </c>
      <c r="AR19" t="str">
        <f t="shared" si="42"/>
        <v>F2</v>
      </c>
      <c r="AS19" t="str">
        <f t="shared" si="43"/>
        <v>F2L</v>
      </c>
      <c r="AT19" t="str">
        <f t="shared" si="44"/>
        <v>F3</v>
      </c>
      <c r="AU19" t="str">
        <f t="shared" si="36"/>
        <v>2</v>
      </c>
      <c r="AV19" t="str">
        <f t="shared" si="37"/>
        <v>3</v>
      </c>
      <c r="BA19" t="s">
        <v>102</v>
      </c>
      <c r="BB19" t="s">
        <v>48</v>
      </c>
      <c r="BC19" s="77" t="str">
        <f t="shared" si="48"/>
        <v>F5L</v>
      </c>
      <c r="BD19" t="s">
        <v>103</v>
      </c>
    </row>
    <row r="20" spans="1:56" ht="15.75" thickBot="1" x14ac:dyDescent="0.3">
      <c r="A20" s="37" t="str">
        <f t="shared" si="14"/>
        <v>NB</v>
      </c>
      <c r="B20" s="38" t="str">
        <f t="shared" si="38"/>
        <v/>
      </c>
      <c r="C20" s="38" t="str">
        <f t="shared" si="15"/>
        <v/>
      </c>
      <c r="D20" s="38" t="str">
        <f t="shared" si="16"/>
        <v>B</v>
      </c>
      <c r="E20" s="40" t="str">
        <f t="shared" si="17"/>
        <v>L</v>
      </c>
      <c r="G20" s="75" t="str">
        <f>IF(Dashboard!N20="","",Dashboard!N20)</f>
        <v>P</v>
      </c>
      <c r="I20" s="37" t="str">
        <f t="shared" si="18"/>
        <v/>
      </c>
      <c r="J20" s="20" t="str">
        <f t="shared" si="4"/>
        <v>B</v>
      </c>
      <c r="K20" s="20" t="str">
        <f t="shared" si="5"/>
        <v/>
      </c>
      <c r="L20" s="20" t="str">
        <f t="shared" si="19"/>
        <v>W</v>
      </c>
      <c r="M20" s="20">
        <f t="shared" si="20"/>
        <v>0</v>
      </c>
      <c r="N20" s="11" t="str">
        <f t="shared" si="21"/>
        <v/>
      </c>
      <c r="O20" s="101">
        <f>IF(G20="","",IF(A20="NB",O19,IF(N20="",O19+M20,SUM($N$5:$N20))))</f>
        <v>6</v>
      </c>
      <c r="P20" t="str">
        <f t="shared" si="39"/>
        <v>S</v>
      </c>
      <c r="Q20">
        <f t="shared" si="22"/>
        <v>1</v>
      </c>
      <c r="R20" s="101" t="str">
        <f t="shared" si="23"/>
        <v>N</v>
      </c>
      <c r="S20" t="str">
        <f t="shared" si="24"/>
        <v>N</v>
      </c>
      <c r="T20" t="str">
        <f t="shared" ref="T20:T74" si="49">IF(G20="","",IF(AND(M20&lt;-6,Q20&gt;6,ABS(M20)&gt;Q20-2),"R","N"))</f>
        <v>N</v>
      </c>
      <c r="U20">
        <f t="shared" si="6"/>
        <v>0</v>
      </c>
      <c r="V20">
        <f t="shared" si="7"/>
        <v>1</v>
      </c>
      <c r="W20">
        <f t="shared" si="8"/>
        <v>1</v>
      </c>
      <c r="X20">
        <f t="shared" si="9"/>
        <v>0</v>
      </c>
      <c r="Y20" s="61" t="str">
        <f t="shared" si="26"/>
        <v>N</v>
      </c>
      <c r="Z20" s="61" t="str">
        <f t="shared" si="27"/>
        <v>N</v>
      </c>
      <c r="AA20" s="61" t="str">
        <f t="shared" si="28"/>
        <v>N</v>
      </c>
      <c r="AB20" s="99" t="str">
        <f t="shared" si="29"/>
        <v/>
      </c>
      <c r="AC20" s="99" t="str">
        <f t="shared" si="30"/>
        <v/>
      </c>
      <c r="AD20" s="99" t="str">
        <f t="shared" si="31"/>
        <v/>
      </c>
      <c r="AE20" s="99" t="str">
        <f t="shared" si="32"/>
        <v/>
      </c>
      <c r="AH20" t="str">
        <f t="shared" si="33"/>
        <v>PD</v>
      </c>
      <c r="AI20" t="str">
        <f t="shared" si="34"/>
        <v>TG</v>
      </c>
      <c r="AJ20">
        <f>IF(Dashboard!N20="P",IF(AJ19="",1,AJ19+1),"")</f>
        <v>2</v>
      </c>
      <c r="AK20" t="str">
        <f>IF(Dashboard!N20="B",IF(AK19="",1,AK19+1),"")</f>
        <v/>
      </c>
      <c r="AL20" s="1" t="str">
        <f t="shared" si="10"/>
        <v>10001</v>
      </c>
      <c r="AM20" s="1" t="str">
        <f t="shared" si="10"/>
        <v>01230</v>
      </c>
      <c r="AN20" s="1" t="str">
        <f t="shared" si="46"/>
        <v>010001</v>
      </c>
      <c r="AO20" s="1" t="str">
        <f t="shared" si="47"/>
        <v>101230</v>
      </c>
      <c r="AP20" t="str">
        <f t="shared" si="35"/>
        <v>B</v>
      </c>
      <c r="AQ20" t="str">
        <f t="shared" si="11"/>
        <v>F2L</v>
      </c>
      <c r="AR20" t="str">
        <f t="shared" si="42"/>
        <v>B</v>
      </c>
      <c r="AS20" t="str">
        <f t="shared" si="43"/>
        <v>F3W</v>
      </c>
      <c r="AT20" t="str">
        <f t="shared" si="44"/>
        <v>B</v>
      </c>
      <c r="AU20">
        <f t="shared" si="36"/>
        <v>1</v>
      </c>
      <c r="AV20">
        <f t="shared" si="37"/>
        <v>1</v>
      </c>
      <c r="BA20" t="s">
        <v>103</v>
      </c>
      <c r="BB20" t="s">
        <v>48</v>
      </c>
      <c r="BC20" s="77" t="str">
        <f t="shared" si="48"/>
        <v>F6L</v>
      </c>
      <c r="BD20" t="s">
        <v>104</v>
      </c>
    </row>
    <row r="21" spans="1:56" ht="15.75" thickBot="1" x14ac:dyDescent="0.3">
      <c r="A21" s="37" t="str">
        <f t="shared" si="14"/>
        <v>B7</v>
      </c>
      <c r="B21" s="38" t="str">
        <f t="shared" si="38"/>
        <v/>
      </c>
      <c r="C21" s="38" t="str">
        <f t="shared" si="15"/>
        <v/>
      </c>
      <c r="D21" s="38" t="str">
        <f t="shared" si="16"/>
        <v>F2</v>
      </c>
      <c r="E21" s="40" t="str">
        <f t="shared" si="17"/>
        <v>W</v>
      </c>
      <c r="G21" s="75" t="str">
        <f>IF(Dashboard!N21="","",Dashboard!N21)</f>
        <v>B</v>
      </c>
      <c r="I21" s="37" t="str">
        <f t="shared" si="18"/>
        <v/>
      </c>
      <c r="J21" s="20" t="str">
        <f t="shared" si="4"/>
        <v/>
      </c>
      <c r="K21" s="20" t="str">
        <f t="shared" si="5"/>
        <v>L5</v>
      </c>
      <c r="L21" s="20" t="str">
        <f t="shared" si="19"/>
        <v>W</v>
      </c>
      <c r="M21" s="20">
        <f t="shared" si="20"/>
        <v>7</v>
      </c>
      <c r="N21" s="11">
        <f t="shared" si="21"/>
        <v>7</v>
      </c>
      <c r="O21" s="101">
        <f>IF(G21="","",IF(A21="NB",O20,IF(N21="",O20+M21,SUM($N$5:$N21))))</f>
        <v>13</v>
      </c>
      <c r="P21" t="str">
        <f t="shared" si="39"/>
        <v>C</v>
      </c>
      <c r="Q21">
        <f t="shared" si="22"/>
        <v>2</v>
      </c>
      <c r="R21" s="101" t="str">
        <f t="shared" si="23"/>
        <v>N</v>
      </c>
      <c r="S21" t="str">
        <f t="shared" si="24"/>
        <v>Y</v>
      </c>
      <c r="T21" t="str">
        <f t="shared" si="49"/>
        <v>N</v>
      </c>
      <c r="U21">
        <f t="shared" si="6"/>
        <v>0</v>
      </c>
      <c r="V21" t="str">
        <f t="shared" si="7"/>
        <v>2</v>
      </c>
      <c r="W21">
        <f t="shared" si="8"/>
        <v>0</v>
      </c>
      <c r="X21" t="str">
        <f t="shared" si="9"/>
        <v>5</v>
      </c>
      <c r="Y21" s="61" t="str">
        <f t="shared" si="26"/>
        <v>N</v>
      </c>
      <c r="Z21" s="61" t="str">
        <f t="shared" si="27"/>
        <v>N</v>
      </c>
      <c r="AA21" s="61" t="str">
        <f t="shared" si="28"/>
        <v>N</v>
      </c>
      <c r="AB21" s="99" t="str">
        <f t="shared" si="29"/>
        <v/>
      </c>
      <c r="AC21" s="99" t="str">
        <f t="shared" si="30"/>
        <v/>
      </c>
      <c r="AD21" s="99" t="str">
        <f t="shared" si="31"/>
        <v/>
      </c>
      <c r="AE21" s="99" t="str">
        <f t="shared" si="32"/>
        <v/>
      </c>
      <c r="AH21" t="str">
        <f t="shared" si="33"/>
        <v>PD</v>
      </c>
      <c r="AI21" t="str">
        <f t="shared" si="34"/>
        <v>TG</v>
      </c>
      <c r="AJ21" t="str">
        <f>IF(Dashboard!N21="P",IF(AJ20="",1,AJ20+1),"")</f>
        <v/>
      </c>
      <c r="AK21">
        <f>IF(Dashboard!N21="B",IF(AK20="",1,AK20+1),"")</f>
        <v>1</v>
      </c>
      <c r="AL21" s="1" t="str">
        <f t="shared" si="10"/>
        <v>00012</v>
      </c>
      <c r="AM21" s="1" t="str">
        <f t="shared" si="10"/>
        <v>12300</v>
      </c>
      <c r="AN21" s="1" t="str">
        <f t="shared" si="46"/>
        <v>100012</v>
      </c>
      <c r="AO21" s="1" t="str">
        <f t="shared" si="47"/>
        <v>012300</v>
      </c>
      <c r="AP21" t="str">
        <f t="shared" si="35"/>
        <v>B</v>
      </c>
      <c r="AQ21" t="str">
        <f t="shared" si="11"/>
        <v>BL</v>
      </c>
      <c r="AR21" t="str">
        <f t="shared" si="42"/>
        <v>F2</v>
      </c>
      <c r="AS21" t="str">
        <f t="shared" si="43"/>
        <v>BW</v>
      </c>
      <c r="AT21" t="str">
        <f t="shared" si="44"/>
        <v>L5</v>
      </c>
      <c r="AU21" t="str">
        <f t="shared" si="36"/>
        <v>2</v>
      </c>
      <c r="AV21" t="str">
        <f t="shared" si="37"/>
        <v>5</v>
      </c>
      <c r="BA21" t="s">
        <v>104</v>
      </c>
      <c r="BB21" t="s">
        <v>48</v>
      </c>
      <c r="BC21" s="77" t="str">
        <f t="shared" si="48"/>
        <v>F7L</v>
      </c>
      <c r="BD21" t="s">
        <v>105</v>
      </c>
    </row>
    <row r="22" spans="1:56" ht="15.75" thickBot="1" x14ac:dyDescent="0.3">
      <c r="A22" s="37" t="str">
        <f t="shared" si="14"/>
        <v>B2</v>
      </c>
      <c r="B22" s="38" t="str">
        <f t="shared" si="38"/>
        <v/>
      </c>
      <c r="C22" s="38" t="str">
        <f t="shared" si="15"/>
        <v/>
      </c>
      <c r="D22" s="38" t="str">
        <f t="shared" si="16"/>
        <v>B</v>
      </c>
      <c r="E22" s="40" t="str">
        <f t="shared" si="17"/>
        <v>W</v>
      </c>
      <c r="G22" s="75" t="str">
        <f>IF(Dashboard!N22="","",Dashboard!N22)</f>
        <v>B</v>
      </c>
      <c r="I22" s="37" t="str">
        <f t="shared" si="18"/>
        <v/>
      </c>
      <c r="J22" s="20" t="str">
        <f t="shared" si="4"/>
        <v/>
      </c>
      <c r="K22" s="20" t="str">
        <f>IF(G21="","",IF(AI22="TG",IF(G20="P",IF(AND(AT22=D22,LEN(D22)&gt;0,NOT(C22="B")),LEFT(D22)&amp;IF((AU22-3)&lt;0,"",AU22-3),AT22),""),AE22))</f>
        <v>B</v>
      </c>
      <c r="L22" s="20" t="str">
        <f t="shared" si="19"/>
        <v>W</v>
      </c>
      <c r="M22" s="20">
        <f t="shared" si="20"/>
        <v>2</v>
      </c>
      <c r="N22" s="11" t="str">
        <f t="shared" si="21"/>
        <v/>
      </c>
      <c r="O22" s="101">
        <f>IF(G22="","",IF(A22="NB",O21,IF(N22="",O21+M22,SUM($N$5:$N22))))</f>
        <v>15</v>
      </c>
      <c r="P22" t="str">
        <f t="shared" si="39"/>
        <v>S</v>
      </c>
      <c r="Q22">
        <f t="shared" si="22"/>
        <v>1</v>
      </c>
      <c r="R22" s="101" t="str">
        <f t="shared" si="23"/>
        <v>N</v>
      </c>
      <c r="S22" t="str">
        <f t="shared" si="24"/>
        <v>N</v>
      </c>
      <c r="T22" t="str">
        <f t="shared" si="49"/>
        <v>N</v>
      </c>
      <c r="U22">
        <f t="shared" si="6"/>
        <v>0</v>
      </c>
      <c r="V22">
        <f t="shared" si="7"/>
        <v>1</v>
      </c>
      <c r="W22">
        <f t="shared" si="8"/>
        <v>0</v>
      </c>
      <c r="X22">
        <f t="shared" si="9"/>
        <v>1</v>
      </c>
      <c r="Y22" s="61" t="str">
        <f t="shared" si="26"/>
        <v>N</v>
      </c>
      <c r="Z22" s="61" t="str">
        <f t="shared" si="27"/>
        <v>N</v>
      </c>
      <c r="AA22" s="61" t="str">
        <f t="shared" si="28"/>
        <v>N</v>
      </c>
      <c r="AB22" s="99" t="str">
        <f t="shared" si="29"/>
        <v/>
      </c>
      <c r="AC22" s="99" t="str">
        <f t="shared" si="30"/>
        <v/>
      </c>
      <c r="AD22" s="99" t="str">
        <f t="shared" si="31"/>
        <v/>
      </c>
      <c r="AE22" s="99" t="str">
        <f t="shared" si="32"/>
        <v/>
      </c>
      <c r="AH22" t="str">
        <f t="shared" si="33"/>
        <v>PD</v>
      </c>
      <c r="AI22" t="str">
        <f t="shared" si="34"/>
        <v>TG</v>
      </c>
      <c r="AJ22" t="str">
        <f>IF(Dashboard!N22="P",IF(AJ21="",1,AJ21+1),"")</f>
        <v/>
      </c>
      <c r="AK22">
        <f>IF(Dashboard!N22="B",IF(AK21="",1,AK21+1),"")</f>
        <v>2</v>
      </c>
      <c r="AL22" s="1" t="str">
        <f t="shared" si="10"/>
        <v>00120</v>
      </c>
      <c r="AM22" s="1" t="str">
        <f t="shared" si="10"/>
        <v>23001</v>
      </c>
      <c r="AN22" s="1" t="str">
        <f t="shared" si="46"/>
        <v>000120</v>
      </c>
      <c r="AO22" s="1" t="str">
        <f t="shared" si="47"/>
        <v>123001</v>
      </c>
      <c r="AP22" t="str">
        <f t="shared" si="35"/>
        <v>B</v>
      </c>
      <c r="AQ22" t="str">
        <f t="shared" si="11"/>
        <v>F2W</v>
      </c>
      <c r="AR22" t="str">
        <f t="shared" si="42"/>
        <v>B</v>
      </c>
      <c r="AS22" t="str">
        <f t="shared" si="43"/>
        <v>L5W</v>
      </c>
      <c r="AT22" t="str">
        <f t="shared" si="44"/>
        <v>B</v>
      </c>
      <c r="AU22">
        <f t="shared" si="36"/>
        <v>1</v>
      </c>
      <c r="AV22">
        <f t="shared" si="37"/>
        <v>1</v>
      </c>
      <c r="BA22" t="s">
        <v>105</v>
      </c>
      <c r="BB22" t="s">
        <v>48</v>
      </c>
      <c r="BC22" s="77" t="str">
        <f t="shared" si="48"/>
        <v>F8L</v>
      </c>
      <c r="BD22" t="s">
        <v>106</v>
      </c>
    </row>
    <row r="23" spans="1:56" ht="15.75" thickBot="1" x14ac:dyDescent="0.3">
      <c r="A23" s="37" t="str">
        <f t="shared" si="14"/>
        <v>NB</v>
      </c>
      <c r="B23" s="38" t="str">
        <f t="shared" si="38"/>
        <v/>
      </c>
      <c r="C23" s="38" t="str">
        <f t="shared" si="15"/>
        <v/>
      </c>
      <c r="D23" s="38" t="str">
        <f t="shared" si="16"/>
        <v>L5</v>
      </c>
      <c r="E23" s="40" t="str">
        <f t="shared" si="17"/>
        <v>L</v>
      </c>
      <c r="G23" s="75" t="str">
        <f>IF(Dashboard!N23="","",Dashboard!N23)</f>
        <v>P</v>
      </c>
      <c r="I23" s="37" t="str">
        <f t="shared" si="18"/>
        <v/>
      </c>
      <c r="J23" s="20" t="str">
        <f t="shared" si="4"/>
        <v>L5</v>
      </c>
      <c r="K23" s="20" t="str">
        <f t="shared" ref="K23:K86" si="50">IF(G22="","",IF(AI23="TG",IF(G21="P",IF(AND(AT23=D23,LEN(D23)&gt;0,NOT(C23="B")),LEFT(D23)&amp;IF((AU23-3)&lt;0,"",AU23-3),AT23),""),AE23))</f>
        <v/>
      </c>
      <c r="L23" s="20" t="str">
        <f t="shared" si="19"/>
        <v>W</v>
      </c>
      <c r="M23" s="20">
        <f t="shared" si="20"/>
        <v>2</v>
      </c>
      <c r="N23" s="11">
        <f t="shared" si="21"/>
        <v>2</v>
      </c>
      <c r="O23" s="101">
        <f>IF(G23="","",IF(A23="NB",O22,IF(N23="",O22+M23,SUM($N$5:$N23))))</f>
        <v>15</v>
      </c>
      <c r="P23" t="str">
        <f t="shared" si="39"/>
        <v>C</v>
      </c>
      <c r="Q23">
        <f t="shared" si="22"/>
        <v>2</v>
      </c>
      <c r="R23" s="101" t="str">
        <f t="shared" si="23"/>
        <v>N</v>
      </c>
      <c r="S23" t="str">
        <f t="shared" si="24"/>
        <v>Y</v>
      </c>
      <c r="T23" t="str">
        <f t="shared" si="49"/>
        <v>N</v>
      </c>
      <c r="U23">
        <f t="shared" si="6"/>
        <v>0</v>
      </c>
      <c r="V23" t="str">
        <f t="shared" si="7"/>
        <v>5</v>
      </c>
      <c r="W23" t="str">
        <f t="shared" si="8"/>
        <v>5</v>
      </c>
      <c r="X23">
        <f t="shared" si="9"/>
        <v>0</v>
      </c>
      <c r="Y23" s="61" t="str">
        <f t="shared" si="26"/>
        <v>N</v>
      </c>
      <c r="Z23" s="61" t="str">
        <f t="shared" si="27"/>
        <v>N</v>
      </c>
      <c r="AA23" s="61" t="str">
        <f t="shared" si="28"/>
        <v>N</v>
      </c>
      <c r="AB23" s="99" t="str">
        <f t="shared" si="29"/>
        <v/>
      </c>
      <c r="AC23" s="99" t="str">
        <f t="shared" si="30"/>
        <v/>
      </c>
      <c r="AD23" s="99" t="str">
        <f t="shared" si="31"/>
        <v/>
      </c>
      <c r="AE23" s="99" t="str">
        <f t="shared" si="32"/>
        <v/>
      </c>
      <c r="AH23" t="str">
        <f t="shared" si="33"/>
        <v>PD</v>
      </c>
      <c r="AI23" t="str">
        <f t="shared" si="34"/>
        <v>TG</v>
      </c>
      <c r="AJ23">
        <f>IF(Dashboard!N23="P",IF(AJ22="",1,AJ22+1),"")</f>
        <v>1</v>
      </c>
      <c r="AK23" t="str">
        <f>IF(Dashboard!N23="B",IF(AK22="",1,AK22+1),"")</f>
        <v/>
      </c>
      <c r="AL23" s="1" t="str">
        <f t="shared" si="10"/>
        <v>01200</v>
      </c>
      <c r="AM23" s="1" t="str">
        <f t="shared" si="10"/>
        <v>30012</v>
      </c>
      <c r="AN23" s="1" t="str">
        <f t="shared" si="46"/>
        <v>001200</v>
      </c>
      <c r="AO23" s="1" t="str">
        <f t="shared" si="47"/>
        <v>230012</v>
      </c>
      <c r="AP23" t="str">
        <f t="shared" si="35"/>
        <v>B</v>
      </c>
      <c r="AQ23" t="str">
        <f t="shared" si="11"/>
        <v>BW</v>
      </c>
      <c r="AR23" t="str">
        <f t="shared" si="42"/>
        <v>L5</v>
      </c>
      <c r="AS23" t="str">
        <f t="shared" si="43"/>
        <v>BW</v>
      </c>
      <c r="AT23" t="str">
        <f t="shared" si="44"/>
        <v>L5</v>
      </c>
      <c r="AU23" t="str">
        <f t="shared" si="36"/>
        <v>5</v>
      </c>
      <c r="AV23" t="str">
        <f t="shared" si="37"/>
        <v>5</v>
      </c>
      <c r="BA23" t="s">
        <v>106</v>
      </c>
      <c r="BB23" t="s">
        <v>48</v>
      </c>
      <c r="BC23" s="77" t="str">
        <f t="shared" si="48"/>
        <v>F9L</v>
      </c>
      <c r="BD23" t="s">
        <v>107</v>
      </c>
    </row>
    <row r="24" spans="1:56" ht="15.75" thickBot="1" x14ac:dyDescent="0.3">
      <c r="A24" s="37" t="str">
        <f t="shared" si="14"/>
        <v>P2</v>
      </c>
      <c r="B24" s="38" t="str">
        <f t="shared" si="38"/>
        <v/>
      </c>
      <c r="C24" s="38" t="str">
        <f t="shared" si="15"/>
        <v>B</v>
      </c>
      <c r="D24" s="38" t="str">
        <f t="shared" si="16"/>
        <v/>
      </c>
      <c r="E24" s="40" t="str">
        <f t="shared" si="17"/>
        <v>W</v>
      </c>
      <c r="G24" s="75" t="str">
        <f>IF(Dashboard!N24="","",Dashboard!N24)</f>
        <v>P</v>
      </c>
      <c r="I24" s="37" t="str">
        <f t="shared" si="18"/>
        <v/>
      </c>
      <c r="J24" s="20" t="str">
        <f t="shared" si="4"/>
        <v>B</v>
      </c>
      <c r="K24" s="20" t="str">
        <f t="shared" si="50"/>
        <v/>
      </c>
      <c r="L24" s="20" t="str">
        <f t="shared" si="19"/>
        <v>W</v>
      </c>
      <c r="M24" s="20">
        <f t="shared" si="20"/>
        <v>2</v>
      </c>
      <c r="N24" s="11" t="str">
        <f t="shared" si="21"/>
        <v/>
      </c>
      <c r="O24" s="101">
        <f>IF(G24="","",IF(A24="NB",O23,IF(N24="",O23+M24,SUM($N$5:$N24))))</f>
        <v>17</v>
      </c>
      <c r="P24" t="str">
        <f t="shared" si="39"/>
        <v>S</v>
      </c>
      <c r="Q24">
        <f t="shared" si="22"/>
        <v>1</v>
      </c>
      <c r="R24" s="101" t="str">
        <f t="shared" si="23"/>
        <v>N</v>
      </c>
      <c r="S24" t="str">
        <f t="shared" si="24"/>
        <v>N</v>
      </c>
      <c r="T24" t="str">
        <f t="shared" si="49"/>
        <v>N</v>
      </c>
      <c r="U24">
        <f t="shared" si="6"/>
        <v>1</v>
      </c>
      <c r="V24">
        <f t="shared" si="7"/>
        <v>0</v>
      </c>
      <c r="W24">
        <f t="shared" si="8"/>
        <v>1</v>
      </c>
      <c r="X24">
        <f t="shared" si="9"/>
        <v>0</v>
      </c>
      <c r="Y24" s="61" t="str">
        <f t="shared" si="26"/>
        <v>N</v>
      </c>
      <c r="Z24" s="61" t="str">
        <f t="shared" si="27"/>
        <v>N</v>
      </c>
      <c r="AA24" s="61" t="str">
        <f t="shared" si="28"/>
        <v>N</v>
      </c>
      <c r="AB24" s="99" t="str">
        <f t="shared" si="29"/>
        <v/>
      </c>
      <c r="AC24" s="99" t="str">
        <f t="shared" si="30"/>
        <v/>
      </c>
      <c r="AD24" s="99" t="str">
        <f t="shared" si="31"/>
        <v/>
      </c>
      <c r="AE24" s="99" t="str">
        <f t="shared" si="32"/>
        <v/>
      </c>
      <c r="AH24" t="str">
        <f t="shared" si="33"/>
        <v>PD</v>
      </c>
      <c r="AI24" t="str">
        <f t="shared" si="34"/>
        <v>TG</v>
      </c>
      <c r="AJ24">
        <f>IF(Dashboard!N24="P",IF(AJ23="",1,AJ23+1),"")</f>
        <v>2</v>
      </c>
      <c r="AK24" t="str">
        <f>IF(Dashboard!N24="B",IF(AK23="",1,AK23+1),"")</f>
        <v/>
      </c>
      <c r="AL24" s="1" t="str">
        <f t="shared" si="10"/>
        <v>12001</v>
      </c>
      <c r="AM24" s="1" t="str">
        <f t="shared" si="10"/>
        <v>00120</v>
      </c>
      <c r="AN24" s="1" t="str">
        <f t="shared" si="46"/>
        <v>012001</v>
      </c>
      <c r="AO24" s="1" t="str">
        <f t="shared" si="47"/>
        <v>300120</v>
      </c>
      <c r="AP24" t="str">
        <f t="shared" si="35"/>
        <v>P</v>
      </c>
      <c r="AQ24" t="str">
        <f t="shared" si="11"/>
        <v>L5L</v>
      </c>
      <c r="AR24" t="str">
        <f t="shared" si="42"/>
        <v>B</v>
      </c>
      <c r="AS24" t="str">
        <f t="shared" si="43"/>
        <v>L5W</v>
      </c>
      <c r="AT24" t="str">
        <f t="shared" si="44"/>
        <v>B</v>
      </c>
      <c r="AU24">
        <f t="shared" si="36"/>
        <v>1</v>
      </c>
      <c r="AV24">
        <f t="shared" si="37"/>
        <v>1</v>
      </c>
      <c r="BA24" t="s">
        <v>107</v>
      </c>
      <c r="BB24" t="s">
        <v>48</v>
      </c>
      <c r="BC24" s="77" t="str">
        <f t="shared" si="48"/>
        <v>F10L</v>
      </c>
      <c r="BD24" t="s">
        <v>108</v>
      </c>
    </row>
    <row r="25" spans="1:56" ht="15.75" thickBot="1" x14ac:dyDescent="0.3">
      <c r="A25" s="37" t="str">
        <f t="shared" si="14"/>
        <v>B10</v>
      </c>
      <c r="B25" s="38" t="str">
        <f t="shared" si="38"/>
        <v>T-T</v>
      </c>
      <c r="C25" s="38" t="str">
        <f t="shared" si="15"/>
        <v/>
      </c>
      <c r="D25" s="38" t="str">
        <f t="shared" si="16"/>
        <v>L5</v>
      </c>
      <c r="E25" s="40" t="str">
        <f t="shared" si="17"/>
        <v>W</v>
      </c>
      <c r="G25" s="75" t="str">
        <f>IF(Dashboard!N25="","",Dashboard!N25)</f>
        <v>B</v>
      </c>
      <c r="I25" s="37" t="str">
        <f t="shared" si="18"/>
        <v>T-T</v>
      </c>
      <c r="J25" s="20" t="str">
        <f t="shared" si="4"/>
        <v/>
      </c>
      <c r="K25" s="20" t="str">
        <f t="shared" si="50"/>
        <v>L5</v>
      </c>
      <c r="L25" s="20" t="str">
        <f t="shared" si="19"/>
        <v>W</v>
      </c>
      <c r="M25" s="20">
        <f t="shared" si="20"/>
        <v>12</v>
      </c>
      <c r="N25" s="11">
        <f t="shared" si="21"/>
        <v>12</v>
      </c>
      <c r="O25" s="101">
        <f>IF(G25="","",IF(A25="NB",O24,IF(N25="",O24+M25,SUM($N$5:$N25))))</f>
        <v>27</v>
      </c>
      <c r="P25" t="str">
        <f t="shared" si="39"/>
        <v>C</v>
      </c>
      <c r="Q25">
        <f t="shared" si="22"/>
        <v>2</v>
      </c>
      <c r="R25" s="101" t="str">
        <f t="shared" si="23"/>
        <v>Y</v>
      </c>
      <c r="S25" t="str">
        <f t="shared" si="24"/>
        <v>Y</v>
      </c>
      <c r="T25" t="str">
        <f t="shared" si="49"/>
        <v>N</v>
      </c>
      <c r="U25">
        <f t="shared" si="6"/>
        <v>0</v>
      </c>
      <c r="V25" t="str">
        <f t="shared" si="7"/>
        <v>5</v>
      </c>
      <c r="W25">
        <f t="shared" si="8"/>
        <v>0</v>
      </c>
      <c r="X25" t="str">
        <f t="shared" si="9"/>
        <v>5</v>
      </c>
      <c r="Y25" s="61" t="str">
        <f t="shared" si="26"/>
        <v>N</v>
      </c>
      <c r="Z25" s="61" t="str">
        <f t="shared" si="27"/>
        <v>N</v>
      </c>
      <c r="AA25" s="61" t="str">
        <f t="shared" si="28"/>
        <v>Y</v>
      </c>
      <c r="AB25" s="99" t="str">
        <f t="shared" si="29"/>
        <v/>
      </c>
      <c r="AC25" s="99" t="str">
        <f t="shared" si="30"/>
        <v>L5</v>
      </c>
      <c r="AD25" s="99" t="str">
        <f t="shared" si="31"/>
        <v/>
      </c>
      <c r="AE25" s="99" t="str">
        <f t="shared" si="32"/>
        <v>L5</v>
      </c>
      <c r="AH25" t="str">
        <f t="shared" si="33"/>
        <v>T-T</v>
      </c>
      <c r="AI25" t="str">
        <f t="shared" si="34"/>
        <v>T-T</v>
      </c>
      <c r="AJ25" t="str">
        <f>IF(Dashboard!N25="P",IF(AJ24="",1,AJ24+1),"")</f>
        <v/>
      </c>
      <c r="AK25">
        <f>IF(Dashboard!N25="B",IF(AK24="",1,AK24+1),"")</f>
        <v>1</v>
      </c>
      <c r="AL25" s="1" t="str">
        <f t="shared" si="10"/>
        <v>20012</v>
      </c>
      <c r="AM25" s="1" t="str">
        <f t="shared" si="10"/>
        <v>01200</v>
      </c>
      <c r="AN25" s="1" t="str">
        <f t="shared" si="46"/>
        <v>120012</v>
      </c>
      <c r="AO25" s="1" t="str">
        <f t="shared" si="47"/>
        <v>001200</v>
      </c>
      <c r="AP25" t="str">
        <f t="shared" si="35"/>
        <v>P</v>
      </c>
      <c r="AQ25" t="str">
        <f t="shared" si="11"/>
        <v>BW</v>
      </c>
      <c r="AR25" t="str">
        <f t="shared" si="42"/>
        <v>L5</v>
      </c>
      <c r="AS25" t="str">
        <f t="shared" si="43"/>
        <v>BW</v>
      </c>
      <c r="AT25" t="str">
        <f t="shared" si="44"/>
        <v>L5</v>
      </c>
      <c r="AU25" t="str">
        <f t="shared" si="36"/>
        <v>5</v>
      </c>
      <c r="AV25" t="str">
        <f t="shared" si="37"/>
        <v>5</v>
      </c>
      <c r="BA25" t="s">
        <v>85</v>
      </c>
      <c r="BB25" t="s">
        <v>48</v>
      </c>
      <c r="BC25" s="77" t="str">
        <f t="shared" si="48"/>
        <v>L5L</v>
      </c>
      <c r="BD25" t="s">
        <v>89</v>
      </c>
    </row>
    <row r="26" spans="1:56" ht="15.75" thickBot="1" x14ac:dyDescent="0.3">
      <c r="A26" s="37" t="str">
        <f t="shared" si="14"/>
        <v>B2</v>
      </c>
      <c r="B26" s="38" t="str">
        <f t="shared" si="38"/>
        <v/>
      </c>
      <c r="C26" s="38" t="str">
        <f t="shared" si="15"/>
        <v/>
      </c>
      <c r="D26" s="38" t="str">
        <f t="shared" si="16"/>
        <v>B</v>
      </c>
      <c r="E26" s="40" t="str">
        <f t="shared" si="17"/>
        <v/>
      </c>
      <c r="G26" s="75" t="str">
        <f>IF(Dashboard!N26="","",Dashboard!N26)</f>
        <v/>
      </c>
      <c r="I26" s="37" t="str">
        <f t="shared" si="18"/>
        <v/>
      </c>
      <c r="J26" s="20" t="str">
        <f t="shared" si="4"/>
        <v/>
      </c>
      <c r="K26" s="20" t="str">
        <f t="shared" si="50"/>
        <v>B</v>
      </c>
      <c r="L26" s="20" t="str">
        <f t="shared" si="19"/>
        <v/>
      </c>
      <c r="M26" s="20" t="str">
        <f t="shared" si="20"/>
        <v/>
      </c>
      <c r="N26" s="11" t="str">
        <f t="shared" si="21"/>
        <v/>
      </c>
      <c r="O26" s="101" t="str">
        <f>IF(G26="","",IF(A26="NB",O25,IF(N26="",O25+M26,SUM($N$5:$N26))))</f>
        <v/>
      </c>
      <c r="P26" t="str">
        <f t="shared" si="39"/>
        <v>S</v>
      </c>
      <c r="Q26">
        <f t="shared" si="22"/>
        <v>1</v>
      </c>
      <c r="R26" s="101" t="str">
        <f t="shared" si="23"/>
        <v/>
      </c>
      <c r="S26" t="str">
        <f t="shared" si="24"/>
        <v/>
      </c>
      <c r="T26" t="str">
        <f t="shared" si="49"/>
        <v/>
      </c>
      <c r="U26">
        <f t="shared" si="6"/>
        <v>0</v>
      </c>
      <c r="V26">
        <f t="shared" si="7"/>
        <v>1</v>
      </c>
      <c r="W26">
        <f t="shared" si="8"/>
        <v>0</v>
      </c>
      <c r="X26">
        <f t="shared" si="9"/>
        <v>1</v>
      </c>
      <c r="Y26" s="61" t="str">
        <f t="shared" si="26"/>
        <v>N</v>
      </c>
      <c r="Z26" s="61" t="str">
        <f t="shared" si="27"/>
        <v>N</v>
      </c>
      <c r="AA26" s="61" t="str">
        <f t="shared" si="28"/>
        <v>N</v>
      </c>
      <c r="AB26" s="99" t="str">
        <f t="shared" si="29"/>
        <v/>
      </c>
      <c r="AC26" s="99" t="str">
        <f t="shared" si="30"/>
        <v>B</v>
      </c>
      <c r="AD26" s="99" t="str">
        <f t="shared" si="31"/>
        <v/>
      </c>
      <c r="AE26" s="99" t="str">
        <f t="shared" si="32"/>
        <v>B</v>
      </c>
      <c r="AH26" t="str">
        <f t="shared" si="33"/>
        <v>T-T</v>
      </c>
      <c r="AI26" t="str">
        <f t="shared" si="34"/>
        <v>T-T</v>
      </c>
      <c r="AJ26" t="str">
        <f>IF(Dashboard!N26="P",IF(AJ25="",1,AJ25+1),"")</f>
        <v/>
      </c>
      <c r="AK26" t="str">
        <f>IF(Dashboard!N26="B",IF(AK25="",1,AK25+1),"")</f>
        <v/>
      </c>
      <c r="AL26" s="1" t="str">
        <f t="shared" ref="AL26:AM41" si="51">IF(AJ21="",0,AJ21)&amp;IF(AJ22="",0,AJ22)&amp;IF(AJ23="",0,AJ23)&amp;IF(AJ24="",0,AJ24)&amp;IF(AJ25="",0,AJ25)</f>
        <v>00120</v>
      </c>
      <c r="AM26" s="1" t="str">
        <f t="shared" si="51"/>
        <v>12001</v>
      </c>
      <c r="AN26" s="1" t="str">
        <f t="shared" si="46"/>
        <v>200120</v>
      </c>
      <c r="AO26" s="1" t="str">
        <f t="shared" si="47"/>
        <v>012001</v>
      </c>
      <c r="AP26" t="str">
        <f t="shared" si="35"/>
        <v>B</v>
      </c>
      <c r="AQ26" t="str">
        <f t="shared" si="11"/>
        <v>L5W</v>
      </c>
      <c r="AR26" t="str">
        <f t="shared" si="42"/>
        <v>B</v>
      </c>
      <c r="AS26" t="str">
        <f t="shared" si="43"/>
        <v>L5W</v>
      </c>
      <c r="AT26" t="str">
        <f t="shared" si="44"/>
        <v>B</v>
      </c>
      <c r="AU26">
        <f t="shared" ref="AU26:AU74" si="52">IF(REPLACE(AR26, 1, 1, "")="",1,REPLACE(AR26, 1, 1, ""))</f>
        <v>1</v>
      </c>
      <c r="AV26">
        <f t="shared" si="37"/>
        <v>1</v>
      </c>
      <c r="BA26" t="s">
        <v>90</v>
      </c>
      <c r="BB26" t="s">
        <v>48</v>
      </c>
      <c r="BC26" s="77" t="str">
        <f t="shared" si="48"/>
        <v>L6L</v>
      </c>
      <c r="BD26" t="s">
        <v>100</v>
      </c>
    </row>
    <row r="27" spans="1:56" ht="15.75" thickBot="1" x14ac:dyDescent="0.3">
      <c r="A27" s="37" t="str">
        <f t="shared" si="14"/>
        <v/>
      </c>
      <c r="B27" s="38" t="str">
        <f t="shared" si="38"/>
        <v/>
      </c>
      <c r="C27" s="38" t="str">
        <f t="shared" si="15"/>
        <v/>
      </c>
      <c r="D27" s="38" t="str">
        <f t="shared" si="16"/>
        <v/>
      </c>
      <c r="E27" s="40" t="str">
        <f t="shared" si="17"/>
        <v/>
      </c>
      <c r="G27" s="75" t="str">
        <f>IF(Dashboard!N27="","",Dashboard!N27)</f>
        <v/>
      </c>
      <c r="I27" s="37" t="str">
        <f t="shared" si="18"/>
        <v/>
      </c>
      <c r="J27" s="20" t="str">
        <f t="shared" si="4"/>
        <v/>
      </c>
      <c r="K27" s="20" t="str">
        <f t="shared" si="50"/>
        <v/>
      </c>
      <c r="L27" s="20" t="str">
        <f t="shared" si="19"/>
        <v/>
      </c>
      <c r="M27" s="20" t="str">
        <f t="shared" si="20"/>
        <v/>
      </c>
      <c r="N27" s="11" t="str">
        <f t="shared" si="21"/>
        <v/>
      </c>
      <c r="O27" s="101" t="str">
        <f>IF(G27="","",IF(A27="NB",O26,IF(N27="",O26+M27,SUM($N$5:$N27))))</f>
        <v/>
      </c>
      <c r="P27" t="str">
        <f t="shared" si="39"/>
        <v/>
      </c>
      <c r="Q27">
        <f t="shared" si="22"/>
        <v>2</v>
      </c>
      <c r="R27" s="101" t="str">
        <f t="shared" si="23"/>
        <v/>
      </c>
      <c r="S27" t="str">
        <f t="shared" si="24"/>
        <v/>
      </c>
      <c r="T27" t="str">
        <f t="shared" si="49"/>
        <v/>
      </c>
      <c r="U27">
        <f t="shared" si="6"/>
        <v>0</v>
      </c>
      <c r="V27">
        <f t="shared" si="7"/>
        <v>0</v>
      </c>
      <c r="W27">
        <f t="shared" si="8"/>
        <v>0</v>
      </c>
      <c r="X27">
        <f t="shared" si="9"/>
        <v>0</v>
      </c>
      <c r="Y27" s="61" t="str">
        <f t="shared" si="26"/>
        <v>N</v>
      </c>
      <c r="Z27" s="61" t="str">
        <f t="shared" si="27"/>
        <v>N</v>
      </c>
      <c r="AA27" s="61" t="str">
        <f t="shared" si="28"/>
        <v>N</v>
      </c>
      <c r="AB27" s="99" t="str">
        <f t="shared" si="29"/>
        <v/>
      </c>
      <c r="AC27" s="99" t="str">
        <f t="shared" si="30"/>
        <v/>
      </c>
      <c r="AD27" s="99" t="str">
        <f t="shared" si="31"/>
        <v/>
      </c>
      <c r="AE27" s="99" t="str">
        <f t="shared" si="32"/>
        <v/>
      </c>
      <c r="AH27" t="str">
        <f t="shared" si="33"/>
        <v/>
      </c>
      <c r="AI27" t="str">
        <f t="shared" si="34"/>
        <v/>
      </c>
      <c r="AJ27" t="str">
        <f>IF(Dashboard!N27="P",IF(AJ26="",1,AJ26+1),"")</f>
        <v/>
      </c>
      <c r="AK27" t="str">
        <f>IF(Dashboard!N27="B",IF(AK26="",1,AK26+1),"")</f>
        <v/>
      </c>
      <c r="AL27" s="1" t="str">
        <f t="shared" si="51"/>
        <v>01200</v>
      </c>
      <c r="AM27" s="1" t="str">
        <f t="shared" si="51"/>
        <v>20010</v>
      </c>
      <c r="AN27" s="1" t="str">
        <f t="shared" si="46"/>
        <v>001200</v>
      </c>
      <c r="AO27" s="1" t="str">
        <f t="shared" si="47"/>
        <v>120010</v>
      </c>
      <c r="AP27" t="str">
        <f t="shared" si="35"/>
        <v>B</v>
      </c>
      <c r="AQ27" t="str">
        <f t="shared" si="11"/>
        <v>B</v>
      </c>
      <c r="AR27" t="str">
        <f t="shared" si="42"/>
        <v/>
      </c>
      <c r="AS27" t="str">
        <f t="shared" si="43"/>
        <v>B</v>
      </c>
      <c r="AT27" t="str">
        <f t="shared" si="44"/>
        <v/>
      </c>
      <c r="AU27">
        <f t="shared" si="52"/>
        <v>1</v>
      </c>
      <c r="AV27">
        <f t="shared" si="37"/>
        <v>1</v>
      </c>
      <c r="BA27" t="s">
        <v>91</v>
      </c>
      <c r="BB27" t="s">
        <v>48</v>
      </c>
      <c r="BC27" s="77" t="str">
        <f t="shared" si="48"/>
        <v>L7L</v>
      </c>
      <c r="BD27" t="s">
        <v>101</v>
      </c>
    </row>
    <row r="28" spans="1:56" ht="15.75" thickBot="1" x14ac:dyDescent="0.3">
      <c r="A28" s="37" t="str">
        <f t="shared" si="14"/>
        <v/>
      </c>
      <c r="B28" s="38" t="str">
        <f t="shared" si="38"/>
        <v/>
      </c>
      <c r="C28" s="38" t="str">
        <f t="shared" si="15"/>
        <v/>
      </c>
      <c r="D28" s="38" t="str">
        <f t="shared" si="16"/>
        <v/>
      </c>
      <c r="E28" s="40" t="str">
        <f t="shared" si="17"/>
        <v/>
      </c>
      <c r="G28" s="75" t="str">
        <f>IF(Dashboard!N28="","",Dashboard!N28)</f>
        <v/>
      </c>
      <c r="I28" s="37" t="str">
        <f t="shared" si="18"/>
        <v/>
      </c>
      <c r="J28" s="20" t="str">
        <f t="shared" ref="J21:J84" si="53">IF(G27="","",IF(AI28="TG",IF(G26="B",IF(AND(AT28=C28,LEN(C28)&gt;0,NOT(C28="B")),LEFT(C28)&amp;(IF((AU28-3)&lt;0,"",AU28-3)),AT28),""),AD28))</f>
        <v/>
      </c>
      <c r="K28" s="20" t="str">
        <f t="shared" si="50"/>
        <v/>
      </c>
      <c r="L28" s="20" t="str">
        <f t="shared" si="19"/>
        <v/>
      </c>
      <c r="M28" s="20" t="str">
        <f t="shared" si="20"/>
        <v/>
      </c>
      <c r="N28" s="11" t="str">
        <f t="shared" si="21"/>
        <v/>
      </c>
      <c r="O28" s="101" t="str">
        <f>IF(G28="","",IF(A28="NB",O27,IF(N28="",O27+M28,SUM($N$5:$N28))))</f>
        <v/>
      </c>
      <c r="P28" t="str">
        <f t="shared" si="39"/>
        <v/>
      </c>
      <c r="Q28">
        <f t="shared" si="22"/>
        <v>3</v>
      </c>
      <c r="R28" s="101" t="str">
        <f t="shared" si="23"/>
        <v/>
      </c>
      <c r="S28" t="str">
        <f t="shared" si="24"/>
        <v/>
      </c>
      <c r="T28" t="str">
        <f t="shared" si="49"/>
        <v/>
      </c>
      <c r="U28">
        <f t="shared" si="6"/>
        <v>0</v>
      </c>
      <c r="V28">
        <f t="shared" si="7"/>
        <v>0</v>
      </c>
      <c r="W28">
        <f t="shared" si="8"/>
        <v>0</v>
      </c>
      <c r="X28">
        <f t="shared" si="9"/>
        <v>0</v>
      </c>
      <c r="Y28" s="61" t="str">
        <f t="shared" si="26"/>
        <v>N</v>
      </c>
      <c r="Z28" s="61" t="str">
        <f t="shared" si="27"/>
        <v>N</v>
      </c>
      <c r="AA28" s="61" t="str">
        <f t="shared" si="28"/>
        <v>N</v>
      </c>
      <c r="AB28" s="99" t="str">
        <f t="shared" si="29"/>
        <v/>
      </c>
      <c r="AC28" s="99" t="str">
        <f t="shared" si="30"/>
        <v/>
      </c>
      <c r="AD28" s="99" t="str">
        <f t="shared" si="31"/>
        <v/>
      </c>
      <c r="AE28" s="99" t="str">
        <f t="shared" si="32"/>
        <v/>
      </c>
      <c r="AH28" t="str">
        <f t="shared" si="33"/>
        <v/>
      </c>
      <c r="AI28" t="str">
        <f t="shared" si="34"/>
        <v/>
      </c>
      <c r="AJ28" t="str">
        <f>IF(Dashboard!N28="P",IF(AJ27="",1,AJ27+1),"")</f>
        <v/>
      </c>
      <c r="AK28" t="str">
        <f>IF(Dashboard!N28="B",IF(AK27="",1,AK27+1),"")</f>
        <v/>
      </c>
      <c r="AL28" s="1" t="str">
        <f t="shared" si="51"/>
        <v>12000</v>
      </c>
      <c r="AM28" s="1" t="str">
        <f t="shared" si="51"/>
        <v>00100</v>
      </c>
      <c r="AN28" s="1" t="str">
        <f t="shared" si="46"/>
        <v>012000</v>
      </c>
      <c r="AO28" s="1" t="str">
        <f t="shared" si="47"/>
        <v>200100</v>
      </c>
      <c r="AP28" t="str">
        <f t="shared" si="35"/>
        <v>B</v>
      </c>
      <c r="AQ28" t="str">
        <f t="shared" si="11"/>
        <v/>
      </c>
      <c r="AR28" t="str">
        <f t="shared" si="42"/>
        <v/>
      </c>
      <c r="AS28" t="str">
        <f t="shared" si="43"/>
        <v/>
      </c>
      <c r="AT28" t="str">
        <f t="shared" si="44"/>
        <v/>
      </c>
      <c r="AU28">
        <f t="shared" si="52"/>
        <v>1</v>
      </c>
      <c r="AV28">
        <f t="shared" si="37"/>
        <v>1</v>
      </c>
      <c r="BA28" t="s">
        <v>92</v>
      </c>
      <c r="BB28" t="s">
        <v>48</v>
      </c>
      <c r="BC28" s="77" t="str">
        <f t="shared" si="48"/>
        <v>L8L</v>
      </c>
      <c r="BD28" t="s">
        <v>102</v>
      </c>
    </row>
    <row r="29" spans="1:56" ht="15.75" thickBot="1" x14ac:dyDescent="0.3">
      <c r="A29" s="37" t="str">
        <f t="shared" si="14"/>
        <v/>
      </c>
      <c r="B29" s="38" t="str">
        <f t="shared" si="38"/>
        <v/>
      </c>
      <c r="C29" s="38" t="str">
        <f t="shared" si="15"/>
        <v/>
      </c>
      <c r="D29" s="38" t="str">
        <f t="shared" si="16"/>
        <v/>
      </c>
      <c r="E29" s="40" t="str">
        <f t="shared" si="17"/>
        <v/>
      </c>
      <c r="G29" s="75" t="str">
        <f>IF(Dashboard!N29="","",Dashboard!N29)</f>
        <v/>
      </c>
      <c r="I29" s="37" t="str">
        <f t="shared" si="18"/>
        <v/>
      </c>
      <c r="J29" s="20" t="str">
        <f t="shared" si="53"/>
        <v/>
      </c>
      <c r="K29" s="20" t="str">
        <f t="shared" si="50"/>
        <v/>
      </c>
      <c r="L29" s="20" t="str">
        <f t="shared" si="19"/>
        <v/>
      </c>
      <c r="M29" s="20" t="str">
        <f t="shared" si="20"/>
        <v/>
      </c>
      <c r="N29" s="11" t="str">
        <f t="shared" si="21"/>
        <v/>
      </c>
      <c r="O29" s="101" t="str">
        <f>IF(G29="","",IF(A29="NB",O28,IF(N29="",O28+M29,SUM($N$5:$N29))))</f>
        <v/>
      </c>
      <c r="P29" t="str">
        <f t="shared" si="39"/>
        <v/>
      </c>
      <c r="Q29">
        <f t="shared" si="22"/>
        <v>4</v>
      </c>
      <c r="R29" s="101" t="str">
        <f t="shared" si="23"/>
        <v/>
      </c>
      <c r="S29" t="str">
        <f t="shared" si="24"/>
        <v/>
      </c>
      <c r="T29" t="str">
        <f t="shared" si="49"/>
        <v/>
      </c>
      <c r="U29">
        <f t="shared" si="6"/>
        <v>0</v>
      </c>
      <c r="V29">
        <f t="shared" si="7"/>
        <v>0</v>
      </c>
      <c r="W29">
        <f t="shared" si="8"/>
        <v>0</v>
      </c>
      <c r="X29">
        <f t="shared" si="9"/>
        <v>0</v>
      </c>
      <c r="Y29" s="61" t="str">
        <f t="shared" si="26"/>
        <v>N</v>
      </c>
      <c r="Z29" s="61" t="str">
        <f t="shared" si="27"/>
        <v>N</v>
      </c>
      <c r="AA29" s="61" t="str">
        <f t="shared" si="28"/>
        <v>N</v>
      </c>
      <c r="AB29" s="99" t="str">
        <f t="shared" si="29"/>
        <v/>
      </c>
      <c r="AC29" s="99" t="str">
        <f t="shared" si="30"/>
        <v/>
      </c>
      <c r="AD29" s="99" t="str">
        <f t="shared" si="31"/>
        <v/>
      </c>
      <c r="AE29" s="99" t="str">
        <f t="shared" si="32"/>
        <v/>
      </c>
      <c r="AH29" t="str">
        <f t="shared" si="33"/>
        <v/>
      </c>
      <c r="AI29" t="str">
        <f t="shared" si="34"/>
        <v/>
      </c>
      <c r="AJ29" t="str">
        <f>IF(Dashboard!N29="P",IF(AJ28="",1,AJ28+1),"")</f>
        <v/>
      </c>
      <c r="AK29" t="str">
        <f>IF(Dashboard!N29="B",IF(AK28="",1,AK28+1),"")</f>
        <v/>
      </c>
      <c r="AL29" s="1" t="str">
        <f t="shared" si="51"/>
        <v>20000</v>
      </c>
      <c r="AM29" s="1" t="str">
        <f t="shared" si="51"/>
        <v>01000</v>
      </c>
      <c r="AN29" s="1" t="str">
        <f t="shared" si="46"/>
        <v>120000</v>
      </c>
      <c r="AO29" s="1" t="str">
        <f t="shared" si="47"/>
        <v>001000</v>
      </c>
      <c r="AP29" t="str">
        <f t="shared" si="35"/>
        <v>B</v>
      </c>
      <c r="AQ29" t="str">
        <f t="shared" si="11"/>
        <v/>
      </c>
      <c r="AR29" t="str">
        <f t="shared" si="42"/>
        <v/>
      </c>
      <c r="AS29" t="str">
        <f t="shared" si="43"/>
        <v/>
      </c>
      <c r="AT29" t="str">
        <f t="shared" si="44"/>
        <v/>
      </c>
      <c r="AU29">
        <f t="shared" si="52"/>
        <v>1</v>
      </c>
      <c r="AV29">
        <f t="shared" si="37"/>
        <v>1</v>
      </c>
      <c r="BA29" t="s">
        <v>93</v>
      </c>
      <c r="BB29" t="s">
        <v>48</v>
      </c>
      <c r="BC29" s="77" t="str">
        <f t="shared" si="48"/>
        <v>L9L</v>
      </c>
      <c r="BD29" t="s">
        <v>103</v>
      </c>
    </row>
    <row r="30" spans="1:56" ht="15.75" thickBot="1" x14ac:dyDescent="0.3">
      <c r="A30" s="37" t="str">
        <f t="shared" si="14"/>
        <v/>
      </c>
      <c r="B30" s="38" t="str">
        <f t="shared" si="38"/>
        <v/>
      </c>
      <c r="C30" s="38" t="str">
        <f t="shared" si="15"/>
        <v/>
      </c>
      <c r="D30" s="38" t="str">
        <f t="shared" si="16"/>
        <v/>
      </c>
      <c r="E30" s="40" t="str">
        <f t="shared" si="17"/>
        <v/>
      </c>
      <c r="G30" s="75" t="str">
        <f>IF(Dashboard!N30="","",Dashboard!N30)</f>
        <v/>
      </c>
      <c r="I30" s="37" t="str">
        <f t="shared" si="18"/>
        <v/>
      </c>
      <c r="J30" s="20" t="str">
        <f t="shared" si="53"/>
        <v/>
      </c>
      <c r="K30" s="20" t="str">
        <f t="shared" si="50"/>
        <v/>
      </c>
      <c r="L30" s="20" t="str">
        <f t="shared" si="19"/>
        <v/>
      </c>
      <c r="M30" s="20" t="str">
        <f t="shared" si="20"/>
        <v/>
      </c>
      <c r="N30" s="11" t="str">
        <f t="shared" si="21"/>
        <v/>
      </c>
      <c r="O30" s="101" t="str">
        <f>IF(G30="","",IF(A30="NB",O29,IF(N30="",O29+M30,SUM($N$5:$N30))))</f>
        <v/>
      </c>
      <c r="P30" t="str">
        <f t="shared" si="39"/>
        <v/>
      </c>
      <c r="Q30">
        <f t="shared" si="22"/>
        <v>5</v>
      </c>
      <c r="R30" s="101" t="str">
        <f t="shared" si="23"/>
        <v/>
      </c>
      <c r="S30" t="str">
        <f t="shared" si="24"/>
        <v/>
      </c>
      <c r="T30" t="str">
        <f t="shared" si="49"/>
        <v/>
      </c>
      <c r="U30">
        <f t="shared" si="6"/>
        <v>0</v>
      </c>
      <c r="V30">
        <f t="shared" si="7"/>
        <v>0</v>
      </c>
      <c r="W30">
        <f t="shared" si="8"/>
        <v>0</v>
      </c>
      <c r="X30">
        <f t="shared" si="9"/>
        <v>0</v>
      </c>
      <c r="Y30" s="61" t="str">
        <f t="shared" si="26"/>
        <v>N</v>
      </c>
      <c r="Z30" s="61" t="str">
        <f t="shared" si="27"/>
        <v>N</v>
      </c>
      <c r="AA30" s="61" t="str">
        <f t="shared" si="28"/>
        <v>N</v>
      </c>
      <c r="AB30" s="99" t="str">
        <f t="shared" si="29"/>
        <v/>
      </c>
      <c r="AC30" s="99" t="str">
        <f t="shared" si="30"/>
        <v/>
      </c>
      <c r="AD30" s="99" t="str">
        <f t="shared" si="31"/>
        <v/>
      </c>
      <c r="AE30" s="99" t="str">
        <f t="shared" si="32"/>
        <v/>
      </c>
      <c r="AH30" t="str">
        <f t="shared" si="33"/>
        <v/>
      </c>
      <c r="AI30" t="str">
        <f t="shared" si="34"/>
        <v/>
      </c>
      <c r="AJ30" t="str">
        <f>IF(Dashboard!N30="P",IF(AJ29="",1,AJ29+1),"")</f>
        <v/>
      </c>
      <c r="AK30" t="str">
        <f>IF(Dashboard!N30="B",IF(AK29="",1,AK29+1),"")</f>
        <v/>
      </c>
      <c r="AL30" s="1" t="str">
        <f t="shared" si="51"/>
        <v>00000</v>
      </c>
      <c r="AM30" s="1" t="str">
        <f t="shared" si="51"/>
        <v>10000</v>
      </c>
      <c r="AN30" s="1" t="str">
        <f t="shared" si="46"/>
        <v>200000</v>
      </c>
      <c r="AO30" s="1" t="str">
        <f t="shared" si="47"/>
        <v>010000</v>
      </c>
      <c r="AP30" t="str">
        <f t="shared" si="35"/>
        <v>B</v>
      </c>
      <c r="AQ30" t="str">
        <f t="shared" si="11"/>
        <v/>
      </c>
      <c r="AR30" t="str">
        <f t="shared" si="42"/>
        <v/>
      </c>
      <c r="AS30" t="str">
        <f t="shared" si="43"/>
        <v/>
      </c>
      <c r="AT30" t="str">
        <f t="shared" si="44"/>
        <v/>
      </c>
      <c r="AU30">
        <f t="shared" si="52"/>
        <v>1</v>
      </c>
      <c r="AV30">
        <f t="shared" si="37"/>
        <v>1</v>
      </c>
      <c r="BA30" t="s">
        <v>94</v>
      </c>
      <c r="BB30" t="s">
        <v>48</v>
      </c>
      <c r="BC30" s="77" t="str">
        <f t="shared" si="48"/>
        <v>L10L</v>
      </c>
      <c r="BD30" t="s">
        <v>104</v>
      </c>
    </row>
    <row r="31" spans="1:56" ht="15.75" thickBot="1" x14ac:dyDescent="0.3">
      <c r="A31" s="37" t="str">
        <f t="shared" si="14"/>
        <v/>
      </c>
      <c r="B31" s="38" t="str">
        <f t="shared" si="38"/>
        <v/>
      </c>
      <c r="C31" s="38" t="str">
        <f t="shared" si="15"/>
        <v/>
      </c>
      <c r="D31" s="38" t="str">
        <f t="shared" si="16"/>
        <v/>
      </c>
      <c r="E31" s="40" t="str">
        <f t="shared" si="17"/>
        <v/>
      </c>
      <c r="G31" s="75" t="str">
        <f>IF(Dashboard!N31="","",Dashboard!N31)</f>
        <v/>
      </c>
      <c r="I31" s="37" t="str">
        <f t="shared" si="18"/>
        <v/>
      </c>
      <c r="J31" s="20" t="str">
        <f t="shared" si="53"/>
        <v/>
      </c>
      <c r="K31" s="20" t="str">
        <f t="shared" si="50"/>
        <v/>
      </c>
      <c r="L31" s="20" t="str">
        <f t="shared" si="19"/>
        <v/>
      </c>
      <c r="M31" s="20" t="str">
        <f t="shared" si="20"/>
        <v/>
      </c>
      <c r="N31" s="11" t="str">
        <f t="shared" si="21"/>
        <v/>
      </c>
      <c r="O31" s="101" t="str">
        <f>IF(G31="","",IF(A31="NB",O30,IF(N31="",O30+M31,SUM($N$5:$N31))))</f>
        <v/>
      </c>
      <c r="P31" t="str">
        <f t="shared" si="39"/>
        <v/>
      </c>
      <c r="Q31">
        <f t="shared" si="22"/>
        <v>6</v>
      </c>
      <c r="R31" s="101" t="str">
        <f t="shared" si="23"/>
        <v/>
      </c>
      <c r="S31" t="str">
        <f t="shared" si="24"/>
        <v/>
      </c>
      <c r="T31" t="str">
        <f t="shared" si="49"/>
        <v/>
      </c>
      <c r="U31">
        <f t="shared" si="6"/>
        <v>0</v>
      </c>
      <c r="V31">
        <f t="shared" si="7"/>
        <v>0</v>
      </c>
      <c r="W31">
        <f t="shared" si="8"/>
        <v>0</v>
      </c>
      <c r="X31">
        <f t="shared" si="9"/>
        <v>0</v>
      </c>
      <c r="Y31" s="61" t="str">
        <f t="shared" si="26"/>
        <v>N</v>
      </c>
      <c r="Z31" s="61" t="str">
        <f t="shared" si="27"/>
        <v>N</v>
      </c>
      <c r="AA31" s="61" t="str">
        <f t="shared" si="28"/>
        <v>N</v>
      </c>
      <c r="AB31" s="99" t="str">
        <f t="shared" si="29"/>
        <v/>
      </c>
      <c r="AC31" s="99" t="str">
        <f t="shared" si="30"/>
        <v/>
      </c>
      <c r="AD31" s="99" t="str">
        <f t="shared" si="31"/>
        <v/>
      </c>
      <c r="AE31" s="99" t="str">
        <f t="shared" si="32"/>
        <v/>
      </c>
      <c r="AH31" t="str">
        <f t="shared" si="33"/>
        <v/>
      </c>
      <c r="AI31" t="str">
        <f t="shared" si="34"/>
        <v/>
      </c>
      <c r="AJ31" t="str">
        <f>IF(Dashboard!N31="P",IF(AJ30="",1,AJ30+1),"")</f>
        <v/>
      </c>
      <c r="AK31" t="str">
        <f>IF(Dashboard!N31="B",IF(AK30="",1,AK30+1),"")</f>
        <v/>
      </c>
      <c r="AL31" s="1" t="str">
        <f t="shared" si="51"/>
        <v>00000</v>
      </c>
      <c r="AM31" s="1" t="str">
        <f t="shared" si="51"/>
        <v>00000</v>
      </c>
      <c r="AN31" s="1" t="str">
        <f t="shared" si="46"/>
        <v>000000</v>
      </c>
      <c r="AO31" s="1" t="str">
        <f t="shared" si="47"/>
        <v>100000</v>
      </c>
      <c r="AP31" t="str">
        <f t="shared" si="35"/>
        <v>B</v>
      </c>
      <c r="AQ31" t="str">
        <f t="shared" si="11"/>
        <v/>
      </c>
      <c r="AR31" t="str">
        <f t="shared" si="42"/>
        <v/>
      </c>
      <c r="AS31" t="str">
        <f t="shared" si="43"/>
        <v/>
      </c>
      <c r="AT31" t="str">
        <f t="shared" si="44"/>
        <v/>
      </c>
      <c r="AU31">
        <f t="shared" si="52"/>
        <v>1</v>
      </c>
      <c r="AV31">
        <f t="shared" si="37"/>
        <v>1</v>
      </c>
      <c r="BA31" t="s">
        <v>89</v>
      </c>
      <c r="BB31" t="s">
        <v>49</v>
      </c>
      <c r="BC31" s="77" t="str">
        <f t="shared" ref="BC31:BC40" si="54">BA31&amp;BB31</f>
        <v>F2W</v>
      </c>
      <c r="BD31" t="s">
        <v>30</v>
      </c>
    </row>
    <row r="32" spans="1:56" ht="15.75" thickBot="1" x14ac:dyDescent="0.3">
      <c r="A32" s="37" t="str">
        <f t="shared" si="14"/>
        <v/>
      </c>
      <c r="B32" s="38" t="str">
        <f t="shared" si="38"/>
        <v/>
      </c>
      <c r="C32" s="38" t="str">
        <f t="shared" si="15"/>
        <v/>
      </c>
      <c r="D32" s="38" t="str">
        <f t="shared" si="16"/>
        <v/>
      </c>
      <c r="E32" s="40" t="str">
        <f t="shared" si="17"/>
        <v/>
      </c>
      <c r="G32" s="75" t="str">
        <f>IF(Dashboard!N32="","",Dashboard!N32)</f>
        <v/>
      </c>
      <c r="I32" s="37" t="str">
        <f t="shared" si="18"/>
        <v/>
      </c>
      <c r="J32" s="20" t="str">
        <f t="shared" si="53"/>
        <v/>
      </c>
      <c r="K32" s="20" t="str">
        <f t="shared" si="50"/>
        <v/>
      </c>
      <c r="L32" s="20" t="str">
        <f t="shared" si="19"/>
        <v/>
      </c>
      <c r="M32" s="20" t="str">
        <f t="shared" si="20"/>
        <v/>
      </c>
      <c r="N32" s="11" t="str">
        <f t="shared" si="21"/>
        <v/>
      </c>
      <c r="O32" s="101" t="str">
        <f>IF(G32="","",IF(A32="NB",O31,IF(N32="",O31+M32,SUM($N$5:$N32))))</f>
        <v/>
      </c>
      <c r="P32" t="str">
        <f t="shared" si="39"/>
        <v/>
      </c>
      <c r="Q32">
        <f t="shared" si="22"/>
        <v>7</v>
      </c>
      <c r="R32" s="101" t="str">
        <f t="shared" si="23"/>
        <v/>
      </c>
      <c r="S32" t="str">
        <f t="shared" si="24"/>
        <v/>
      </c>
      <c r="T32" t="str">
        <f t="shared" si="49"/>
        <v/>
      </c>
      <c r="U32">
        <f t="shared" si="6"/>
        <v>0</v>
      </c>
      <c r="V32">
        <f t="shared" si="7"/>
        <v>0</v>
      </c>
      <c r="W32">
        <f t="shared" si="8"/>
        <v>0</v>
      </c>
      <c r="X32">
        <f t="shared" si="9"/>
        <v>0</v>
      </c>
      <c r="Y32" s="61" t="str">
        <f t="shared" si="26"/>
        <v>N</v>
      </c>
      <c r="Z32" s="61" t="str">
        <f t="shared" si="27"/>
        <v>N</v>
      </c>
      <c r="AA32" s="61" t="str">
        <f t="shared" si="28"/>
        <v>N</v>
      </c>
      <c r="AB32" s="99" t="str">
        <f t="shared" si="29"/>
        <v/>
      </c>
      <c r="AC32" s="99" t="str">
        <f t="shared" si="30"/>
        <v/>
      </c>
      <c r="AD32" s="99" t="str">
        <f t="shared" si="31"/>
        <v/>
      </c>
      <c r="AE32" s="99" t="str">
        <f t="shared" si="32"/>
        <v/>
      </c>
      <c r="AH32" t="str">
        <f t="shared" si="33"/>
        <v/>
      </c>
      <c r="AI32" t="str">
        <f t="shared" si="34"/>
        <v/>
      </c>
      <c r="AJ32" t="str">
        <f>IF(Dashboard!N32="P",IF(AJ31="",1,AJ31+1),"")</f>
        <v/>
      </c>
      <c r="AK32" t="str">
        <f>IF(Dashboard!N32="B",IF(AK31="",1,AK31+1),"")</f>
        <v/>
      </c>
      <c r="AL32" s="1" t="str">
        <f t="shared" si="51"/>
        <v>00000</v>
      </c>
      <c r="AM32" s="1" t="str">
        <f t="shared" si="51"/>
        <v>00000</v>
      </c>
      <c r="AN32" s="1" t="str">
        <f t="shared" si="46"/>
        <v>000000</v>
      </c>
      <c r="AO32" s="1" t="str">
        <f t="shared" si="47"/>
        <v>000000</v>
      </c>
      <c r="AP32" t="str">
        <f t="shared" si="35"/>
        <v>B</v>
      </c>
      <c r="AQ32" t="str">
        <f t="shared" si="11"/>
        <v/>
      </c>
      <c r="AR32" t="str">
        <f t="shared" si="42"/>
        <v/>
      </c>
      <c r="AS32" t="str">
        <f t="shared" si="43"/>
        <v/>
      </c>
      <c r="AT32" t="str">
        <f t="shared" si="44"/>
        <v/>
      </c>
      <c r="AU32">
        <f t="shared" si="52"/>
        <v>1</v>
      </c>
      <c r="AV32">
        <f t="shared" si="37"/>
        <v>1</v>
      </c>
      <c r="BA32" t="s">
        <v>100</v>
      </c>
      <c r="BB32" t="s">
        <v>49</v>
      </c>
      <c r="BC32" s="77" t="str">
        <f t="shared" si="54"/>
        <v>F3W</v>
      </c>
      <c r="BD32" t="s">
        <v>89</v>
      </c>
    </row>
    <row r="33" spans="1:56" ht="15.75" thickBot="1" x14ac:dyDescent="0.3">
      <c r="A33" s="37" t="str">
        <f t="shared" si="14"/>
        <v/>
      </c>
      <c r="B33" s="38" t="str">
        <f t="shared" si="38"/>
        <v/>
      </c>
      <c r="C33" s="38" t="str">
        <f t="shared" si="15"/>
        <v/>
      </c>
      <c r="D33" s="38" t="str">
        <f t="shared" si="16"/>
        <v/>
      </c>
      <c r="E33" s="40" t="str">
        <f t="shared" si="17"/>
        <v/>
      </c>
      <c r="G33" s="75" t="str">
        <f>IF(Dashboard!N33="","",Dashboard!N33)</f>
        <v/>
      </c>
      <c r="I33" s="37" t="str">
        <f t="shared" si="18"/>
        <v/>
      </c>
      <c r="J33" s="20" t="str">
        <f t="shared" si="53"/>
        <v/>
      </c>
      <c r="K33" s="20" t="str">
        <f t="shared" si="50"/>
        <v/>
      </c>
      <c r="L33" s="20" t="str">
        <f t="shared" si="19"/>
        <v/>
      </c>
      <c r="M33" s="20" t="str">
        <f t="shared" si="20"/>
        <v/>
      </c>
      <c r="N33" s="11" t="str">
        <f t="shared" si="21"/>
        <v/>
      </c>
      <c r="O33" s="101" t="str">
        <f>IF(G33="","",IF(A33="NB",O32,IF(N33="",O32+M33,SUM($N$5:$N33))))</f>
        <v/>
      </c>
      <c r="P33" t="str">
        <f t="shared" si="39"/>
        <v/>
      </c>
      <c r="Q33">
        <f t="shared" si="22"/>
        <v>8</v>
      </c>
      <c r="R33" s="101" t="str">
        <f t="shared" si="23"/>
        <v/>
      </c>
      <c r="S33" t="str">
        <f t="shared" si="24"/>
        <v/>
      </c>
      <c r="T33" t="str">
        <f t="shared" si="49"/>
        <v/>
      </c>
      <c r="U33">
        <f t="shared" si="6"/>
        <v>0</v>
      </c>
      <c r="V33">
        <f t="shared" si="7"/>
        <v>0</v>
      </c>
      <c r="W33">
        <f t="shared" si="8"/>
        <v>0</v>
      </c>
      <c r="X33">
        <f t="shared" si="9"/>
        <v>0</v>
      </c>
      <c r="Y33" s="61" t="str">
        <f t="shared" si="26"/>
        <v>N</v>
      </c>
      <c r="Z33" s="61" t="str">
        <f t="shared" si="27"/>
        <v>N</v>
      </c>
      <c r="AA33" s="61" t="str">
        <f t="shared" si="28"/>
        <v>N</v>
      </c>
      <c r="AB33" s="99" t="str">
        <f t="shared" si="29"/>
        <v/>
      </c>
      <c r="AC33" s="99" t="str">
        <f t="shared" si="30"/>
        <v/>
      </c>
      <c r="AD33" s="99" t="str">
        <f t="shared" si="31"/>
        <v/>
      </c>
      <c r="AE33" s="99" t="str">
        <f t="shared" si="32"/>
        <v/>
      </c>
      <c r="AH33" t="str">
        <f t="shared" si="33"/>
        <v/>
      </c>
      <c r="AI33" t="str">
        <f t="shared" si="34"/>
        <v/>
      </c>
      <c r="AJ33" t="str">
        <f>IF(Dashboard!N33="P",IF(AJ32="",1,AJ32+1),"")</f>
        <v/>
      </c>
      <c r="AK33" t="str">
        <f>IF(Dashboard!N33="B",IF(AK32="",1,AK32+1),"")</f>
        <v/>
      </c>
      <c r="AL33" s="1" t="str">
        <f t="shared" si="51"/>
        <v>00000</v>
      </c>
      <c r="AM33" s="1" t="str">
        <f t="shared" si="51"/>
        <v>00000</v>
      </c>
      <c r="AN33" s="1" t="str">
        <f t="shared" si="46"/>
        <v>000000</v>
      </c>
      <c r="AO33" s="1" t="str">
        <f t="shared" si="47"/>
        <v>000000</v>
      </c>
      <c r="AP33" t="str">
        <f t="shared" si="35"/>
        <v>B</v>
      </c>
      <c r="AQ33" t="str">
        <f t="shared" si="11"/>
        <v/>
      </c>
      <c r="AR33" t="str">
        <f t="shared" si="42"/>
        <v/>
      </c>
      <c r="AS33" t="str">
        <f t="shared" si="43"/>
        <v/>
      </c>
      <c r="AT33" t="str">
        <f t="shared" si="44"/>
        <v/>
      </c>
      <c r="AU33">
        <f t="shared" si="52"/>
        <v>1</v>
      </c>
      <c r="AV33">
        <f t="shared" si="37"/>
        <v>1</v>
      </c>
      <c r="BA33" t="s">
        <v>101</v>
      </c>
      <c r="BB33" t="s">
        <v>49</v>
      </c>
      <c r="BC33" s="77" t="str">
        <f t="shared" si="54"/>
        <v>F4W</v>
      </c>
      <c r="BD33" t="s">
        <v>100</v>
      </c>
    </row>
    <row r="34" spans="1:56" ht="15.75" thickBot="1" x14ac:dyDescent="0.3">
      <c r="A34" s="37" t="str">
        <f t="shared" si="14"/>
        <v/>
      </c>
      <c r="B34" s="38" t="str">
        <f t="shared" si="38"/>
        <v/>
      </c>
      <c r="C34" s="38" t="str">
        <f t="shared" si="15"/>
        <v/>
      </c>
      <c r="D34" s="38" t="str">
        <f t="shared" si="16"/>
        <v/>
      </c>
      <c r="E34" s="40" t="str">
        <f t="shared" si="17"/>
        <v/>
      </c>
      <c r="G34" s="75" t="str">
        <f>IF(Dashboard!N34="","",Dashboard!N34)</f>
        <v/>
      </c>
      <c r="I34" s="37" t="str">
        <f t="shared" si="18"/>
        <v/>
      </c>
      <c r="J34" s="20" t="str">
        <f t="shared" si="53"/>
        <v/>
      </c>
      <c r="K34" s="20" t="str">
        <f t="shared" si="50"/>
        <v/>
      </c>
      <c r="L34" s="20" t="str">
        <f t="shared" si="19"/>
        <v/>
      </c>
      <c r="M34" s="20" t="str">
        <f t="shared" si="20"/>
        <v/>
      </c>
      <c r="N34" s="11" t="str">
        <f t="shared" si="21"/>
        <v/>
      </c>
      <c r="O34" s="101" t="str">
        <f>IF(G34="","",IF(A34="NB",O33,IF(N34="",O33+M34,SUM($N$5:$N34))))</f>
        <v/>
      </c>
      <c r="P34" t="str">
        <f t="shared" si="39"/>
        <v/>
      </c>
      <c r="Q34">
        <f t="shared" si="22"/>
        <v>9</v>
      </c>
      <c r="R34" s="101" t="str">
        <f t="shared" si="23"/>
        <v/>
      </c>
      <c r="S34" t="str">
        <f t="shared" si="24"/>
        <v/>
      </c>
      <c r="T34" t="str">
        <f t="shared" si="49"/>
        <v/>
      </c>
      <c r="U34">
        <f t="shared" si="6"/>
        <v>0</v>
      </c>
      <c r="V34">
        <f t="shared" si="7"/>
        <v>0</v>
      </c>
      <c r="W34">
        <f t="shared" si="8"/>
        <v>0</v>
      </c>
      <c r="X34">
        <f t="shared" si="9"/>
        <v>0</v>
      </c>
      <c r="Y34" s="61" t="str">
        <f t="shared" si="26"/>
        <v>N</v>
      </c>
      <c r="Z34" s="61" t="str">
        <f t="shared" si="27"/>
        <v>N</v>
      </c>
      <c r="AA34" s="61" t="str">
        <f t="shared" si="28"/>
        <v>N</v>
      </c>
      <c r="AB34" s="99" t="str">
        <f t="shared" si="29"/>
        <v/>
      </c>
      <c r="AC34" s="99" t="str">
        <f t="shared" si="30"/>
        <v/>
      </c>
      <c r="AD34" s="99" t="str">
        <f t="shared" si="31"/>
        <v/>
      </c>
      <c r="AE34" s="99" t="str">
        <f t="shared" si="32"/>
        <v/>
      </c>
      <c r="AH34" t="str">
        <f t="shared" si="33"/>
        <v/>
      </c>
      <c r="AI34" t="str">
        <f t="shared" si="34"/>
        <v/>
      </c>
      <c r="AJ34" t="str">
        <f>IF(Dashboard!N34="P",IF(AJ33="",1,AJ33+1),"")</f>
        <v/>
      </c>
      <c r="AK34" t="str">
        <f>IF(Dashboard!N34="B",IF(AK33="",1,AK33+1),"")</f>
        <v/>
      </c>
      <c r="AL34" s="1" t="str">
        <f t="shared" si="51"/>
        <v>00000</v>
      </c>
      <c r="AM34" s="1" t="str">
        <f t="shared" si="51"/>
        <v>00000</v>
      </c>
      <c r="AN34" s="1" t="str">
        <f t="shared" si="46"/>
        <v>000000</v>
      </c>
      <c r="AO34" s="1" t="str">
        <f t="shared" si="47"/>
        <v>000000</v>
      </c>
      <c r="AP34" t="str">
        <f t="shared" si="35"/>
        <v>B</v>
      </c>
      <c r="AQ34" t="str">
        <f t="shared" si="11"/>
        <v/>
      </c>
      <c r="AR34" t="str">
        <f t="shared" si="42"/>
        <v/>
      </c>
      <c r="AS34" t="str">
        <f t="shared" si="43"/>
        <v/>
      </c>
      <c r="AT34" t="str">
        <f t="shared" si="44"/>
        <v/>
      </c>
      <c r="AU34">
        <f t="shared" si="52"/>
        <v>1</v>
      </c>
      <c r="AV34">
        <f t="shared" si="37"/>
        <v>1</v>
      </c>
      <c r="BA34" t="s">
        <v>102</v>
      </c>
      <c r="BB34" t="s">
        <v>49</v>
      </c>
      <c r="BC34" s="77" t="str">
        <f t="shared" si="54"/>
        <v>F5W</v>
      </c>
      <c r="BD34" t="s">
        <v>101</v>
      </c>
    </row>
    <row r="35" spans="1:56" ht="15.75" thickBot="1" x14ac:dyDescent="0.3">
      <c r="A35" s="37" t="str">
        <f t="shared" si="14"/>
        <v/>
      </c>
      <c r="B35" s="38" t="str">
        <f t="shared" si="38"/>
        <v/>
      </c>
      <c r="C35" s="38" t="str">
        <f t="shared" si="15"/>
        <v/>
      </c>
      <c r="D35" s="38" t="str">
        <f t="shared" si="16"/>
        <v/>
      </c>
      <c r="E35" s="40" t="str">
        <f t="shared" si="17"/>
        <v/>
      </c>
      <c r="G35" s="75" t="str">
        <f>IF(Dashboard!N35="","",Dashboard!N35)</f>
        <v/>
      </c>
      <c r="I35" s="37" t="str">
        <f t="shared" si="18"/>
        <v/>
      </c>
      <c r="J35" s="20" t="str">
        <f t="shared" si="53"/>
        <v/>
      </c>
      <c r="K35" s="20" t="str">
        <f t="shared" si="50"/>
        <v/>
      </c>
      <c r="L35" s="20" t="str">
        <f t="shared" si="19"/>
        <v/>
      </c>
      <c r="M35" s="20" t="str">
        <f t="shared" si="20"/>
        <v/>
      </c>
      <c r="N35" s="11" t="str">
        <f t="shared" si="21"/>
        <v/>
      </c>
      <c r="O35" s="101" t="str">
        <f>IF(G35="","",IF(A35="NB",O34,IF(N35="",O34+M35,SUM($N$5:$N35))))</f>
        <v/>
      </c>
      <c r="P35" t="str">
        <f t="shared" si="39"/>
        <v/>
      </c>
      <c r="Q35">
        <f t="shared" si="22"/>
        <v>10</v>
      </c>
      <c r="R35" s="101" t="str">
        <f t="shared" si="23"/>
        <v/>
      </c>
      <c r="S35" t="str">
        <f t="shared" si="24"/>
        <v/>
      </c>
      <c r="T35" t="str">
        <f t="shared" si="49"/>
        <v/>
      </c>
      <c r="U35">
        <f t="shared" si="6"/>
        <v>0</v>
      </c>
      <c r="V35">
        <f t="shared" si="7"/>
        <v>0</v>
      </c>
      <c r="W35">
        <f t="shared" si="8"/>
        <v>0</v>
      </c>
      <c r="X35">
        <f t="shared" si="9"/>
        <v>0</v>
      </c>
      <c r="Y35" s="61" t="str">
        <f t="shared" si="26"/>
        <v>N</v>
      </c>
      <c r="Z35" s="61" t="str">
        <f t="shared" si="27"/>
        <v>N</v>
      </c>
      <c r="AA35" s="61" t="str">
        <f t="shared" si="28"/>
        <v>N</v>
      </c>
      <c r="AB35" s="99" t="str">
        <f t="shared" si="29"/>
        <v/>
      </c>
      <c r="AC35" s="99" t="str">
        <f t="shared" si="30"/>
        <v/>
      </c>
      <c r="AD35" s="99" t="str">
        <f t="shared" si="31"/>
        <v/>
      </c>
      <c r="AE35" s="99" t="str">
        <f t="shared" si="32"/>
        <v/>
      </c>
      <c r="AH35" t="str">
        <f t="shared" si="33"/>
        <v/>
      </c>
      <c r="AI35" t="str">
        <f t="shared" si="34"/>
        <v/>
      </c>
      <c r="AJ35" t="str">
        <f>IF(Dashboard!N35="P",IF(AJ34="",1,AJ34+1),"")</f>
        <v/>
      </c>
      <c r="AK35" t="str">
        <f>IF(Dashboard!N35="B",IF(AK34="",1,AK34+1),"")</f>
        <v/>
      </c>
      <c r="AL35" s="1" t="str">
        <f t="shared" si="51"/>
        <v>00000</v>
      </c>
      <c r="AM35" s="1" t="str">
        <f t="shared" si="51"/>
        <v>00000</v>
      </c>
      <c r="AN35" s="1" t="str">
        <f t="shared" si="46"/>
        <v>000000</v>
      </c>
      <c r="AO35" s="1" t="str">
        <f t="shared" si="47"/>
        <v>000000</v>
      </c>
      <c r="AP35" t="str">
        <f t="shared" si="35"/>
        <v>B</v>
      </c>
      <c r="AQ35" t="str">
        <f t="shared" si="11"/>
        <v/>
      </c>
      <c r="AR35" t="str">
        <f t="shared" si="42"/>
        <v/>
      </c>
      <c r="AS35" t="str">
        <f t="shared" si="43"/>
        <v/>
      </c>
      <c r="AT35" t="str">
        <f t="shared" si="44"/>
        <v/>
      </c>
      <c r="AU35">
        <f t="shared" si="52"/>
        <v>1</v>
      </c>
      <c r="AV35">
        <f t="shared" si="37"/>
        <v>1</v>
      </c>
      <c r="BA35" t="s">
        <v>103</v>
      </c>
      <c r="BB35" t="s">
        <v>49</v>
      </c>
      <c r="BC35" s="77" t="str">
        <f t="shared" si="54"/>
        <v>F6W</v>
      </c>
      <c r="BD35" t="s">
        <v>102</v>
      </c>
    </row>
    <row r="36" spans="1:56" ht="15.75" thickBot="1" x14ac:dyDescent="0.3">
      <c r="A36" s="37" t="str">
        <f t="shared" si="14"/>
        <v/>
      </c>
      <c r="B36" s="38" t="str">
        <f t="shared" si="38"/>
        <v/>
      </c>
      <c r="C36" s="38" t="str">
        <f t="shared" si="15"/>
        <v/>
      </c>
      <c r="D36" s="38" t="str">
        <f t="shared" si="16"/>
        <v/>
      </c>
      <c r="E36" s="40" t="str">
        <f t="shared" si="17"/>
        <v/>
      </c>
      <c r="G36" s="75" t="str">
        <f>IF(Dashboard!N36="","",Dashboard!N36)</f>
        <v/>
      </c>
      <c r="I36" s="37" t="str">
        <f t="shared" si="18"/>
        <v/>
      </c>
      <c r="J36" s="20" t="str">
        <f t="shared" si="53"/>
        <v/>
      </c>
      <c r="K36" s="20" t="str">
        <f t="shared" si="50"/>
        <v/>
      </c>
      <c r="L36" s="20" t="str">
        <f t="shared" si="19"/>
        <v/>
      </c>
      <c r="M36" s="20" t="str">
        <f t="shared" si="20"/>
        <v/>
      </c>
      <c r="N36" s="11" t="str">
        <f t="shared" si="21"/>
        <v/>
      </c>
      <c r="O36" s="101" t="str">
        <f>IF(G36="","",IF(A36="NB",O35,IF(N36="",O35+M36,SUM($N$5:$N36))))</f>
        <v/>
      </c>
      <c r="P36" t="str">
        <f t="shared" si="39"/>
        <v/>
      </c>
      <c r="Q36">
        <f t="shared" si="22"/>
        <v>11</v>
      </c>
      <c r="R36" s="101" t="str">
        <f t="shared" si="23"/>
        <v/>
      </c>
      <c r="S36" t="str">
        <f t="shared" si="24"/>
        <v/>
      </c>
      <c r="T36" t="str">
        <f t="shared" si="49"/>
        <v/>
      </c>
      <c r="U36">
        <f t="shared" si="6"/>
        <v>0</v>
      </c>
      <c r="V36">
        <f t="shared" si="7"/>
        <v>0</v>
      </c>
      <c r="W36">
        <f t="shared" si="8"/>
        <v>0</v>
      </c>
      <c r="X36">
        <f t="shared" si="9"/>
        <v>0</v>
      </c>
      <c r="Y36" s="61" t="str">
        <f t="shared" si="26"/>
        <v>N</v>
      </c>
      <c r="Z36" s="61" t="str">
        <f t="shared" si="27"/>
        <v>N</v>
      </c>
      <c r="AA36" s="61" t="str">
        <f t="shared" si="28"/>
        <v>N</v>
      </c>
      <c r="AB36" s="99" t="str">
        <f t="shared" si="29"/>
        <v/>
      </c>
      <c r="AC36" s="99" t="str">
        <f t="shared" si="30"/>
        <v/>
      </c>
      <c r="AD36" s="99" t="str">
        <f t="shared" si="31"/>
        <v/>
      </c>
      <c r="AE36" s="99" t="str">
        <f t="shared" si="32"/>
        <v/>
      </c>
      <c r="AH36" t="str">
        <f t="shared" si="33"/>
        <v/>
      </c>
      <c r="AI36" t="str">
        <f t="shared" si="34"/>
        <v/>
      </c>
      <c r="AJ36" t="str">
        <f>IF(Dashboard!N36="P",IF(AJ35="",1,AJ35+1),"")</f>
        <v/>
      </c>
      <c r="AK36" t="str">
        <f>IF(Dashboard!N36="B",IF(AK35="",1,AK35+1),"")</f>
        <v/>
      </c>
      <c r="AL36" s="1" t="str">
        <f t="shared" si="51"/>
        <v>00000</v>
      </c>
      <c r="AM36" s="1" t="str">
        <f t="shared" si="51"/>
        <v>00000</v>
      </c>
      <c r="AN36" s="1" t="str">
        <f t="shared" si="46"/>
        <v>000000</v>
      </c>
      <c r="AO36" s="1" t="str">
        <f t="shared" si="47"/>
        <v>000000</v>
      </c>
      <c r="AP36" t="str">
        <f t="shared" si="35"/>
        <v>B</v>
      </c>
      <c r="AQ36" t="str">
        <f t="shared" si="11"/>
        <v/>
      </c>
      <c r="AR36" t="str">
        <f t="shared" si="42"/>
        <v/>
      </c>
      <c r="AS36" t="str">
        <f t="shared" si="43"/>
        <v/>
      </c>
      <c r="AT36" t="str">
        <f t="shared" si="44"/>
        <v/>
      </c>
      <c r="AU36">
        <f t="shared" si="52"/>
        <v>1</v>
      </c>
      <c r="AV36">
        <f t="shared" si="37"/>
        <v>1</v>
      </c>
      <c r="BA36" t="s">
        <v>104</v>
      </c>
      <c r="BB36" t="s">
        <v>49</v>
      </c>
      <c r="BC36" s="77" t="str">
        <f t="shared" si="54"/>
        <v>F7W</v>
      </c>
      <c r="BD36" t="s">
        <v>103</v>
      </c>
    </row>
    <row r="37" spans="1:56" ht="15.75" thickBot="1" x14ac:dyDescent="0.3">
      <c r="A37" s="37" t="str">
        <f t="shared" si="14"/>
        <v/>
      </c>
      <c r="B37" s="38" t="str">
        <f t="shared" si="38"/>
        <v/>
      </c>
      <c r="C37" s="38" t="str">
        <f t="shared" si="15"/>
        <v/>
      </c>
      <c r="D37" s="38" t="str">
        <f t="shared" si="16"/>
        <v/>
      </c>
      <c r="E37" s="40" t="str">
        <f t="shared" si="17"/>
        <v/>
      </c>
      <c r="G37" s="75" t="str">
        <f>IF(Dashboard!N37="","",Dashboard!N37)</f>
        <v/>
      </c>
      <c r="I37" s="37" t="str">
        <f t="shared" si="18"/>
        <v/>
      </c>
      <c r="J37" s="20" t="str">
        <f t="shared" si="53"/>
        <v/>
      </c>
      <c r="K37" s="20" t="str">
        <f t="shared" si="50"/>
        <v/>
      </c>
      <c r="L37" s="20" t="str">
        <f t="shared" si="19"/>
        <v/>
      </c>
      <c r="M37" s="20" t="str">
        <f t="shared" si="20"/>
        <v/>
      </c>
      <c r="N37" s="11" t="str">
        <f t="shared" si="21"/>
        <v/>
      </c>
      <c r="O37" s="101" t="str">
        <f>IF(G37="","",IF(A37="NB",O36,IF(N37="",O36+M37,SUM($N$5:$N37))))</f>
        <v/>
      </c>
      <c r="P37" t="str">
        <f t="shared" si="39"/>
        <v/>
      </c>
      <c r="Q37">
        <f t="shared" si="22"/>
        <v>12</v>
      </c>
      <c r="R37" s="101" t="str">
        <f t="shared" si="23"/>
        <v/>
      </c>
      <c r="S37" t="str">
        <f t="shared" si="24"/>
        <v/>
      </c>
      <c r="T37" t="str">
        <f t="shared" si="49"/>
        <v/>
      </c>
      <c r="U37">
        <f t="shared" si="6"/>
        <v>0</v>
      </c>
      <c r="V37">
        <f t="shared" si="7"/>
        <v>0</v>
      </c>
      <c r="W37">
        <f t="shared" si="8"/>
        <v>0</v>
      </c>
      <c r="X37">
        <f t="shared" si="9"/>
        <v>0</v>
      </c>
      <c r="Y37" s="61" t="str">
        <f t="shared" si="26"/>
        <v>N</v>
      </c>
      <c r="Z37" s="61" t="str">
        <f t="shared" si="27"/>
        <v>N</v>
      </c>
      <c r="AA37" s="61" t="str">
        <f t="shared" si="28"/>
        <v>N</v>
      </c>
      <c r="AB37" s="99" t="str">
        <f t="shared" si="29"/>
        <v/>
      </c>
      <c r="AC37" s="99" t="str">
        <f t="shared" si="30"/>
        <v/>
      </c>
      <c r="AD37" s="99" t="str">
        <f t="shared" si="31"/>
        <v/>
      </c>
      <c r="AE37" s="99" t="str">
        <f t="shared" si="32"/>
        <v/>
      </c>
      <c r="AH37" t="str">
        <f t="shared" si="33"/>
        <v/>
      </c>
      <c r="AI37" t="str">
        <f t="shared" si="34"/>
        <v/>
      </c>
      <c r="AJ37" t="str">
        <f>IF(Dashboard!N37="P",IF(AJ36="",1,AJ36+1),"")</f>
        <v/>
      </c>
      <c r="AK37" t="str">
        <f>IF(Dashboard!N37="B",IF(AK36="",1,AK36+1),"")</f>
        <v/>
      </c>
      <c r="AL37" s="1" t="str">
        <f t="shared" si="51"/>
        <v>00000</v>
      </c>
      <c r="AM37" s="1" t="str">
        <f t="shared" si="51"/>
        <v>00000</v>
      </c>
      <c r="AN37" s="1" t="str">
        <f t="shared" si="46"/>
        <v>000000</v>
      </c>
      <c r="AO37" s="1" t="str">
        <f t="shared" si="47"/>
        <v>000000</v>
      </c>
      <c r="AP37" t="str">
        <f t="shared" si="35"/>
        <v>B</v>
      </c>
      <c r="AQ37" t="str">
        <f t="shared" si="11"/>
        <v/>
      </c>
      <c r="AR37" t="str">
        <f t="shared" si="42"/>
        <v/>
      </c>
      <c r="AS37" t="str">
        <f t="shared" si="43"/>
        <v/>
      </c>
      <c r="AT37" t="str">
        <f t="shared" si="44"/>
        <v/>
      </c>
      <c r="AU37">
        <f t="shared" si="52"/>
        <v>1</v>
      </c>
      <c r="AV37">
        <f t="shared" si="37"/>
        <v>1</v>
      </c>
      <c r="BA37" t="s">
        <v>105</v>
      </c>
      <c r="BB37" t="s">
        <v>49</v>
      </c>
      <c r="BC37" s="77" t="str">
        <f t="shared" si="54"/>
        <v>F8W</v>
      </c>
      <c r="BD37" t="s">
        <v>104</v>
      </c>
    </row>
    <row r="38" spans="1:56" ht="15.75" thickBot="1" x14ac:dyDescent="0.3">
      <c r="A38" s="37" t="str">
        <f t="shared" si="14"/>
        <v/>
      </c>
      <c r="B38" s="38" t="str">
        <f t="shared" si="38"/>
        <v/>
      </c>
      <c r="C38" s="38" t="str">
        <f t="shared" si="15"/>
        <v/>
      </c>
      <c r="D38" s="38" t="str">
        <f t="shared" si="16"/>
        <v/>
      </c>
      <c r="E38" s="40" t="str">
        <f t="shared" si="17"/>
        <v/>
      </c>
      <c r="G38" s="75" t="str">
        <f>IF(Dashboard!N38="","",Dashboard!N38)</f>
        <v/>
      </c>
      <c r="I38" s="37" t="str">
        <f t="shared" si="18"/>
        <v/>
      </c>
      <c r="J38" s="20" t="str">
        <f t="shared" si="53"/>
        <v/>
      </c>
      <c r="K38" s="20" t="str">
        <f t="shared" si="50"/>
        <v/>
      </c>
      <c r="L38" s="20" t="str">
        <f t="shared" si="19"/>
        <v/>
      </c>
      <c r="M38" s="20" t="str">
        <f t="shared" si="20"/>
        <v/>
      </c>
      <c r="N38" s="11" t="str">
        <f t="shared" si="21"/>
        <v/>
      </c>
      <c r="O38" s="101" t="str">
        <f>IF(G38="","",IF(A38="NB",O37,IF(N38="",O37+M38,SUM($N$5:$N38))))</f>
        <v/>
      </c>
      <c r="P38" t="str">
        <f t="shared" si="39"/>
        <v/>
      </c>
      <c r="Q38">
        <f t="shared" si="22"/>
        <v>13</v>
      </c>
      <c r="R38" s="101" t="str">
        <f t="shared" si="23"/>
        <v/>
      </c>
      <c r="S38" t="str">
        <f t="shared" si="24"/>
        <v/>
      </c>
      <c r="T38" t="str">
        <f t="shared" si="49"/>
        <v/>
      </c>
      <c r="U38">
        <f t="shared" si="6"/>
        <v>0</v>
      </c>
      <c r="V38">
        <f t="shared" si="7"/>
        <v>0</v>
      </c>
      <c r="W38">
        <f t="shared" si="8"/>
        <v>0</v>
      </c>
      <c r="X38">
        <f t="shared" si="9"/>
        <v>0</v>
      </c>
      <c r="Y38" s="61" t="str">
        <f t="shared" si="26"/>
        <v>N</v>
      </c>
      <c r="Z38" s="61" t="str">
        <f t="shared" si="27"/>
        <v>N</v>
      </c>
      <c r="AA38" s="61" t="str">
        <f t="shared" si="28"/>
        <v>N</v>
      </c>
      <c r="AB38" s="99" t="str">
        <f t="shared" si="29"/>
        <v/>
      </c>
      <c r="AC38" s="99" t="str">
        <f t="shared" si="30"/>
        <v/>
      </c>
      <c r="AD38" s="99" t="str">
        <f t="shared" si="31"/>
        <v/>
      </c>
      <c r="AE38" s="99" t="str">
        <f t="shared" si="32"/>
        <v/>
      </c>
      <c r="AH38" t="str">
        <f t="shared" si="33"/>
        <v/>
      </c>
      <c r="AI38" t="str">
        <f t="shared" si="34"/>
        <v/>
      </c>
      <c r="AJ38" t="str">
        <f>IF(Dashboard!N38="P",IF(AJ37="",1,AJ37+1),"")</f>
        <v/>
      </c>
      <c r="AK38" t="str">
        <f>IF(Dashboard!N38="B",IF(AK37="",1,AK37+1),"")</f>
        <v/>
      </c>
      <c r="AL38" s="1" t="str">
        <f t="shared" si="51"/>
        <v>00000</v>
      </c>
      <c r="AM38" s="1" t="str">
        <f t="shared" si="51"/>
        <v>00000</v>
      </c>
      <c r="AN38" s="1" t="str">
        <f t="shared" si="46"/>
        <v>000000</v>
      </c>
      <c r="AO38" s="1" t="str">
        <f t="shared" si="47"/>
        <v>000000</v>
      </c>
      <c r="AP38" t="str">
        <f t="shared" si="35"/>
        <v>B</v>
      </c>
      <c r="AQ38" t="str">
        <f t="shared" si="11"/>
        <v/>
      </c>
      <c r="AR38" t="str">
        <f t="shared" si="42"/>
        <v/>
      </c>
      <c r="AS38" t="str">
        <f t="shared" si="43"/>
        <v/>
      </c>
      <c r="AT38" t="str">
        <f t="shared" si="44"/>
        <v/>
      </c>
      <c r="AU38">
        <f t="shared" si="52"/>
        <v>1</v>
      </c>
      <c r="AV38">
        <f t="shared" si="37"/>
        <v>1</v>
      </c>
      <c r="BA38" t="s">
        <v>106</v>
      </c>
      <c r="BB38" t="s">
        <v>49</v>
      </c>
      <c r="BC38" s="77" t="str">
        <f t="shared" si="54"/>
        <v>F9W</v>
      </c>
      <c r="BD38" t="s">
        <v>105</v>
      </c>
    </row>
    <row r="39" spans="1:56" ht="15.75" thickBot="1" x14ac:dyDescent="0.3">
      <c r="A39" s="37" t="str">
        <f t="shared" si="14"/>
        <v/>
      </c>
      <c r="B39" s="38" t="str">
        <f t="shared" si="38"/>
        <v/>
      </c>
      <c r="C39" s="38" t="str">
        <f t="shared" si="15"/>
        <v/>
      </c>
      <c r="D39" s="38" t="str">
        <f t="shared" si="16"/>
        <v/>
      </c>
      <c r="E39" s="40" t="str">
        <f t="shared" si="17"/>
        <v/>
      </c>
      <c r="G39" s="75" t="str">
        <f>IF(Dashboard!N39="","",Dashboard!N39)</f>
        <v/>
      </c>
      <c r="I39" s="37" t="str">
        <f t="shared" si="18"/>
        <v/>
      </c>
      <c r="J39" s="20" t="str">
        <f t="shared" si="53"/>
        <v/>
      </c>
      <c r="K39" s="20" t="str">
        <f t="shared" si="50"/>
        <v/>
      </c>
      <c r="L39" s="20" t="str">
        <f t="shared" si="19"/>
        <v/>
      </c>
      <c r="M39" s="20" t="str">
        <f t="shared" si="20"/>
        <v/>
      </c>
      <c r="N39" s="11" t="str">
        <f t="shared" si="21"/>
        <v/>
      </c>
      <c r="O39" s="101" t="str">
        <f>IF(G39="","",IF(A39="NB",O38,IF(N39="",O38+M39,SUM($N$5:$N39))))</f>
        <v/>
      </c>
      <c r="P39" t="str">
        <f t="shared" si="39"/>
        <v/>
      </c>
      <c r="Q39">
        <f t="shared" si="22"/>
        <v>14</v>
      </c>
      <c r="R39" s="101" t="str">
        <f t="shared" si="23"/>
        <v/>
      </c>
      <c r="S39" t="str">
        <f t="shared" si="24"/>
        <v/>
      </c>
      <c r="T39" t="str">
        <f t="shared" si="49"/>
        <v/>
      </c>
      <c r="U39">
        <f t="shared" si="6"/>
        <v>0</v>
      </c>
      <c r="V39">
        <f t="shared" si="7"/>
        <v>0</v>
      </c>
      <c r="W39">
        <f t="shared" si="8"/>
        <v>0</v>
      </c>
      <c r="X39">
        <f t="shared" si="9"/>
        <v>0</v>
      </c>
      <c r="Y39" s="61" t="str">
        <f t="shared" si="26"/>
        <v>N</v>
      </c>
      <c r="Z39" s="61" t="str">
        <f t="shared" si="27"/>
        <v>N</v>
      </c>
      <c r="AA39" s="61" t="str">
        <f t="shared" si="28"/>
        <v>N</v>
      </c>
      <c r="AB39" s="99" t="str">
        <f t="shared" si="29"/>
        <v/>
      </c>
      <c r="AC39" s="99" t="str">
        <f t="shared" si="30"/>
        <v/>
      </c>
      <c r="AD39" s="99" t="str">
        <f t="shared" si="31"/>
        <v/>
      </c>
      <c r="AE39" s="99" t="str">
        <f t="shared" si="32"/>
        <v/>
      </c>
      <c r="AH39" t="str">
        <f t="shared" si="33"/>
        <v/>
      </c>
      <c r="AI39" t="str">
        <f t="shared" si="34"/>
        <v/>
      </c>
      <c r="AJ39" t="str">
        <f>IF(Dashboard!N39="P",IF(AJ38="",1,AJ38+1),"")</f>
        <v/>
      </c>
      <c r="AK39" t="str">
        <f>IF(Dashboard!N39="B",IF(AK38="",1,AK38+1),"")</f>
        <v/>
      </c>
      <c r="AL39" s="1" t="str">
        <f t="shared" si="51"/>
        <v>00000</v>
      </c>
      <c r="AM39" s="1" t="str">
        <f t="shared" si="51"/>
        <v>00000</v>
      </c>
      <c r="AN39" s="1" t="str">
        <f t="shared" si="46"/>
        <v>000000</v>
      </c>
      <c r="AO39" s="1" t="str">
        <f t="shared" si="47"/>
        <v>000000</v>
      </c>
      <c r="AP39" t="str">
        <f t="shared" si="35"/>
        <v>B</v>
      </c>
      <c r="AQ39" t="str">
        <f t="shared" si="11"/>
        <v/>
      </c>
      <c r="AR39" t="str">
        <f t="shared" si="42"/>
        <v/>
      </c>
      <c r="AS39" t="str">
        <f t="shared" si="43"/>
        <v/>
      </c>
      <c r="AT39" t="str">
        <f t="shared" si="44"/>
        <v/>
      </c>
      <c r="AU39">
        <f t="shared" si="52"/>
        <v>1</v>
      </c>
      <c r="AV39">
        <f t="shared" si="37"/>
        <v>1</v>
      </c>
      <c r="BA39" t="s">
        <v>107</v>
      </c>
      <c r="BB39" t="s">
        <v>49</v>
      </c>
      <c r="BC39" s="77" t="str">
        <f t="shared" si="54"/>
        <v>F10W</v>
      </c>
      <c r="BD39" t="s">
        <v>106</v>
      </c>
    </row>
    <row r="40" spans="1:56" ht="15.75" thickBot="1" x14ac:dyDescent="0.3">
      <c r="A40" s="37" t="str">
        <f t="shared" si="14"/>
        <v/>
      </c>
      <c r="B40" s="38" t="str">
        <f t="shared" si="38"/>
        <v/>
      </c>
      <c r="C40" s="38" t="str">
        <f t="shared" si="15"/>
        <v/>
      </c>
      <c r="D40" s="38" t="str">
        <f t="shared" si="16"/>
        <v/>
      </c>
      <c r="E40" s="40" t="str">
        <f t="shared" si="17"/>
        <v/>
      </c>
      <c r="G40" s="75" t="str">
        <f>IF(Dashboard!N40="","",Dashboard!N40)</f>
        <v/>
      </c>
      <c r="I40" s="37" t="str">
        <f t="shared" si="18"/>
        <v/>
      </c>
      <c r="J40" s="20" t="str">
        <f t="shared" si="53"/>
        <v/>
      </c>
      <c r="K40" s="20" t="str">
        <f t="shared" si="50"/>
        <v/>
      </c>
      <c r="L40" s="20" t="str">
        <f t="shared" si="19"/>
        <v/>
      </c>
      <c r="M40" s="20" t="str">
        <f t="shared" si="20"/>
        <v/>
      </c>
      <c r="N40" s="11" t="str">
        <f t="shared" si="21"/>
        <v/>
      </c>
      <c r="O40" s="101" t="str">
        <f>IF(G40="","",IF(A40="NB",O39,IF(N40="",O39+M40,SUM($N$5:$N40))))</f>
        <v/>
      </c>
      <c r="P40" t="str">
        <f t="shared" si="39"/>
        <v/>
      </c>
      <c r="Q40">
        <f t="shared" si="22"/>
        <v>15</v>
      </c>
      <c r="R40" s="101" t="str">
        <f t="shared" si="23"/>
        <v/>
      </c>
      <c r="S40" t="str">
        <f t="shared" si="24"/>
        <v/>
      </c>
      <c r="T40" t="str">
        <f t="shared" si="49"/>
        <v/>
      </c>
      <c r="U40">
        <f t="shared" si="6"/>
        <v>0</v>
      </c>
      <c r="V40">
        <f t="shared" si="7"/>
        <v>0</v>
      </c>
      <c r="W40">
        <f t="shared" si="8"/>
        <v>0</v>
      </c>
      <c r="X40">
        <f t="shared" si="9"/>
        <v>0</v>
      </c>
      <c r="Y40" s="61" t="str">
        <f t="shared" si="26"/>
        <v>N</v>
      </c>
      <c r="Z40" s="61" t="str">
        <f t="shared" si="27"/>
        <v>N</v>
      </c>
      <c r="AA40" s="61" t="str">
        <f t="shared" si="28"/>
        <v>N</v>
      </c>
      <c r="AB40" s="99" t="str">
        <f t="shared" si="29"/>
        <v/>
      </c>
      <c r="AC40" s="99" t="str">
        <f t="shared" si="30"/>
        <v/>
      </c>
      <c r="AD40" s="99" t="str">
        <f t="shared" si="31"/>
        <v/>
      </c>
      <c r="AE40" s="99" t="str">
        <f t="shared" si="32"/>
        <v/>
      </c>
      <c r="AH40" t="str">
        <f t="shared" si="33"/>
        <v/>
      </c>
      <c r="AI40" t="str">
        <f t="shared" si="34"/>
        <v/>
      </c>
      <c r="AJ40" t="str">
        <f>IF(Dashboard!N40="P",IF(AJ39="",1,AJ39+1),"")</f>
        <v/>
      </c>
      <c r="AK40" t="str">
        <f>IF(Dashboard!N40="B",IF(AK39="",1,AK39+1),"")</f>
        <v/>
      </c>
      <c r="AL40" s="1" t="str">
        <f t="shared" si="51"/>
        <v>00000</v>
      </c>
      <c r="AM40" s="1" t="str">
        <f t="shared" si="51"/>
        <v>00000</v>
      </c>
      <c r="AN40" s="1" t="str">
        <f t="shared" si="46"/>
        <v>000000</v>
      </c>
      <c r="AO40" s="1" t="str">
        <f t="shared" si="47"/>
        <v>000000</v>
      </c>
      <c r="AP40" t="str">
        <f t="shared" si="35"/>
        <v>B</v>
      </c>
      <c r="AQ40" t="str">
        <f t="shared" si="11"/>
        <v/>
      </c>
      <c r="AR40" t="str">
        <f t="shared" si="42"/>
        <v/>
      </c>
      <c r="AS40" t="str">
        <f t="shared" si="43"/>
        <v/>
      </c>
      <c r="AT40" t="str">
        <f t="shared" si="44"/>
        <v/>
      </c>
      <c r="AU40">
        <f t="shared" si="52"/>
        <v>1</v>
      </c>
      <c r="AV40">
        <f t="shared" si="37"/>
        <v>1</v>
      </c>
      <c r="BA40" t="s">
        <v>80</v>
      </c>
      <c r="BB40" t="s">
        <v>49</v>
      </c>
      <c r="BC40" s="77" t="str">
        <f t="shared" si="54"/>
        <v>L2W</v>
      </c>
      <c r="BD40" t="s">
        <v>114</v>
      </c>
    </row>
    <row r="41" spans="1:56" ht="15.75" thickBot="1" x14ac:dyDescent="0.3">
      <c r="A41" s="37" t="str">
        <f t="shared" si="14"/>
        <v/>
      </c>
      <c r="B41" s="38" t="str">
        <f t="shared" si="38"/>
        <v/>
      </c>
      <c r="C41" s="38" t="str">
        <f t="shared" si="15"/>
        <v/>
      </c>
      <c r="D41" s="38" t="str">
        <f t="shared" si="16"/>
        <v/>
      </c>
      <c r="E41" s="40" t="str">
        <f t="shared" si="17"/>
        <v/>
      </c>
      <c r="G41" s="75" t="str">
        <f>IF(Dashboard!N41="","",Dashboard!N41)</f>
        <v/>
      </c>
      <c r="I41" s="37" t="str">
        <f t="shared" si="18"/>
        <v/>
      </c>
      <c r="J41" s="20" t="str">
        <f t="shared" si="53"/>
        <v/>
      </c>
      <c r="K41" s="20" t="str">
        <f t="shared" si="50"/>
        <v/>
      </c>
      <c r="L41" s="20" t="str">
        <f t="shared" si="19"/>
        <v/>
      </c>
      <c r="M41" s="20" t="str">
        <f t="shared" si="20"/>
        <v/>
      </c>
      <c r="N41" s="11" t="str">
        <f t="shared" si="21"/>
        <v/>
      </c>
      <c r="O41" s="101" t="str">
        <f>IF(G41="","",IF(A41="NB",O40,IF(N41="",O40+M41,SUM($N$5:$N41))))</f>
        <v/>
      </c>
      <c r="P41" t="str">
        <f t="shared" si="39"/>
        <v/>
      </c>
      <c r="Q41">
        <f t="shared" si="22"/>
        <v>16</v>
      </c>
      <c r="R41" s="101" t="str">
        <f t="shared" si="23"/>
        <v/>
      </c>
      <c r="S41" t="str">
        <f t="shared" si="24"/>
        <v/>
      </c>
      <c r="T41" t="str">
        <f t="shared" si="49"/>
        <v/>
      </c>
      <c r="U41">
        <f t="shared" si="6"/>
        <v>0</v>
      </c>
      <c r="V41">
        <f t="shared" si="7"/>
        <v>0</v>
      </c>
      <c r="W41">
        <f t="shared" si="8"/>
        <v>0</v>
      </c>
      <c r="X41">
        <f t="shared" si="9"/>
        <v>0</v>
      </c>
      <c r="Y41" s="61" t="str">
        <f t="shared" si="26"/>
        <v>N</v>
      </c>
      <c r="Z41" s="61" t="str">
        <f t="shared" si="27"/>
        <v>N</v>
      </c>
      <c r="AA41" s="61" t="str">
        <f t="shared" si="28"/>
        <v>N</v>
      </c>
      <c r="AB41" s="99" t="str">
        <f t="shared" si="29"/>
        <v/>
      </c>
      <c r="AC41" s="99" t="str">
        <f t="shared" si="30"/>
        <v/>
      </c>
      <c r="AD41" s="99" t="str">
        <f t="shared" si="31"/>
        <v/>
      </c>
      <c r="AE41" s="99" t="str">
        <f t="shared" si="32"/>
        <v/>
      </c>
      <c r="AH41" t="str">
        <f t="shared" si="33"/>
        <v/>
      </c>
      <c r="AI41" t="str">
        <f t="shared" si="34"/>
        <v/>
      </c>
      <c r="AJ41" t="str">
        <f>IF(Dashboard!N41="P",IF(AJ40="",1,AJ40+1),"")</f>
        <v/>
      </c>
      <c r="AK41" t="str">
        <f>IF(Dashboard!N41="B",IF(AK40="",1,AK40+1),"")</f>
        <v/>
      </c>
      <c r="AL41" s="1" t="str">
        <f t="shared" si="51"/>
        <v>00000</v>
      </c>
      <c r="AM41" s="1" t="str">
        <f t="shared" si="51"/>
        <v>00000</v>
      </c>
      <c r="AN41" s="1" t="str">
        <f t="shared" si="46"/>
        <v>000000</v>
      </c>
      <c r="AO41" s="1" t="str">
        <f t="shared" si="47"/>
        <v>000000</v>
      </c>
      <c r="AP41" t="str">
        <f t="shared" si="35"/>
        <v>B</v>
      </c>
      <c r="AQ41" t="str">
        <f t="shared" si="11"/>
        <v/>
      </c>
      <c r="AR41" t="str">
        <f t="shared" si="42"/>
        <v/>
      </c>
      <c r="AS41" t="str">
        <f t="shared" si="43"/>
        <v/>
      </c>
      <c r="AT41" t="str">
        <f t="shared" si="44"/>
        <v/>
      </c>
      <c r="AU41">
        <f t="shared" si="52"/>
        <v>1</v>
      </c>
      <c r="AV41">
        <f t="shared" si="37"/>
        <v>1</v>
      </c>
      <c r="BA41" t="s">
        <v>114</v>
      </c>
      <c r="BB41" t="s">
        <v>49</v>
      </c>
      <c r="BC41" s="77" t="str">
        <f t="shared" ref="BC41:BC43" si="55">BA41&amp;BB41</f>
        <v>L3W</v>
      </c>
      <c r="BD41" t="s">
        <v>115</v>
      </c>
    </row>
    <row r="42" spans="1:56" ht="15.75" thickBot="1" x14ac:dyDescent="0.3">
      <c r="A42" s="37" t="str">
        <f t="shared" si="14"/>
        <v/>
      </c>
      <c r="B42" s="38" t="str">
        <f t="shared" si="38"/>
        <v/>
      </c>
      <c r="C42" s="38" t="str">
        <f t="shared" si="15"/>
        <v/>
      </c>
      <c r="D42" s="38" t="str">
        <f t="shared" si="16"/>
        <v/>
      </c>
      <c r="E42" s="40" t="str">
        <f t="shared" si="17"/>
        <v/>
      </c>
      <c r="G42" s="75" t="str">
        <f>IF(Dashboard!N42="","",Dashboard!N42)</f>
        <v/>
      </c>
      <c r="I42" s="37" t="str">
        <f t="shared" si="18"/>
        <v/>
      </c>
      <c r="J42" s="20" t="str">
        <f t="shared" si="53"/>
        <v/>
      </c>
      <c r="K42" s="20" t="str">
        <f t="shared" si="50"/>
        <v/>
      </c>
      <c r="L42" s="20" t="str">
        <f t="shared" si="19"/>
        <v/>
      </c>
      <c r="M42" s="20" t="str">
        <f t="shared" si="20"/>
        <v/>
      </c>
      <c r="N42" s="11" t="str">
        <f t="shared" si="21"/>
        <v/>
      </c>
      <c r="O42" s="101" t="str">
        <f>IF(G42="","",IF(A42="NB",O41,IF(N42="",O41+M42,SUM($N$5:$N42))))</f>
        <v/>
      </c>
      <c r="P42" t="str">
        <f t="shared" si="39"/>
        <v/>
      </c>
      <c r="Q42">
        <f t="shared" si="22"/>
        <v>17</v>
      </c>
      <c r="R42" s="101" t="str">
        <f t="shared" si="23"/>
        <v/>
      </c>
      <c r="S42" t="str">
        <f t="shared" si="24"/>
        <v/>
      </c>
      <c r="T42" t="str">
        <f t="shared" si="49"/>
        <v/>
      </c>
      <c r="U42">
        <f t="shared" si="6"/>
        <v>0</v>
      </c>
      <c r="V42">
        <f t="shared" si="7"/>
        <v>0</v>
      </c>
      <c r="W42">
        <f t="shared" si="8"/>
        <v>0</v>
      </c>
      <c r="X42">
        <f t="shared" si="9"/>
        <v>0</v>
      </c>
      <c r="Y42" s="61" t="str">
        <f t="shared" si="26"/>
        <v>N</v>
      </c>
      <c r="Z42" s="61" t="str">
        <f t="shared" si="27"/>
        <v>N</v>
      </c>
      <c r="AA42" s="61" t="str">
        <f t="shared" si="28"/>
        <v>N</v>
      </c>
      <c r="AB42" s="99" t="str">
        <f t="shared" si="29"/>
        <v/>
      </c>
      <c r="AC42" s="99" t="str">
        <f t="shared" si="30"/>
        <v/>
      </c>
      <c r="AD42" s="99" t="str">
        <f t="shared" si="31"/>
        <v/>
      </c>
      <c r="AE42" s="99" t="str">
        <f t="shared" si="32"/>
        <v/>
      </c>
      <c r="AH42" t="str">
        <f t="shared" si="33"/>
        <v/>
      </c>
      <c r="AI42" t="str">
        <f t="shared" si="34"/>
        <v/>
      </c>
      <c r="AJ42" t="str">
        <f>IF(Dashboard!N42="P",IF(AJ41="",1,AJ41+1),"")</f>
        <v/>
      </c>
      <c r="AK42" t="str">
        <f>IF(Dashboard!N42="B",IF(AK41="",1,AK41+1),"")</f>
        <v/>
      </c>
      <c r="AL42" s="1" t="str">
        <f t="shared" ref="AL42:AM57" si="56">IF(AJ37="",0,AJ37)&amp;IF(AJ38="",0,AJ38)&amp;IF(AJ39="",0,AJ39)&amp;IF(AJ40="",0,AJ40)&amp;IF(AJ41="",0,AJ41)</f>
        <v>00000</v>
      </c>
      <c r="AM42" s="1" t="str">
        <f t="shared" si="56"/>
        <v>00000</v>
      </c>
      <c r="AN42" s="1" t="str">
        <f t="shared" si="46"/>
        <v>000000</v>
      </c>
      <c r="AO42" s="1" t="str">
        <f t="shared" si="47"/>
        <v>000000</v>
      </c>
      <c r="AP42" t="str">
        <f t="shared" si="35"/>
        <v>B</v>
      </c>
      <c r="AQ42" t="str">
        <f t="shared" si="11"/>
        <v/>
      </c>
      <c r="AR42" t="str">
        <f t="shared" si="42"/>
        <v/>
      </c>
      <c r="AS42" t="str">
        <f t="shared" si="43"/>
        <v/>
      </c>
      <c r="AT42" t="str">
        <f t="shared" si="44"/>
        <v/>
      </c>
      <c r="AU42">
        <f t="shared" si="52"/>
        <v>1</v>
      </c>
      <c r="AV42">
        <f t="shared" si="37"/>
        <v>1</v>
      </c>
      <c r="BA42" t="s">
        <v>115</v>
      </c>
      <c r="BB42" t="s">
        <v>49</v>
      </c>
      <c r="BC42" s="77" t="str">
        <f t="shared" si="55"/>
        <v>L4W</v>
      </c>
      <c r="BD42" t="s">
        <v>85</v>
      </c>
    </row>
    <row r="43" spans="1:56" ht="15.75" thickBot="1" x14ac:dyDescent="0.3">
      <c r="A43" s="37" t="str">
        <f t="shared" si="14"/>
        <v/>
      </c>
      <c r="B43" s="38" t="str">
        <f t="shared" si="38"/>
        <v/>
      </c>
      <c r="C43" s="38" t="str">
        <f t="shared" si="15"/>
        <v/>
      </c>
      <c r="D43" s="38" t="str">
        <f t="shared" si="16"/>
        <v/>
      </c>
      <c r="E43" s="40" t="str">
        <f t="shared" si="17"/>
        <v/>
      </c>
      <c r="G43" s="75" t="str">
        <f>IF(Dashboard!N43="","",Dashboard!N43)</f>
        <v/>
      </c>
      <c r="I43" s="37" t="str">
        <f t="shared" si="18"/>
        <v/>
      </c>
      <c r="J43" s="20" t="str">
        <f t="shared" si="53"/>
        <v/>
      </c>
      <c r="K43" s="20" t="str">
        <f t="shared" si="50"/>
        <v/>
      </c>
      <c r="L43" s="20" t="str">
        <f t="shared" si="19"/>
        <v/>
      </c>
      <c r="M43" s="20" t="str">
        <f t="shared" si="20"/>
        <v/>
      </c>
      <c r="N43" s="11" t="str">
        <f t="shared" si="21"/>
        <v/>
      </c>
      <c r="O43" s="101" t="str">
        <f>IF(G43="","",IF(A43="NB",O42,IF(N43="",O42+M43,SUM($N$5:$N43))))</f>
        <v/>
      </c>
      <c r="P43" t="str">
        <f t="shared" si="39"/>
        <v/>
      </c>
      <c r="Q43">
        <f t="shared" si="22"/>
        <v>18</v>
      </c>
      <c r="R43" s="101" t="str">
        <f t="shared" si="23"/>
        <v/>
      </c>
      <c r="S43" t="str">
        <f t="shared" si="24"/>
        <v/>
      </c>
      <c r="T43" t="str">
        <f t="shared" si="49"/>
        <v/>
      </c>
      <c r="U43">
        <f t="shared" si="6"/>
        <v>0</v>
      </c>
      <c r="V43">
        <f t="shared" si="7"/>
        <v>0</v>
      </c>
      <c r="W43">
        <f t="shared" si="8"/>
        <v>0</v>
      </c>
      <c r="X43">
        <f t="shared" si="9"/>
        <v>0</v>
      </c>
      <c r="Y43" s="61" t="str">
        <f t="shared" si="26"/>
        <v>N</v>
      </c>
      <c r="Z43" s="61" t="str">
        <f t="shared" si="27"/>
        <v>N</v>
      </c>
      <c r="AA43" s="61" t="str">
        <f t="shared" si="28"/>
        <v>N</v>
      </c>
      <c r="AB43" s="99" t="str">
        <f t="shared" si="29"/>
        <v/>
      </c>
      <c r="AC43" s="99" t="str">
        <f t="shared" si="30"/>
        <v/>
      </c>
      <c r="AD43" s="99" t="str">
        <f t="shared" si="31"/>
        <v/>
      </c>
      <c r="AE43" s="99" t="str">
        <f t="shared" si="32"/>
        <v/>
      </c>
      <c r="AH43" t="str">
        <f t="shared" si="33"/>
        <v/>
      </c>
      <c r="AI43" t="str">
        <f t="shared" si="34"/>
        <v/>
      </c>
      <c r="AJ43" t="str">
        <f>IF(Dashboard!N43="P",IF(AJ42="",1,AJ42+1),"")</f>
        <v/>
      </c>
      <c r="AK43" t="str">
        <f>IF(Dashboard!N43="B",IF(AK42="",1,AK42+1),"")</f>
        <v/>
      </c>
      <c r="AL43" s="1" t="str">
        <f t="shared" si="56"/>
        <v>00000</v>
      </c>
      <c r="AM43" s="1" t="str">
        <f t="shared" si="56"/>
        <v>00000</v>
      </c>
      <c r="AN43" s="1" t="str">
        <f t="shared" si="46"/>
        <v>000000</v>
      </c>
      <c r="AO43" s="1" t="str">
        <f t="shared" si="47"/>
        <v>000000</v>
      </c>
      <c r="AP43" t="str">
        <f t="shared" si="35"/>
        <v>B</v>
      </c>
      <c r="AQ43" t="str">
        <f t="shared" si="11"/>
        <v/>
      </c>
      <c r="AR43" t="str">
        <f t="shared" si="42"/>
        <v/>
      </c>
      <c r="AS43" t="str">
        <f t="shared" si="43"/>
        <v/>
      </c>
      <c r="AT43" t="str">
        <f t="shared" si="44"/>
        <v/>
      </c>
      <c r="AU43">
        <f t="shared" si="52"/>
        <v>1</v>
      </c>
      <c r="AV43">
        <f t="shared" si="37"/>
        <v>1</v>
      </c>
      <c r="BA43" t="s">
        <v>114</v>
      </c>
      <c r="BB43" t="s">
        <v>48</v>
      </c>
      <c r="BC43" s="77" t="str">
        <f t="shared" si="55"/>
        <v>L3L</v>
      </c>
      <c r="BD43" t="s">
        <v>89</v>
      </c>
    </row>
    <row r="44" spans="1:56" ht="15.75" thickBot="1" x14ac:dyDescent="0.3">
      <c r="A44" s="37" t="str">
        <f t="shared" si="14"/>
        <v/>
      </c>
      <c r="B44" s="38" t="str">
        <f t="shared" si="38"/>
        <v/>
      </c>
      <c r="C44" s="38" t="str">
        <f t="shared" si="15"/>
        <v/>
      </c>
      <c r="D44" s="38" t="str">
        <f t="shared" si="16"/>
        <v/>
      </c>
      <c r="E44" s="40" t="str">
        <f t="shared" si="17"/>
        <v/>
      </c>
      <c r="G44" s="75" t="str">
        <f>IF(Dashboard!N44="","",Dashboard!N44)</f>
        <v/>
      </c>
      <c r="I44" s="37" t="str">
        <f t="shared" si="18"/>
        <v/>
      </c>
      <c r="J44" s="20" t="str">
        <f t="shared" si="53"/>
        <v/>
      </c>
      <c r="K44" s="20" t="str">
        <f t="shared" si="50"/>
        <v/>
      </c>
      <c r="L44" s="20" t="str">
        <f t="shared" si="19"/>
        <v/>
      </c>
      <c r="M44" s="20" t="str">
        <f t="shared" si="20"/>
        <v/>
      </c>
      <c r="N44" s="11" t="str">
        <f t="shared" si="21"/>
        <v/>
      </c>
      <c r="O44" s="101" t="str">
        <f>IF(G44="","",IF(A44="NB",O43,IF(N44="",O43+M44,SUM($N$5:$N44))))</f>
        <v/>
      </c>
      <c r="P44" t="str">
        <f t="shared" si="39"/>
        <v/>
      </c>
      <c r="Q44">
        <f t="shared" si="22"/>
        <v>19</v>
      </c>
      <c r="R44" s="101" t="str">
        <f t="shared" si="23"/>
        <v/>
      </c>
      <c r="S44" t="str">
        <f t="shared" si="24"/>
        <v/>
      </c>
      <c r="T44" t="str">
        <f t="shared" si="49"/>
        <v/>
      </c>
      <c r="U44">
        <f t="shared" si="6"/>
        <v>0</v>
      </c>
      <c r="V44">
        <f t="shared" si="7"/>
        <v>0</v>
      </c>
      <c r="W44">
        <f t="shared" si="8"/>
        <v>0</v>
      </c>
      <c r="X44">
        <f t="shared" si="9"/>
        <v>0</v>
      </c>
      <c r="Y44" s="61" t="str">
        <f t="shared" si="26"/>
        <v>N</v>
      </c>
      <c r="Z44" s="61" t="str">
        <f t="shared" si="27"/>
        <v>N</v>
      </c>
      <c r="AA44" s="61" t="str">
        <f t="shared" si="28"/>
        <v>N</v>
      </c>
      <c r="AB44" s="99" t="str">
        <f t="shared" si="29"/>
        <v/>
      </c>
      <c r="AC44" s="99" t="str">
        <f t="shared" si="30"/>
        <v/>
      </c>
      <c r="AD44" s="99" t="str">
        <f t="shared" si="31"/>
        <v/>
      </c>
      <c r="AE44" s="99" t="str">
        <f t="shared" si="32"/>
        <v/>
      </c>
      <c r="AH44" t="str">
        <f t="shared" si="33"/>
        <v/>
      </c>
      <c r="AI44" t="str">
        <f t="shared" si="34"/>
        <v/>
      </c>
      <c r="AJ44" t="str">
        <f>IF(Dashboard!N44="P",IF(AJ43="",1,AJ43+1),"")</f>
        <v/>
      </c>
      <c r="AK44" t="str">
        <f>IF(Dashboard!N44="B",IF(AK43="",1,AK43+1),"")</f>
        <v/>
      </c>
      <c r="AL44" s="1" t="str">
        <f t="shared" si="56"/>
        <v>00000</v>
      </c>
      <c r="AM44" s="1" t="str">
        <f t="shared" si="56"/>
        <v>00000</v>
      </c>
      <c r="AN44" s="1" t="str">
        <f t="shared" si="46"/>
        <v>000000</v>
      </c>
      <c r="AO44" s="1" t="str">
        <f t="shared" si="47"/>
        <v>000000</v>
      </c>
      <c r="AP44" t="str">
        <f t="shared" si="35"/>
        <v>B</v>
      </c>
      <c r="AQ44" t="str">
        <f t="shared" si="11"/>
        <v/>
      </c>
      <c r="AR44" t="str">
        <f t="shared" si="42"/>
        <v/>
      </c>
      <c r="AS44" t="str">
        <f t="shared" si="43"/>
        <v/>
      </c>
      <c r="AT44" t="str">
        <f t="shared" si="44"/>
        <v/>
      </c>
      <c r="AU44">
        <f t="shared" si="52"/>
        <v>1</v>
      </c>
      <c r="AV44">
        <f t="shared" si="37"/>
        <v>1</v>
      </c>
    </row>
    <row r="45" spans="1:56" ht="15.75" thickBot="1" x14ac:dyDescent="0.3">
      <c r="A45" s="37" t="str">
        <f t="shared" si="14"/>
        <v/>
      </c>
      <c r="B45" s="38" t="str">
        <f t="shared" si="38"/>
        <v/>
      </c>
      <c r="C45" s="38" t="str">
        <f t="shared" si="15"/>
        <v/>
      </c>
      <c r="D45" s="38" t="str">
        <f t="shared" si="16"/>
        <v/>
      </c>
      <c r="E45" s="40" t="str">
        <f t="shared" si="17"/>
        <v/>
      </c>
      <c r="G45" s="75" t="str">
        <f>IF(Dashboard!N45="","",Dashboard!N45)</f>
        <v/>
      </c>
      <c r="I45" s="37" t="str">
        <f t="shared" si="18"/>
        <v/>
      </c>
      <c r="J45" s="20" t="str">
        <f t="shared" si="53"/>
        <v/>
      </c>
      <c r="K45" s="20" t="str">
        <f t="shared" si="50"/>
        <v/>
      </c>
      <c r="L45" s="20" t="str">
        <f t="shared" si="19"/>
        <v/>
      </c>
      <c r="M45" s="20" t="str">
        <f t="shared" si="20"/>
        <v/>
      </c>
      <c r="N45" s="11" t="str">
        <f t="shared" si="21"/>
        <v/>
      </c>
      <c r="O45" s="101" t="str">
        <f>IF(G45="","",IF(A45="NB",O44,IF(N45="",O44+M45,SUM($N$5:$N45))))</f>
        <v/>
      </c>
      <c r="P45" t="str">
        <f t="shared" si="39"/>
        <v/>
      </c>
      <c r="Q45">
        <f t="shared" si="22"/>
        <v>20</v>
      </c>
      <c r="R45" s="101" t="str">
        <f t="shared" si="23"/>
        <v/>
      </c>
      <c r="S45" t="str">
        <f t="shared" si="24"/>
        <v/>
      </c>
      <c r="T45" t="str">
        <f t="shared" si="49"/>
        <v/>
      </c>
      <c r="U45">
        <f t="shared" si="6"/>
        <v>0</v>
      </c>
      <c r="V45">
        <f t="shared" si="7"/>
        <v>0</v>
      </c>
      <c r="W45">
        <f t="shared" si="8"/>
        <v>0</v>
      </c>
      <c r="X45">
        <f t="shared" si="9"/>
        <v>0</v>
      </c>
      <c r="Y45" s="61" t="str">
        <f t="shared" si="26"/>
        <v>N</v>
      </c>
      <c r="Z45" s="61" t="str">
        <f t="shared" si="27"/>
        <v>N</v>
      </c>
      <c r="AA45" s="61" t="str">
        <f t="shared" si="28"/>
        <v>N</v>
      </c>
      <c r="AB45" s="99" t="str">
        <f t="shared" si="29"/>
        <v/>
      </c>
      <c r="AC45" s="99" t="str">
        <f t="shared" si="30"/>
        <v/>
      </c>
      <c r="AD45" s="99" t="str">
        <f t="shared" si="31"/>
        <v/>
      </c>
      <c r="AE45" s="99" t="str">
        <f t="shared" si="32"/>
        <v/>
      </c>
      <c r="AH45" t="str">
        <f t="shared" si="33"/>
        <v/>
      </c>
      <c r="AI45" t="str">
        <f t="shared" si="34"/>
        <v/>
      </c>
      <c r="AJ45" t="str">
        <f>IF(Dashboard!N45="P",IF(AJ44="",1,AJ44+1),"")</f>
        <v/>
      </c>
      <c r="AK45" t="str">
        <f>IF(Dashboard!N45="B",IF(AK44="",1,AK44+1),"")</f>
        <v/>
      </c>
      <c r="AL45" s="1" t="str">
        <f t="shared" si="56"/>
        <v>00000</v>
      </c>
      <c r="AM45" s="1" t="str">
        <f t="shared" si="56"/>
        <v>00000</v>
      </c>
      <c r="AN45" s="1" t="str">
        <f t="shared" si="46"/>
        <v>000000</v>
      </c>
      <c r="AO45" s="1" t="str">
        <f t="shared" si="47"/>
        <v>000000</v>
      </c>
      <c r="AP45" t="str">
        <f t="shared" si="35"/>
        <v>B</v>
      </c>
      <c r="AQ45" t="str">
        <f t="shared" si="11"/>
        <v/>
      </c>
      <c r="AR45" t="str">
        <f t="shared" si="42"/>
        <v/>
      </c>
      <c r="AS45" t="str">
        <f t="shared" si="43"/>
        <v/>
      </c>
      <c r="AT45" t="str">
        <f t="shared" si="44"/>
        <v/>
      </c>
      <c r="AU45">
        <f t="shared" si="52"/>
        <v>1</v>
      </c>
      <c r="AV45">
        <f t="shared" si="37"/>
        <v>1</v>
      </c>
    </row>
    <row r="46" spans="1:56" ht="15.75" thickBot="1" x14ac:dyDescent="0.3">
      <c r="A46" s="37" t="str">
        <f t="shared" si="14"/>
        <v/>
      </c>
      <c r="B46" s="38" t="str">
        <f t="shared" si="38"/>
        <v/>
      </c>
      <c r="C46" s="38" t="str">
        <f t="shared" si="15"/>
        <v/>
      </c>
      <c r="D46" s="38" t="str">
        <f t="shared" si="16"/>
        <v/>
      </c>
      <c r="E46" s="40" t="str">
        <f t="shared" si="17"/>
        <v/>
      </c>
      <c r="G46" s="75" t="str">
        <f>IF(Dashboard!N46="","",Dashboard!N46)</f>
        <v/>
      </c>
      <c r="I46" s="37" t="str">
        <f t="shared" si="18"/>
        <v/>
      </c>
      <c r="J46" s="20" t="str">
        <f t="shared" si="53"/>
        <v/>
      </c>
      <c r="K46" s="20" t="str">
        <f t="shared" si="50"/>
        <v/>
      </c>
      <c r="L46" s="20" t="str">
        <f t="shared" si="19"/>
        <v/>
      </c>
      <c r="M46" s="20" t="str">
        <f t="shared" si="20"/>
        <v/>
      </c>
      <c r="N46" s="11" t="str">
        <f t="shared" si="21"/>
        <v/>
      </c>
      <c r="O46" s="101" t="str">
        <f>IF(G46="","",IF(A46="NB",O45,IF(N46="",O45+M46,SUM($N$5:$N46))))</f>
        <v/>
      </c>
      <c r="P46" t="str">
        <f t="shared" si="39"/>
        <v/>
      </c>
      <c r="Q46">
        <f t="shared" si="22"/>
        <v>21</v>
      </c>
      <c r="R46" s="101" t="str">
        <f t="shared" si="23"/>
        <v/>
      </c>
      <c r="S46" t="str">
        <f t="shared" si="24"/>
        <v/>
      </c>
      <c r="T46" t="str">
        <f t="shared" si="49"/>
        <v/>
      </c>
      <c r="U46">
        <f t="shared" si="6"/>
        <v>0</v>
      </c>
      <c r="V46">
        <f t="shared" si="7"/>
        <v>0</v>
      </c>
      <c r="W46">
        <f t="shared" si="8"/>
        <v>0</v>
      </c>
      <c r="X46">
        <f t="shared" si="9"/>
        <v>0</v>
      </c>
      <c r="Y46" s="61" t="str">
        <f t="shared" si="26"/>
        <v>N</v>
      </c>
      <c r="Z46" s="61" t="str">
        <f t="shared" si="27"/>
        <v>N</v>
      </c>
      <c r="AA46" s="61" t="str">
        <f t="shared" si="28"/>
        <v>N</v>
      </c>
      <c r="AB46" s="99" t="str">
        <f t="shared" si="29"/>
        <v/>
      </c>
      <c r="AC46" s="99" t="str">
        <f t="shared" si="30"/>
        <v/>
      </c>
      <c r="AD46" s="99" t="str">
        <f t="shared" si="31"/>
        <v/>
      </c>
      <c r="AE46" s="99" t="str">
        <f t="shared" si="32"/>
        <v/>
      </c>
      <c r="AH46" t="str">
        <f t="shared" si="33"/>
        <v/>
      </c>
      <c r="AI46" t="str">
        <f t="shared" si="34"/>
        <v/>
      </c>
      <c r="AJ46" t="str">
        <f>IF(Dashboard!N46="P",IF(AJ45="",1,AJ45+1),"")</f>
        <v/>
      </c>
      <c r="AK46" t="str">
        <f>IF(Dashboard!N46="B",IF(AK45="",1,AK45+1),"")</f>
        <v/>
      </c>
      <c r="AL46" s="1" t="str">
        <f t="shared" si="56"/>
        <v>00000</v>
      </c>
      <c r="AM46" s="1" t="str">
        <f t="shared" si="56"/>
        <v>00000</v>
      </c>
      <c r="AN46" s="1" t="str">
        <f t="shared" si="46"/>
        <v>000000</v>
      </c>
      <c r="AO46" s="1" t="str">
        <f t="shared" si="47"/>
        <v>000000</v>
      </c>
      <c r="AP46" t="str">
        <f t="shared" si="35"/>
        <v>B</v>
      </c>
      <c r="AQ46" t="str">
        <f t="shared" si="11"/>
        <v/>
      </c>
      <c r="AR46" t="str">
        <f t="shared" si="42"/>
        <v/>
      </c>
      <c r="AS46" t="str">
        <f t="shared" si="43"/>
        <v/>
      </c>
      <c r="AT46" t="str">
        <f t="shared" si="44"/>
        <v/>
      </c>
      <c r="AU46">
        <f t="shared" si="52"/>
        <v>1</v>
      </c>
      <c r="AV46">
        <f t="shared" si="37"/>
        <v>1</v>
      </c>
    </row>
    <row r="47" spans="1:56" ht="15.75" thickBot="1" x14ac:dyDescent="0.3">
      <c r="A47" s="37" t="str">
        <f t="shared" si="14"/>
        <v/>
      </c>
      <c r="B47" s="38" t="str">
        <f t="shared" si="38"/>
        <v/>
      </c>
      <c r="C47" s="38" t="str">
        <f t="shared" si="15"/>
        <v/>
      </c>
      <c r="D47" s="38" t="str">
        <f t="shared" si="16"/>
        <v/>
      </c>
      <c r="E47" s="40" t="str">
        <f t="shared" si="17"/>
        <v/>
      </c>
      <c r="G47" s="75" t="str">
        <f>IF(Dashboard!N47="","",Dashboard!N47)</f>
        <v/>
      </c>
      <c r="I47" s="37" t="str">
        <f t="shared" si="18"/>
        <v/>
      </c>
      <c r="J47" s="20" t="str">
        <f t="shared" si="53"/>
        <v/>
      </c>
      <c r="K47" s="20" t="str">
        <f t="shared" si="50"/>
        <v/>
      </c>
      <c r="L47" s="20" t="str">
        <f t="shared" si="19"/>
        <v/>
      </c>
      <c r="M47" s="20" t="str">
        <f t="shared" si="20"/>
        <v/>
      </c>
      <c r="N47" s="11" t="str">
        <f t="shared" si="21"/>
        <v/>
      </c>
      <c r="O47" s="101" t="str">
        <f>IF(G47="","",IF(A47="NB",O46,IF(N47="",O46+M47,SUM($N$5:$N47))))</f>
        <v/>
      </c>
      <c r="P47" t="str">
        <f t="shared" si="39"/>
        <v/>
      </c>
      <c r="Q47">
        <f t="shared" si="22"/>
        <v>22</v>
      </c>
      <c r="R47" s="101" t="str">
        <f t="shared" si="23"/>
        <v/>
      </c>
      <c r="S47" t="str">
        <f t="shared" si="24"/>
        <v/>
      </c>
      <c r="T47" t="str">
        <f t="shared" si="49"/>
        <v/>
      </c>
      <c r="U47">
        <f t="shared" si="6"/>
        <v>0</v>
      </c>
      <c r="V47">
        <f t="shared" si="7"/>
        <v>0</v>
      </c>
      <c r="W47">
        <f t="shared" si="8"/>
        <v>0</v>
      </c>
      <c r="X47">
        <f t="shared" si="9"/>
        <v>0</v>
      </c>
      <c r="Y47" s="61" t="str">
        <f t="shared" si="26"/>
        <v>N</v>
      </c>
      <c r="Z47" s="61" t="str">
        <f t="shared" si="27"/>
        <v>N</v>
      </c>
      <c r="AA47" s="61" t="str">
        <f t="shared" si="28"/>
        <v>N</v>
      </c>
      <c r="AB47" s="99" t="str">
        <f t="shared" si="29"/>
        <v/>
      </c>
      <c r="AC47" s="99" t="str">
        <f t="shared" si="30"/>
        <v/>
      </c>
      <c r="AD47" s="99" t="str">
        <f t="shared" si="31"/>
        <v/>
      </c>
      <c r="AE47" s="99" t="str">
        <f t="shared" si="32"/>
        <v/>
      </c>
      <c r="AH47" t="str">
        <f t="shared" si="33"/>
        <v/>
      </c>
      <c r="AI47" t="str">
        <f t="shared" si="34"/>
        <v/>
      </c>
      <c r="AJ47" t="str">
        <f>IF(Dashboard!N47="P",IF(AJ46="",1,AJ46+1),"")</f>
        <v/>
      </c>
      <c r="AK47" t="str">
        <f>IF(Dashboard!N47="B",IF(AK46="",1,AK46+1),"")</f>
        <v/>
      </c>
      <c r="AL47" s="1" t="str">
        <f t="shared" si="56"/>
        <v>00000</v>
      </c>
      <c r="AM47" s="1" t="str">
        <f t="shared" si="56"/>
        <v>00000</v>
      </c>
      <c r="AN47" s="1" t="str">
        <f t="shared" si="46"/>
        <v>000000</v>
      </c>
      <c r="AO47" s="1" t="str">
        <f t="shared" si="47"/>
        <v>000000</v>
      </c>
      <c r="AP47" t="str">
        <f t="shared" si="35"/>
        <v>B</v>
      </c>
      <c r="AQ47" t="str">
        <f t="shared" si="11"/>
        <v/>
      </c>
      <c r="AR47" t="str">
        <f t="shared" si="42"/>
        <v/>
      </c>
      <c r="AS47" t="str">
        <f t="shared" si="43"/>
        <v/>
      </c>
      <c r="AT47" t="str">
        <f t="shared" si="44"/>
        <v/>
      </c>
      <c r="AU47">
        <f t="shared" si="52"/>
        <v>1</v>
      </c>
      <c r="AV47">
        <f t="shared" si="37"/>
        <v>1</v>
      </c>
    </row>
    <row r="48" spans="1:56" ht="15.75" thickBot="1" x14ac:dyDescent="0.3">
      <c r="A48" s="37" t="str">
        <f t="shared" si="14"/>
        <v/>
      </c>
      <c r="B48" s="38" t="str">
        <f t="shared" si="38"/>
        <v/>
      </c>
      <c r="C48" s="38" t="str">
        <f t="shared" si="15"/>
        <v/>
      </c>
      <c r="D48" s="38" t="str">
        <f t="shared" si="16"/>
        <v/>
      </c>
      <c r="E48" s="40" t="str">
        <f t="shared" si="17"/>
        <v/>
      </c>
      <c r="G48" s="75" t="str">
        <f>IF(Dashboard!N48="","",Dashboard!N48)</f>
        <v/>
      </c>
      <c r="I48" s="37" t="str">
        <f t="shared" si="18"/>
        <v/>
      </c>
      <c r="J48" s="20" t="str">
        <f t="shared" si="53"/>
        <v/>
      </c>
      <c r="K48" s="20" t="str">
        <f t="shared" si="50"/>
        <v/>
      </c>
      <c r="L48" s="20" t="str">
        <f t="shared" si="19"/>
        <v/>
      </c>
      <c r="M48" s="20" t="str">
        <f t="shared" si="20"/>
        <v/>
      </c>
      <c r="N48" s="11" t="str">
        <f t="shared" si="21"/>
        <v/>
      </c>
      <c r="O48" s="101" t="str">
        <f>IF(G48="","",IF(A48="NB",O47,IF(N48="",O47+M48,SUM($N$5:$N48))))</f>
        <v/>
      </c>
      <c r="P48" t="str">
        <f t="shared" si="39"/>
        <v/>
      </c>
      <c r="Q48">
        <f t="shared" si="22"/>
        <v>23</v>
      </c>
      <c r="R48" s="101" t="str">
        <f t="shared" si="23"/>
        <v/>
      </c>
      <c r="S48" t="str">
        <f t="shared" si="24"/>
        <v/>
      </c>
      <c r="T48" t="str">
        <f t="shared" si="49"/>
        <v/>
      </c>
      <c r="U48">
        <f t="shared" si="6"/>
        <v>0</v>
      </c>
      <c r="V48">
        <f t="shared" si="7"/>
        <v>0</v>
      </c>
      <c r="W48">
        <f t="shared" si="8"/>
        <v>0</v>
      </c>
      <c r="X48">
        <f t="shared" si="9"/>
        <v>0</v>
      </c>
      <c r="Y48" s="61" t="str">
        <f t="shared" si="26"/>
        <v>N</v>
      </c>
      <c r="Z48" s="61" t="str">
        <f t="shared" si="27"/>
        <v>N</v>
      </c>
      <c r="AA48" s="61" t="str">
        <f t="shared" si="28"/>
        <v>N</v>
      </c>
      <c r="AB48" s="99" t="str">
        <f t="shared" si="29"/>
        <v/>
      </c>
      <c r="AC48" s="99" t="str">
        <f t="shared" si="30"/>
        <v/>
      </c>
      <c r="AD48" s="99" t="str">
        <f t="shared" si="31"/>
        <v/>
      </c>
      <c r="AE48" s="99" t="str">
        <f t="shared" si="32"/>
        <v/>
      </c>
      <c r="AH48" t="str">
        <f t="shared" si="33"/>
        <v/>
      </c>
      <c r="AI48" t="str">
        <f t="shared" si="34"/>
        <v/>
      </c>
      <c r="AJ48" t="str">
        <f>IF(Dashboard!N48="P",IF(AJ47="",1,AJ47+1),"")</f>
        <v/>
      </c>
      <c r="AK48" t="str">
        <f>IF(Dashboard!N48="B",IF(AK47="",1,AK47+1),"")</f>
        <v/>
      </c>
      <c r="AL48" s="1" t="str">
        <f t="shared" si="56"/>
        <v>00000</v>
      </c>
      <c r="AM48" s="1" t="str">
        <f t="shared" si="56"/>
        <v>00000</v>
      </c>
      <c r="AN48" s="1" t="str">
        <f t="shared" si="46"/>
        <v>000000</v>
      </c>
      <c r="AO48" s="1" t="str">
        <f t="shared" si="47"/>
        <v>000000</v>
      </c>
      <c r="AP48" t="str">
        <f t="shared" si="35"/>
        <v>B</v>
      </c>
      <c r="AQ48" t="str">
        <f t="shared" si="11"/>
        <v/>
      </c>
      <c r="AR48" t="str">
        <f t="shared" si="42"/>
        <v/>
      </c>
      <c r="AS48" t="str">
        <f t="shared" si="43"/>
        <v/>
      </c>
      <c r="AT48" t="str">
        <f t="shared" si="44"/>
        <v/>
      </c>
      <c r="AU48">
        <f t="shared" si="52"/>
        <v>1</v>
      </c>
      <c r="AV48">
        <f t="shared" si="37"/>
        <v>1</v>
      </c>
    </row>
    <row r="49" spans="1:48" ht="15.75" thickBot="1" x14ac:dyDescent="0.3">
      <c r="A49" s="37" t="str">
        <f t="shared" si="14"/>
        <v/>
      </c>
      <c r="B49" s="38" t="str">
        <f t="shared" si="38"/>
        <v/>
      </c>
      <c r="C49" s="38" t="str">
        <f t="shared" si="15"/>
        <v/>
      </c>
      <c r="D49" s="38" t="str">
        <f t="shared" si="16"/>
        <v/>
      </c>
      <c r="E49" s="40" t="str">
        <f t="shared" si="17"/>
        <v/>
      </c>
      <c r="G49" s="75" t="str">
        <f>IF(Dashboard!N49="","",Dashboard!N49)</f>
        <v/>
      </c>
      <c r="I49" s="37" t="str">
        <f t="shared" si="18"/>
        <v/>
      </c>
      <c r="J49" s="20" t="str">
        <f t="shared" si="53"/>
        <v/>
      </c>
      <c r="K49" s="20" t="str">
        <f t="shared" si="50"/>
        <v/>
      </c>
      <c r="L49" s="20" t="str">
        <f t="shared" si="19"/>
        <v/>
      </c>
      <c r="M49" s="20" t="str">
        <f t="shared" si="20"/>
        <v/>
      </c>
      <c r="N49" s="11" t="str">
        <f t="shared" si="21"/>
        <v/>
      </c>
      <c r="O49" s="101" t="str">
        <f>IF(G49="","",IF(A49="NB",O48,IF(N49="",O48+M49,SUM($N$5:$N49))))</f>
        <v/>
      </c>
      <c r="P49" t="str">
        <f t="shared" si="39"/>
        <v/>
      </c>
      <c r="Q49">
        <f t="shared" si="22"/>
        <v>24</v>
      </c>
      <c r="R49" s="101" t="str">
        <f t="shared" si="23"/>
        <v/>
      </c>
      <c r="S49" t="str">
        <f t="shared" si="24"/>
        <v/>
      </c>
      <c r="T49" t="str">
        <f t="shared" si="49"/>
        <v/>
      </c>
      <c r="U49">
        <f t="shared" si="6"/>
        <v>0</v>
      </c>
      <c r="V49">
        <f t="shared" si="7"/>
        <v>0</v>
      </c>
      <c r="W49">
        <f t="shared" si="8"/>
        <v>0</v>
      </c>
      <c r="X49">
        <f t="shared" si="9"/>
        <v>0</v>
      </c>
      <c r="Y49" s="61" t="str">
        <f t="shared" si="26"/>
        <v>N</v>
      </c>
      <c r="Z49" s="61" t="str">
        <f t="shared" si="27"/>
        <v>N</v>
      </c>
      <c r="AA49" s="61" t="str">
        <f t="shared" si="28"/>
        <v>N</v>
      </c>
      <c r="AB49" s="99" t="str">
        <f t="shared" si="29"/>
        <v/>
      </c>
      <c r="AC49" s="99" t="str">
        <f t="shared" si="30"/>
        <v/>
      </c>
      <c r="AD49" s="99" t="str">
        <f t="shared" si="31"/>
        <v/>
      </c>
      <c r="AE49" s="99" t="str">
        <f t="shared" si="32"/>
        <v/>
      </c>
      <c r="AH49" t="str">
        <f t="shared" si="33"/>
        <v/>
      </c>
      <c r="AI49" t="str">
        <f t="shared" si="34"/>
        <v/>
      </c>
      <c r="AJ49" t="str">
        <f>IF(Dashboard!N49="P",IF(AJ48="",1,AJ48+1),"")</f>
        <v/>
      </c>
      <c r="AK49" t="str">
        <f>IF(Dashboard!N49="B",IF(AK48="",1,AK48+1),"")</f>
        <v/>
      </c>
      <c r="AL49" s="1" t="str">
        <f t="shared" si="56"/>
        <v>00000</v>
      </c>
      <c r="AM49" s="1" t="str">
        <f t="shared" si="56"/>
        <v>00000</v>
      </c>
      <c r="AN49" s="1" t="str">
        <f t="shared" si="46"/>
        <v>000000</v>
      </c>
      <c r="AO49" s="1" t="str">
        <f t="shared" si="47"/>
        <v>000000</v>
      </c>
      <c r="AP49" t="str">
        <f t="shared" si="35"/>
        <v>B</v>
      </c>
      <c r="AQ49" t="str">
        <f t="shared" si="11"/>
        <v/>
      </c>
      <c r="AR49" t="str">
        <f t="shared" si="42"/>
        <v/>
      </c>
      <c r="AS49" t="str">
        <f t="shared" si="43"/>
        <v/>
      </c>
      <c r="AT49" t="str">
        <f t="shared" si="44"/>
        <v/>
      </c>
      <c r="AU49">
        <f t="shared" si="52"/>
        <v>1</v>
      </c>
      <c r="AV49">
        <f t="shared" si="37"/>
        <v>1</v>
      </c>
    </row>
    <row r="50" spans="1:48" ht="15.75" thickBot="1" x14ac:dyDescent="0.3">
      <c r="A50" s="37" t="str">
        <f t="shared" si="14"/>
        <v/>
      </c>
      <c r="B50" s="38" t="str">
        <f t="shared" si="38"/>
        <v/>
      </c>
      <c r="C50" s="38" t="str">
        <f t="shared" si="15"/>
        <v/>
      </c>
      <c r="D50" s="38" t="str">
        <f t="shared" si="16"/>
        <v/>
      </c>
      <c r="E50" s="40" t="str">
        <f t="shared" si="17"/>
        <v/>
      </c>
      <c r="G50" s="75" t="str">
        <f>IF(Dashboard!N50="","",Dashboard!N50)</f>
        <v/>
      </c>
      <c r="I50" s="37" t="str">
        <f t="shared" si="18"/>
        <v/>
      </c>
      <c r="J50" s="20" t="str">
        <f t="shared" si="53"/>
        <v/>
      </c>
      <c r="K50" s="20" t="str">
        <f t="shared" si="50"/>
        <v/>
      </c>
      <c r="L50" s="20" t="str">
        <f t="shared" si="19"/>
        <v/>
      </c>
      <c r="M50" s="20" t="str">
        <f t="shared" si="20"/>
        <v/>
      </c>
      <c r="N50" s="11" t="str">
        <f t="shared" si="21"/>
        <v/>
      </c>
      <c r="O50" s="101" t="str">
        <f>IF(G50="","",IF(A50="NB",O49,IF(N50="",O49+M50,SUM($N$5:$N50))))</f>
        <v/>
      </c>
      <c r="P50" t="str">
        <f t="shared" si="39"/>
        <v/>
      </c>
      <c r="Q50">
        <f t="shared" si="22"/>
        <v>25</v>
      </c>
      <c r="R50" s="101" t="str">
        <f t="shared" si="23"/>
        <v/>
      </c>
      <c r="S50" t="str">
        <f t="shared" si="24"/>
        <v/>
      </c>
      <c r="T50" t="str">
        <f t="shared" si="49"/>
        <v/>
      </c>
      <c r="U50">
        <f t="shared" si="6"/>
        <v>0</v>
      </c>
      <c r="V50">
        <f t="shared" si="7"/>
        <v>0</v>
      </c>
      <c r="W50">
        <f t="shared" si="8"/>
        <v>0</v>
      </c>
      <c r="X50">
        <f t="shared" si="9"/>
        <v>0</v>
      </c>
      <c r="Y50" s="61" t="str">
        <f t="shared" si="26"/>
        <v>N</v>
      </c>
      <c r="Z50" s="61" t="str">
        <f t="shared" si="27"/>
        <v>N</v>
      </c>
      <c r="AA50" s="61" t="str">
        <f t="shared" si="28"/>
        <v>N</v>
      </c>
      <c r="AB50" s="99" t="str">
        <f t="shared" si="29"/>
        <v/>
      </c>
      <c r="AC50" s="99" t="str">
        <f t="shared" si="30"/>
        <v/>
      </c>
      <c r="AD50" s="99" t="str">
        <f t="shared" si="31"/>
        <v/>
      </c>
      <c r="AE50" s="99" t="str">
        <f t="shared" si="32"/>
        <v/>
      </c>
      <c r="AH50" t="str">
        <f t="shared" si="33"/>
        <v/>
      </c>
      <c r="AI50" t="str">
        <f t="shared" si="34"/>
        <v/>
      </c>
      <c r="AJ50" t="str">
        <f>IF(Dashboard!N50="P",IF(AJ49="",1,AJ49+1),"")</f>
        <v/>
      </c>
      <c r="AK50" t="str">
        <f>IF(Dashboard!N50="B",IF(AK49="",1,AK49+1),"")</f>
        <v/>
      </c>
      <c r="AL50" s="1" t="str">
        <f t="shared" si="56"/>
        <v>00000</v>
      </c>
      <c r="AM50" s="1" t="str">
        <f t="shared" si="56"/>
        <v>00000</v>
      </c>
      <c r="AN50" s="1" t="str">
        <f t="shared" si="46"/>
        <v>000000</v>
      </c>
      <c r="AO50" s="1" t="str">
        <f t="shared" si="47"/>
        <v>000000</v>
      </c>
      <c r="AP50" t="str">
        <f t="shared" si="35"/>
        <v>B</v>
      </c>
      <c r="AQ50" t="str">
        <f t="shared" si="11"/>
        <v/>
      </c>
      <c r="AR50" t="str">
        <f t="shared" si="42"/>
        <v/>
      </c>
      <c r="AS50" t="str">
        <f t="shared" si="43"/>
        <v/>
      </c>
      <c r="AT50" t="str">
        <f t="shared" si="44"/>
        <v/>
      </c>
      <c r="AU50">
        <f t="shared" si="52"/>
        <v>1</v>
      </c>
      <c r="AV50">
        <f t="shared" si="37"/>
        <v>1</v>
      </c>
    </row>
    <row r="51" spans="1:48" ht="15.75" thickBot="1" x14ac:dyDescent="0.3">
      <c r="A51" s="37" t="str">
        <f t="shared" si="14"/>
        <v/>
      </c>
      <c r="B51" s="38" t="str">
        <f t="shared" si="38"/>
        <v/>
      </c>
      <c r="C51" s="38" t="str">
        <f t="shared" si="15"/>
        <v/>
      </c>
      <c r="D51" s="38" t="str">
        <f t="shared" si="16"/>
        <v/>
      </c>
      <c r="E51" s="40" t="str">
        <f t="shared" si="17"/>
        <v/>
      </c>
      <c r="G51" s="75" t="str">
        <f>IF(Dashboard!N51="","",Dashboard!N51)</f>
        <v/>
      </c>
      <c r="I51" s="37" t="str">
        <f t="shared" si="18"/>
        <v/>
      </c>
      <c r="J51" s="20" t="str">
        <f t="shared" si="53"/>
        <v/>
      </c>
      <c r="K51" s="20" t="str">
        <f t="shared" si="50"/>
        <v/>
      </c>
      <c r="L51" s="20" t="str">
        <f t="shared" si="19"/>
        <v/>
      </c>
      <c r="M51" s="20" t="str">
        <f t="shared" si="20"/>
        <v/>
      </c>
      <c r="N51" s="11" t="str">
        <f t="shared" si="21"/>
        <v/>
      </c>
      <c r="O51" s="101" t="str">
        <f>IF(G51="","",IF(A51="NB",O50,IF(N51="",O50+M51,SUM($N$5:$N51))))</f>
        <v/>
      </c>
      <c r="P51" t="str">
        <f t="shared" si="39"/>
        <v/>
      </c>
      <c r="Q51">
        <f t="shared" si="22"/>
        <v>26</v>
      </c>
      <c r="R51" s="101" t="str">
        <f t="shared" si="23"/>
        <v/>
      </c>
      <c r="S51" t="str">
        <f t="shared" si="24"/>
        <v/>
      </c>
      <c r="T51" t="str">
        <f t="shared" si="49"/>
        <v/>
      </c>
      <c r="U51">
        <f t="shared" si="6"/>
        <v>0</v>
      </c>
      <c r="V51">
        <f t="shared" si="7"/>
        <v>0</v>
      </c>
      <c r="W51">
        <f t="shared" si="8"/>
        <v>0</v>
      </c>
      <c r="X51">
        <f t="shared" si="9"/>
        <v>0</v>
      </c>
      <c r="Y51" s="61" t="str">
        <f t="shared" si="26"/>
        <v>N</v>
      </c>
      <c r="Z51" s="61" t="str">
        <f t="shared" si="27"/>
        <v>N</v>
      </c>
      <c r="AA51" s="61" t="str">
        <f t="shared" si="28"/>
        <v>N</v>
      </c>
      <c r="AB51" s="99" t="str">
        <f t="shared" si="29"/>
        <v/>
      </c>
      <c r="AC51" s="99" t="str">
        <f t="shared" si="30"/>
        <v/>
      </c>
      <c r="AD51" s="99" t="str">
        <f t="shared" si="31"/>
        <v/>
      </c>
      <c r="AE51" s="99" t="str">
        <f t="shared" si="32"/>
        <v/>
      </c>
      <c r="AH51" t="str">
        <f t="shared" si="33"/>
        <v/>
      </c>
      <c r="AI51" t="str">
        <f t="shared" si="34"/>
        <v/>
      </c>
      <c r="AJ51" t="str">
        <f>IF(Dashboard!N51="P",IF(AJ50="",1,AJ50+1),"")</f>
        <v/>
      </c>
      <c r="AK51" t="str">
        <f>IF(Dashboard!N51="B",IF(AK50="",1,AK50+1),"")</f>
        <v/>
      </c>
      <c r="AL51" s="1" t="str">
        <f t="shared" si="56"/>
        <v>00000</v>
      </c>
      <c r="AM51" s="1" t="str">
        <f t="shared" si="56"/>
        <v>00000</v>
      </c>
      <c r="AN51" s="1" t="str">
        <f t="shared" si="46"/>
        <v>000000</v>
      </c>
      <c r="AO51" s="1" t="str">
        <f t="shared" si="47"/>
        <v>000000</v>
      </c>
      <c r="AP51" t="str">
        <f t="shared" si="35"/>
        <v>B</v>
      </c>
      <c r="AQ51" t="str">
        <f t="shared" si="11"/>
        <v/>
      </c>
      <c r="AR51" t="str">
        <f t="shared" si="42"/>
        <v/>
      </c>
      <c r="AS51" t="str">
        <f t="shared" si="43"/>
        <v/>
      </c>
      <c r="AT51" t="str">
        <f t="shared" si="44"/>
        <v/>
      </c>
      <c r="AU51">
        <f t="shared" si="52"/>
        <v>1</v>
      </c>
      <c r="AV51" t="str">
        <f t="shared" ref="AV51:AV74" si="57">REPLACE(AT51, 1, 1, "")</f>
        <v/>
      </c>
    </row>
    <row r="52" spans="1:48" ht="15.75" thickBot="1" x14ac:dyDescent="0.3">
      <c r="A52" s="37" t="str">
        <f t="shared" si="14"/>
        <v/>
      </c>
      <c r="B52" s="38" t="str">
        <f t="shared" si="38"/>
        <v/>
      </c>
      <c r="C52" s="38" t="str">
        <f t="shared" si="15"/>
        <v/>
      </c>
      <c r="D52" s="38" t="str">
        <f t="shared" si="16"/>
        <v/>
      </c>
      <c r="E52" s="40" t="str">
        <f t="shared" si="17"/>
        <v/>
      </c>
      <c r="G52" s="75" t="str">
        <f>IF(Dashboard!N52="","",Dashboard!N52)</f>
        <v/>
      </c>
      <c r="I52" s="37" t="str">
        <f t="shared" si="18"/>
        <v/>
      </c>
      <c r="J52" s="20" t="str">
        <f t="shared" si="53"/>
        <v/>
      </c>
      <c r="K52" s="20" t="str">
        <f t="shared" si="50"/>
        <v/>
      </c>
      <c r="L52" s="20" t="str">
        <f t="shared" si="19"/>
        <v/>
      </c>
      <c r="M52" s="20" t="str">
        <f t="shared" si="20"/>
        <v/>
      </c>
      <c r="N52" s="11" t="str">
        <f t="shared" si="21"/>
        <v/>
      </c>
      <c r="O52" s="101" t="str">
        <f>IF(G52="","",IF(A52="NB",O51,IF(N52="",O51+M52,SUM($N$5:$N52))))</f>
        <v/>
      </c>
      <c r="P52" t="str">
        <f t="shared" si="39"/>
        <v/>
      </c>
      <c r="Q52">
        <f t="shared" si="22"/>
        <v>27</v>
      </c>
      <c r="R52" s="101" t="str">
        <f t="shared" si="23"/>
        <v/>
      </c>
      <c r="S52" t="str">
        <f t="shared" si="24"/>
        <v/>
      </c>
      <c r="T52" t="str">
        <f t="shared" si="49"/>
        <v/>
      </c>
      <c r="U52">
        <f t="shared" si="6"/>
        <v>0</v>
      </c>
      <c r="V52">
        <f t="shared" si="7"/>
        <v>0</v>
      </c>
      <c r="W52">
        <f t="shared" si="8"/>
        <v>0</v>
      </c>
      <c r="X52">
        <f t="shared" si="9"/>
        <v>0</v>
      </c>
      <c r="Y52" s="61" t="str">
        <f t="shared" si="26"/>
        <v>N</v>
      </c>
      <c r="Z52" s="61" t="str">
        <f t="shared" si="27"/>
        <v>N</v>
      </c>
      <c r="AA52" s="61" t="str">
        <f t="shared" si="28"/>
        <v>N</v>
      </c>
      <c r="AB52" s="99" t="str">
        <f t="shared" si="29"/>
        <v/>
      </c>
      <c r="AC52" s="99" t="str">
        <f t="shared" si="30"/>
        <v/>
      </c>
      <c r="AD52" s="99" t="str">
        <f t="shared" si="31"/>
        <v/>
      </c>
      <c r="AE52" s="99" t="str">
        <f t="shared" si="32"/>
        <v/>
      </c>
      <c r="AH52" t="str">
        <f t="shared" si="33"/>
        <v/>
      </c>
      <c r="AI52" t="str">
        <f t="shared" si="34"/>
        <v/>
      </c>
      <c r="AJ52" t="str">
        <f>IF(Dashboard!N52="P",IF(AJ51="",1,AJ51+1),"")</f>
        <v/>
      </c>
      <c r="AK52" t="str">
        <f>IF(Dashboard!N52="B",IF(AK51="",1,AK51+1),"")</f>
        <v/>
      </c>
      <c r="AL52" s="1" t="str">
        <f t="shared" si="56"/>
        <v>00000</v>
      </c>
      <c r="AM52" s="1" t="str">
        <f t="shared" si="56"/>
        <v>00000</v>
      </c>
      <c r="AN52" s="1" t="str">
        <f t="shared" si="46"/>
        <v>000000</v>
      </c>
      <c r="AO52" s="1" t="str">
        <f t="shared" si="47"/>
        <v>000000</v>
      </c>
      <c r="AP52" t="str">
        <f t="shared" si="35"/>
        <v>B</v>
      </c>
      <c r="AQ52" t="str">
        <f t="shared" si="11"/>
        <v/>
      </c>
      <c r="AR52" t="str">
        <f t="shared" si="42"/>
        <v/>
      </c>
      <c r="AS52" t="str">
        <f t="shared" si="43"/>
        <v/>
      </c>
      <c r="AT52" t="str">
        <f t="shared" si="44"/>
        <v/>
      </c>
      <c r="AU52">
        <f t="shared" si="52"/>
        <v>1</v>
      </c>
      <c r="AV52" t="str">
        <f t="shared" si="57"/>
        <v/>
      </c>
    </row>
    <row r="53" spans="1:48" ht="15.75" thickBot="1" x14ac:dyDescent="0.3">
      <c r="A53" s="37" t="str">
        <f t="shared" si="14"/>
        <v/>
      </c>
      <c r="B53" s="38" t="str">
        <f t="shared" si="38"/>
        <v/>
      </c>
      <c r="C53" s="38" t="str">
        <f t="shared" si="15"/>
        <v/>
      </c>
      <c r="D53" s="38" t="str">
        <f t="shared" si="16"/>
        <v/>
      </c>
      <c r="E53" s="40" t="str">
        <f t="shared" si="17"/>
        <v/>
      </c>
      <c r="G53" s="75" t="str">
        <f>IF(Dashboard!N53="","",Dashboard!N53)</f>
        <v/>
      </c>
      <c r="I53" s="37" t="str">
        <f t="shared" si="18"/>
        <v/>
      </c>
      <c r="J53" s="20" t="str">
        <f t="shared" si="53"/>
        <v/>
      </c>
      <c r="K53" s="20" t="str">
        <f t="shared" si="50"/>
        <v/>
      </c>
      <c r="L53" s="20" t="str">
        <f t="shared" si="19"/>
        <v/>
      </c>
      <c r="M53" s="20" t="str">
        <f t="shared" si="20"/>
        <v/>
      </c>
      <c r="N53" s="11" t="str">
        <f t="shared" si="21"/>
        <v/>
      </c>
      <c r="O53" s="101" t="str">
        <f>IF(G53="","",IF(A53="NB",O52,IF(N53="",O52+M53,SUM($N$5:$N53))))</f>
        <v/>
      </c>
      <c r="P53" t="str">
        <f t="shared" si="39"/>
        <v/>
      </c>
      <c r="Q53">
        <f t="shared" si="22"/>
        <v>28</v>
      </c>
      <c r="R53" s="101" t="str">
        <f t="shared" si="23"/>
        <v/>
      </c>
      <c r="S53" t="str">
        <f t="shared" si="24"/>
        <v/>
      </c>
      <c r="T53" t="str">
        <f t="shared" si="49"/>
        <v/>
      </c>
      <c r="U53">
        <f t="shared" ref="U53:U92" si="58">IF(C53="B",1,IF(REPLACE(C53,1,1,"")="",0,REPLACE(C53,1,1,"")))</f>
        <v>0</v>
      </c>
      <c r="V53">
        <f t="shared" ref="V53:V92" si="59">IF(D53="B",1,IF(REPLACE(D53,1,1,"")="",0,REPLACE(D53,1,1,"")))</f>
        <v>0</v>
      </c>
      <c r="W53">
        <f t="shared" ref="W53:W92" si="60">IF(J53="B",1,IF(REPLACE(J53,1,1,"")="",0,REPLACE(J53,1,1,"")))</f>
        <v>0</v>
      </c>
      <c r="X53">
        <f t="shared" ref="X53:X92" si="61">IF(K53="B",1,IF(REPLACE(K53,1,1,"")="",0,REPLACE(K53,1,1,"")))</f>
        <v>0</v>
      </c>
      <c r="Y53" s="61" t="str">
        <f t="shared" si="26"/>
        <v>N</v>
      </c>
      <c r="Z53" s="61" t="str">
        <f t="shared" si="27"/>
        <v>N</v>
      </c>
      <c r="AA53" s="61" t="str">
        <f t="shared" si="28"/>
        <v>N</v>
      </c>
      <c r="AB53" s="99" t="str">
        <f t="shared" si="29"/>
        <v/>
      </c>
      <c r="AC53" s="99" t="str">
        <f t="shared" si="30"/>
        <v/>
      </c>
      <c r="AD53" s="99" t="str">
        <f t="shared" si="31"/>
        <v/>
      </c>
      <c r="AE53" s="99" t="str">
        <f t="shared" si="32"/>
        <v/>
      </c>
      <c r="AH53" t="str">
        <f t="shared" si="33"/>
        <v/>
      </c>
      <c r="AI53" t="str">
        <f t="shared" si="34"/>
        <v/>
      </c>
      <c r="AJ53" t="str">
        <f>IF(Dashboard!N53="P",IF(AJ52="",1,AJ52+1),"")</f>
        <v/>
      </c>
      <c r="AK53" t="str">
        <f>IF(Dashboard!N53="B",IF(AK52="",1,AK52+1),"")</f>
        <v/>
      </c>
      <c r="AL53" s="1" t="str">
        <f t="shared" si="56"/>
        <v>00000</v>
      </c>
      <c r="AM53" s="1" t="str">
        <f t="shared" si="56"/>
        <v>00000</v>
      </c>
      <c r="AN53" s="1" t="str">
        <f t="shared" si="46"/>
        <v>000000</v>
      </c>
      <c r="AO53" s="1" t="str">
        <f t="shared" si="47"/>
        <v>000000</v>
      </c>
      <c r="AP53" t="str">
        <f t="shared" si="35"/>
        <v>B</v>
      </c>
      <c r="AQ53" t="str">
        <f t="shared" si="11"/>
        <v/>
      </c>
      <c r="AR53" t="str">
        <f t="shared" si="42"/>
        <v/>
      </c>
      <c r="AS53" t="str">
        <f t="shared" si="43"/>
        <v/>
      </c>
      <c r="AT53" t="str">
        <f t="shared" si="44"/>
        <v/>
      </c>
      <c r="AU53">
        <f t="shared" si="52"/>
        <v>1</v>
      </c>
      <c r="AV53" t="str">
        <f t="shared" si="57"/>
        <v/>
      </c>
    </row>
    <row r="54" spans="1:48" ht="15.75" thickBot="1" x14ac:dyDescent="0.3">
      <c r="A54" s="37" t="str">
        <f t="shared" si="14"/>
        <v/>
      </c>
      <c r="B54" s="38" t="str">
        <f t="shared" si="38"/>
        <v/>
      </c>
      <c r="C54" s="38" t="str">
        <f t="shared" si="15"/>
        <v/>
      </c>
      <c r="D54" s="38" t="str">
        <f t="shared" si="16"/>
        <v/>
      </c>
      <c r="E54" s="40" t="str">
        <f t="shared" si="17"/>
        <v/>
      </c>
      <c r="G54" s="75" t="str">
        <f>IF(Dashboard!N54="","",Dashboard!N54)</f>
        <v/>
      </c>
      <c r="I54" s="37" t="str">
        <f t="shared" si="18"/>
        <v/>
      </c>
      <c r="J54" s="20" t="str">
        <f t="shared" si="53"/>
        <v/>
      </c>
      <c r="K54" s="20" t="str">
        <f t="shared" si="50"/>
        <v/>
      </c>
      <c r="L54" s="20" t="str">
        <f t="shared" si="19"/>
        <v/>
      </c>
      <c r="M54" s="20" t="str">
        <f t="shared" si="20"/>
        <v/>
      </c>
      <c r="N54" s="11" t="str">
        <f t="shared" si="21"/>
        <v/>
      </c>
      <c r="O54" s="101" t="str">
        <f>IF(G54="","",IF(A54="NB",O53,IF(N54="",O53+M54,SUM($N$5:$N54))))</f>
        <v/>
      </c>
      <c r="P54" t="str">
        <f t="shared" si="39"/>
        <v/>
      </c>
      <c r="Q54">
        <f t="shared" si="22"/>
        <v>29</v>
      </c>
      <c r="R54" s="101" t="str">
        <f t="shared" si="23"/>
        <v/>
      </c>
      <c r="S54" t="str">
        <f t="shared" si="24"/>
        <v/>
      </c>
      <c r="T54" t="str">
        <f t="shared" si="49"/>
        <v/>
      </c>
      <c r="U54">
        <f t="shared" si="58"/>
        <v>0</v>
      </c>
      <c r="V54">
        <f t="shared" si="59"/>
        <v>0</v>
      </c>
      <c r="W54">
        <f t="shared" si="60"/>
        <v>0</v>
      </c>
      <c r="X54">
        <f t="shared" si="61"/>
        <v>0</v>
      </c>
      <c r="Y54" s="61" t="str">
        <f t="shared" si="26"/>
        <v>N</v>
      </c>
      <c r="Z54" s="61" t="str">
        <f t="shared" si="27"/>
        <v>N</v>
      </c>
      <c r="AA54" s="61" t="str">
        <f t="shared" si="28"/>
        <v>N</v>
      </c>
      <c r="AB54" s="99" t="str">
        <f t="shared" si="29"/>
        <v/>
      </c>
      <c r="AC54" s="99" t="str">
        <f t="shared" si="30"/>
        <v/>
      </c>
      <c r="AD54" s="99" t="str">
        <f t="shared" si="31"/>
        <v/>
      </c>
      <c r="AE54" s="99" t="str">
        <f t="shared" si="32"/>
        <v/>
      </c>
      <c r="AH54" t="str">
        <f t="shared" si="33"/>
        <v/>
      </c>
      <c r="AI54" t="str">
        <f t="shared" si="34"/>
        <v/>
      </c>
      <c r="AJ54" t="str">
        <f>IF(Dashboard!N54="P",IF(AJ53="",1,AJ53+1),"")</f>
        <v/>
      </c>
      <c r="AK54" t="str">
        <f>IF(Dashboard!N54="B",IF(AK53="",1,AK53+1),"")</f>
        <v/>
      </c>
      <c r="AL54" s="1" t="str">
        <f t="shared" si="56"/>
        <v>00000</v>
      </c>
      <c r="AM54" s="1" t="str">
        <f t="shared" si="56"/>
        <v>00000</v>
      </c>
      <c r="AN54" s="1" t="str">
        <f t="shared" si="46"/>
        <v>000000</v>
      </c>
      <c r="AO54" s="1" t="str">
        <f t="shared" si="47"/>
        <v>000000</v>
      </c>
      <c r="AP54" t="str">
        <f t="shared" si="35"/>
        <v>B</v>
      </c>
      <c r="AQ54" t="str">
        <f t="shared" si="11"/>
        <v/>
      </c>
      <c r="AR54" t="str">
        <f t="shared" si="42"/>
        <v/>
      </c>
      <c r="AS54" t="str">
        <f t="shared" si="43"/>
        <v/>
      </c>
      <c r="AT54" t="str">
        <f t="shared" si="44"/>
        <v/>
      </c>
      <c r="AU54">
        <f t="shared" si="52"/>
        <v>1</v>
      </c>
      <c r="AV54" t="str">
        <f t="shared" si="57"/>
        <v/>
      </c>
    </row>
    <row r="55" spans="1:48" ht="15.75" thickBot="1" x14ac:dyDescent="0.3">
      <c r="A55" s="37" t="str">
        <f t="shared" si="14"/>
        <v/>
      </c>
      <c r="B55" s="38" t="str">
        <f t="shared" si="38"/>
        <v/>
      </c>
      <c r="C55" s="38" t="str">
        <f t="shared" si="15"/>
        <v/>
      </c>
      <c r="D55" s="38" t="str">
        <f t="shared" si="16"/>
        <v/>
      </c>
      <c r="E55" s="40" t="str">
        <f t="shared" si="17"/>
        <v/>
      </c>
      <c r="G55" s="75" t="str">
        <f>IF(Dashboard!N55="","",Dashboard!N55)</f>
        <v/>
      </c>
      <c r="I55" s="37" t="str">
        <f t="shared" si="18"/>
        <v/>
      </c>
      <c r="J55" s="20" t="str">
        <f t="shared" si="53"/>
        <v/>
      </c>
      <c r="K55" s="20" t="str">
        <f t="shared" si="50"/>
        <v/>
      </c>
      <c r="L55" s="20" t="str">
        <f t="shared" si="19"/>
        <v/>
      </c>
      <c r="M55" s="20" t="str">
        <f t="shared" si="20"/>
        <v/>
      </c>
      <c r="N55" s="11" t="str">
        <f t="shared" si="21"/>
        <v/>
      </c>
      <c r="O55" s="101" t="str">
        <f>IF(G55="","",IF(A55="NB",O54,IF(N55="",O54+M55,SUM($N$5:$N55))))</f>
        <v/>
      </c>
      <c r="P55" t="str">
        <f t="shared" si="39"/>
        <v/>
      </c>
      <c r="Q55">
        <f t="shared" si="22"/>
        <v>30</v>
      </c>
      <c r="R55" s="101" t="str">
        <f t="shared" si="23"/>
        <v/>
      </c>
      <c r="S55" t="str">
        <f t="shared" si="24"/>
        <v/>
      </c>
      <c r="T55" t="str">
        <f t="shared" si="49"/>
        <v/>
      </c>
      <c r="U55">
        <f t="shared" si="58"/>
        <v>0</v>
      </c>
      <c r="V55">
        <f t="shared" si="59"/>
        <v>0</v>
      </c>
      <c r="W55">
        <f t="shared" si="60"/>
        <v>0</v>
      </c>
      <c r="X55">
        <f t="shared" si="61"/>
        <v>0</v>
      </c>
      <c r="Y55" s="61" t="str">
        <f t="shared" si="26"/>
        <v>N</v>
      </c>
      <c r="Z55" s="61" t="str">
        <f t="shared" si="27"/>
        <v>N</v>
      </c>
      <c r="AA55" s="61" t="str">
        <f t="shared" si="28"/>
        <v>N</v>
      </c>
      <c r="AB55" s="99" t="str">
        <f t="shared" si="29"/>
        <v/>
      </c>
      <c r="AC55" s="99" t="str">
        <f t="shared" si="30"/>
        <v/>
      </c>
      <c r="AD55" s="99" t="str">
        <f t="shared" si="31"/>
        <v/>
      </c>
      <c r="AE55" s="99" t="str">
        <f t="shared" si="32"/>
        <v/>
      </c>
      <c r="AH55" t="str">
        <f t="shared" si="33"/>
        <v/>
      </c>
      <c r="AI55" t="str">
        <f t="shared" si="34"/>
        <v/>
      </c>
      <c r="AJ55" t="str">
        <f>IF(Dashboard!N55="P",IF(AJ54="",1,AJ54+1),"")</f>
        <v/>
      </c>
      <c r="AK55" t="str">
        <f>IF(Dashboard!N55="B",IF(AK54="",1,AK54+1),"")</f>
        <v/>
      </c>
      <c r="AL55" s="1" t="str">
        <f t="shared" si="56"/>
        <v>00000</v>
      </c>
      <c r="AM55" s="1" t="str">
        <f t="shared" si="56"/>
        <v>00000</v>
      </c>
      <c r="AN55" s="1" t="str">
        <f t="shared" si="46"/>
        <v>000000</v>
      </c>
      <c r="AO55" s="1" t="str">
        <f t="shared" si="47"/>
        <v>000000</v>
      </c>
      <c r="AP55" t="str">
        <f t="shared" si="35"/>
        <v>B</v>
      </c>
      <c r="AQ55" t="str">
        <f t="shared" si="11"/>
        <v/>
      </c>
      <c r="AR55" t="str">
        <f t="shared" si="42"/>
        <v/>
      </c>
      <c r="AS55" t="str">
        <f t="shared" si="43"/>
        <v/>
      </c>
      <c r="AT55" t="str">
        <f t="shared" si="44"/>
        <v/>
      </c>
      <c r="AU55">
        <f t="shared" si="52"/>
        <v>1</v>
      </c>
      <c r="AV55" t="str">
        <f t="shared" si="57"/>
        <v/>
      </c>
    </row>
    <row r="56" spans="1:48" ht="15.75" thickBot="1" x14ac:dyDescent="0.3">
      <c r="A56" s="37" t="str">
        <f t="shared" si="14"/>
        <v/>
      </c>
      <c r="B56" s="38" t="str">
        <f t="shared" si="38"/>
        <v/>
      </c>
      <c r="C56" s="38" t="str">
        <f t="shared" si="15"/>
        <v/>
      </c>
      <c r="D56" s="38" t="str">
        <f t="shared" si="16"/>
        <v/>
      </c>
      <c r="E56" s="40" t="str">
        <f t="shared" si="17"/>
        <v/>
      </c>
      <c r="G56" s="75" t="str">
        <f>IF(Dashboard!N56="","",Dashboard!N56)</f>
        <v/>
      </c>
      <c r="I56" s="37" t="str">
        <f t="shared" si="18"/>
        <v/>
      </c>
      <c r="J56" s="20" t="str">
        <f t="shared" si="53"/>
        <v/>
      </c>
      <c r="K56" s="20" t="str">
        <f t="shared" si="50"/>
        <v/>
      </c>
      <c r="L56" s="20" t="str">
        <f t="shared" si="19"/>
        <v/>
      </c>
      <c r="M56" s="20" t="str">
        <f t="shared" si="20"/>
        <v/>
      </c>
      <c r="N56" s="11" t="str">
        <f t="shared" si="21"/>
        <v/>
      </c>
      <c r="O56" s="101" t="str">
        <f>IF(G56="","",IF(A56="NB",O55,IF(N56="",O55+M56,SUM($N$5:$N56))))</f>
        <v/>
      </c>
      <c r="P56" t="str">
        <f t="shared" si="39"/>
        <v/>
      </c>
      <c r="Q56">
        <f t="shared" si="22"/>
        <v>31</v>
      </c>
      <c r="R56" s="101" t="str">
        <f t="shared" si="23"/>
        <v/>
      </c>
      <c r="S56" t="str">
        <f t="shared" si="24"/>
        <v/>
      </c>
      <c r="T56" t="str">
        <f t="shared" si="49"/>
        <v/>
      </c>
      <c r="U56">
        <f t="shared" si="58"/>
        <v>0</v>
      </c>
      <c r="V56">
        <f t="shared" si="59"/>
        <v>0</v>
      </c>
      <c r="W56">
        <f t="shared" si="60"/>
        <v>0</v>
      </c>
      <c r="X56">
        <f t="shared" si="61"/>
        <v>0</v>
      </c>
      <c r="Y56" s="61" t="str">
        <f t="shared" si="26"/>
        <v>N</v>
      </c>
      <c r="Z56" s="61" t="str">
        <f t="shared" si="27"/>
        <v>N</v>
      </c>
      <c r="AA56" s="61" t="str">
        <f t="shared" si="28"/>
        <v>N</v>
      </c>
      <c r="AB56" s="99" t="str">
        <f t="shared" si="29"/>
        <v/>
      </c>
      <c r="AC56" s="99" t="str">
        <f t="shared" si="30"/>
        <v/>
      </c>
      <c r="AD56" s="99" t="str">
        <f t="shared" si="31"/>
        <v/>
      </c>
      <c r="AE56" s="99" t="str">
        <f t="shared" si="32"/>
        <v/>
      </c>
      <c r="AH56" t="str">
        <f t="shared" si="33"/>
        <v/>
      </c>
      <c r="AI56" t="str">
        <f t="shared" si="34"/>
        <v/>
      </c>
      <c r="AJ56" t="str">
        <f>IF(Dashboard!N56="P",IF(AJ55="",1,AJ55+1),"")</f>
        <v/>
      </c>
      <c r="AK56" t="str">
        <f>IF(Dashboard!N56="B",IF(AK55="",1,AK55+1),"")</f>
        <v/>
      </c>
      <c r="AL56" s="1" t="str">
        <f t="shared" si="56"/>
        <v>00000</v>
      </c>
      <c r="AM56" s="1" t="str">
        <f t="shared" si="56"/>
        <v>00000</v>
      </c>
      <c r="AN56" s="1" t="str">
        <f t="shared" si="46"/>
        <v>000000</v>
      </c>
      <c r="AO56" s="1" t="str">
        <f t="shared" si="47"/>
        <v>000000</v>
      </c>
      <c r="AP56" t="str">
        <f t="shared" si="35"/>
        <v>B</v>
      </c>
      <c r="AQ56" t="str">
        <f t="shared" si="11"/>
        <v/>
      </c>
      <c r="AR56" t="str">
        <f t="shared" si="42"/>
        <v/>
      </c>
      <c r="AS56" t="str">
        <f t="shared" si="43"/>
        <v/>
      </c>
      <c r="AT56" t="str">
        <f t="shared" si="44"/>
        <v/>
      </c>
      <c r="AU56">
        <f t="shared" si="52"/>
        <v>1</v>
      </c>
      <c r="AV56" t="str">
        <f t="shared" si="57"/>
        <v/>
      </c>
    </row>
    <row r="57" spans="1:48" ht="15.75" thickBot="1" x14ac:dyDescent="0.3">
      <c r="A57" s="37" t="str">
        <f t="shared" si="14"/>
        <v/>
      </c>
      <c r="B57" s="38" t="str">
        <f t="shared" si="38"/>
        <v/>
      </c>
      <c r="C57" s="38" t="str">
        <f t="shared" si="15"/>
        <v/>
      </c>
      <c r="D57" s="38" t="str">
        <f t="shared" si="16"/>
        <v/>
      </c>
      <c r="E57" s="40" t="str">
        <f t="shared" si="17"/>
        <v/>
      </c>
      <c r="G57" s="75" t="str">
        <f>IF(Dashboard!N57="","",Dashboard!N57)</f>
        <v/>
      </c>
      <c r="I57" s="37" t="str">
        <f t="shared" si="18"/>
        <v/>
      </c>
      <c r="J57" s="20" t="str">
        <f t="shared" si="53"/>
        <v/>
      </c>
      <c r="K57" s="20" t="str">
        <f t="shared" si="50"/>
        <v/>
      </c>
      <c r="L57" s="20" t="str">
        <f t="shared" si="19"/>
        <v/>
      </c>
      <c r="M57" s="20" t="str">
        <f t="shared" si="20"/>
        <v/>
      </c>
      <c r="N57" s="11" t="str">
        <f t="shared" si="21"/>
        <v/>
      </c>
      <c r="O57" s="101" t="str">
        <f>IF(G57="","",IF(A57="NB",O56,IF(N57="",O56+M57,SUM($N$5:$N57))))</f>
        <v/>
      </c>
      <c r="P57" t="str">
        <f t="shared" si="39"/>
        <v/>
      </c>
      <c r="Q57">
        <f t="shared" si="22"/>
        <v>32</v>
      </c>
      <c r="R57" s="101" t="str">
        <f t="shared" si="23"/>
        <v/>
      </c>
      <c r="S57" t="str">
        <f t="shared" si="24"/>
        <v/>
      </c>
      <c r="T57" t="str">
        <f t="shared" si="49"/>
        <v/>
      </c>
      <c r="U57">
        <f t="shared" si="58"/>
        <v>0</v>
      </c>
      <c r="V57">
        <f t="shared" si="59"/>
        <v>0</v>
      </c>
      <c r="W57">
        <f t="shared" si="60"/>
        <v>0</v>
      </c>
      <c r="X57">
        <f t="shared" si="61"/>
        <v>0</v>
      </c>
      <c r="Y57" s="61" t="str">
        <f t="shared" si="26"/>
        <v>N</v>
      </c>
      <c r="Z57" s="61" t="str">
        <f t="shared" si="27"/>
        <v>N</v>
      </c>
      <c r="AA57" s="61" t="str">
        <f t="shared" si="28"/>
        <v>N</v>
      </c>
      <c r="AB57" s="99" t="str">
        <f t="shared" si="29"/>
        <v/>
      </c>
      <c r="AC57" s="99" t="str">
        <f t="shared" si="30"/>
        <v/>
      </c>
      <c r="AD57" s="99" t="str">
        <f t="shared" si="31"/>
        <v/>
      </c>
      <c r="AE57" s="99" t="str">
        <f t="shared" si="32"/>
        <v/>
      </c>
      <c r="AH57" t="str">
        <f t="shared" si="33"/>
        <v/>
      </c>
      <c r="AI57" t="str">
        <f t="shared" si="34"/>
        <v/>
      </c>
      <c r="AJ57" t="str">
        <f>IF(Dashboard!N57="P",IF(AJ56="",1,AJ56+1),"")</f>
        <v/>
      </c>
      <c r="AK57" t="str">
        <f>IF(Dashboard!N57="B",IF(AK56="",1,AK56+1),"")</f>
        <v/>
      </c>
      <c r="AL57" s="1" t="str">
        <f t="shared" si="56"/>
        <v>00000</v>
      </c>
      <c r="AM57" s="1" t="str">
        <f t="shared" si="56"/>
        <v>00000</v>
      </c>
      <c r="AN57" s="1" t="str">
        <f t="shared" si="46"/>
        <v>000000</v>
      </c>
      <c r="AO57" s="1" t="str">
        <f t="shared" si="47"/>
        <v>000000</v>
      </c>
      <c r="AP57" t="str">
        <f t="shared" si="35"/>
        <v>B</v>
      </c>
      <c r="AQ57" t="str">
        <f t="shared" si="11"/>
        <v/>
      </c>
      <c r="AR57" t="str">
        <f t="shared" si="42"/>
        <v/>
      </c>
      <c r="AS57" t="str">
        <f t="shared" si="43"/>
        <v/>
      </c>
      <c r="AT57" t="str">
        <f t="shared" si="44"/>
        <v/>
      </c>
      <c r="AU57">
        <f t="shared" si="52"/>
        <v>1</v>
      </c>
      <c r="AV57" t="str">
        <f t="shared" si="57"/>
        <v/>
      </c>
    </row>
    <row r="58" spans="1:48" ht="15.75" thickBot="1" x14ac:dyDescent="0.3">
      <c r="A58" s="37" t="str">
        <f t="shared" si="14"/>
        <v/>
      </c>
      <c r="B58" s="38" t="str">
        <f t="shared" si="38"/>
        <v/>
      </c>
      <c r="C58" s="38" t="str">
        <f t="shared" si="15"/>
        <v/>
      </c>
      <c r="D58" s="38" t="str">
        <f t="shared" si="16"/>
        <v/>
      </c>
      <c r="E58" s="40" t="str">
        <f t="shared" si="17"/>
        <v/>
      </c>
      <c r="G58" s="75" t="str">
        <f>IF(Dashboard!N58="","",Dashboard!N58)</f>
        <v/>
      </c>
      <c r="I58" s="37" t="str">
        <f t="shared" si="18"/>
        <v/>
      </c>
      <c r="J58" s="20" t="str">
        <f t="shared" si="53"/>
        <v/>
      </c>
      <c r="K58" s="20" t="str">
        <f t="shared" si="50"/>
        <v/>
      </c>
      <c r="L58" s="20" t="str">
        <f t="shared" si="19"/>
        <v/>
      </c>
      <c r="M58" s="20" t="str">
        <f t="shared" si="20"/>
        <v/>
      </c>
      <c r="N58" s="11" t="str">
        <f t="shared" si="21"/>
        <v/>
      </c>
      <c r="O58" s="101" t="str">
        <f>IF(G58="","",IF(A58="NB",O57,IF(N58="",O57+M58,SUM($N$5:$N58))))</f>
        <v/>
      </c>
      <c r="P58" t="str">
        <f t="shared" si="39"/>
        <v/>
      </c>
      <c r="R58" s="101" t="str">
        <f t="shared" si="23"/>
        <v/>
      </c>
      <c r="S58" t="str">
        <f t="shared" si="24"/>
        <v/>
      </c>
      <c r="T58" t="str">
        <f t="shared" si="49"/>
        <v/>
      </c>
      <c r="U58">
        <f t="shared" si="58"/>
        <v>0</v>
      </c>
      <c r="V58">
        <f t="shared" si="59"/>
        <v>0</v>
      </c>
      <c r="W58">
        <f t="shared" si="60"/>
        <v>0</v>
      </c>
      <c r="X58">
        <f t="shared" si="61"/>
        <v>0</v>
      </c>
      <c r="Y58" s="61" t="str">
        <f t="shared" si="26"/>
        <v>N</v>
      </c>
      <c r="Z58" s="61" t="str">
        <f t="shared" si="27"/>
        <v>N</v>
      </c>
      <c r="AA58" s="61" t="str">
        <f t="shared" si="28"/>
        <v>N</v>
      </c>
      <c r="AB58" s="99" t="str">
        <f t="shared" si="29"/>
        <v/>
      </c>
      <c r="AC58" s="99" t="str">
        <f t="shared" si="30"/>
        <v/>
      </c>
      <c r="AD58" s="99" t="str">
        <f t="shared" si="31"/>
        <v/>
      </c>
      <c r="AE58" s="99" t="str">
        <f t="shared" si="32"/>
        <v/>
      </c>
      <c r="AH58" t="str">
        <f t="shared" si="33"/>
        <v/>
      </c>
      <c r="AI58" t="str">
        <f t="shared" si="34"/>
        <v/>
      </c>
      <c r="AJ58" t="str">
        <f>IF(Dashboard!N58="P",IF(AJ57="",1,AJ57+1),"")</f>
        <v/>
      </c>
      <c r="AK58" t="str">
        <f>IF(Dashboard!N58="B",IF(AK57="",1,AK57+1),"")</f>
        <v/>
      </c>
      <c r="AL58" s="1" t="str">
        <f t="shared" ref="AL58:AM73" si="62">IF(AJ53="",0,AJ53)&amp;IF(AJ54="",0,AJ54)&amp;IF(AJ55="",0,AJ55)&amp;IF(AJ56="",0,AJ56)&amp;IF(AJ57="",0,AJ57)</f>
        <v>00000</v>
      </c>
      <c r="AM58" s="1" t="str">
        <f t="shared" si="62"/>
        <v>00000</v>
      </c>
      <c r="AN58" s="1" t="str">
        <f t="shared" si="46"/>
        <v>000000</v>
      </c>
      <c r="AO58" s="1" t="str">
        <f t="shared" si="47"/>
        <v>000000</v>
      </c>
      <c r="AP58" t="str">
        <f t="shared" si="35"/>
        <v>B</v>
      </c>
      <c r="AQ58" t="str">
        <f t="shared" si="11"/>
        <v/>
      </c>
      <c r="AR58" t="str">
        <f t="shared" si="42"/>
        <v/>
      </c>
      <c r="AS58" t="str">
        <f t="shared" si="43"/>
        <v/>
      </c>
      <c r="AT58" t="str">
        <f t="shared" si="44"/>
        <v/>
      </c>
      <c r="AU58">
        <f t="shared" si="52"/>
        <v>1</v>
      </c>
      <c r="AV58" t="str">
        <f t="shared" si="57"/>
        <v/>
      </c>
    </row>
    <row r="59" spans="1:48" ht="15.75" thickBot="1" x14ac:dyDescent="0.3">
      <c r="A59" s="37" t="str">
        <f t="shared" si="14"/>
        <v/>
      </c>
      <c r="B59" s="38" t="str">
        <f t="shared" si="38"/>
        <v/>
      </c>
      <c r="C59" s="38" t="str">
        <f t="shared" si="15"/>
        <v/>
      </c>
      <c r="D59" s="38" t="str">
        <f t="shared" si="16"/>
        <v/>
      </c>
      <c r="E59" s="40" t="str">
        <f t="shared" si="17"/>
        <v/>
      </c>
      <c r="G59" s="75" t="str">
        <f>IF(Dashboard!N59="","",Dashboard!N59)</f>
        <v/>
      </c>
      <c r="I59" s="37" t="str">
        <f t="shared" si="18"/>
        <v/>
      </c>
      <c r="J59" s="20" t="str">
        <f t="shared" si="53"/>
        <v/>
      </c>
      <c r="K59" s="20" t="str">
        <f t="shared" si="50"/>
        <v/>
      </c>
      <c r="L59" s="20" t="str">
        <f t="shared" si="19"/>
        <v/>
      </c>
      <c r="M59" s="20" t="str">
        <f t="shared" si="20"/>
        <v/>
      </c>
      <c r="N59" s="11" t="str">
        <f t="shared" si="21"/>
        <v/>
      </c>
      <c r="O59" s="101" t="str">
        <f>IF(G59="","",IF(A59="NB",O58,IF(N59="",O58+M59,SUM($N$5:$N59))))</f>
        <v/>
      </c>
      <c r="P59" t="str">
        <f t="shared" si="39"/>
        <v/>
      </c>
      <c r="R59" s="101" t="str">
        <f t="shared" si="23"/>
        <v/>
      </c>
      <c r="S59" t="str">
        <f t="shared" si="24"/>
        <v/>
      </c>
      <c r="T59" t="str">
        <f t="shared" si="49"/>
        <v/>
      </c>
      <c r="U59">
        <f t="shared" si="58"/>
        <v>0</v>
      </c>
      <c r="V59">
        <f t="shared" si="59"/>
        <v>0</v>
      </c>
      <c r="W59">
        <f t="shared" si="60"/>
        <v>0</v>
      </c>
      <c r="X59">
        <f t="shared" si="61"/>
        <v>0</v>
      </c>
      <c r="Y59" s="61" t="str">
        <f t="shared" si="26"/>
        <v>N</v>
      </c>
      <c r="Z59" s="61" t="str">
        <f t="shared" si="27"/>
        <v>N</v>
      </c>
      <c r="AA59" s="61" t="str">
        <f t="shared" si="28"/>
        <v>N</v>
      </c>
      <c r="AB59" s="99" t="str">
        <f t="shared" si="29"/>
        <v/>
      </c>
      <c r="AC59" s="99" t="str">
        <f t="shared" si="30"/>
        <v/>
      </c>
      <c r="AD59" s="99" t="str">
        <f t="shared" si="31"/>
        <v/>
      </c>
      <c r="AE59" s="99" t="str">
        <f t="shared" si="32"/>
        <v/>
      </c>
      <c r="AH59" t="str">
        <f t="shared" si="33"/>
        <v/>
      </c>
      <c r="AI59" t="str">
        <f t="shared" si="34"/>
        <v/>
      </c>
      <c r="AJ59" t="str">
        <f>IF(Dashboard!N59="P",IF(AJ58="",1,AJ58+1),"")</f>
        <v/>
      </c>
      <c r="AK59" t="str">
        <f>IF(Dashboard!N59="B",IF(AK58="",1,AK58+1),"")</f>
        <v/>
      </c>
      <c r="AL59" s="1" t="str">
        <f t="shared" si="62"/>
        <v>00000</v>
      </c>
      <c r="AM59" s="1" t="str">
        <f t="shared" si="62"/>
        <v>00000</v>
      </c>
      <c r="AN59" s="1" t="str">
        <f t="shared" si="46"/>
        <v>000000</v>
      </c>
      <c r="AO59" s="1" t="str">
        <f t="shared" si="47"/>
        <v>000000</v>
      </c>
      <c r="AP59" t="str">
        <f t="shared" si="35"/>
        <v>B</v>
      </c>
      <c r="AQ59" t="str">
        <f t="shared" si="11"/>
        <v/>
      </c>
      <c r="AR59" t="str">
        <f t="shared" si="42"/>
        <v/>
      </c>
      <c r="AS59" t="str">
        <f t="shared" si="43"/>
        <v/>
      </c>
      <c r="AT59" t="str">
        <f t="shared" si="44"/>
        <v/>
      </c>
      <c r="AU59">
        <f t="shared" si="52"/>
        <v>1</v>
      </c>
      <c r="AV59" t="str">
        <f t="shared" si="57"/>
        <v/>
      </c>
    </row>
    <row r="60" spans="1:48" ht="15.75" thickBot="1" x14ac:dyDescent="0.3">
      <c r="A60" s="37" t="str">
        <f t="shared" si="14"/>
        <v/>
      </c>
      <c r="B60" s="38" t="str">
        <f t="shared" si="38"/>
        <v/>
      </c>
      <c r="C60" s="38" t="str">
        <f t="shared" si="15"/>
        <v/>
      </c>
      <c r="D60" s="38" t="str">
        <f t="shared" si="16"/>
        <v/>
      </c>
      <c r="E60" s="40" t="str">
        <f t="shared" si="17"/>
        <v/>
      </c>
      <c r="G60" s="75" t="str">
        <f>IF(Dashboard!N60="","",Dashboard!N60)</f>
        <v/>
      </c>
      <c r="I60" s="37" t="str">
        <f t="shared" si="18"/>
        <v/>
      </c>
      <c r="J60" s="20" t="str">
        <f t="shared" si="53"/>
        <v/>
      </c>
      <c r="K60" s="20" t="str">
        <f t="shared" si="50"/>
        <v/>
      </c>
      <c r="L60" s="20" t="str">
        <f t="shared" si="19"/>
        <v/>
      </c>
      <c r="M60" s="20" t="str">
        <f t="shared" si="20"/>
        <v/>
      </c>
      <c r="N60" s="11" t="str">
        <f t="shared" si="21"/>
        <v/>
      </c>
      <c r="O60" s="101" t="str">
        <f>IF(G60="","",IF(A60="NB",O59,IF(N60="",O59+M60,SUM($N$5:$N60))))</f>
        <v/>
      </c>
      <c r="P60" t="str">
        <f t="shared" si="39"/>
        <v/>
      </c>
      <c r="R60" s="101" t="str">
        <f t="shared" si="23"/>
        <v/>
      </c>
      <c r="S60" t="str">
        <f t="shared" si="24"/>
        <v/>
      </c>
      <c r="T60" t="str">
        <f t="shared" si="49"/>
        <v/>
      </c>
      <c r="U60">
        <f t="shared" si="58"/>
        <v>0</v>
      </c>
      <c r="V60">
        <f t="shared" si="59"/>
        <v>0</v>
      </c>
      <c r="W60">
        <f t="shared" si="60"/>
        <v>0</v>
      </c>
      <c r="X60">
        <f t="shared" si="61"/>
        <v>0</v>
      </c>
      <c r="Y60" s="61" t="str">
        <f t="shared" si="26"/>
        <v>N</v>
      </c>
      <c r="Z60" s="61" t="str">
        <f t="shared" si="27"/>
        <v>N</v>
      </c>
      <c r="AA60" s="61" t="str">
        <f t="shared" si="28"/>
        <v>N</v>
      </c>
      <c r="AB60" s="99" t="str">
        <f t="shared" si="29"/>
        <v/>
      </c>
      <c r="AC60" s="99" t="str">
        <f t="shared" si="30"/>
        <v/>
      </c>
      <c r="AD60" s="99" t="str">
        <f t="shared" si="31"/>
        <v/>
      </c>
      <c r="AE60" s="99" t="str">
        <f t="shared" si="32"/>
        <v/>
      </c>
      <c r="AH60" t="str">
        <f t="shared" si="33"/>
        <v/>
      </c>
      <c r="AI60" t="str">
        <f t="shared" si="34"/>
        <v/>
      </c>
      <c r="AJ60" t="str">
        <f>IF(Dashboard!N60="P",IF(AJ59="",1,AJ59+1),"")</f>
        <v/>
      </c>
      <c r="AK60" t="str">
        <f>IF(Dashboard!N60="B",IF(AK59="",1,AK59+1),"")</f>
        <v/>
      </c>
      <c r="AL60" s="1" t="str">
        <f t="shared" si="62"/>
        <v>00000</v>
      </c>
      <c r="AM60" s="1" t="str">
        <f t="shared" si="62"/>
        <v>00000</v>
      </c>
      <c r="AN60" s="1" t="str">
        <f t="shared" si="46"/>
        <v>000000</v>
      </c>
      <c r="AO60" s="1" t="str">
        <f t="shared" si="47"/>
        <v>000000</v>
      </c>
      <c r="AP60" t="str">
        <f t="shared" si="35"/>
        <v>B</v>
      </c>
      <c r="AQ60" t="str">
        <f t="shared" si="11"/>
        <v/>
      </c>
      <c r="AR60" t="str">
        <f t="shared" si="42"/>
        <v/>
      </c>
      <c r="AS60" t="str">
        <f t="shared" si="43"/>
        <v/>
      </c>
      <c r="AT60" t="str">
        <f t="shared" si="44"/>
        <v/>
      </c>
      <c r="AU60">
        <f t="shared" si="52"/>
        <v>1</v>
      </c>
      <c r="AV60" t="str">
        <f t="shared" si="57"/>
        <v/>
      </c>
    </row>
    <row r="61" spans="1:48" ht="15.75" thickBot="1" x14ac:dyDescent="0.3">
      <c r="A61" s="37" t="str">
        <f t="shared" si="14"/>
        <v/>
      </c>
      <c r="B61" s="38" t="str">
        <f t="shared" si="38"/>
        <v/>
      </c>
      <c r="C61" s="38" t="str">
        <f t="shared" si="15"/>
        <v/>
      </c>
      <c r="D61" s="38" t="str">
        <f t="shared" si="16"/>
        <v/>
      </c>
      <c r="E61" s="40" t="str">
        <f t="shared" si="17"/>
        <v/>
      </c>
      <c r="G61" s="75" t="str">
        <f>IF(Dashboard!N61="","",Dashboard!N61)</f>
        <v/>
      </c>
      <c r="I61" s="37" t="str">
        <f t="shared" si="18"/>
        <v/>
      </c>
      <c r="J61" s="20" t="str">
        <f t="shared" si="53"/>
        <v/>
      </c>
      <c r="K61" s="20" t="str">
        <f t="shared" si="50"/>
        <v/>
      </c>
      <c r="L61" s="20" t="str">
        <f t="shared" si="19"/>
        <v/>
      </c>
      <c r="M61" s="20" t="str">
        <f t="shared" si="20"/>
        <v/>
      </c>
      <c r="N61" s="11" t="str">
        <f t="shared" si="21"/>
        <v/>
      </c>
      <c r="O61" s="101" t="str">
        <f>IF(G61="","",IF(A61="NB",O60,IF(N61="",O60+M61,SUM($N$5:$N61))))</f>
        <v/>
      </c>
      <c r="P61" t="str">
        <f t="shared" si="39"/>
        <v/>
      </c>
      <c r="R61" s="101" t="str">
        <f t="shared" si="23"/>
        <v/>
      </c>
      <c r="S61" t="str">
        <f t="shared" si="24"/>
        <v/>
      </c>
      <c r="T61" t="str">
        <f t="shared" si="49"/>
        <v/>
      </c>
      <c r="U61">
        <f t="shared" si="58"/>
        <v>0</v>
      </c>
      <c r="V61">
        <f t="shared" si="59"/>
        <v>0</v>
      </c>
      <c r="W61">
        <f t="shared" si="60"/>
        <v>0</v>
      </c>
      <c r="X61">
        <f t="shared" si="61"/>
        <v>0</v>
      </c>
      <c r="Y61" s="61" t="str">
        <f t="shared" si="26"/>
        <v>N</v>
      </c>
      <c r="Z61" s="61" t="str">
        <f t="shared" si="27"/>
        <v>N</v>
      </c>
      <c r="AA61" s="61" t="str">
        <f t="shared" si="28"/>
        <v>N</v>
      </c>
      <c r="AB61" s="99" t="str">
        <f t="shared" si="29"/>
        <v/>
      </c>
      <c r="AC61" s="99" t="str">
        <f t="shared" si="30"/>
        <v/>
      </c>
      <c r="AD61" s="99" t="str">
        <f t="shared" si="31"/>
        <v/>
      </c>
      <c r="AE61" s="99" t="str">
        <f t="shared" si="32"/>
        <v/>
      </c>
      <c r="AH61" t="str">
        <f t="shared" si="33"/>
        <v/>
      </c>
      <c r="AI61" t="str">
        <f t="shared" si="34"/>
        <v/>
      </c>
      <c r="AJ61" t="str">
        <f>IF(Dashboard!N61="P",IF(AJ60="",1,AJ60+1),"")</f>
        <v/>
      </c>
      <c r="AK61" t="str">
        <f>IF(Dashboard!N61="B",IF(AK60="",1,AK60+1),"")</f>
        <v/>
      </c>
      <c r="AL61" s="1" t="str">
        <f t="shared" si="62"/>
        <v>00000</v>
      </c>
      <c r="AM61" s="1" t="str">
        <f t="shared" si="62"/>
        <v>00000</v>
      </c>
      <c r="AN61" s="1" t="str">
        <f t="shared" si="46"/>
        <v>000000</v>
      </c>
      <c r="AO61" s="1" t="str">
        <f t="shared" si="47"/>
        <v>000000</v>
      </c>
      <c r="AP61" t="str">
        <f t="shared" si="35"/>
        <v>B</v>
      </c>
      <c r="AQ61" t="str">
        <f t="shared" si="11"/>
        <v/>
      </c>
      <c r="AR61" t="str">
        <f t="shared" si="42"/>
        <v/>
      </c>
      <c r="AS61" t="str">
        <f t="shared" si="43"/>
        <v/>
      </c>
      <c r="AT61" t="str">
        <f t="shared" si="44"/>
        <v/>
      </c>
      <c r="AU61">
        <f t="shared" si="52"/>
        <v>1</v>
      </c>
      <c r="AV61" t="str">
        <f t="shared" si="57"/>
        <v/>
      </c>
    </row>
    <row r="62" spans="1:48" ht="15.75" thickBot="1" x14ac:dyDescent="0.3">
      <c r="A62" s="37" t="str">
        <f t="shared" si="14"/>
        <v/>
      </c>
      <c r="B62" s="38" t="str">
        <f t="shared" si="38"/>
        <v/>
      </c>
      <c r="C62" s="38" t="str">
        <f t="shared" si="15"/>
        <v/>
      </c>
      <c r="D62" s="38" t="str">
        <f t="shared" si="16"/>
        <v/>
      </c>
      <c r="E62" s="40" t="str">
        <f t="shared" si="17"/>
        <v/>
      </c>
      <c r="G62" s="75" t="str">
        <f>IF(Dashboard!N62="","",Dashboard!N62)</f>
        <v/>
      </c>
      <c r="I62" s="37" t="str">
        <f t="shared" si="18"/>
        <v/>
      </c>
      <c r="J62" s="20" t="str">
        <f t="shared" si="53"/>
        <v/>
      </c>
      <c r="K62" s="20" t="str">
        <f t="shared" si="50"/>
        <v/>
      </c>
      <c r="L62" s="20" t="str">
        <f t="shared" si="19"/>
        <v/>
      </c>
      <c r="M62" s="20" t="str">
        <f t="shared" si="20"/>
        <v/>
      </c>
      <c r="N62" s="11" t="str">
        <f t="shared" si="21"/>
        <v/>
      </c>
      <c r="O62" s="101" t="str">
        <f>IF(G62="","",IF(A62="NB",O61,IF(N62="",O61+M62,SUM($N$5:$N62))))</f>
        <v/>
      </c>
      <c r="P62" t="str">
        <f t="shared" si="39"/>
        <v/>
      </c>
      <c r="R62" s="101" t="str">
        <f t="shared" si="23"/>
        <v/>
      </c>
      <c r="S62" t="str">
        <f t="shared" si="24"/>
        <v/>
      </c>
      <c r="T62" t="str">
        <f t="shared" si="49"/>
        <v/>
      </c>
      <c r="U62">
        <f t="shared" si="58"/>
        <v>0</v>
      </c>
      <c r="V62">
        <f t="shared" si="59"/>
        <v>0</v>
      </c>
      <c r="W62">
        <f t="shared" si="60"/>
        <v>0</v>
      </c>
      <c r="X62">
        <f t="shared" si="61"/>
        <v>0</v>
      </c>
      <c r="Y62" s="61" t="str">
        <f t="shared" si="26"/>
        <v>N</v>
      </c>
      <c r="Z62" s="61" t="str">
        <f t="shared" si="27"/>
        <v>N</v>
      </c>
      <c r="AA62" s="61" t="str">
        <f t="shared" si="28"/>
        <v>N</v>
      </c>
      <c r="AB62" s="99" t="str">
        <f t="shared" si="29"/>
        <v/>
      </c>
      <c r="AC62" s="99" t="str">
        <f t="shared" si="30"/>
        <v/>
      </c>
      <c r="AD62" s="99" t="str">
        <f t="shared" si="31"/>
        <v/>
      </c>
      <c r="AE62" s="99" t="str">
        <f t="shared" si="32"/>
        <v/>
      </c>
      <c r="AH62" t="str">
        <f t="shared" si="33"/>
        <v/>
      </c>
      <c r="AI62" t="str">
        <f t="shared" si="34"/>
        <v/>
      </c>
      <c r="AJ62" t="str">
        <f>IF(Dashboard!N62="P",IF(AJ61="",1,AJ61+1),"")</f>
        <v/>
      </c>
      <c r="AK62" t="str">
        <f>IF(Dashboard!N62="B",IF(AK61="",1,AK61+1),"")</f>
        <v/>
      </c>
      <c r="AL62" s="1" t="str">
        <f t="shared" si="62"/>
        <v>00000</v>
      </c>
      <c r="AM62" s="1" t="str">
        <f t="shared" si="62"/>
        <v>00000</v>
      </c>
      <c r="AN62" s="1" t="str">
        <f t="shared" si="46"/>
        <v>000000</v>
      </c>
      <c r="AO62" s="1" t="str">
        <f t="shared" si="47"/>
        <v>000000</v>
      </c>
      <c r="AP62" t="str">
        <f t="shared" si="35"/>
        <v>B</v>
      </c>
      <c r="AQ62" t="str">
        <f t="shared" si="11"/>
        <v/>
      </c>
      <c r="AR62" t="str">
        <f t="shared" si="42"/>
        <v/>
      </c>
      <c r="AS62" t="str">
        <f t="shared" si="43"/>
        <v/>
      </c>
      <c r="AT62" t="str">
        <f t="shared" si="44"/>
        <v/>
      </c>
      <c r="AU62">
        <f t="shared" si="52"/>
        <v>1</v>
      </c>
      <c r="AV62" t="str">
        <f t="shared" si="57"/>
        <v/>
      </c>
    </row>
    <row r="63" spans="1:48" ht="15.75" thickBot="1" x14ac:dyDescent="0.3">
      <c r="A63" s="37" t="str">
        <f t="shared" si="14"/>
        <v/>
      </c>
      <c r="B63" s="38" t="str">
        <f t="shared" si="38"/>
        <v/>
      </c>
      <c r="C63" s="38" t="str">
        <f t="shared" si="15"/>
        <v/>
      </c>
      <c r="D63" s="38" t="str">
        <f t="shared" si="16"/>
        <v/>
      </c>
      <c r="E63" s="40" t="str">
        <f t="shared" si="17"/>
        <v/>
      </c>
      <c r="G63" s="75" t="str">
        <f>IF(Dashboard!N63="","",Dashboard!N63)</f>
        <v/>
      </c>
      <c r="I63" s="37" t="str">
        <f t="shared" si="18"/>
        <v/>
      </c>
      <c r="J63" s="20" t="str">
        <f t="shared" si="53"/>
        <v/>
      </c>
      <c r="K63" s="20" t="str">
        <f t="shared" si="50"/>
        <v/>
      </c>
      <c r="L63" s="20" t="str">
        <f t="shared" si="19"/>
        <v/>
      </c>
      <c r="M63" s="20" t="str">
        <f t="shared" si="20"/>
        <v/>
      </c>
      <c r="N63" s="11" t="str">
        <f t="shared" si="21"/>
        <v/>
      </c>
      <c r="O63" s="101" t="str">
        <f>IF(G63="","",IF(A63="NB",O62,IF(N63="",O62+M63,SUM($N$5:$N63))))</f>
        <v/>
      </c>
      <c r="P63" t="str">
        <f t="shared" si="39"/>
        <v/>
      </c>
      <c r="R63" s="101" t="str">
        <f t="shared" si="23"/>
        <v/>
      </c>
      <c r="S63" t="str">
        <f t="shared" si="24"/>
        <v/>
      </c>
      <c r="T63" t="str">
        <f t="shared" si="49"/>
        <v/>
      </c>
      <c r="U63">
        <f t="shared" si="58"/>
        <v>0</v>
      </c>
      <c r="V63">
        <f t="shared" si="59"/>
        <v>0</v>
      </c>
      <c r="W63">
        <f t="shared" si="60"/>
        <v>0</v>
      </c>
      <c r="X63">
        <f t="shared" si="61"/>
        <v>0</v>
      </c>
      <c r="Y63" s="61" t="str">
        <f t="shared" si="26"/>
        <v>N</v>
      </c>
      <c r="Z63" s="61" t="str">
        <f t="shared" si="27"/>
        <v>N</v>
      </c>
      <c r="AA63" s="61" t="str">
        <f t="shared" si="28"/>
        <v>N</v>
      </c>
      <c r="AB63" s="99" t="str">
        <f t="shared" si="29"/>
        <v/>
      </c>
      <c r="AC63" s="99" t="str">
        <f t="shared" si="30"/>
        <v/>
      </c>
      <c r="AD63" s="99" t="str">
        <f t="shared" si="31"/>
        <v/>
      </c>
      <c r="AE63" s="99" t="str">
        <f t="shared" si="32"/>
        <v/>
      </c>
      <c r="AH63" t="str">
        <f t="shared" si="33"/>
        <v/>
      </c>
      <c r="AI63" t="str">
        <f t="shared" si="34"/>
        <v/>
      </c>
      <c r="AJ63" t="str">
        <f>IF(Dashboard!N63="P",IF(AJ62="",1,AJ62+1),"")</f>
        <v/>
      </c>
      <c r="AK63" t="str">
        <f>IF(Dashboard!N63="B",IF(AK62="",1,AK62+1),"")</f>
        <v/>
      </c>
      <c r="AL63" s="1" t="str">
        <f t="shared" si="62"/>
        <v>00000</v>
      </c>
      <c r="AM63" s="1" t="str">
        <f t="shared" si="62"/>
        <v>00000</v>
      </c>
      <c r="AN63" s="1" t="str">
        <f t="shared" si="46"/>
        <v>000000</v>
      </c>
      <c r="AO63" s="1" t="str">
        <f t="shared" si="47"/>
        <v>000000</v>
      </c>
      <c r="AP63" t="str">
        <f t="shared" si="35"/>
        <v>B</v>
      </c>
      <c r="AQ63" t="str">
        <f t="shared" si="11"/>
        <v/>
      </c>
      <c r="AR63" t="str">
        <f t="shared" si="42"/>
        <v/>
      </c>
      <c r="AS63" t="str">
        <f t="shared" si="43"/>
        <v/>
      </c>
      <c r="AT63" t="str">
        <f t="shared" si="44"/>
        <v/>
      </c>
      <c r="AU63">
        <f t="shared" si="52"/>
        <v>1</v>
      </c>
      <c r="AV63" t="str">
        <f t="shared" si="57"/>
        <v/>
      </c>
    </row>
    <row r="64" spans="1:48" ht="15.75" thickBot="1" x14ac:dyDescent="0.3">
      <c r="A64" s="37" t="str">
        <f t="shared" si="14"/>
        <v/>
      </c>
      <c r="B64" s="38" t="str">
        <f t="shared" si="38"/>
        <v/>
      </c>
      <c r="C64" s="38" t="str">
        <f t="shared" si="15"/>
        <v/>
      </c>
      <c r="D64" s="38" t="str">
        <f t="shared" si="16"/>
        <v/>
      </c>
      <c r="E64" s="40" t="str">
        <f t="shared" si="17"/>
        <v/>
      </c>
      <c r="G64" s="75" t="str">
        <f>IF(Dashboard!N64="","",Dashboard!N64)</f>
        <v/>
      </c>
      <c r="I64" s="37" t="str">
        <f t="shared" si="18"/>
        <v/>
      </c>
      <c r="J64" s="20" t="str">
        <f t="shared" si="53"/>
        <v/>
      </c>
      <c r="K64" s="20" t="str">
        <f t="shared" si="50"/>
        <v/>
      </c>
      <c r="L64" s="20" t="str">
        <f t="shared" si="19"/>
        <v/>
      </c>
      <c r="M64" s="20" t="str">
        <f t="shared" si="20"/>
        <v/>
      </c>
      <c r="N64" s="11" t="str">
        <f t="shared" si="21"/>
        <v/>
      </c>
      <c r="O64" s="101" t="str">
        <f>IF(G64="","",IF(A64="NB",O63,IF(N64="",O63+M64,SUM($N$5:$N64))))</f>
        <v/>
      </c>
      <c r="P64" t="str">
        <f t="shared" si="39"/>
        <v/>
      </c>
      <c r="R64" s="101" t="str">
        <f t="shared" si="23"/>
        <v/>
      </c>
      <c r="S64" t="str">
        <f t="shared" si="24"/>
        <v/>
      </c>
      <c r="T64" t="str">
        <f t="shared" si="49"/>
        <v/>
      </c>
      <c r="U64">
        <f t="shared" si="58"/>
        <v>0</v>
      </c>
      <c r="V64">
        <f t="shared" si="59"/>
        <v>0</v>
      </c>
      <c r="W64">
        <f t="shared" si="60"/>
        <v>0</v>
      </c>
      <c r="X64">
        <f t="shared" si="61"/>
        <v>0</v>
      </c>
      <c r="Y64" s="61" t="str">
        <f t="shared" si="26"/>
        <v>N</v>
      </c>
      <c r="Z64" s="61" t="str">
        <f t="shared" si="27"/>
        <v>N</v>
      </c>
      <c r="AA64" s="61" t="str">
        <f t="shared" si="28"/>
        <v>N</v>
      </c>
      <c r="AB64" s="99" t="str">
        <f t="shared" si="29"/>
        <v/>
      </c>
      <c r="AC64" s="99" t="str">
        <f t="shared" si="30"/>
        <v/>
      </c>
      <c r="AD64" s="99" t="str">
        <f t="shared" si="31"/>
        <v/>
      </c>
      <c r="AE64" s="99" t="str">
        <f t="shared" si="32"/>
        <v/>
      </c>
      <c r="AH64" t="str">
        <f t="shared" si="33"/>
        <v/>
      </c>
      <c r="AI64" t="str">
        <f t="shared" si="34"/>
        <v/>
      </c>
      <c r="AJ64" t="str">
        <f>IF(Dashboard!N64="P",IF(AJ63="",1,AJ63+1),"")</f>
        <v/>
      </c>
      <c r="AK64" t="str">
        <f>IF(Dashboard!N64="B",IF(AK63="",1,AK63+1),"")</f>
        <v/>
      </c>
      <c r="AL64" s="1" t="str">
        <f t="shared" si="62"/>
        <v>00000</v>
      </c>
      <c r="AM64" s="1" t="str">
        <f t="shared" si="62"/>
        <v>00000</v>
      </c>
      <c r="AN64" s="1" t="str">
        <f t="shared" si="46"/>
        <v>000000</v>
      </c>
      <c r="AO64" s="1" t="str">
        <f t="shared" si="47"/>
        <v>000000</v>
      </c>
      <c r="AP64" t="str">
        <f t="shared" si="35"/>
        <v>B</v>
      </c>
      <c r="AQ64" t="str">
        <f t="shared" si="11"/>
        <v/>
      </c>
      <c r="AR64" t="str">
        <f t="shared" si="42"/>
        <v/>
      </c>
      <c r="AS64" t="str">
        <f t="shared" si="43"/>
        <v/>
      </c>
      <c r="AT64" t="str">
        <f t="shared" si="44"/>
        <v/>
      </c>
      <c r="AU64">
        <f t="shared" si="52"/>
        <v>1</v>
      </c>
      <c r="AV64" t="str">
        <f t="shared" si="57"/>
        <v/>
      </c>
    </row>
    <row r="65" spans="1:48" ht="15.75" thickBot="1" x14ac:dyDescent="0.3">
      <c r="A65" s="37" t="str">
        <f t="shared" si="14"/>
        <v/>
      </c>
      <c r="B65" s="38" t="str">
        <f t="shared" si="38"/>
        <v/>
      </c>
      <c r="C65" s="38" t="str">
        <f t="shared" si="15"/>
        <v/>
      </c>
      <c r="D65" s="38" t="str">
        <f t="shared" si="16"/>
        <v/>
      </c>
      <c r="E65" s="73"/>
      <c r="G65" s="75" t="str">
        <f>IF(Dashboard!N65="","",Dashboard!N65)</f>
        <v/>
      </c>
      <c r="I65" s="37" t="str">
        <f t="shared" si="18"/>
        <v/>
      </c>
      <c r="J65" s="20" t="str">
        <f t="shared" si="53"/>
        <v/>
      </c>
      <c r="K65" s="20" t="str">
        <f t="shared" si="50"/>
        <v/>
      </c>
      <c r="L65" s="20" t="str">
        <f t="shared" si="19"/>
        <v/>
      </c>
      <c r="M65" s="20" t="str">
        <f t="shared" si="20"/>
        <v/>
      </c>
      <c r="N65" s="11" t="str">
        <f t="shared" si="21"/>
        <v/>
      </c>
      <c r="O65" s="101" t="str">
        <f>IF(G65="","",IF(A65="NB",O64,IF(N65="",O64+M65,SUM($N$5:$N65))))</f>
        <v/>
      </c>
      <c r="P65" t="str">
        <f t="shared" si="39"/>
        <v/>
      </c>
      <c r="R65" s="101" t="str">
        <f t="shared" si="23"/>
        <v/>
      </c>
      <c r="S65" t="str">
        <f t="shared" si="24"/>
        <v/>
      </c>
      <c r="T65" t="str">
        <f t="shared" si="49"/>
        <v/>
      </c>
      <c r="U65">
        <f t="shared" si="58"/>
        <v>0</v>
      </c>
      <c r="V65">
        <f t="shared" si="59"/>
        <v>0</v>
      </c>
      <c r="W65">
        <f t="shared" si="60"/>
        <v>0</v>
      </c>
      <c r="X65">
        <f t="shared" si="61"/>
        <v>0</v>
      </c>
      <c r="Y65" s="61" t="str">
        <f t="shared" si="26"/>
        <v>N</v>
      </c>
      <c r="Z65" s="61" t="str">
        <f t="shared" si="27"/>
        <v>N</v>
      </c>
      <c r="AA65" s="61" t="str">
        <f t="shared" si="28"/>
        <v>N</v>
      </c>
      <c r="AB65" s="99" t="str">
        <f t="shared" si="29"/>
        <v/>
      </c>
      <c r="AC65" s="99" t="str">
        <f t="shared" si="30"/>
        <v/>
      </c>
      <c r="AD65" s="99" t="str">
        <f t="shared" si="31"/>
        <v/>
      </c>
      <c r="AE65" s="99" t="str">
        <f t="shared" si="32"/>
        <v/>
      </c>
      <c r="AH65" t="str">
        <f t="shared" si="33"/>
        <v/>
      </c>
      <c r="AI65" t="str">
        <f t="shared" si="34"/>
        <v/>
      </c>
      <c r="AJ65" t="str">
        <f>IF(Dashboard!N65="P",IF(AJ64="",1,AJ64+1),"")</f>
        <v/>
      </c>
      <c r="AK65" t="str">
        <f>IF(Dashboard!N65="B",IF(AK64="",1,AK64+1),"")</f>
        <v/>
      </c>
      <c r="AL65" s="1" t="str">
        <f t="shared" si="62"/>
        <v>00000</v>
      </c>
      <c r="AM65" s="1" t="str">
        <f t="shared" si="62"/>
        <v>00000</v>
      </c>
      <c r="AN65" s="1" t="str">
        <f t="shared" si="46"/>
        <v>000000</v>
      </c>
      <c r="AO65" s="1" t="str">
        <f t="shared" si="47"/>
        <v>000000</v>
      </c>
      <c r="AP65" t="str">
        <f t="shared" si="35"/>
        <v>B</v>
      </c>
      <c r="AQ65" t="str">
        <f t="shared" si="11"/>
        <v/>
      </c>
      <c r="AR65" t="str">
        <f t="shared" si="42"/>
        <v/>
      </c>
      <c r="AS65" t="str">
        <f t="shared" si="43"/>
        <v/>
      </c>
      <c r="AT65" t="str">
        <f t="shared" si="44"/>
        <v/>
      </c>
      <c r="AU65">
        <f t="shared" si="52"/>
        <v>1</v>
      </c>
      <c r="AV65" t="str">
        <f t="shared" si="57"/>
        <v/>
      </c>
    </row>
    <row r="66" spans="1:48" ht="15.75" thickBot="1" x14ac:dyDescent="0.3">
      <c r="A66" s="37" t="str">
        <f t="shared" si="14"/>
        <v/>
      </c>
      <c r="B66" s="38" t="str">
        <f t="shared" si="38"/>
        <v/>
      </c>
      <c r="C66" s="38" t="str">
        <f t="shared" si="15"/>
        <v/>
      </c>
      <c r="D66" s="38" t="str">
        <f t="shared" si="16"/>
        <v/>
      </c>
      <c r="E66" s="70"/>
      <c r="G66" s="75" t="str">
        <f>IF(Dashboard!N66="","",Dashboard!N66)</f>
        <v/>
      </c>
      <c r="I66" s="37" t="str">
        <f t="shared" si="18"/>
        <v/>
      </c>
      <c r="J66" s="20" t="str">
        <f t="shared" si="53"/>
        <v/>
      </c>
      <c r="K66" s="20" t="str">
        <f t="shared" si="50"/>
        <v/>
      </c>
      <c r="L66" s="20" t="str">
        <f t="shared" si="19"/>
        <v/>
      </c>
      <c r="M66" s="20" t="str">
        <f t="shared" si="20"/>
        <v/>
      </c>
      <c r="N66" s="11" t="str">
        <f t="shared" si="21"/>
        <v/>
      </c>
      <c r="O66" s="101" t="str">
        <f>IF(G66="","",IF(A66="NB",O65,IF(N66="",O65+M66,SUM($N$5:$N66))))</f>
        <v/>
      </c>
      <c r="P66" t="str">
        <f t="shared" si="39"/>
        <v/>
      </c>
      <c r="R66" s="101" t="str">
        <f t="shared" si="23"/>
        <v/>
      </c>
      <c r="S66" t="str">
        <f t="shared" si="24"/>
        <v/>
      </c>
      <c r="T66" t="str">
        <f t="shared" si="49"/>
        <v/>
      </c>
      <c r="U66">
        <f t="shared" si="58"/>
        <v>0</v>
      </c>
      <c r="V66">
        <f t="shared" si="59"/>
        <v>0</v>
      </c>
      <c r="W66">
        <f t="shared" si="60"/>
        <v>0</v>
      </c>
      <c r="X66">
        <f t="shared" si="61"/>
        <v>0</v>
      </c>
      <c r="Y66" s="61" t="str">
        <f t="shared" si="26"/>
        <v>N</v>
      </c>
      <c r="Z66" s="61" t="str">
        <f t="shared" si="27"/>
        <v>N</v>
      </c>
      <c r="AA66" s="61" t="str">
        <f t="shared" si="28"/>
        <v>N</v>
      </c>
      <c r="AB66" s="99" t="str">
        <f t="shared" si="29"/>
        <v/>
      </c>
      <c r="AC66" s="99" t="str">
        <f t="shared" si="30"/>
        <v/>
      </c>
      <c r="AD66" s="99" t="str">
        <f t="shared" si="31"/>
        <v/>
      </c>
      <c r="AE66" s="99" t="str">
        <f t="shared" si="32"/>
        <v/>
      </c>
      <c r="AH66" t="str">
        <f t="shared" si="33"/>
        <v/>
      </c>
      <c r="AI66" t="str">
        <f t="shared" si="34"/>
        <v/>
      </c>
      <c r="AJ66" t="str">
        <f>IF(Dashboard!N66="P",IF(AJ65="",1,AJ65+1),"")</f>
        <v/>
      </c>
      <c r="AK66" t="str">
        <f>IF(Dashboard!N66="B",IF(AK65="",1,AK65+1),"")</f>
        <v/>
      </c>
      <c r="AL66" s="1" t="str">
        <f t="shared" si="62"/>
        <v>00000</v>
      </c>
      <c r="AM66" s="1" t="str">
        <f t="shared" si="62"/>
        <v>00000</v>
      </c>
      <c r="AN66" s="1" t="str">
        <f t="shared" si="46"/>
        <v>000000</v>
      </c>
      <c r="AO66" s="1" t="str">
        <f t="shared" si="47"/>
        <v>000000</v>
      </c>
      <c r="AP66" t="str">
        <f t="shared" si="35"/>
        <v>B</v>
      </c>
      <c r="AQ66" t="str">
        <f t="shared" si="11"/>
        <v/>
      </c>
      <c r="AR66" t="str">
        <f t="shared" si="42"/>
        <v/>
      </c>
      <c r="AS66" t="str">
        <f t="shared" si="43"/>
        <v/>
      </c>
      <c r="AT66" t="str">
        <f t="shared" si="44"/>
        <v/>
      </c>
      <c r="AU66">
        <f t="shared" si="52"/>
        <v>1</v>
      </c>
      <c r="AV66" t="str">
        <f t="shared" si="57"/>
        <v/>
      </c>
    </row>
    <row r="67" spans="1:48" ht="15.75" thickBot="1" x14ac:dyDescent="0.3">
      <c r="A67" s="37" t="str">
        <f t="shared" si="14"/>
        <v/>
      </c>
      <c r="B67" s="38" t="str">
        <f t="shared" si="38"/>
        <v/>
      </c>
      <c r="C67" s="38" t="str">
        <f t="shared" si="15"/>
        <v/>
      </c>
      <c r="D67" s="38" t="str">
        <f t="shared" si="16"/>
        <v/>
      </c>
      <c r="E67" s="70"/>
      <c r="G67" s="75" t="str">
        <f>IF(Dashboard!N67="","",Dashboard!N67)</f>
        <v/>
      </c>
      <c r="I67" s="37" t="str">
        <f t="shared" si="18"/>
        <v/>
      </c>
      <c r="J67" s="20" t="str">
        <f t="shared" si="53"/>
        <v/>
      </c>
      <c r="K67" s="20" t="str">
        <f t="shared" si="50"/>
        <v/>
      </c>
      <c r="L67" s="20" t="str">
        <f t="shared" si="19"/>
        <v/>
      </c>
      <c r="M67" s="20" t="str">
        <f t="shared" si="20"/>
        <v/>
      </c>
      <c r="N67" s="11" t="str">
        <f t="shared" si="21"/>
        <v/>
      </c>
      <c r="O67" s="101" t="str">
        <f>IF(G67="","",IF(A67="NB",O66,IF(N67="",O66+M67,SUM($N$5:$N67))))</f>
        <v/>
      </c>
      <c r="P67" t="str">
        <f t="shared" si="39"/>
        <v/>
      </c>
      <c r="R67" s="101" t="str">
        <f t="shared" si="23"/>
        <v/>
      </c>
      <c r="S67" t="str">
        <f t="shared" si="24"/>
        <v/>
      </c>
      <c r="T67" t="str">
        <f t="shared" si="49"/>
        <v/>
      </c>
      <c r="U67">
        <f t="shared" si="58"/>
        <v>0</v>
      </c>
      <c r="V67">
        <f t="shared" si="59"/>
        <v>0</v>
      </c>
      <c r="W67">
        <f t="shared" si="60"/>
        <v>0</v>
      </c>
      <c r="X67">
        <f t="shared" si="61"/>
        <v>0</v>
      </c>
      <c r="Y67" s="61" t="str">
        <f t="shared" si="26"/>
        <v>N</v>
      </c>
      <c r="Z67" s="61" t="str">
        <f t="shared" si="27"/>
        <v>N</v>
      </c>
      <c r="AA67" s="61" t="str">
        <f t="shared" si="28"/>
        <v>N</v>
      </c>
      <c r="AB67" s="99" t="str">
        <f t="shared" si="29"/>
        <v/>
      </c>
      <c r="AC67" s="99" t="str">
        <f t="shared" si="30"/>
        <v/>
      </c>
      <c r="AD67" s="99" t="str">
        <f t="shared" si="31"/>
        <v/>
      </c>
      <c r="AE67" s="99" t="str">
        <f t="shared" si="32"/>
        <v/>
      </c>
      <c r="AH67" t="str">
        <f t="shared" si="33"/>
        <v/>
      </c>
      <c r="AI67" t="str">
        <f t="shared" si="34"/>
        <v/>
      </c>
      <c r="AJ67" t="str">
        <f>IF(Dashboard!N67="P",IF(AJ66="",1,AJ66+1),"")</f>
        <v/>
      </c>
      <c r="AK67" t="str">
        <f>IF(Dashboard!N67="B",IF(AK66="",1,AK66+1),"")</f>
        <v/>
      </c>
      <c r="AL67" s="1" t="str">
        <f t="shared" si="62"/>
        <v>00000</v>
      </c>
      <c r="AM67" s="1" t="str">
        <f t="shared" si="62"/>
        <v>00000</v>
      </c>
      <c r="AN67" s="1" t="str">
        <f t="shared" si="46"/>
        <v>000000</v>
      </c>
      <c r="AO67" s="1" t="str">
        <f t="shared" si="47"/>
        <v>000000</v>
      </c>
      <c r="AP67" t="str">
        <f t="shared" si="35"/>
        <v>B</v>
      </c>
      <c r="AQ67" t="str">
        <f t="shared" si="11"/>
        <v/>
      </c>
      <c r="AR67" t="str">
        <f t="shared" si="42"/>
        <v/>
      </c>
      <c r="AS67" t="str">
        <f t="shared" si="43"/>
        <v/>
      </c>
      <c r="AT67" t="str">
        <f t="shared" si="44"/>
        <v/>
      </c>
      <c r="AU67">
        <f t="shared" si="52"/>
        <v>1</v>
      </c>
      <c r="AV67" t="str">
        <f t="shared" si="57"/>
        <v/>
      </c>
    </row>
    <row r="68" spans="1:48" ht="15.75" thickBot="1" x14ac:dyDescent="0.3">
      <c r="A68" s="37" t="str">
        <f t="shared" si="14"/>
        <v/>
      </c>
      <c r="B68" s="38" t="str">
        <f t="shared" si="38"/>
        <v/>
      </c>
      <c r="C68" s="38" t="str">
        <f t="shared" si="15"/>
        <v/>
      </c>
      <c r="D68" s="38" t="str">
        <f t="shared" si="16"/>
        <v/>
      </c>
      <c r="E68" s="70"/>
      <c r="G68" s="75" t="str">
        <f>IF(Dashboard!N68="","",Dashboard!N68)</f>
        <v/>
      </c>
      <c r="I68" s="37" t="str">
        <f t="shared" si="18"/>
        <v/>
      </c>
      <c r="J68" s="20" t="str">
        <f t="shared" si="53"/>
        <v/>
      </c>
      <c r="K68" s="20" t="str">
        <f t="shared" si="50"/>
        <v/>
      </c>
      <c r="L68" s="20" t="str">
        <f t="shared" si="19"/>
        <v/>
      </c>
      <c r="M68" s="20" t="str">
        <f t="shared" si="20"/>
        <v/>
      </c>
      <c r="N68" s="11" t="str">
        <f t="shared" si="21"/>
        <v/>
      </c>
      <c r="O68" s="101" t="str">
        <f>IF(G68="","",IF(A68="NB",O67,IF(N68="",O67+M68,SUM($N$5:$N68))))</f>
        <v/>
      </c>
      <c r="P68" t="str">
        <f t="shared" si="39"/>
        <v/>
      </c>
      <c r="R68" s="101" t="str">
        <f t="shared" si="23"/>
        <v/>
      </c>
      <c r="S68" t="str">
        <f t="shared" si="24"/>
        <v/>
      </c>
      <c r="T68" t="str">
        <f t="shared" si="49"/>
        <v/>
      </c>
      <c r="U68">
        <f t="shared" si="58"/>
        <v>0</v>
      </c>
      <c r="V68">
        <f t="shared" si="59"/>
        <v>0</v>
      </c>
      <c r="W68">
        <f t="shared" si="60"/>
        <v>0</v>
      </c>
      <c r="X68">
        <f t="shared" si="61"/>
        <v>0</v>
      </c>
      <c r="Y68" s="61" t="str">
        <f t="shared" si="26"/>
        <v>N</v>
      </c>
      <c r="Z68" s="61" t="str">
        <f t="shared" si="27"/>
        <v>N</v>
      </c>
      <c r="AA68" s="61" t="str">
        <f t="shared" si="28"/>
        <v>N</v>
      </c>
      <c r="AB68" s="99" t="str">
        <f t="shared" si="29"/>
        <v/>
      </c>
      <c r="AC68" s="99" t="str">
        <f t="shared" si="30"/>
        <v/>
      </c>
      <c r="AD68" s="99" t="str">
        <f t="shared" si="31"/>
        <v/>
      </c>
      <c r="AE68" s="99" t="str">
        <f t="shared" si="32"/>
        <v/>
      </c>
      <c r="AH68" t="str">
        <f t="shared" si="33"/>
        <v/>
      </c>
      <c r="AI68" t="str">
        <f t="shared" si="34"/>
        <v/>
      </c>
      <c r="AJ68" t="str">
        <f>IF(Dashboard!N68="P",IF(AJ67="",1,AJ67+1),"")</f>
        <v/>
      </c>
      <c r="AK68" t="str">
        <f>IF(Dashboard!N68="B",IF(AK67="",1,AK67+1),"")</f>
        <v/>
      </c>
      <c r="AL68" s="1" t="str">
        <f t="shared" si="62"/>
        <v>00000</v>
      </c>
      <c r="AM68" s="1" t="str">
        <f t="shared" si="62"/>
        <v>00000</v>
      </c>
      <c r="AN68" s="1" t="str">
        <f t="shared" si="46"/>
        <v>000000</v>
      </c>
      <c r="AO68" s="1" t="str">
        <f t="shared" si="47"/>
        <v>000000</v>
      </c>
      <c r="AP68" t="str">
        <f t="shared" si="35"/>
        <v>B</v>
      </c>
      <c r="AQ68" t="str">
        <f t="shared" si="11"/>
        <v/>
      </c>
      <c r="AR68" t="str">
        <f t="shared" si="42"/>
        <v/>
      </c>
      <c r="AS68" t="str">
        <f t="shared" si="43"/>
        <v/>
      </c>
      <c r="AT68" t="str">
        <f t="shared" si="44"/>
        <v/>
      </c>
      <c r="AU68">
        <f t="shared" si="52"/>
        <v>1</v>
      </c>
      <c r="AV68" t="str">
        <f t="shared" si="57"/>
        <v/>
      </c>
    </row>
    <row r="69" spans="1:48" ht="15.75" thickBot="1" x14ac:dyDescent="0.3">
      <c r="A69" s="37" t="str">
        <f t="shared" si="14"/>
        <v/>
      </c>
      <c r="B69" s="38" t="str">
        <f t="shared" si="38"/>
        <v/>
      </c>
      <c r="C69" s="38" t="str">
        <f t="shared" si="15"/>
        <v/>
      </c>
      <c r="D69" s="38" t="str">
        <f t="shared" si="16"/>
        <v/>
      </c>
      <c r="E69" s="71"/>
      <c r="G69" s="75" t="str">
        <f>IF(Dashboard!N69="","",Dashboard!N69)</f>
        <v/>
      </c>
      <c r="I69" s="37" t="str">
        <f t="shared" si="18"/>
        <v/>
      </c>
      <c r="J69" s="20" t="str">
        <f t="shared" si="53"/>
        <v/>
      </c>
      <c r="K69" s="20" t="str">
        <f t="shared" si="50"/>
        <v/>
      </c>
      <c r="L69" s="20" t="str">
        <f t="shared" si="19"/>
        <v/>
      </c>
      <c r="M69" s="20" t="str">
        <f t="shared" si="20"/>
        <v/>
      </c>
      <c r="N69" s="11" t="str">
        <f t="shared" si="21"/>
        <v/>
      </c>
      <c r="O69" s="101" t="str">
        <f>IF(G69="","",IF(A69="NB",O68,IF(N69="",O68+M69,SUM($N$5:$N69))))</f>
        <v/>
      </c>
      <c r="P69" t="str">
        <f t="shared" si="39"/>
        <v/>
      </c>
      <c r="R69" s="101" t="str">
        <f t="shared" si="23"/>
        <v/>
      </c>
      <c r="S69" t="str">
        <f t="shared" si="24"/>
        <v/>
      </c>
      <c r="T69" t="str">
        <f t="shared" si="49"/>
        <v/>
      </c>
      <c r="U69">
        <f t="shared" si="58"/>
        <v>0</v>
      </c>
      <c r="V69">
        <f t="shared" si="59"/>
        <v>0</v>
      </c>
      <c r="W69">
        <f t="shared" si="60"/>
        <v>0</v>
      </c>
      <c r="X69">
        <f t="shared" si="61"/>
        <v>0</v>
      </c>
      <c r="Y69" s="61" t="str">
        <f t="shared" si="26"/>
        <v>N</v>
      </c>
      <c r="Z69" s="61" t="str">
        <f t="shared" si="27"/>
        <v>N</v>
      </c>
      <c r="AA69" s="61" t="str">
        <f t="shared" si="28"/>
        <v>N</v>
      </c>
      <c r="AB69" s="99" t="str">
        <f t="shared" si="29"/>
        <v/>
      </c>
      <c r="AC69" s="99" t="str">
        <f t="shared" si="30"/>
        <v/>
      </c>
      <c r="AD69" s="99" t="str">
        <f t="shared" si="31"/>
        <v/>
      </c>
      <c r="AE69" s="99" t="str">
        <f t="shared" si="32"/>
        <v/>
      </c>
      <c r="AH69" t="str">
        <f t="shared" si="33"/>
        <v/>
      </c>
      <c r="AI69" t="str">
        <f t="shared" si="34"/>
        <v/>
      </c>
      <c r="AJ69" t="str">
        <f>IF(Dashboard!N69="P",IF(AJ68="",1,AJ68+1),"")</f>
        <v/>
      </c>
      <c r="AK69" t="str">
        <f>IF(Dashboard!N69="B",IF(AK68="",1,AK68+1),"")</f>
        <v/>
      </c>
      <c r="AL69" s="1" t="str">
        <f t="shared" si="62"/>
        <v>00000</v>
      </c>
      <c r="AM69" s="1" t="str">
        <f t="shared" si="62"/>
        <v>00000</v>
      </c>
      <c r="AN69" s="1" t="str">
        <f t="shared" si="46"/>
        <v>000000</v>
      </c>
      <c r="AO69" s="1" t="str">
        <f t="shared" si="47"/>
        <v>000000</v>
      </c>
      <c r="AP69" t="str">
        <f t="shared" si="35"/>
        <v>B</v>
      </c>
      <c r="AQ69" t="str">
        <f t="shared" si="11"/>
        <v/>
      </c>
      <c r="AR69" t="str">
        <f t="shared" si="42"/>
        <v/>
      </c>
      <c r="AS69" t="str">
        <f t="shared" si="43"/>
        <v/>
      </c>
      <c r="AT69" t="str">
        <f t="shared" si="44"/>
        <v/>
      </c>
      <c r="AU69">
        <f t="shared" si="52"/>
        <v>1</v>
      </c>
      <c r="AV69" t="str">
        <f t="shared" si="57"/>
        <v/>
      </c>
    </row>
    <row r="70" spans="1:48" ht="15.75" thickBot="1" x14ac:dyDescent="0.3">
      <c r="A70" s="37" t="str">
        <f t="shared" si="14"/>
        <v/>
      </c>
      <c r="B70" s="38" t="str">
        <f t="shared" si="38"/>
        <v/>
      </c>
      <c r="C70" s="38" t="str">
        <f t="shared" si="15"/>
        <v/>
      </c>
      <c r="D70" s="38" t="str">
        <f t="shared" si="16"/>
        <v/>
      </c>
      <c r="E70" s="73"/>
      <c r="G70" s="75" t="str">
        <f>IF(Dashboard!N70="","",Dashboard!N70)</f>
        <v/>
      </c>
      <c r="I70" s="37" t="str">
        <f t="shared" si="18"/>
        <v/>
      </c>
      <c r="J70" s="20" t="str">
        <f t="shared" si="53"/>
        <v/>
      </c>
      <c r="K70" s="20" t="str">
        <f t="shared" si="50"/>
        <v/>
      </c>
      <c r="L70" s="20" t="str">
        <f t="shared" si="19"/>
        <v/>
      </c>
      <c r="M70" s="20" t="str">
        <f t="shared" si="20"/>
        <v/>
      </c>
      <c r="N70" s="11" t="str">
        <f t="shared" si="21"/>
        <v/>
      </c>
      <c r="O70" s="101" t="str">
        <f>IF(G70="","",IF(A70="NB",O69,IF(N70="",O69+M70,SUM($N$5:$N70))))</f>
        <v/>
      </c>
      <c r="P70" t="str">
        <f t="shared" si="39"/>
        <v/>
      </c>
      <c r="R70" s="101" t="str">
        <f t="shared" si="23"/>
        <v/>
      </c>
      <c r="S70" t="str">
        <f t="shared" si="24"/>
        <v/>
      </c>
      <c r="T70" t="str">
        <f t="shared" si="49"/>
        <v/>
      </c>
      <c r="U70">
        <f t="shared" si="58"/>
        <v>0</v>
      </c>
      <c r="V70">
        <f t="shared" si="59"/>
        <v>0</v>
      </c>
      <c r="W70">
        <f t="shared" si="60"/>
        <v>0</v>
      </c>
      <c r="X70">
        <f t="shared" si="61"/>
        <v>0</v>
      </c>
      <c r="Y70" s="61" t="str">
        <f t="shared" si="26"/>
        <v>N</v>
      </c>
      <c r="Z70" s="61" t="str">
        <f t="shared" si="27"/>
        <v>N</v>
      </c>
      <c r="AA70" s="61" t="str">
        <f t="shared" si="28"/>
        <v>N</v>
      </c>
      <c r="AB70" s="99" t="str">
        <f t="shared" si="29"/>
        <v/>
      </c>
      <c r="AC70" s="99" t="str">
        <f t="shared" si="30"/>
        <v/>
      </c>
      <c r="AD70" s="99" t="str">
        <f t="shared" si="31"/>
        <v/>
      </c>
      <c r="AE70" s="99" t="str">
        <f t="shared" si="32"/>
        <v/>
      </c>
      <c r="AH70" t="str">
        <f t="shared" si="33"/>
        <v/>
      </c>
      <c r="AI70" t="str">
        <f t="shared" si="34"/>
        <v/>
      </c>
      <c r="AJ70" t="str">
        <f>IF(Dashboard!N70="P",IF(AJ69="",1,AJ69+1),"")</f>
        <v/>
      </c>
      <c r="AK70" t="str">
        <f>IF(Dashboard!N70="B",IF(AK69="",1,AK69+1),"")</f>
        <v/>
      </c>
      <c r="AL70" s="1" t="str">
        <f t="shared" si="62"/>
        <v>00000</v>
      </c>
      <c r="AM70" s="1" t="str">
        <f t="shared" si="62"/>
        <v>00000</v>
      </c>
      <c r="AN70" s="1" t="str">
        <f t="shared" si="46"/>
        <v>000000</v>
      </c>
      <c r="AO70" s="1" t="str">
        <f t="shared" si="47"/>
        <v>000000</v>
      </c>
      <c r="AP70" t="str">
        <f t="shared" si="35"/>
        <v>B</v>
      </c>
      <c r="AQ70" t="str">
        <f t="shared" si="11"/>
        <v/>
      </c>
      <c r="AR70" t="str">
        <f t="shared" si="42"/>
        <v/>
      </c>
      <c r="AS70" t="str">
        <f t="shared" si="43"/>
        <v/>
      </c>
      <c r="AT70" t="str">
        <f t="shared" si="44"/>
        <v/>
      </c>
      <c r="AU70">
        <f t="shared" si="52"/>
        <v>1</v>
      </c>
      <c r="AV70" t="str">
        <f t="shared" si="57"/>
        <v/>
      </c>
    </row>
    <row r="71" spans="1:48" ht="15.75" thickBot="1" x14ac:dyDescent="0.3">
      <c r="A71" s="37" t="str">
        <f t="shared" si="14"/>
        <v/>
      </c>
      <c r="B71" s="38" t="str">
        <f t="shared" si="38"/>
        <v/>
      </c>
      <c r="C71" s="38" t="str">
        <f t="shared" si="15"/>
        <v/>
      </c>
      <c r="D71" s="38" t="str">
        <f t="shared" si="16"/>
        <v/>
      </c>
      <c r="E71" s="70"/>
      <c r="G71" s="75" t="str">
        <f>IF(Dashboard!N71="","",Dashboard!N71)</f>
        <v/>
      </c>
      <c r="I71" s="37" t="str">
        <f t="shared" si="18"/>
        <v/>
      </c>
      <c r="J71" s="20" t="str">
        <f t="shared" si="53"/>
        <v/>
      </c>
      <c r="K71" s="20" t="str">
        <f t="shared" si="50"/>
        <v/>
      </c>
      <c r="L71" s="20" t="str">
        <f t="shared" si="19"/>
        <v/>
      </c>
      <c r="M71" s="20" t="str">
        <f t="shared" si="20"/>
        <v/>
      </c>
      <c r="N71" s="11" t="str">
        <f t="shared" si="21"/>
        <v/>
      </c>
      <c r="O71" s="101" t="str">
        <f>IF(G71="","",IF(A71="NB",O70,IF(N71="",O70+M71,SUM($N$5:$N71))))</f>
        <v/>
      </c>
      <c r="P71" t="str">
        <f t="shared" si="39"/>
        <v/>
      </c>
      <c r="R71" s="101" t="str">
        <f t="shared" si="23"/>
        <v/>
      </c>
      <c r="S71" t="str">
        <f t="shared" si="24"/>
        <v/>
      </c>
      <c r="T71" t="str">
        <f t="shared" si="49"/>
        <v/>
      </c>
      <c r="U71">
        <f t="shared" si="58"/>
        <v>0</v>
      </c>
      <c r="V71">
        <f t="shared" si="59"/>
        <v>0</v>
      </c>
      <c r="W71">
        <f t="shared" si="60"/>
        <v>0</v>
      </c>
      <c r="X71">
        <f t="shared" si="61"/>
        <v>0</v>
      </c>
      <c r="Y71" s="61" t="str">
        <f t="shared" si="26"/>
        <v>N</v>
      </c>
      <c r="Z71" s="61" t="str">
        <f t="shared" si="27"/>
        <v>N</v>
      </c>
      <c r="AA71" s="61" t="str">
        <f t="shared" si="28"/>
        <v>N</v>
      </c>
      <c r="AB71" s="99" t="str">
        <f t="shared" si="29"/>
        <v/>
      </c>
      <c r="AC71" s="99" t="str">
        <f t="shared" si="30"/>
        <v/>
      </c>
      <c r="AD71" s="99" t="str">
        <f t="shared" si="31"/>
        <v/>
      </c>
      <c r="AE71" s="99" t="str">
        <f t="shared" si="32"/>
        <v/>
      </c>
      <c r="AH71" t="str">
        <f t="shared" si="33"/>
        <v/>
      </c>
      <c r="AI71" t="str">
        <f t="shared" si="34"/>
        <v/>
      </c>
      <c r="AJ71" t="str">
        <f>IF(Dashboard!N71="P",IF(AJ70="",1,AJ70+1),"")</f>
        <v/>
      </c>
      <c r="AK71" t="str">
        <f>IF(Dashboard!N71="B",IF(AK70="",1,AK70+1),"")</f>
        <v/>
      </c>
      <c r="AL71" s="1" t="str">
        <f t="shared" si="62"/>
        <v>00000</v>
      </c>
      <c r="AM71" s="1" t="str">
        <f t="shared" si="62"/>
        <v>00000</v>
      </c>
      <c r="AN71" s="1" t="str">
        <f t="shared" si="46"/>
        <v>000000</v>
      </c>
      <c r="AO71" s="1" t="str">
        <f t="shared" si="47"/>
        <v>000000</v>
      </c>
      <c r="AP71" t="str">
        <f t="shared" si="35"/>
        <v>B</v>
      </c>
      <c r="AQ71" t="str">
        <f t="shared" si="11"/>
        <v/>
      </c>
      <c r="AR71" t="str">
        <f t="shared" si="42"/>
        <v/>
      </c>
      <c r="AS71" t="str">
        <f t="shared" si="43"/>
        <v/>
      </c>
      <c r="AT71" t="str">
        <f t="shared" si="44"/>
        <v/>
      </c>
      <c r="AU71">
        <f t="shared" si="52"/>
        <v>1</v>
      </c>
      <c r="AV71" t="str">
        <f t="shared" si="57"/>
        <v/>
      </c>
    </row>
    <row r="72" spans="1:48" ht="15.75" thickBot="1" x14ac:dyDescent="0.3">
      <c r="A72" s="37" t="str">
        <f t="shared" si="14"/>
        <v/>
      </c>
      <c r="B72" s="38" t="str">
        <f t="shared" si="38"/>
        <v/>
      </c>
      <c r="C72" s="38" t="str">
        <f t="shared" si="15"/>
        <v/>
      </c>
      <c r="D72" s="38" t="str">
        <f t="shared" si="16"/>
        <v/>
      </c>
      <c r="E72" s="70"/>
      <c r="G72" s="75" t="str">
        <f>IF(Dashboard!N72="","",Dashboard!N72)</f>
        <v/>
      </c>
      <c r="I72" s="37" t="str">
        <f t="shared" si="18"/>
        <v/>
      </c>
      <c r="J72" s="20" t="str">
        <f t="shared" si="53"/>
        <v/>
      </c>
      <c r="K72" s="20" t="str">
        <f t="shared" si="50"/>
        <v/>
      </c>
      <c r="L72" s="20" t="str">
        <f t="shared" si="19"/>
        <v/>
      </c>
      <c r="M72" s="20" t="str">
        <f t="shared" si="20"/>
        <v/>
      </c>
      <c r="N72" s="11" t="str">
        <f t="shared" si="21"/>
        <v/>
      </c>
      <c r="O72" s="101" t="str">
        <f>IF(G72="","",IF(A72="NB",O71,IF(N72="",O71+M72,SUM($N$5:$N72))))</f>
        <v/>
      </c>
      <c r="P72" t="str">
        <f t="shared" si="39"/>
        <v/>
      </c>
      <c r="R72" s="101" t="str">
        <f t="shared" si="23"/>
        <v/>
      </c>
      <c r="S72" t="str">
        <f t="shared" si="24"/>
        <v/>
      </c>
      <c r="T72" t="str">
        <f t="shared" si="49"/>
        <v/>
      </c>
      <c r="U72">
        <f t="shared" si="58"/>
        <v>0</v>
      </c>
      <c r="V72">
        <f t="shared" si="59"/>
        <v>0</v>
      </c>
      <c r="W72">
        <f t="shared" si="60"/>
        <v>0</v>
      </c>
      <c r="X72">
        <f t="shared" si="61"/>
        <v>0</v>
      </c>
      <c r="Y72" s="61" t="str">
        <f t="shared" si="26"/>
        <v>N</v>
      </c>
      <c r="Z72" s="61" t="str">
        <f t="shared" si="27"/>
        <v>N</v>
      </c>
      <c r="AA72" s="61" t="str">
        <f t="shared" si="28"/>
        <v>N</v>
      </c>
      <c r="AB72" s="99" t="str">
        <f t="shared" si="29"/>
        <v/>
      </c>
      <c r="AC72" s="99" t="str">
        <f t="shared" si="30"/>
        <v/>
      </c>
      <c r="AD72" s="99" t="str">
        <f t="shared" si="31"/>
        <v/>
      </c>
      <c r="AE72" s="99" t="str">
        <f t="shared" si="32"/>
        <v/>
      </c>
      <c r="AH72" t="str">
        <f t="shared" si="33"/>
        <v/>
      </c>
      <c r="AI72" t="str">
        <f t="shared" si="34"/>
        <v/>
      </c>
      <c r="AJ72" t="str">
        <f>IF(Dashboard!N72="P",IF(AJ71="",1,AJ71+1),"")</f>
        <v/>
      </c>
      <c r="AK72" t="str">
        <f>IF(Dashboard!N72="B",IF(AK71="",1,AK71+1),"")</f>
        <v/>
      </c>
      <c r="AL72" s="1" t="str">
        <f t="shared" si="62"/>
        <v>00000</v>
      </c>
      <c r="AM72" s="1" t="str">
        <f t="shared" si="62"/>
        <v>00000</v>
      </c>
      <c r="AN72" s="1" t="str">
        <f t="shared" si="46"/>
        <v>000000</v>
      </c>
      <c r="AO72" s="1" t="str">
        <f t="shared" si="47"/>
        <v>000000</v>
      </c>
      <c r="AP72" t="str">
        <f t="shared" si="35"/>
        <v>B</v>
      </c>
      <c r="AQ72" t="str">
        <f t="shared" si="11"/>
        <v/>
      </c>
      <c r="AR72" t="str">
        <f t="shared" si="42"/>
        <v/>
      </c>
      <c r="AS72" t="str">
        <f t="shared" si="43"/>
        <v/>
      </c>
      <c r="AT72" t="str">
        <f t="shared" si="44"/>
        <v/>
      </c>
      <c r="AU72">
        <f t="shared" si="52"/>
        <v>1</v>
      </c>
      <c r="AV72" t="str">
        <f t="shared" si="57"/>
        <v/>
      </c>
    </row>
    <row r="73" spans="1:48" ht="15.75" thickBot="1" x14ac:dyDescent="0.3">
      <c r="A73" s="37" t="str">
        <f t="shared" si="14"/>
        <v/>
      </c>
      <c r="B73" s="38" t="str">
        <f t="shared" si="38"/>
        <v/>
      </c>
      <c r="C73" s="38" t="str">
        <f t="shared" si="15"/>
        <v/>
      </c>
      <c r="D73" s="38" t="str">
        <f t="shared" si="16"/>
        <v/>
      </c>
      <c r="E73" s="70"/>
      <c r="G73" s="75" t="str">
        <f>IF(Dashboard!N73="","",Dashboard!N73)</f>
        <v/>
      </c>
      <c r="I73" s="37" t="str">
        <f t="shared" si="18"/>
        <v/>
      </c>
      <c r="J73" s="20" t="str">
        <f t="shared" si="53"/>
        <v/>
      </c>
      <c r="K73" s="20" t="str">
        <f t="shared" si="50"/>
        <v/>
      </c>
      <c r="L73" s="20" t="str">
        <f t="shared" si="19"/>
        <v/>
      </c>
      <c r="M73" s="20" t="str">
        <f t="shared" si="20"/>
        <v/>
      </c>
      <c r="N73" s="11" t="str">
        <f t="shared" si="21"/>
        <v/>
      </c>
      <c r="O73" s="101" t="str">
        <f>IF(G73="","",IF(A73="NB",O72,IF(N73="",O72+M73,SUM($N$5:$N73))))</f>
        <v/>
      </c>
      <c r="P73" t="str">
        <f t="shared" si="39"/>
        <v/>
      </c>
      <c r="R73" s="101" t="str">
        <f t="shared" si="23"/>
        <v/>
      </c>
      <c r="S73" t="str">
        <f t="shared" si="24"/>
        <v/>
      </c>
      <c r="T73" t="str">
        <f t="shared" si="49"/>
        <v/>
      </c>
      <c r="U73">
        <f t="shared" si="58"/>
        <v>0</v>
      </c>
      <c r="V73">
        <f t="shared" si="59"/>
        <v>0</v>
      </c>
      <c r="W73">
        <f t="shared" si="60"/>
        <v>0</v>
      </c>
      <c r="X73">
        <f t="shared" si="61"/>
        <v>0</v>
      </c>
      <c r="Y73" s="61" t="str">
        <f t="shared" si="26"/>
        <v>N</v>
      </c>
      <c r="Z73" s="61" t="str">
        <f t="shared" si="27"/>
        <v>N</v>
      </c>
      <c r="AA73" s="61" t="str">
        <f t="shared" si="28"/>
        <v>N</v>
      </c>
      <c r="AB73" s="99" t="str">
        <f t="shared" si="29"/>
        <v/>
      </c>
      <c r="AC73" s="99" t="str">
        <f t="shared" si="30"/>
        <v/>
      </c>
      <c r="AD73" s="99" t="str">
        <f t="shared" si="31"/>
        <v/>
      </c>
      <c r="AE73" s="99" t="str">
        <f t="shared" si="32"/>
        <v/>
      </c>
      <c r="AH73" t="str">
        <f t="shared" si="33"/>
        <v/>
      </c>
      <c r="AI73" t="str">
        <f t="shared" si="34"/>
        <v/>
      </c>
      <c r="AJ73" t="str">
        <f>IF(Dashboard!N73="P",IF(AJ72="",1,AJ72+1),"")</f>
        <v/>
      </c>
      <c r="AK73" t="str">
        <f>IF(Dashboard!N73="B",IF(AK72="",1,AK72+1),"")</f>
        <v/>
      </c>
      <c r="AL73" s="1" t="str">
        <f t="shared" si="62"/>
        <v>00000</v>
      </c>
      <c r="AM73" s="1" t="str">
        <f t="shared" si="62"/>
        <v>00000</v>
      </c>
      <c r="AN73" s="1" t="str">
        <f t="shared" si="46"/>
        <v>000000</v>
      </c>
      <c r="AO73" s="1" t="str">
        <f t="shared" si="47"/>
        <v>000000</v>
      </c>
      <c r="AP73" t="str">
        <f t="shared" si="35"/>
        <v>B</v>
      </c>
      <c r="AQ73" t="str">
        <f t="shared" si="11"/>
        <v/>
      </c>
      <c r="AR73" t="str">
        <f t="shared" si="42"/>
        <v/>
      </c>
      <c r="AS73" t="str">
        <f t="shared" si="43"/>
        <v/>
      </c>
      <c r="AT73" t="str">
        <f t="shared" si="44"/>
        <v/>
      </c>
      <c r="AU73">
        <f t="shared" si="52"/>
        <v>1</v>
      </c>
      <c r="AV73" t="str">
        <f t="shared" si="57"/>
        <v/>
      </c>
    </row>
    <row r="74" spans="1:48" ht="15.75" thickBot="1" x14ac:dyDescent="0.3">
      <c r="A74" s="37" t="str">
        <f t="shared" si="14"/>
        <v/>
      </c>
      <c r="B74" s="38" t="str">
        <f t="shared" si="38"/>
        <v/>
      </c>
      <c r="C74" s="38" t="str">
        <f t="shared" si="15"/>
        <v/>
      </c>
      <c r="D74" s="38" t="str">
        <f t="shared" si="16"/>
        <v/>
      </c>
      <c r="E74" s="71"/>
      <c r="G74" s="75" t="str">
        <f>IF(Dashboard!N74="","",Dashboard!N74)</f>
        <v/>
      </c>
      <c r="I74" s="37" t="str">
        <f t="shared" si="18"/>
        <v/>
      </c>
      <c r="J74" s="20" t="str">
        <f t="shared" si="53"/>
        <v/>
      </c>
      <c r="K74" s="20" t="str">
        <f t="shared" si="50"/>
        <v/>
      </c>
      <c r="L74" s="20" t="str">
        <f t="shared" si="19"/>
        <v/>
      </c>
      <c r="M74" s="20" t="str">
        <f t="shared" si="20"/>
        <v/>
      </c>
      <c r="N74" s="11" t="str">
        <f t="shared" si="21"/>
        <v/>
      </c>
      <c r="O74" s="101" t="str">
        <f>IF(G74="","",IF(A74="NB",O73,IF(N74="",O73+M74,SUM($N$5:$N74))))</f>
        <v/>
      </c>
      <c r="P74" t="str">
        <f t="shared" si="39"/>
        <v/>
      </c>
      <c r="R74" s="101" t="str">
        <f t="shared" si="23"/>
        <v/>
      </c>
      <c r="S74" t="str">
        <f t="shared" si="24"/>
        <v/>
      </c>
      <c r="T74" t="str">
        <f t="shared" si="49"/>
        <v/>
      </c>
      <c r="U74">
        <f t="shared" si="58"/>
        <v>0</v>
      </c>
      <c r="V74">
        <f t="shared" si="59"/>
        <v>0</v>
      </c>
      <c r="W74">
        <f t="shared" si="60"/>
        <v>0</v>
      </c>
      <c r="X74">
        <f t="shared" si="61"/>
        <v>0</v>
      </c>
      <c r="Y74" s="61" t="str">
        <f t="shared" si="26"/>
        <v>N</v>
      </c>
      <c r="Z74" s="61" t="str">
        <f t="shared" si="27"/>
        <v>N</v>
      </c>
      <c r="AA74" s="61" t="str">
        <f t="shared" si="28"/>
        <v>N</v>
      </c>
      <c r="AB74" s="99" t="str">
        <f t="shared" si="29"/>
        <v/>
      </c>
      <c r="AC74" s="99" t="str">
        <f t="shared" si="30"/>
        <v/>
      </c>
      <c r="AD74" s="99" t="str">
        <f t="shared" si="31"/>
        <v/>
      </c>
      <c r="AE74" s="99" t="str">
        <f t="shared" si="32"/>
        <v/>
      </c>
      <c r="AH74" t="str">
        <f t="shared" si="33"/>
        <v/>
      </c>
      <c r="AI74" t="str">
        <f t="shared" si="34"/>
        <v/>
      </c>
      <c r="AJ74" t="str">
        <f>IF(Dashboard!N74="P",IF(AJ73="",1,AJ73+1),"")</f>
        <v/>
      </c>
      <c r="AK74" t="str">
        <f>IF(Dashboard!N74="B",IF(AK73="",1,AK73+1),"")</f>
        <v/>
      </c>
      <c r="AL74" s="1" t="str">
        <f t="shared" ref="AL74:AM89" si="63">IF(AJ69="",0,AJ69)&amp;IF(AJ70="",0,AJ70)&amp;IF(AJ71="",0,AJ71)&amp;IF(AJ72="",0,AJ72)&amp;IF(AJ73="",0,AJ73)</f>
        <v>00000</v>
      </c>
      <c r="AM74" s="1" t="str">
        <f t="shared" si="63"/>
        <v>00000</v>
      </c>
      <c r="AN74" s="1" t="str">
        <f t="shared" si="46"/>
        <v>000000</v>
      </c>
      <c r="AO74" s="1" t="str">
        <f t="shared" si="47"/>
        <v>000000</v>
      </c>
      <c r="AP74" t="str">
        <f t="shared" si="35"/>
        <v>B</v>
      </c>
      <c r="AQ74" t="str">
        <f t="shared" ref="AQ74:AQ100" si="64">IF(C73="",D73,C73)&amp;E73</f>
        <v/>
      </c>
      <c r="AR74" t="str">
        <f t="shared" si="42"/>
        <v/>
      </c>
      <c r="AS74" t="str">
        <f t="shared" si="43"/>
        <v/>
      </c>
      <c r="AT74" t="str">
        <f t="shared" si="44"/>
        <v/>
      </c>
      <c r="AU74">
        <f t="shared" si="52"/>
        <v>1</v>
      </c>
      <c r="AV74" t="str">
        <f t="shared" si="57"/>
        <v/>
      </c>
    </row>
    <row r="75" spans="1:48" ht="15.75" thickBot="1" x14ac:dyDescent="0.3">
      <c r="A75" s="37" t="str">
        <f t="shared" ref="A75:A100" si="65">IF(G74="","",IF(AND(D75="",K75=""),"P"&amp;(U75+W75),IF(AND(C75="",J75=""),"B"&amp;(V75+X75),IF(AND(C75="",K75=""),IF(V75&gt;W75,"B"&amp;(V75-W75),IF(V75=W75,"NB","P"&amp;(W75-V75))),IF(AND(D75="",J75=""),IF(U75&gt;X75,"P"&amp;(U75-X75),IF(U75=X75,"NB","B"&amp;(X75-U75))))))))</f>
        <v/>
      </c>
      <c r="B75" s="38" t="str">
        <f t="shared" si="38"/>
        <v/>
      </c>
      <c r="C75" s="38" t="str">
        <f t="shared" ref="C75:C99" si="66">IF(G74="","",IF(AH75="PD",IF(AP75="P",AR75,""),AB75))</f>
        <v/>
      </c>
      <c r="D75" s="38" t="str">
        <f t="shared" ref="D75:D99" si="67">IF(G74="","",IF(AH75="PD",IF(AP75="B",AR75,""),AC75))</f>
        <v/>
      </c>
      <c r="E75" s="73"/>
      <c r="G75" s="75" t="str">
        <f>IF(Dashboard!N75="","",Dashboard!N75)</f>
        <v/>
      </c>
      <c r="I75" s="37" t="str">
        <f t="shared" ref="I75:I100" si="68">IF(AI74=AI75,"",AI75)</f>
        <v/>
      </c>
      <c r="J75" s="20" t="str">
        <f t="shared" si="53"/>
        <v/>
      </c>
      <c r="K75" s="20" t="str">
        <f t="shared" si="50"/>
        <v/>
      </c>
      <c r="L75" s="20" t="str">
        <f t="shared" ref="L75:L100" si="69">IF(G75="","",IF(G75="P",IF(J75="","L","W"),IF(K75="","L","W")))</f>
        <v/>
      </c>
      <c r="M75" s="20" t="str">
        <f t="shared" ref="M75:M101" si="70">IF(G75="","",IF(L75="W",0+AV75,0-AV75)+IF(E75="W",0+AU75,0-AU75)+IF(P75="S",0,M74))</f>
        <v/>
      </c>
      <c r="N75" s="11" t="str">
        <f t="shared" ref="N75:N101" si="71">IF(G74="","",IF(P75="S","",IF(M75&gt;0,M75,IF(T75="R",M75,""))))</f>
        <v/>
      </c>
      <c r="O75" s="101" t="str">
        <f>IF(G75="","",IF(A75="NB",O74,IF(N75="",O74+M75,SUM($N$5:$N75))))</f>
        <v/>
      </c>
      <c r="P75" t="str">
        <f t="shared" si="39"/>
        <v/>
      </c>
      <c r="R75" s="101" t="str">
        <f t="shared" ref="R75:R98" si="72">IF(G75="","",(IF(AND(E74&amp;E75="WW",OR(P74&amp;P75="SC",P74&amp;P75="CC")),"Y",IF(AND(E73&amp;E74&amp;E75="WLW",AR75&lt;&gt;"B",OR(E73&amp;E74&amp;E75="SCC",E73&amp;E74&amp;E75="CCC")),"Y","N"))))</f>
        <v/>
      </c>
      <c r="S75" t="str">
        <f t="shared" ref="S75:S98" si="73">IF(G75="","",IF(AND(L74&amp;L75="WW",OR(P74&amp;P75="SC",P74&amp;P75="CC")),"Y",IF(AND(L73&amp;L74&amp;L75="WLW",AT75&lt;&gt;"B",OR(P73&amp;P74&amp;P75="SCC",P73&amp;P74&amp;P75="CCC")),"Y","N")))</f>
        <v/>
      </c>
      <c r="T75" t="str">
        <f t="shared" ref="T75:T100" si="74">IF(G75="","",IF(AND(M75&lt;-6,Q75&gt;6,ABS(M75)&gt;Q75-2),"R","N"))</f>
        <v/>
      </c>
      <c r="U75">
        <f t="shared" si="58"/>
        <v>0</v>
      </c>
      <c r="V75">
        <f t="shared" si="59"/>
        <v>0</v>
      </c>
      <c r="W75">
        <f t="shared" si="60"/>
        <v>0</v>
      </c>
      <c r="X75">
        <f t="shared" si="61"/>
        <v>0</v>
      </c>
      <c r="Y75" s="61" t="str">
        <f t="shared" ref="Y75:Y100" si="75">IF(AL75="10101","Y",IF(AM75="10101","Y","N"))</f>
        <v>N</v>
      </c>
      <c r="Z75" s="61" t="str">
        <f t="shared" ref="Z75:Z100" si="76">IF(AL75="12345","Y",IF(AM75="12345","Y","N"))</f>
        <v>N</v>
      </c>
      <c r="AA75" s="61" t="str">
        <f t="shared" ref="AA75:AA100" si="77">IF(AN75="120012","Y",IF(AO75="120012","Y","N"))</f>
        <v>N</v>
      </c>
      <c r="AB75" s="99" t="str">
        <f t="shared" ref="AB75:AB100" si="78">IF(AH75="T-T",IF(G73="B",AR75,""),IF(AH75="T-C",IF(G74="B",AR75,""),IF(AH75="T-B",IF(G74="P",AR75,""),"")))</f>
        <v/>
      </c>
      <c r="AC75" s="99" t="str">
        <f t="shared" ref="AC75:AC100" si="79">IF(AH75="T-T",IF(G73="P",AR75,""),IF(AH75="T-C",IF(G74="P",AR75,""),IF(AH75="T-B",IF(G74="B",AR75,""),"")))</f>
        <v/>
      </c>
      <c r="AD75" s="99" t="str">
        <f t="shared" ref="AD75:AD100" si="80">IF(AH75="T-T",IF(G73="B",AT75,""),IF(AH75="T-C",IF(G74="B",AT75,""),IF(AH75="T-B",IF(G74="P",AT75,""),"")))</f>
        <v/>
      </c>
      <c r="AE75" s="99" t="str">
        <f t="shared" ref="AE75:AE100" si="81">IF(AH75="T-T",IF(G73="P",AT75,""),IF(AH75="T-C",IF(G74="P",AT75,""),IF(AH75="T-B",IF(G74="B",AT75,""),"")))</f>
        <v/>
      </c>
      <c r="AH75" t="str">
        <f t="shared" ref="AH75:AH100" si="82">IF(G74="","",IF(Y75="Y","T-C",IF(Z75="Y","T-B",IF(AA75="Y","T-T",IF(AH74="PD","PD",IF(OR(AND(AH74="T-T",AH73="T-T",L73&amp;L74="LL"),AND(OR(AH74="T-B",AH74="T-C"),L74="L")),"PD",AH74))))))</f>
        <v/>
      </c>
      <c r="AI75" t="str">
        <f t="shared" ref="AI75:AI102" si="83">IF(G74="","",IF(Y75="Y","T-C",IF(Z75="Y","T-B",IF(AA75="Y","T-T",IF(AI74="TG","TG",IF(G74="","",IF(Y75="Y","T-C",IF(Z75="Y","T-B",IF(AA75="Y","T-T",IF(AI74="TG","TG",IF(OR(AND(AI74="T-T",AI73="T-T",L73&amp;L74="LL"),AND(OR(AI74="T-B",AI74="T-C"),L74="L")),"PD",AI74)))))))))))</f>
        <v/>
      </c>
      <c r="AJ75" t="str">
        <f>IF(Dashboard!N75="P",IF(AJ74="",1,AJ74+1),"")</f>
        <v/>
      </c>
      <c r="AK75" t="str">
        <f>IF(Dashboard!N75="B",IF(AK74="",1,AK74+1),"")</f>
        <v/>
      </c>
      <c r="AL75" s="1" t="str">
        <f t="shared" si="63"/>
        <v>00000</v>
      </c>
      <c r="AM75" s="1" t="str">
        <f t="shared" si="63"/>
        <v>00000</v>
      </c>
      <c r="AN75" s="1" t="str">
        <f t="shared" si="46"/>
        <v>000000</v>
      </c>
      <c r="AO75" s="1" t="str">
        <f t="shared" si="47"/>
        <v>000000</v>
      </c>
      <c r="AP75" t="str">
        <f t="shared" ref="AP75:AP100" si="84">IF(COUNTBLANK(AJ70:AJ74)&gt;2,"B","P")</f>
        <v>B</v>
      </c>
      <c r="AQ75" t="str">
        <f t="shared" si="64"/>
        <v/>
      </c>
      <c r="AR75" t="str">
        <f t="shared" si="42"/>
        <v/>
      </c>
      <c r="AS75" t="str">
        <f t="shared" si="43"/>
        <v/>
      </c>
      <c r="AT75" t="str">
        <f t="shared" si="44"/>
        <v/>
      </c>
      <c r="AU75">
        <f t="shared" ref="AU75:AU100" si="85">IF(REPLACE(AR75, 1, 1, "")="",1,REPLACE(AR75, 1, 1, ""))</f>
        <v>1</v>
      </c>
      <c r="AV75" t="str">
        <f t="shared" ref="AV75:AV100" si="86">REPLACE(AT75, 1, 1, "")</f>
        <v/>
      </c>
    </row>
    <row r="76" spans="1:48" ht="15.75" thickBot="1" x14ac:dyDescent="0.3">
      <c r="A76" s="37" t="str">
        <f t="shared" si="65"/>
        <v/>
      </c>
      <c r="B76" s="38" t="str">
        <f t="shared" ref="B76:B99" si="87">IF(G75="","",IF(AH75=AH76,"",AH76))</f>
        <v/>
      </c>
      <c r="C76" s="38" t="str">
        <f t="shared" si="66"/>
        <v/>
      </c>
      <c r="D76" s="38" t="str">
        <f t="shared" si="67"/>
        <v/>
      </c>
      <c r="E76" s="70"/>
      <c r="G76" s="75" t="str">
        <f>IF(Dashboard!N76="","",Dashboard!N76)</f>
        <v/>
      </c>
      <c r="I76" s="37" t="str">
        <f t="shared" si="68"/>
        <v/>
      </c>
      <c r="J76" s="20" t="str">
        <f t="shared" si="53"/>
        <v/>
      </c>
      <c r="K76" s="20" t="str">
        <f t="shared" si="50"/>
        <v/>
      </c>
      <c r="L76" s="20" t="str">
        <f t="shared" si="69"/>
        <v/>
      </c>
      <c r="M76" s="20" t="str">
        <f t="shared" si="70"/>
        <v/>
      </c>
      <c r="N76" s="11" t="str">
        <f t="shared" si="71"/>
        <v/>
      </c>
      <c r="O76" s="101" t="str">
        <f>IF(G76="","",IF(A76="NB",O75,IF(N76="",O75+M76,SUM($N$5:$N76))))</f>
        <v/>
      </c>
      <c r="P76" t="str">
        <f t="shared" ref="P76" si="88">IF(G75="","",IF(T75="R","S",IF(P75="S","C",IF(M75&gt;0,"S","C"))))</f>
        <v/>
      </c>
      <c r="R76" s="101" t="str">
        <f t="shared" si="72"/>
        <v/>
      </c>
      <c r="S76" t="str">
        <f t="shared" si="73"/>
        <v/>
      </c>
      <c r="T76" t="str">
        <f t="shared" si="74"/>
        <v/>
      </c>
      <c r="U76">
        <f t="shared" si="58"/>
        <v>0</v>
      </c>
      <c r="V76">
        <f t="shared" si="59"/>
        <v>0</v>
      </c>
      <c r="W76">
        <f t="shared" si="60"/>
        <v>0</v>
      </c>
      <c r="X76">
        <f t="shared" si="61"/>
        <v>0</v>
      </c>
      <c r="Y76" s="61" t="str">
        <f t="shared" si="75"/>
        <v>N</v>
      </c>
      <c r="Z76" s="61" t="str">
        <f t="shared" si="76"/>
        <v>N</v>
      </c>
      <c r="AA76" s="61" t="str">
        <f t="shared" si="77"/>
        <v>N</v>
      </c>
      <c r="AB76" s="99" t="str">
        <f t="shared" si="78"/>
        <v/>
      </c>
      <c r="AC76" s="99" t="str">
        <f t="shared" si="79"/>
        <v/>
      </c>
      <c r="AD76" s="99" t="str">
        <f t="shared" si="80"/>
        <v/>
      </c>
      <c r="AE76" s="99" t="str">
        <f t="shared" si="81"/>
        <v/>
      </c>
      <c r="AH76" t="str">
        <f t="shared" si="82"/>
        <v/>
      </c>
      <c r="AI76" t="str">
        <f t="shared" si="83"/>
        <v/>
      </c>
      <c r="AJ76" t="str">
        <f>IF(Dashboard!N76="P",IF(AJ75="",1,AJ75+1),"")</f>
        <v/>
      </c>
      <c r="AK76" t="str">
        <f>IF(Dashboard!N76="B",IF(AK75="",1,AK75+1),"")</f>
        <v/>
      </c>
      <c r="AL76" s="1" t="str">
        <f t="shared" si="63"/>
        <v>00000</v>
      </c>
      <c r="AM76" s="1" t="str">
        <f t="shared" si="63"/>
        <v>00000</v>
      </c>
      <c r="AN76" s="1" t="str">
        <f t="shared" si="46"/>
        <v>000000</v>
      </c>
      <c r="AO76" s="1" t="str">
        <f t="shared" si="47"/>
        <v>000000</v>
      </c>
      <c r="AP76" t="str">
        <f t="shared" si="84"/>
        <v>B</v>
      </c>
      <c r="AQ76" t="str">
        <f t="shared" si="64"/>
        <v/>
      </c>
      <c r="AR76" t="str">
        <f t="shared" ref="AR76:AR100" si="89">IF(OR(P76="S",R75="Y"),"B",IFERROR(VLOOKUP(AQ76,$BC$3:$BD$100,2,FALSE),""))</f>
        <v/>
      </c>
      <c r="AS76" t="str">
        <f t="shared" ref="AS76:AS102" si="90">IF(J75="",K75,J75)&amp;L75</f>
        <v/>
      </c>
      <c r="AT76" t="str">
        <f t="shared" ref="AT76:AT100" si="91">IF(OR(P76="S"),"B",IFERROR(VLOOKUP(AS76,$BC$3:$BD$100,2,FALSE),""))</f>
        <v/>
      </c>
      <c r="AU76">
        <f t="shared" si="85"/>
        <v>1</v>
      </c>
      <c r="AV76" t="str">
        <f t="shared" si="86"/>
        <v/>
      </c>
    </row>
    <row r="77" spans="1:48" ht="15.75" thickBot="1" x14ac:dyDescent="0.3">
      <c r="A77" s="37" t="str">
        <f t="shared" si="65"/>
        <v/>
      </c>
      <c r="B77" s="38" t="str">
        <f t="shared" si="87"/>
        <v/>
      </c>
      <c r="C77" s="38" t="str">
        <f t="shared" si="66"/>
        <v/>
      </c>
      <c r="D77" s="38" t="str">
        <f t="shared" si="67"/>
        <v/>
      </c>
      <c r="E77" s="70"/>
      <c r="G77" s="75" t="str">
        <f>IF(Dashboard!N77="","",Dashboard!N77)</f>
        <v/>
      </c>
      <c r="I77" s="37" t="str">
        <f t="shared" si="68"/>
        <v/>
      </c>
      <c r="J77" s="20" t="str">
        <f t="shared" si="53"/>
        <v/>
      </c>
      <c r="K77" s="20" t="str">
        <f t="shared" si="50"/>
        <v/>
      </c>
      <c r="L77" s="20" t="str">
        <f t="shared" si="69"/>
        <v/>
      </c>
      <c r="M77" s="20" t="str">
        <f t="shared" si="70"/>
        <v/>
      </c>
      <c r="N77" s="11" t="str">
        <f t="shared" si="71"/>
        <v/>
      </c>
      <c r="O77" s="101" t="str">
        <f>IF(G77="","",IF(A77="NB",O76,IF(N77="",O76+M77,SUM($N$5:$N77))))</f>
        <v/>
      </c>
      <c r="P77" t="str">
        <f t="shared" ref="P77:P101" si="92">IF(G76="","",IF(T76="R","S",IF(P76="S","C",IF(M76&gt;0,"S","C"))))</f>
        <v/>
      </c>
      <c r="R77" s="101" t="str">
        <f t="shared" si="72"/>
        <v/>
      </c>
      <c r="S77" t="str">
        <f t="shared" si="73"/>
        <v/>
      </c>
      <c r="T77" t="str">
        <f t="shared" si="74"/>
        <v/>
      </c>
      <c r="U77">
        <f t="shared" si="58"/>
        <v>0</v>
      </c>
      <c r="V77">
        <f t="shared" si="59"/>
        <v>0</v>
      </c>
      <c r="W77">
        <f t="shared" si="60"/>
        <v>0</v>
      </c>
      <c r="X77">
        <f t="shared" si="61"/>
        <v>0</v>
      </c>
      <c r="Y77" s="61" t="str">
        <f t="shared" si="75"/>
        <v>N</v>
      </c>
      <c r="Z77" s="61" t="str">
        <f t="shared" si="76"/>
        <v>N</v>
      </c>
      <c r="AA77" s="61" t="str">
        <f t="shared" si="77"/>
        <v>N</v>
      </c>
      <c r="AB77" s="99" t="str">
        <f t="shared" si="78"/>
        <v/>
      </c>
      <c r="AC77" s="99" t="str">
        <f t="shared" si="79"/>
        <v/>
      </c>
      <c r="AD77" s="99" t="str">
        <f t="shared" si="80"/>
        <v/>
      </c>
      <c r="AE77" s="99" t="str">
        <f t="shared" si="81"/>
        <v/>
      </c>
      <c r="AH77" t="str">
        <f t="shared" si="82"/>
        <v/>
      </c>
      <c r="AI77" t="str">
        <f t="shared" si="83"/>
        <v/>
      </c>
      <c r="AJ77" t="str">
        <f>IF(Dashboard!N77="P",IF(AJ76="",1,AJ76+1),"")</f>
        <v/>
      </c>
      <c r="AK77" t="str">
        <f>IF(Dashboard!N77="B",IF(AK76="",1,AK76+1),"")</f>
        <v/>
      </c>
      <c r="AL77" s="1" t="str">
        <f t="shared" si="63"/>
        <v>00000</v>
      </c>
      <c r="AM77" s="1" t="str">
        <f t="shared" si="63"/>
        <v>00000</v>
      </c>
      <c r="AN77" s="1" t="str">
        <f t="shared" si="46"/>
        <v>000000</v>
      </c>
      <c r="AO77" s="1" t="str">
        <f t="shared" si="47"/>
        <v>000000</v>
      </c>
      <c r="AP77" t="str">
        <f t="shared" si="84"/>
        <v>B</v>
      </c>
      <c r="AQ77" t="str">
        <f t="shared" si="64"/>
        <v/>
      </c>
      <c r="AR77" t="str">
        <f t="shared" si="89"/>
        <v/>
      </c>
      <c r="AS77" t="str">
        <f t="shared" si="90"/>
        <v/>
      </c>
      <c r="AT77" t="str">
        <f t="shared" si="91"/>
        <v/>
      </c>
      <c r="AU77">
        <f t="shared" si="85"/>
        <v>1</v>
      </c>
      <c r="AV77" t="str">
        <f t="shared" si="86"/>
        <v/>
      </c>
    </row>
    <row r="78" spans="1:48" ht="15.75" thickBot="1" x14ac:dyDescent="0.3">
      <c r="A78" s="37" t="str">
        <f t="shared" si="65"/>
        <v/>
      </c>
      <c r="B78" s="38" t="str">
        <f t="shared" si="87"/>
        <v/>
      </c>
      <c r="C78" s="38" t="str">
        <f t="shared" si="66"/>
        <v/>
      </c>
      <c r="D78" s="38" t="str">
        <f t="shared" si="67"/>
        <v/>
      </c>
      <c r="E78" s="70"/>
      <c r="G78" s="75" t="str">
        <f>IF(Dashboard!N78="","",Dashboard!N78)</f>
        <v/>
      </c>
      <c r="I78" s="37" t="str">
        <f t="shared" si="68"/>
        <v/>
      </c>
      <c r="J78" s="20" t="str">
        <f t="shared" si="53"/>
        <v/>
      </c>
      <c r="K78" s="20" t="str">
        <f t="shared" si="50"/>
        <v/>
      </c>
      <c r="L78" s="20" t="str">
        <f t="shared" si="69"/>
        <v/>
      </c>
      <c r="M78" s="20" t="str">
        <f t="shared" si="70"/>
        <v/>
      </c>
      <c r="N78" s="11" t="str">
        <f t="shared" si="71"/>
        <v/>
      </c>
      <c r="O78" s="101" t="str">
        <f>IF(G78="","",IF(A78="NB",O77,IF(N78="",O77+M78,SUM($N$5:$N78))))</f>
        <v/>
      </c>
      <c r="P78" t="str">
        <f t="shared" si="92"/>
        <v/>
      </c>
      <c r="R78" s="101" t="str">
        <f t="shared" si="72"/>
        <v/>
      </c>
      <c r="S78" t="str">
        <f t="shared" si="73"/>
        <v/>
      </c>
      <c r="T78" t="str">
        <f t="shared" si="74"/>
        <v/>
      </c>
      <c r="U78">
        <f t="shared" si="58"/>
        <v>0</v>
      </c>
      <c r="V78">
        <f t="shared" si="59"/>
        <v>0</v>
      </c>
      <c r="W78">
        <f t="shared" si="60"/>
        <v>0</v>
      </c>
      <c r="X78">
        <f t="shared" si="61"/>
        <v>0</v>
      </c>
      <c r="Y78" s="61" t="str">
        <f t="shared" si="75"/>
        <v>N</v>
      </c>
      <c r="Z78" s="61" t="str">
        <f t="shared" si="76"/>
        <v>N</v>
      </c>
      <c r="AA78" s="61" t="str">
        <f t="shared" si="77"/>
        <v>N</v>
      </c>
      <c r="AB78" s="99" t="str">
        <f t="shared" si="78"/>
        <v/>
      </c>
      <c r="AC78" s="99" t="str">
        <f t="shared" si="79"/>
        <v/>
      </c>
      <c r="AD78" s="99" t="str">
        <f t="shared" si="80"/>
        <v/>
      </c>
      <c r="AE78" s="99" t="str">
        <f t="shared" si="81"/>
        <v/>
      </c>
      <c r="AH78" t="str">
        <f t="shared" si="82"/>
        <v/>
      </c>
      <c r="AI78" t="str">
        <f t="shared" si="83"/>
        <v/>
      </c>
      <c r="AJ78" t="str">
        <f>IF(Dashboard!N78="P",IF(AJ77="",1,AJ77+1),"")</f>
        <v/>
      </c>
      <c r="AK78" t="str">
        <f>IF(Dashboard!N78="B",IF(AK77="",1,AK77+1),"")</f>
        <v/>
      </c>
      <c r="AL78" s="1" t="str">
        <f t="shared" si="63"/>
        <v>00000</v>
      </c>
      <c r="AM78" s="1" t="str">
        <f t="shared" si="63"/>
        <v>00000</v>
      </c>
      <c r="AN78" s="1" t="str">
        <f t="shared" si="46"/>
        <v>000000</v>
      </c>
      <c r="AO78" s="1" t="str">
        <f t="shared" si="47"/>
        <v>000000</v>
      </c>
      <c r="AP78" t="str">
        <f t="shared" si="84"/>
        <v>B</v>
      </c>
      <c r="AQ78" t="str">
        <f t="shared" si="64"/>
        <v/>
      </c>
      <c r="AR78" t="str">
        <f t="shared" si="89"/>
        <v/>
      </c>
      <c r="AS78" t="str">
        <f t="shared" si="90"/>
        <v/>
      </c>
      <c r="AT78" t="str">
        <f t="shared" si="91"/>
        <v/>
      </c>
      <c r="AU78">
        <f t="shared" si="85"/>
        <v>1</v>
      </c>
      <c r="AV78" t="str">
        <f t="shared" si="86"/>
        <v/>
      </c>
    </row>
    <row r="79" spans="1:48" ht="15.75" thickBot="1" x14ac:dyDescent="0.3">
      <c r="A79" s="37" t="str">
        <f t="shared" si="65"/>
        <v/>
      </c>
      <c r="B79" s="38" t="str">
        <f t="shared" si="87"/>
        <v/>
      </c>
      <c r="C79" s="38" t="str">
        <f t="shared" si="66"/>
        <v/>
      </c>
      <c r="D79" s="38" t="str">
        <f t="shared" si="67"/>
        <v/>
      </c>
      <c r="E79" s="71"/>
      <c r="G79" s="75" t="str">
        <f>IF(Dashboard!N79="","",Dashboard!N79)</f>
        <v/>
      </c>
      <c r="I79" s="37" t="str">
        <f t="shared" si="68"/>
        <v/>
      </c>
      <c r="J79" s="20" t="str">
        <f t="shared" si="53"/>
        <v/>
      </c>
      <c r="K79" s="20" t="str">
        <f t="shared" si="50"/>
        <v/>
      </c>
      <c r="L79" s="20" t="str">
        <f t="shared" si="69"/>
        <v/>
      </c>
      <c r="M79" s="20" t="str">
        <f t="shared" si="70"/>
        <v/>
      </c>
      <c r="N79" s="11" t="str">
        <f t="shared" si="71"/>
        <v/>
      </c>
      <c r="O79" s="101" t="str">
        <f>IF(G79="","",IF(A79="NB",O78,IF(N79="",O78+M79,SUM($N$5:$N79))))</f>
        <v/>
      </c>
      <c r="P79" t="str">
        <f t="shared" si="92"/>
        <v/>
      </c>
      <c r="R79" s="101" t="str">
        <f t="shared" si="72"/>
        <v/>
      </c>
      <c r="S79" t="str">
        <f t="shared" si="73"/>
        <v/>
      </c>
      <c r="T79" t="str">
        <f t="shared" si="74"/>
        <v/>
      </c>
      <c r="U79">
        <f t="shared" si="58"/>
        <v>0</v>
      </c>
      <c r="V79">
        <f t="shared" si="59"/>
        <v>0</v>
      </c>
      <c r="W79">
        <f t="shared" si="60"/>
        <v>0</v>
      </c>
      <c r="X79">
        <f t="shared" si="61"/>
        <v>0</v>
      </c>
      <c r="Y79" s="61" t="str">
        <f t="shared" si="75"/>
        <v>N</v>
      </c>
      <c r="Z79" s="61" t="str">
        <f t="shared" si="76"/>
        <v>N</v>
      </c>
      <c r="AA79" s="61" t="str">
        <f t="shared" si="77"/>
        <v>N</v>
      </c>
      <c r="AB79" s="99" t="str">
        <f t="shared" si="78"/>
        <v/>
      </c>
      <c r="AC79" s="99" t="str">
        <f t="shared" si="79"/>
        <v/>
      </c>
      <c r="AD79" s="99" t="str">
        <f t="shared" si="80"/>
        <v/>
      </c>
      <c r="AE79" s="99" t="str">
        <f t="shared" si="81"/>
        <v/>
      </c>
      <c r="AH79" t="str">
        <f t="shared" si="82"/>
        <v/>
      </c>
      <c r="AI79" t="str">
        <f t="shared" si="83"/>
        <v/>
      </c>
      <c r="AJ79" t="str">
        <f>IF(Dashboard!N79="P",IF(AJ78="",1,AJ78+1),"")</f>
        <v/>
      </c>
      <c r="AK79" t="str">
        <f>IF(Dashboard!N79="B",IF(AK78="",1,AK78+1),"")</f>
        <v/>
      </c>
      <c r="AL79" s="1" t="str">
        <f t="shared" si="63"/>
        <v>00000</v>
      </c>
      <c r="AM79" s="1" t="str">
        <f t="shared" si="63"/>
        <v>00000</v>
      </c>
      <c r="AN79" s="1" t="str">
        <f t="shared" si="46"/>
        <v>000000</v>
      </c>
      <c r="AO79" s="1" t="str">
        <f t="shared" si="47"/>
        <v>000000</v>
      </c>
      <c r="AP79" t="str">
        <f t="shared" si="84"/>
        <v>B</v>
      </c>
      <c r="AQ79" t="str">
        <f t="shared" si="64"/>
        <v/>
      </c>
      <c r="AR79" t="str">
        <f t="shared" si="89"/>
        <v/>
      </c>
      <c r="AS79" t="str">
        <f t="shared" si="90"/>
        <v/>
      </c>
      <c r="AT79" t="str">
        <f t="shared" si="91"/>
        <v/>
      </c>
      <c r="AU79">
        <f t="shared" si="85"/>
        <v>1</v>
      </c>
      <c r="AV79" t="str">
        <f t="shared" si="86"/>
        <v/>
      </c>
    </row>
    <row r="80" spans="1:48" ht="15.75" thickBot="1" x14ac:dyDescent="0.3">
      <c r="A80" s="37" t="str">
        <f t="shared" si="65"/>
        <v/>
      </c>
      <c r="B80" s="38" t="str">
        <f t="shared" si="87"/>
        <v/>
      </c>
      <c r="C80" s="38" t="str">
        <f t="shared" si="66"/>
        <v/>
      </c>
      <c r="D80" s="38" t="str">
        <f t="shared" si="67"/>
        <v/>
      </c>
      <c r="E80" s="73"/>
      <c r="G80" s="75" t="str">
        <f>IF(Dashboard!N80="","",Dashboard!N80)</f>
        <v/>
      </c>
      <c r="I80" s="37" t="str">
        <f t="shared" si="68"/>
        <v/>
      </c>
      <c r="J80" s="20" t="str">
        <f t="shared" si="53"/>
        <v/>
      </c>
      <c r="K80" s="20" t="str">
        <f t="shared" si="50"/>
        <v/>
      </c>
      <c r="L80" s="20" t="str">
        <f t="shared" si="69"/>
        <v/>
      </c>
      <c r="M80" s="20" t="str">
        <f t="shared" si="70"/>
        <v/>
      </c>
      <c r="N80" s="11" t="str">
        <f t="shared" si="71"/>
        <v/>
      </c>
      <c r="O80" s="101" t="str">
        <f>IF(G80="","",IF(A80="NB",O79,IF(N80="",O79+M80,SUM($N$5:$N80))))</f>
        <v/>
      </c>
      <c r="P80" t="str">
        <f t="shared" si="92"/>
        <v/>
      </c>
      <c r="R80" s="101" t="str">
        <f t="shared" si="72"/>
        <v/>
      </c>
      <c r="S80" t="str">
        <f t="shared" si="73"/>
        <v/>
      </c>
      <c r="T80" t="str">
        <f t="shared" si="74"/>
        <v/>
      </c>
      <c r="U80">
        <f t="shared" si="58"/>
        <v>0</v>
      </c>
      <c r="V80">
        <f t="shared" si="59"/>
        <v>0</v>
      </c>
      <c r="W80">
        <f t="shared" si="60"/>
        <v>0</v>
      </c>
      <c r="X80">
        <f t="shared" si="61"/>
        <v>0</v>
      </c>
      <c r="Y80" s="61" t="str">
        <f t="shared" si="75"/>
        <v>N</v>
      </c>
      <c r="Z80" s="61" t="str">
        <f t="shared" si="76"/>
        <v>N</v>
      </c>
      <c r="AA80" s="61" t="str">
        <f t="shared" si="77"/>
        <v>N</v>
      </c>
      <c r="AB80" s="99" t="str">
        <f t="shared" si="78"/>
        <v/>
      </c>
      <c r="AC80" s="99" t="str">
        <f t="shared" si="79"/>
        <v/>
      </c>
      <c r="AD80" s="99" t="str">
        <f t="shared" si="80"/>
        <v/>
      </c>
      <c r="AE80" s="99" t="str">
        <f t="shared" si="81"/>
        <v/>
      </c>
      <c r="AH80" t="str">
        <f t="shared" si="82"/>
        <v/>
      </c>
      <c r="AI80" t="str">
        <f t="shared" si="83"/>
        <v/>
      </c>
      <c r="AJ80" t="str">
        <f>IF(Dashboard!N80="P",IF(AJ79="",1,AJ79+1),"")</f>
        <v/>
      </c>
      <c r="AK80" t="str">
        <f>IF(Dashboard!N80="B",IF(AK79="",1,AK79+1),"")</f>
        <v/>
      </c>
      <c r="AL80" s="1" t="str">
        <f t="shared" si="63"/>
        <v>00000</v>
      </c>
      <c r="AM80" s="1" t="str">
        <f t="shared" si="63"/>
        <v>00000</v>
      </c>
      <c r="AN80" s="1" t="str">
        <f t="shared" ref="AN80:AN100" si="93">IF(AJ74="",0,AJ74)&amp;IF(AJ75="",0,AJ75)&amp;IF(AJ76="",0,AJ76)&amp;IF(AJ77="",0,AJ77)&amp;IF(AJ78="",0,AJ78)&amp;IF(AJ79="",0,AJ79)</f>
        <v>000000</v>
      </c>
      <c r="AO80" s="1" t="str">
        <f t="shared" ref="AO80:AO100" si="94">IF(AK74="",0,AK74)&amp;IF(AK75="",0,AK75)&amp;IF(AK76="",0,AK76)&amp;IF(AK77="",0,AK77)&amp;IF(AK78="",0,AK78)&amp;IF(AK79="",0,AK79)</f>
        <v>000000</v>
      </c>
      <c r="AP80" t="str">
        <f t="shared" si="84"/>
        <v>B</v>
      </c>
      <c r="AQ80" t="str">
        <f t="shared" si="64"/>
        <v/>
      </c>
      <c r="AR80" t="str">
        <f t="shared" si="89"/>
        <v/>
      </c>
      <c r="AS80" t="str">
        <f t="shared" si="90"/>
        <v/>
      </c>
      <c r="AT80" t="str">
        <f t="shared" si="91"/>
        <v/>
      </c>
      <c r="AU80">
        <f t="shared" si="85"/>
        <v>1</v>
      </c>
      <c r="AV80" t="str">
        <f t="shared" si="86"/>
        <v/>
      </c>
    </row>
    <row r="81" spans="1:48" ht="15.75" thickBot="1" x14ac:dyDescent="0.3">
      <c r="A81" s="37" t="str">
        <f t="shared" si="65"/>
        <v/>
      </c>
      <c r="B81" s="38" t="str">
        <f t="shared" si="87"/>
        <v/>
      </c>
      <c r="C81" s="38" t="str">
        <f t="shared" si="66"/>
        <v/>
      </c>
      <c r="D81" s="38" t="str">
        <f t="shared" si="67"/>
        <v/>
      </c>
      <c r="E81" s="70"/>
      <c r="G81" s="75" t="str">
        <f>IF(Dashboard!N81="","",Dashboard!N81)</f>
        <v/>
      </c>
      <c r="I81" s="37" t="str">
        <f t="shared" si="68"/>
        <v/>
      </c>
      <c r="J81" s="20" t="str">
        <f t="shared" si="53"/>
        <v/>
      </c>
      <c r="K81" s="20" t="str">
        <f t="shared" si="50"/>
        <v/>
      </c>
      <c r="L81" s="20" t="str">
        <f t="shared" si="69"/>
        <v/>
      </c>
      <c r="M81" s="20" t="str">
        <f t="shared" si="70"/>
        <v/>
      </c>
      <c r="N81" s="11" t="str">
        <f t="shared" si="71"/>
        <v/>
      </c>
      <c r="O81" s="101" t="str">
        <f>IF(G81="","",IF(A81="NB",O80,IF(N81="",O80+M81,SUM($N$5:$N81))))</f>
        <v/>
      </c>
      <c r="P81" t="str">
        <f t="shared" si="92"/>
        <v/>
      </c>
      <c r="R81" s="101" t="str">
        <f t="shared" si="72"/>
        <v/>
      </c>
      <c r="S81" t="str">
        <f t="shared" si="73"/>
        <v/>
      </c>
      <c r="T81" t="str">
        <f t="shared" si="74"/>
        <v/>
      </c>
      <c r="U81">
        <f t="shared" si="58"/>
        <v>0</v>
      </c>
      <c r="V81">
        <f t="shared" si="59"/>
        <v>0</v>
      </c>
      <c r="W81">
        <f t="shared" si="60"/>
        <v>0</v>
      </c>
      <c r="X81">
        <f t="shared" si="61"/>
        <v>0</v>
      </c>
      <c r="Y81" s="61" t="str">
        <f t="shared" si="75"/>
        <v>N</v>
      </c>
      <c r="Z81" s="61" t="str">
        <f t="shared" si="76"/>
        <v>N</v>
      </c>
      <c r="AA81" s="61" t="str">
        <f t="shared" si="77"/>
        <v>N</v>
      </c>
      <c r="AB81" s="99" t="str">
        <f t="shared" si="78"/>
        <v/>
      </c>
      <c r="AC81" s="99" t="str">
        <f t="shared" si="79"/>
        <v/>
      </c>
      <c r="AD81" s="99" t="str">
        <f t="shared" si="80"/>
        <v/>
      </c>
      <c r="AE81" s="99" t="str">
        <f t="shared" si="81"/>
        <v/>
      </c>
      <c r="AH81" t="str">
        <f t="shared" si="82"/>
        <v/>
      </c>
      <c r="AI81" t="str">
        <f t="shared" si="83"/>
        <v/>
      </c>
      <c r="AJ81" t="str">
        <f>IF(Dashboard!N81="P",IF(AJ80="",1,AJ80+1),"")</f>
        <v/>
      </c>
      <c r="AK81" t="str">
        <f>IF(Dashboard!N81="B",IF(AK80="",1,AK80+1),"")</f>
        <v/>
      </c>
      <c r="AL81" s="1" t="str">
        <f t="shared" si="63"/>
        <v>00000</v>
      </c>
      <c r="AM81" s="1" t="str">
        <f t="shared" si="63"/>
        <v>00000</v>
      </c>
      <c r="AN81" s="1" t="str">
        <f t="shared" si="93"/>
        <v>000000</v>
      </c>
      <c r="AO81" s="1" t="str">
        <f t="shared" si="94"/>
        <v>000000</v>
      </c>
      <c r="AP81" t="str">
        <f t="shared" si="84"/>
        <v>B</v>
      </c>
      <c r="AQ81" t="str">
        <f t="shared" si="64"/>
        <v/>
      </c>
      <c r="AR81" t="str">
        <f t="shared" si="89"/>
        <v/>
      </c>
      <c r="AS81" t="str">
        <f t="shared" si="90"/>
        <v/>
      </c>
      <c r="AT81" t="str">
        <f t="shared" si="91"/>
        <v/>
      </c>
      <c r="AU81">
        <f t="shared" si="85"/>
        <v>1</v>
      </c>
      <c r="AV81" t="str">
        <f t="shared" si="86"/>
        <v/>
      </c>
    </row>
    <row r="82" spans="1:48" ht="15.75" thickBot="1" x14ac:dyDescent="0.3">
      <c r="A82" s="37" t="str">
        <f t="shared" si="65"/>
        <v/>
      </c>
      <c r="B82" s="38" t="str">
        <f t="shared" si="87"/>
        <v/>
      </c>
      <c r="C82" s="38" t="str">
        <f t="shared" si="66"/>
        <v/>
      </c>
      <c r="D82" s="38" t="str">
        <f t="shared" si="67"/>
        <v/>
      </c>
      <c r="E82" s="70"/>
      <c r="G82" s="75" t="str">
        <f>IF(Dashboard!N82="","",Dashboard!N82)</f>
        <v/>
      </c>
      <c r="I82" s="37" t="str">
        <f t="shared" si="68"/>
        <v/>
      </c>
      <c r="J82" s="20" t="str">
        <f t="shared" si="53"/>
        <v/>
      </c>
      <c r="K82" s="20" t="str">
        <f t="shared" si="50"/>
        <v/>
      </c>
      <c r="L82" s="20" t="str">
        <f t="shared" si="69"/>
        <v/>
      </c>
      <c r="M82" s="20" t="str">
        <f t="shared" si="70"/>
        <v/>
      </c>
      <c r="N82" s="11" t="str">
        <f t="shared" si="71"/>
        <v/>
      </c>
      <c r="O82" s="101" t="str">
        <f>IF(G82="","",IF(A82="NB",O81,IF(N82="",O81+M82,SUM($N$5:$N82))))</f>
        <v/>
      </c>
      <c r="P82" t="str">
        <f t="shared" si="92"/>
        <v/>
      </c>
      <c r="R82" s="101" t="str">
        <f t="shared" si="72"/>
        <v/>
      </c>
      <c r="S82" t="str">
        <f t="shared" si="73"/>
        <v/>
      </c>
      <c r="T82" t="str">
        <f t="shared" si="74"/>
        <v/>
      </c>
      <c r="U82">
        <f t="shared" si="58"/>
        <v>0</v>
      </c>
      <c r="V82">
        <f t="shared" si="59"/>
        <v>0</v>
      </c>
      <c r="W82">
        <f t="shared" si="60"/>
        <v>0</v>
      </c>
      <c r="X82">
        <f t="shared" si="61"/>
        <v>0</v>
      </c>
      <c r="Y82" s="61" t="str">
        <f t="shared" si="75"/>
        <v>N</v>
      </c>
      <c r="Z82" s="61" t="str">
        <f t="shared" si="76"/>
        <v>N</v>
      </c>
      <c r="AA82" s="61" t="str">
        <f t="shared" si="77"/>
        <v>N</v>
      </c>
      <c r="AB82" s="99" t="str">
        <f t="shared" si="78"/>
        <v/>
      </c>
      <c r="AC82" s="99" t="str">
        <f t="shared" si="79"/>
        <v/>
      </c>
      <c r="AD82" s="99" t="str">
        <f t="shared" si="80"/>
        <v/>
      </c>
      <c r="AE82" s="99" t="str">
        <f t="shared" si="81"/>
        <v/>
      </c>
      <c r="AH82" t="str">
        <f t="shared" si="82"/>
        <v/>
      </c>
      <c r="AI82" t="str">
        <f t="shared" si="83"/>
        <v/>
      </c>
      <c r="AJ82" t="str">
        <f>IF(Dashboard!N82="P",IF(AJ81="",1,AJ81+1),"")</f>
        <v/>
      </c>
      <c r="AK82" t="str">
        <f>IF(Dashboard!N82="B",IF(AK81="",1,AK81+1),"")</f>
        <v/>
      </c>
      <c r="AL82" s="1" t="str">
        <f t="shared" si="63"/>
        <v>00000</v>
      </c>
      <c r="AM82" s="1" t="str">
        <f t="shared" si="63"/>
        <v>00000</v>
      </c>
      <c r="AN82" s="1" t="str">
        <f t="shared" si="93"/>
        <v>000000</v>
      </c>
      <c r="AO82" s="1" t="str">
        <f t="shared" si="94"/>
        <v>000000</v>
      </c>
      <c r="AP82" t="str">
        <f t="shared" si="84"/>
        <v>B</v>
      </c>
      <c r="AQ82" t="str">
        <f t="shared" si="64"/>
        <v/>
      </c>
      <c r="AR82" t="str">
        <f t="shared" si="89"/>
        <v/>
      </c>
      <c r="AS82" t="str">
        <f t="shared" si="90"/>
        <v/>
      </c>
      <c r="AT82" t="str">
        <f t="shared" si="91"/>
        <v/>
      </c>
      <c r="AU82">
        <f t="shared" si="85"/>
        <v>1</v>
      </c>
      <c r="AV82" t="str">
        <f t="shared" si="86"/>
        <v/>
      </c>
    </row>
    <row r="83" spans="1:48" ht="15.75" thickBot="1" x14ac:dyDescent="0.3">
      <c r="A83" s="37" t="str">
        <f t="shared" si="65"/>
        <v/>
      </c>
      <c r="B83" s="38" t="str">
        <f t="shared" si="87"/>
        <v/>
      </c>
      <c r="C83" s="38" t="str">
        <f t="shared" si="66"/>
        <v/>
      </c>
      <c r="D83" s="38" t="str">
        <f t="shared" si="67"/>
        <v/>
      </c>
      <c r="E83" s="70"/>
      <c r="G83" s="75" t="str">
        <f>IF(Dashboard!N83="","",Dashboard!N83)</f>
        <v/>
      </c>
      <c r="I83" s="37" t="str">
        <f t="shared" si="68"/>
        <v/>
      </c>
      <c r="J83" s="20" t="str">
        <f t="shared" si="53"/>
        <v/>
      </c>
      <c r="K83" s="20" t="str">
        <f t="shared" si="50"/>
        <v/>
      </c>
      <c r="L83" s="20" t="str">
        <f t="shared" si="69"/>
        <v/>
      </c>
      <c r="M83" s="20" t="str">
        <f t="shared" si="70"/>
        <v/>
      </c>
      <c r="N83" s="11" t="str">
        <f t="shared" si="71"/>
        <v/>
      </c>
      <c r="O83" s="101" t="str">
        <f>IF(G83="","",IF(A83="NB",O82,IF(N83="",O82+M83,SUM($N$5:$N83))))</f>
        <v/>
      </c>
      <c r="P83" t="str">
        <f t="shared" si="92"/>
        <v/>
      </c>
      <c r="R83" s="101" t="str">
        <f t="shared" si="72"/>
        <v/>
      </c>
      <c r="S83" t="str">
        <f t="shared" si="73"/>
        <v/>
      </c>
      <c r="T83" t="str">
        <f t="shared" si="74"/>
        <v/>
      </c>
      <c r="U83">
        <f t="shared" si="58"/>
        <v>0</v>
      </c>
      <c r="V83">
        <f t="shared" si="59"/>
        <v>0</v>
      </c>
      <c r="W83">
        <f t="shared" si="60"/>
        <v>0</v>
      </c>
      <c r="X83">
        <f t="shared" si="61"/>
        <v>0</v>
      </c>
      <c r="Y83" s="61" t="str">
        <f t="shared" si="75"/>
        <v>N</v>
      </c>
      <c r="Z83" s="61" t="str">
        <f t="shared" si="76"/>
        <v>N</v>
      </c>
      <c r="AA83" s="61" t="str">
        <f t="shared" si="77"/>
        <v>N</v>
      </c>
      <c r="AB83" s="99" t="str">
        <f t="shared" si="78"/>
        <v/>
      </c>
      <c r="AC83" s="99" t="str">
        <f t="shared" si="79"/>
        <v/>
      </c>
      <c r="AD83" s="99" t="str">
        <f t="shared" si="80"/>
        <v/>
      </c>
      <c r="AE83" s="99" t="str">
        <f t="shared" si="81"/>
        <v/>
      </c>
      <c r="AH83" t="str">
        <f t="shared" si="82"/>
        <v/>
      </c>
      <c r="AI83" t="str">
        <f t="shared" si="83"/>
        <v/>
      </c>
      <c r="AJ83" t="str">
        <f>IF(Dashboard!N83="P",IF(AJ82="",1,AJ82+1),"")</f>
        <v/>
      </c>
      <c r="AK83" t="str">
        <f>IF(Dashboard!N83="B",IF(AK82="",1,AK82+1),"")</f>
        <v/>
      </c>
      <c r="AL83" s="1" t="str">
        <f t="shared" si="63"/>
        <v>00000</v>
      </c>
      <c r="AM83" s="1" t="str">
        <f t="shared" si="63"/>
        <v>00000</v>
      </c>
      <c r="AN83" s="1" t="str">
        <f t="shared" si="93"/>
        <v>000000</v>
      </c>
      <c r="AO83" s="1" t="str">
        <f t="shared" si="94"/>
        <v>000000</v>
      </c>
      <c r="AP83" t="str">
        <f t="shared" si="84"/>
        <v>B</v>
      </c>
      <c r="AQ83" t="str">
        <f t="shared" si="64"/>
        <v/>
      </c>
      <c r="AR83" t="str">
        <f t="shared" si="89"/>
        <v/>
      </c>
      <c r="AS83" t="str">
        <f t="shared" si="90"/>
        <v/>
      </c>
      <c r="AT83" t="str">
        <f t="shared" si="91"/>
        <v/>
      </c>
      <c r="AU83">
        <f t="shared" si="85"/>
        <v>1</v>
      </c>
      <c r="AV83" t="str">
        <f t="shared" si="86"/>
        <v/>
      </c>
    </row>
    <row r="84" spans="1:48" ht="15.75" thickBot="1" x14ac:dyDescent="0.3">
      <c r="A84" s="37" t="str">
        <f t="shared" si="65"/>
        <v/>
      </c>
      <c r="B84" s="38" t="str">
        <f t="shared" si="87"/>
        <v/>
      </c>
      <c r="C84" s="38" t="str">
        <f t="shared" si="66"/>
        <v/>
      </c>
      <c r="D84" s="38" t="str">
        <f t="shared" si="67"/>
        <v/>
      </c>
      <c r="E84" s="71"/>
      <c r="G84" s="75" t="str">
        <f>IF(Dashboard!N84="","",Dashboard!N84)</f>
        <v/>
      </c>
      <c r="I84" s="37" t="str">
        <f t="shared" si="68"/>
        <v/>
      </c>
      <c r="J84" s="20" t="str">
        <f t="shared" si="53"/>
        <v/>
      </c>
      <c r="K84" s="20" t="str">
        <f t="shared" si="50"/>
        <v/>
      </c>
      <c r="L84" s="20" t="str">
        <f t="shared" si="69"/>
        <v/>
      </c>
      <c r="M84" s="20" t="str">
        <f t="shared" si="70"/>
        <v/>
      </c>
      <c r="N84" s="11" t="str">
        <f t="shared" si="71"/>
        <v/>
      </c>
      <c r="O84" s="101" t="str">
        <f>IF(G84="","",IF(A84="NB",O83,IF(N84="",O83+M84,SUM($N$5:$N84))))</f>
        <v/>
      </c>
      <c r="P84" t="str">
        <f t="shared" si="92"/>
        <v/>
      </c>
      <c r="R84" s="101" t="str">
        <f t="shared" si="72"/>
        <v/>
      </c>
      <c r="S84" t="str">
        <f t="shared" si="73"/>
        <v/>
      </c>
      <c r="T84" t="str">
        <f t="shared" si="74"/>
        <v/>
      </c>
      <c r="U84">
        <f t="shared" si="58"/>
        <v>0</v>
      </c>
      <c r="V84">
        <f t="shared" si="59"/>
        <v>0</v>
      </c>
      <c r="W84">
        <f t="shared" si="60"/>
        <v>0</v>
      </c>
      <c r="X84">
        <f t="shared" si="61"/>
        <v>0</v>
      </c>
      <c r="Y84" s="61" t="str">
        <f t="shared" si="75"/>
        <v>N</v>
      </c>
      <c r="Z84" s="61" t="str">
        <f t="shared" si="76"/>
        <v>N</v>
      </c>
      <c r="AA84" s="61" t="str">
        <f t="shared" si="77"/>
        <v>N</v>
      </c>
      <c r="AB84" s="99" t="str">
        <f t="shared" si="78"/>
        <v/>
      </c>
      <c r="AC84" s="99" t="str">
        <f t="shared" si="79"/>
        <v/>
      </c>
      <c r="AD84" s="99" t="str">
        <f t="shared" si="80"/>
        <v/>
      </c>
      <c r="AE84" s="99" t="str">
        <f t="shared" si="81"/>
        <v/>
      </c>
      <c r="AH84" t="str">
        <f t="shared" si="82"/>
        <v/>
      </c>
      <c r="AI84" t="str">
        <f t="shared" si="83"/>
        <v/>
      </c>
      <c r="AJ84" t="str">
        <f>IF(Dashboard!N84="P",IF(AJ83="",1,AJ83+1),"")</f>
        <v/>
      </c>
      <c r="AK84" t="str">
        <f>IF(Dashboard!N84="B",IF(AK83="",1,AK83+1),"")</f>
        <v/>
      </c>
      <c r="AL84" s="1" t="str">
        <f t="shared" si="63"/>
        <v>00000</v>
      </c>
      <c r="AM84" s="1" t="str">
        <f t="shared" si="63"/>
        <v>00000</v>
      </c>
      <c r="AN84" s="1" t="str">
        <f t="shared" si="93"/>
        <v>000000</v>
      </c>
      <c r="AO84" s="1" t="str">
        <f t="shared" si="94"/>
        <v>000000</v>
      </c>
      <c r="AP84" t="str">
        <f t="shared" si="84"/>
        <v>B</v>
      </c>
      <c r="AQ84" t="str">
        <f t="shared" si="64"/>
        <v/>
      </c>
      <c r="AR84" t="str">
        <f t="shared" si="89"/>
        <v/>
      </c>
      <c r="AS84" t="str">
        <f t="shared" si="90"/>
        <v/>
      </c>
      <c r="AT84" t="str">
        <f t="shared" si="91"/>
        <v/>
      </c>
      <c r="AU84">
        <f t="shared" si="85"/>
        <v>1</v>
      </c>
      <c r="AV84" t="str">
        <f t="shared" si="86"/>
        <v/>
      </c>
    </row>
    <row r="85" spans="1:48" ht="15.75" thickBot="1" x14ac:dyDescent="0.3">
      <c r="A85" s="37" t="str">
        <f t="shared" si="65"/>
        <v/>
      </c>
      <c r="B85" s="38" t="str">
        <f t="shared" si="87"/>
        <v/>
      </c>
      <c r="C85" s="38" t="str">
        <f t="shared" si="66"/>
        <v/>
      </c>
      <c r="D85" s="38" t="str">
        <f t="shared" si="67"/>
        <v/>
      </c>
      <c r="E85" s="73"/>
      <c r="G85" s="75" t="str">
        <f>IF(Dashboard!N85="","",Dashboard!N85)</f>
        <v/>
      </c>
      <c r="I85" s="37" t="str">
        <f t="shared" si="68"/>
        <v/>
      </c>
      <c r="J85" s="20" t="str">
        <f t="shared" ref="J85:J100" si="95">IF(G84="","",IF(AI85="TG",IF(G83="B",IF(AND(AT85=C85,LEN(C85)&gt;0,NOT(C85="B")),LEFT(C85)&amp;(IF((AU85-3)&lt;0,"",AU85-3)),AT85),""),AD85))</f>
        <v/>
      </c>
      <c r="K85" s="20" t="str">
        <f t="shared" si="50"/>
        <v/>
      </c>
      <c r="L85" s="20" t="str">
        <f t="shared" si="69"/>
        <v/>
      </c>
      <c r="M85" s="20" t="str">
        <f t="shared" si="70"/>
        <v/>
      </c>
      <c r="N85" s="11" t="str">
        <f t="shared" si="71"/>
        <v/>
      </c>
      <c r="O85" s="101" t="str">
        <f>IF(G85="","",IF(A85="NB",O84,IF(N85="",O84+M85,SUM($N$5:$N85))))</f>
        <v/>
      </c>
      <c r="P85" t="str">
        <f t="shared" si="92"/>
        <v/>
      </c>
      <c r="R85" s="101" t="str">
        <f t="shared" si="72"/>
        <v/>
      </c>
      <c r="S85" t="str">
        <f t="shared" si="73"/>
        <v/>
      </c>
      <c r="T85" t="str">
        <f t="shared" si="74"/>
        <v/>
      </c>
      <c r="U85">
        <f t="shared" si="58"/>
        <v>0</v>
      </c>
      <c r="V85">
        <f t="shared" si="59"/>
        <v>0</v>
      </c>
      <c r="W85">
        <f t="shared" si="60"/>
        <v>0</v>
      </c>
      <c r="X85">
        <f t="shared" si="61"/>
        <v>0</v>
      </c>
      <c r="Y85" s="61" t="str">
        <f t="shared" si="75"/>
        <v>N</v>
      </c>
      <c r="Z85" s="61" t="str">
        <f t="shared" si="76"/>
        <v>N</v>
      </c>
      <c r="AA85" s="61" t="str">
        <f t="shared" si="77"/>
        <v>N</v>
      </c>
      <c r="AB85" s="99" t="str">
        <f t="shared" si="78"/>
        <v/>
      </c>
      <c r="AC85" s="99" t="str">
        <f t="shared" si="79"/>
        <v/>
      </c>
      <c r="AD85" s="99" t="str">
        <f t="shared" si="80"/>
        <v/>
      </c>
      <c r="AE85" s="99" t="str">
        <f t="shared" si="81"/>
        <v/>
      </c>
      <c r="AH85" t="str">
        <f t="shared" si="82"/>
        <v/>
      </c>
      <c r="AI85" t="str">
        <f t="shared" si="83"/>
        <v/>
      </c>
      <c r="AJ85" t="str">
        <f>IF(Dashboard!N85="P",IF(AJ84="",1,AJ84+1),"")</f>
        <v/>
      </c>
      <c r="AK85" t="str">
        <f>IF(Dashboard!N85="B",IF(AK84="",1,AK84+1),"")</f>
        <v/>
      </c>
      <c r="AL85" s="1" t="str">
        <f t="shared" si="63"/>
        <v>00000</v>
      </c>
      <c r="AM85" s="1" t="str">
        <f t="shared" si="63"/>
        <v>00000</v>
      </c>
      <c r="AN85" s="1" t="str">
        <f t="shared" si="93"/>
        <v>000000</v>
      </c>
      <c r="AO85" s="1" t="str">
        <f t="shared" si="94"/>
        <v>000000</v>
      </c>
      <c r="AP85" t="str">
        <f t="shared" si="84"/>
        <v>B</v>
      </c>
      <c r="AQ85" t="str">
        <f t="shared" si="64"/>
        <v/>
      </c>
      <c r="AR85" t="str">
        <f t="shared" si="89"/>
        <v/>
      </c>
      <c r="AS85" t="str">
        <f t="shared" si="90"/>
        <v/>
      </c>
      <c r="AT85" t="str">
        <f t="shared" si="91"/>
        <v/>
      </c>
      <c r="AU85">
        <f t="shared" si="85"/>
        <v>1</v>
      </c>
      <c r="AV85" t="str">
        <f t="shared" si="86"/>
        <v/>
      </c>
    </row>
    <row r="86" spans="1:48" ht="15.75" thickBot="1" x14ac:dyDescent="0.3">
      <c r="A86" s="37" t="str">
        <f t="shared" si="65"/>
        <v/>
      </c>
      <c r="B86" s="38" t="str">
        <f t="shared" si="87"/>
        <v/>
      </c>
      <c r="C86" s="38" t="str">
        <f t="shared" si="66"/>
        <v/>
      </c>
      <c r="D86" s="38" t="str">
        <f t="shared" si="67"/>
        <v/>
      </c>
      <c r="E86" s="70"/>
      <c r="G86" s="75" t="str">
        <f>IF(Dashboard!N86="","",Dashboard!N86)</f>
        <v/>
      </c>
      <c r="I86" s="37" t="str">
        <f t="shared" si="68"/>
        <v/>
      </c>
      <c r="J86" s="20" t="str">
        <f t="shared" si="95"/>
        <v/>
      </c>
      <c r="K86" s="20" t="str">
        <f t="shared" si="50"/>
        <v/>
      </c>
      <c r="L86" s="20" t="str">
        <f t="shared" si="69"/>
        <v/>
      </c>
      <c r="M86" s="20" t="str">
        <f t="shared" si="70"/>
        <v/>
      </c>
      <c r="N86" s="11" t="str">
        <f t="shared" si="71"/>
        <v/>
      </c>
      <c r="O86" s="101" t="str">
        <f>IF(G86="","",IF(A86="NB",O85,IF(N86="",O85+M86,SUM($N$5:$N86))))</f>
        <v/>
      </c>
      <c r="P86" t="str">
        <f t="shared" si="92"/>
        <v/>
      </c>
      <c r="R86" s="101" t="str">
        <f t="shared" si="72"/>
        <v/>
      </c>
      <c r="S86" t="str">
        <f t="shared" si="73"/>
        <v/>
      </c>
      <c r="T86" t="str">
        <f t="shared" si="74"/>
        <v/>
      </c>
      <c r="U86">
        <f t="shared" si="58"/>
        <v>0</v>
      </c>
      <c r="V86">
        <f t="shared" si="59"/>
        <v>0</v>
      </c>
      <c r="W86">
        <f t="shared" si="60"/>
        <v>0</v>
      </c>
      <c r="X86">
        <f t="shared" si="61"/>
        <v>0</v>
      </c>
      <c r="Y86" s="61" t="str">
        <f t="shared" si="75"/>
        <v>N</v>
      </c>
      <c r="Z86" s="61" t="str">
        <f t="shared" si="76"/>
        <v>N</v>
      </c>
      <c r="AA86" s="61" t="str">
        <f t="shared" si="77"/>
        <v>N</v>
      </c>
      <c r="AB86" s="99" t="str">
        <f t="shared" si="78"/>
        <v/>
      </c>
      <c r="AC86" s="99" t="str">
        <f t="shared" si="79"/>
        <v/>
      </c>
      <c r="AD86" s="99" t="str">
        <f t="shared" si="80"/>
        <v/>
      </c>
      <c r="AE86" s="99" t="str">
        <f t="shared" si="81"/>
        <v/>
      </c>
      <c r="AH86" t="str">
        <f t="shared" si="82"/>
        <v/>
      </c>
      <c r="AI86" t="str">
        <f t="shared" si="83"/>
        <v/>
      </c>
      <c r="AJ86" t="str">
        <f>IF(Dashboard!N86="P",IF(AJ85="",1,AJ85+1),"")</f>
        <v/>
      </c>
      <c r="AK86" t="str">
        <f>IF(Dashboard!N86="B",IF(AK85="",1,AK85+1),"")</f>
        <v/>
      </c>
      <c r="AL86" s="1" t="str">
        <f t="shared" si="63"/>
        <v>00000</v>
      </c>
      <c r="AM86" s="1" t="str">
        <f t="shared" si="63"/>
        <v>00000</v>
      </c>
      <c r="AN86" s="1" t="str">
        <f t="shared" si="93"/>
        <v>000000</v>
      </c>
      <c r="AO86" s="1" t="str">
        <f t="shared" si="94"/>
        <v>000000</v>
      </c>
      <c r="AP86" t="str">
        <f t="shared" si="84"/>
        <v>B</v>
      </c>
      <c r="AQ86" t="str">
        <f t="shared" si="64"/>
        <v/>
      </c>
      <c r="AR86" t="str">
        <f t="shared" si="89"/>
        <v/>
      </c>
      <c r="AS86" t="str">
        <f t="shared" si="90"/>
        <v/>
      </c>
      <c r="AT86" t="str">
        <f t="shared" si="91"/>
        <v/>
      </c>
      <c r="AU86">
        <f t="shared" si="85"/>
        <v>1</v>
      </c>
      <c r="AV86" t="str">
        <f t="shared" si="86"/>
        <v/>
      </c>
    </row>
    <row r="87" spans="1:48" ht="15.75" thickBot="1" x14ac:dyDescent="0.3">
      <c r="A87" s="37" t="str">
        <f t="shared" si="65"/>
        <v/>
      </c>
      <c r="B87" s="38" t="str">
        <f t="shared" si="87"/>
        <v/>
      </c>
      <c r="C87" s="38" t="str">
        <f t="shared" si="66"/>
        <v/>
      </c>
      <c r="D87" s="38" t="str">
        <f t="shared" si="67"/>
        <v/>
      </c>
      <c r="E87" s="70"/>
      <c r="G87" s="75" t="str">
        <f>IF(Dashboard!N87="","",Dashboard!N87)</f>
        <v/>
      </c>
      <c r="I87" s="37" t="str">
        <f t="shared" si="68"/>
        <v/>
      </c>
      <c r="J87" s="20" t="str">
        <f t="shared" si="95"/>
        <v/>
      </c>
      <c r="K87" s="20" t="str">
        <f t="shared" ref="K87:K100" si="96">IF(G86="","",IF(AI87="TG",IF(G85="P",IF(AND(AT87=D87,LEN(D87)&gt;0,NOT(C87="B")),LEFT(D87)&amp;IF((AU87-3)&lt;0,"",AU87-3),AT87),""),AE87))</f>
        <v/>
      </c>
      <c r="L87" s="20" t="str">
        <f t="shared" si="69"/>
        <v/>
      </c>
      <c r="M87" s="20" t="str">
        <f t="shared" si="70"/>
        <v/>
      </c>
      <c r="N87" s="11" t="str">
        <f t="shared" si="71"/>
        <v/>
      </c>
      <c r="O87" s="101" t="str">
        <f>IF(G87="","",IF(A87="NB",O86,IF(N87="",O86+M87,SUM($N$5:$N87))))</f>
        <v/>
      </c>
      <c r="P87" t="str">
        <f t="shared" si="92"/>
        <v/>
      </c>
      <c r="R87" s="101" t="str">
        <f t="shared" si="72"/>
        <v/>
      </c>
      <c r="S87" t="str">
        <f t="shared" si="73"/>
        <v/>
      </c>
      <c r="T87" t="str">
        <f t="shared" si="74"/>
        <v/>
      </c>
      <c r="U87">
        <f t="shared" si="58"/>
        <v>0</v>
      </c>
      <c r="V87">
        <f t="shared" si="59"/>
        <v>0</v>
      </c>
      <c r="W87">
        <f t="shared" si="60"/>
        <v>0</v>
      </c>
      <c r="X87">
        <f t="shared" si="61"/>
        <v>0</v>
      </c>
      <c r="Y87" s="61" t="str">
        <f t="shared" si="75"/>
        <v>N</v>
      </c>
      <c r="Z87" s="61" t="str">
        <f t="shared" si="76"/>
        <v>N</v>
      </c>
      <c r="AA87" s="61" t="str">
        <f t="shared" si="77"/>
        <v>N</v>
      </c>
      <c r="AB87" s="99" t="str">
        <f t="shared" si="78"/>
        <v/>
      </c>
      <c r="AC87" s="99" t="str">
        <f t="shared" si="79"/>
        <v/>
      </c>
      <c r="AD87" s="99" t="str">
        <f t="shared" si="80"/>
        <v/>
      </c>
      <c r="AE87" s="99" t="str">
        <f t="shared" si="81"/>
        <v/>
      </c>
      <c r="AH87" t="str">
        <f t="shared" si="82"/>
        <v/>
      </c>
      <c r="AI87" t="str">
        <f t="shared" si="83"/>
        <v/>
      </c>
      <c r="AJ87" t="str">
        <f>IF(Dashboard!N87="P",IF(AJ86="",1,AJ86+1),"")</f>
        <v/>
      </c>
      <c r="AK87" t="str">
        <f>IF(Dashboard!N87="B",IF(AK86="",1,AK86+1),"")</f>
        <v/>
      </c>
      <c r="AL87" s="1" t="str">
        <f t="shared" si="63"/>
        <v>00000</v>
      </c>
      <c r="AM87" s="1" t="str">
        <f t="shared" si="63"/>
        <v>00000</v>
      </c>
      <c r="AN87" s="1" t="str">
        <f t="shared" si="93"/>
        <v>000000</v>
      </c>
      <c r="AO87" s="1" t="str">
        <f t="shared" si="94"/>
        <v>000000</v>
      </c>
      <c r="AP87" t="str">
        <f t="shared" si="84"/>
        <v>B</v>
      </c>
      <c r="AQ87" t="str">
        <f t="shared" si="64"/>
        <v/>
      </c>
      <c r="AR87" t="str">
        <f t="shared" si="89"/>
        <v/>
      </c>
      <c r="AS87" t="str">
        <f t="shared" si="90"/>
        <v/>
      </c>
      <c r="AT87" t="str">
        <f t="shared" si="91"/>
        <v/>
      </c>
      <c r="AU87">
        <f t="shared" si="85"/>
        <v>1</v>
      </c>
      <c r="AV87" t="str">
        <f t="shared" si="86"/>
        <v/>
      </c>
    </row>
    <row r="88" spans="1:48" ht="15.75" thickBot="1" x14ac:dyDescent="0.3">
      <c r="A88" s="37" t="str">
        <f t="shared" si="65"/>
        <v/>
      </c>
      <c r="B88" s="38" t="str">
        <f t="shared" si="87"/>
        <v/>
      </c>
      <c r="C88" s="38" t="str">
        <f t="shared" si="66"/>
        <v/>
      </c>
      <c r="D88" s="38" t="str">
        <f t="shared" si="67"/>
        <v/>
      </c>
      <c r="E88" s="70"/>
      <c r="G88" s="75" t="str">
        <f>IF(Dashboard!N88="","",Dashboard!N88)</f>
        <v/>
      </c>
      <c r="I88" s="37" t="str">
        <f t="shared" si="68"/>
        <v/>
      </c>
      <c r="J88" s="20" t="str">
        <f t="shared" si="95"/>
        <v/>
      </c>
      <c r="K88" s="20" t="str">
        <f t="shared" si="96"/>
        <v/>
      </c>
      <c r="L88" s="20" t="str">
        <f t="shared" si="69"/>
        <v/>
      </c>
      <c r="M88" s="20" t="str">
        <f t="shared" si="70"/>
        <v/>
      </c>
      <c r="N88" s="11" t="str">
        <f t="shared" si="71"/>
        <v/>
      </c>
      <c r="O88" s="101" t="str">
        <f>IF(G88="","",IF(A88="NB",O87,IF(N88="",O87+M88,SUM($N$5:$N88))))</f>
        <v/>
      </c>
      <c r="P88" t="str">
        <f t="shared" si="92"/>
        <v/>
      </c>
      <c r="R88" s="101" t="str">
        <f t="shared" si="72"/>
        <v/>
      </c>
      <c r="S88" t="str">
        <f t="shared" si="73"/>
        <v/>
      </c>
      <c r="T88" t="str">
        <f t="shared" si="74"/>
        <v/>
      </c>
      <c r="U88">
        <f t="shared" si="58"/>
        <v>0</v>
      </c>
      <c r="V88">
        <f t="shared" si="59"/>
        <v>0</v>
      </c>
      <c r="W88">
        <f t="shared" si="60"/>
        <v>0</v>
      </c>
      <c r="X88">
        <f t="shared" si="61"/>
        <v>0</v>
      </c>
      <c r="Y88" s="61" t="str">
        <f t="shared" si="75"/>
        <v>N</v>
      </c>
      <c r="Z88" s="61" t="str">
        <f t="shared" si="76"/>
        <v>N</v>
      </c>
      <c r="AA88" s="61" t="str">
        <f t="shared" si="77"/>
        <v>N</v>
      </c>
      <c r="AB88" s="99" t="str">
        <f t="shared" si="78"/>
        <v/>
      </c>
      <c r="AC88" s="99" t="str">
        <f t="shared" si="79"/>
        <v/>
      </c>
      <c r="AD88" s="99" t="str">
        <f t="shared" si="80"/>
        <v/>
      </c>
      <c r="AE88" s="99" t="str">
        <f t="shared" si="81"/>
        <v/>
      </c>
      <c r="AH88" t="str">
        <f t="shared" si="82"/>
        <v/>
      </c>
      <c r="AI88" t="str">
        <f t="shared" si="83"/>
        <v/>
      </c>
      <c r="AJ88" t="str">
        <f>IF(Dashboard!N88="P",IF(AJ87="",1,AJ87+1),"")</f>
        <v/>
      </c>
      <c r="AK88" t="str">
        <f>IF(Dashboard!N88="B",IF(AK87="",1,AK87+1),"")</f>
        <v/>
      </c>
      <c r="AL88" s="1" t="str">
        <f t="shared" si="63"/>
        <v>00000</v>
      </c>
      <c r="AM88" s="1" t="str">
        <f t="shared" si="63"/>
        <v>00000</v>
      </c>
      <c r="AN88" s="1" t="str">
        <f t="shared" si="93"/>
        <v>000000</v>
      </c>
      <c r="AO88" s="1" t="str">
        <f t="shared" si="94"/>
        <v>000000</v>
      </c>
      <c r="AP88" t="str">
        <f t="shared" si="84"/>
        <v>B</v>
      </c>
      <c r="AQ88" t="str">
        <f t="shared" si="64"/>
        <v/>
      </c>
      <c r="AR88" t="str">
        <f t="shared" si="89"/>
        <v/>
      </c>
      <c r="AS88" t="str">
        <f t="shared" si="90"/>
        <v/>
      </c>
      <c r="AT88" t="str">
        <f t="shared" si="91"/>
        <v/>
      </c>
      <c r="AU88">
        <f t="shared" si="85"/>
        <v>1</v>
      </c>
      <c r="AV88" t="str">
        <f t="shared" si="86"/>
        <v/>
      </c>
    </row>
    <row r="89" spans="1:48" ht="15.75" thickBot="1" x14ac:dyDescent="0.3">
      <c r="A89" s="37" t="str">
        <f t="shared" si="65"/>
        <v/>
      </c>
      <c r="B89" s="38" t="str">
        <f t="shared" si="87"/>
        <v/>
      </c>
      <c r="C89" s="38" t="str">
        <f t="shared" si="66"/>
        <v/>
      </c>
      <c r="D89" s="38" t="str">
        <f t="shared" si="67"/>
        <v/>
      </c>
      <c r="E89" s="71"/>
      <c r="G89" s="75" t="str">
        <f>IF(Dashboard!N89="","",Dashboard!N89)</f>
        <v/>
      </c>
      <c r="I89" s="37" t="str">
        <f t="shared" si="68"/>
        <v/>
      </c>
      <c r="J89" s="20" t="str">
        <f t="shared" si="95"/>
        <v/>
      </c>
      <c r="K89" s="20" t="str">
        <f t="shared" si="96"/>
        <v/>
      </c>
      <c r="L89" s="20" t="str">
        <f t="shared" si="69"/>
        <v/>
      </c>
      <c r="M89" s="20" t="str">
        <f t="shared" si="70"/>
        <v/>
      </c>
      <c r="N89" s="11" t="str">
        <f t="shared" si="71"/>
        <v/>
      </c>
      <c r="O89" s="101" t="str">
        <f>IF(G89="","",IF(A89="NB",O88,IF(N89="",O88+M89,SUM($N$5:$N89))))</f>
        <v/>
      </c>
      <c r="P89" t="str">
        <f t="shared" si="92"/>
        <v/>
      </c>
      <c r="R89" s="101" t="str">
        <f t="shared" si="72"/>
        <v/>
      </c>
      <c r="S89" t="str">
        <f t="shared" si="73"/>
        <v/>
      </c>
      <c r="T89" t="str">
        <f t="shared" si="74"/>
        <v/>
      </c>
      <c r="U89">
        <f t="shared" si="58"/>
        <v>0</v>
      </c>
      <c r="V89">
        <f t="shared" si="59"/>
        <v>0</v>
      </c>
      <c r="W89">
        <f t="shared" si="60"/>
        <v>0</v>
      </c>
      <c r="X89">
        <f t="shared" si="61"/>
        <v>0</v>
      </c>
      <c r="Y89" s="61" t="str">
        <f t="shared" si="75"/>
        <v>N</v>
      </c>
      <c r="Z89" s="61" t="str">
        <f t="shared" si="76"/>
        <v>N</v>
      </c>
      <c r="AA89" s="61" t="str">
        <f t="shared" si="77"/>
        <v>N</v>
      </c>
      <c r="AB89" s="99" t="str">
        <f t="shared" si="78"/>
        <v/>
      </c>
      <c r="AC89" s="99" t="str">
        <f t="shared" si="79"/>
        <v/>
      </c>
      <c r="AD89" s="99" t="str">
        <f t="shared" si="80"/>
        <v/>
      </c>
      <c r="AE89" s="99" t="str">
        <f t="shared" si="81"/>
        <v/>
      </c>
      <c r="AH89" t="str">
        <f t="shared" si="82"/>
        <v/>
      </c>
      <c r="AI89" t="str">
        <f t="shared" si="83"/>
        <v/>
      </c>
      <c r="AJ89" t="str">
        <f>IF(Dashboard!N89="P",IF(AJ88="",1,AJ88+1),"")</f>
        <v/>
      </c>
      <c r="AK89" t="str">
        <f>IF(Dashboard!N89="B",IF(AK88="",1,AK88+1),"")</f>
        <v/>
      </c>
      <c r="AL89" s="1" t="str">
        <f t="shared" si="63"/>
        <v>00000</v>
      </c>
      <c r="AM89" s="1" t="str">
        <f t="shared" si="63"/>
        <v>00000</v>
      </c>
      <c r="AN89" s="1" t="str">
        <f t="shared" si="93"/>
        <v>000000</v>
      </c>
      <c r="AO89" s="1" t="str">
        <f t="shared" si="94"/>
        <v>000000</v>
      </c>
      <c r="AP89" t="str">
        <f t="shared" si="84"/>
        <v>B</v>
      </c>
      <c r="AQ89" t="str">
        <f t="shared" si="64"/>
        <v/>
      </c>
      <c r="AR89" t="str">
        <f t="shared" si="89"/>
        <v/>
      </c>
      <c r="AS89" t="str">
        <f t="shared" si="90"/>
        <v/>
      </c>
      <c r="AT89" t="str">
        <f t="shared" si="91"/>
        <v/>
      </c>
      <c r="AU89">
        <f t="shared" si="85"/>
        <v>1</v>
      </c>
      <c r="AV89" t="str">
        <f t="shared" si="86"/>
        <v/>
      </c>
    </row>
    <row r="90" spans="1:48" ht="15.75" thickBot="1" x14ac:dyDescent="0.3">
      <c r="A90" s="37" t="str">
        <f t="shared" si="65"/>
        <v/>
      </c>
      <c r="B90" s="38" t="str">
        <f t="shared" si="87"/>
        <v/>
      </c>
      <c r="C90" s="38" t="str">
        <f t="shared" si="66"/>
        <v/>
      </c>
      <c r="D90" s="38" t="str">
        <f t="shared" si="67"/>
        <v/>
      </c>
      <c r="E90" s="73"/>
      <c r="G90" s="75" t="str">
        <f>IF(Dashboard!N90="","",Dashboard!N90)</f>
        <v/>
      </c>
      <c r="I90" s="37" t="str">
        <f t="shared" si="68"/>
        <v/>
      </c>
      <c r="J90" s="20" t="str">
        <f t="shared" si="95"/>
        <v/>
      </c>
      <c r="K90" s="20" t="str">
        <f t="shared" si="96"/>
        <v/>
      </c>
      <c r="L90" s="20" t="str">
        <f t="shared" si="69"/>
        <v/>
      </c>
      <c r="M90" s="20" t="str">
        <f t="shared" si="70"/>
        <v/>
      </c>
      <c r="N90" s="11" t="str">
        <f t="shared" si="71"/>
        <v/>
      </c>
      <c r="O90" s="101" t="str">
        <f>IF(G90="","",IF(A90="NB",O89,IF(N90="",O89+M90,SUM($N$5:$N90))))</f>
        <v/>
      </c>
      <c r="P90" t="str">
        <f t="shared" si="92"/>
        <v/>
      </c>
      <c r="R90" s="101" t="str">
        <f t="shared" si="72"/>
        <v/>
      </c>
      <c r="S90" t="str">
        <f t="shared" si="73"/>
        <v/>
      </c>
      <c r="T90" t="str">
        <f t="shared" si="74"/>
        <v/>
      </c>
      <c r="U90">
        <f t="shared" si="58"/>
        <v>0</v>
      </c>
      <c r="V90">
        <f t="shared" si="59"/>
        <v>0</v>
      </c>
      <c r="W90">
        <f t="shared" si="60"/>
        <v>0</v>
      </c>
      <c r="X90">
        <f t="shared" si="61"/>
        <v>0</v>
      </c>
      <c r="Y90" s="61" t="str">
        <f t="shared" si="75"/>
        <v>N</v>
      </c>
      <c r="Z90" s="61" t="str">
        <f t="shared" si="76"/>
        <v>N</v>
      </c>
      <c r="AA90" s="61" t="str">
        <f t="shared" si="77"/>
        <v>N</v>
      </c>
      <c r="AB90" s="99" t="str">
        <f t="shared" si="78"/>
        <v/>
      </c>
      <c r="AC90" s="99" t="str">
        <f t="shared" si="79"/>
        <v/>
      </c>
      <c r="AD90" s="99" t="str">
        <f t="shared" si="80"/>
        <v/>
      </c>
      <c r="AE90" s="99" t="str">
        <f t="shared" si="81"/>
        <v/>
      </c>
      <c r="AH90" t="str">
        <f t="shared" si="82"/>
        <v/>
      </c>
      <c r="AI90" t="str">
        <f t="shared" si="83"/>
        <v/>
      </c>
      <c r="AJ90" t="str">
        <f>IF(Dashboard!N90="P",IF(AJ89="",1,AJ89+1),"")</f>
        <v/>
      </c>
      <c r="AK90" t="str">
        <f>IF(Dashboard!N90="B",IF(AK89="",1,AK89+1),"")</f>
        <v/>
      </c>
      <c r="AL90" s="1" t="str">
        <f t="shared" ref="AL90:AM100" si="97">IF(AJ85="",0,AJ85)&amp;IF(AJ86="",0,AJ86)&amp;IF(AJ87="",0,AJ87)&amp;IF(AJ88="",0,AJ88)&amp;IF(AJ89="",0,AJ89)</f>
        <v>00000</v>
      </c>
      <c r="AM90" s="1" t="str">
        <f t="shared" si="97"/>
        <v>00000</v>
      </c>
      <c r="AN90" s="1" t="str">
        <f t="shared" si="93"/>
        <v>000000</v>
      </c>
      <c r="AO90" s="1" t="str">
        <f t="shared" si="94"/>
        <v>000000</v>
      </c>
      <c r="AP90" t="str">
        <f t="shared" si="84"/>
        <v>B</v>
      </c>
      <c r="AQ90" t="str">
        <f t="shared" si="64"/>
        <v/>
      </c>
      <c r="AR90" t="str">
        <f t="shared" si="89"/>
        <v/>
      </c>
      <c r="AS90" t="str">
        <f t="shared" si="90"/>
        <v/>
      </c>
      <c r="AT90" t="str">
        <f t="shared" si="91"/>
        <v/>
      </c>
      <c r="AU90">
        <f t="shared" si="85"/>
        <v>1</v>
      </c>
      <c r="AV90" t="str">
        <f t="shared" si="86"/>
        <v/>
      </c>
    </row>
    <row r="91" spans="1:48" ht="15.75" thickBot="1" x14ac:dyDescent="0.3">
      <c r="A91" s="37" t="str">
        <f t="shared" si="65"/>
        <v/>
      </c>
      <c r="B91" s="38" t="str">
        <f t="shared" si="87"/>
        <v/>
      </c>
      <c r="C91" s="38" t="str">
        <f t="shared" si="66"/>
        <v/>
      </c>
      <c r="D91" s="38" t="str">
        <f t="shared" si="67"/>
        <v/>
      </c>
      <c r="E91" s="70"/>
      <c r="G91" s="75" t="str">
        <f>IF(Dashboard!N91="","",Dashboard!N91)</f>
        <v/>
      </c>
      <c r="I91" s="37" t="str">
        <f t="shared" si="68"/>
        <v/>
      </c>
      <c r="J91" s="20" t="str">
        <f t="shared" si="95"/>
        <v/>
      </c>
      <c r="K91" s="20" t="str">
        <f t="shared" si="96"/>
        <v/>
      </c>
      <c r="L91" s="20" t="str">
        <f t="shared" si="69"/>
        <v/>
      </c>
      <c r="M91" s="20" t="str">
        <f t="shared" si="70"/>
        <v/>
      </c>
      <c r="N91" s="11" t="str">
        <f t="shared" si="71"/>
        <v/>
      </c>
      <c r="O91" s="101" t="str">
        <f>IF(G91="","",IF(A91="NB",O90,IF(N91="",O90+M91,SUM($N$5:$N91))))</f>
        <v/>
      </c>
      <c r="P91" t="str">
        <f t="shared" si="92"/>
        <v/>
      </c>
      <c r="R91" s="101" t="str">
        <f t="shared" si="72"/>
        <v/>
      </c>
      <c r="S91" t="str">
        <f t="shared" si="73"/>
        <v/>
      </c>
      <c r="T91" t="str">
        <f t="shared" si="74"/>
        <v/>
      </c>
      <c r="U91">
        <f t="shared" si="58"/>
        <v>0</v>
      </c>
      <c r="V91">
        <f t="shared" si="59"/>
        <v>0</v>
      </c>
      <c r="W91">
        <f t="shared" si="60"/>
        <v>0</v>
      </c>
      <c r="X91">
        <f t="shared" si="61"/>
        <v>0</v>
      </c>
      <c r="Y91" s="61" t="str">
        <f t="shared" si="75"/>
        <v>N</v>
      </c>
      <c r="Z91" s="61" t="str">
        <f t="shared" si="76"/>
        <v>N</v>
      </c>
      <c r="AA91" s="61" t="str">
        <f t="shared" si="77"/>
        <v>N</v>
      </c>
      <c r="AB91" s="99" t="str">
        <f t="shared" si="78"/>
        <v/>
      </c>
      <c r="AC91" s="99" t="str">
        <f t="shared" si="79"/>
        <v/>
      </c>
      <c r="AD91" s="99" t="str">
        <f t="shared" si="80"/>
        <v/>
      </c>
      <c r="AE91" s="99" t="str">
        <f t="shared" si="81"/>
        <v/>
      </c>
      <c r="AH91" t="str">
        <f t="shared" si="82"/>
        <v/>
      </c>
      <c r="AI91" t="str">
        <f t="shared" si="83"/>
        <v/>
      </c>
      <c r="AJ91" t="str">
        <f>IF(Dashboard!N91="P",IF(AJ90="",1,AJ90+1),"")</f>
        <v/>
      </c>
      <c r="AK91" t="str">
        <f>IF(Dashboard!N91="B",IF(AK90="",1,AK90+1),"")</f>
        <v/>
      </c>
      <c r="AL91" s="1" t="str">
        <f t="shared" si="97"/>
        <v>00000</v>
      </c>
      <c r="AM91" s="1" t="str">
        <f t="shared" si="97"/>
        <v>00000</v>
      </c>
      <c r="AN91" s="1" t="str">
        <f t="shared" si="93"/>
        <v>000000</v>
      </c>
      <c r="AO91" s="1" t="str">
        <f t="shared" si="94"/>
        <v>000000</v>
      </c>
      <c r="AP91" t="str">
        <f t="shared" si="84"/>
        <v>B</v>
      </c>
      <c r="AQ91" t="str">
        <f t="shared" si="64"/>
        <v/>
      </c>
      <c r="AR91" t="str">
        <f t="shared" si="89"/>
        <v/>
      </c>
      <c r="AS91" t="str">
        <f t="shared" si="90"/>
        <v/>
      </c>
      <c r="AT91" t="str">
        <f t="shared" si="91"/>
        <v/>
      </c>
      <c r="AU91">
        <f t="shared" si="85"/>
        <v>1</v>
      </c>
      <c r="AV91" t="str">
        <f t="shared" si="86"/>
        <v/>
      </c>
    </row>
    <row r="92" spans="1:48" ht="15.75" thickBot="1" x14ac:dyDescent="0.3">
      <c r="A92" s="37" t="str">
        <f t="shared" si="65"/>
        <v/>
      </c>
      <c r="B92" s="38" t="str">
        <f t="shared" si="87"/>
        <v/>
      </c>
      <c r="C92" s="38" t="str">
        <f t="shared" si="66"/>
        <v/>
      </c>
      <c r="D92" s="38" t="str">
        <f t="shared" si="67"/>
        <v/>
      </c>
      <c r="E92" s="70"/>
      <c r="G92" s="75" t="str">
        <f>IF(Dashboard!N92="","",Dashboard!N92)</f>
        <v/>
      </c>
      <c r="I92" s="37" t="str">
        <f t="shared" si="68"/>
        <v/>
      </c>
      <c r="J92" s="20" t="str">
        <f t="shared" si="95"/>
        <v/>
      </c>
      <c r="K92" s="20" t="str">
        <f t="shared" si="96"/>
        <v/>
      </c>
      <c r="L92" s="20" t="str">
        <f t="shared" si="69"/>
        <v/>
      </c>
      <c r="M92" s="20" t="str">
        <f t="shared" si="70"/>
        <v/>
      </c>
      <c r="N92" s="11" t="str">
        <f t="shared" si="71"/>
        <v/>
      </c>
      <c r="O92" s="101" t="str">
        <f>IF(G92="","",IF(A92="NB",O91,IF(N92="",O91+M92,SUM($N$5:$N92))))</f>
        <v/>
      </c>
      <c r="P92" t="str">
        <f t="shared" si="92"/>
        <v/>
      </c>
      <c r="R92" s="101" t="str">
        <f t="shared" si="72"/>
        <v/>
      </c>
      <c r="S92" t="str">
        <f t="shared" si="73"/>
        <v/>
      </c>
      <c r="T92" t="str">
        <f t="shared" si="74"/>
        <v/>
      </c>
      <c r="U92">
        <f t="shared" si="58"/>
        <v>0</v>
      </c>
      <c r="V92">
        <f t="shared" si="59"/>
        <v>0</v>
      </c>
      <c r="W92">
        <f t="shared" si="60"/>
        <v>0</v>
      </c>
      <c r="X92">
        <f t="shared" si="61"/>
        <v>0</v>
      </c>
      <c r="Y92" s="61" t="str">
        <f t="shared" si="75"/>
        <v>N</v>
      </c>
      <c r="Z92" s="61" t="str">
        <f t="shared" si="76"/>
        <v>N</v>
      </c>
      <c r="AA92" s="61" t="str">
        <f t="shared" si="77"/>
        <v>N</v>
      </c>
      <c r="AB92" s="99" t="str">
        <f t="shared" si="78"/>
        <v/>
      </c>
      <c r="AC92" s="99" t="str">
        <f t="shared" si="79"/>
        <v/>
      </c>
      <c r="AD92" s="99" t="str">
        <f t="shared" si="80"/>
        <v/>
      </c>
      <c r="AE92" s="99" t="str">
        <f t="shared" si="81"/>
        <v/>
      </c>
      <c r="AF92" t="str">
        <f t="shared" ref="AF82:AF100" si="98">IF(OR(Y92="Y",Z92="Y",AA92="Y"),"T",IF(AG89&gt;1,"",IF(AF91="T","T","")))</f>
        <v/>
      </c>
      <c r="AH92" t="str">
        <f t="shared" si="82"/>
        <v/>
      </c>
      <c r="AI92" t="str">
        <f t="shared" si="83"/>
        <v/>
      </c>
      <c r="AJ92" t="str">
        <f>IF(Dashboard!N92="P",IF(AJ91="",1,AJ91+1),"")</f>
        <v/>
      </c>
      <c r="AK92" t="str">
        <f>IF(Dashboard!N92="B",IF(AK91="",1,AK91+1),"")</f>
        <v/>
      </c>
      <c r="AL92" s="1" t="str">
        <f t="shared" si="97"/>
        <v>00000</v>
      </c>
      <c r="AM92" s="1" t="str">
        <f t="shared" si="97"/>
        <v>00000</v>
      </c>
      <c r="AN92" s="1" t="str">
        <f t="shared" si="93"/>
        <v>000000</v>
      </c>
      <c r="AO92" s="1" t="str">
        <f t="shared" si="94"/>
        <v>000000</v>
      </c>
      <c r="AP92" t="str">
        <f t="shared" si="84"/>
        <v>B</v>
      </c>
      <c r="AQ92" t="str">
        <f t="shared" si="64"/>
        <v/>
      </c>
      <c r="AR92" t="str">
        <f t="shared" si="89"/>
        <v/>
      </c>
      <c r="AS92" t="str">
        <f t="shared" si="90"/>
        <v/>
      </c>
      <c r="AT92" t="str">
        <f t="shared" si="91"/>
        <v/>
      </c>
      <c r="AU92">
        <f t="shared" si="85"/>
        <v>1</v>
      </c>
      <c r="AV92" t="str">
        <f t="shared" si="86"/>
        <v/>
      </c>
    </row>
    <row r="93" spans="1:48" ht="15.75" thickBot="1" x14ac:dyDescent="0.3">
      <c r="A93" s="37" t="str">
        <f t="shared" si="65"/>
        <v/>
      </c>
      <c r="B93" s="38" t="str">
        <f t="shared" si="87"/>
        <v/>
      </c>
      <c r="C93" s="38" t="str">
        <f t="shared" si="66"/>
        <v/>
      </c>
      <c r="D93" s="38" t="str">
        <f t="shared" si="67"/>
        <v/>
      </c>
      <c r="E93" s="70"/>
      <c r="G93" s="75" t="str">
        <f>IF(Dashboard!N93="","",Dashboard!N93)</f>
        <v/>
      </c>
      <c r="I93" s="37" t="str">
        <f t="shared" si="68"/>
        <v/>
      </c>
      <c r="J93" s="20" t="str">
        <f t="shared" si="95"/>
        <v/>
      </c>
      <c r="K93" s="20" t="str">
        <f t="shared" si="96"/>
        <v/>
      </c>
      <c r="L93" s="20" t="str">
        <f t="shared" si="69"/>
        <v/>
      </c>
      <c r="M93" s="20" t="str">
        <f t="shared" si="70"/>
        <v/>
      </c>
      <c r="N93" s="11" t="str">
        <f t="shared" si="71"/>
        <v/>
      </c>
      <c r="O93" s="101" t="str">
        <f>IF(G93="","",IF(A93="NB",O92,IF(N93="",O92+M93,SUM($N$5:$N93))))</f>
        <v/>
      </c>
      <c r="P93" t="str">
        <f t="shared" si="92"/>
        <v/>
      </c>
      <c r="R93" s="101" t="str">
        <f t="shared" si="72"/>
        <v/>
      </c>
      <c r="S93" t="str">
        <f t="shared" si="73"/>
        <v/>
      </c>
      <c r="T93" t="str">
        <f t="shared" si="74"/>
        <v/>
      </c>
      <c r="U93">
        <f t="shared" ref="U93:V100" si="99">IF(C93="B",1,IF(REPLACE(C93,1,1,"")="",0,REPLACE(C93,1,1,"")))</f>
        <v>0</v>
      </c>
      <c r="V93">
        <f t="shared" si="99"/>
        <v>0</v>
      </c>
      <c r="W93">
        <f t="shared" ref="W93:X100" si="100">IF(J93="B",1,IF(REPLACE(J93,1,1,"")="",0,REPLACE(J93,1,1,"")))</f>
        <v>0</v>
      </c>
      <c r="X93">
        <f t="shared" si="100"/>
        <v>0</v>
      </c>
      <c r="Y93" s="61" t="str">
        <f t="shared" si="75"/>
        <v>N</v>
      </c>
      <c r="Z93" s="61" t="str">
        <f t="shared" si="76"/>
        <v>N</v>
      </c>
      <c r="AA93" s="61" t="str">
        <f t="shared" si="77"/>
        <v>N</v>
      </c>
      <c r="AB93" s="99" t="str">
        <f t="shared" si="78"/>
        <v/>
      </c>
      <c r="AC93" s="99" t="str">
        <f t="shared" si="79"/>
        <v/>
      </c>
      <c r="AD93" s="99" t="str">
        <f t="shared" si="80"/>
        <v/>
      </c>
      <c r="AE93" s="99" t="str">
        <f t="shared" si="81"/>
        <v/>
      </c>
      <c r="AF93" t="str">
        <f t="shared" si="98"/>
        <v/>
      </c>
      <c r="AH93" t="str">
        <f t="shared" si="82"/>
        <v/>
      </c>
      <c r="AI93" t="str">
        <f t="shared" si="83"/>
        <v/>
      </c>
      <c r="AJ93" t="str">
        <f>IF(Dashboard!N93="P",IF(AJ92="",1,AJ92+1),"")</f>
        <v/>
      </c>
      <c r="AK93" t="str">
        <f>IF(Dashboard!N93="B",IF(AK92="",1,AK92+1),"")</f>
        <v/>
      </c>
      <c r="AL93" s="1" t="str">
        <f t="shared" si="97"/>
        <v>00000</v>
      </c>
      <c r="AM93" s="1" t="str">
        <f t="shared" si="97"/>
        <v>00000</v>
      </c>
      <c r="AN93" s="1" t="str">
        <f t="shared" si="93"/>
        <v>000000</v>
      </c>
      <c r="AO93" s="1" t="str">
        <f t="shared" si="94"/>
        <v>000000</v>
      </c>
      <c r="AP93" t="str">
        <f t="shared" si="84"/>
        <v>B</v>
      </c>
      <c r="AQ93" t="str">
        <f t="shared" si="64"/>
        <v/>
      </c>
      <c r="AR93" t="str">
        <f t="shared" si="89"/>
        <v/>
      </c>
      <c r="AS93" t="str">
        <f t="shared" si="90"/>
        <v/>
      </c>
      <c r="AT93" t="str">
        <f t="shared" si="91"/>
        <v/>
      </c>
      <c r="AU93">
        <f t="shared" si="85"/>
        <v>1</v>
      </c>
      <c r="AV93" t="str">
        <f t="shared" si="86"/>
        <v/>
      </c>
    </row>
    <row r="94" spans="1:48" ht="15.75" thickBot="1" x14ac:dyDescent="0.3">
      <c r="A94" s="37" t="str">
        <f t="shared" si="65"/>
        <v/>
      </c>
      <c r="B94" s="38" t="str">
        <f t="shared" si="87"/>
        <v/>
      </c>
      <c r="C94" s="38" t="str">
        <f t="shared" si="66"/>
        <v/>
      </c>
      <c r="D94" s="38" t="str">
        <f t="shared" si="67"/>
        <v/>
      </c>
      <c r="E94" s="71"/>
      <c r="G94" s="75" t="str">
        <f>IF(Dashboard!N94="","",Dashboard!N94)</f>
        <v/>
      </c>
      <c r="I94" s="37" t="str">
        <f t="shared" si="68"/>
        <v/>
      </c>
      <c r="J94" s="20" t="str">
        <f t="shared" si="95"/>
        <v/>
      </c>
      <c r="K94" s="20" t="str">
        <f t="shared" si="96"/>
        <v/>
      </c>
      <c r="L94" s="20" t="str">
        <f t="shared" si="69"/>
        <v/>
      </c>
      <c r="M94" s="20" t="str">
        <f t="shared" si="70"/>
        <v/>
      </c>
      <c r="N94" s="11" t="str">
        <f t="shared" si="71"/>
        <v/>
      </c>
      <c r="O94" s="101" t="str">
        <f>IF(G94="","",IF(A94="NB",O93,IF(N94="",O93+M94,SUM($N$5:$N94))))</f>
        <v/>
      </c>
      <c r="P94" t="str">
        <f t="shared" si="92"/>
        <v/>
      </c>
      <c r="R94" s="101" t="str">
        <f t="shared" si="72"/>
        <v/>
      </c>
      <c r="S94" t="str">
        <f t="shared" si="73"/>
        <v/>
      </c>
      <c r="T94" t="str">
        <f t="shared" si="74"/>
        <v/>
      </c>
      <c r="U94">
        <f t="shared" si="99"/>
        <v>0</v>
      </c>
      <c r="V94">
        <f t="shared" si="99"/>
        <v>0</v>
      </c>
      <c r="W94">
        <f t="shared" si="100"/>
        <v>0</v>
      </c>
      <c r="X94">
        <f t="shared" si="100"/>
        <v>0</v>
      </c>
      <c r="Y94" s="61" t="str">
        <f t="shared" si="75"/>
        <v>N</v>
      </c>
      <c r="Z94" s="61" t="str">
        <f t="shared" si="76"/>
        <v>N</v>
      </c>
      <c r="AA94" s="61" t="str">
        <f t="shared" si="77"/>
        <v>N</v>
      </c>
      <c r="AB94" s="99" t="str">
        <f t="shared" si="78"/>
        <v/>
      </c>
      <c r="AC94" s="99" t="str">
        <f t="shared" si="79"/>
        <v/>
      </c>
      <c r="AD94" s="99" t="str">
        <f t="shared" si="80"/>
        <v/>
      </c>
      <c r="AE94" s="99" t="str">
        <f t="shared" si="81"/>
        <v/>
      </c>
      <c r="AF94" t="str">
        <f t="shared" si="98"/>
        <v/>
      </c>
      <c r="AH94" t="str">
        <f t="shared" si="82"/>
        <v/>
      </c>
      <c r="AI94" t="str">
        <f t="shared" si="83"/>
        <v/>
      </c>
      <c r="AJ94" t="str">
        <f>IF(Dashboard!N94="P",IF(AJ93="",1,AJ93+1),"")</f>
        <v/>
      </c>
      <c r="AK94" t="str">
        <f>IF(Dashboard!N94="B",IF(AK93="",1,AK93+1),"")</f>
        <v/>
      </c>
      <c r="AL94" s="1" t="str">
        <f t="shared" si="97"/>
        <v>00000</v>
      </c>
      <c r="AM94" s="1" t="str">
        <f t="shared" si="97"/>
        <v>00000</v>
      </c>
      <c r="AN94" s="1" t="str">
        <f t="shared" si="93"/>
        <v>000000</v>
      </c>
      <c r="AO94" s="1" t="str">
        <f t="shared" si="94"/>
        <v>000000</v>
      </c>
      <c r="AP94" t="str">
        <f t="shared" si="84"/>
        <v>B</v>
      </c>
      <c r="AQ94" t="str">
        <f t="shared" si="64"/>
        <v/>
      </c>
      <c r="AR94" t="str">
        <f t="shared" si="89"/>
        <v/>
      </c>
      <c r="AS94" t="str">
        <f t="shared" si="90"/>
        <v/>
      </c>
      <c r="AT94" t="str">
        <f t="shared" si="91"/>
        <v/>
      </c>
      <c r="AU94">
        <f t="shared" si="85"/>
        <v>1</v>
      </c>
      <c r="AV94" t="str">
        <f t="shared" si="86"/>
        <v/>
      </c>
    </row>
    <row r="95" spans="1:48" ht="15.75" thickBot="1" x14ac:dyDescent="0.3">
      <c r="A95" s="37" t="str">
        <f t="shared" si="65"/>
        <v/>
      </c>
      <c r="B95" s="38" t="str">
        <f t="shared" si="87"/>
        <v/>
      </c>
      <c r="C95" s="38" t="str">
        <f t="shared" si="66"/>
        <v/>
      </c>
      <c r="D95" s="38" t="str">
        <f t="shared" si="67"/>
        <v/>
      </c>
      <c r="E95" s="73"/>
      <c r="G95" s="75" t="str">
        <f>IF(Dashboard!N95="","",Dashboard!N95)</f>
        <v/>
      </c>
      <c r="I95" s="37" t="str">
        <f t="shared" si="68"/>
        <v/>
      </c>
      <c r="J95" s="20" t="str">
        <f t="shared" si="95"/>
        <v/>
      </c>
      <c r="K95" s="20" t="str">
        <f t="shared" si="96"/>
        <v/>
      </c>
      <c r="L95" s="20" t="str">
        <f t="shared" si="69"/>
        <v/>
      </c>
      <c r="M95" s="20" t="str">
        <f t="shared" si="70"/>
        <v/>
      </c>
      <c r="N95" s="11" t="str">
        <f t="shared" si="71"/>
        <v/>
      </c>
      <c r="O95" s="101" t="str">
        <f>IF(G95="","",IF(A95="NB",O94,IF(N95="",O94+M95,SUM($N$5:$N95))))</f>
        <v/>
      </c>
      <c r="P95" t="str">
        <f t="shared" si="92"/>
        <v/>
      </c>
      <c r="R95" s="101" t="str">
        <f t="shared" si="72"/>
        <v/>
      </c>
      <c r="S95" t="str">
        <f t="shared" si="73"/>
        <v/>
      </c>
      <c r="T95" t="str">
        <f t="shared" si="74"/>
        <v/>
      </c>
      <c r="U95">
        <f t="shared" si="99"/>
        <v>0</v>
      </c>
      <c r="V95">
        <f t="shared" si="99"/>
        <v>0</v>
      </c>
      <c r="W95">
        <f t="shared" si="100"/>
        <v>0</v>
      </c>
      <c r="X95">
        <f t="shared" si="100"/>
        <v>0</v>
      </c>
      <c r="Y95" s="61" t="str">
        <f t="shared" si="75"/>
        <v>N</v>
      </c>
      <c r="Z95" s="61" t="str">
        <f t="shared" si="76"/>
        <v>N</v>
      </c>
      <c r="AA95" s="61" t="str">
        <f t="shared" si="77"/>
        <v>N</v>
      </c>
      <c r="AB95" s="99" t="str">
        <f t="shared" si="78"/>
        <v/>
      </c>
      <c r="AC95" s="99" t="str">
        <f t="shared" si="79"/>
        <v/>
      </c>
      <c r="AD95" s="99" t="str">
        <f t="shared" si="80"/>
        <v/>
      </c>
      <c r="AE95" s="99" t="str">
        <f t="shared" si="81"/>
        <v/>
      </c>
      <c r="AF95" t="str">
        <f t="shared" si="98"/>
        <v/>
      </c>
      <c r="AH95" t="str">
        <f t="shared" si="82"/>
        <v/>
      </c>
      <c r="AI95" t="str">
        <f t="shared" si="83"/>
        <v/>
      </c>
      <c r="AJ95" t="str">
        <f>IF(Dashboard!N95="P",IF(AJ94="",1,AJ94+1),"")</f>
        <v/>
      </c>
      <c r="AK95" t="str">
        <f>IF(Dashboard!N95="B",IF(AK94="",1,AK94+1),"")</f>
        <v/>
      </c>
      <c r="AL95" s="1" t="str">
        <f t="shared" si="97"/>
        <v>00000</v>
      </c>
      <c r="AM95" s="1" t="str">
        <f t="shared" si="97"/>
        <v>00000</v>
      </c>
      <c r="AN95" s="1" t="str">
        <f t="shared" si="93"/>
        <v>000000</v>
      </c>
      <c r="AO95" s="1" t="str">
        <f t="shared" si="94"/>
        <v>000000</v>
      </c>
      <c r="AP95" t="str">
        <f t="shared" si="84"/>
        <v>B</v>
      </c>
      <c r="AQ95" t="str">
        <f t="shared" si="64"/>
        <v/>
      </c>
      <c r="AR95" t="str">
        <f t="shared" si="89"/>
        <v/>
      </c>
      <c r="AS95" t="str">
        <f t="shared" si="90"/>
        <v/>
      </c>
      <c r="AT95" t="str">
        <f t="shared" si="91"/>
        <v/>
      </c>
      <c r="AU95">
        <f t="shared" si="85"/>
        <v>1</v>
      </c>
      <c r="AV95" t="str">
        <f t="shared" si="86"/>
        <v/>
      </c>
    </row>
    <row r="96" spans="1:48" ht="15.75" thickBot="1" x14ac:dyDescent="0.3">
      <c r="A96" s="37" t="str">
        <f t="shared" si="65"/>
        <v/>
      </c>
      <c r="B96" s="38" t="str">
        <f t="shared" si="87"/>
        <v/>
      </c>
      <c r="C96" s="38" t="str">
        <f t="shared" si="66"/>
        <v/>
      </c>
      <c r="D96" s="38" t="str">
        <f t="shared" si="67"/>
        <v/>
      </c>
      <c r="E96" s="70"/>
      <c r="G96" s="75" t="str">
        <f>IF(Dashboard!N96="","",Dashboard!N96)</f>
        <v/>
      </c>
      <c r="I96" s="37" t="str">
        <f t="shared" si="68"/>
        <v/>
      </c>
      <c r="J96" s="20" t="str">
        <f t="shared" si="95"/>
        <v/>
      </c>
      <c r="K96" s="20" t="str">
        <f t="shared" si="96"/>
        <v/>
      </c>
      <c r="L96" s="20" t="str">
        <f t="shared" si="69"/>
        <v/>
      </c>
      <c r="M96" s="20" t="str">
        <f t="shared" si="70"/>
        <v/>
      </c>
      <c r="N96" s="11" t="str">
        <f t="shared" si="71"/>
        <v/>
      </c>
      <c r="O96" s="101" t="str">
        <f>IF(G96="","",IF(A96="NB",O95,IF(N96="",O95+M96,SUM($N$5:$N96))))</f>
        <v/>
      </c>
      <c r="P96" t="str">
        <f t="shared" si="92"/>
        <v/>
      </c>
      <c r="R96" s="101" t="str">
        <f t="shared" si="72"/>
        <v/>
      </c>
      <c r="S96" t="str">
        <f t="shared" si="73"/>
        <v/>
      </c>
      <c r="T96" t="str">
        <f t="shared" si="74"/>
        <v/>
      </c>
      <c r="U96">
        <f t="shared" si="99"/>
        <v>0</v>
      </c>
      <c r="V96">
        <f t="shared" si="99"/>
        <v>0</v>
      </c>
      <c r="W96">
        <f t="shared" si="100"/>
        <v>0</v>
      </c>
      <c r="X96">
        <f t="shared" si="100"/>
        <v>0</v>
      </c>
      <c r="Y96" s="61" t="str">
        <f t="shared" si="75"/>
        <v>N</v>
      </c>
      <c r="Z96" s="61" t="str">
        <f t="shared" si="76"/>
        <v>N</v>
      </c>
      <c r="AA96" s="61" t="str">
        <f t="shared" si="77"/>
        <v>N</v>
      </c>
      <c r="AB96" s="99" t="str">
        <f t="shared" si="78"/>
        <v/>
      </c>
      <c r="AC96" s="99" t="str">
        <f t="shared" si="79"/>
        <v/>
      </c>
      <c r="AD96" s="99" t="str">
        <f t="shared" si="80"/>
        <v/>
      </c>
      <c r="AE96" s="99" t="str">
        <f t="shared" si="81"/>
        <v/>
      </c>
      <c r="AF96" t="str">
        <f t="shared" si="98"/>
        <v/>
      </c>
      <c r="AH96" t="str">
        <f t="shared" si="82"/>
        <v/>
      </c>
      <c r="AI96" t="str">
        <f t="shared" si="83"/>
        <v/>
      </c>
      <c r="AJ96" t="str">
        <f>IF(Dashboard!N96="P",IF(AJ95="",1,AJ95+1),"")</f>
        <v/>
      </c>
      <c r="AK96" t="str">
        <f>IF(Dashboard!N96="B",IF(AK95="",1,AK95+1),"")</f>
        <v/>
      </c>
      <c r="AL96" s="1" t="str">
        <f t="shared" si="97"/>
        <v>00000</v>
      </c>
      <c r="AM96" s="1" t="str">
        <f t="shared" si="97"/>
        <v>00000</v>
      </c>
      <c r="AN96" s="1" t="str">
        <f t="shared" si="93"/>
        <v>000000</v>
      </c>
      <c r="AO96" s="1" t="str">
        <f t="shared" si="94"/>
        <v>000000</v>
      </c>
      <c r="AP96" t="str">
        <f t="shared" si="84"/>
        <v>B</v>
      </c>
      <c r="AQ96" t="str">
        <f t="shared" si="64"/>
        <v/>
      </c>
      <c r="AR96" t="str">
        <f t="shared" si="89"/>
        <v/>
      </c>
      <c r="AS96" t="str">
        <f t="shared" si="90"/>
        <v/>
      </c>
      <c r="AT96" t="str">
        <f t="shared" si="91"/>
        <v/>
      </c>
      <c r="AU96">
        <f t="shared" si="85"/>
        <v>1</v>
      </c>
      <c r="AV96" t="str">
        <f t="shared" si="86"/>
        <v/>
      </c>
    </row>
    <row r="97" spans="1:48" ht="15.75" thickBot="1" x14ac:dyDescent="0.3">
      <c r="A97" s="37" t="str">
        <f t="shared" si="65"/>
        <v/>
      </c>
      <c r="B97" s="38" t="str">
        <f t="shared" si="87"/>
        <v/>
      </c>
      <c r="C97" s="38" t="str">
        <f t="shared" si="66"/>
        <v/>
      </c>
      <c r="D97" s="38" t="str">
        <f t="shared" si="67"/>
        <v/>
      </c>
      <c r="E97" s="70"/>
      <c r="G97" s="75" t="str">
        <f>IF(Dashboard!N97="","",Dashboard!N97)</f>
        <v/>
      </c>
      <c r="I97" s="37" t="str">
        <f t="shared" si="68"/>
        <v/>
      </c>
      <c r="J97" s="20" t="str">
        <f t="shared" si="95"/>
        <v/>
      </c>
      <c r="K97" s="20" t="str">
        <f t="shared" si="96"/>
        <v/>
      </c>
      <c r="L97" s="20" t="str">
        <f t="shared" si="69"/>
        <v/>
      </c>
      <c r="M97" s="20" t="str">
        <f t="shared" si="70"/>
        <v/>
      </c>
      <c r="N97" s="11" t="str">
        <f t="shared" si="71"/>
        <v/>
      </c>
      <c r="O97" s="101" t="str">
        <f>IF(G97="","",IF(A97="NB",O96,IF(N97="",O96+M97,SUM($N$5:$N97))))</f>
        <v/>
      </c>
      <c r="P97" t="str">
        <f t="shared" si="92"/>
        <v/>
      </c>
      <c r="R97" s="101" t="str">
        <f t="shared" si="72"/>
        <v/>
      </c>
      <c r="S97" t="str">
        <f t="shared" si="73"/>
        <v/>
      </c>
      <c r="T97" t="str">
        <f t="shared" si="74"/>
        <v/>
      </c>
      <c r="U97">
        <f t="shared" si="99"/>
        <v>0</v>
      </c>
      <c r="V97">
        <f t="shared" si="99"/>
        <v>0</v>
      </c>
      <c r="W97">
        <f t="shared" si="100"/>
        <v>0</v>
      </c>
      <c r="X97">
        <f t="shared" si="100"/>
        <v>0</v>
      </c>
      <c r="Y97" s="61" t="str">
        <f t="shared" si="75"/>
        <v>N</v>
      </c>
      <c r="Z97" s="61" t="str">
        <f t="shared" si="76"/>
        <v>N</v>
      </c>
      <c r="AA97" s="61" t="str">
        <f t="shared" si="77"/>
        <v>N</v>
      </c>
      <c r="AB97" s="99" t="str">
        <f t="shared" si="78"/>
        <v/>
      </c>
      <c r="AC97" s="99" t="str">
        <f t="shared" si="79"/>
        <v/>
      </c>
      <c r="AD97" s="99" t="str">
        <f t="shared" si="80"/>
        <v/>
      </c>
      <c r="AE97" s="99" t="str">
        <f t="shared" si="81"/>
        <v/>
      </c>
      <c r="AF97" t="str">
        <f t="shared" si="98"/>
        <v/>
      </c>
      <c r="AH97" t="str">
        <f t="shared" si="82"/>
        <v/>
      </c>
      <c r="AI97" t="str">
        <f t="shared" si="83"/>
        <v/>
      </c>
      <c r="AJ97" t="str">
        <f>IF(Dashboard!N97="P",IF(AJ96="",1,AJ96+1),"")</f>
        <v/>
      </c>
      <c r="AK97" t="str">
        <f>IF(Dashboard!N97="B",IF(AK96="",1,AK96+1),"")</f>
        <v/>
      </c>
      <c r="AL97" s="1" t="str">
        <f t="shared" si="97"/>
        <v>00000</v>
      </c>
      <c r="AM97" s="1" t="str">
        <f t="shared" si="97"/>
        <v>00000</v>
      </c>
      <c r="AN97" s="1" t="str">
        <f t="shared" si="93"/>
        <v>000000</v>
      </c>
      <c r="AO97" s="1" t="str">
        <f t="shared" si="94"/>
        <v>000000</v>
      </c>
      <c r="AP97" t="str">
        <f t="shared" si="84"/>
        <v>B</v>
      </c>
      <c r="AQ97" t="str">
        <f t="shared" si="64"/>
        <v/>
      </c>
      <c r="AR97" t="str">
        <f t="shared" si="89"/>
        <v/>
      </c>
      <c r="AS97" t="str">
        <f t="shared" si="90"/>
        <v/>
      </c>
      <c r="AT97" t="str">
        <f t="shared" si="91"/>
        <v/>
      </c>
      <c r="AU97">
        <f t="shared" si="85"/>
        <v>1</v>
      </c>
      <c r="AV97" t="str">
        <f t="shared" si="86"/>
        <v/>
      </c>
    </row>
    <row r="98" spans="1:48" ht="15.75" thickBot="1" x14ac:dyDescent="0.3">
      <c r="A98" s="37" t="str">
        <f t="shared" si="65"/>
        <v/>
      </c>
      <c r="B98" s="38" t="str">
        <f t="shared" si="87"/>
        <v/>
      </c>
      <c r="C98" s="38" t="str">
        <f t="shared" si="66"/>
        <v/>
      </c>
      <c r="D98" s="38" t="str">
        <f t="shared" si="67"/>
        <v/>
      </c>
      <c r="E98" s="70"/>
      <c r="G98" s="75" t="str">
        <f>IF(Dashboard!N98="","",Dashboard!N98)</f>
        <v/>
      </c>
      <c r="I98" s="37" t="str">
        <f t="shared" si="68"/>
        <v/>
      </c>
      <c r="J98" s="20" t="str">
        <f t="shared" si="95"/>
        <v/>
      </c>
      <c r="K98" s="20" t="str">
        <f t="shared" si="96"/>
        <v/>
      </c>
      <c r="L98" s="20" t="str">
        <f t="shared" si="69"/>
        <v/>
      </c>
      <c r="M98" s="20" t="str">
        <f t="shared" si="70"/>
        <v/>
      </c>
      <c r="N98" s="11" t="str">
        <f t="shared" si="71"/>
        <v/>
      </c>
      <c r="O98" s="101" t="str">
        <f>IF(G98="","",IF(A98="NB",O97,IF(N98="",O97+M98,SUM($N$5:$N98))))</f>
        <v/>
      </c>
      <c r="P98" t="str">
        <f t="shared" si="92"/>
        <v/>
      </c>
      <c r="R98" s="101" t="str">
        <f t="shared" si="72"/>
        <v/>
      </c>
      <c r="S98" t="str">
        <f t="shared" si="73"/>
        <v/>
      </c>
      <c r="T98" t="str">
        <f t="shared" si="74"/>
        <v/>
      </c>
      <c r="U98">
        <f t="shared" si="99"/>
        <v>0</v>
      </c>
      <c r="V98">
        <f t="shared" si="99"/>
        <v>0</v>
      </c>
      <c r="W98">
        <f t="shared" si="100"/>
        <v>0</v>
      </c>
      <c r="X98">
        <f t="shared" si="100"/>
        <v>0</v>
      </c>
      <c r="Y98" s="61" t="str">
        <f t="shared" si="75"/>
        <v>N</v>
      </c>
      <c r="Z98" s="61" t="str">
        <f t="shared" si="76"/>
        <v>N</v>
      </c>
      <c r="AA98" s="61" t="str">
        <f t="shared" si="77"/>
        <v>N</v>
      </c>
      <c r="AB98" s="99" t="str">
        <f t="shared" si="78"/>
        <v/>
      </c>
      <c r="AC98" s="99" t="str">
        <f t="shared" si="79"/>
        <v/>
      </c>
      <c r="AD98" s="99" t="str">
        <f t="shared" si="80"/>
        <v/>
      </c>
      <c r="AE98" s="99" t="str">
        <f t="shared" si="81"/>
        <v/>
      </c>
      <c r="AF98" t="str">
        <f t="shared" si="98"/>
        <v/>
      </c>
      <c r="AH98" t="str">
        <f t="shared" si="82"/>
        <v/>
      </c>
      <c r="AI98" t="str">
        <f t="shared" si="83"/>
        <v/>
      </c>
      <c r="AJ98" t="str">
        <f>IF(Dashboard!N98="P",IF(AJ97="",1,AJ97+1),"")</f>
        <v/>
      </c>
      <c r="AK98" t="str">
        <f>IF(Dashboard!N98="B",IF(AK97="",1,AK97+1),"")</f>
        <v/>
      </c>
      <c r="AL98" s="1" t="str">
        <f t="shared" si="97"/>
        <v>00000</v>
      </c>
      <c r="AM98" s="1" t="str">
        <f t="shared" si="97"/>
        <v>00000</v>
      </c>
      <c r="AN98" s="1" t="str">
        <f t="shared" si="93"/>
        <v>000000</v>
      </c>
      <c r="AO98" s="1" t="str">
        <f t="shared" si="94"/>
        <v>000000</v>
      </c>
      <c r="AP98" t="str">
        <f t="shared" si="84"/>
        <v>B</v>
      </c>
      <c r="AQ98" t="str">
        <f t="shared" si="64"/>
        <v/>
      </c>
      <c r="AR98" t="str">
        <f t="shared" si="89"/>
        <v/>
      </c>
      <c r="AS98" t="str">
        <f t="shared" si="90"/>
        <v/>
      </c>
      <c r="AT98" t="str">
        <f t="shared" si="91"/>
        <v/>
      </c>
      <c r="AU98">
        <f t="shared" si="85"/>
        <v>1</v>
      </c>
      <c r="AV98" t="str">
        <f t="shared" si="86"/>
        <v/>
      </c>
    </row>
    <row r="99" spans="1:48" ht="15.75" thickBot="1" x14ac:dyDescent="0.3">
      <c r="A99" s="37" t="str">
        <f t="shared" si="65"/>
        <v/>
      </c>
      <c r="B99" s="38" t="str">
        <f t="shared" si="87"/>
        <v/>
      </c>
      <c r="C99" s="38" t="str">
        <f t="shared" si="66"/>
        <v/>
      </c>
      <c r="D99" s="38" t="str">
        <f t="shared" si="67"/>
        <v/>
      </c>
      <c r="E99" s="71"/>
      <c r="G99" s="75" t="str">
        <f>IF(Dashboard!N99="","",Dashboard!N99)</f>
        <v/>
      </c>
      <c r="I99" s="37" t="str">
        <f t="shared" si="68"/>
        <v/>
      </c>
      <c r="J99" s="20" t="str">
        <f t="shared" si="95"/>
        <v/>
      </c>
      <c r="K99" s="20" t="str">
        <f t="shared" si="96"/>
        <v/>
      </c>
      <c r="L99" s="20" t="str">
        <f t="shared" si="69"/>
        <v/>
      </c>
      <c r="M99" s="20" t="str">
        <f t="shared" si="70"/>
        <v/>
      </c>
      <c r="N99" s="11" t="str">
        <f t="shared" si="71"/>
        <v/>
      </c>
      <c r="O99" s="101" t="str">
        <f>IF(G99="","",IF(A99="NB",O98,IF(N99="",O98+M99,SUM($N$5:$N99))))</f>
        <v/>
      </c>
      <c r="P99" t="str">
        <f t="shared" si="92"/>
        <v/>
      </c>
      <c r="T99" t="str">
        <f t="shared" si="74"/>
        <v/>
      </c>
      <c r="U99">
        <f t="shared" si="99"/>
        <v>0</v>
      </c>
      <c r="V99">
        <f t="shared" si="99"/>
        <v>0</v>
      </c>
      <c r="W99">
        <f t="shared" si="100"/>
        <v>0</v>
      </c>
      <c r="X99">
        <f t="shared" si="100"/>
        <v>0</v>
      </c>
      <c r="Y99" s="61" t="str">
        <f t="shared" si="75"/>
        <v>N</v>
      </c>
      <c r="Z99" s="61" t="str">
        <f t="shared" si="76"/>
        <v>N</v>
      </c>
      <c r="AA99" s="61" t="str">
        <f t="shared" si="77"/>
        <v>N</v>
      </c>
      <c r="AB99" s="99" t="str">
        <f t="shared" si="78"/>
        <v/>
      </c>
      <c r="AC99" s="99" t="str">
        <f t="shared" si="79"/>
        <v/>
      </c>
      <c r="AD99" s="99" t="str">
        <f t="shared" si="80"/>
        <v/>
      </c>
      <c r="AE99" s="99" t="str">
        <f t="shared" si="81"/>
        <v/>
      </c>
      <c r="AF99" t="str">
        <f t="shared" si="98"/>
        <v/>
      </c>
      <c r="AH99" t="str">
        <f t="shared" si="82"/>
        <v/>
      </c>
      <c r="AI99" t="str">
        <f t="shared" si="83"/>
        <v/>
      </c>
      <c r="AJ99" t="str">
        <f>IF(Dashboard!N99="P",IF(AJ98="",1,AJ98+1),"")</f>
        <v/>
      </c>
      <c r="AK99" t="str">
        <f>IF(Dashboard!N99="B",IF(AK98="",1,AK98+1),"")</f>
        <v/>
      </c>
      <c r="AL99" s="1" t="str">
        <f t="shared" si="97"/>
        <v>00000</v>
      </c>
      <c r="AM99" s="1" t="str">
        <f t="shared" si="97"/>
        <v>00000</v>
      </c>
      <c r="AN99" s="1" t="str">
        <f t="shared" si="93"/>
        <v>000000</v>
      </c>
      <c r="AO99" s="1" t="str">
        <f t="shared" si="94"/>
        <v>000000</v>
      </c>
      <c r="AP99" t="str">
        <f t="shared" si="84"/>
        <v>B</v>
      </c>
      <c r="AQ99" t="str">
        <f t="shared" si="64"/>
        <v/>
      </c>
      <c r="AR99" t="str">
        <f t="shared" si="89"/>
        <v/>
      </c>
      <c r="AS99" t="str">
        <f t="shared" si="90"/>
        <v/>
      </c>
      <c r="AT99" t="str">
        <f t="shared" si="91"/>
        <v/>
      </c>
      <c r="AU99">
        <f t="shared" si="85"/>
        <v>1</v>
      </c>
      <c r="AV99" t="str">
        <f t="shared" si="86"/>
        <v/>
      </c>
    </row>
    <row r="100" spans="1:48" ht="15.75" thickBot="1" x14ac:dyDescent="0.3">
      <c r="A100" s="37" t="str">
        <f t="shared" si="65"/>
        <v/>
      </c>
      <c r="B100" s="38" t="str">
        <f t="shared" ref="B100" si="101">IF(AH99=AH100,"",AH100)</f>
        <v/>
      </c>
      <c r="C100" s="38" t="str">
        <f t="shared" ref="C100" si="102">IF(AH100="PD",IF(AP100="P",AR100,""),AB100)</f>
        <v/>
      </c>
      <c r="D100" s="38" t="str">
        <f t="shared" ref="D100" si="103">IF(AH100="PD",IF(AP100="B",AR100,""),AC100)</f>
        <v/>
      </c>
      <c r="E100" s="73"/>
      <c r="G100" s="75" t="str">
        <f>IF(Dashboard!N100="","",Dashboard!N100)</f>
        <v/>
      </c>
      <c r="I100" s="37" t="str">
        <f t="shared" si="68"/>
        <v/>
      </c>
      <c r="J100" s="20" t="str">
        <f t="shared" si="95"/>
        <v/>
      </c>
      <c r="K100" s="20" t="str">
        <f t="shared" si="96"/>
        <v/>
      </c>
      <c r="L100" s="20" t="str">
        <f t="shared" si="69"/>
        <v/>
      </c>
      <c r="M100" s="20" t="str">
        <f t="shared" si="70"/>
        <v/>
      </c>
      <c r="N100" s="11" t="str">
        <f t="shared" si="71"/>
        <v/>
      </c>
      <c r="O100" s="101" t="str">
        <f t="shared" ref="O75:O101" si="104">IF(G100="","",IF(A100="NB",O99,O99+M100))</f>
        <v/>
      </c>
      <c r="P100" t="str">
        <f t="shared" si="92"/>
        <v/>
      </c>
      <c r="T100" t="str">
        <f t="shared" si="74"/>
        <v/>
      </c>
      <c r="U100">
        <f t="shared" si="99"/>
        <v>0</v>
      </c>
      <c r="V100">
        <f t="shared" si="99"/>
        <v>0</v>
      </c>
      <c r="W100">
        <f t="shared" si="100"/>
        <v>0</v>
      </c>
      <c r="X100">
        <f t="shared" si="100"/>
        <v>0</v>
      </c>
      <c r="Y100" s="61" t="str">
        <f t="shared" si="75"/>
        <v>N</v>
      </c>
      <c r="Z100" s="61" t="str">
        <f t="shared" si="76"/>
        <v>N</v>
      </c>
      <c r="AA100" s="61" t="str">
        <f t="shared" si="77"/>
        <v>N</v>
      </c>
      <c r="AB100" s="99" t="str">
        <f t="shared" si="78"/>
        <v/>
      </c>
      <c r="AC100" s="99" t="str">
        <f t="shared" si="79"/>
        <v/>
      </c>
      <c r="AD100" s="99" t="str">
        <f t="shared" si="80"/>
        <v/>
      </c>
      <c r="AE100" s="99" t="str">
        <f t="shared" si="81"/>
        <v/>
      </c>
      <c r="AF100" t="str">
        <f t="shared" si="98"/>
        <v/>
      </c>
      <c r="AH100" t="str">
        <f t="shared" si="82"/>
        <v/>
      </c>
      <c r="AI100" t="str">
        <f t="shared" si="83"/>
        <v/>
      </c>
      <c r="AJ100" t="str">
        <f>IF(Dashboard!N100="P",IF(AJ99="",1,AJ99+1),"")</f>
        <v/>
      </c>
      <c r="AK100" t="str">
        <f>IF(Dashboard!N100="B",IF(AK99="",1,AK99+1),"")</f>
        <v/>
      </c>
      <c r="AL100" s="1" t="str">
        <f t="shared" si="97"/>
        <v>00000</v>
      </c>
      <c r="AM100" s="1" t="str">
        <f t="shared" si="97"/>
        <v>00000</v>
      </c>
      <c r="AN100" s="1" t="str">
        <f t="shared" si="93"/>
        <v>000000</v>
      </c>
      <c r="AO100" s="1" t="str">
        <f t="shared" si="94"/>
        <v>000000</v>
      </c>
      <c r="AP100" t="str">
        <f t="shared" si="84"/>
        <v>B</v>
      </c>
      <c r="AQ100" t="str">
        <f t="shared" si="64"/>
        <v/>
      </c>
      <c r="AR100" t="str">
        <f t="shared" si="89"/>
        <v/>
      </c>
      <c r="AS100" t="str">
        <f t="shared" si="90"/>
        <v/>
      </c>
      <c r="AT100" t="str">
        <f t="shared" si="91"/>
        <v/>
      </c>
      <c r="AU100">
        <f t="shared" si="85"/>
        <v>1</v>
      </c>
      <c r="AV100" t="str">
        <f t="shared" si="86"/>
        <v/>
      </c>
    </row>
    <row r="101" spans="1:48" ht="15.75" thickBot="1" x14ac:dyDescent="0.3">
      <c r="B101" s="38"/>
      <c r="C101" s="38"/>
      <c r="D101" s="38"/>
      <c r="G101" s="75"/>
      <c r="I101" s="37"/>
      <c r="J101" s="20"/>
      <c r="K101" s="20" t="str">
        <f t="shared" ref="K75:K102" si="105">IF(G100="","",IF(AI101="TG",IF(G99="P",IF(AND(AT101=D101,LEN(D101)&gt;0,NOT(C101="B")),LEFT(D101)&amp;(AU101-3),AT101),""),AE101))</f>
        <v/>
      </c>
      <c r="L101" s="20"/>
      <c r="M101" s="20" t="str">
        <f t="shared" si="70"/>
        <v/>
      </c>
      <c r="N101" s="11" t="str">
        <f t="shared" si="71"/>
        <v/>
      </c>
      <c r="O101" s="101" t="str">
        <f t="shared" si="104"/>
        <v/>
      </c>
      <c r="P101" t="str">
        <f t="shared" si="92"/>
        <v/>
      </c>
      <c r="T101" t="str">
        <f t="shared" ref="T101:T102" si="106">IF(G100="","",IF(AND(M101&lt;-6,Q101&gt;6,ABS(M101)&gt;Q101-2),"R","N"))</f>
        <v/>
      </c>
      <c r="AB101" s="99"/>
      <c r="AC101" s="99"/>
      <c r="AD101" s="99"/>
      <c r="AE101" s="99"/>
      <c r="AH101" t="str">
        <f t="shared" ref="AH90:AH102" si="107">IF(G100="","",IF(Y101="Y","T-C",IF(Z101="Y","T-B",IF(AA101="Y","T-T",IF(AH100="PD","PD",IF(OR(AND(AH100="T-T",L99&amp;L100="LL"),AND(OR(AH100="T-B",AH100="T-C"),L100="L")),"PD",AH100))))))</f>
        <v/>
      </c>
      <c r="AI101" t="str">
        <f t="shared" si="83"/>
        <v/>
      </c>
      <c r="AJ101"/>
      <c r="AK101"/>
      <c r="AR101" t="str">
        <f t="shared" ref="AR101:AR102" si="108">IF(OR(P101="S"),"B",IFERROR(VLOOKUP(AQ101,$BC$3:$BD$100,2,FALSE),""))</f>
        <v/>
      </c>
      <c r="AS101" t="str">
        <f t="shared" si="90"/>
        <v/>
      </c>
      <c r="AT101" t="str">
        <f t="shared" ref="AT101:AT102" si="109">IF(OR(P101="S"),"B",IFERROR(VLOOKUP(AS101,$BC$3:$BD$100,2,FALSE),""))</f>
        <v/>
      </c>
    </row>
    <row r="102" spans="1:48" ht="15.75" thickBot="1" x14ac:dyDescent="0.3">
      <c r="B102" s="38"/>
      <c r="C102" s="38"/>
      <c r="D102" s="38"/>
      <c r="G102" s="75"/>
      <c r="I102" s="37"/>
      <c r="J102" s="20"/>
      <c r="K102" s="20" t="str">
        <f t="shared" si="105"/>
        <v/>
      </c>
      <c r="L102" s="20"/>
      <c r="M102" s="20" t="str">
        <f t="shared" ref="M102" si="110">IF(G101="","",IF(L102="W",0+AV102,0-AV102)+IF(E102="W",0+AU102,0-AU102)+IF(P102="S",0,M101))</f>
        <v/>
      </c>
      <c r="N102" s="11" t="str">
        <f t="shared" ref="N75:N102" si="111">IF(G101="","",IF(P102="S","",IF(M102&gt;0,M102,"")))</f>
        <v/>
      </c>
      <c r="O102" s="101" t="str">
        <f t="shared" ref="O102" si="112">IF(G101="","",M101+M102)</f>
        <v/>
      </c>
      <c r="T102" t="str">
        <f t="shared" si="106"/>
        <v/>
      </c>
      <c r="AB102" s="99"/>
      <c r="AC102" s="99"/>
      <c r="AD102" s="99"/>
      <c r="AE102" s="99"/>
      <c r="AH102" t="str">
        <f t="shared" si="107"/>
        <v/>
      </c>
      <c r="AI102" t="str">
        <f t="shared" si="83"/>
        <v/>
      </c>
      <c r="AJ102"/>
      <c r="AK102"/>
      <c r="AR102" t="str">
        <f t="shared" si="108"/>
        <v/>
      </c>
      <c r="AS102" t="str">
        <f t="shared" si="90"/>
        <v/>
      </c>
      <c r="AT102" t="str">
        <f t="shared" si="109"/>
        <v/>
      </c>
    </row>
    <row r="103" spans="1:48" ht="15.75" thickBot="1" x14ac:dyDescent="0.3">
      <c r="B103" s="38"/>
      <c r="C103" s="38"/>
      <c r="D103" s="38"/>
      <c r="G103" s="75"/>
      <c r="I103" s="37"/>
      <c r="J103" s="20"/>
      <c r="K103" s="20"/>
      <c r="L103" s="20"/>
      <c r="N103" s="11"/>
      <c r="O103" s="101"/>
      <c r="AB103" s="99"/>
      <c r="AC103" s="99"/>
      <c r="AD103" s="99"/>
      <c r="AE103" s="99"/>
      <c r="AJ103"/>
      <c r="AK103"/>
    </row>
    <row r="104" spans="1:48" ht="15.75" thickBot="1" x14ac:dyDescent="0.3">
      <c r="B104" s="38"/>
      <c r="C104" s="38"/>
      <c r="D104" s="38"/>
      <c r="G104" s="75"/>
      <c r="I104" s="37"/>
      <c r="J104" s="20"/>
      <c r="K104" s="20"/>
      <c r="L104" s="20"/>
      <c r="N104" s="11"/>
      <c r="O104" s="101"/>
      <c r="AB104" s="99"/>
      <c r="AC104" s="99"/>
      <c r="AD104" s="99"/>
      <c r="AE104" s="99"/>
      <c r="AJ104"/>
      <c r="AK104"/>
    </row>
    <row r="105" spans="1:48" ht="15.75" thickBot="1" x14ac:dyDescent="0.3">
      <c r="B105" s="38"/>
      <c r="C105" s="38"/>
      <c r="D105" s="38"/>
      <c r="G105" s="75"/>
      <c r="I105" s="37"/>
      <c r="J105" s="20"/>
      <c r="K105" s="20"/>
      <c r="L105" s="20"/>
      <c r="N105" s="11"/>
      <c r="O105" s="101"/>
      <c r="AB105" s="99"/>
      <c r="AC105" s="99"/>
      <c r="AD105" s="99"/>
      <c r="AE105" s="99"/>
      <c r="AJ105"/>
      <c r="AK105"/>
    </row>
    <row r="106" spans="1:48" ht="15.75" thickBot="1" x14ac:dyDescent="0.3">
      <c r="B106" s="38"/>
      <c r="C106" s="38"/>
      <c r="D106" s="38"/>
      <c r="G106" s="75"/>
      <c r="I106" s="37"/>
      <c r="J106" s="20"/>
      <c r="K106" s="20"/>
      <c r="L106" s="20"/>
      <c r="N106" s="11"/>
      <c r="O106" s="101"/>
      <c r="AB106" s="99"/>
      <c r="AC106" s="99"/>
      <c r="AD106" s="99"/>
      <c r="AE106" s="99"/>
      <c r="AJ106"/>
      <c r="AK106"/>
    </row>
    <row r="107" spans="1:48" ht="15.75" thickBot="1" x14ac:dyDescent="0.3">
      <c r="B107" s="38"/>
      <c r="C107" s="38"/>
      <c r="D107" s="38"/>
      <c r="G107" s="75"/>
      <c r="I107" s="37"/>
      <c r="J107" s="20"/>
      <c r="K107" s="20"/>
      <c r="L107" s="20"/>
      <c r="N107" s="11"/>
      <c r="O107" s="101"/>
      <c r="AB107" s="99"/>
      <c r="AC107" s="99"/>
      <c r="AD107" s="99"/>
      <c r="AE107" s="99"/>
      <c r="AJ107"/>
      <c r="AK107"/>
    </row>
    <row r="108" spans="1:48" ht="15.75" thickBot="1" x14ac:dyDescent="0.3">
      <c r="B108" s="38"/>
      <c r="C108" s="38"/>
      <c r="D108" s="38"/>
      <c r="G108" s="75"/>
      <c r="I108" s="37"/>
      <c r="J108" s="20"/>
      <c r="K108" s="20"/>
      <c r="L108" s="20"/>
      <c r="N108" s="11"/>
      <c r="O108" s="101"/>
      <c r="AB108" s="99"/>
      <c r="AC108" s="99"/>
      <c r="AD108" s="99"/>
      <c r="AE108" s="99"/>
      <c r="AJ108"/>
      <c r="AK108"/>
    </row>
    <row r="109" spans="1:48" ht="15.75" thickBot="1" x14ac:dyDescent="0.3">
      <c r="B109" s="38"/>
      <c r="C109" s="38"/>
      <c r="D109" s="38"/>
      <c r="G109" s="75"/>
      <c r="I109" s="37"/>
      <c r="J109" s="20"/>
      <c r="K109" s="20"/>
      <c r="L109" s="20"/>
      <c r="N109" s="11"/>
      <c r="O109" s="101"/>
      <c r="AB109" s="99"/>
      <c r="AC109" s="99"/>
      <c r="AD109" s="99"/>
      <c r="AE109" s="99"/>
      <c r="AJ109"/>
      <c r="AK109"/>
    </row>
    <row r="110" spans="1:48" ht="15.75" thickBot="1" x14ac:dyDescent="0.3">
      <c r="B110" s="38"/>
      <c r="C110" s="38"/>
      <c r="D110" s="38"/>
      <c r="G110" s="75"/>
      <c r="I110" s="37"/>
      <c r="J110" s="20"/>
      <c r="K110" s="20"/>
      <c r="L110" s="20"/>
      <c r="N110" s="11"/>
      <c r="O110" s="101"/>
      <c r="AB110" s="99"/>
      <c r="AC110" s="99"/>
      <c r="AD110" s="99"/>
      <c r="AE110" s="99"/>
      <c r="AJ110"/>
      <c r="AK110"/>
    </row>
    <row r="111" spans="1:48" ht="15.75" thickBot="1" x14ac:dyDescent="0.3">
      <c r="B111" s="38"/>
      <c r="C111" s="38"/>
      <c r="D111" s="38"/>
      <c r="G111" s="75"/>
      <c r="I111" s="37"/>
      <c r="J111" s="20"/>
      <c r="K111" s="20"/>
      <c r="L111" s="20"/>
      <c r="N111" s="11"/>
      <c r="O111" s="101"/>
      <c r="AB111" s="99"/>
      <c r="AC111" s="99"/>
      <c r="AD111" s="99"/>
      <c r="AE111" s="99"/>
      <c r="AJ111"/>
      <c r="AK111"/>
    </row>
    <row r="112" spans="1:48" ht="15.75" thickBot="1" x14ac:dyDescent="0.3">
      <c r="B112" s="38"/>
      <c r="C112" s="38"/>
      <c r="D112" s="38"/>
      <c r="G112" s="75"/>
      <c r="I112" s="37"/>
      <c r="J112" s="20"/>
      <c r="K112" s="20"/>
      <c r="L112" s="20"/>
      <c r="N112" s="11"/>
      <c r="O112" s="101"/>
      <c r="AB112" s="99"/>
      <c r="AC112" s="99"/>
      <c r="AD112" s="99"/>
      <c r="AE112" s="99"/>
      <c r="AJ112"/>
      <c r="AK112"/>
    </row>
    <row r="113" spans="2:37" ht="15.75" thickBot="1" x14ac:dyDescent="0.3">
      <c r="B113" s="38"/>
      <c r="C113" s="38"/>
      <c r="D113" s="38"/>
      <c r="G113" s="75"/>
      <c r="I113" s="37"/>
      <c r="J113" s="20"/>
      <c r="K113" s="20"/>
      <c r="L113" s="20"/>
      <c r="N113" s="11"/>
      <c r="O113" s="101"/>
      <c r="AB113" s="99"/>
      <c r="AC113" s="99"/>
      <c r="AD113" s="99"/>
      <c r="AE113" s="99"/>
      <c r="AJ113"/>
      <c r="AK113"/>
    </row>
    <row r="114" spans="2:37" ht="15.75" thickBot="1" x14ac:dyDescent="0.3">
      <c r="B114" s="38"/>
      <c r="C114" s="38"/>
      <c r="D114" s="38"/>
      <c r="G114" s="75"/>
      <c r="I114" s="37"/>
      <c r="J114" s="20"/>
      <c r="K114" s="20"/>
      <c r="L114" s="20"/>
      <c r="N114" s="11"/>
      <c r="O114" s="101"/>
      <c r="AB114" s="99"/>
      <c r="AC114" s="99"/>
      <c r="AD114" s="99"/>
      <c r="AE114" s="99"/>
      <c r="AJ114"/>
      <c r="AK114"/>
    </row>
    <row r="115" spans="2:37" ht="15.75" thickBot="1" x14ac:dyDescent="0.3">
      <c r="B115" s="38"/>
      <c r="C115" s="38"/>
      <c r="D115" s="38"/>
      <c r="G115" s="75"/>
      <c r="I115" s="37"/>
      <c r="J115" s="20"/>
      <c r="K115" s="20"/>
      <c r="L115" s="20"/>
      <c r="N115" s="11"/>
      <c r="O115" s="101"/>
      <c r="AB115" s="99"/>
      <c r="AC115" s="99"/>
      <c r="AD115" s="99"/>
      <c r="AE115" s="99"/>
      <c r="AJ115"/>
      <c r="AK115"/>
    </row>
    <row r="116" spans="2:37" ht="15.75" thickBot="1" x14ac:dyDescent="0.3">
      <c r="B116" s="38"/>
      <c r="C116" s="38"/>
      <c r="D116" s="38"/>
      <c r="G116" s="75"/>
      <c r="I116" s="37"/>
      <c r="J116" s="20"/>
      <c r="K116" s="20"/>
      <c r="L116" s="20"/>
      <c r="N116" s="11"/>
      <c r="AB116" s="99"/>
      <c r="AC116" s="99"/>
      <c r="AD116" s="99"/>
      <c r="AE116" s="99"/>
      <c r="AJ116"/>
      <c r="AK116"/>
    </row>
    <row r="117" spans="2:37" ht="15.75" thickBot="1" x14ac:dyDescent="0.3">
      <c r="B117" s="38"/>
      <c r="C117" s="38"/>
      <c r="D117" s="38"/>
      <c r="G117" s="75"/>
      <c r="I117" s="37"/>
      <c r="J117" s="20"/>
      <c r="K117" s="20"/>
      <c r="L117" s="20"/>
      <c r="N117" s="11"/>
      <c r="AB117" s="99"/>
      <c r="AC117" s="99"/>
      <c r="AD117" s="99"/>
      <c r="AE117" s="99"/>
      <c r="AJ117"/>
      <c r="AK117"/>
    </row>
    <row r="118" spans="2:37" ht="15.75" thickBot="1" x14ac:dyDescent="0.3">
      <c r="B118" s="38"/>
      <c r="C118" s="38"/>
      <c r="D118" s="38"/>
      <c r="G118" s="75"/>
      <c r="I118" s="37"/>
      <c r="J118" s="20"/>
      <c r="K118" s="20"/>
      <c r="L118" s="20"/>
      <c r="N118" s="11"/>
      <c r="AB118" s="99"/>
      <c r="AC118" s="99"/>
      <c r="AD118" s="99"/>
      <c r="AE118" s="99"/>
      <c r="AJ118"/>
      <c r="AK118"/>
    </row>
    <row r="119" spans="2:37" ht="15.75" thickBot="1" x14ac:dyDescent="0.3">
      <c r="B119" s="38"/>
      <c r="C119" s="38"/>
      <c r="D119" s="38"/>
      <c r="G119" s="75"/>
      <c r="I119" s="37"/>
      <c r="J119" s="20"/>
      <c r="K119" s="20"/>
      <c r="L119" s="20"/>
      <c r="N119" s="11"/>
      <c r="AB119" s="99"/>
      <c r="AC119" s="99"/>
      <c r="AD119" s="99"/>
      <c r="AE119" s="99"/>
      <c r="AJ119"/>
      <c r="AK119"/>
    </row>
    <row r="120" spans="2:37" ht="15.75" thickBot="1" x14ac:dyDescent="0.3">
      <c r="B120" s="38"/>
      <c r="C120" s="38"/>
      <c r="D120" s="38"/>
      <c r="G120" s="75"/>
      <c r="I120" s="37"/>
      <c r="J120" s="20"/>
      <c r="K120" s="20"/>
      <c r="L120" s="20"/>
      <c r="N120" s="11"/>
      <c r="AB120" s="99"/>
      <c r="AC120" s="99"/>
      <c r="AD120" s="99"/>
      <c r="AE120" s="99"/>
      <c r="AJ120"/>
      <c r="AK120"/>
    </row>
    <row r="121" spans="2:37" ht="15.75" thickBot="1" x14ac:dyDescent="0.3">
      <c r="B121" s="38"/>
      <c r="C121" s="38"/>
      <c r="D121" s="38"/>
      <c r="G121" s="75"/>
      <c r="I121" s="37"/>
      <c r="J121" s="20"/>
      <c r="K121" s="20"/>
      <c r="L121" s="20"/>
      <c r="N121" s="11"/>
      <c r="AB121" s="99"/>
      <c r="AC121" s="99"/>
      <c r="AD121" s="99"/>
      <c r="AE121" s="99"/>
      <c r="AJ121"/>
      <c r="AK121"/>
    </row>
    <row r="122" spans="2:37" ht="15.75" thickBot="1" x14ac:dyDescent="0.3">
      <c r="B122" s="38"/>
      <c r="C122" s="38"/>
      <c r="D122" s="38"/>
      <c r="G122" s="75"/>
      <c r="I122" s="37"/>
      <c r="J122" s="20"/>
      <c r="K122" s="20"/>
      <c r="L122" s="20"/>
      <c r="N122" s="11"/>
      <c r="AB122" s="99"/>
      <c r="AC122" s="99"/>
      <c r="AD122" s="99"/>
      <c r="AE122" s="99"/>
      <c r="AJ122"/>
      <c r="AK122"/>
    </row>
    <row r="123" spans="2:37" ht="15.75" thickBot="1" x14ac:dyDescent="0.3">
      <c r="B123" s="38"/>
      <c r="C123" s="38"/>
      <c r="D123" s="38"/>
      <c r="G123" s="75"/>
      <c r="I123" s="37"/>
      <c r="J123" s="20"/>
      <c r="K123" s="20"/>
      <c r="L123" s="20"/>
      <c r="N123" s="11"/>
      <c r="AB123" s="99"/>
      <c r="AC123" s="99"/>
      <c r="AD123" s="99"/>
      <c r="AE123" s="99"/>
      <c r="AJ123"/>
      <c r="AK123"/>
    </row>
    <row r="124" spans="2:37" ht="15.75" thickBot="1" x14ac:dyDescent="0.3">
      <c r="B124" s="38"/>
      <c r="C124" s="38"/>
      <c r="D124" s="38"/>
      <c r="G124" s="75"/>
      <c r="I124" s="37"/>
      <c r="J124" s="20"/>
      <c r="K124" s="20"/>
      <c r="L124" s="20"/>
      <c r="N124" s="11"/>
      <c r="AB124" s="99"/>
      <c r="AC124" s="99"/>
      <c r="AD124" s="99"/>
      <c r="AE124" s="99"/>
      <c r="AJ124"/>
      <c r="AK124"/>
    </row>
    <row r="125" spans="2:37" ht="15.75" thickBot="1" x14ac:dyDescent="0.3">
      <c r="B125" s="38"/>
      <c r="C125" s="38"/>
      <c r="D125" s="38"/>
      <c r="G125" s="75"/>
      <c r="I125" s="37"/>
      <c r="J125" s="20"/>
      <c r="K125" s="20"/>
      <c r="L125" s="20"/>
      <c r="N125" s="11"/>
      <c r="AB125" s="99"/>
      <c r="AC125" s="99"/>
      <c r="AD125" s="99"/>
      <c r="AE125" s="99"/>
      <c r="AJ125"/>
      <c r="AK125"/>
    </row>
    <row r="126" spans="2:37" ht="15.75" thickBot="1" x14ac:dyDescent="0.3">
      <c r="B126" s="38"/>
      <c r="C126" s="38"/>
      <c r="D126" s="38"/>
      <c r="G126" s="75"/>
      <c r="I126" s="37"/>
      <c r="J126" s="20"/>
      <c r="K126" s="20"/>
      <c r="L126" s="20"/>
      <c r="N126" s="11"/>
      <c r="AB126" s="99"/>
      <c r="AC126" s="99"/>
      <c r="AD126" s="99"/>
      <c r="AE126" s="99"/>
      <c r="AJ126"/>
      <c r="AK126"/>
    </row>
    <row r="127" spans="2:37" ht="15.75" thickBot="1" x14ac:dyDescent="0.3">
      <c r="B127" s="38"/>
      <c r="C127" s="38"/>
      <c r="D127" s="38"/>
      <c r="G127" s="75"/>
      <c r="I127" s="37"/>
      <c r="J127" s="20"/>
      <c r="K127" s="20"/>
      <c r="L127" s="20"/>
      <c r="N127" s="11"/>
      <c r="AB127" s="99"/>
      <c r="AC127" s="99"/>
      <c r="AD127" s="99"/>
      <c r="AE127" s="99"/>
      <c r="AJ127"/>
      <c r="AK127"/>
    </row>
    <row r="128" spans="2:37" ht="15.75" thickBot="1" x14ac:dyDescent="0.3">
      <c r="B128" s="38"/>
      <c r="C128" s="38"/>
      <c r="D128" s="38"/>
      <c r="G128" s="75"/>
      <c r="I128" s="37"/>
      <c r="J128" s="20"/>
      <c r="K128" s="20"/>
      <c r="L128" s="20"/>
      <c r="N128" s="11"/>
      <c r="AB128" s="99"/>
      <c r="AC128" s="99"/>
      <c r="AD128" s="99"/>
      <c r="AE128" s="99"/>
      <c r="AJ128"/>
      <c r="AK128"/>
    </row>
    <row r="129" spans="2:37" ht="15.75" thickBot="1" x14ac:dyDescent="0.3">
      <c r="B129" s="38"/>
      <c r="C129" s="38"/>
      <c r="D129" s="38"/>
      <c r="G129" s="75"/>
      <c r="I129" s="37"/>
      <c r="J129" s="20"/>
      <c r="K129" s="20"/>
      <c r="L129" s="20"/>
      <c r="N129" s="11"/>
      <c r="AB129" s="99"/>
      <c r="AC129" s="99"/>
      <c r="AD129" s="99"/>
      <c r="AE129" s="99"/>
      <c r="AJ129"/>
      <c r="AK129"/>
    </row>
    <row r="130" spans="2:37" ht="15.75" thickBot="1" x14ac:dyDescent="0.3">
      <c r="B130" s="38"/>
      <c r="C130" s="38"/>
      <c r="D130" s="38"/>
      <c r="G130" s="75"/>
      <c r="I130" s="37"/>
      <c r="J130" s="20"/>
      <c r="K130" s="20"/>
      <c r="L130" s="20"/>
      <c r="N130" s="11"/>
      <c r="AB130" s="99"/>
      <c r="AC130" s="99"/>
      <c r="AD130" s="99"/>
      <c r="AE130" s="99"/>
      <c r="AJ130"/>
      <c r="AK130"/>
    </row>
    <row r="131" spans="2:37" ht="15.75" thickBot="1" x14ac:dyDescent="0.3">
      <c r="B131" s="38"/>
      <c r="C131" s="38"/>
      <c r="D131" s="38"/>
      <c r="G131" s="75"/>
      <c r="I131" s="37"/>
      <c r="J131" s="20"/>
      <c r="K131" s="20"/>
      <c r="L131" s="20"/>
      <c r="N131" s="11"/>
      <c r="AB131" s="99"/>
      <c r="AC131" s="99"/>
      <c r="AD131" s="99"/>
      <c r="AE131" s="99"/>
      <c r="AJ131"/>
      <c r="AK131"/>
    </row>
    <row r="132" spans="2:37" ht="15.75" thickBot="1" x14ac:dyDescent="0.3">
      <c r="B132" s="38"/>
      <c r="C132" s="38"/>
      <c r="D132" s="38"/>
      <c r="G132" s="75"/>
      <c r="I132" s="37"/>
      <c r="J132" s="20"/>
      <c r="K132" s="20"/>
      <c r="L132" s="20"/>
      <c r="N132" s="11"/>
      <c r="AB132" s="99"/>
      <c r="AC132" s="99"/>
      <c r="AD132" s="99"/>
      <c r="AE132" s="99"/>
      <c r="AJ132"/>
      <c r="AK132"/>
    </row>
    <row r="133" spans="2:37" ht="15.75" thickBot="1" x14ac:dyDescent="0.3">
      <c r="B133" s="38"/>
      <c r="C133" s="38"/>
      <c r="D133" s="38"/>
      <c r="G133" s="75"/>
      <c r="I133" s="37"/>
      <c r="J133" s="20"/>
      <c r="K133" s="20"/>
      <c r="L133" s="20"/>
      <c r="N133" s="11"/>
      <c r="AB133" s="99"/>
      <c r="AC133" s="99"/>
      <c r="AD133" s="99"/>
      <c r="AE133" s="99"/>
      <c r="AJ133"/>
      <c r="AK133"/>
    </row>
    <row r="134" spans="2:37" ht="15.75" thickBot="1" x14ac:dyDescent="0.3">
      <c r="B134" s="38"/>
      <c r="C134" s="38"/>
      <c r="D134" s="38"/>
      <c r="G134" s="75"/>
      <c r="I134" s="37"/>
      <c r="J134" s="20"/>
      <c r="K134" s="20"/>
      <c r="L134" s="20"/>
      <c r="N134" s="11"/>
      <c r="AB134" s="99"/>
      <c r="AC134" s="99"/>
      <c r="AD134" s="99"/>
      <c r="AE134" s="99"/>
      <c r="AJ134"/>
      <c r="AK134"/>
    </row>
    <row r="135" spans="2:37" ht="15.75" thickBot="1" x14ac:dyDescent="0.3">
      <c r="B135" s="38"/>
      <c r="C135" s="38"/>
      <c r="D135" s="38"/>
      <c r="G135" s="75"/>
      <c r="I135" s="37"/>
      <c r="J135" s="20"/>
      <c r="K135" s="20"/>
      <c r="L135" s="20"/>
      <c r="N135" s="11"/>
      <c r="AB135" s="99"/>
      <c r="AC135" s="99"/>
      <c r="AD135" s="99"/>
      <c r="AE135" s="99"/>
      <c r="AJ135"/>
      <c r="AK135"/>
    </row>
    <row r="136" spans="2:37" ht="15.75" thickBot="1" x14ac:dyDescent="0.3">
      <c r="B136" s="38"/>
      <c r="C136" s="38"/>
      <c r="D136" s="38"/>
      <c r="G136" s="75"/>
      <c r="I136" s="37"/>
      <c r="J136" s="20"/>
      <c r="K136" s="20"/>
      <c r="L136" s="20"/>
      <c r="N136" s="11"/>
      <c r="AB136" s="99"/>
      <c r="AC136" s="99"/>
      <c r="AD136" s="99"/>
      <c r="AE136" s="99"/>
      <c r="AJ136"/>
      <c r="AK136"/>
    </row>
    <row r="137" spans="2:37" ht="15.75" thickBot="1" x14ac:dyDescent="0.3">
      <c r="B137" s="38"/>
      <c r="C137" s="38"/>
      <c r="D137" s="38"/>
      <c r="G137" s="75"/>
      <c r="I137" s="37"/>
      <c r="J137" s="20"/>
      <c r="K137" s="20"/>
      <c r="L137" s="20"/>
      <c r="N137" s="11"/>
      <c r="AB137" s="99"/>
      <c r="AC137" s="99"/>
      <c r="AD137" s="99"/>
      <c r="AE137" s="99"/>
      <c r="AJ137"/>
      <c r="AK137"/>
    </row>
    <row r="138" spans="2:37" ht="15.75" thickBot="1" x14ac:dyDescent="0.3">
      <c r="B138" s="38"/>
      <c r="C138" s="38"/>
      <c r="D138" s="38"/>
      <c r="G138" s="75"/>
      <c r="I138" s="37"/>
      <c r="J138" s="20"/>
      <c r="K138" s="20"/>
      <c r="L138" s="20"/>
      <c r="N138" s="11"/>
      <c r="AB138" s="99"/>
      <c r="AC138" s="99"/>
      <c r="AD138" s="99"/>
      <c r="AE138" s="99"/>
      <c r="AJ138"/>
      <c r="AK138"/>
    </row>
    <row r="139" spans="2:37" ht="15.75" thickBot="1" x14ac:dyDescent="0.3">
      <c r="B139" s="38"/>
      <c r="C139" s="38"/>
      <c r="D139" s="38"/>
      <c r="G139" s="75"/>
      <c r="I139" s="37"/>
      <c r="J139" s="20"/>
      <c r="K139" s="20"/>
      <c r="L139" s="20"/>
      <c r="N139" s="11"/>
      <c r="AB139" s="99"/>
      <c r="AC139" s="99"/>
      <c r="AD139" s="99"/>
      <c r="AE139" s="99"/>
      <c r="AJ139"/>
      <c r="AK139"/>
    </row>
    <row r="140" spans="2:37" ht="15.75" thickBot="1" x14ac:dyDescent="0.3">
      <c r="B140" s="38"/>
      <c r="C140" s="38"/>
      <c r="D140" s="38"/>
      <c r="G140" s="75"/>
      <c r="I140" s="37"/>
      <c r="J140" s="20"/>
      <c r="K140" s="20"/>
      <c r="L140" s="20"/>
      <c r="N140" s="11"/>
      <c r="AB140" s="99"/>
      <c r="AC140" s="99"/>
      <c r="AD140" s="99"/>
      <c r="AE140" s="99"/>
      <c r="AJ140"/>
      <c r="AK140"/>
    </row>
    <row r="141" spans="2:37" ht="15.75" thickBot="1" x14ac:dyDescent="0.3">
      <c r="B141" s="38"/>
      <c r="C141" s="38"/>
      <c r="D141" s="38"/>
      <c r="G141" s="75"/>
      <c r="I141" s="37"/>
      <c r="J141" s="20"/>
      <c r="K141" s="20"/>
      <c r="L141" s="20"/>
      <c r="N141" s="11"/>
      <c r="AB141" s="99"/>
      <c r="AC141" s="99"/>
      <c r="AD141" s="99"/>
      <c r="AE141" s="99"/>
      <c r="AJ141"/>
      <c r="AK141"/>
    </row>
    <row r="142" spans="2:37" ht="15.75" thickBot="1" x14ac:dyDescent="0.3">
      <c r="B142" s="38"/>
      <c r="C142" s="38"/>
      <c r="D142" s="38"/>
      <c r="G142" s="75"/>
      <c r="I142" s="37"/>
      <c r="J142" s="20"/>
      <c r="K142" s="20"/>
      <c r="L142" s="20"/>
      <c r="N142" s="11"/>
      <c r="AB142" s="99"/>
      <c r="AC142" s="99"/>
      <c r="AD142" s="99"/>
      <c r="AE142" s="99"/>
      <c r="AJ142"/>
      <c r="AK142"/>
    </row>
    <row r="143" spans="2:37" ht="15.75" thickBot="1" x14ac:dyDescent="0.3">
      <c r="B143" s="38"/>
      <c r="C143" s="38"/>
      <c r="D143" s="38"/>
      <c r="G143" s="75"/>
      <c r="I143" s="37"/>
      <c r="J143" s="20"/>
      <c r="K143" s="20"/>
      <c r="L143" s="20"/>
      <c r="N143" s="11"/>
      <c r="AB143" s="99"/>
      <c r="AC143" s="99"/>
      <c r="AD143" s="99"/>
      <c r="AE143" s="99"/>
      <c r="AJ143"/>
      <c r="AK143"/>
    </row>
    <row r="144" spans="2:37" ht="15.75" thickBot="1" x14ac:dyDescent="0.3">
      <c r="B144" s="38"/>
      <c r="C144" s="38"/>
      <c r="D144" s="38"/>
      <c r="G144" s="75"/>
      <c r="I144" s="37"/>
      <c r="J144" s="20"/>
      <c r="K144" s="20"/>
      <c r="L144" s="20"/>
      <c r="N144" s="11"/>
      <c r="AB144" s="99"/>
      <c r="AC144" s="99"/>
      <c r="AD144" s="99"/>
      <c r="AE144" s="99"/>
      <c r="AJ144"/>
      <c r="AK144"/>
    </row>
    <row r="145" spans="2:37" ht="15.75" thickBot="1" x14ac:dyDescent="0.3">
      <c r="B145" s="38"/>
      <c r="C145" s="38"/>
      <c r="D145" s="38"/>
      <c r="G145" s="75"/>
      <c r="I145" s="37"/>
      <c r="J145" s="20"/>
      <c r="K145" s="20"/>
      <c r="L145" s="20"/>
      <c r="N145" s="11"/>
      <c r="AB145" s="99"/>
      <c r="AC145" s="99"/>
      <c r="AD145" s="99"/>
      <c r="AE145" s="99"/>
      <c r="AJ145"/>
      <c r="AK145"/>
    </row>
    <row r="146" spans="2:37" ht="15.75" thickBot="1" x14ac:dyDescent="0.3">
      <c r="B146" s="38"/>
      <c r="C146" s="38"/>
      <c r="D146" s="38"/>
      <c r="G146" s="75"/>
      <c r="I146" s="37"/>
      <c r="J146" s="20"/>
      <c r="K146" s="20"/>
      <c r="L146" s="20"/>
      <c r="N146" s="11"/>
      <c r="AB146" s="99"/>
      <c r="AC146" s="99"/>
      <c r="AD146" s="99"/>
      <c r="AE146" s="99"/>
      <c r="AJ146"/>
      <c r="AK146"/>
    </row>
    <row r="147" spans="2:37" ht="15.75" thickBot="1" x14ac:dyDescent="0.3">
      <c r="B147" s="38"/>
      <c r="C147" s="38"/>
      <c r="D147" s="38"/>
      <c r="G147" s="75"/>
      <c r="I147" s="37"/>
      <c r="J147" s="20"/>
      <c r="K147" s="20"/>
      <c r="L147" s="20"/>
      <c r="N147" s="11"/>
      <c r="AB147" s="99"/>
      <c r="AC147" s="99"/>
      <c r="AD147" s="99"/>
      <c r="AE147" s="99"/>
      <c r="AJ147"/>
      <c r="AK147"/>
    </row>
    <row r="148" spans="2:37" ht="15.75" thickBot="1" x14ac:dyDescent="0.3">
      <c r="B148" s="38"/>
      <c r="C148" s="38"/>
      <c r="D148" s="38"/>
      <c r="G148" s="75"/>
      <c r="I148" s="37"/>
      <c r="J148" s="20"/>
      <c r="K148" s="20"/>
      <c r="L148" s="20"/>
      <c r="N148" s="11"/>
      <c r="AB148" s="99"/>
      <c r="AC148" s="99"/>
      <c r="AD148" s="99"/>
      <c r="AE148" s="99"/>
      <c r="AJ148"/>
      <c r="AK148"/>
    </row>
    <row r="149" spans="2:37" ht="15.75" thickBot="1" x14ac:dyDescent="0.3">
      <c r="B149" s="38"/>
      <c r="C149" s="38"/>
      <c r="D149" s="38"/>
      <c r="G149" s="75"/>
      <c r="I149" s="37"/>
      <c r="J149" s="20"/>
      <c r="K149" s="20"/>
      <c r="L149" s="20"/>
      <c r="N149" s="11"/>
      <c r="AB149" s="99"/>
      <c r="AC149" s="99"/>
      <c r="AD149" s="99"/>
      <c r="AE149" s="99"/>
      <c r="AJ149"/>
      <c r="AK149"/>
    </row>
    <row r="150" spans="2:37" ht="15.75" thickBot="1" x14ac:dyDescent="0.3">
      <c r="B150" s="38"/>
      <c r="G150" s="75"/>
      <c r="I150" s="37"/>
      <c r="J150" s="20"/>
      <c r="K150" s="20"/>
      <c r="L150" s="20"/>
      <c r="N150" s="11"/>
      <c r="AB150" s="99"/>
      <c r="AC150" s="99"/>
      <c r="AD150" s="99"/>
      <c r="AE150" s="99"/>
      <c r="AJ150"/>
      <c r="AK150"/>
    </row>
    <row r="151" spans="2:37" ht="15.75" thickBot="1" x14ac:dyDescent="0.3">
      <c r="B151" s="38"/>
      <c r="G151" s="75"/>
      <c r="I151" s="37"/>
      <c r="J151" s="20"/>
      <c r="K151" s="20"/>
      <c r="L151" s="20"/>
      <c r="N151" s="11"/>
      <c r="AB151" s="99"/>
      <c r="AC151" s="99"/>
      <c r="AD151" s="99"/>
      <c r="AE151" s="99"/>
      <c r="AJ151"/>
      <c r="AK151"/>
    </row>
    <row r="152" spans="2:37" ht="15.75" thickBot="1" x14ac:dyDescent="0.3">
      <c r="B152" s="38"/>
      <c r="G152" s="75"/>
      <c r="I152" s="37"/>
      <c r="J152" s="20"/>
      <c r="K152" s="20"/>
      <c r="L152" s="20"/>
      <c r="N152" s="11"/>
      <c r="AB152" s="99"/>
      <c r="AC152" s="99"/>
      <c r="AD152" s="99"/>
      <c r="AE152" s="99"/>
      <c r="AJ152"/>
      <c r="AK152"/>
    </row>
    <row r="153" spans="2:37" ht="15.75" thickBot="1" x14ac:dyDescent="0.3">
      <c r="B153" s="38"/>
      <c r="G153" s="75"/>
      <c r="I153" s="37"/>
      <c r="J153" s="20"/>
      <c r="K153" s="20"/>
      <c r="L153" s="20"/>
      <c r="N153" s="11"/>
      <c r="AB153" s="99"/>
      <c r="AC153" s="99"/>
      <c r="AD153" s="99"/>
      <c r="AE153" s="99"/>
      <c r="AJ153"/>
      <c r="AK153"/>
    </row>
    <row r="154" spans="2:37" ht="15.75" thickBot="1" x14ac:dyDescent="0.3">
      <c r="B154" s="38"/>
      <c r="G154" s="75"/>
      <c r="I154" s="37"/>
      <c r="J154" s="20"/>
      <c r="K154" s="20"/>
      <c r="L154" s="20"/>
      <c r="N154" s="11"/>
      <c r="AB154" s="99"/>
      <c r="AC154" s="99"/>
      <c r="AD154" s="99"/>
      <c r="AE154" s="99"/>
      <c r="AJ154"/>
      <c r="AK154"/>
    </row>
    <row r="155" spans="2:37" ht="15.75" thickBot="1" x14ac:dyDescent="0.3">
      <c r="B155" s="38"/>
      <c r="G155" s="75"/>
      <c r="I155" s="37"/>
      <c r="J155" s="20"/>
      <c r="K155" s="20"/>
      <c r="L155" s="20"/>
      <c r="N155" s="11"/>
      <c r="AB155" s="99"/>
      <c r="AC155" s="99"/>
      <c r="AD155" s="99"/>
      <c r="AE155" s="99"/>
      <c r="AJ155"/>
      <c r="AK155"/>
    </row>
    <row r="156" spans="2:37" ht="15.75" thickBot="1" x14ac:dyDescent="0.3">
      <c r="B156" s="38"/>
      <c r="G156" s="75"/>
      <c r="I156" s="37"/>
      <c r="J156" s="20"/>
      <c r="K156" s="20"/>
      <c r="L156" s="20"/>
      <c r="N156" s="11"/>
      <c r="AB156" s="99"/>
      <c r="AC156" s="99"/>
      <c r="AD156" s="99"/>
      <c r="AE156" s="99"/>
      <c r="AJ156"/>
      <c r="AK156"/>
    </row>
    <row r="157" spans="2:37" ht="15.75" thickBot="1" x14ac:dyDescent="0.3">
      <c r="B157" s="38"/>
      <c r="G157" s="75"/>
      <c r="I157" s="37"/>
      <c r="J157" s="20"/>
      <c r="K157" s="20"/>
      <c r="L157" s="20"/>
      <c r="N157" s="11"/>
      <c r="AB157" s="99"/>
      <c r="AC157" s="99"/>
      <c r="AD157" s="99"/>
      <c r="AE157" s="99"/>
      <c r="AJ157"/>
      <c r="AK157"/>
    </row>
    <row r="158" spans="2:37" ht="15.75" thickBot="1" x14ac:dyDescent="0.3">
      <c r="B158" s="38"/>
      <c r="G158" s="75"/>
      <c r="I158" s="37"/>
      <c r="J158" s="20"/>
      <c r="K158" s="20"/>
      <c r="L158" s="20"/>
      <c r="N158" s="11"/>
      <c r="AB158" s="99"/>
      <c r="AC158" s="99"/>
      <c r="AD158" s="99"/>
      <c r="AE158" s="99"/>
      <c r="AJ158"/>
      <c r="AK158"/>
    </row>
    <row r="159" spans="2:37" ht="15.75" thickBot="1" x14ac:dyDescent="0.3">
      <c r="B159" s="38"/>
      <c r="G159" s="75"/>
      <c r="I159" s="37"/>
      <c r="J159" s="20"/>
      <c r="K159" s="20"/>
      <c r="L159" s="20"/>
      <c r="N159" s="11"/>
      <c r="AB159" s="99"/>
      <c r="AC159" s="99"/>
      <c r="AD159" s="99"/>
      <c r="AE159" s="99"/>
      <c r="AJ159"/>
      <c r="AK159"/>
    </row>
    <row r="160" spans="2:37" ht="15.75" thickBot="1" x14ac:dyDescent="0.3">
      <c r="B160" s="38"/>
      <c r="G160" s="75"/>
      <c r="I160" s="37"/>
      <c r="J160" s="20"/>
      <c r="K160" s="20"/>
      <c r="L160" s="20"/>
      <c r="N160" s="11"/>
      <c r="AB160" s="99"/>
      <c r="AC160" s="99"/>
      <c r="AD160" s="99"/>
      <c r="AE160" s="99"/>
      <c r="AJ160"/>
      <c r="AK160"/>
    </row>
    <row r="161" spans="2:37" ht="15.75" thickBot="1" x14ac:dyDescent="0.3">
      <c r="B161" s="38"/>
      <c r="G161" s="75"/>
      <c r="I161" s="37"/>
      <c r="J161" s="20"/>
      <c r="K161" s="20"/>
      <c r="L161" s="20"/>
      <c r="N161" s="11"/>
      <c r="AB161" s="99"/>
      <c r="AC161" s="99"/>
      <c r="AD161" s="99"/>
      <c r="AE161" s="99"/>
      <c r="AJ161"/>
      <c r="AK161"/>
    </row>
    <row r="162" spans="2:37" ht="15.75" thickBot="1" x14ac:dyDescent="0.3">
      <c r="B162" s="38"/>
      <c r="G162" s="75"/>
      <c r="I162" s="37"/>
      <c r="J162" s="20"/>
      <c r="K162" s="20"/>
      <c r="L162" s="20"/>
      <c r="N162" s="11"/>
      <c r="AB162" s="99"/>
      <c r="AC162" s="99"/>
      <c r="AD162" s="99"/>
      <c r="AE162" s="99"/>
      <c r="AJ162"/>
      <c r="AK162"/>
    </row>
    <row r="163" spans="2:37" ht="15.75" thickBot="1" x14ac:dyDescent="0.3">
      <c r="B163" s="38"/>
      <c r="G163" s="75"/>
      <c r="I163" s="37"/>
      <c r="J163" s="20"/>
      <c r="K163" s="20"/>
      <c r="L163" s="20"/>
      <c r="N163" s="11"/>
      <c r="AB163" s="99"/>
      <c r="AC163" s="99"/>
      <c r="AD163" s="99"/>
      <c r="AE163" s="99"/>
      <c r="AJ163"/>
      <c r="AK163"/>
    </row>
    <row r="164" spans="2:37" ht="15.75" thickBot="1" x14ac:dyDescent="0.3">
      <c r="B164" s="38"/>
      <c r="G164" s="75"/>
      <c r="I164" s="37"/>
      <c r="J164" s="20"/>
      <c r="K164" s="20"/>
      <c r="L164" s="20"/>
      <c r="N164" s="11"/>
      <c r="AB164" s="99"/>
      <c r="AC164" s="99"/>
      <c r="AD164" s="99"/>
      <c r="AE164" s="99"/>
      <c r="AJ164"/>
      <c r="AK164"/>
    </row>
    <row r="165" spans="2:37" ht="15.75" thickBot="1" x14ac:dyDescent="0.3">
      <c r="B165" s="38"/>
      <c r="G165" s="75"/>
      <c r="I165" s="37"/>
      <c r="J165" s="20"/>
      <c r="K165" s="20"/>
      <c r="L165" s="20"/>
      <c r="N165" s="11"/>
      <c r="AB165" s="99"/>
      <c r="AC165" s="99"/>
      <c r="AD165" s="99"/>
      <c r="AE165" s="99"/>
      <c r="AJ165"/>
      <c r="AK165"/>
    </row>
    <row r="166" spans="2:37" ht="15.75" thickBot="1" x14ac:dyDescent="0.3">
      <c r="B166" s="38"/>
      <c r="G166" s="75"/>
      <c r="I166" s="37"/>
      <c r="J166" s="20"/>
      <c r="K166" s="20"/>
      <c r="L166" s="20"/>
      <c r="N166" s="11"/>
      <c r="AB166" s="99"/>
      <c r="AC166" s="99"/>
      <c r="AD166" s="99"/>
      <c r="AE166" s="99"/>
      <c r="AJ166"/>
      <c r="AK166"/>
    </row>
    <row r="167" spans="2:37" ht="15.75" thickBot="1" x14ac:dyDescent="0.3">
      <c r="B167" s="38"/>
      <c r="G167" s="75"/>
      <c r="I167" s="37"/>
      <c r="J167" s="20"/>
      <c r="K167" s="20"/>
      <c r="L167" s="20"/>
      <c r="N167" s="11"/>
      <c r="AB167" s="99"/>
      <c r="AC167" s="99"/>
      <c r="AD167" s="99"/>
      <c r="AE167" s="99"/>
      <c r="AJ167"/>
      <c r="AK167"/>
    </row>
    <row r="168" spans="2:37" ht="15.75" thickBot="1" x14ac:dyDescent="0.3">
      <c r="B168" s="38"/>
      <c r="G168" s="75"/>
      <c r="I168" s="37"/>
      <c r="J168" s="20"/>
      <c r="K168" s="20"/>
      <c r="L168" s="20"/>
      <c r="N168" s="11"/>
      <c r="AB168" s="99"/>
      <c r="AC168" s="99"/>
      <c r="AD168" s="99"/>
      <c r="AE168" s="99"/>
      <c r="AJ168"/>
      <c r="AK168"/>
    </row>
    <row r="169" spans="2:37" ht="15.75" thickBot="1" x14ac:dyDescent="0.3">
      <c r="B169" s="38"/>
      <c r="G169" s="75"/>
      <c r="I169" s="37"/>
      <c r="J169" s="20"/>
      <c r="K169" s="20"/>
      <c r="L169" s="20"/>
      <c r="N169" s="11"/>
      <c r="AB169" s="99"/>
      <c r="AC169" s="99"/>
      <c r="AD169" s="99"/>
      <c r="AE169" s="99"/>
      <c r="AJ169"/>
      <c r="AK169"/>
    </row>
    <row r="170" spans="2:37" ht="15.75" thickBot="1" x14ac:dyDescent="0.3">
      <c r="B170" s="38"/>
      <c r="G170" s="75"/>
      <c r="I170" s="37"/>
      <c r="J170" s="20"/>
      <c r="K170" s="20"/>
      <c r="L170" s="20"/>
      <c r="N170" s="11"/>
      <c r="AB170" s="99"/>
      <c r="AC170" s="99"/>
      <c r="AD170" s="99"/>
      <c r="AE170" s="99"/>
      <c r="AJ170"/>
      <c r="AK170"/>
    </row>
    <row r="171" spans="2:37" ht="15.75" thickBot="1" x14ac:dyDescent="0.3">
      <c r="B171" s="38"/>
      <c r="G171" s="75"/>
      <c r="I171" s="37"/>
      <c r="J171" s="20"/>
      <c r="K171" s="20"/>
      <c r="L171" s="20"/>
      <c r="N171" s="11"/>
      <c r="AB171" s="99"/>
      <c r="AC171" s="99"/>
      <c r="AD171" s="99"/>
      <c r="AE171" s="99"/>
      <c r="AJ171"/>
      <c r="AK171"/>
    </row>
    <row r="172" spans="2:37" ht="15.75" thickBot="1" x14ac:dyDescent="0.3">
      <c r="B172" s="38"/>
      <c r="G172" s="75"/>
      <c r="I172" s="37"/>
      <c r="J172" s="20"/>
      <c r="K172" s="20"/>
      <c r="L172" s="20"/>
      <c r="N172" s="11"/>
      <c r="AB172" s="99"/>
      <c r="AC172" s="99"/>
      <c r="AD172" s="99"/>
      <c r="AE172" s="99"/>
      <c r="AJ172"/>
      <c r="AK172"/>
    </row>
    <row r="173" spans="2:37" ht="15.75" thickBot="1" x14ac:dyDescent="0.3">
      <c r="B173" s="38"/>
      <c r="G173" s="75"/>
      <c r="I173" s="37"/>
      <c r="J173" s="20"/>
      <c r="K173" s="20"/>
      <c r="L173" s="20"/>
      <c r="N173" s="11"/>
      <c r="AB173" s="99"/>
      <c r="AC173" s="99"/>
      <c r="AD173" s="99"/>
      <c r="AE173" s="99"/>
      <c r="AJ173"/>
      <c r="AK173"/>
    </row>
    <row r="174" spans="2:37" ht="15.75" thickBot="1" x14ac:dyDescent="0.3">
      <c r="B174" s="38"/>
      <c r="G174" s="75"/>
      <c r="I174" s="37"/>
      <c r="J174" s="20"/>
      <c r="K174" s="20"/>
      <c r="L174" s="20"/>
      <c r="N174" s="11"/>
      <c r="AB174" s="99"/>
      <c r="AC174" s="99"/>
      <c r="AD174" s="99"/>
      <c r="AE174" s="99"/>
      <c r="AJ174"/>
      <c r="AK174"/>
    </row>
    <row r="175" spans="2:37" ht="15.75" thickBot="1" x14ac:dyDescent="0.3">
      <c r="B175" s="38"/>
      <c r="G175" s="75"/>
      <c r="I175" s="37"/>
      <c r="J175" s="20"/>
      <c r="K175" s="20"/>
      <c r="L175" s="20"/>
      <c r="N175" s="11"/>
      <c r="AB175" s="99"/>
      <c r="AC175" s="99"/>
      <c r="AD175" s="99"/>
      <c r="AE175" s="99"/>
      <c r="AJ175"/>
      <c r="AK175"/>
    </row>
    <row r="176" spans="2:37" ht="15.75" thickBot="1" x14ac:dyDescent="0.3">
      <c r="B176" s="38"/>
      <c r="G176" s="75"/>
      <c r="I176" s="37"/>
      <c r="J176" s="20"/>
      <c r="K176" s="20"/>
      <c r="L176" s="20"/>
      <c r="N176" s="11"/>
      <c r="AB176" s="99"/>
      <c r="AC176" s="99"/>
      <c r="AD176" s="99"/>
      <c r="AE176" s="99"/>
      <c r="AJ176"/>
      <c r="AK176"/>
    </row>
    <row r="177" spans="2:37" ht="15.75" thickBot="1" x14ac:dyDescent="0.3">
      <c r="B177" s="38"/>
      <c r="G177" s="75"/>
      <c r="I177" s="37"/>
      <c r="J177" s="20"/>
      <c r="K177" s="20"/>
      <c r="L177" s="20"/>
      <c r="N177" s="11"/>
      <c r="AB177" s="99"/>
      <c r="AC177" s="99"/>
      <c r="AD177" s="99"/>
      <c r="AE177" s="99"/>
      <c r="AJ177"/>
      <c r="AK177"/>
    </row>
    <row r="178" spans="2:37" ht="15.75" thickBot="1" x14ac:dyDescent="0.3">
      <c r="B178" s="38"/>
      <c r="G178" s="75"/>
      <c r="I178" s="37"/>
      <c r="J178" s="20"/>
      <c r="K178" s="20"/>
      <c r="L178" s="20"/>
      <c r="N178" s="11"/>
      <c r="AB178" s="99"/>
      <c r="AC178" s="99"/>
      <c r="AD178" s="99"/>
      <c r="AE178" s="99"/>
      <c r="AJ178"/>
      <c r="AK178"/>
    </row>
    <row r="179" spans="2:37" ht="15.75" thickBot="1" x14ac:dyDescent="0.3">
      <c r="B179" s="38"/>
      <c r="G179" s="75"/>
      <c r="I179" s="37"/>
      <c r="J179" s="20"/>
      <c r="K179" s="20"/>
      <c r="L179" s="20"/>
      <c r="N179" s="11"/>
      <c r="AB179" s="99"/>
      <c r="AC179" s="99"/>
      <c r="AD179" s="99"/>
      <c r="AE179" s="99"/>
      <c r="AJ179"/>
      <c r="AK179"/>
    </row>
    <row r="180" spans="2:37" ht="15.75" thickBot="1" x14ac:dyDescent="0.3">
      <c r="B180" s="38"/>
      <c r="G180" s="75"/>
      <c r="I180" s="37"/>
      <c r="J180" s="20"/>
      <c r="K180" s="20"/>
      <c r="L180" s="20"/>
      <c r="N180" s="11"/>
      <c r="AB180" s="99"/>
      <c r="AC180" s="99"/>
      <c r="AD180" s="99"/>
      <c r="AE180" s="99"/>
      <c r="AJ180"/>
      <c r="AK180"/>
    </row>
    <row r="181" spans="2:37" ht="15.75" thickBot="1" x14ac:dyDescent="0.3">
      <c r="B181" s="38"/>
      <c r="G181" s="75"/>
      <c r="I181" s="37"/>
      <c r="J181" s="20"/>
      <c r="K181" s="20"/>
      <c r="L181" s="20"/>
      <c r="N181" s="11"/>
      <c r="AB181" s="99"/>
      <c r="AC181" s="99"/>
      <c r="AD181" s="99"/>
      <c r="AE181" s="99"/>
      <c r="AJ181"/>
      <c r="AK181"/>
    </row>
    <row r="182" spans="2:37" ht="15.75" thickBot="1" x14ac:dyDescent="0.3">
      <c r="B182" s="38"/>
      <c r="G182" s="75"/>
      <c r="I182" s="37"/>
      <c r="J182" s="20"/>
      <c r="K182" s="20"/>
      <c r="L182" s="20"/>
      <c r="N182" s="11"/>
      <c r="AB182" s="99"/>
      <c r="AC182" s="99"/>
      <c r="AD182" s="99"/>
      <c r="AE182" s="99"/>
      <c r="AJ182"/>
      <c r="AK182"/>
    </row>
    <row r="183" spans="2:37" ht="15.75" thickBot="1" x14ac:dyDescent="0.3">
      <c r="B183" s="38"/>
      <c r="G183" s="75"/>
      <c r="I183" s="37"/>
      <c r="J183" s="20"/>
      <c r="K183" s="20"/>
      <c r="L183" s="20"/>
      <c r="N183" s="11"/>
      <c r="AB183" s="99"/>
      <c r="AC183" s="99"/>
      <c r="AD183" s="99"/>
      <c r="AE183" s="99"/>
      <c r="AJ183"/>
      <c r="AK183"/>
    </row>
    <row r="184" spans="2:37" ht="15.75" thickBot="1" x14ac:dyDescent="0.3">
      <c r="B184" s="38"/>
      <c r="G184" s="75"/>
      <c r="I184" s="37"/>
      <c r="J184" s="20"/>
      <c r="K184" s="20"/>
      <c r="L184" s="20"/>
      <c r="N184" s="11"/>
      <c r="AB184" s="99"/>
      <c r="AC184" s="99"/>
      <c r="AD184" s="99"/>
      <c r="AE184" s="99"/>
      <c r="AJ184"/>
      <c r="AK184"/>
    </row>
    <row r="185" spans="2:37" ht="15.75" thickBot="1" x14ac:dyDescent="0.3">
      <c r="B185" s="38"/>
      <c r="G185" s="75"/>
      <c r="I185" s="37"/>
      <c r="J185" s="20"/>
      <c r="K185" s="20"/>
      <c r="L185" s="20"/>
      <c r="N185" s="11"/>
      <c r="AB185" s="99"/>
      <c r="AC185" s="99"/>
      <c r="AD185" s="99"/>
      <c r="AE185" s="99"/>
      <c r="AJ185"/>
    </row>
    <row r="186" spans="2:37" ht="15.75" thickBot="1" x14ac:dyDescent="0.3">
      <c r="B186" s="38"/>
      <c r="G186" s="75"/>
      <c r="I186" s="37"/>
      <c r="J186" s="20"/>
      <c r="K186" s="20"/>
      <c r="L186" s="20"/>
      <c r="N186" s="11"/>
      <c r="AB186" s="99"/>
      <c r="AC186" s="99"/>
      <c r="AD186" s="99"/>
      <c r="AE186" s="99"/>
      <c r="AJ186"/>
    </row>
    <row r="187" spans="2:37" ht="15.75" thickBot="1" x14ac:dyDescent="0.3">
      <c r="B187" s="38"/>
      <c r="G187" s="75"/>
      <c r="I187" s="37"/>
      <c r="J187" s="20"/>
      <c r="K187" s="20"/>
      <c r="L187" s="20"/>
      <c r="N187" s="11"/>
      <c r="AB187" s="99"/>
      <c r="AC187" s="99"/>
      <c r="AD187" s="99"/>
      <c r="AE187" s="99"/>
      <c r="AJ187"/>
    </row>
    <row r="188" spans="2:37" ht="15.75" thickBot="1" x14ac:dyDescent="0.3">
      <c r="B188" s="38"/>
      <c r="G188" s="75"/>
      <c r="I188" s="37"/>
      <c r="J188" s="20"/>
      <c r="K188" s="20"/>
      <c r="L188" s="20"/>
      <c r="N188" s="11"/>
      <c r="AB188" s="99"/>
      <c r="AC188" s="99"/>
      <c r="AD188" s="99"/>
      <c r="AE188" s="99"/>
      <c r="AJ188"/>
    </row>
    <row r="189" spans="2:37" ht="15.75" thickBot="1" x14ac:dyDescent="0.3">
      <c r="B189" s="38"/>
      <c r="G189" s="75"/>
      <c r="I189" s="37"/>
      <c r="J189" s="20"/>
      <c r="K189" s="20"/>
      <c r="L189" s="20"/>
      <c r="N189" s="11"/>
      <c r="AB189" s="99"/>
      <c r="AC189" s="99"/>
      <c r="AD189" s="99"/>
      <c r="AE189" s="99"/>
      <c r="AJ189"/>
    </row>
    <row r="190" spans="2:37" ht="15.75" thickBot="1" x14ac:dyDescent="0.3">
      <c r="B190" s="38"/>
      <c r="G190" s="75"/>
      <c r="I190" s="37"/>
      <c r="J190" s="20"/>
      <c r="K190" s="20"/>
      <c r="L190" s="20"/>
      <c r="N190" s="11"/>
      <c r="AB190" s="99"/>
      <c r="AC190" s="99"/>
      <c r="AD190" s="99"/>
      <c r="AE190" s="99"/>
      <c r="AJ190"/>
    </row>
    <row r="191" spans="2:37" ht="15.75" thickBot="1" x14ac:dyDescent="0.3">
      <c r="B191" s="38"/>
      <c r="G191" s="75"/>
      <c r="I191" s="37"/>
      <c r="J191" s="20"/>
      <c r="K191" s="20"/>
      <c r="L191" s="20"/>
      <c r="N191" s="11"/>
      <c r="AB191" s="99"/>
      <c r="AC191" s="99"/>
      <c r="AD191" s="99"/>
      <c r="AE191" s="99"/>
      <c r="AJ191"/>
    </row>
    <row r="192" spans="2:37" ht="15.75" thickBot="1" x14ac:dyDescent="0.3">
      <c r="B192" s="38"/>
      <c r="G192" s="75"/>
      <c r="I192" s="37"/>
      <c r="J192" s="20"/>
      <c r="K192" s="20"/>
      <c r="L192" s="20"/>
      <c r="N192" s="11"/>
      <c r="AB192" s="99"/>
      <c r="AC192" s="99"/>
      <c r="AD192" s="99"/>
      <c r="AE192" s="99"/>
      <c r="AJ192"/>
    </row>
    <row r="193" spans="2:36" ht="15.75" thickBot="1" x14ac:dyDescent="0.3">
      <c r="B193" s="38"/>
      <c r="G193" s="75"/>
      <c r="I193" s="37"/>
      <c r="J193" s="20"/>
      <c r="K193" s="20"/>
      <c r="L193" s="20"/>
      <c r="N193" s="11"/>
      <c r="AB193" s="99"/>
      <c r="AC193" s="99"/>
      <c r="AD193" s="99"/>
      <c r="AE193" s="99"/>
      <c r="AJ193"/>
    </row>
    <row r="194" spans="2:36" ht="15.75" thickBot="1" x14ac:dyDescent="0.3">
      <c r="B194" s="38"/>
      <c r="G194" s="75"/>
      <c r="I194" s="37"/>
      <c r="J194" s="20"/>
      <c r="K194" s="20"/>
      <c r="L194" s="20"/>
      <c r="N194" s="11"/>
      <c r="AB194" s="99"/>
      <c r="AC194" s="99"/>
      <c r="AD194" s="99"/>
      <c r="AE194" s="99"/>
      <c r="AJ194"/>
    </row>
    <row r="195" spans="2:36" ht="15.75" thickBot="1" x14ac:dyDescent="0.3">
      <c r="B195" s="38"/>
      <c r="G195" s="75"/>
      <c r="I195" s="37"/>
      <c r="J195" s="20"/>
      <c r="K195" s="20"/>
      <c r="L195" s="20"/>
      <c r="N195" s="11"/>
      <c r="AB195" s="99"/>
      <c r="AC195" s="99"/>
      <c r="AD195" s="99"/>
      <c r="AE195" s="99"/>
      <c r="AJ195"/>
    </row>
    <row r="196" spans="2:36" ht="15.75" thickBot="1" x14ac:dyDescent="0.3">
      <c r="B196" s="38"/>
      <c r="G196" s="75"/>
      <c r="I196" s="37"/>
      <c r="J196" s="20"/>
      <c r="K196" s="20"/>
      <c r="L196" s="20"/>
      <c r="N196" s="11"/>
      <c r="AB196" s="99"/>
      <c r="AC196" s="99"/>
      <c r="AD196" s="99"/>
      <c r="AE196" s="99"/>
      <c r="AJ196"/>
    </row>
    <row r="197" spans="2:36" ht="15.75" thickBot="1" x14ac:dyDescent="0.3">
      <c r="B197" s="38"/>
      <c r="G197" s="75"/>
      <c r="I197" s="37"/>
      <c r="J197" s="20"/>
      <c r="K197" s="20"/>
      <c r="L197" s="20"/>
      <c r="N197" s="11"/>
      <c r="AB197" s="99"/>
      <c r="AC197" s="99"/>
      <c r="AD197" s="99"/>
      <c r="AE197" s="99"/>
      <c r="AJ197"/>
    </row>
    <row r="198" spans="2:36" ht="15.75" thickBot="1" x14ac:dyDescent="0.3">
      <c r="B198" s="38"/>
      <c r="G198" s="75"/>
      <c r="I198" s="37"/>
      <c r="J198" s="20"/>
      <c r="K198" s="20"/>
      <c r="L198" s="20"/>
      <c r="N198" s="11"/>
      <c r="AB198" s="99"/>
      <c r="AC198" s="99"/>
      <c r="AD198" s="99"/>
      <c r="AE198" s="99"/>
      <c r="AJ198"/>
    </row>
    <row r="199" spans="2:36" ht="15.75" thickBot="1" x14ac:dyDescent="0.3">
      <c r="B199" s="38"/>
      <c r="G199" s="75"/>
      <c r="I199" s="37"/>
      <c r="J199" s="20"/>
      <c r="K199" s="20"/>
      <c r="L199" s="20"/>
      <c r="N199" s="11"/>
      <c r="AB199" s="99"/>
      <c r="AC199" s="99"/>
      <c r="AD199" s="99"/>
      <c r="AE199" s="99"/>
      <c r="AJ199"/>
    </row>
    <row r="200" spans="2:36" ht="15.75" thickBot="1" x14ac:dyDescent="0.3">
      <c r="B200" s="38"/>
      <c r="G200" s="75"/>
      <c r="I200" s="37"/>
      <c r="J200" s="20"/>
      <c r="K200" s="20"/>
      <c r="L200" s="20"/>
      <c r="N200" s="11"/>
      <c r="AB200" s="99"/>
      <c r="AC200" s="99"/>
      <c r="AD200" s="99"/>
      <c r="AE200" s="99"/>
      <c r="AJ200"/>
    </row>
    <row r="201" spans="2:36" ht="15.75" thickBot="1" x14ac:dyDescent="0.3">
      <c r="B201" s="38"/>
      <c r="G201" s="75"/>
      <c r="I201" s="37"/>
      <c r="J201" s="20"/>
      <c r="K201" s="20"/>
      <c r="L201" s="20"/>
      <c r="N201" s="11"/>
      <c r="AB201" s="99"/>
      <c r="AC201" s="99"/>
      <c r="AD201" s="99"/>
      <c r="AE201" s="99"/>
      <c r="AJ201"/>
    </row>
    <row r="202" spans="2:36" ht="15.75" thickBot="1" x14ac:dyDescent="0.3">
      <c r="B202" s="38"/>
      <c r="G202" s="75"/>
      <c r="I202" s="37"/>
      <c r="J202" s="20"/>
      <c r="K202" s="20"/>
      <c r="L202" s="20"/>
      <c r="N202" s="11"/>
      <c r="AB202" s="99"/>
      <c r="AC202" s="99"/>
      <c r="AD202" s="99"/>
      <c r="AE202" s="99"/>
      <c r="AJ202"/>
    </row>
    <row r="203" spans="2:36" ht="15.75" thickBot="1" x14ac:dyDescent="0.3">
      <c r="B203" s="38"/>
      <c r="G203" s="75"/>
      <c r="I203" s="37"/>
      <c r="J203" s="20"/>
      <c r="K203" s="20"/>
      <c r="L203" s="20"/>
      <c r="N203" s="11"/>
      <c r="AB203" s="99"/>
      <c r="AC203" s="99"/>
      <c r="AD203" s="99"/>
      <c r="AE203" s="99"/>
      <c r="AJ203"/>
    </row>
    <row r="204" spans="2:36" ht="15.75" thickBot="1" x14ac:dyDescent="0.3">
      <c r="B204" s="38"/>
      <c r="G204" s="75"/>
      <c r="I204" s="37"/>
      <c r="J204" s="20"/>
      <c r="K204" s="20"/>
      <c r="L204" s="20"/>
      <c r="N204" s="11"/>
      <c r="AB204" s="99"/>
      <c r="AC204" s="99"/>
      <c r="AD204" s="99"/>
      <c r="AE204" s="99"/>
      <c r="AJ204"/>
    </row>
    <row r="205" spans="2:36" ht="15.75" thickBot="1" x14ac:dyDescent="0.3">
      <c r="B205" s="38"/>
      <c r="G205" s="75"/>
      <c r="I205" s="37"/>
      <c r="J205" s="20"/>
      <c r="K205" s="20"/>
      <c r="L205" s="20"/>
      <c r="N205" s="11"/>
      <c r="AB205" s="99"/>
      <c r="AC205" s="99"/>
      <c r="AD205" s="99"/>
      <c r="AE205" s="99"/>
      <c r="AJ205"/>
    </row>
    <row r="206" spans="2:36" ht="15.75" thickBot="1" x14ac:dyDescent="0.3">
      <c r="B206" s="38"/>
      <c r="G206" s="75"/>
      <c r="I206" s="37"/>
      <c r="J206" s="20"/>
      <c r="K206" s="20"/>
      <c r="L206" s="20"/>
      <c r="N206" s="11"/>
      <c r="AB206" s="99"/>
      <c r="AC206" s="99"/>
      <c r="AD206" s="99"/>
      <c r="AE206" s="99"/>
      <c r="AJ206"/>
    </row>
    <row r="207" spans="2:36" ht="15.75" thickBot="1" x14ac:dyDescent="0.3">
      <c r="B207" s="38"/>
      <c r="G207" s="75"/>
      <c r="I207" s="37"/>
      <c r="J207" s="20"/>
      <c r="K207" s="20"/>
      <c r="L207" s="20"/>
      <c r="N207" s="11"/>
      <c r="AB207" s="99"/>
      <c r="AC207" s="99"/>
      <c r="AD207" s="99"/>
      <c r="AE207" s="99"/>
      <c r="AJ207"/>
    </row>
    <row r="208" spans="2:36" ht="15.75" thickBot="1" x14ac:dyDescent="0.3">
      <c r="B208" s="38"/>
      <c r="G208" s="75"/>
      <c r="I208" s="37"/>
      <c r="J208" s="20"/>
      <c r="K208" s="20"/>
      <c r="L208" s="20"/>
      <c r="N208" s="11"/>
      <c r="AB208" s="99"/>
      <c r="AC208" s="99"/>
      <c r="AD208" s="99"/>
      <c r="AE208" s="99"/>
      <c r="AJ208"/>
    </row>
    <row r="209" spans="2:36" ht="15.75" thickBot="1" x14ac:dyDescent="0.3">
      <c r="B209" s="38"/>
      <c r="G209" s="75"/>
      <c r="I209" s="37"/>
      <c r="J209" s="20"/>
      <c r="K209" s="20"/>
      <c r="L209" s="20"/>
      <c r="N209" s="11"/>
      <c r="AB209" s="99"/>
      <c r="AC209" s="99"/>
      <c r="AD209" s="99"/>
      <c r="AE209" s="99"/>
      <c r="AJ209"/>
    </row>
    <row r="210" spans="2:36" ht="15.75" thickBot="1" x14ac:dyDescent="0.3">
      <c r="B210" s="38"/>
      <c r="G210" s="75"/>
      <c r="I210" s="37"/>
      <c r="J210" s="20"/>
      <c r="K210" s="20"/>
      <c r="L210" s="20"/>
      <c r="N210" s="11"/>
      <c r="AB210" s="99"/>
      <c r="AC210" s="99"/>
      <c r="AD210" s="99"/>
      <c r="AE210" s="99"/>
      <c r="AJ210"/>
    </row>
    <row r="211" spans="2:36" ht="15.75" thickBot="1" x14ac:dyDescent="0.3">
      <c r="B211" s="38"/>
      <c r="G211" s="75"/>
      <c r="I211" s="37"/>
      <c r="J211" s="20"/>
      <c r="K211" s="20"/>
      <c r="L211" s="20"/>
      <c r="N211" s="11"/>
      <c r="AB211" s="99"/>
      <c r="AC211" s="99"/>
      <c r="AD211" s="99"/>
      <c r="AE211" s="99"/>
      <c r="AJ211"/>
    </row>
    <row r="212" spans="2:36" ht="15.75" thickBot="1" x14ac:dyDescent="0.3">
      <c r="B212" s="38"/>
      <c r="G212" s="75"/>
      <c r="I212" s="37"/>
      <c r="J212" s="20"/>
      <c r="K212" s="20"/>
      <c r="L212" s="20"/>
      <c r="N212" s="11"/>
      <c r="AB212" s="99"/>
      <c r="AC212" s="99"/>
      <c r="AD212" s="99"/>
      <c r="AE212" s="99"/>
      <c r="AJ212"/>
    </row>
    <row r="213" spans="2:36" ht="15.75" thickBot="1" x14ac:dyDescent="0.3">
      <c r="B213" s="38"/>
      <c r="G213" s="76"/>
      <c r="I213" s="37"/>
      <c r="J213" s="20"/>
      <c r="K213" s="20"/>
      <c r="L213" s="20"/>
      <c r="N213" s="11"/>
      <c r="AB213" s="99"/>
      <c r="AC213" s="99"/>
      <c r="AD213" s="99"/>
      <c r="AE213" s="99"/>
      <c r="AJ213"/>
    </row>
    <row r="214" spans="2:36" ht="15.75" thickBot="1" x14ac:dyDescent="0.3">
      <c r="B214" s="38"/>
      <c r="G214" s="76"/>
      <c r="I214" s="37"/>
      <c r="J214" s="20"/>
      <c r="K214" s="20"/>
      <c r="L214" s="20"/>
      <c r="N214" s="11"/>
      <c r="AB214" s="99"/>
      <c r="AC214" s="99"/>
      <c r="AD214" s="99"/>
      <c r="AE214" s="99"/>
      <c r="AJ214"/>
    </row>
    <row r="215" spans="2:36" ht="15.75" thickBot="1" x14ac:dyDescent="0.3">
      <c r="B215" s="38"/>
      <c r="G215" s="76"/>
      <c r="I215" s="37"/>
      <c r="J215" s="20"/>
      <c r="K215" s="20"/>
      <c r="L215" s="20"/>
      <c r="N215" s="11"/>
      <c r="AB215" s="99"/>
      <c r="AC215" s="99"/>
      <c r="AD215" s="99"/>
      <c r="AE215" s="99"/>
      <c r="AJ215"/>
    </row>
    <row r="216" spans="2:36" ht="15.75" thickBot="1" x14ac:dyDescent="0.3">
      <c r="B216" s="38"/>
      <c r="G216" s="76"/>
      <c r="I216" s="37"/>
      <c r="J216" s="20"/>
      <c r="K216" s="20"/>
      <c r="L216" s="20"/>
      <c r="N216" s="11"/>
      <c r="AB216" s="99"/>
      <c r="AC216" s="99"/>
      <c r="AD216" s="99"/>
      <c r="AE216" s="99"/>
      <c r="AJ216"/>
    </row>
    <row r="217" spans="2:36" ht="15.75" thickBot="1" x14ac:dyDescent="0.3">
      <c r="B217" s="38"/>
      <c r="G217" s="76"/>
      <c r="I217" s="37"/>
      <c r="J217" s="20"/>
      <c r="K217" s="20"/>
      <c r="L217" s="20"/>
      <c r="N217" s="11"/>
      <c r="AB217" s="99"/>
      <c r="AC217" s="99"/>
      <c r="AD217" s="99"/>
      <c r="AE217" s="99"/>
      <c r="AJ217"/>
    </row>
    <row r="218" spans="2:36" ht="15.75" thickBot="1" x14ac:dyDescent="0.3">
      <c r="B218" s="38"/>
      <c r="G218" s="76"/>
      <c r="I218" s="37"/>
      <c r="J218" s="20"/>
      <c r="K218" s="20"/>
      <c r="L218" s="20"/>
      <c r="N218" s="11"/>
      <c r="AB218" s="99"/>
      <c r="AC218" s="99"/>
      <c r="AD218" s="99"/>
      <c r="AE218" s="99"/>
      <c r="AJ218"/>
    </row>
    <row r="219" spans="2:36" ht="15.75" thickBot="1" x14ac:dyDescent="0.3">
      <c r="B219" s="38"/>
      <c r="G219" s="76"/>
      <c r="I219" s="37"/>
      <c r="J219" s="20"/>
      <c r="K219" s="20"/>
      <c r="L219" s="20"/>
      <c r="N219" s="11"/>
      <c r="AB219" s="99"/>
      <c r="AC219" s="99"/>
      <c r="AD219" s="99"/>
      <c r="AE219" s="99"/>
      <c r="AJ219"/>
    </row>
    <row r="220" spans="2:36" ht="15.75" thickBot="1" x14ac:dyDescent="0.3">
      <c r="B220" s="38"/>
      <c r="G220" s="76"/>
      <c r="I220" s="37"/>
      <c r="J220" s="20"/>
      <c r="K220" s="20"/>
      <c r="L220" s="20"/>
      <c r="N220" s="11"/>
      <c r="AB220" s="99"/>
      <c r="AC220" s="99"/>
      <c r="AD220" s="99"/>
      <c r="AE220" s="99"/>
      <c r="AJ220"/>
    </row>
    <row r="221" spans="2:36" ht="15.75" thickBot="1" x14ac:dyDescent="0.3">
      <c r="B221" s="38"/>
      <c r="G221" s="76"/>
      <c r="I221" s="37"/>
      <c r="J221" s="20"/>
      <c r="K221" s="20"/>
      <c r="L221" s="20"/>
      <c r="N221" s="11"/>
      <c r="AB221" s="99"/>
      <c r="AC221" s="99"/>
      <c r="AD221" s="99"/>
      <c r="AE221" s="99"/>
      <c r="AJ221"/>
    </row>
    <row r="222" spans="2:36" ht="15.75" thickBot="1" x14ac:dyDescent="0.3">
      <c r="B222" s="38"/>
      <c r="G222" s="76"/>
      <c r="I222" s="37"/>
      <c r="J222" s="20"/>
      <c r="K222" s="20"/>
      <c r="L222" s="20"/>
      <c r="N222" s="11"/>
      <c r="AB222" s="99"/>
      <c r="AC222" s="99"/>
      <c r="AD222" s="99"/>
      <c r="AE222" s="99"/>
      <c r="AJ222"/>
    </row>
    <row r="223" spans="2:36" ht="15.75" thickBot="1" x14ac:dyDescent="0.3">
      <c r="B223" s="38"/>
      <c r="G223" s="76"/>
      <c r="I223" s="37"/>
      <c r="J223" s="20"/>
      <c r="K223" s="20"/>
      <c r="L223" s="20"/>
      <c r="N223" s="11"/>
      <c r="AB223" s="99"/>
      <c r="AC223" s="99"/>
      <c r="AD223" s="99"/>
      <c r="AE223" s="99"/>
      <c r="AJ223"/>
    </row>
    <row r="224" spans="2:36" ht="15.75" thickBot="1" x14ac:dyDescent="0.3">
      <c r="B224" s="38"/>
      <c r="G224" s="76"/>
      <c r="I224" s="37"/>
      <c r="J224" s="20"/>
      <c r="K224" s="20"/>
      <c r="L224" s="20"/>
      <c r="N224" s="11"/>
      <c r="AB224" s="99"/>
      <c r="AC224" s="99"/>
      <c r="AD224" s="99"/>
      <c r="AE224" s="99"/>
      <c r="AJ224"/>
    </row>
    <row r="225" spans="2:36" ht="15.75" thickBot="1" x14ac:dyDescent="0.3">
      <c r="B225" s="38"/>
      <c r="G225" s="76"/>
      <c r="I225" s="37"/>
      <c r="J225" s="20"/>
      <c r="K225" s="20"/>
      <c r="L225" s="20"/>
      <c r="N225" s="11"/>
      <c r="AB225" s="99"/>
      <c r="AC225" s="99"/>
      <c r="AD225" s="99"/>
      <c r="AE225" s="99"/>
      <c r="AJ225"/>
    </row>
    <row r="226" spans="2:36" ht="15.75" thickBot="1" x14ac:dyDescent="0.3">
      <c r="B226" s="38"/>
      <c r="G226" s="76"/>
      <c r="I226" s="37"/>
      <c r="J226" s="20"/>
      <c r="K226" s="20"/>
      <c r="L226" s="20"/>
      <c r="N226" s="11"/>
      <c r="AB226" s="99"/>
      <c r="AC226" s="99"/>
      <c r="AD226" s="99"/>
      <c r="AE226" s="99"/>
      <c r="AJ226"/>
    </row>
    <row r="227" spans="2:36" ht="15.75" thickBot="1" x14ac:dyDescent="0.3">
      <c r="B227" s="38"/>
      <c r="G227" s="76"/>
      <c r="I227" s="37"/>
      <c r="J227" s="20"/>
      <c r="K227" s="20"/>
      <c r="L227" s="20"/>
      <c r="N227" s="11"/>
      <c r="AB227" s="99"/>
      <c r="AC227" s="99"/>
      <c r="AD227" s="99"/>
      <c r="AE227" s="99"/>
    </row>
    <row r="228" spans="2:36" ht="15.75" thickBot="1" x14ac:dyDescent="0.3">
      <c r="B228" s="38"/>
      <c r="G228" s="76"/>
      <c r="I228" s="37"/>
      <c r="J228" s="20"/>
      <c r="K228" s="20"/>
      <c r="L228" s="20"/>
      <c r="N228" s="11"/>
      <c r="AB228" s="99"/>
      <c r="AC228" s="99"/>
      <c r="AD228" s="99"/>
      <c r="AE228" s="99"/>
    </row>
    <row r="229" spans="2:36" ht="15.75" thickBot="1" x14ac:dyDescent="0.3">
      <c r="B229" s="38"/>
      <c r="G229" s="76"/>
      <c r="I229" s="37"/>
      <c r="J229" s="20"/>
      <c r="K229" s="20"/>
      <c r="L229" s="20"/>
      <c r="N229" s="11"/>
      <c r="AB229" s="99"/>
      <c r="AC229" s="99"/>
      <c r="AD229" s="99"/>
      <c r="AE229" s="99"/>
    </row>
    <row r="230" spans="2:36" ht="15.75" thickBot="1" x14ac:dyDescent="0.3">
      <c r="B230" s="38"/>
      <c r="G230" s="76"/>
      <c r="I230" s="37"/>
      <c r="J230" s="20"/>
      <c r="K230" s="20"/>
      <c r="L230" s="20"/>
      <c r="N230" s="11"/>
      <c r="AB230" s="99"/>
      <c r="AC230" s="99"/>
      <c r="AD230" s="99"/>
      <c r="AE230" s="99"/>
    </row>
    <row r="231" spans="2:36" ht="15.75" thickBot="1" x14ac:dyDescent="0.3">
      <c r="B231" s="38"/>
      <c r="G231" s="76"/>
      <c r="I231" s="37"/>
      <c r="J231" s="20"/>
      <c r="K231" s="20"/>
      <c r="L231" s="20"/>
      <c r="N231" s="11"/>
      <c r="AB231" s="99"/>
      <c r="AC231" s="99"/>
      <c r="AD231" s="99"/>
      <c r="AE231" s="99"/>
    </row>
    <row r="232" spans="2:36" ht="15.75" thickBot="1" x14ac:dyDescent="0.3">
      <c r="B232" s="38"/>
      <c r="G232" s="76"/>
      <c r="I232" s="37"/>
      <c r="J232" s="20"/>
      <c r="K232" s="20"/>
      <c r="L232" s="20"/>
      <c r="N232" s="11"/>
      <c r="AB232" s="99"/>
      <c r="AC232" s="99"/>
      <c r="AD232" s="99"/>
      <c r="AE232" s="99"/>
    </row>
    <row r="233" spans="2:36" ht="15.75" thickBot="1" x14ac:dyDescent="0.3">
      <c r="B233" s="38"/>
      <c r="G233" s="76"/>
      <c r="I233" s="37"/>
      <c r="J233" s="20"/>
      <c r="K233" s="20"/>
      <c r="L233" s="20"/>
      <c r="N233" s="11"/>
      <c r="AB233" s="99"/>
      <c r="AC233" s="99"/>
      <c r="AD233" s="99"/>
      <c r="AE233" s="99"/>
    </row>
    <row r="234" spans="2:36" ht="15.75" thickBot="1" x14ac:dyDescent="0.3">
      <c r="B234" s="38"/>
      <c r="G234" s="76"/>
      <c r="I234" s="37"/>
      <c r="J234" s="20"/>
      <c r="K234" s="20"/>
      <c r="L234" s="20"/>
      <c r="N234" s="11"/>
      <c r="AB234" s="99"/>
      <c r="AC234" s="99"/>
      <c r="AD234" s="99"/>
      <c r="AE234" s="99"/>
    </row>
    <row r="235" spans="2:36" ht="15.75" thickBot="1" x14ac:dyDescent="0.3">
      <c r="B235" s="38"/>
      <c r="G235" s="76"/>
      <c r="I235" s="37"/>
      <c r="J235" s="20"/>
      <c r="K235" s="20"/>
      <c r="L235" s="20"/>
      <c r="N235" s="11"/>
      <c r="AB235" s="99"/>
      <c r="AC235" s="99"/>
      <c r="AD235" s="99"/>
      <c r="AE235" s="99"/>
    </row>
    <row r="236" spans="2:36" ht="15.75" thickBot="1" x14ac:dyDescent="0.3">
      <c r="B236" s="38"/>
      <c r="G236" s="76"/>
      <c r="I236" s="37"/>
      <c r="J236" s="20"/>
      <c r="K236" s="20"/>
      <c r="L236" s="20"/>
      <c r="N236" s="11"/>
      <c r="AB236" s="99"/>
      <c r="AC236" s="99"/>
      <c r="AD236" s="99"/>
      <c r="AE236" s="99"/>
    </row>
    <row r="237" spans="2:36" ht="15.75" thickBot="1" x14ac:dyDescent="0.3">
      <c r="B237" s="38"/>
      <c r="G237" s="76"/>
      <c r="I237" s="37"/>
      <c r="J237" s="20"/>
      <c r="K237" s="20"/>
      <c r="L237" s="20"/>
      <c r="N237" s="11"/>
      <c r="AB237" s="99"/>
      <c r="AC237" s="99"/>
      <c r="AD237" s="99"/>
      <c r="AE237" s="99"/>
    </row>
    <row r="238" spans="2:36" ht="15.75" thickBot="1" x14ac:dyDescent="0.3">
      <c r="B238" s="38"/>
      <c r="G238" s="76"/>
      <c r="I238" s="37"/>
      <c r="J238" s="20"/>
      <c r="K238" s="20"/>
      <c r="L238" s="20"/>
      <c r="N238" s="11"/>
      <c r="AB238" s="99"/>
      <c r="AC238" s="99"/>
      <c r="AD238" s="99"/>
      <c r="AE238" s="99"/>
    </row>
    <row r="239" spans="2:36" ht="15.75" thickBot="1" x14ac:dyDescent="0.3">
      <c r="B239" s="38"/>
      <c r="G239" s="76"/>
      <c r="I239" s="37"/>
      <c r="J239" s="20"/>
      <c r="K239" s="20"/>
      <c r="L239" s="20"/>
      <c r="N239" s="11"/>
      <c r="AB239" s="99"/>
      <c r="AC239" s="99"/>
      <c r="AD239" s="99"/>
      <c r="AE239" s="99"/>
    </row>
    <row r="240" spans="2:36" ht="15.75" thickBot="1" x14ac:dyDescent="0.3">
      <c r="G240" s="76"/>
      <c r="I240" s="37"/>
      <c r="J240" s="20"/>
      <c r="K240" s="20"/>
      <c r="L240" s="20"/>
      <c r="AB240" s="99"/>
      <c r="AC240" s="99"/>
      <c r="AD240" s="99"/>
      <c r="AE240" s="99"/>
    </row>
    <row r="241" spans="7:31" ht="15.75" thickBot="1" x14ac:dyDescent="0.3">
      <c r="G241" s="76"/>
      <c r="I241" s="37"/>
      <c r="J241" s="20"/>
      <c r="K241" s="20"/>
      <c r="L241" s="20"/>
      <c r="AB241" s="99"/>
      <c r="AC241" s="99"/>
      <c r="AD241" s="99"/>
      <c r="AE241" s="99"/>
    </row>
    <row r="242" spans="7:31" ht="15.75" thickBot="1" x14ac:dyDescent="0.3">
      <c r="G242" s="76"/>
      <c r="I242" s="37"/>
      <c r="J242" s="20"/>
      <c r="K242" s="20"/>
      <c r="L242" s="20"/>
      <c r="AB242" s="99"/>
      <c r="AC242" s="99"/>
      <c r="AD242" s="99"/>
      <c r="AE242" s="99"/>
    </row>
    <row r="243" spans="7:31" ht="15.75" thickBot="1" x14ac:dyDescent="0.3">
      <c r="G243" s="76"/>
      <c r="I243" s="37"/>
      <c r="J243" s="20"/>
      <c r="K243" s="20"/>
      <c r="L243" s="20"/>
      <c r="AB243" s="99"/>
      <c r="AC243" s="99"/>
      <c r="AD243" s="99"/>
      <c r="AE243" s="99"/>
    </row>
    <row r="244" spans="7:31" ht="15.75" thickBot="1" x14ac:dyDescent="0.3">
      <c r="G244" s="76"/>
      <c r="I244" s="37"/>
      <c r="J244" s="20"/>
      <c r="K244" s="20"/>
      <c r="L244" s="20"/>
      <c r="AB244" s="99"/>
      <c r="AC244" s="99"/>
      <c r="AD244" s="99"/>
      <c r="AE244" s="99"/>
    </row>
    <row r="245" spans="7:31" ht="15.75" thickBot="1" x14ac:dyDescent="0.3">
      <c r="G245" s="76"/>
      <c r="I245" s="37"/>
      <c r="J245" s="20"/>
      <c r="K245" s="20"/>
      <c r="L245" s="20"/>
      <c r="AB245" s="99"/>
      <c r="AC245" s="99"/>
      <c r="AD245" s="99"/>
      <c r="AE245" s="99"/>
    </row>
    <row r="246" spans="7:31" ht="15.75" thickBot="1" x14ac:dyDescent="0.3">
      <c r="G246" s="76"/>
      <c r="I246" s="37"/>
      <c r="J246" s="20"/>
      <c r="K246" s="20"/>
      <c r="L246" s="20"/>
      <c r="AB246" s="99"/>
      <c r="AC246" s="99"/>
      <c r="AD246" s="99"/>
      <c r="AE246" s="99"/>
    </row>
    <row r="247" spans="7:31" ht="15.75" thickBot="1" x14ac:dyDescent="0.3">
      <c r="G247" s="76"/>
      <c r="I247" s="37"/>
      <c r="J247" s="20"/>
      <c r="K247" s="20"/>
      <c r="L247" s="20"/>
      <c r="AB247" s="99"/>
      <c r="AC247" s="99"/>
      <c r="AD247" s="99"/>
      <c r="AE247" s="99"/>
    </row>
    <row r="248" spans="7:31" ht="15.75" thickBot="1" x14ac:dyDescent="0.3">
      <c r="G248" s="76"/>
      <c r="I248" s="37"/>
      <c r="J248" s="20"/>
      <c r="K248" s="20"/>
      <c r="L248" s="20"/>
      <c r="AB248" s="99"/>
      <c r="AC248" s="99"/>
      <c r="AD248" s="99"/>
      <c r="AE248" s="99"/>
    </row>
    <row r="249" spans="7:31" ht="15.75" thickBot="1" x14ac:dyDescent="0.3">
      <c r="G249" s="76"/>
      <c r="I249" s="37"/>
      <c r="J249" s="20"/>
      <c r="K249" s="20"/>
      <c r="L249" s="20"/>
      <c r="AB249" s="99"/>
      <c r="AC249" s="99"/>
    </row>
    <row r="250" spans="7:31" ht="15.75" thickBot="1" x14ac:dyDescent="0.3">
      <c r="G250" s="76"/>
      <c r="I250" s="37"/>
      <c r="J250" s="20"/>
      <c r="K250" s="20"/>
      <c r="L250" s="20"/>
      <c r="AB250" s="99"/>
      <c r="AC250" s="99"/>
    </row>
    <row r="251" spans="7:31" ht="15.75" thickBot="1" x14ac:dyDescent="0.3">
      <c r="G251" s="76"/>
      <c r="I251" s="37"/>
      <c r="J251" s="20"/>
      <c r="K251" s="20"/>
      <c r="L251" s="20"/>
      <c r="AB251" s="99"/>
      <c r="AC251" s="99"/>
    </row>
    <row r="252" spans="7:31" ht="15.75" thickBot="1" x14ac:dyDescent="0.3">
      <c r="G252" s="76"/>
      <c r="I252" s="37"/>
      <c r="J252" s="20"/>
      <c r="K252" s="20"/>
      <c r="L252" s="20"/>
      <c r="AB252" s="99"/>
      <c r="AC252" s="99"/>
    </row>
    <row r="253" spans="7:31" ht="15.75" thickBot="1" x14ac:dyDescent="0.3">
      <c r="G253" s="76"/>
      <c r="I253" s="37"/>
      <c r="J253" s="20"/>
      <c r="K253" s="20"/>
      <c r="L253" s="20"/>
      <c r="AB253" s="99"/>
      <c r="AC253" s="99"/>
    </row>
    <row r="254" spans="7:31" ht="15.75" thickBot="1" x14ac:dyDescent="0.3">
      <c r="G254" s="76"/>
      <c r="I254" s="37"/>
      <c r="J254" s="20"/>
      <c r="K254" s="20"/>
      <c r="L254" s="20"/>
      <c r="AB254" s="99"/>
      <c r="AC254" s="99"/>
    </row>
    <row r="255" spans="7:31" ht="15.75" thickBot="1" x14ac:dyDescent="0.3">
      <c r="G255" s="76"/>
      <c r="I255" s="37"/>
      <c r="J255" s="20"/>
      <c r="K255" s="20"/>
      <c r="L255" s="20"/>
      <c r="AB255" s="99"/>
      <c r="AC255" s="99"/>
    </row>
    <row r="256" spans="7:31" ht="15.75" thickBot="1" x14ac:dyDescent="0.3">
      <c r="G256" s="76"/>
      <c r="I256" s="37"/>
      <c r="J256" s="20"/>
      <c r="K256" s="20"/>
      <c r="L256" s="20"/>
      <c r="AB256" s="99"/>
      <c r="AC256" s="99"/>
    </row>
    <row r="257" spans="7:29" ht="15.75" thickBot="1" x14ac:dyDescent="0.3">
      <c r="G257" s="76"/>
      <c r="I257" s="37"/>
      <c r="J257" s="20"/>
      <c r="K257" s="20"/>
      <c r="L257" s="20"/>
      <c r="AB257" s="99"/>
      <c r="AC257" s="99"/>
    </row>
    <row r="258" spans="7:29" ht="15.75" thickBot="1" x14ac:dyDescent="0.3">
      <c r="G258" s="76"/>
      <c r="I258" s="37"/>
      <c r="J258" s="20"/>
      <c r="K258" s="20"/>
      <c r="L258" s="20"/>
      <c r="AB258" s="99"/>
      <c r="AC258" s="99"/>
    </row>
    <row r="259" spans="7:29" ht="15.75" thickBot="1" x14ac:dyDescent="0.3">
      <c r="G259" s="76"/>
      <c r="I259" s="37"/>
      <c r="J259" s="20"/>
      <c r="K259" s="20"/>
      <c r="L259" s="20"/>
      <c r="AB259" s="99"/>
      <c r="AC259" s="99"/>
    </row>
    <row r="260" spans="7:29" ht="15.75" thickBot="1" x14ac:dyDescent="0.3">
      <c r="G260" s="76"/>
      <c r="I260" s="37"/>
      <c r="J260" s="20"/>
      <c r="K260" s="20"/>
      <c r="L260" s="20"/>
      <c r="AB260" s="99"/>
      <c r="AC260" s="99"/>
    </row>
    <row r="261" spans="7:29" ht="15.75" thickBot="1" x14ac:dyDescent="0.3">
      <c r="G261" s="76"/>
      <c r="I261" s="37"/>
      <c r="J261" s="20"/>
      <c r="K261" s="20"/>
      <c r="L261" s="20"/>
      <c r="AB261" s="99"/>
      <c r="AC261" s="99"/>
    </row>
    <row r="262" spans="7:29" ht="15.75" thickBot="1" x14ac:dyDescent="0.3">
      <c r="G262" s="76"/>
      <c r="I262" s="37"/>
      <c r="J262" s="20"/>
      <c r="K262" s="20"/>
      <c r="L262" s="20"/>
      <c r="AB262" s="99"/>
      <c r="AC262" s="99"/>
    </row>
    <row r="263" spans="7:29" ht="15.75" thickBot="1" x14ac:dyDescent="0.3">
      <c r="G263" s="76"/>
      <c r="I263" s="37"/>
      <c r="J263" s="20"/>
      <c r="K263" s="20"/>
      <c r="L263" s="20"/>
      <c r="AB263" s="99"/>
      <c r="AC263" s="99"/>
    </row>
    <row r="264" spans="7:29" ht="15.75" thickBot="1" x14ac:dyDescent="0.3">
      <c r="G264" s="76"/>
      <c r="I264" s="37"/>
      <c r="J264" s="20"/>
      <c r="K264" s="20"/>
      <c r="L264" s="20"/>
      <c r="AB264" s="99"/>
      <c r="AC264" s="99"/>
    </row>
    <row r="265" spans="7:29" ht="15.75" thickBot="1" x14ac:dyDescent="0.3">
      <c r="G265" s="76"/>
      <c r="I265" s="37"/>
      <c r="J265" s="20"/>
      <c r="K265" s="20"/>
      <c r="L265" s="20"/>
      <c r="AB265" s="99"/>
      <c r="AC265" s="99"/>
    </row>
    <row r="266" spans="7:29" ht="15.75" thickBot="1" x14ac:dyDescent="0.3">
      <c r="G266" s="76"/>
      <c r="I266" s="37"/>
      <c r="J266" s="20"/>
      <c r="K266" s="20"/>
      <c r="L266" s="20"/>
      <c r="AB266" s="99"/>
      <c r="AC266" s="99"/>
    </row>
    <row r="267" spans="7:29" ht="15.75" thickBot="1" x14ac:dyDescent="0.3">
      <c r="G267" s="76"/>
      <c r="I267" s="37"/>
      <c r="J267" s="20"/>
      <c r="K267" s="20"/>
      <c r="L267" s="20"/>
      <c r="AB267" s="99"/>
      <c r="AC267" s="99"/>
    </row>
    <row r="268" spans="7:29" ht="15.75" thickBot="1" x14ac:dyDescent="0.3">
      <c r="G268" s="76"/>
      <c r="I268" s="37"/>
      <c r="J268" s="20"/>
      <c r="K268" s="20"/>
      <c r="L268" s="20"/>
      <c r="AB268" s="99"/>
      <c r="AC268" s="99"/>
    </row>
    <row r="269" spans="7:29" ht="15.75" thickBot="1" x14ac:dyDescent="0.3">
      <c r="G269" s="76"/>
      <c r="I269" s="37"/>
      <c r="J269" s="20"/>
      <c r="K269" s="20"/>
      <c r="L269" s="20"/>
      <c r="AB269" s="99"/>
      <c r="AC269" s="99"/>
    </row>
    <row r="270" spans="7:29" ht="15.75" thickBot="1" x14ac:dyDescent="0.3">
      <c r="G270" s="76"/>
      <c r="I270" s="37"/>
      <c r="J270" s="20"/>
      <c r="K270" s="20"/>
      <c r="L270" s="20"/>
      <c r="AB270" s="99"/>
      <c r="AC270" s="99"/>
    </row>
    <row r="271" spans="7:29" ht="15.75" thickBot="1" x14ac:dyDescent="0.3">
      <c r="G271" s="76"/>
      <c r="I271" s="37"/>
      <c r="J271" s="20"/>
      <c r="K271" s="20"/>
      <c r="L271" s="20"/>
      <c r="AB271" s="99"/>
      <c r="AC271" s="99"/>
    </row>
    <row r="272" spans="7:29" ht="15.75" thickBot="1" x14ac:dyDescent="0.3">
      <c r="G272" s="76"/>
      <c r="I272" s="37"/>
      <c r="J272" s="20"/>
      <c r="K272" s="20"/>
      <c r="L272" s="20"/>
      <c r="AB272" s="99"/>
      <c r="AC272" s="99"/>
    </row>
    <row r="273" spans="7:29" ht="15.75" thickBot="1" x14ac:dyDescent="0.3">
      <c r="G273" s="76"/>
      <c r="I273" s="37"/>
      <c r="J273" s="20"/>
      <c r="K273" s="20"/>
      <c r="L273" s="20"/>
      <c r="AB273" s="99"/>
      <c r="AC273" s="99"/>
    </row>
    <row r="274" spans="7:29" ht="15.75" thickBot="1" x14ac:dyDescent="0.3">
      <c r="G274" s="76"/>
      <c r="I274" s="37"/>
      <c r="J274" s="20"/>
      <c r="K274" s="20"/>
      <c r="L274" s="20"/>
      <c r="AB274" s="99"/>
      <c r="AC274" s="99"/>
    </row>
    <row r="275" spans="7:29" ht="15.75" thickBot="1" x14ac:dyDescent="0.3">
      <c r="G275" s="76"/>
      <c r="I275" s="37"/>
      <c r="J275" s="20"/>
      <c r="K275" s="20"/>
      <c r="L275" s="20"/>
      <c r="AB275" s="99"/>
      <c r="AC275" s="99"/>
    </row>
    <row r="276" spans="7:29" ht="15.75" thickBot="1" x14ac:dyDescent="0.3">
      <c r="G276" s="76"/>
      <c r="I276" s="37"/>
      <c r="J276" s="20"/>
      <c r="K276" s="20"/>
      <c r="L276" s="20"/>
      <c r="AB276" s="99"/>
      <c r="AC276" s="99"/>
    </row>
    <row r="277" spans="7:29" ht="15.75" thickBot="1" x14ac:dyDescent="0.3">
      <c r="G277" s="76"/>
      <c r="I277" s="37"/>
      <c r="J277" s="20"/>
      <c r="K277" s="20"/>
      <c r="L277" s="20"/>
      <c r="AB277" s="99"/>
      <c r="AC277" s="99"/>
    </row>
    <row r="278" spans="7:29" ht="15.75" thickBot="1" x14ac:dyDescent="0.3">
      <c r="G278" s="76"/>
      <c r="I278" s="37"/>
      <c r="J278" s="20"/>
      <c r="K278" s="20"/>
      <c r="L278" s="20"/>
      <c r="AB278" s="99"/>
      <c r="AC278" s="99"/>
    </row>
    <row r="279" spans="7:29" ht="15.75" thickBot="1" x14ac:dyDescent="0.3">
      <c r="G279" s="76"/>
      <c r="I279" s="37"/>
      <c r="J279" s="20"/>
      <c r="K279" s="20"/>
      <c r="L279" s="20"/>
      <c r="AB279" s="99"/>
      <c r="AC279" s="99"/>
    </row>
    <row r="280" spans="7:29" ht="15.75" thickBot="1" x14ac:dyDescent="0.3">
      <c r="G280" s="76"/>
      <c r="I280" s="37"/>
      <c r="J280" s="20"/>
      <c r="K280" s="20"/>
      <c r="L280" s="20"/>
      <c r="AB280" s="99"/>
      <c r="AC280" s="99"/>
    </row>
    <row r="281" spans="7:29" ht="15.75" thickBot="1" x14ac:dyDescent="0.3">
      <c r="G281" s="76"/>
      <c r="I281" s="37"/>
      <c r="J281" s="20"/>
      <c r="K281" s="20"/>
      <c r="L281" s="20"/>
      <c r="AB281" s="99"/>
      <c r="AC281" s="99"/>
    </row>
    <row r="282" spans="7:29" ht="15.75" thickBot="1" x14ac:dyDescent="0.3">
      <c r="G282" s="76"/>
      <c r="I282" s="37"/>
      <c r="J282" s="20"/>
      <c r="K282" s="20"/>
      <c r="L282" s="20"/>
      <c r="AB282" s="99"/>
      <c r="AC282" s="99"/>
    </row>
    <row r="283" spans="7:29" ht="15.75" thickBot="1" x14ac:dyDescent="0.3">
      <c r="G283" s="76"/>
      <c r="I283" s="37"/>
      <c r="J283" s="20"/>
      <c r="K283" s="20"/>
      <c r="L283" s="20"/>
      <c r="AB283" s="99"/>
      <c r="AC283" s="99"/>
    </row>
    <row r="284" spans="7:29" ht="15.75" thickBot="1" x14ac:dyDescent="0.3">
      <c r="G284" s="76"/>
      <c r="I284" s="37"/>
      <c r="J284" s="20"/>
      <c r="K284" s="20"/>
      <c r="L284" s="20"/>
      <c r="AB284" s="99"/>
      <c r="AC284" s="99"/>
    </row>
    <row r="285" spans="7:29" ht="15.75" thickBot="1" x14ac:dyDescent="0.3">
      <c r="G285" s="76"/>
      <c r="I285" s="37"/>
      <c r="J285" s="20"/>
      <c r="K285" s="20"/>
      <c r="L285" s="20"/>
      <c r="AB285" s="99"/>
      <c r="AC285" s="99"/>
    </row>
    <row r="286" spans="7:29" ht="15.75" thickBot="1" x14ac:dyDescent="0.3">
      <c r="G286" s="76"/>
      <c r="I286" s="37"/>
      <c r="J286" s="20"/>
      <c r="K286" s="20"/>
      <c r="L286" s="20"/>
      <c r="AB286" s="99"/>
      <c r="AC286" s="99"/>
    </row>
    <row r="287" spans="7:29" ht="15.75" thickBot="1" x14ac:dyDescent="0.3">
      <c r="G287" s="76"/>
      <c r="I287" s="37"/>
      <c r="J287" s="20"/>
      <c r="K287" s="20"/>
      <c r="L287" s="20"/>
      <c r="AB287" s="99"/>
      <c r="AC287" s="99"/>
    </row>
    <row r="288" spans="7:29" ht="15.75" thickBot="1" x14ac:dyDescent="0.3">
      <c r="G288" s="76"/>
      <c r="I288" s="37"/>
      <c r="J288" s="20"/>
      <c r="K288" s="20"/>
      <c r="L288" s="20"/>
      <c r="AB288" s="99"/>
      <c r="AC288" s="99"/>
    </row>
    <row r="289" spans="7:29" ht="15.75" thickBot="1" x14ac:dyDescent="0.3">
      <c r="G289" s="76"/>
      <c r="I289" s="37"/>
      <c r="J289" s="20"/>
      <c r="K289" s="20"/>
      <c r="L289" s="20"/>
      <c r="AB289" s="99"/>
      <c r="AC289" s="99"/>
    </row>
    <row r="290" spans="7:29" ht="15.75" thickBot="1" x14ac:dyDescent="0.3">
      <c r="G290" s="76"/>
      <c r="I290" s="37"/>
      <c r="J290" s="20"/>
      <c r="K290" s="20"/>
      <c r="L290" s="20"/>
      <c r="AB290" s="99"/>
      <c r="AC290" s="99"/>
    </row>
    <row r="291" spans="7:29" ht="15.75" thickBot="1" x14ac:dyDescent="0.3">
      <c r="G291" s="76"/>
      <c r="I291" s="37"/>
      <c r="J291" s="20"/>
      <c r="K291" s="20"/>
      <c r="L291" s="20"/>
      <c r="AB291" s="99"/>
      <c r="AC291" s="99"/>
    </row>
    <row r="292" spans="7:29" ht="15.75" thickBot="1" x14ac:dyDescent="0.3">
      <c r="G292" s="76"/>
      <c r="I292" s="37"/>
      <c r="J292" s="20"/>
      <c r="K292" s="20"/>
      <c r="L292" s="20"/>
      <c r="AB292" s="99"/>
      <c r="AC292" s="99"/>
    </row>
    <row r="293" spans="7:29" ht="15.75" thickBot="1" x14ac:dyDescent="0.3">
      <c r="G293" s="76"/>
      <c r="I293" s="37"/>
      <c r="J293" s="20"/>
      <c r="K293" s="20"/>
      <c r="L293" s="20"/>
      <c r="AB293" s="99"/>
      <c r="AC293" s="99"/>
    </row>
    <row r="294" spans="7:29" ht="15.75" thickBot="1" x14ac:dyDescent="0.3">
      <c r="G294" s="76"/>
      <c r="I294" s="37"/>
      <c r="J294" s="20"/>
      <c r="K294" s="20"/>
      <c r="L294" s="20"/>
      <c r="AB294" s="99"/>
      <c r="AC294" s="99"/>
    </row>
    <row r="295" spans="7:29" ht="15.75" thickBot="1" x14ac:dyDescent="0.3">
      <c r="G295" s="76"/>
      <c r="I295" s="37"/>
      <c r="J295" s="20"/>
      <c r="K295" s="20"/>
      <c r="L295" s="20"/>
      <c r="AB295" s="99"/>
      <c r="AC295" s="99"/>
    </row>
    <row r="296" spans="7:29" ht="15.75" thickBot="1" x14ac:dyDescent="0.3">
      <c r="G296" s="76"/>
      <c r="I296" s="37"/>
      <c r="J296" s="20"/>
      <c r="K296" s="20"/>
      <c r="L296" s="20"/>
      <c r="AB296" s="99"/>
      <c r="AC296" s="99"/>
    </row>
    <row r="297" spans="7:29" ht="15.75" thickBot="1" x14ac:dyDescent="0.3">
      <c r="G297" s="76"/>
      <c r="I297" s="37"/>
      <c r="J297" s="20"/>
      <c r="K297" s="20"/>
      <c r="L297" s="20"/>
      <c r="AB297" s="99"/>
      <c r="AC297" s="99"/>
    </row>
    <row r="298" spans="7:29" ht="15.75" thickBot="1" x14ac:dyDescent="0.3">
      <c r="G298" s="76"/>
      <c r="I298" s="37"/>
      <c r="J298" s="20"/>
      <c r="K298" s="20"/>
      <c r="L298" s="20"/>
      <c r="AB298" s="99"/>
      <c r="AC298" s="99"/>
    </row>
    <row r="299" spans="7:29" ht="15.75" thickBot="1" x14ac:dyDescent="0.3">
      <c r="G299" s="76"/>
      <c r="I299" s="37"/>
      <c r="J299" s="20"/>
      <c r="K299" s="20"/>
      <c r="L299" s="20"/>
      <c r="AB299" s="99"/>
      <c r="AC299" s="99"/>
    </row>
    <row r="300" spans="7:29" ht="15.75" thickBot="1" x14ac:dyDescent="0.3">
      <c r="G300" s="76"/>
      <c r="I300" s="37"/>
      <c r="J300" s="20"/>
      <c r="K300" s="20"/>
      <c r="L300" s="20"/>
      <c r="AB300" s="99"/>
      <c r="AC300" s="99"/>
    </row>
    <row r="301" spans="7:29" ht="15.75" thickBot="1" x14ac:dyDescent="0.3">
      <c r="G301" s="76"/>
      <c r="I301" s="37"/>
      <c r="J301" s="20"/>
      <c r="K301" s="20"/>
      <c r="L301" s="20"/>
      <c r="AB301" s="99"/>
      <c r="AC301" s="99"/>
    </row>
    <row r="302" spans="7:29" ht="15.75" thickBot="1" x14ac:dyDescent="0.3">
      <c r="G302" s="76"/>
      <c r="I302" s="37"/>
      <c r="J302" s="20"/>
      <c r="K302" s="20"/>
      <c r="L302" s="20"/>
      <c r="AB302" s="99"/>
      <c r="AC302" s="99"/>
    </row>
    <row r="303" spans="7:29" ht="15.75" thickBot="1" x14ac:dyDescent="0.3">
      <c r="G303" s="76"/>
      <c r="I303" s="37"/>
      <c r="J303" s="20"/>
      <c r="K303" s="20"/>
      <c r="L303" s="20"/>
      <c r="AB303" s="99"/>
      <c r="AC303" s="99"/>
    </row>
    <row r="304" spans="7:29" ht="15.75" thickBot="1" x14ac:dyDescent="0.3">
      <c r="G304" s="76"/>
      <c r="I304" s="37"/>
      <c r="J304" s="20"/>
      <c r="K304" s="20"/>
      <c r="L304" s="20"/>
      <c r="AB304" s="99"/>
      <c r="AC304" s="99"/>
    </row>
    <row r="305" spans="7:29" ht="15.75" thickBot="1" x14ac:dyDescent="0.3">
      <c r="G305" s="76"/>
      <c r="I305" s="37"/>
      <c r="J305" s="20"/>
      <c r="K305" s="20"/>
      <c r="L305" s="20"/>
      <c r="AB305" s="99"/>
      <c r="AC305" s="99"/>
    </row>
    <row r="306" spans="7:29" ht="15.75" thickBot="1" x14ac:dyDescent="0.3">
      <c r="G306" s="76"/>
      <c r="I306" s="37"/>
      <c r="J306" s="20"/>
      <c r="K306" s="20"/>
      <c r="L306" s="20"/>
      <c r="AB306" s="99"/>
      <c r="AC306" s="99"/>
    </row>
    <row r="307" spans="7:29" ht="15.75" thickBot="1" x14ac:dyDescent="0.3">
      <c r="G307" s="76"/>
      <c r="I307" s="37"/>
      <c r="J307" s="20"/>
      <c r="K307" s="20"/>
      <c r="L307" s="20"/>
      <c r="AB307" s="99"/>
      <c r="AC307" s="99"/>
    </row>
    <row r="308" spans="7:29" ht="15.75" thickBot="1" x14ac:dyDescent="0.3">
      <c r="G308" s="76"/>
      <c r="I308" s="37"/>
      <c r="J308" s="20"/>
      <c r="K308" s="20"/>
      <c r="L308" s="20"/>
      <c r="AB308" s="99"/>
      <c r="AC308" s="99"/>
    </row>
    <row r="309" spans="7:29" ht="15.75" thickBot="1" x14ac:dyDescent="0.3">
      <c r="G309" s="76"/>
      <c r="I309" s="37"/>
      <c r="J309" s="20"/>
      <c r="K309" s="20"/>
      <c r="L309" s="20"/>
      <c r="AB309" s="99"/>
      <c r="AC309" s="99"/>
    </row>
    <row r="310" spans="7:29" ht="15.75" thickBot="1" x14ac:dyDescent="0.3">
      <c r="G310" s="76"/>
      <c r="I310" s="37"/>
      <c r="J310" s="20"/>
      <c r="K310" s="20"/>
      <c r="L310" s="20"/>
      <c r="AB310" s="99"/>
      <c r="AC310" s="99"/>
    </row>
    <row r="311" spans="7:29" ht="15.75" thickBot="1" x14ac:dyDescent="0.3">
      <c r="G311" s="76"/>
      <c r="I311" s="37"/>
      <c r="J311" s="20"/>
      <c r="K311" s="20"/>
      <c r="L311" s="20"/>
      <c r="AB311" s="99"/>
      <c r="AC311" s="99"/>
    </row>
    <row r="312" spans="7:29" ht="15.75" thickBot="1" x14ac:dyDescent="0.3">
      <c r="G312" s="76"/>
      <c r="I312" s="37"/>
      <c r="J312" s="20"/>
      <c r="K312" s="20"/>
      <c r="L312" s="20"/>
      <c r="AB312" s="99"/>
      <c r="AC312" s="99"/>
    </row>
    <row r="313" spans="7:29" ht="15.75" thickBot="1" x14ac:dyDescent="0.3">
      <c r="G313" s="76"/>
      <c r="I313" s="37"/>
      <c r="J313" s="20"/>
      <c r="K313" s="20"/>
      <c r="L313" s="20"/>
      <c r="AB313" s="99"/>
      <c r="AC313" s="99"/>
    </row>
    <row r="314" spans="7:29" ht="15.75" thickBot="1" x14ac:dyDescent="0.3">
      <c r="G314" s="76"/>
      <c r="I314" s="37"/>
      <c r="J314" s="20"/>
      <c r="K314" s="20"/>
      <c r="L314" s="20"/>
      <c r="AB314" s="99"/>
      <c r="AC314" s="99"/>
    </row>
    <row r="315" spans="7:29" ht="15.75" thickBot="1" x14ac:dyDescent="0.3">
      <c r="G315" s="76"/>
      <c r="I315" s="37"/>
      <c r="J315" s="20"/>
      <c r="K315" s="20"/>
      <c r="L315" s="20"/>
      <c r="AB315" s="99"/>
      <c r="AC315" s="99"/>
    </row>
    <row r="316" spans="7:29" ht="15.75" thickBot="1" x14ac:dyDescent="0.3">
      <c r="G316" s="76"/>
      <c r="I316" s="37"/>
      <c r="J316" s="20"/>
      <c r="K316" s="20"/>
      <c r="L316" s="20"/>
      <c r="AB316" s="99"/>
      <c r="AC316" s="99"/>
    </row>
    <row r="317" spans="7:29" x14ac:dyDescent="0.25">
      <c r="G317" s="76"/>
      <c r="I317" s="37"/>
      <c r="J317" s="20"/>
      <c r="K317" s="20"/>
      <c r="L317" s="20"/>
      <c r="AB317" s="99"/>
      <c r="AC317" s="99"/>
    </row>
    <row r="318" spans="7:29" x14ac:dyDescent="0.25">
      <c r="G318" s="76"/>
      <c r="J318" s="20"/>
      <c r="K318" s="20"/>
      <c r="L318" s="20"/>
      <c r="AB318" s="99"/>
      <c r="AC318" s="99"/>
    </row>
    <row r="319" spans="7:29" x14ac:dyDescent="0.25">
      <c r="G319" s="76"/>
      <c r="J319" s="20"/>
      <c r="K319" s="20"/>
      <c r="L319" s="20"/>
      <c r="AB319" s="99"/>
      <c r="AC319" s="99"/>
    </row>
    <row r="320" spans="7:29" x14ac:dyDescent="0.25">
      <c r="G320" s="76"/>
      <c r="J320" s="20"/>
      <c r="K320" s="20"/>
      <c r="L320" s="20"/>
      <c r="AB320" s="99"/>
      <c r="AC320" s="99"/>
    </row>
    <row r="321" spans="7:29" x14ac:dyDescent="0.25">
      <c r="G321" s="76"/>
      <c r="J321" s="20"/>
      <c r="K321" s="20"/>
      <c r="L321" s="20"/>
      <c r="AB321" s="99"/>
      <c r="AC321" s="99"/>
    </row>
    <row r="322" spans="7:29" x14ac:dyDescent="0.25">
      <c r="G322" s="76"/>
      <c r="J322" s="20"/>
      <c r="K322" s="20"/>
      <c r="L322" s="20"/>
      <c r="AB322" s="99"/>
      <c r="AC322" s="99"/>
    </row>
    <row r="323" spans="7:29" x14ac:dyDescent="0.25">
      <c r="G323" s="76"/>
      <c r="J323" s="20"/>
      <c r="K323" s="20"/>
      <c r="L323" s="20"/>
      <c r="AB323" s="99"/>
      <c r="AC323" s="99"/>
    </row>
    <row r="324" spans="7:29" x14ac:dyDescent="0.25">
      <c r="G324" s="76"/>
      <c r="J324" s="20"/>
      <c r="K324" s="20"/>
      <c r="L324" s="20"/>
      <c r="AB324" s="99"/>
      <c r="AC324" s="99"/>
    </row>
    <row r="325" spans="7:29" x14ac:dyDescent="0.25">
      <c r="G325" s="76"/>
      <c r="J325" s="20"/>
      <c r="K325" s="20"/>
      <c r="L325" s="20"/>
      <c r="AB325" s="99"/>
      <c r="AC325" s="99"/>
    </row>
    <row r="326" spans="7:29" x14ac:dyDescent="0.25">
      <c r="G326" s="76"/>
      <c r="J326" s="20"/>
      <c r="K326" s="20"/>
      <c r="L326" s="20"/>
      <c r="AB326" s="99"/>
      <c r="AC326" s="99"/>
    </row>
    <row r="327" spans="7:29" x14ac:dyDescent="0.25">
      <c r="G327" s="76"/>
      <c r="J327" s="20"/>
      <c r="K327" s="20"/>
      <c r="L327" s="20"/>
      <c r="AB327" s="99"/>
      <c r="AC327" s="99"/>
    </row>
    <row r="328" spans="7:29" x14ac:dyDescent="0.25">
      <c r="G328" s="76"/>
      <c r="J328" s="20"/>
      <c r="K328" s="20"/>
      <c r="L328" s="20"/>
      <c r="AB328" s="99"/>
      <c r="AC328" s="99"/>
    </row>
    <row r="329" spans="7:29" x14ac:dyDescent="0.25">
      <c r="G329" s="76"/>
      <c r="J329" s="20"/>
      <c r="K329" s="20"/>
      <c r="L329" s="20"/>
      <c r="AB329" s="99"/>
      <c r="AC329" s="99"/>
    </row>
    <row r="330" spans="7:29" x14ac:dyDescent="0.25">
      <c r="G330" s="76"/>
      <c r="J330" s="20"/>
      <c r="K330" s="20"/>
      <c r="L330" s="20"/>
      <c r="AB330" s="99"/>
      <c r="AC330" s="99"/>
    </row>
    <row r="331" spans="7:29" x14ac:dyDescent="0.25">
      <c r="G331" s="76"/>
      <c r="J331" s="20"/>
      <c r="K331" s="20"/>
      <c r="L331" s="20"/>
      <c r="AB331" s="99"/>
      <c r="AC331" s="99"/>
    </row>
    <row r="332" spans="7:29" x14ac:dyDescent="0.25">
      <c r="G332" s="76"/>
      <c r="J332" s="20"/>
      <c r="K332" s="20"/>
      <c r="L332" s="20"/>
      <c r="AB332" s="99"/>
      <c r="AC332" s="99"/>
    </row>
    <row r="333" spans="7:29" x14ac:dyDescent="0.25">
      <c r="G333" s="76"/>
      <c r="J333" s="20"/>
      <c r="K333" s="20"/>
      <c r="L333" s="20"/>
      <c r="AB333" s="99"/>
      <c r="AC333" s="99"/>
    </row>
    <row r="334" spans="7:29" x14ac:dyDescent="0.25">
      <c r="G334" s="76"/>
      <c r="J334" s="20"/>
      <c r="K334" s="20"/>
      <c r="L334" s="20"/>
      <c r="AB334" s="99"/>
      <c r="AC334" s="99"/>
    </row>
    <row r="335" spans="7:29" x14ac:dyDescent="0.25">
      <c r="G335" s="76"/>
      <c r="J335" s="20"/>
      <c r="K335" s="20"/>
      <c r="L335" s="20"/>
      <c r="AB335" s="99"/>
      <c r="AC335" s="99"/>
    </row>
    <row r="336" spans="7:29" x14ac:dyDescent="0.25">
      <c r="G336" s="76"/>
      <c r="J336" s="20"/>
      <c r="K336" s="20"/>
      <c r="L336" s="20"/>
      <c r="AB336" s="99"/>
      <c r="AC336" s="99"/>
    </row>
    <row r="337" spans="7:29" x14ac:dyDescent="0.25">
      <c r="G337" s="76"/>
      <c r="J337" s="20"/>
      <c r="K337" s="20"/>
      <c r="L337" s="20"/>
      <c r="AB337" s="99"/>
      <c r="AC337" s="99"/>
    </row>
    <row r="338" spans="7:29" x14ac:dyDescent="0.25">
      <c r="G338" s="76"/>
      <c r="J338" s="20"/>
      <c r="K338" s="20"/>
      <c r="L338" s="20"/>
      <c r="AB338" s="99"/>
      <c r="AC338" s="99"/>
    </row>
    <row r="339" spans="7:29" x14ac:dyDescent="0.25">
      <c r="G339" s="76"/>
      <c r="J339" s="20"/>
      <c r="K339" s="20"/>
      <c r="L339" s="20"/>
      <c r="AB339" s="99"/>
      <c r="AC339" s="99"/>
    </row>
    <row r="340" spans="7:29" x14ac:dyDescent="0.25">
      <c r="G340" s="76"/>
      <c r="J340" s="20"/>
      <c r="K340" s="20"/>
      <c r="L340" s="20"/>
      <c r="AB340" s="99"/>
      <c r="AC340" s="99"/>
    </row>
    <row r="341" spans="7:29" x14ac:dyDescent="0.25">
      <c r="G341" s="76"/>
      <c r="J341" s="20"/>
      <c r="K341" s="20"/>
      <c r="L341" s="20"/>
      <c r="AB341" s="99"/>
      <c r="AC341" s="99"/>
    </row>
    <row r="342" spans="7:29" x14ac:dyDescent="0.25">
      <c r="G342" s="76"/>
      <c r="J342" s="20"/>
      <c r="K342" s="20"/>
      <c r="L342" s="20"/>
      <c r="AB342" s="99"/>
      <c r="AC342" s="99"/>
    </row>
    <row r="343" spans="7:29" x14ac:dyDescent="0.25">
      <c r="G343" s="76"/>
      <c r="L343" s="20"/>
      <c r="AB343" s="99"/>
      <c r="AC343" s="99"/>
    </row>
    <row r="344" spans="7:29" x14ac:dyDescent="0.25">
      <c r="G344" s="76"/>
      <c r="L344" s="20"/>
      <c r="AB344" s="99"/>
      <c r="AC344" s="99"/>
    </row>
    <row r="345" spans="7:29" x14ac:dyDescent="0.25">
      <c r="G345" s="76"/>
      <c r="L345" s="20"/>
      <c r="AB345" s="99"/>
      <c r="AC345" s="99"/>
    </row>
    <row r="346" spans="7:29" x14ac:dyDescent="0.25">
      <c r="G346" s="76"/>
      <c r="L346" s="20"/>
      <c r="AB346" s="99"/>
      <c r="AC346" s="99"/>
    </row>
    <row r="347" spans="7:29" x14ac:dyDescent="0.25">
      <c r="G347" s="76"/>
      <c r="L347" s="20"/>
      <c r="AB347" s="99"/>
      <c r="AC347" s="99"/>
    </row>
    <row r="348" spans="7:29" x14ac:dyDescent="0.25">
      <c r="G348" s="76"/>
      <c r="L348" s="20"/>
      <c r="AB348" s="99"/>
      <c r="AC348" s="99"/>
    </row>
    <row r="349" spans="7:29" x14ac:dyDescent="0.25">
      <c r="G349" s="76"/>
      <c r="L349" s="20"/>
      <c r="AB349" s="99"/>
      <c r="AC349" s="99"/>
    </row>
    <row r="350" spans="7:29" x14ac:dyDescent="0.25">
      <c r="G350" s="76"/>
      <c r="L350" s="20"/>
      <c r="AB350" s="99"/>
      <c r="AC350" s="99"/>
    </row>
    <row r="351" spans="7:29" x14ac:dyDescent="0.25">
      <c r="G351" s="76"/>
      <c r="L351" s="20"/>
      <c r="AB351" s="99"/>
      <c r="AC351" s="99"/>
    </row>
    <row r="352" spans="7:29" x14ac:dyDescent="0.25">
      <c r="G352" s="76"/>
      <c r="L352" s="20"/>
      <c r="AB352" s="99"/>
      <c r="AC352" s="99"/>
    </row>
    <row r="353" spans="7:29" x14ac:dyDescent="0.25">
      <c r="G353" s="76"/>
      <c r="L353" s="20"/>
      <c r="AB353" s="99"/>
      <c r="AC353" s="99"/>
    </row>
    <row r="354" spans="7:29" x14ac:dyDescent="0.25">
      <c r="G354" s="76"/>
      <c r="L354" s="20"/>
      <c r="AB354" s="99"/>
      <c r="AC354" s="99"/>
    </row>
    <row r="355" spans="7:29" x14ac:dyDescent="0.25">
      <c r="G355" s="76"/>
      <c r="L355" s="20"/>
      <c r="AB355" s="99"/>
      <c r="AC355" s="99"/>
    </row>
    <row r="356" spans="7:29" x14ac:dyDescent="0.25">
      <c r="G356" s="76"/>
      <c r="L356" s="20"/>
      <c r="AB356" s="99"/>
      <c r="AC356" s="99"/>
    </row>
    <row r="357" spans="7:29" x14ac:dyDescent="0.25">
      <c r="G357" s="76"/>
      <c r="L357" s="20"/>
      <c r="AB357" s="99"/>
      <c r="AC357" s="99"/>
    </row>
    <row r="358" spans="7:29" x14ac:dyDescent="0.25">
      <c r="G358" s="76"/>
      <c r="L358" s="20"/>
      <c r="AB358" s="99"/>
      <c r="AC358" s="99"/>
    </row>
    <row r="359" spans="7:29" x14ac:dyDescent="0.25">
      <c r="G359" s="76"/>
      <c r="L359" s="20"/>
      <c r="AB359" s="99"/>
      <c r="AC359" s="99"/>
    </row>
    <row r="360" spans="7:29" x14ac:dyDescent="0.25">
      <c r="G360" s="76"/>
      <c r="L360" s="20"/>
      <c r="AB360" s="99"/>
      <c r="AC360" s="99"/>
    </row>
    <row r="361" spans="7:29" x14ac:dyDescent="0.25">
      <c r="G361" s="76"/>
      <c r="L361" s="20"/>
      <c r="AB361" s="99"/>
      <c r="AC361" s="99"/>
    </row>
    <row r="362" spans="7:29" x14ac:dyDescent="0.25">
      <c r="G362" s="76"/>
      <c r="L362" s="20"/>
      <c r="AB362" s="99"/>
      <c r="AC362" s="99"/>
    </row>
    <row r="363" spans="7:29" x14ac:dyDescent="0.25">
      <c r="G363" s="76"/>
      <c r="L363" s="20"/>
      <c r="AB363" s="99"/>
      <c r="AC363" s="99"/>
    </row>
    <row r="364" spans="7:29" x14ac:dyDescent="0.25">
      <c r="G364" s="76"/>
      <c r="L364" s="20"/>
      <c r="AB364" s="99"/>
      <c r="AC364" s="99"/>
    </row>
    <row r="365" spans="7:29" x14ac:dyDescent="0.25">
      <c r="G365" s="76"/>
      <c r="L365" s="20"/>
      <c r="AB365" s="99"/>
      <c r="AC365" s="99"/>
    </row>
    <row r="366" spans="7:29" x14ac:dyDescent="0.25">
      <c r="G366" s="76"/>
      <c r="L366" s="20"/>
      <c r="AB366" s="99"/>
      <c r="AC366" s="99"/>
    </row>
    <row r="367" spans="7:29" x14ac:dyDescent="0.25">
      <c r="G367" s="76"/>
      <c r="L367" s="20"/>
      <c r="AB367" s="99"/>
      <c r="AC367" s="99"/>
    </row>
    <row r="368" spans="7:29" x14ac:dyDescent="0.25">
      <c r="G368" s="76"/>
      <c r="L368" s="20"/>
      <c r="AB368" s="99"/>
      <c r="AC368" s="99"/>
    </row>
    <row r="369" spans="7:29" x14ac:dyDescent="0.25">
      <c r="G369" s="76"/>
      <c r="L369" s="20"/>
      <c r="AB369" s="99"/>
      <c r="AC369" s="99"/>
    </row>
    <row r="370" spans="7:29" x14ac:dyDescent="0.25">
      <c r="G370" s="76"/>
      <c r="L370" s="20"/>
      <c r="AB370" s="99"/>
      <c r="AC370" s="99"/>
    </row>
    <row r="371" spans="7:29" x14ac:dyDescent="0.25">
      <c r="G371" s="76"/>
      <c r="L371" s="20"/>
      <c r="AB371" s="99"/>
      <c r="AC371" s="99"/>
    </row>
    <row r="372" spans="7:29" x14ac:dyDescent="0.25">
      <c r="G372" s="76"/>
      <c r="L372" s="20"/>
      <c r="AB372" s="99"/>
      <c r="AC372" s="99"/>
    </row>
    <row r="373" spans="7:29" x14ac:dyDescent="0.25">
      <c r="G373" s="76"/>
      <c r="L373" s="20"/>
      <c r="AB373" s="99"/>
      <c r="AC373" s="99"/>
    </row>
    <row r="374" spans="7:29" x14ac:dyDescent="0.25">
      <c r="G374" s="76"/>
      <c r="L374" s="20"/>
      <c r="AB374" s="99"/>
      <c r="AC374" s="99"/>
    </row>
    <row r="375" spans="7:29" x14ac:dyDescent="0.25">
      <c r="G375" s="76"/>
      <c r="L375" s="20"/>
      <c r="AB375" s="99"/>
      <c r="AC375" s="99"/>
    </row>
    <row r="376" spans="7:29" x14ac:dyDescent="0.25">
      <c r="G376" s="76"/>
      <c r="L376" s="20"/>
      <c r="AB376" s="99"/>
      <c r="AC376" s="99"/>
    </row>
    <row r="377" spans="7:29" x14ac:dyDescent="0.25">
      <c r="G377" s="76"/>
      <c r="L377" s="20"/>
      <c r="AB377" s="99"/>
      <c r="AC377" s="99"/>
    </row>
    <row r="378" spans="7:29" x14ac:dyDescent="0.25">
      <c r="G378" s="76"/>
      <c r="L378" s="20"/>
      <c r="AB378" s="99"/>
      <c r="AC378" s="99"/>
    </row>
    <row r="379" spans="7:29" x14ac:dyDescent="0.25">
      <c r="G379" s="76"/>
      <c r="L379" s="20"/>
      <c r="AB379" s="99"/>
      <c r="AC379" s="99"/>
    </row>
    <row r="380" spans="7:29" x14ac:dyDescent="0.25">
      <c r="G380" s="76"/>
      <c r="L380" s="20"/>
      <c r="AB380" s="99"/>
      <c r="AC380" s="99"/>
    </row>
    <row r="381" spans="7:29" x14ac:dyDescent="0.25">
      <c r="G381" s="76"/>
      <c r="L381" s="20"/>
      <c r="AB381" s="99"/>
      <c r="AC381" s="99"/>
    </row>
    <row r="382" spans="7:29" x14ac:dyDescent="0.25">
      <c r="G382" s="76"/>
      <c r="L382" s="20"/>
      <c r="AB382" s="99"/>
      <c r="AC382" s="99"/>
    </row>
    <row r="383" spans="7:29" x14ac:dyDescent="0.25">
      <c r="G383" s="76"/>
      <c r="L383" s="20"/>
      <c r="AB383" s="99"/>
      <c r="AC383" s="99"/>
    </row>
    <row r="384" spans="7:29" x14ac:dyDescent="0.25">
      <c r="G384" s="76"/>
      <c r="L384" s="20"/>
      <c r="AB384" s="99"/>
      <c r="AC384" s="99"/>
    </row>
    <row r="385" spans="7:29" x14ac:dyDescent="0.25">
      <c r="G385" s="76"/>
      <c r="L385" s="20"/>
      <c r="AB385" s="99"/>
      <c r="AC385" s="99"/>
    </row>
    <row r="386" spans="7:29" x14ac:dyDescent="0.25">
      <c r="G386" s="76"/>
      <c r="L386" s="20"/>
      <c r="AB386" s="99"/>
      <c r="AC386" s="99"/>
    </row>
    <row r="387" spans="7:29" x14ac:dyDescent="0.25">
      <c r="G387" s="76"/>
      <c r="L387" s="20"/>
      <c r="AB387" s="99"/>
      <c r="AC387" s="99"/>
    </row>
    <row r="388" spans="7:29" x14ac:dyDescent="0.25">
      <c r="G388" s="76"/>
      <c r="L388" s="20"/>
      <c r="AB388" s="99"/>
      <c r="AC388" s="99"/>
    </row>
    <row r="389" spans="7:29" x14ac:dyDescent="0.25">
      <c r="G389" s="76"/>
      <c r="L389" s="20"/>
      <c r="AB389" s="99"/>
      <c r="AC389" s="99"/>
    </row>
    <row r="390" spans="7:29" x14ac:dyDescent="0.25">
      <c r="G390" s="76"/>
      <c r="L390" s="20"/>
      <c r="AB390" s="99"/>
      <c r="AC390" s="99"/>
    </row>
    <row r="391" spans="7:29" x14ac:dyDescent="0.25">
      <c r="G391" s="76"/>
      <c r="L391" s="20"/>
    </row>
    <row r="392" spans="7:29" x14ac:dyDescent="0.25">
      <c r="G392" s="76"/>
      <c r="L392" s="20"/>
    </row>
    <row r="393" spans="7:29" x14ac:dyDescent="0.25">
      <c r="G393" s="76"/>
      <c r="L393" s="20"/>
    </row>
    <row r="394" spans="7:29" x14ac:dyDescent="0.25">
      <c r="G394" s="76"/>
      <c r="L394" s="20"/>
    </row>
    <row r="395" spans="7:29" x14ac:dyDescent="0.25">
      <c r="G395" s="76"/>
      <c r="L395" s="20"/>
    </row>
    <row r="396" spans="7:29" x14ac:dyDescent="0.25">
      <c r="G396" s="76"/>
      <c r="L396" s="20"/>
    </row>
    <row r="397" spans="7:29" x14ac:dyDescent="0.25">
      <c r="G397" s="76"/>
      <c r="L397" s="20"/>
    </row>
    <row r="398" spans="7:29" x14ac:dyDescent="0.25">
      <c r="G398" s="76"/>
      <c r="L398" s="20"/>
    </row>
    <row r="399" spans="7:29" x14ac:dyDescent="0.25">
      <c r="G399" s="76"/>
      <c r="L399" s="20"/>
    </row>
    <row r="400" spans="7:29" x14ac:dyDescent="0.25">
      <c r="G400" s="76"/>
      <c r="L400" s="20"/>
    </row>
    <row r="401" spans="7:12" x14ac:dyDescent="0.25">
      <c r="G401" s="76"/>
      <c r="L401" s="20"/>
    </row>
    <row r="402" spans="7:12" x14ac:dyDescent="0.25">
      <c r="G402" s="76"/>
      <c r="L402" s="20"/>
    </row>
    <row r="403" spans="7:12" x14ac:dyDescent="0.25">
      <c r="G403" s="76"/>
      <c r="L403" s="20"/>
    </row>
    <row r="404" spans="7:12" x14ac:dyDescent="0.25">
      <c r="G404" s="76"/>
      <c r="L404" s="20"/>
    </row>
    <row r="405" spans="7:12" x14ac:dyDescent="0.25">
      <c r="G405" s="76"/>
      <c r="L405" s="20"/>
    </row>
    <row r="406" spans="7:12" x14ac:dyDescent="0.25">
      <c r="G406" s="76"/>
      <c r="L406" s="20"/>
    </row>
    <row r="407" spans="7:12" x14ac:dyDescent="0.25">
      <c r="G407" s="76"/>
      <c r="L407" s="20"/>
    </row>
    <row r="408" spans="7:12" x14ac:dyDescent="0.25">
      <c r="G408" s="76"/>
      <c r="L408" s="20"/>
    </row>
    <row r="409" spans="7:12" x14ac:dyDescent="0.25">
      <c r="G409" s="76"/>
      <c r="L409" s="20"/>
    </row>
    <row r="410" spans="7:12" x14ac:dyDescent="0.25">
      <c r="G410" s="76"/>
      <c r="L410" s="20"/>
    </row>
    <row r="411" spans="7:12" x14ac:dyDescent="0.25">
      <c r="G411" s="76"/>
      <c r="L411" s="20"/>
    </row>
    <row r="412" spans="7:12" x14ac:dyDescent="0.25">
      <c r="G412" s="76"/>
      <c r="L412" s="20"/>
    </row>
    <row r="413" spans="7:12" x14ac:dyDescent="0.25">
      <c r="G413" s="76"/>
      <c r="L413" s="20"/>
    </row>
    <row r="414" spans="7:12" x14ac:dyDescent="0.25">
      <c r="G414" s="76"/>
      <c r="L414" s="20"/>
    </row>
    <row r="415" spans="7:12" x14ac:dyDescent="0.25">
      <c r="G415" s="76"/>
      <c r="L415" s="20"/>
    </row>
    <row r="416" spans="7:12" x14ac:dyDescent="0.25">
      <c r="G416" s="76"/>
      <c r="L416" s="20"/>
    </row>
    <row r="417" spans="7:12" x14ac:dyDescent="0.25">
      <c r="G417" s="76"/>
      <c r="L417" s="20"/>
    </row>
    <row r="418" spans="7:12" x14ac:dyDescent="0.25">
      <c r="G418" s="76"/>
      <c r="L418" s="20"/>
    </row>
    <row r="419" spans="7:12" x14ac:dyDescent="0.25">
      <c r="G419" s="76"/>
      <c r="L419" s="20"/>
    </row>
    <row r="420" spans="7:12" x14ac:dyDescent="0.25">
      <c r="G420" s="76"/>
      <c r="L420" s="20"/>
    </row>
    <row r="421" spans="7:12" x14ac:dyDescent="0.25">
      <c r="G421" s="76"/>
      <c r="L421" s="20"/>
    </row>
    <row r="422" spans="7:12" x14ac:dyDescent="0.25">
      <c r="G422" s="76"/>
      <c r="L422" s="20"/>
    </row>
    <row r="423" spans="7:12" x14ac:dyDescent="0.25">
      <c r="G423" s="76"/>
      <c r="L423" s="20"/>
    </row>
    <row r="424" spans="7:12" x14ac:dyDescent="0.25">
      <c r="G424" s="76"/>
      <c r="L424" s="20"/>
    </row>
    <row r="425" spans="7:12" x14ac:dyDescent="0.25">
      <c r="G425" s="76"/>
      <c r="L425" s="20"/>
    </row>
    <row r="426" spans="7:12" x14ac:dyDescent="0.25">
      <c r="G426" s="76"/>
      <c r="L426" s="20"/>
    </row>
    <row r="427" spans="7:12" x14ac:dyDescent="0.25">
      <c r="G427" s="76"/>
      <c r="L427" s="20"/>
    </row>
    <row r="428" spans="7:12" x14ac:dyDescent="0.25">
      <c r="G428" s="76"/>
      <c r="L428" s="20"/>
    </row>
    <row r="429" spans="7:12" x14ac:dyDescent="0.25">
      <c r="G429" s="76"/>
      <c r="L429" s="20"/>
    </row>
    <row r="430" spans="7:12" x14ac:dyDescent="0.25">
      <c r="G430" s="76"/>
      <c r="L430" s="20"/>
    </row>
    <row r="431" spans="7:12" x14ac:dyDescent="0.25">
      <c r="G431" s="76"/>
      <c r="L431" s="20"/>
    </row>
    <row r="432" spans="7:12" x14ac:dyDescent="0.25">
      <c r="G432" s="76"/>
      <c r="L432" s="20"/>
    </row>
    <row r="433" spans="7:12" x14ac:dyDescent="0.25">
      <c r="G433" s="76"/>
      <c r="L433" s="20"/>
    </row>
    <row r="434" spans="7:12" x14ac:dyDescent="0.25">
      <c r="G434" s="76"/>
      <c r="L434" s="20"/>
    </row>
    <row r="435" spans="7:12" x14ac:dyDescent="0.25">
      <c r="G435" s="76"/>
      <c r="L435" s="20"/>
    </row>
    <row r="436" spans="7:12" x14ac:dyDescent="0.25">
      <c r="G436" s="76"/>
    </row>
    <row r="437" spans="7:12" x14ac:dyDescent="0.25">
      <c r="G437" s="76"/>
    </row>
    <row r="438" spans="7:12" x14ac:dyDescent="0.25">
      <c r="G438" s="76"/>
    </row>
    <row r="439" spans="7:12" x14ac:dyDescent="0.25">
      <c r="G439" s="76"/>
    </row>
    <row r="440" spans="7:12" x14ac:dyDescent="0.25">
      <c r="G440" s="76"/>
    </row>
    <row r="441" spans="7:12" x14ac:dyDescent="0.25">
      <c r="G441" s="76"/>
    </row>
    <row r="442" spans="7:12" x14ac:dyDescent="0.25">
      <c r="G442" s="76"/>
    </row>
    <row r="443" spans="7:12" x14ac:dyDescent="0.25">
      <c r="G443" s="76"/>
    </row>
    <row r="444" spans="7:12" x14ac:dyDescent="0.25">
      <c r="G444" s="76"/>
    </row>
    <row r="445" spans="7:12" x14ac:dyDescent="0.25">
      <c r="G445" s="76"/>
    </row>
    <row r="446" spans="7:12" x14ac:dyDescent="0.25">
      <c r="G446" s="76"/>
    </row>
    <row r="447" spans="7:12" x14ac:dyDescent="0.25">
      <c r="G447" s="76"/>
    </row>
    <row r="448" spans="7:12" x14ac:dyDescent="0.25">
      <c r="G448" s="76"/>
    </row>
    <row r="449" spans="7:7" x14ac:dyDescent="0.25">
      <c r="G449" s="76"/>
    </row>
    <row r="450" spans="7:7" x14ac:dyDescent="0.25">
      <c r="G450" s="76"/>
    </row>
    <row r="451" spans="7:7" x14ac:dyDescent="0.25">
      <c r="G451" s="76"/>
    </row>
    <row r="452" spans="7:7" x14ac:dyDescent="0.25">
      <c r="G452" s="76"/>
    </row>
    <row r="453" spans="7:7" x14ac:dyDescent="0.25">
      <c r="G453" s="76"/>
    </row>
    <row r="454" spans="7:7" x14ac:dyDescent="0.25">
      <c r="G454" s="76"/>
    </row>
    <row r="455" spans="7:7" x14ac:dyDescent="0.25">
      <c r="G455" s="76"/>
    </row>
    <row r="456" spans="7:7" x14ac:dyDescent="0.25">
      <c r="G456" s="76"/>
    </row>
    <row r="457" spans="7:7" x14ac:dyDescent="0.25">
      <c r="G457" s="76"/>
    </row>
    <row r="458" spans="7:7" x14ac:dyDescent="0.25">
      <c r="G458" s="76"/>
    </row>
    <row r="459" spans="7:7" x14ac:dyDescent="0.25">
      <c r="G459" s="76"/>
    </row>
    <row r="460" spans="7:7" x14ac:dyDescent="0.25">
      <c r="G460" s="76"/>
    </row>
    <row r="461" spans="7:7" x14ac:dyDescent="0.25">
      <c r="G461" s="76"/>
    </row>
    <row r="462" spans="7:7" x14ac:dyDescent="0.25">
      <c r="G462" s="76"/>
    </row>
    <row r="463" spans="7:7" x14ac:dyDescent="0.25">
      <c r="G463" s="76"/>
    </row>
    <row r="464" spans="7:7" x14ac:dyDescent="0.25">
      <c r="G464" s="76"/>
    </row>
    <row r="465" spans="7:7" x14ac:dyDescent="0.25">
      <c r="G465" s="76"/>
    </row>
    <row r="466" spans="7:7" x14ac:dyDescent="0.25">
      <c r="G466" s="76"/>
    </row>
    <row r="467" spans="7:7" x14ac:dyDescent="0.25">
      <c r="G467" s="76"/>
    </row>
    <row r="468" spans="7:7" x14ac:dyDescent="0.25">
      <c r="G468" s="76"/>
    </row>
    <row r="469" spans="7:7" x14ac:dyDescent="0.25">
      <c r="G469" s="76"/>
    </row>
    <row r="470" spans="7:7" x14ac:dyDescent="0.25">
      <c r="G470" s="76"/>
    </row>
    <row r="471" spans="7:7" x14ac:dyDescent="0.25">
      <c r="G471" s="76"/>
    </row>
    <row r="472" spans="7:7" x14ac:dyDescent="0.25">
      <c r="G472" s="76"/>
    </row>
    <row r="473" spans="7:7" x14ac:dyDescent="0.25">
      <c r="G473" s="76"/>
    </row>
    <row r="474" spans="7:7" x14ac:dyDescent="0.25">
      <c r="G474" s="76"/>
    </row>
    <row r="475" spans="7:7" x14ac:dyDescent="0.25">
      <c r="G475" s="76"/>
    </row>
    <row r="476" spans="7:7" x14ac:dyDescent="0.25">
      <c r="G476" s="76"/>
    </row>
    <row r="477" spans="7:7" x14ac:dyDescent="0.25">
      <c r="G477" s="76"/>
    </row>
    <row r="478" spans="7:7" x14ac:dyDescent="0.25">
      <c r="G478" s="76"/>
    </row>
    <row r="479" spans="7:7" x14ac:dyDescent="0.25">
      <c r="G479" s="76"/>
    </row>
    <row r="480" spans="7:7" x14ac:dyDescent="0.25">
      <c r="G480" s="76"/>
    </row>
    <row r="481" spans="7:7" x14ac:dyDescent="0.25">
      <c r="G481" s="76"/>
    </row>
    <row r="482" spans="7:7" x14ac:dyDescent="0.25">
      <c r="G482" s="76"/>
    </row>
    <row r="483" spans="7:7" x14ac:dyDescent="0.25">
      <c r="G483" s="76"/>
    </row>
    <row r="484" spans="7:7" x14ac:dyDescent="0.25">
      <c r="G484" s="76"/>
    </row>
    <row r="485" spans="7:7" x14ac:dyDescent="0.25">
      <c r="G485" s="76"/>
    </row>
    <row r="486" spans="7:7" x14ac:dyDescent="0.25">
      <c r="G486" s="76"/>
    </row>
    <row r="487" spans="7:7" x14ac:dyDescent="0.25">
      <c r="G487" s="76"/>
    </row>
    <row r="488" spans="7:7" x14ac:dyDescent="0.25">
      <c r="G488" s="76"/>
    </row>
    <row r="489" spans="7:7" x14ac:dyDescent="0.25">
      <c r="G489" s="76"/>
    </row>
    <row r="490" spans="7:7" x14ac:dyDescent="0.25">
      <c r="G490" s="76"/>
    </row>
    <row r="491" spans="7:7" x14ac:dyDescent="0.25">
      <c r="G491" s="76"/>
    </row>
    <row r="492" spans="7:7" x14ac:dyDescent="0.25">
      <c r="G492" s="76"/>
    </row>
    <row r="493" spans="7:7" x14ac:dyDescent="0.25">
      <c r="G493" s="76"/>
    </row>
    <row r="494" spans="7:7" x14ac:dyDescent="0.25">
      <c r="G494" s="76"/>
    </row>
    <row r="495" spans="7:7" x14ac:dyDescent="0.25">
      <c r="G495" s="76"/>
    </row>
    <row r="496" spans="7:7" x14ac:dyDescent="0.25">
      <c r="G496" s="76"/>
    </row>
    <row r="497" spans="7:7" x14ac:dyDescent="0.25">
      <c r="G497" s="76"/>
    </row>
    <row r="498" spans="7:7" x14ac:dyDescent="0.25">
      <c r="G498" s="76"/>
    </row>
    <row r="499" spans="7:7" x14ac:dyDescent="0.25">
      <c r="G499" s="76"/>
    </row>
    <row r="500" spans="7:7" x14ac:dyDescent="0.25">
      <c r="G500" s="76"/>
    </row>
    <row r="501" spans="7:7" x14ac:dyDescent="0.25">
      <c r="G501" s="76"/>
    </row>
    <row r="502" spans="7:7" x14ac:dyDescent="0.25">
      <c r="G502" s="76"/>
    </row>
    <row r="503" spans="7:7" x14ac:dyDescent="0.25">
      <c r="G503" s="76"/>
    </row>
    <row r="504" spans="7:7" x14ac:dyDescent="0.25">
      <c r="G504" s="76"/>
    </row>
    <row r="505" spans="7:7" x14ac:dyDescent="0.25">
      <c r="G505" s="76"/>
    </row>
    <row r="506" spans="7:7" x14ac:dyDescent="0.25">
      <c r="G506" s="76"/>
    </row>
    <row r="507" spans="7:7" x14ac:dyDescent="0.25">
      <c r="G507" s="76"/>
    </row>
    <row r="508" spans="7:7" x14ac:dyDescent="0.25">
      <c r="G508" s="76"/>
    </row>
    <row r="509" spans="7:7" x14ac:dyDescent="0.25">
      <c r="G509" s="76"/>
    </row>
    <row r="510" spans="7:7" x14ac:dyDescent="0.25">
      <c r="G510" s="76"/>
    </row>
    <row r="511" spans="7:7" x14ac:dyDescent="0.25">
      <c r="G511" s="76"/>
    </row>
    <row r="512" spans="7:7" x14ac:dyDescent="0.25">
      <c r="G512" s="76"/>
    </row>
    <row r="513" spans="7:7" x14ac:dyDescent="0.25">
      <c r="G513" s="76"/>
    </row>
    <row r="514" spans="7:7" x14ac:dyDescent="0.25">
      <c r="G514" s="76"/>
    </row>
    <row r="515" spans="7:7" x14ac:dyDescent="0.25">
      <c r="G515" s="76"/>
    </row>
    <row r="516" spans="7:7" x14ac:dyDescent="0.25">
      <c r="G516" s="76"/>
    </row>
    <row r="517" spans="7:7" x14ac:dyDescent="0.25">
      <c r="G517" s="76"/>
    </row>
    <row r="518" spans="7:7" x14ac:dyDescent="0.25">
      <c r="G518" s="76"/>
    </row>
    <row r="519" spans="7:7" x14ac:dyDescent="0.25">
      <c r="G519" s="76"/>
    </row>
    <row r="520" spans="7:7" x14ac:dyDescent="0.25">
      <c r="G520" s="76"/>
    </row>
    <row r="521" spans="7:7" x14ac:dyDescent="0.25">
      <c r="G521" s="76"/>
    </row>
    <row r="522" spans="7:7" x14ac:dyDescent="0.25">
      <c r="G522" s="76"/>
    </row>
    <row r="523" spans="7:7" x14ac:dyDescent="0.25">
      <c r="G523" s="76"/>
    </row>
    <row r="524" spans="7:7" x14ac:dyDescent="0.25">
      <c r="G524" s="76"/>
    </row>
    <row r="525" spans="7:7" x14ac:dyDescent="0.25">
      <c r="G525" s="76"/>
    </row>
    <row r="526" spans="7:7" x14ac:dyDescent="0.25">
      <c r="G526" s="76"/>
    </row>
    <row r="527" spans="7:7" x14ac:dyDescent="0.25">
      <c r="G527" s="76"/>
    </row>
    <row r="528" spans="7:7" x14ac:dyDescent="0.25">
      <c r="G528" s="76"/>
    </row>
    <row r="529" spans="7:7" x14ac:dyDescent="0.25">
      <c r="G529" s="76"/>
    </row>
    <row r="530" spans="7:7" x14ac:dyDescent="0.25">
      <c r="G530" s="76"/>
    </row>
    <row r="531" spans="7:7" x14ac:dyDescent="0.25">
      <c r="G531" s="76"/>
    </row>
    <row r="532" spans="7:7" x14ac:dyDescent="0.25">
      <c r="G532" s="76"/>
    </row>
    <row r="533" spans="7:7" x14ac:dyDescent="0.25">
      <c r="G533" s="76"/>
    </row>
    <row r="534" spans="7:7" x14ac:dyDescent="0.25">
      <c r="G534" s="76"/>
    </row>
    <row r="535" spans="7:7" x14ac:dyDescent="0.25">
      <c r="G535" s="76"/>
    </row>
    <row r="536" spans="7:7" x14ac:dyDescent="0.25">
      <c r="G536" s="76"/>
    </row>
    <row r="537" spans="7:7" x14ac:dyDescent="0.25">
      <c r="G537" s="76"/>
    </row>
    <row r="538" spans="7:7" x14ac:dyDescent="0.25">
      <c r="G538" s="76"/>
    </row>
    <row r="539" spans="7:7" x14ac:dyDescent="0.25">
      <c r="G539" s="76"/>
    </row>
    <row r="540" spans="7:7" x14ac:dyDescent="0.25">
      <c r="G540" s="76"/>
    </row>
    <row r="541" spans="7:7" x14ac:dyDescent="0.25">
      <c r="G541" s="76"/>
    </row>
    <row r="542" spans="7:7" x14ac:dyDescent="0.25">
      <c r="G542" s="76"/>
    </row>
    <row r="543" spans="7:7" x14ac:dyDescent="0.25">
      <c r="G543" s="76"/>
    </row>
    <row r="544" spans="7:7" x14ac:dyDescent="0.25">
      <c r="G544" s="76"/>
    </row>
    <row r="545" spans="7:7" x14ac:dyDescent="0.25">
      <c r="G545" s="76"/>
    </row>
    <row r="546" spans="7:7" x14ac:dyDescent="0.25">
      <c r="G546" s="76"/>
    </row>
    <row r="547" spans="7:7" x14ac:dyDescent="0.25">
      <c r="G547" s="76"/>
    </row>
    <row r="548" spans="7:7" x14ac:dyDescent="0.25">
      <c r="G548" s="76"/>
    </row>
    <row r="549" spans="7:7" x14ac:dyDescent="0.25">
      <c r="G549" s="76"/>
    </row>
    <row r="550" spans="7:7" x14ac:dyDescent="0.25">
      <c r="G550" s="76"/>
    </row>
    <row r="551" spans="7:7" x14ac:dyDescent="0.25">
      <c r="G551" s="76"/>
    </row>
    <row r="552" spans="7:7" x14ac:dyDescent="0.25">
      <c r="G552" s="76"/>
    </row>
    <row r="553" spans="7:7" x14ac:dyDescent="0.25">
      <c r="G553" s="76"/>
    </row>
    <row r="554" spans="7:7" x14ac:dyDescent="0.25">
      <c r="G554" s="76"/>
    </row>
    <row r="555" spans="7:7" x14ac:dyDescent="0.25">
      <c r="G555" s="76"/>
    </row>
    <row r="556" spans="7:7" x14ac:dyDescent="0.25">
      <c r="G556" s="76"/>
    </row>
    <row r="557" spans="7:7" x14ac:dyDescent="0.25">
      <c r="G557" s="76"/>
    </row>
    <row r="558" spans="7:7" x14ac:dyDescent="0.25">
      <c r="G558" s="76"/>
    </row>
    <row r="559" spans="7:7" x14ac:dyDescent="0.25">
      <c r="G559" s="76"/>
    </row>
    <row r="560" spans="7:7" x14ac:dyDescent="0.25">
      <c r="G560" s="76"/>
    </row>
    <row r="561" spans="7:7" x14ac:dyDescent="0.25">
      <c r="G561" s="76"/>
    </row>
    <row r="562" spans="7:7" x14ac:dyDescent="0.25">
      <c r="G562" s="76"/>
    </row>
    <row r="563" spans="7:7" x14ac:dyDescent="0.25">
      <c r="G563" s="76"/>
    </row>
    <row r="564" spans="7:7" x14ac:dyDescent="0.25">
      <c r="G564" s="76"/>
    </row>
    <row r="565" spans="7:7" x14ac:dyDescent="0.25">
      <c r="G565" s="76"/>
    </row>
    <row r="566" spans="7:7" x14ac:dyDescent="0.25">
      <c r="G566" s="76"/>
    </row>
    <row r="567" spans="7:7" x14ac:dyDescent="0.25">
      <c r="G567" s="76"/>
    </row>
    <row r="568" spans="7:7" x14ac:dyDescent="0.25">
      <c r="G568" s="76"/>
    </row>
    <row r="569" spans="7:7" x14ac:dyDescent="0.25">
      <c r="G569" s="76"/>
    </row>
    <row r="570" spans="7:7" x14ac:dyDescent="0.25">
      <c r="G570" s="76"/>
    </row>
    <row r="571" spans="7:7" x14ac:dyDescent="0.25">
      <c r="G571" s="76"/>
    </row>
    <row r="572" spans="7:7" x14ac:dyDescent="0.25">
      <c r="G572" s="76"/>
    </row>
    <row r="573" spans="7:7" x14ac:dyDescent="0.25">
      <c r="G573" s="76"/>
    </row>
    <row r="574" spans="7:7" x14ac:dyDescent="0.25">
      <c r="G574" s="76"/>
    </row>
    <row r="575" spans="7:7" x14ac:dyDescent="0.25">
      <c r="G575" s="76"/>
    </row>
    <row r="576" spans="7:7" x14ac:dyDescent="0.25">
      <c r="G576" s="76"/>
    </row>
    <row r="577" spans="7:7" x14ac:dyDescent="0.25">
      <c r="G577" s="76"/>
    </row>
    <row r="578" spans="7:7" x14ac:dyDescent="0.25">
      <c r="G578" s="76"/>
    </row>
    <row r="579" spans="7:7" x14ac:dyDescent="0.25">
      <c r="G579" s="76"/>
    </row>
    <row r="580" spans="7:7" x14ac:dyDescent="0.25">
      <c r="G580" s="76"/>
    </row>
    <row r="581" spans="7:7" x14ac:dyDescent="0.25">
      <c r="G581" s="76"/>
    </row>
    <row r="582" spans="7:7" x14ac:dyDescent="0.25">
      <c r="G582" s="76"/>
    </row>
    <row r="583" spans="7:7" x14ac:dyDescent="0.25">
      <c r="G583" s="76"/>
    </row>
    <row r="584" spans="7:7" x14ac:dyDescent="0.25">
      <c r="G584" s="76"/>
    </row>
    <row r="585" spans="7:7" x14ac:dyDescent="0.25">
      <c r="G585" s="76"/>
    </row>
    <row r="586" spans="7:7" x14ac:dyDescent="0.25">
      <c r="G586" s="76"/>
    </row>
    <row r="587" spans="7:7" x14ac:dyDescent="0.25">
      <c r="G587" s="76"/>
    </row>
    <row r="588" spans="7:7" x14ac:dyDescent="0.25">
      <c r="G588" s="76"/>
    </row>
    <row r="589" spans="7:7" x14ac:dyDescent="0.25">
      <c r="G589" s="76"/>
    </row>
    <row r="590" spans="7:7" x14ac:dyDescent="0.25">
      <c r="G590" s="76"/>
    </row>
    <row r="591" spans="7:7" x14ac:dyDescent="0.25">
      <c r="G591" s="76"/>
    </row>
    <row r="592" spans="7:7" x14ac:dyDescent="0.25">
      <c r="G592" s="76"/>
    </row>
    <row r="593" spans="7:7" x14ac:dyDescent="0.25">
      <c r="G593" s="76"/>
    </row>
    <row r="594" spans="7:7" x14ac:dyDescent="0.25">
      <c r="G594" s="76"/>
    </row>
    <row r="595" spans="7:7" x14ac:dyDescent="0.25">
      <c r="G595" s="76"/>
    </row>
    <row r="596" spans="7:7" x14ac:dyDescent="0.25">
      <c r="G596" s="76"/>
    </row>
    <row r="597" spans="7:7" x14ac:dyDescent="0.25">
      <c r="G597" s="76"/>
    </row>
    <row r="598" spans="7:7" x14ac:dyDescent="0.25">
      <c r="G598" s="76"/>
    </row>
    <row r="599" spans="7:7" x14ac:dyDescent="0.25">
      <c r="G599" s="76"/>
    </row>
    <row r="600" spans="7:7" x14ac:dyDescent="0.25">
      <c r="G600" s="76"/>
    </row>
    <row r="601" spans="7:7" x14ac:dyDescent="0.25">
      <c r="G601" s="76"/>
    </row>
    <row r="602" spans="7:7" x14ac:dyDescent="0.25">
      <c r="G602" s="76"/>
    </row>
    <row r="603" spans="7:7" x14ac:dyDescent="0.25">
      <c r="G603" s="76"/>
    </row>
    <row r="604" spans="7:7" x14ac:dyDescent="0.25">
      <c r="G604" s="76"/>
    </row>
    <row r="605" spans="7:7" x14ac:dyDescent="0.25">
      <c r="G605" s="76"/>
    </row>
    <row r="606" spans="7:7" x14ac:dyDescent="0.25">
      <c r="G606" s="76"/>
    </row>
    <row r="607" spans="7:7" x14ac:dyDescent="0.25">
      <c r="G607" s="76"/>
    </row>
    <row r="608" spans="7:7" x14ac:dyDescent="0.25">
      <c r="G608" s="76"/>
    </row>
    <row r="609" spans="7:7" x14ac:dyDescent="0.25">
      <c r="G609" s="76"/>
    </row>
    <row r="610" spans="7:7" x14ac:dyDescent="0.25">
      <c r="G610" s="76"/>
    </row>
    <row r="611" spans="7:7" x14ac:dyDescent="0.25">
      <c r="G611" s="76"/>
    </row>
    <row r="612" spans="7:7" x14ac:dyDescent="0.25">
      <c r="G612" s="76"/>
    </row>
    <row r="613" spans="7:7" x14ac:dyDescent="0.25">
      <c r="G613" s="76"/>
    </row>
    <row r="614" spans="7:7" x14ac:dyDescent="0.25">
      <c r="G614" s="76"/>
    </row>
    <row r="615" spans="7:7" x14ac:dyDescent="0.25">
      <c r="G615" s="76"/>
    </row>
    <row r="616" spans="7:7" x14ac:dyDescent="0.25">
      <c r="G616" s="76"/>
    </row>
    <row r="617" spans="7:7" x14ac:dyDescent="0.25">
      <c r="G617" s="76"/>
    </row>
    <row r="618" spans="7:7" x14ac:dyDescent="0.25">
      <c r="G618" s="76"/>
    </row>
    <row r="619" spans="7:7" x14ac:dyDescent="0.25">
      <c r="G619" s="76"/>
    </row>
    <row r="620" spans="7:7" x14ac:dyDescent="0.25">
      <c r="G620" s="76"/>
    </row>
    <row r="621" spans="7:7" x14ac:dyDescent="0.25">
      <c r="G621" s="76"/>
    </row>
    <row r="622" spans="7:7" x14ac:dyDescent="0.25">
      <c r="G622" s="76"/>
    </row>
    <row r="623" spans="7:7" x14ac:dyDescent="0.25">
      <c r="G623" s="76"/>
    </row>
    <row r="624" spans="7:7" x14ac:dyDescent="0.25">
      <c r="G624" s="76"/>
    </row>
    <row r="625" spans="7:7" x14ac:dyDescent="0.25">
      <c r="G625" s="76"/>
    </row>
    <row r="626" spans="7:7" x14ac:dyDescent="0.25">
      <c r="G626" s="76"/>
    </row>
    <row r="627" spans="7:7" x14ac:dyDescent="0.25">
      <c r="G627" s="76"/>
    </row>
    <row r="628" spans="7:7" x14ac:dyDescent="0.25">
      <c r="G628" s="76"/>
    </row>
    <row r="629" spans="7:7" x14ac:dyDescent="0.25">
      <c r="G629" s="76"/>
    </row>
    <row r="630" spans="7:7" x14ac:dyDescent="0.25">
      <c r="G630" s="76"/>
    </row>
    <row r="631" spans="7:7" x14ac:dyDescent="0.25">
      <c r="G631" s="76"/>
    </row>
    <row r="632" spans="7:7" x14ac:dyDescent="0.25">
      <c r="G632" s="76"/>
    </row>
    <row r="633" spans="7:7" x14ac:dyDescent="0.25">
      <c r="G633" s="76"/>
    </row>
    <row r="634" spans="7:7" x14ac:dyDescent="0.25">
      <c r="G634" s="76"/>
    </row>
    <row r="635" spans="7:7" x14ac:dyDescent="0.25">
      <c r="G635" s="76"/>
    </row>
    <row r="636" spans="7:7" x14ac:dyDescent="0.25">
      <c r="G636" s="76"/>
    </row>
    <row r="637" spans="7:7" x14ac:dyDescent="0.25">
      <c r="G637" s="76"/>
    </row>
    <row r="638" spans="7:7" x14ac:dyDescent="0.25">
      <c r="G638" s="76"/>
    </row>
    <row r="639" spans="7:7" x14ac:dyDescent="0.25">
      <c r="G639" s="76"/>
    </row>
    <row r="640" spans="7:7" x14ac:dyDescent="0.25">
      <c r="G640" s="76"/>
    </row>
    <row r="641" spans="7:7" x14ac:dyDescent="0.25">
      <c r="G641" s="76"/>
    </row>
    <row r="642" spans="7:7" x14ac:dyDescent="0.25">
      <c r="G642" s="76"/>
    </row>
    <row r="643" spans="7:7" x14ac:dyDescent="0.25">
      <c r="G643" s="76"/>
    </row>
    <row r="644" spans="7:7" x14ac:dyDescent="0.25">
      <c r="G644" s="76"/>
    </row>
    <row r="645" spans="7:7" x14ac:dyDescent="0.25">
      <c r="G645" s="76"/>
    </row>
    <row r="646" spans="7:7" x14ac:dyDescent="0.25">
      <c r="G646" s="76"/>
    </row>
    <row r="647" spans="7:7" x14ac:dyDescent="0.25">
      <c r="G647" s="76"/>
    </row>
    <row r="648" spans="7:7" x14ac:dyDescent="0.25">
      <c r="G648" s="76"/>
    </row>
    <row r="649" spans="7:7" x14ac:dyDescent="0.25">
      <c r="G649" s="76"/>
    </row>
    <row r="650" spans="7:7" x14ac:dyDescent="0.25">
      <c r="G650" s="76"/>
    </row>
    <row r="651" spans="7:7" x14ac:dyDescent="0.25">
      <c r="G651" s="76"/>
    </row>
    <row r="652" spans="7:7" x14ac:dyDescent="0.25">
      <c r="G652" s="76"/>
    </row>
    <row r="653" spans="7:7" x14ac:dyDescent="0.25">
      <c r="G653" s="76"/>
    </row>
    <row r="654" spans="7:7" x14ac:dyDescent="0.25">
      <c r="G654" s="76"/>
    </row>
    <row r="655" spans="7:7" x14ac:dyDescent="0.25">
      <c r="G655" s="76"/>
    </row>
    <row r="656" spans="7:7" x14ac:dyDescent="0.25">
      <c r="G656" s="76"/>
    </row>
    <row r="657" spans="7:7" x14ac:dyDescent="0.25">
      <c r="G657" s="76"/>
    </row>
    <row r="658" spans="7:7" x14ac:dyDescent="0.25">
      <c r="G658" s="76"/>
    </row>
    <row r="659" spans="7:7" x14ac:dyDescent="0.25">
      <c r="G659" s="76"/>
    </row>
    <row r="660" spans="7:7" x14ac:dyDescent="0.25">
      <c r="G660" s="76"/>
    </row>
    <row r="661" spans="7:7" x14ac:dyDescent="0.25">
      <c r="G661" s="76"/>
    </row>
    <row r="662" spans="7:7" x14ac:dyDescent="0.25">
      <c r="G662" s="76"/>
    </row>
    <row r="663" spans="7:7" x14ac:dyDescent="0.25">
      <c r="G663" s="76"/>
    </row>
    <row r="664" spans="7:7" x14ac:dyDescent="0.25">
      <c r="G664" s="76"/>
    </row>
    <row r="665" spans="7:7" x14ac:dyDescent="0.25">
      <c r="G665" s="76"/>
    </row>
    <row r="666" spans="7:7" x14ac:dyDescent="0.25">
      <c r="G666" s="76"/>
    </row>
    <row r="667" spans="7:7" x14ac:dyDescent="0.25">
      <c r="G667" s="76"/>
    </row>
    <row r="668" spans="7:7" x14ac:dyDescent="0.25">
      <c r="G668" s="76"/>
    </row>
    <row r="669" spans="7:7" x14ac:dyDescent="0.25">
      <c r="G669" s="76"/>
    </row>
    <row r="670" spans="7:7" x14ac:dyDescent="0.25">
      <c r="G670" s="76"/>
    </row>
    <row r="671" spans="7:7" x14ac:dyDescent="0.25">
      <c r="G671" s="76"/>
    </row>
    <row r="672" spans="7:7" x14ac:dyDescent="0.25">
      <c r="G672" s="76"/>
    </row>
    <row r="673" spans="7:7" x14ac:dyDescent="0.25">
      <c r="G673" s="76"/>
    </row>
    <row r="674" spans="7:7" x14ac:dyDescent="0.25">
      <c r="G674" s="76"/>
    </row>
    <row r="675" spans="7:7" x14ac:dyDescent="0.25">
      <c r="G675" s="76"/>
    </row>
    <row r="676" spans="7:7" x14ac:dyDescent="0.25">
      <c r="G676" s="76"/>
    </row>
    <row r="677" spans="7:7" x14ac:dyDescent="0.25">
      <c r="G677" s="76"/>
    </row>
    <row r="678" spans="7:7" x14ac:dyDescent="0.25">
      <c r="G678" s="76"/>
    </row>
    <row r="679" spans="7:7" x14ac:dyDescent="0.25">
      <c r="G679" s="76"/>
    </row>
    <row r="680" spans="7:7" x14ac:dyDescent="0.25">
      <c r="G680" s="76"/>
    </row>
    <row r="681" spans="7:7" x14ac:dyDescent="0.25">
      <c r="G681" s="76"/>
    </row>
    <row r="682" spans="7:7" x14ac:dyDescent="0.25">
      <c r="G682" s="76"/>
    </row>
    <row r="683" spans="7:7" x14ac:dyDescent="0.25">
      <c r="G683" s="76"/>
    </row>
    <row r="684" spans="7:7" x14ac:dyDescent="0.25">
      <c r="G684" s="76"/>
    </row>
    <row r="685" spans="7:7" x14ac:dyDescent="0.25">
      <c r="G685" s="76"/>
    </row>
    <row r="686" spans="7:7" x14ac:dyDescent="0.25">
      <c r="G686" s="76"/>
    </row>
    <row r="687" spans="7:7" x14ac:dyDescent="0.25">
      <c r="G687" s="76"/>
    </row>
    <row r="688" spans="7:7" x14ac:dyDescent="0.25">
      <c r="G688" s="76"/>
    </row>
    <row r="689" spans="7:7" x14ac:dyDescent="0.25">
      <c r="G689" s="76"/>
    </row>
    <row r="690" spans="7:7" x14ac:dyDescent="0.25">
      <c r="G690" s="76"/>
    </row>
    <row r="691" spans="7:7" x14ac:dyDescent="0.25">
      <c r="G691" s="76"/>
    </row>
    <row r="692" spans="7:7" x14ac:dyDescent="0.25">
      <c r="G692" s="76"/>
    </row>
    <row r="693" spans="7:7" x14ac:dyDescent="0.25">
      <c r="G693" s="76"/>
    </row>
    <row r="694" spans="7:7" x14ac:dyDescent="0.25">
      <c r="G694" s="76"/>
    </row>
    <row r="695" spans="7:7" x14ac:dyDescent="0.25">
      <c r="G695" s="76"/>
    </row>
    <row r="696" spans="7:7" x14ac:dyDescent="0.25">
      <c r="G696" s="76"/>
    </row>
    <row r="697" spans="7:7" x14ac:dyDescent="0.25">
      <c r="G697" s="76"/>
    </row>
    <row r="698" spans="7:7" x14ac:dyDescent="0.25">
      <c r="G698" s="76"/>
    </row>
    <row r="699" spans="7:7" x14ac:dyDescent="0.25">
      <c r="G699" s="76"/>
    </row>
    <row r="700" spans="7:7" x14ac:dyDescent="0.25">
      <c r="G700" s="76"/>
    </row>
    <row r="701" spans="7:7" x14ac:dyDescent="0.25">
      <c r="G701" s="76"/>
    </row>
    <row r="702" spans="7:7" x14ac:dyDescent="0.25">
      <c r="G702" s="76"/>
    </row>
    <row r="703" spans="7:7" x14ac:dyDescent="0.25">
      <c r="G703" s="76"/>
    </row>
    <row r="704" spans="7:7" x14ac:dyDescent="0.25">
      <c r="G704" s="76"/>
    </row>
    <row r="705" spans="7:7" x14ac:dyDescent="0.25">
      <c r="G705" s="76"/>
    </row>
    <row r="706" spans="7:7" x14ac:dyDescent="0.25">
      <c r="G706" s="76"/>
    </row>
    <row r="707" spans="7:7" x14ac:dyDescent="0.25">
      <c r="G707" s="76"/>
    </row>
    <row r="708" spans="7:7" x14ac:dyDescent="0.25">
      <c r="G708" s="76"/>
    </row>
    <row r="709" spans="7:7" x14ac:dyDescent="0.25">
      <c r="G709" s="76"/>
    </row>
    <row r="710" spans="7:7" x14ac:dyDescent="0.25">
      <c r="G710" s="76"/>
    </row>
    <row r="711" spans="7:7" x14ac:dyDescent="0.25">
      <c r="G711" s="76"/>
    </row>
    <row r="712" spans="7:7" x14ac:dyDescent="0.25">
      <c r="G712" s="76"/>
    </row>
    <row r="713" spans="7:7" x14ac:dyDescent="0.25">
      <c r="G713" s="76"/>
    </row>
    <row r="714" spans="7:7" x14ac:dyDescent="0.25">
      <c r="G714" s="76"/>
    </row>
    <row r="715" spans="7:7" x14ac:dyDescent="0.25">
      <c r="G715" s="76"/>
    </row>
    <row r="716" spans="7:7" x14ac:dyDescent="0.25">
      <c r="G716" s="76"/>
    </row>
    <row r="717" spans="7:7" x14ac:dyDescent="0.25">
      <c r="G717" s="76"/>
    </row>
    <row r="718" spans="7:7" x14ac:dyDescent="0.25">
      <c r="G718" s="76"/>
    </row>
    <row r="719" spans="7:7" x14ac:dyDescent="0.25">
      <c r="G719" s="76"/>
    </row>
    <row r="720" spans="7:7" x14ac:dyDescent="0.25">
      <c r="G720" s="76"/>
    </row>
    <row r="721" spans="7:7" x14ac:dyDescent="0.25">
      <c r="G721" s="76"/>
    </row>
    <row r="722" spans="7:7" x14ac:dyDescent="0.25">
      <c r="G722" s="76"/>
    </row>
    <row r="723" spans="7:7" x14ac:dyDescent="0.25">
      <c r="G723" s="76"/>
    </row>
    <row r="724" spans="7:7" x14ac:dyDescent="0.25">
      <c r="G724" s="76"/>
    </row>
    <row r="725" spans="7:7" x14ac:dyDescent="0.25">
      <c r="G725" s="76"/>
    </row>
    <row r="726" spans="7:7" x14ac:dyDescent="0.25">
      <c r="G726" s="76"/>
    </row>
    <row r="727" spans="7:7" x14ac:dyDescent="0.25">
      <c r="G727" s="76"/>
    </row>
    <row r="728" spans="7:7" x14ac:dyDescent="0.25">
      <c r="G728" s="76"/>
    </row>
    <row r="729" spans="7:7" x14ac:dyDescent="0.25">
      <c r="G729" s="76"/>
    </row>
    <row r="730" spans="7:7" x14ac:dyDescent="0.25">
      <c r="G730" s="76"/>
    </row>
    <row r="731" spans="7:7" x14ac:dyDescent="0.25">
      <c r="G731" s="76"/>
    </row>
    <row r="732" spans="7:7" x14ac:dyDescent="0.25">
      <c r="G732" s="76"/>
    </row>
    <row r="733" spans="7:7" x14ac:dyDescent="0.25">
      <c r="G733" s="76"/>
    </row>
    <row r="734" spans="7:7" x14ac:dyDescent="0.25">
      <c r="G734" s="76"/>
    </row>
    <row r="735" spans="7:7" x14ac:dyDescent="0.25">
      <c r="G735" s="76"/>
    </row>
    <row r="736" spans="7:7" x14ac:dyDescent="0.25">
      <c r="G736" s="76"/>
    </row>
    <row r="737" spans="7:7" x14ac:dyDescent="0.25">
      <c r="G737" s="76"/>
    </row>
    <row r="738" spans="7:7" x14ac:dyDescent="0.25">
      <c r="G738" s="76"/>
    </row>
    <row r="739" spans="7:7" x14ac:dyDescent="0.25">
      <c r="G739" s="76"/>
    </row>
    <row r="740" spans="7:7" x14ac:dyDescent="0.25">
      <c r="G740" s="76"/>
    </row>
    <row r="741" spans="7:7" x14ac:dyDescent="0.25">
      <c r="G741" s="76"/>
    </row>
    <row r="742" spans="7:7" x14ac:dyDescent="0.25">
      <c r="G742" s="76"/>
    </row>
    <row r="743" spans="7:7" x14ac:dyDescent="0.25">
      <c r="G743" s="76"/>
    </row>
    <row r="744" spans="7:7" x14ac:dyDescent="0.25">
      <c r="G744" s="76"/>
    </row>
    <row r="745" spans="7:7" x14ac:dyDescent="0.25">
      <c r="G745" s="76"/>
    </row>
    <row r="746" spans="7:7" x14ac:dyDescent="0.25">
      <c r="G746" s="76"/>
    </row>
    <row r="747" spans="7:7" x14ac:dyDescent="0.25">
      <c r="G747" s="76"/>
    </row>
    <row r="748" spans="7:7" x14ac:dyDescent="0.25">
      <c r="G748" s="76"/>
    </row>
    <row r="749" spans="7:7" x14ac:dyDescent="0.25">
      <c r="G749" s="76"/>
    </row>
    <row r="750" spans="7:7" x14ac:dyDescent="0.25">
      <c r="G750" s="76"/>
    </row>
    <row r="751" spans="7:7" x14ac:dyDescent="0.25">
      <c r="G751" s="76"/>
    </row>
    <row r="752" spans="7:7" x14ac:dyDescent="0.25">
      <c r="G752" s="76"/>
    </row>
    <row r="753" spans="7:7" x14ac:dyDescent="0.25">
      <c r="G753" s="76"/>
    </row>
    <row r="754" spans="7:7" x14ac:dyDescent="0.25">
      <c r="G754" s="76"/>
    </row>
    <row r="755" spans="7:7" x14ac:dyDescent="0.25">
      <c r="G755" s="76"/>
    </row>
    <row r="756" spans="7:7" x14ac:dyDescent="0.25">
      <c r="G756" s="76"/>
    </row>
    <row r="757" spans="7:7" x14ac:dyDescent="0.25">
      <c r="G757" s="76"/>
    </row>
    <row r="758" spans="7:7" x14ac:dyDescent="0.25">
      <c r="G758" s="76"/>
    </row>
    <row r="759" spans="7:7" x14ac:dyDescent="0.25">
      <c r="G759" s="76"/>
    </row>
    <row r="760" spans="7:7" x14ac:dyDescent="0.25">
      <c r="G760" s="76"/>
    </row>
    <row r="761" spans="7:7" x14ac:dyDescent="0.25">
      <c r="G761" s="76"/>
    </row>
    <row r="762" spans="7:7" x14ac:dyDescent="0.25">
      <c r="G762" s="76"/>
    </row>
    <row r="763" spans="7:7" x14ac:dyDescent="0.25">
      <c r="G763" s="76"/>
    </row>
    <row r="764" spans="7:7" x14ac:dyDescent="0.25">
      <c r="G764" s="76"/>
    </row>
    <row r="765" spans="7:7" x14ac:dyDescent="0.25">
      <c r="G765" s="76"/>
    </row>
    <row r="766" spans="7:7" x14ac:dyDescent="0.25">
      <c r="G766" s="76"/>
    </row>
    <row r="767" spans="7:7" x14ac:dyDescent="0.25">
      <c r="G767" s="76"/>
    </row>
    <row r="768" spans="7:7" x14ac:dyDescent="0.25">
      <c r="G768" s="76"/>
    </row>
    <row r="769" spans="7:7" x14ac:dyDescent="0.25">
      <c r="G769" s="76"/>
    </row>
    <row r="770" spans="7:7" x14ac:dyDescent="0.25">
      <c r="G770" s="76"/>
    </row>
    <row r="771" spans="7:7" x14ac:dyDescent="0.25">
      <c r="G771" s="76"/>
    </row>
    <row r="772" spans="7:7" x14ac:dyDescent="0.25">
      <c r="G772" s="76"/>
    </row>
    <row r="773" spans="7:7" x14ac:dyDescent="0.25">
      <c r="G773" s="76"/>
    </row>
    <row r="774" spans="7:7" x14ac:dyDescent="0.25">
      <c r="G774" s="76"/>
    </row>
    <row r="775" spans="7:7" x14ac:dyDescent="0.25">
      <c r="G775" s="76"/>
    </row>
    <row r="776" spans="7:7" x14ac:dyDescent="0.25">
      <c r="G776" s="76"/>
    </row>
    <row r="777" spans="7:7" x14ac:dyDescent="0.25">
      <c r="G777" s="76"/>
    </row>
    <row r="778" spans="7:7" x14ac:dyDescent="0.25">
      <c r="G778" s="76"/>
    </row>
    <row r="779" spans="7:7" x14ac:dyDescent="0.25">
      <c r="G779" s="76"/>
    </row>
    <row r="780" spans="7:7" x14ac:dyDescent="0.25">
      <c r="G780" s="76"/>
    </row>
    <row r="781" spans="7:7" x14ac:dyDescent="0.25">
      <c r="G781" s="76"/>
    </row>
    <row r="782" spans="7:7" x14ac:dyDescent="0.25">
      <c r="G782" s="76"/>
    </row>
    <row r="783" spans="7:7" x14ac:dyDescent="0.25">
      <c r="G783" s="76"/>
    </row>
    <row r="784" spans="7:7" x14ac:dyDescent="0.25">
      <c r="G784" s="76"/>
    </row>
    <row r="785" spans="7:7" x14ac:dyDescent="0.25">
      <c r="G785" s="76"/>
    </row>
    <row r="786" spans="7:7" x14ac:dyDescent="0.25">
      <c r="G786" s="76"/>
    </row>
    <row r="787" spans="7:7" x14ac:dyDescent="0.25">
      <c r="G787" s="76"/>
    </row>
    <row r="788" spans="7:7" x14ac:dyDescent="0.25">
      <c r="G788" s="76"/>
    </row>
    <row r="789" spans="7:7" x14ac:dyDescent="0.25">
      <c r="G789" s="76"/>
    </row>
    <row r="790" spans="7:7" x14ac:dyDescent="0.25">
      <c r="G790" s="76"/>
    </row>
    <row r="791" spans="7:7" x14ac:dyDescent="0.25">
      <c r="G791" s="76"/>
    </row>
    <row r="792" spans="7:7" x14ac:dyDescent="0.25">
      <c r="G792" s="76"/>
    </row>
    <row r="793" spans="7:7" x14ac:dyDescent="0.25">
      <c r="G793" s="76"/>
    </row>
    <row r="794" spans="7:7" x14ac:dyDescent="0.25">
      <c r="G794" s="76"/>
    </row>
    <row r="795" spans="7:7" x14ac:dyDescent="0.25">
      <c r="G795" s="76"/>
    </row>
    <row r="796" spans="7:7" x14ac:dyDescent="0.25">
      <c r="G796" s="76"/>
    </row>
    <row r="797" spans="7:7" x14ac:dyDescent="0.25">
      <c r="G797" s="76"/>
    </row>
    <row r="798" spans="7:7" x14ac:dyDescent="0.25">
      <c r="G798" s="76"/>
    </row>
    <row r="799" spans="7:7" x14ac:dyDescent="0.25">
      <c r="G799" s="76"/>
    </row>
    <row r="800" spans="7:7" x14ac:dyDescent="0.25">
      <c r="G800" s="76"/>
    </row>
    <row r="801" spans="7:7" x14ac:dyDescent="0.25">
      <c r="G801" s="76"/>
    </row>
    <row r="802" spans="7:7" x14ac:dyDescent="0.25">
      <c r="G802" s="76"/>
    </row>
    <row r="803" spans="7:7" x14ac:dyDescent="0.25">
      <c r="G803" s="76"/>
    </row>
    <row r="804" spans="7:7" x14ac:dyDescent="0.25">
      <c r="G804" s="76"/>
    </row>
    <row r="805" spans="7:7" x14ac:dyDescent="0.25">
      <c r="G805" s="76"/>
    </row>
    <row r="806" spans="7:7" x14ac:dyDescent="0.25">
      <c r="G806" s="76"/>
    </row>
    <row r="807" spans="7:7" x14ac:dyDescent="0.25">
      <c r="G807" s="76"/>
    </row>
    <row r="808" spans="7:7" x14ac:dyDescent="0.25">
      <c r="G808" s="76"/>
    </row>
    <row r="809" spans="7:7" x14ac:dyDescent="0.25">
      <c r="G809" s="76"/>
    </row>
    <row r="810" spans="7:7" x14ac:dyDescent="0.25">
      <c r="G810" s="76"/>
    </row>
    <row r="811" spans="7:7" x14ac:dyDescent="0.25">
      <c r="G811" s="76"/>
    </row>
    <row r="812" spans="7:7" x14ac:dyDescent="0.25">
      <c r="G812" s="76"/>
    </row>
    <row r="813" spans="7:7" x14ac:dyDescent="0.25">
      <c r="G813" s="76"/>
    </row>
    <row r="814" spans="7:7" x14ac:dyDescent="0.25">
      <c r="G814" s="76"/>
    </row>
    <row r="815" spans="7:7" x14ac:dyDescent="0.25">
      <c r="G815" s="76"/>
    </row>
    <row r="816" spans="7:7" x14ac:dyDescent="0.25">
      <c r="G816" s="76"/>
    </row>
    <row r="817" spans="7:7" x14ac:dyDescent="0.25">
      <c r="G817" s="76"/>
    </row>
    <row r="818" spans="7:7" x14ac:dyDescent="0.25">
      <c r="G818" s="76"/>
    </row>
    <row r="819" spans="7:7" x14ac:dyDescent="0.25">
      <c r="G819" s="76"/>
    </row>
    <row r="820" spans="7:7" x14ac:dyDescent="0.25">
      <c r="G820" s="76"/>
    </row>
    <row r="821" spans="7:7" x14ac:dyDescent="0.25">
      <c r="G821" s="76"/>
    </row>
    <row r="822" spans="7:7" x14ac:dyDescent="0.25">
      <c r="G822" s="76"/>
    </row>
    <row r="823" spans="7:7" x14ac:dyDescent="0.25">
      <c r="G823" s="76"/>
    </row>
    <row r="824" spans="7:7" x14ac:dyDescent="0.25">
      <c r="G824" s="76"/>
    </row>
    <row r="825" spans="7:7" x14ac:dyDescent="0.25">
      <c r="G825" s="76"/>
    </row>
    <row r="826" spans="7:7" x14ac:dyDescent="0.25">
      <c r="G826" s="76"/>
    </row>
    <row r="827" spans="7:7" x14ac:dyDescent="0.25">
      <c r="G827" s="76"/>
    </row>
    <row r="828" spans="7:7" x14ac:dyDescent="0.25">
      <c r="G828" s="76"/>
    </row>
    <row r="829" spans="7:7" x14ac:dyDescent="0.25">
      <c r="G829" s="76"/>
    </row>
    <row r="830" spans="7:7" x14ac:dyDescent="0.25">
      <c r="G830" s="76"/>
    </row>
    <row r="831" spans="7:7" x14ac:dyDescent="0.25">
      <c r="G831" s="76"/>
    </row>
    <row r="832" spans="7:7" x14ac:dyDescent="0.25">
      <c r="G832" s="76"/>
    </row>
    <row r="833" spans="7:7" x14ac:dyDescent="0.25">
      <c r="G833" s="76"/>
    </row>
    <row r="834" spans="7:7" x14ac:dyDescent="0.25">
      <c r="G834" s="76"/>
    </row>
    <row r="835" spans="7:7" x14ac:dyDescent="0.25">
      <c r="G835" s="76"/>
    </row>
    <row r="836" spans="7:7" x14ac:dyDescent="0.25">
      <c r="G836" s="76"/>
    </row>
    <row r="837" spans="7:7" x14ac:dyDescent="0.25">
      <c r="G837" s="76"/>
    </row>
    <row r="838" spans="7:7" x14ac:dyDescent="0.25">
      <c r="G838" s="76"/>
    </row>
    <row r="839" spans="7:7" x14ac:dyDescent="0.25">
      <c r="G839" s="76"/>
    </row>
    <row r="840" spans="7:7" x14ac:dyDescent="0.25">
      <c r="G840" s="76"/>
    </row>
    <row r="841" spans="7:7" x14ac:dyDescent="0.25">
      <c r="G841" s="76"/>
    </row>
    <row r="842" spans="7:7" x14ac:dyDescent="0.25">
      <c r="G842" s="76"/>
    </row>
    <row r="843" spans="7:7" x14ac:dyDescent="0.25">
      <c r="G843" s="76"/>
    </row>
    <row r="844" spans="7:7" x14ac:dyDescent="0.25">
      <c r="G844" s="76"/>
    </row>
    <row r="845" spans="7:7" x14ac:dyDescent="0.25">
      <c r="G845" s="76"/>
    </row>
    <row r="846" spans="7:7" x14ac:dyDescent="0.25">
      <c r="G846" s="76"/>
    </row>
    <row r="847" spans="7:7" x14ac:dyDescent="0.25">
      <c r="G847" s="76"/>
    </row>
    <row r="848" spans="7:7" x14ac:dyDescent="0.25">
      <c r="G848" s="76"/>
    </row>
    <row r="849" spans="7:7" x14ac:dyDescent="0.25">
      <c r="G849" s="76"/>
    </row>
    <row r="850" spans="7:7" x14ac:dyDescent="0.25">
      <c r="G850" s="76"/>
    </row>
    <row r="851" spans="7:7" x14ac:dyDescent="0.25">
      <c r="G851" s="76"/>
    </row>
    <row r="852" spans="7:7" x14ac:dyDescent="0.25">
      <c r="G852" s="76"/>
    </row>
    <row r="853" spans="7:7" x14ac:dyDescent="0.25">
      <c r="G853" s="76"/>
    </row>
    <row r="854" spans="7:7" x14ac:dyDescent="0.25">
      <c r="G854" s="76"/>
    </row>
    <row r="855" spans="7:7" x14ac:dyDescent="0.25">
      <c r="G855" s="76"/>
    </row>
    <row r="856" spans="7:7" x14ac:dyDescent="0.25">
      <c r="G856" s="76"/>
    </row>
    <row r="857" spans="7:7" x14ac:dyDescent="0.25">
      <c r="G857" s="76"/>
    </row>
    <row r="858" spans="7:7" x14ac:dyDescent="0.25">
      <c r="G858" s="76"/>
    </row>
    <row r="859" spans="7:7" x14ac:dyDescent="0.25">
      <c r="G859" s="76"/>
    </row>
    <row r="860" spans="7:7" x14ac:dyDescent="0.25">
      <c r="G860" s="76"/>
    </row>
    <row r="861" spans="7:7" x14ac:dyDescent="0.25">
      <c r="G861" s="76"/>
    </row>
    <row r="862" spans="7:7" x14ac:dyDescent="0.25">
      <c r="G862" s="76"/>
    </row>
    <row r="863" spans="7:7" x14ac:dyDescent="0.25">
      <c r="G863" s="76"/>
    </row>
    <row r="864" spans="7:7" x14ac:dyDescent="0.25">
      <c r="G864" s="76"/>
    </row>
    <row r="865" spans="7:7" x14ac:dyDescent="0.25">
      <c r="G865" s="76"/>
    </row>
    <row r="866" spans="7:7" x14ac:dyDescent="0.25">
      <c r="G866" s="76"/>
    </row>
    <row r="867" spans="7:7" x14ac:dyDescent="0.25">
      <c r="G867" s="76"/>
    </row>
    <row r="868" spans="7:7" x14ac:dyDescent="0.25">
      <c r="G868" s="76"/>
    </row>
    <row r="869" spans="7:7" x14ac:dyDescent="0.25">
      <c r="G869" s="76"/>
    </row>
    <row r="870" spans="7:7" x14ac:dyDescent="0.25">
      <c r="G870" s="76"/>
    </row>
    <row r="871" spans="7:7" x14ac:dyDescent="0.25">
      <c r="G871" s="76"/>
    </row>
    <row r="872" spans="7:7" x14ac:dyDescent="0.25">
      <c r="G872" s="76"/>
    </row>
    <row r="873" spans="7:7" x14ac:dyDescent="0.25">
      <c r="G873" s="76"/>
    </row>
    <row r="874" spans="7:7" x14ac:dyDescent="0.25">
      <c r="G874" s="76"/>
    </row>
    <row r="875" spans="7:7" x14ac:dyDescent="0.25">
      <c r="G875" s="76"/>
    </row>
    <row r="876" spans="7:7" x14ac:dyDescent="0.25">
      <c r="G876" s="76"/>
    </row>
    <row r="877" spans="7:7" x14ac:dyDescent="0.25">
      <c r="G877" s="76"/>
    </row>
    <row r="878" spans="7:7" x14ac:dyDescent="0.25">
      <c r="G878" s="76"/>
    </row>
    <row r="879" spans="7:7" x14ac:dyDescent="0.25">
      <c r="G879" s="76"/>
    </row>
    <row r="880" spans="7:7" x14ac:dyDescent="0.25">
      <c r="G880" s="76"/>
    </row>
    <row r="881" spans="7:7" x14ac:dyDescent="0.25">
      <c r="G881" s="76"/>
    </row>
    <row r="882" spans="7:7" x14ac:dyDescent="0.25">
      <c r="G882" s="76"/>
    </row>
    <row r="883" spans="7:7" x14ac:dyDescent="0.25">
      <c r="G883" s="76"/>
    </row>
    <row r="884" spans="7:7" x14ac:dyDescent="0.25">
      <c r="G884" s="76"/>
    </row>
    <row r="885" spans="7:7" x14ac:dyDescent="0.25">
      <c r="G885" s="76"/>
    </row>
    <row r="886" spans="7:7" x14ac:dyDescent="0.25">
      <c r="G886" s="76"/>
    </row>
    <row r="887" spans="7:7" x14ac:dyDescent="0.25">
      <c r="G887" s="76"/>
    </row>
    <row r="888" spans="7:7" x14ac:dyDescent="0.25">
      <c r="G888" s="76"/>
    </row>
    <row r="889" spans="7:7" x14ac:dyDescent="0.25">
      <c r="G889" s="76"/>
    </row>
    <row r="890" spans="7:7" x14ac:dyDescent="0.25">
      <c r="G890" s="76"/>
    </row>
    <row r="891" spans="7:7" x14ac:dyDescent="0.25">
      <c r="G891" s="76"/>
    </row>
    <row r="892" spans="7:7" x14ac:dyDescent="0.25">
      <c r="G892" s="76"/>
    </row>
    <row r="893" spans="7:7" x14ac:dyDescent="0.25">
      <c r="G893" s="76"/>
    </row>
    <row r="894" spans="7:7" x14ac:dyDescent="0.25">
      <c r="G894" s="76"/>
    </row>
    <row r="895" spans="7:7" x14ac:dyDescent="0.25">
      <c r="G895" s="76"/>
    </row>
    <row r="896" spans="7:7" x14ac:dyDescent="0.25">
      <c r="G896" s="76"/>
    </row>
    <row r="897" spans="7:7" x14ac:dyDescent="0.25">
      <c r="G897" s="76"/>
    </row>
    <row r="898" spans="7:7" x14ac:dyDescent="0.25">
      <c r="G898" s="76"/>
    </row>
    <row r="899" spans="7:7" x14ac:dyDescent="0.25">
      <c r="G899" s="76"/>
    </row>
    <row r="900" spans="7:7" x14ac:dyDescent="0.25">
      <c r="G900" s="76"/>
    </row>
    <row r="901" spans="7:7" x14ac:dyDescent="0.25">
      <c r="G901" s="76"/>
    </row>
    <row r="902" spans="7:7" x14ac:dyDescent="0.25">
      <c r="G902" s="76"/>
    </row>
    <row r="903" spans="7:7" x14ac:dyDescent="0.25">
      <c r="G903" s="76"/>
    </row>
    <row r="904" spans="7:7" x14ac:dyDescent="0.25">
      <c r="G904" s="76"/>
    </row>
    <row r="905" spans="7:7" x14ac:dyDescent="0.25">
      <c r="G905" s="76"/>
    </row>
    <row r="906" spans="7:7" x14ac:dyDescent="0.25">
      <c r="G906" s="76"/>
    </row>
    <row r="907" spans="7:7" x14ac:dyDescent="0.25">
      <c r="G907" s="76"/>
    </row>
    <row r="908" spans="7:7" x14ac:dyDescent="0.25">
      <c r="G908" s="76"/>
    </row>
    <row r="909" spans="7:7" x14ac:dyDescent="0.25">
      <c r="G909" s="76"/>
    </row>
    <row r="910" spans="7:7" x14ac:dyDescent="0.25">
      <c r="G910" s="76"/>
    </row>
    <row r="911" spans="7:7" x14ac:dyDescent="0.25">
      <c r="G911" s="76"/>
    </row>
    <row r="912" spans="7:7" x14ac:dyDescent="0.25">
      <c r="G912" s="76"/>
    </row>
    <row r="913" spans="7:7" x14ac:dyDescent="0.25">
      <c r="G913" s="76"/>
    </row>
    <row r="914" spans="7:7" x14ac:dyDescent="0.25">
      <c r="G914" s="76"/>
    </row>
    <row r="915" spans="7:7" x14ac:dyDescent="0.25">
      <c r="G915" s="76"/>
    </row>
    <row r="916" spans="7:7" x14ac:dyDescent="0.25">
      <c r="G916" s="76"/>
    </row>
    <row r="917" spans="7:7" x14ac:dyDescent="0.25">
      <c r="G917" s="76"/>
    </row>
    <row r="918" spans="7:7" x14ac:dyDescent="0.25">
      <c r="G918" s="76"/>
    </row>
    <row r="919" spans="7:7" x14ac:dyDescent="0.25">
      <c r="G919" s="76"/>
    </row>
    <row r="920" spans="7:7" x14ac:dyDescent="0.25">
      <c r="G920" s="76"/>
    </row>
    <row r="921" spans="7:7" x14ac:dyDescent="0.25">
      <c r="G921" s="76"/>
    </row>
    <row r="922" spans="7:7" x14ac:dyDescent="0.25">
      <c r="G922" s="76"/>
    </row>
    <row r="923" spans="7:7" x14ac:dyDescent="0.25">
      <c r="G923" s="76"/>
    </row>
    <row r="924" spans="7:7" x14ac:dyDescent="0.25">
      <c r="G924" s="76"/>
    </row>
    <row r="925" spans="7:7" x14ac:dyDescent="0.25">
      <c r="G925" s="76"/>
    </row>
    <row r="926" spans="7:7" x14ac:dyDescent="0.25">
      <c r="G926" s="76"/>
    </row>
    <row r="927" spans="7:7" x14ac:dyDescent="0.25">
      <c r="G927" s="76"/>
    </row>
    <row r="928" spans="7:7" x14ac:dyDescent="0.25">
      <c r="G928" s="76"/>
    </row>
    <row r="929" spans="7:7" x14ac:dyDescent="0.25">
      <c r="G929" s="76"/>
    </row>
    <row r="930" spans="7:7" x14ac:dyDescent="0.25">
      <c r="G930" s="76"/>
    </row>
    <row r="931" spans="7:7" x14ac:dyDescent="0.25">
      <c r="G931" s="76"/>
    </row>
    <row r="932" spans="7:7" x14ac:dyDescent="0.25">
      <c r="G932" s="76"/>
    </row>
    <row r="933" spans="7:7" x14ac:dyDescent="0.25">
      <c r="G933" s="76"/>
    </row>
    <row r="934" spans="7:7" x14ac:dyDescent="0.25">
      <c r="G934" s="76"/>
    </row>
    <row r="935" spans="7:7" x14ac:dyDescent="0.25">
      <c r="G935" s="76"/>
    </row>
    <row r="936" spans="7:7" x14ac:dyDescent="0.25">
      <c r="G936" s="76"/>
    </row>
    <row r="937" spans="7:7" x14ac:dyDescent="0.25">
      <c r="G937" s="76"/>
    </row>
    <row r="938" spans="7:7" x14ac:dyDescent="0.25">
      <c r="G938" s="76"/>
    </row>
    <row r="939" spans="7:7" x14ac:dyDescent="0.25">
      <c r="G939" s="76"/>
    </row>
    <row r="940" spans="7:7" x14ac:dyDescent="0.25">
      <c r="G940" s="76"/>
    </row>
    <row r="941" spans="7:7" x14ac:dyDescent="0.25">
      <c r="G941" s="76"/>
    </row>
    <row r="942" spans="7:7" x14ac:dyDescent="0.25">
      <c r="G942" s="76"/>
    </row>
    <row r="943" spans="7:7" x14ac:dyDescent="0.25">
      <c r="G943" s="76"/>
    </row>
    <row r="944" spans="7:7" x14ac:dyDescent="0.25">
      <c r="G944" s="76"/>
    </row>
    <row r="945" spans="7:7" x14ac:dyDescent="0.25">
      <c r="G945" s="76"/>
    </row>
    <row r="946" spans="7:7" x14ac:dyDescent="0.25">
      <c r="G946" s="76"/>
    </row>
    <row r="947" spans="7:7" x14ac:dyDescent="0.25">
      <c r="G947" s="76"/>
    </row>
    <row r="948" spans="7:7" x14ac:dyDescent="0.25">
      <c r="G948" s="76"/>
    </row>
    <row r="949" spans="7:7" x14ac:dyDescent="0.25">
      <c r="G949" s="76"/>
    </row>
    <row r="950" spans="7:7" x14ac:dyDescent="0.25">
      <c r="G950" s="76"/>
    </row>
    <row r="951" spans="7:7" x14ac:dyDescent="0.25">
      <c r="G951" s="76"/>
    </row>
    <row r="952" spans="7:7" x14ac:dyDescent="0.25">
      <c r="G952" s="76"/>
    </row>
    <row r="953" spans="7:7" x14ac:dyDescent="0.25">
      <c r="G953" s="76"/>
    </row>
    <row r="954" spans="7:7" x14ac:dyDescent="0.25">
      <c r="G954" s="76"/>
    </row>
    <row r="955" spans="7:7" x14ac:dyDescent="0.25">
      <c r="G955" s="76"/>
    </row>
    <row r="956" spans="7:7" x14ac:dyDescent="0.25">
      <c r="G956" s="76"/>
    </row>
    <row r="957" spans="7:7" x14ac:dyDescent="0.25">
      <c r="G957" s="76"/>
    </row>
    <row r="958" spans="7:7" x14ac:dyDescent="0.25">
      <c r="G958" s="76"/>
    </row>
    <row r="959" spans="7:7" x14ac:dyDescent="0.25">
      <c r="G959" s="76"/>
    </row>
    <row r="960" spans="7:7" x14ac:dyDescent="0.25">
      <c r="G960" s="76"/>
    </row>
    <row r="961" spans="7:7" x14ac:dyDescent="0.25">
      <c r="G961" s="76"/>
    </row>
    <row r="962" spans="7:7" x14ac:dyDescent="0.25">
      <c r="G962" s="76"/>
    </row>
    <row r="963" spans="7:7" x14ac:dyDescent="0.25">
      <c r="G963" s="76"/>
    </row>
    <row r="964" spans="7:7" x14ac:dyDescent="0.25">
      <c r="G964" s="76"/>
    </row>
    <row r="965" spans="7:7" x14ac:dyDescent="0.25">
      <c r="G965" s="76"/>
    </row>
    <row r="966" spans="7:7" x14ac:dyDescent="0.25">
      <c r="G966" s="76"/>
    </row>
    <row r="967" spans="7:7" x14ac:dyDescent="0.25">
      <c r="G967" s="76"/>
    </row>
    <row r="968" spans="7:7" x14ac:dyDescent="0.25">
      <c r="G968" s="76"/>
    </row>
    <row r="969" spans="7:7" x14ac:dyDescent="0.25">
      <c r="G969" s="76"/>
    </row>
    <row r="970" spans="7:7" x14ac:dyDescent="0.25">
      <c r="G970" s="76"/>
    </row>
    <row r="971" spans="7:7" x14ac:dyDescent="0.25">
      <c r="G971" s="76"/>
    </row>
    <row r="972" spans="7:7" x14ac:dyDescent="0.25">
      <c r="G972" s="76"/>
    </row>
    <row r="973" spans="7:7" x14ac:dyDescent="0.25">
      <c r="G973" s="76"/>
    </row>
    <row r="974" spans="7:7" x14ac:dyDescent="0.25">
      <c r="G974" s="76"/>
    </row>
    <row r="975" spans="7:7" x14ac:dyDescent="0.25">
      <c r="G975" s="76"/>
    </row>
    <row r="976" spans="7:7" x14ac:dyDescent="0.25">
      <c r="G976" s="76"/>
    </row>
    <row r="977" spans="7:7" x14ac:dyDescent="0.25">
      <c r="G977" s="76"/>
    </row>
    <row r="978" spans="7:7" x14ac:dyDescent="0.25">
      <c r="G978" s="76"/>
    </row>
    <row r="979" spans="7:7" x14ac:dyDescent="0.25">
      <c r="G979" s="76"/>
    </row>
    <row r="980" spans="7:7" x14ac:dyDescent="0.25">
      <c r="G980" s="76"/>
    </row>
    <row r="981" spans="7:7" x14ac:dyDescent="0.25">
      <c r="G981" s="76"/>
    </row>
    <row r="982" spans="7:7" x14ac:dyDescent="0.25">
      <c r="G982" s="76"/>
    </row>
    <row r="983" spans="7:7" x14ac:dyDescent="0.25">
      <c r="G983" s="76"/>
    </row>
    <row r="984" spans="7:7" x14ac:dyDescent="0.25">
      <c r="G984" s="76"/>
    </row>
    <row r="985" spans="7:7" x14ac:dyDescent="0.25">
      <c r="G985" s="76"/>
    </row>
    <row r="986" spans="7:7" x14ac:dyDescent="0.25">
      <c r="G986" s="76"/>
    </row>
    <row r="987" spans="7:7" x14ac:dyDescent="0.25">
      <c r="G987" s="76"/>
    </row>
    <row r="988" spans="7:7" x14ac:dyDescent="0.25">
      <c r="G988" s="76"/>
    </row>
    <row r="989" spans="7:7" x14ac:dyDescent="0.25">
      <c r="G989" s="76"/>
    </row>
    <row r="990" spans="7:7" x14ac:dyDescent="0.25">
      <c r="G990" s="76"/>
    </row>
    <row r="991" spans="7:7" x14ac:dyDescent="0.25">
      <c r="G991" s="76"/>
    </row>
    <row r="992" spans="7:7" x14ac:dyDescent="0.25">
      <c r="G992" s="76"/>
    </row>
    <row r="993" spans="7:7" x14ac:dyDescent="0.25">
      <c r="G993" s="76"/>
    </row>
    <row r="994" spans="7:7" x14ac:dyDescent="0.25">
      <c r="G994" s="76"/>
    </row>
    <row r="995" spans="7:7" x14ac:dyDescent="0.25">
      <c r="G995" s="76"/>
    </row>
    <row r="996" spans="7:7" x14ac:dyDescent="0.25">
      <c r="G996" s="76"/>
    </row>
    <row r="997" spans="7:7" x14ac:dyDescent="0.25">
      <c r="G997" s="76"/>
    </row>
    <row r="998" spans="7:7" x14ac:dyDescent="0.25">
      <c r="G998" s="76"/>
    </row>
    <row r="999" spans="7:7" x14ac:dyDescent="0.25">
      <c r="G999" s="76"/>
    </row>
    <row r="1000" spans="7:7" x14ac:dyDescent="0.25">
      <c r="G1000" s="76"/>
    </row>
    <row r="1001" spans="7:7" x14ac:dyDescent="0.25">
      <c r="G1001" s="76"/>
    </row>
    <row r="1002" spans="7:7" x14ac:dyDescent="0.25">
      <c r="G1002" s="76"/>
    </row>
    <row r="1003" spans="7:7" x14ac:dyDescent="0.25">
      <c r="G1003" s="76"/>
    </row>
    <row r="1004" spans="7:7" x14ac:dyDescent="0.25">
      <c r="G1004" s="76"/>
    </row>
    <row r="1005" spans="7:7" x14ac:dyDescent="0.25">
      <c r="G1005" s="76"/>
    </row>
    <row r="1006" spans="7:7" x14ac:dyDescent="0.25">
      <c r="G1006" s="76"/>
    </row>
    <row r="1007" spans="7:7" x14ac:dyDescent="0.25">
      <c r="G1007" s="76"/>
    </row>
    <row r="1008" spans="7:7" x14ac:dyDescent="0.25">
      <c r="G1008" s="76"/>
    </row>
    <row r="1009" spans="7:7" x14ac:dyDescent="0.25">
      <c r="G1009" s="76"/>
    </row>
    <row r="1010" spans="7:7" x14ac:dyDescent="0.25">
      <c r="G1010" s="76"/>
    </row>
    <row r="1011" spans="7:7" x14ac:dyDescent="0.25">
      <c r="G1011" s="76"/>
    </row>
    <row r="1012" spans="7:7" x14ac:dyDescent="0.25">
      <c r="G1012" s="76"/>
    </row>
    <row r="1013" spans="7:7" x14ac:dyDescent="0.25">
      <c r="G1013" s="76"/>
    </row>
    <row r="1014" spans="7:7" x14ac:dyDescent="0.25">
      <c r="G1014" s="76"/>
    </row>
    <row r="1015" spans="7:7" x14ac:dyDescent="0.25">
      <c r="G1015" s="76"/>
    </row>
    <row r="1016" spans="7:7" x14ac:dyDescent="0.25">
      <c r="G1016" s="76"/>
    </row>
    <row r="1017" spans="7:7" x14ac:dyDescent="0.25">
      <c r="G1017" s="76"/>
    </row>
    <row r="1018" spans="7:7" x14ac:dyDescent="0.25">
      <c r="G1018" s="76"/>
    </row>
    <row r="1019" spans="7:7" x14ac:dyDescent="0.25">
      <c r="G1019" s="76"/>
    </row>
    <row r="1020" spans="7:7" x14ac:dyDescent="0.25">
      <c r="G1020" s="76"/>
    </row>
    <row r="1021" spans="7:7" x14ac:dyDescent="0.25">
      <c r="G1021" s="76"/>
    </row>
    <row r="1022" spans="7:7" x14ac:dyDescent="0.25">
      <c r="G1022" s="76"/>
    </row>
    <row r="1023" spans="7:7" x14ac:dyDescent="0.25">
      <c r="G1023" s="76"/>
    </row>
    <row r="1024" spans="7:7" x14ac:dyDescent="0.25">
      <c r="G1024" s="76"/>
    </row>
    <row r="1025" spans="7:7" x14ac:dyDescent="0.25">
      <c r="G1025" s="76"/>
    </row>
    <row r="1026" spans="7:7" x14ac:dyDescent="0.25">
      <c r="G1026" s="76"/>
    </row>
    <row r="1027" spans="7:7" x14ac:dyDescent="0.25">
      <c r="G1027" s="76"/>
    </row>
    <row r="1028" spans="7:7" x14ac:dyDescent="0.25">
      <c r="G1028" s="76"/>
    </row>
    <row r="1029" spans="7:7" x14ac:dyDescent="0.25">
      <c r="G1029" s="76"/>
    </row>
    <row r="1030" spans="7:7" x14ac:dyDescent="0.25">
      <c r="G1030" s="76"/>
    </row>
    <row r="1031" spans="7:7" x14ac:dyDescent="0.25">
      <c r="G1031" s="76"/>
    </row>
    <row r="1032" spans="7:7" x14ac:dyDescent="0.25">
      <c r="G1032" s="76"/>
    </row>
    <row r="1033" spans="7:7" x14ac:dyDescent="0.25">
      <c r="G1033" s="76"/>
    </row>
    <row r="1034" spans="7:7" x14ac:dyDescent="0.25">
      <c r="G1034" s="76"/>
    </row>
    <row r="1035" spans="7:7" x14ac:dyDescent="0.25">
      <c r="G1035" s="76"/>
    </row>
    <row r="1036" spans="7:7" x14ac:dyDescent="0.25">
      <c r="G1036" s="76"/>
    </row>
    <row r="1037" spans="7:7" x14ac:dyDescent="0.25">
      <c r="G1037" s="76"/>
    </row>
    <row r="1038" spans="7:7" x14ac:dyDescent="0.25">
      <c r="G1038" s="76"/>
    </row>
    <row r="1039" spans="7:7" x14ac:dyDescent="0.25">
      <c r="G1039" s="76"/>
    </row>
    <row r="1040" spans="7:7" x14ac:dyDescent="0.25">
      <c r="G1040" s="76"/>
    </row>
    <row r="1041" spans="7:7" x14ac:dyDescent="0.25">
      <c r="G1041" s="76"/>
    </row>
    <row r="1042" spans="7:7" x14ac:dyDescent="0.25">
      <c r="G1042" s="76"/>
    </row>
    <row r="1043" spans="7:7" x14ac:dyDescent="0.25">
      <c r="G1043" s="76"/>
    </row>
    <row r="1044" spans="7:7" x14ac:dyDescent="0.25">
      <c r="G1044" s="76"/>
    </row>
    <row r="1045" spans="7:7" x14ac:dyDescent="0.25">
      <c r="G1045" s="76"/>
    </row>
    <row r="1046" spans="7:7" x14ac:dyDescent="0.25">
      <c r="G1046" s="76"/>
    </row>
    <row r="1047" spans="7:7" x14ac:dyDescent="0.25">
      <c r="G1047" s="76"/>
    </row>
    <row r="1048" spans="7:7" x14ac:dyDescent="0.25">
      <c r="G1048" s="76"/>
    </row>
    <row r="1049" spans="7:7" x14ac:dyDescent="0.25">
      <c r="G1049" s="76"/>
    </row>
    <row r="1050" spans="7:7" x14ac:dyDescent="0.25">
      <c r="G1050" s="76"/>
    </row>
    <row r="1051" spans="7:7" x14ac:dyDescent="0.25">
      <c r="G1051" s="76"/>
    </row>
    <row r="1052" spans="7:7" x14ac:dyDescent="0.25">
      <c r="G1052" s="76"/>
    </row>
    <row r="1053" spans="7:7" x14ac:dyDescent="0.25">
      <c r="G1053" s="76"/>
    </row>
    <row r="1054" spans="7:7" x14ac:dyDescent="0.25">
      <c r="G1054" s="76"/>
    </row>
    <row r="1055" spans="7:7" x14ac:dyDescent="0.25">
      <c r="G1055" s="76"/>
    </row>
    <row r="1056" spans="7:7" x14ac:dyDescent="0.25">
      <c r="G1056" s="76"/>
    </row>
    <row r="1057" spans="7:7" x14ac:dyDescent="0.25">
      <c r="G1057" s="76"/>
    </row>
    <row r="1058" spans="7:7" x14ac:dyDescent="0.25">
      <c r="G1058" s="76"/>
    </row>
    <row r="1059" spans="7:7" x14ac:dyDescent="0.25">
      <c r="G1059" s="76"/>
    </row>
    <row r="1060" spans="7:7" x14ac:dyDescent="0.25">
      <c r="G1060" s="76"/>
    </row>
    <row r="1061" spans="7:7" x14ac:dyDescent="0.25">
      <c r="G1061" s="76"/>
    </row>
    <row r="1062" spans="7:7" x14ac:dyDescent="0.25">
      <c r="G1062" s="76"/>
    </row>
    <row r="1063" spans="7:7" x14ac:dyDescent="0.25">
      <c r="G1063" s="76"/>
    </row>
    <row r="1064" spans="7:7" x14ac:dyDescent="0.25">
      <c r="G1064" s="76"/>
    </row>
    <row r="1065" spans="7:7" x14ac:dyDescent="0.25">
      <c r="G1065" s="76"/>
    </row>
    <row r="1066" spans="7:7" x14ac:dyDescent="0.25">
      <c r="G1066" s="76"/>
    </row>
    <row r="1067" spans="7:7" x14ac:dyDescent="0.25">
      <c r="G1067" s="76"/>
    </row>
    <row r="1068" spans="7:7" x14ac:dyDescent="0.25">
      <c r="G1068" s="76"/>
    </row>
    <row r="1069" spans="7:7" x14ac:dyDescent="0.25">
      <c r="G1069" s="76"/>
    </row>
    <row r="1070" spans="7:7" x14ac:dyDescent="0.25">
      <c r="G1070" s="76"/>
    </row>
    <row r="1071" spans="7:7" x14ac:dyDescent="0.25">
      <c r="G1071" s="76"/>
    </row>
    <row r="1072" spans="7:7" x14ac:dyDescent="0.25">
      <c r="G1072" s="76"/>
    </row>
    <row r="1073" spans="7:7" x14ac:dyDescent="0.25">
      <c r="G1073" s="76"/>
    </row>
    <row r="1074" spans="7:7" x14ac:dyDescent="0.25">
      <c r="G1074" s="76"/>
    </row>
    <row r="1075" spans="7:7" x14ac:dyDescent="0.25">
      <c r="G1075" s="76"/>
    </row>
    <row r="1076" spans="7:7" x14ac:dyDescent="0.25">
      <c r="G1076" s="76"/>
    </row>
    <row r="1077" spans="7:7" x14ac:dyDescent="0.25">
      <c r="G1077" s="76"/>
    </row>
    <row r="1078" spans="7:7" x14ac:dyDescent="0.25">
      <c r="G1078" s="76"/>
    </row>
    <row r="1079" spans="7:7" x14ac:dyDescent="0.25">
      <c r="G1079" s="76"/>
    </row>
    <row r="1080" spans="7:7" x14ac:dyDescent="0.25">
      <c r="G1080" s="76"/>
    </row>
    <row r="1081" spans="7:7" x14ac:dyDescent="0.25">
      <c r="G1081" s="76"/>
    </row>
    <row r="1082" spans="7:7" x14ac:dyDescent="0.25">
      <c r="G1082" s="76"/>
    </row>
    <row r="1083" spans="7:7" x14ac:dyDescent="0.25">
      <c r="G1083" s="76"/>
    </row>
    <row r="1084" spans="7:7" x14ac:dyDescent="0.25">
      <c r="G1084" s="76"/>
    </row>
    <row r="1085" spans="7:7" x14ac:dyDescent="0.25">
      <c r="G1085" s="76"/>
    </row>
    <row r="1086" spans="7:7" x14ac:dyDescent="0.25">
      <c r="G1086" s="76"/>
    </row>
    <row r="1087" spans="7:7" x14ac:dyDescent="0.25">
      <c r="G1087" s="76"/>
    </row>
    <row r="1088" spans="7:7" x14ac:dyDescent="0.25">
      <c r="G1088" s="76"/>
    </row>
    <row r="1089" spans="7:7" x14ac:dyDescent="0.25">
      <c r="G1089" s="76"/>
    </row>
    <row r="1090" spans="7:7" x14ac:dyDescent="0.25">
      <c r="G1090" s="76"/>
    </row>
    <row r="1091" spans="7:7" x14ac:dyDescent="0.25">
      <c r="G1091" s="76"/>
    </row>
    <row r="1092" spans="7:7" x14ac:dyDescent="0.25">
      <c r="G1092" s="76"/>
    </row>
    <row r="1093" spans="7:7" x14ac:dyDescent="0.25">
      <c r="G1093" s="76"/>
    </row>
    <row r="1094" spans="7:7" x14ac:dyDescent="0.25">
      <c r="G1094" s="76"/>
    </row>
    <row r="1095" spans="7:7" x14ac:dyDescent="0.25">
      <c r="G1095" s="76"/>
    </row>
    <row r="1096" spans="7:7" x14ac:dyDescent="0.25">
      <c r="G1096" s="76"/>
    </row>
    <row r="1097" spans="7:7" x14ac:dyDescent="0.25">
      <c r="G1097" s="76"/>
    </row>
    <row r="1098" spans="7:7" x14ac:dyDescent="0.25">
      <c r="G1098" s="76"/>
    </row>
    <row r="1099" spans="7:7" x14ac:dyDescent="0.25">
      <c r="G1099" s="76"/>
    </row>
    <row r="1100" spans="7:7" x14ac:dyDescent="0.25">
      <c r="G1100" s="76"/>
    </row>
    <row r="1101" spans="7:7" x14ac:dyDescent="0.25">
      <c r="G1101" s="76"/>
    </row>
    <row r="1102" spans="7:7" x14ac:dyDescent="0.25">
      <c r="G1102" s="76"/>
    </row>
    <row r="1103" spans="7:7" x14ac:dyDescent="0.25">
      <c r="G1103" s="76"/>
    </row>
    <row r="1104" spans="7:7" x14ac:dyDescent="0.25">
      <c r="G1104" s="76"/>
    </row>
    <row r="1105" spans="7:7" x14ac:dyDescent="0.25">
      <c r="G1105" s="76"/>
    </row>
    <row r="1106" spans="7:7" x14ac:dyDescent="0.25">
      <c r="G1106" s="76"/>
    </row>
    <row r="1107" spans="7:7" x14ac:dyDescent="0.25">
      <c r="G1107" s="76"/>
    </row>
    <row r="1108" spans="7:7" x14ac:dyDescent="0.25">
      <c r="G1108" s="76"/>
    </row>
    <row r="1109" spans="7:7" x14ac:dyDescent="0.25">
      <c r="G1109" s="76"/>
    </row>
    <row r="1110" spans="7:7" x14ac:dyDescent="0.25">
      <c r="G1110" s="76"/>
    </row>
    <row r="1111" spans="7:7" x14ac:dyDescent="0.25">
      <c r="G1111" s="76"/>
    </row>
    <row r="1112" spans="7:7" x14ac:dyDescent="0.25">
      <c r="G1112" s="76"/>
    </row>
    <row r="1113" spans="7:7" x14ac:dyDescent="0.25">
      <c r="G1113" s="76"/>
    </row>
    <row r="1114" spans="7:7" x14ac:dyDescent="0.25">
      <c r="G1114" s="76"/>
    </row>
    <row r="1115" spans="7:7" x14ac:dyDescent="0.25">
      <c r="G1115" s="76"/>
    </row>
    <row r="1116" spans="7:7" x14ac:dyDescent="0.25">
      <c r="G1116" s="76"/>
    </row>
    <row r="1117" spans="7:7" x14ac:dyDescent="0.25">
      <c r="G1117" s="76"/>
    </row>
    <row r="1118" spans="7:7" x14ac:dyDescent="0.25">
      <c r="G1118" s="76"/>
    </row>
    <row r="1119" spans="7:7" x14ac:dyDescent="0.25">
      <c r="G1119" s="76"/>
    </row>
    <row r="1120" spans="7:7" x14ac:dyDescent="0.25">
      <c r="G1120" s="76"/>
    </row>
    <row r="1121" spans="7:7" x14ac:dyDescent="0.25">
      <c r="G1121" s="76"/>
    </row>
    <row r="1122" spans="7:7" x14ac:dyDescent="0.25">
      <c r="G1122" s="76"/>
    </row>
    <row r="1123" spans="7:7" x14ac:dyDescent="0.25">
      <c r="G1123" s="76"/>
    </row>
    <row r="1124" spans="7:7" x14ac:dyDescent="0.25">
      <c r="G1124" s="76"/>
    </row>
    <row r="1125" spans="7:7" x14ac:dyDescent="0.25">
      <c r="G1125" s="76"/>
    </row>
    <row r="1126" spans="7:7" x14ac:dyDescent="0.25">
      <c r="G1126" s="76"/>
    </row>
    <row r="1127" spans="7:7" x14ac:dyDescent="0.25">
      <c r="G1127" s="76"/>
    </row>
    <row r="1128" spans="7:7" x14ac:dyDescent="0.25">
      <c r="G1128" s="76"/>
    </row>
    <row r="1129" spans="7:7" x14ac:dyDescent="0.25">
      <c r="G1129" s="76"/>
    </row>
    <row r="1130" spans="7:7" x14ac:dyDescent="0.25">
      <c r="G1130" s="76"/>
    </row>
    <row r="1131" spans="7:7" x14ac:dyDescent="0.25">
      <c r="G1131" s="76"/>
    </row>
    <row r="1132" spans="7:7" x14ac:dyDescent="0.25">
      <c r="G1132" s="76"/>
    </row>
    <row r="1133" spans="7:7" x14ac:dyDescent="0.25">
      <c r="G1133" s="76"/>
    </row>
    <row r="1134" spans="7:7" x14ac:dyDescent="0.25">
      <c r="G1134" s="76"/>
    </row>
    <row r="1135" spans="7:7" x14ac:dyDescent="0.25">
      <c r="G1135" s="76"/>
    </row>
    <row r="1136" spans="7:7" x14ac:dyDescent="0.25">
      <c r="G1136" s="76"/>
    </row>
    <row r="1137" spans="7:7" x14ac:dyDescent="0.25">
      <c r="G1137" s="76"/>
    </row>
    <row r="1138" spans="7:7" x14ac:dyDescent="0.25">
      <c r="G1138" s="76"/>
    </row>
    <row r="1139" spans="7:7" x14ac:dyDescent="0.25">
      <c r="G1139" s="76"/>
    </row>
    <row r="1140" spans="7:7" x14ac:dyDescent="0.25">
      <c r="G1140" s="76"/>
    </row>
    <row r="1141" spans="7:7" x14ac:dyDescent="0.25">
      <c r="G1141" s="76"/>
    </row>
    <row r="1142" spans="7:7" x14ac:dyDescent="0.25">
      <c r="G1142" s="76"/>
    </row>
    <row r="1143" spans="7:7" x14ac:dyDescent="0.25">
      <c r="G1143" s="76"/>
    </row>
    <row r="1144" spans="7:7" x14ac:dyDescent="0.25">
      <c r="G1144" s="76"/>
    </row>
    <row r="1145" spans="7:7" x14ac:dyDescent="0.25">
      <c r="G1145" s="76"/>
    </row>
    <row r="1146" spans="7:7" x14ac:dyDescent="0.25">
      <c r="G1146" s="76"/>
    </row>
    <row r="1147" spans="7:7" x14ac:dyDescent="0.25">
      <c r="G1147" s="76"/>
    </row>
    <row r="1148" spans="7:7" x14ac:dyDescent="0.25">
      <c r="G1148" s="76"/>
    </row>
    <row r="1149" spans="7:7" x14ac:dyDescent="0.25">
      <c r="G1149" s="76"/>
    </row>
    <row r="1150" spans="7:7" x14ac:dyDescent="0.25">
      <c r="G1150" s="76"/>
    </row>
    <row r="1151" spans="7:7" x14ac:dyDescent="0.25">
      <c r="G1151" s="76"/>
    </row>
    <row r="1152" spans="7:7" x14ac:dyDescent="0.25">
      <c r="G1152" s="76"/>
    </row>
    <row r="1153" spans="7:7" x14ac:dyDescent="0.25">
      <c r="G1153" s="76"/>
    </row>
    <row r="1154" spans="7:7" x14ac:dyDescent="0.25">
      <c r="G1154" s="76"/>
    </row>
    <row r="1155" spans="7:7" x14ac:dyDescent="0.25">
      <c r="G1155" s="76"/>
    </row>
    <row r="1156" spans="7:7" x14ac:dyDescent="0.25">
      <c r="G1156" s="76"/>
    </row>
    <row r="1157" spans="7:7" x14ac:dyDescent="0.25">
      <c r="G1157" s="76"/>
    </row>
    <row r="1158" spans="7:7" x14ac:dyDescent="0.25">
      <c r="G1158" s="76"/>
    </row>
    <row r="1159" spans="7:7" x14ac:dyDescent="0.25">
      <c r="G1159" s="76"/>
    </row>
    <row r="1160" spans="7:7" x14ac:dyDescent="0.25">
      <c r="G1160" s="76"/>
    </row>
    <row r="1161" spans="7:7" x14ac:dyDescent="0.25">
      <c r="G1161" s="76"/>
    </row>
    <row r="1162" spans="7:7" x14ac:dyDescent="0.25">
      <c r="G1162" s="76"/>
    </row>
    <row r="1163" spans="7:7" x14ac:dyDescent="0.25">
      <c r="G1163" s="76"/>
    </row>
    <row r="1164" spans="7:7" x14ac:dyDescent="0.25">
      <c r="G1164" s="76"/>
    </row>
    <row r="1165" spans="7:7" x14ac:dyDescent="0.25">
      <c r="G1165" s="76"/>
    </row>
    <row r="1166" spans="7:7" x14ac:dyDescent="0.25">
      <c r="G1166" s="76"/>
    </row>
    <row r="1167" spans="7:7" x14ac:dyDescent="0.25">
      <c r="G1167" s="76"/>
    </row>
    <row r="1168" spans="7:7" x14ac:dyDescent="0.25">
      <c r="G1168" s="76"/>
    </row>
    <row r="1169" spans="7:7" x14ac:dyDescent="0.25">
      <c r="G1169" s="76"/>
    </row>
    <row r="1170" spans="7:7" x14ac:dyDescent="0.25">
      <c r="G1170" s="76"/>
    </row>
    <row r="1171" spans="7:7" x14ac:dyDescent="0.25">
      <c r="G1171" s="76"/>
    </row>
    <row r="1172" spans="7:7" x14ac:dyDescent="0.25">
      <c r="G1172" s="76"/>
    </row>
    <row r="1173" spans="7:7" x14ac:dyDescent="0.25">
      <c r="G1173" s="76"/>
    </row>
    <row r="1174" spans="7:7" x14ac:dyDescent="0.25">
      <c r="G1174" s="76"/>
    </row>
    <row r="1175" spans="7:7" x14ac:dyDescent="0.25">
      <c r="G1175" s="76"/>
    </row>
    <row r="1176" spans="7:7" x14ac:dyDescent="0.25">
      <c r="G1176" s="76"/>
    </row>
    <row r="1177" spans="7:7" x14ac:dyDescent="0.25">
      <c r="G1177" s="76"/>
    </row>
    <row r="1178" spans="7:7" x14ac:dyDescent="0.25">
      <c r="G1178" s="76"/>
    </row>
    <row r="1179" spans="7:7" x14ac:dyDescent="0.25">
      <c r="G1179" s="76"/>
    </row>
    <row r="1180" spans="7:7" x14ac:dyDescent="0.25">
      <c r="G1180" s="76"/>
    </row>
    <row r="1181" spans="7:7" x14ac:dyDescent="0.25">
      <c r="G1181" s="76"/>
    </row>
    <row r="1182" spans="7:7" x14ac:dyDescent="0.25">
      <c r="G1182" s="76"/>
    </row>
    <row r="1183" spans="7:7" x14ac:dyDescent="0.25">
      <c r="G1183" s="76"/>
    </row>
    <row r="1184" spans="7:7" x14ac:dyDescent="0.25">
      <c r="G1184" s="76"/>
    </row>
    <row r="1185" spans="7:7" x14ac:dyDescent="0.25">
      <c r="G1185" s="76"/>
    </row>
    <row r="1186" spans="7:7" x14ac:dyDescent="0.25">
      <c r="G1186" s="76"/>
    </row>
    <row r="1187" spans="7:7" x14ac:dyDescent="0.25">
      <c r="G1187" s="76"/>
    </row>
    <row r="1188" spans="7:7" x14ac:dyDescent="0.25">
      <c r="G1188" s="76"/>
    </row>
    <row r="1189" spans="7:7" x14ac:dyDescent="0.25">
      <c r="G1189" s="76"/>
    </row>
    <row r="1190" spans="7:7" x14ac:dyDescent="0.25">
      <c r="G1190" s="76"/>
    </row>
    <row r="1191" spans="7:7" x14ac:dyDescent="0.25">
      <c r="G1191" s="76"/>
    </row>
    <row r="1192" spans="7:7" x14ac:dyDescent="0.25">
      <c r="G1192" s="76"/>
    </row>
    <row r="1193" spans="7:7" x14ac:dyDescent="0.25">
      <c r="G1193" s="76"/>
    </row>
    <row r="1194" spans="7:7" x14ac:dyDescent="0.25">
      <c r="G1194" s="76"/>
    </row>
    <row r="1195" spans="7:7" x14ac:dyDescent="0.25">
      <c r="G1195" s="76"/>
    </row>
    <row r="1196" spans="7:7" x14ac:dyDescent="0.25">
      <c r="G1196" s="76"/>
    </row>
    <row r="1197" spans="7:7" x14ac:dyDescent="0.25">
      <c r="G1197" s="76"/>
    </row>
    <row r="1198" spans="7:7" x14ac:dyDescent="0.25">
      <c r="G1198" s="76"/>
    </row>
    <row r="1199" spans="7:7" x14ac:dyDescent="0.25">
      <c r="G1199" s="76"/>
    </row>
    <row r="1200" spans="7:7" x14ac:dyDescent="0.25">
      <c r="G1200" s="76"/>
    </row>
    <row r="1201" spans="7:7" x14ac:dyDescent="0.25">
      <c r="G1201" s="76"/>
    </row>
    <row r="1202" spans="7:7" x14ac:dyDescent="0.25">
      <c r="G1202" s="76"/>
    </row>
    <row r="1203" spans="7:7" x14ac:dyDescent="0.25">
      <c r="G1203" s="76"/>
    </row>
    <row r="1204" spans="7:7" x14ac:dyDescent="0.25">
      <c r="G1204" s="76"/>
    </row>
    <row r="1205" spans="7:7" x14ac:dyDescent="0.25">
      <c r="G1205" s="76"/>
    </row>
    <row r="1206" spans="7:7" x14ac:dyDescent="0.25">
      <c r="G1206" s="76"/>
    </row>
    <row r="1207" spans="7:7" x14ac:dyDescent="0.25">
      <c r="G1207" s="76"/>
    </row>
    <row r="1208" spans="7:7" x14ac:dyDescent="0.25">
      <c r="G1208" s="76"/>
    </row>
    <row r="1209" spans="7:7" x14ac:dyDescent="0.25">
      <c r="G1209" s="76"/>
    </row>
    <row r="1210" spans="7:7" x14ac:dyDescent="0.25">
      <c r="G1210" s="76"/>
    </row>
    <row r="1211" spans="7:7" x14ac:dyDescent="0.25">
      <c r="G1211" s="76"/>
    </row>
    <row r="1212" spans="7:7" x14ac:dyDescent="0.25">
      <c r="G1212" s="76"/>
    </row>
    <row r="1213" spans="7:7" x14ac:dyDescent="0.25">
      <c r="G1213" s="76"/>
    </row>
    <row r="1214" spans="7:7" x14ac:dyDescent="0.25">
      <c r="G1214" s="76"/>
    </row>
    <row r="1215" spans="7:7" x14ac:dyDescent="0.25">
      <c r="G1215" s="76"/>
    </row>
    <row r="1216" spans="7:7" x14ac:dyDescent="0.25">
      <c r="G1216" s="76"/>
    </row>
    <row r="1217" spans="7:7" x14ac:dyDescent="0.25">
      <c r="G1217" s="76"/>
    </row>
    <row r="1218" spans="7:7" x14ac:dyDescent="0.25">
      <c r="G1218" s="76"/>
    </row>
    <row r="1219" spans="7:7" x14ac:dyDescent="0.25">
      <c r="G1219" s="76"/>
    </row>
    <row r="1220" spans="7:7" x14ac:dyDescent="0.25">
      <c r="G1220" s="76"/>
    </row>
    <row r="1221" spans="7:7" x14ac:dyDescent="0.25">
      <c r="G1221" s="76"/>
    </row>
    <row r="1222" spans="7:7" x14ac:dyDescent="0.25">
      <c r="G1222" s="76"/>
    </row>
    <row r="1223" spans="7:7" x14ac:dyDescent="0.25">
      <c r="G1223" s="76"/>
    </row>
    <row r="1224" spans="7:7" x14ac:dyDescent="0.25">
      <c r="G1224" s="76"/>
    </row>
    <row r="1225" spans="7:7" x14ac:dyDescent="0.25">
      <c r="G1225" s="76"/>
    </row>
    <row r="1226" spans="7:7" x14ac:dyDescent="0.25">
      <c r="G1226" s="76"/>
    </row>
    <row r="1227" spans="7:7" x14ac:dyDescent="0.25">
      <c r="G1227" s="76"/>
    </row>
    <row r="1228" spans="7:7" x14ac:dyDescent="0.25">
      <c r="G1228" s="76"/>
    </row>
    <row r="1229" spans="7:7" x14ac:dyDescent="0.25">
      <c r="G1229" s="76"/>
    </row>
    <row r="1230" spans="7:7" x14ac:dyDescent="0.25">
      <c r="G1230" s="76"/>
    </row>
    <row r="1231" spans="7:7" x14ac:dyDescent="0.25">
      <c r="G1231" s="76"/>
    </row>
    <row r="1232" spans="7:7" x14ac:dyDescent="0.25">
      <c r="G1232" s="76"/>
    </row>
    <row r="1233" spans="7:7" x14ac:dyDescent="0.25">
      <c r="G1233" s="76"/>
    </row>
    <row r="1234" spans="7:7" x14ac:dyDescent="0.25">
      <c r="G1234" s="76"/>
    </row>
    <row r="1235" spans="7:7" x14ac:dyDescent="0.25">
      <c r="G1235" s="76"/>
    </row>
    <row r="1236" spans="7:7" x14ac:dyDescent="0.25">
      <c r="G1236" s="76"/>
    </row>
    <row r="1237" spans="7:7" x14ac:dyDescent="0.25">
      <c r="G1237" s="76"/>
    </row>
    <row r="1238" spans="7:7" x14ac:dyDescent="0.25">
      <c r="G1238" s="76"/>
    </row>
    <row r="1239" spans="7:7" x14ac:dyDescent="0.25">
      <c r="G1239" s="76"/>
    </row>
    <row r="1240" spans="7:7" x14ac:dyDescent="0.25">
      <c r="G1240" s="76"/>
    </row>
    <row r="1241" spans="7:7" x14ac:dyDescent="0.25">
      <c r="G1241" s="76"/>
    </row>
    <row r="1242" spans="7:7" x14ac:dyDescent="0.25">
      <c r="G1242" s="76"/>
    </row>
    <row r="1243" spans="7:7" x14ac:dyDescent="0.25">
      <c r="G1243" s="76"/>
    </row>
    <row r="1244" spans="7:7" x14ac:dyDescent="0.25">
      <c r="G1244" s="76"/>
    </row>
    <row r="1245" spans="7:7" x14ac:dyDescent="0.25">
      <c r="G1245" s="76"/>
    </row>
    <row r="1246" spans="7:7" x14ac:dyDescent="0.25">
      <c r="G1246" s="76"/>
    </row>
    <row r="1247" spans="7:7" x14ac:dyDescent="0.25">
      <c r="G1247" s="76"/>
    </row>
    <row r="1248" spans="7:7" x14ac:dyDescent="0.25">
      <c r="G1248" s="76"/>
    </row>
    <row r="1249" spans="7:7" x14ac:dyDescent="0.25">
      <c r="G1249" s="76"/>
    </row>
    <row r="1250" spans="7:7" x14ac:dyDescent="0.25">
      <c r="G1250" s="76"/>
    </row>
    <row r="1251" spans="7:7" x14ac:dyDescent="0.25">
      <c r="G1251" s="76"/>
    </row>
    <row r="1252" spans="7:7" x14ac:dyDescent="0.25">
      <c r="G1252" s="76"/>
    </row>
    <row r="1253" spans="7:7" x14ac:dyDescent="0.25">
      <c r="G1253" s="76"/>
    </row>
    <row r="1254" spans="7:7" x14ac:dyDescent="0.25">
      <c r="G1254" s="76"/>
    </row>
    <row r="1255" spans="7:7" x14ac:dyDescent="0.25">
      <c r="G1255" s="76"/>
    </row>
    <row r="1256" spans="7:7" x14ac:dyDescent="0.25">
      <c r="G1256" s="76"/>
    </row>
    <row r="1257" spans="7:7" x14ac:dyDescent="0.25">
      <c r="G1257" s="76"/>
    </row>
    <row r="1258" spans="7:7" x14ac:dyDescent="0.25">
      <c r="G1258" s="76"/>
    </row>
    <row r="1259" spans="7:7" x14ac:dyDescent="0.25">
      <c r="G1259" s="76"/>
    </row>
    <row r="1260" spans="7:7" x14ac:dyDescent="0.25">
      <c r="G1260" s="76"/>
    </row>
    <row r="1261" spans="7:7" x14ac:dyDescent="0.25">
      <c r="G1261" s="76"/>
    </row>
    <row r="1262" spans="7:7" x14ac:dyDescent="0.25">
      <c r="G1262" s="76"/>
    </row>
    <row r="1263" spans="7:7" x14ac:dyDescent="0.25">
      <c r="G1263" s="76"/>
    </row>
    <row r="1264" spans="7:7" x14ac:dyDescent="0.25">
      <c r="G1264" s="76"/>
    </row>
    <row r="1265" spans="7:7" x14ac:dyDescent="0.25">
      <c r="G1265" s="76"/>
    </row>
    <row r="1266" spans="7:7" x14ac:dyDescent="0.25">
      <c r="G1266" s="76"/>
    </row>
    <row r="1267" spans="7:7" x14ac:dyDescent="0.25">
      <c r="G1267" s="76"/>
    </row>
    <row r="1268" spans="7:7" x14ac:dyDescent="0.25">
      <c r="G1268" s="76"/>
    </row>
    <row r="1269" spans="7:7" x14ac:dyDescent="0.25">
      <c r="G1269" s="76"/>
    </row>
    <row r="1270" spans="7:7" x14ac:dyDescent="0.25">
      <c r="G1270" s="76"/>
    </row>
    <row r="1271" spans="7:7" x14ac:dyDescent="0.25">
      <c r="G1271" s="76"/>
    </row>
    <row r="1272" spans="7:7" x14ac:dyDescent="0.25">
      <c r="G1272" s="76"/>
    </row>
    <row r="1273" spans="7:7" x14ac:dyDescent="0.25">
      <c r="G1273" s="76"/>
    </row>
    <row r="1274" spans="7:7" x14ac:dyDescent="0.25">
      <c r="G1274" s="76"/>
    </row>
    <row r="1275" spans="7:7" x14ac:dyDescent="0.25">
      <c r="G1275" s="76"/>
    </row>
    <row r="1276" spans="7:7" x14ac:dyDescent="0.25">
      <c r="G1276" s="76"/>
    </row>
    <row r="1277" spans="7:7" x14ac:dyDescent="0.25">
      <c r="G1277" s="76"/>
    </row>
    <row r="1278" spans="7:7" x14ac:dyDescent="0.25">
      <c r="G1278" s="76"/>
    </row>
    <row r="1279" spans="7:7" x14ac:dyDescent="0.25">
      <c r="G1279" s="76"/>
    </row>
    <row r="1280" spans="7:7" x14ac:dyDescent="0.25">
      <c r="G1280" s="76"/>
    </row>
    <row r="1281" spans="7:7" x14ac:dyDescent="0.25">
      <c r="G1281" s="76"/>
    </row>
    <row r="1282" spans="7:7" x14ac:dyDescent="0.25">
      <c r="G1282" s="76"/>
    </row>
    <row r="1283" spans="7:7" x14ac:dyDescent="0.25">
      <c r="G1283" s="76"/>
    </row>
    <row r="1284" spans="7:7" x14ac:dyDescent="0.25">
      <c r="G1284" s="76"/>
    </row>
    <row r="1285" spans="7:7" x14ac:dyDescent="0.25">
      <c r="G1285" s="76"/>
    </row>
    <row r="1286" spans="7:7" x14ac:dyDescent="0.25">
      <c r="G1286" s="76"/>
    </row>
    <row r="1287" spans="7:7" x14ac:dyDescent="0.25">
      <c r="G1287" s="76"/>
    </row>
    <row r="1288" spans="7:7" x14ac:dyDescent="0.25">
      <c r="G1288" s="76"/>
    </row>
    <row r="1289" spans="7:7" x14ac:dyDescent="0.25">
      <c r="G1289" s="76"/>
    </row>
    <row r="1290" spans="7:7" x14ac:dyDescent="0.25">
      <c r="G1290" s="76"/>
    </row>
    <row r="1291" spans="7:7" x14ac:dyDescent="0.25">
      <c r="G1291" s="76"/>
    </row>
    <row r="1292" spans="7:7" x14ac:dyDescent="0.25">
      <c r="G1292" s="76"/>
    </row>
    <row r="1293" spans="7:7" x14ac:dyDescent="0.25">
      <c r="G1293" s="76"/>
    </row>
    <row r="1294" spans="7:7" x14ac:dyDescent="0.25">
      <c r="G1294" s="76"/>
    </row>
    <row r="1295" spans="7:7" x14ac:dyDescent="0.25">
      <c r="G1295" s="76"/>
    </row>
    <row r="1296" spans="7:7" x14ac:dyDescent="0.25">
      <c r="G1296" s="76"/>
    </row>
    <row r="1297" spans="7:7" x14ac:dyDescent="0.25">
      <c r="G1297" s="76"/>
    </row>
    <row r="1298" spans="7:7" x14ac:dyDescent="0.25">
      <c r="G1298" s="76"/>
    </row>
    <row r="1299" spans="7:7" x14ac:dyDescent="0.25">
      <c r="G1299" s="76"/>
    </row>
    <row r="1300" spans="7:7" x14ac:dyDescent="0.25">
      <c r="G1300" s="76"/>
    </row>
    <row r="1301" spans="7:7" x14ac:dyDescent="0.25">
      <c r="G1301" s="76"/>
    </row>
    <row r="1302" spans="7:7" x14ac:dyDescent="0.25">
      <c r="G1302" s="76"/>
    </row>
    <row r="1303" spans="7:7" x14ac:dyDescent="0.25">
      <c r="G1303" s="76"/>
    </row>
    <row r="1304" spans="7:7" x14ac:dyDescent="0.25">
      <c r="G1304" s="76"/>
    </row>
    <row r="1305" spans="7:7" x14ac:dyDescent="0.25">
      <c r="G1305" s="76"/>
    </row>
    <row r="1306" spans="7:7" x14ac:dyDescent="0.25">
      <c r="G1306" s="76"/>
    </row>
    <row r="1307" spans="7:7" x14ac:dyDescent="0.25">
      <c r="G1307" s="76"/>
    </row>
    <row r="1308" spans="7:7" x14ac:dyDescent="0.25">
      <c r="G1308" s="76"/>
    </row>
    <row r="1309" spans="7:7" x14ac:dyDescent="0.25">
      <c r="G1309" s="76"/>
    </row>
    <row r="1310" spans="7:7" x14ac:dyDescent="0.25">
      <c r="G1310" s="76"/>
    </row>
    <row r="1311" spans="7:7" x14ac:dyDescent="0.25">
      <c r="G1311" s="76"/>
    </row>
    <row r="1312" spans="7:7" x14ac:dyDescent="0.25">
      <c r="G1312" s="76"/>
    </row>
    <row r="1313" spans="7:7" x14ac:dyDescent="0.25">
      <c r="G1313" s="76"/>
    </row>
    <row r="1314" spans="7:7" x14ac:dyDescent="0.25">
      <c r="G1314" s="76"/>
    </row>
    <row r="1315" spans="7:7" x14ac:dyDescent="0.25">
      <c r="G1315" s="76"/>
    </row>
    <row r="1316" spans="7:7" x14ac:dyDescent="0.25">
      <c r="G1316" s="76"/>
    </row>
    <row r="1317" spans="7:7" x14ac:dyDescent="0.25">
      <c r="G1317" s="76"/>
    </row>
    <row r="1318" spans="7:7" x14ac:dyDescent="0.25">
      <c r="G1318" s="76"/>
    </row>
    <row r="1319" spans="7:7" x14ac:dyDescent="0.25">
      <c r="G1319" s="76"/>
    </row>
    <row r="1320" spans="7:7" x14ac:dyDescent="0.25">
      <c r="G1320" s="76"/>
    </row>
    <row r="1321" spans="7:7" x14ac:dyDescent="0.25">
      <c r="G1321" s="76"/>
    </row>
    <row r="1322" spans="7:7" x14ac:dyDescent="0.25">
      <c r="G1322" s="76"/>
    </row>
    <row r="1323" spans="7:7" x14ac:dyDescent="0.25">
      <c r="G1323" s="76"/>
    </row>
    <row r="1324" spans="7:7" x14ac:dyDescent="0.25">
      <c r="G1324" s="76"/>
    </row>
    <row r="1325" spans="7:7" x14ac:dyDescent="0.25">
      <c r="G1325" s="76"/>
    </row>
    <row r="1326" spans="7:7" x14ac:dyDescent="0.25">
      <c r="G1326" s="76"/>
    </row>
    <row r="1327" spans="7:7" x14ac:dyDescent="0.25">
      <c r="G1327" s="76"/>
    </row>
    <row r="1328" spans="7:7" x14ac:dyDescent="0.25">
      <c r="G1328" s="76"/>
    </row>
    <row r="1329" spans="7:7" x14ac:dyDescent="0.25">
      <c r="G1329" s="76"/>
    </row>
    <row r="1330" spans="7:7" x14ac:dyDescent="0.25">
      <c r="G1330" s="76"/>
    </row>
    <row r="1331" spans="7:7" x14ac:dyDescent="0.25">
      <c r="G1331" s="76"/>
    </row>
    <row r="1332" spans="7:7" x14ac:dyDescent="0.25">
      <c r="G1332" s="76"/>
    </row>
    <row r="1333" spans="7:7" x14ac:dyDescent="0.25">
      <c r="G1333" s="76"/>
    </row>
    <row r="1334" spans="7:7" x14ac:dyDescent="0.25">
      <c r="G1334" s="76"/>
    </row>
    <row r="1335" spans="7:7" x14ac:dyDescent="0.25">
      <c r="G1335" s="76"/>
    </row>
    <row r="1336" spans="7:7" x14ac:dyDescent="0.25">
      <c r="G1336" s="76"/>
    </row>
    <row r="1337" spans="7:7" x14ac:dyDescent="0.25">
      <c r="G1337" s="76"/>
    </row>
    <row r="1338" spans="7:7" x14ac:dyDescent="0.25">
      <c r="G1338" s="76"/>
    </row>
    <row r="1339" spans="7:7" x14ac:dyDescent="0.25">
      <c r="G1339" s="76"/>
    </row>
    <row r="1340" spans="7:7" x14ac:dyDescent="0.25">
      <c r="G1340" s="76"/>
    </row>
    <row r="1341" spans="7:7" x14ac:dyDescent="0.25">
      <c r="G1341" s="76"/>
    </row>
    <row r="1342" spans="7:7" x14ac:dyDescent="0.25">
      <c r="G1342" s="76"/>
    </row>
    <row r="1343" spans="7:7" x14ac:dyDescent="0.25">
      <c r="G1343" s="76"/>
    </row>
    <row r="1344" spans="7:7" x14ac:dyDescent="0.25">
      <c r="G1344" s="76"/>
    </row>
    <row r="1345" spans="7:7" x14ac:dyDescent="0.25">
      <c r="G1345" s="76"/>
    </row>
    <row r="1346" spans="7:7" x14ac:dyDescent="0.25">
      <c r="G1346" s="76"/>
    </row>
    <row r="1347" spans="7:7" x14ac:dyDescent="0.25">
      <c r="G1347" s="76"/>
    </row>
    <row r="1348" spans="7:7" x14ac:dyDescent="0.25">
      <c r="G1348" s="76"/>
    </row>
    <row r="1349" spans="7:7" x14ac:dyDescent="0.25">
      <c r="G1349" s="76"/>
    </row>
    <row r="1350" spans="7:7" x14ac:dyDescent="0.25">
      <c r="G1350" s="76"/>
    </row>
    <row r="1351" spans="7:7" x14ac:dyDescent="0.25">
      <c r="G1351" s="76"/>
    </row>
    <row r="1352" spans="7:7" x14ac:dyDescent="0.25">
      <c r="G1352" s="76"/>
    </row>
    <row r="1353" spans="7:7" x14ac:dyDescent="0.25">
      <c r="G1353" s="76"/>
    </row>
    <row r="1354" spans="7:7" x14ac:dyDescent="0.25">
      <c r="G1354" s="76"/>
    </row>
    <row r="1355" spans="7:7" x14ac:dyDescent="0.25">
      <c r="G1355" s="76"/>
    </row>
    <row r="1356" spans="7:7" x14ac:dyDescent="0.25">
      <c r="G1356" s="76"/>
    </row>
    <row r="1357" spans="7:7" x14ac:dyDescent="0.25">
      <c r="G1357" s="76"/>
    </row>
    <row r="1358" spans="7:7" x14ac:dyDescent="0.25">
      <c r="G1358" s="76"/>
    </row>
    <row r="1359" spans="7:7" x14ac:dyDescent="0.25">
      <c r="G1359" s="76"/>
    </row>
    <row r="1360" spans="7:7" x14ac:dyDescent="0.25">
      <c r="G1360" s="76"/>
    </row>
    <row r="1361" spans="7:7" x14ac:dyDescent="0.25">
      <c r="G1361" s="76"/>
    </row>
    <row r="1362" spans="7:7" x14ac:dyDescent="0.25">
      <c r="G1362" s="76"/>
    </row>
    <row r="1363" spans="7:7" x14ac:dyDescent="0.25">
      <c r="G1363" s="76"/>
    </row>
    <row r="1364" spans="7:7" x14ac:dyDescent="0.25">
      <c r="G1364" s="76"/>
    </row>
    <row r="1365" spans="7:7" x14ac:dyDescent="0.25">
      <c r="G1365" s="76"/>
    </row>
    <row r="1366" spans="7:7" x14ac:dyDescent="0.25">
      <c r="G1366" s="76"/>
    </row>
    <row r="1367" spans="7:7" x14ac:dyDescent="0.25">
      <c r="G1367" s="76"/>
    </row>
    <row r="1368" spans="7:7" x14ac:dyDescent="0.25">
      <c r="G1368" s="76"/>
    </row>
    <row r="1369" spans="7:7" x14ac:dyDescent="0.25">
      <c r="G1369" s="76"/>
    </row>
    <row r="1370" spans="7:7" x14ac:dyDescent="0.25">
      <c r="G1370" s="76"/>
    </row>
    <row r="1371" spans="7:7" x14ac:dyDescent="0.25">
      <c r="G1371" s="76"/>
    </row>
    <row r="1372" spans="7:7" x14ac:dyDescent="0.25">
      <c r="G1372" s="76"/>
    </row>
    <row r="1373" spans="7:7" x14ac:dyDescent="0.25">
      <c r="G1373" s="76"/>
    </row>
    <row r="1374" spans="7:7" x14ac:dyDescent="0.25">
      <c r="G1374" s="76"/>
    </row>
    <row r="1375" spans="7:7" x14ac:dyDescent="0.25">
      <c r="G1375" s="76"/>
    </row>
    <row r="1376" spans="7:7" x14ac:dyDescent="0.25">
      <c r="G1376" s="76"/>
    </row>
    <row r="1377" spans="7:7" x14ac:dyDescent="0.25">
      <c r="G1377" s="76"/>
    </row>
    <row r="1378" spans="7:7" x14ac:dyDescent="0.25">
      <c r="G1378" s="76"/>
    </row>
    <row r="1379" spans="7:7" x14ac:dyDescent="0.25">
      <c r="G1379" s="76"/>
    </row>
    <row r="1380" spans="7:7" x14ac:dyDescent="0.25">
      <c r="G1380" s="76"/>
    </row>
    <row r="1381" spans="7:7" x14ac:dyDescent="0.25">
      <c r="G1381" s="76"/>
    </row>
    <row r="1382" spans="7:7" x14ac:dyDescent="0.25">
      <c r="G1382" s="76"/>
    </row>
    <row r="1383" spans="7:7" x14ac:dyDescent="0.25">
      <c r="G1383" s="76"/>
    </row>
    <row r="1384" spans="7:7" x14ac:dyDescent="0.25">
      <c r="G1384" s="76"/>
    </row>
    <row r="1385" spans="7:7" x14ac:dyDescent="0.25">
      <c r="G1385" s="76"/>
    </row>
    <row r="1386" spans="7:7" x14ac:dyDescent="0.25">
      <c r="G1386" s="76"/>
    </row>
    <row r="1387" spans="7:7" x14ac:dyDescent="0.25">
      <c r="G1387" s="76"/>
    </row>
    <row r="1388" spans="7:7" x14ac:dyDescent="0.25">
      <c r="G1388" s="76"/>
    </row>
    <row r="1389" spans="7:7" x14ac:dyDescent="0.25">
      <c r="G1389" s="76"/>
    </row>
    <row r="1390" spans="7:7" x14ac:dyDescent="0.25">
      <c r="G1390" s="76"/>
    </row>
    <row r="1391" spans="7:7" x14ac:dyDescent="0.25">
      <c r="G1391" s="76"/>
    </row>
    <row r="1392" spans="7:7" x14ac:dyDescent="0.25">
      <c r="G1392" s="76"/>
    </row>
    <row r="1393" spans="7:7" x14ac:dyDescent="0.25">
      <c r="G1393" s="76"/>
    </row>
    <row r="1394" spans="7:7" x14ac:dyDescent="0.25">
      <c r="G1394" s="76"/>
    </row>
    <row r="1395" spans="7:7" x14ac:dyDescent="0.25">
      <c r="G1395" s="76"/>
    </row>
    <row r="1396" spans="7:7" x14ac:dyDescent="0.25">
      <c r="G1396" s="76"/>
    </row>
    <row r="1397" spans="7:7" x14ac:dyDescent="0.25">
      <c r="G1397" s="76"/>
    </row>
    <row r="1398" spans="7:7" x14ac:dyDescent="0.25">
      <c r="G1398" s="76"/>
    </row>
    <row r="1399" spans="7:7" x14ac:dyDescent="0.25">
      <c r="G1399" s="76"/>
    </row>
    <row r="1400" spans="7:7" x14ac:dyDescent="0.25">
      <c r="G1400" s="76"/>
    </row>
    <row r="1401" spans="7:7" x14ac:dyDescent="0.25">
      <c r="G1401" s="76"/>
    </row>
    <row r="1402" spans="7:7" x14ac:dyDescent="0.25">
      <c r="G1402" s="76"/>
    </row>
    <row r="1403" spans="7:7" x14ac:dyDescent="0.25">
      <c r="G1403" s="76"/>
    </row>
    <row r="1404" spans="7:7" x14ac:dyDescent="0.25">
      <c r="G1404" s="76"/>
    </row>
    <row r="1405" spans="7:7" x14ac:dyDescent="0.25">
      <c r="G1405" s="76"/>
    </row>
    <row r="1406" spans="7:7" x14ac:dyDescent="0.25">
      <c r="G1406" s="76"/>
    </row>
    <row r="1407" spans="7:7" x14ac:dyDescent="0.25">
      <c r="G1407" s="76"/>
    </row>
    <row r="1408" spans="7:7" x14ac:dyDescent="0.25">
      <c r="G1408" s="76"/>
    </row>
    <row r="1409" spans="7:7" x14ac:dyDescent="0.25">
      <c r="G1409" s="76"/>
    </row>
    <row r="1410" spans="7:7" x14ac:dyDescent="0.25">
      <c r="G1410" s="76"/>
    </row>
    <row r="1411" spans="7:7" x14ac:dyDescent="0.25">
      <c r="G1411" s="76"/>
    </row>
    <row r="1412" spans="7:7" x14ac:dyDescent="0.25">
      <c r="G1412" s="76"/>
    </row>
    <row r="1413" spans="7:7" x14ac:dyDescent="0.25">
      <c r="G1413" s="76"/>
    </row>
    <row r="1414" spans="7:7" x14ac:dyDescent="0.25">
      <c r="G1414" s="76"/>
    </row>
    <row r="1415" spans="7:7" x14ac:dyDescent="0.25">
      <c r="G1415" s="76"/>
    </row>
    <row r="1416" spans="7:7" x14ac:dyDescent="0.25">
      <c r="G1416" s="76"/>
    </row>
    <row r="1417" spans="7:7" x14ac:dyDescent="0.25">
      <c r="G1417" s="76"/>
    </row>
    <row r="1418" spans="7:7" x14ac:dyDescent="0.25">
      <c r="G1418" s="76"/>
    </row>
    <row r="1419" spans="7:7" x14ac:dyDescent="0.25">
      <c r="G1419" s="76"/>
    </row>
    <row r="1420" spans="7:7" x14ac:dyDescent="0.25">
      <c r="G1420" s="76"/>
    </row>
    <row r="1421" spans="7:7" x14ac:dyDescent="0.25">
      <c r="G1421" s="76"/>
    </row>
    <row r="1422" spans="7:7" x14ac:dyDescent="0.25">
      <c r="G1422" s="76"/>
    </row>
    <row r="1423" spans="7:7" x14ac:dyDescent="0.25">
      <c r="G1423" s="76"/>
    </row>
    <row r="1424" spans="7:7" x14ac:dyDescent="0.25">
      <c r="G1424" s="76"/>
    </row>
    <row r="1425" spans="7:7" x14ac:dyDescent="0.25">
      <c r="G1425" s="76"/>
    </row>
    <row r="1426" spans="7:7" x14ac:dyDescent="0.25">
      <c r="G1426" s="76"/>
    </row>
    <row r="1427" spans="7:7" x14ac:dyDescent="0.25">
      <c r="G1427" s="76"/>
    </row>
    <row r="1428" spans="7:7" x14ac:dyDescent="0.25">
      <c r="G1428" s="76"/>
    </row>
    <row r="1429" spans="7:7" x14ac:dyDescent="0.25">
      <c r="G1429" s="76"/>
    </row>
    <row r="1430" spans="7:7" x14ac:dyDescent="0.25">
      <c r="G1430" s="76"/>
    </row>
    <row r="1431" spans="7:7" x14ac:dyDescent="0.25">
      <c r="G1431" s="76"/>
    </row>
    <row r="1432" spans="7:7" x14ac:dyDescent="0.25">
      <c r="G1432" s="76"/>
    </row>
    <row r="1433" spans="7:7" x14ac:dyDescent="0.25">
      <c r="G1433" s="76"/>
    </row>
    <row r="1434" spans="7:7" x14ac:dyDescent="0.25">
      <c r="G1434" s="76"/>
    </row>
    <row r="1435" spans="7:7" x14ac:dyDescent="0.25">
      <c r="G1435" s="76"/>
    </row>
    <row r="1436" spans="7:7" x14ac:dyDescent="0.25">
      <c r="G1436" s="76"/>
    </row>
    <row r="1437" spans="7:7" x14ac:dyDescent="0.25">
      <c r="G1437" s="76"/>
    </row>
    <row r="1438" spans="7:7" x14ac:dyDescent="0.25">
      <c r="G1438" s="76"/>
    </row>
    <row r="1439" spans="7:7" x14ac:dyDescent="0.25">
      <c r="G1439" s="76"/>
    </row>
    <row r="1440" spans="7:7" x14ac:dyDescent="0.25">
      <c r="G1440" s="76"/>
    </row>
    <row r="1441" spans="7:7" x14ac:dyDescent="0.25">
      <c r="G1441" s="76"/>
    </row>
    <row r="1442" spans="7:7" x14ac:dyDescent="0.25">
      <c r="G1442" s="76"/>
    </row>
    <row r="1443" spans="7:7" x14ac:dyDescent="0.25">
      <c r="G1443" s="76"/>
    </row>
    <row r="1444" spans="7:7" x14ac:dyDescent="0.25">
      <c r="G1444" s="76"/>
    </row>
    <row r="1445" spans="7:7" x14ac:dyDescent="0.25">
      <c r="G1445" s="76"/>
    </row>
    <row r="1446" spans="7:7" x14ac:dyDescent="0.25">
      <c r="G1446" s="76"/>
    </row>
    <row r="1447" spans="7:7" x14ac:dyDescent="0.25">
      <c r="G1447" s="76"/>
    </row>
    <row r="1448" spans="7:7" x14ac:dyDescent="0.25">
      <c r="G1448" s="76"/>
    </row>
    <row r="1449" spans="7:7" x14ac:dyDescent="0.25">
      <c r="G1449" s="76"/>
    </row>
    <row r="1450" spans="7:7" x14ac:dyDescent="0.25">
      <c r="G1450" s="76"/>
    </row>
    <row r="1451" spans="7:7" x14ac:dyDescent="0.25">
      <c r="G1451" s="76"/>
    </row>
    <row r="1452" spans="7:7" x14ac:dyDescent="0.25">
      <c r="G1452" s="76"/>
    </row>
    <row r="1453" spans="7:7" x14ac:dyDescent="0.25">
      <c r="G1453" s="76"/>
    </row>
    <row r="1454" spans="7:7" x14ac:dyDescent="0.25">
      <c r="G1454" s="76"/>
    </row>
    <row r="1455" spans="7:7" x14ac:dyDescent="0.25">
      <c r="G1455" s="76"/>
    </row>
    <row r="1456" spans="7:7" x14ac:dyDescent="0.25">
      <c r="G1456" s="76"/>
    </row>
    <row r="1457" spans="7:7" x14ac:dyDescent="0.25">
      <c r="G1457" s="76"/>
    </row>
    <row r="1458" spans="7:7" x14ac:dyDescent="0.25">
      <c r="G1458" s="76"/>
    </row>
    <row r="1459" spans="7:7" x14ac:dyDescent="0.25">
      <c r="G1459" s="76"/>
    </row>
    <row r="1460" spans="7:7" x14ac:dyDescent="0.25">
      <c r="G1460" s="76"/>
    </row>
    <row r="1461" spans="7:7" x14ac:dyDescent="0.25">
      <c r="G1461" s="76"/>
    </row>
    <row r="1462" spans="7:7" x14ac:dyDescent="0.25">
      <c r="G1462" s="76"/>
    </row>
    <row r="1463" spans="7:7" x14ac:dyDescent="0.25">
      <c r="G1463" s="76"/>
    </row>
    <row r="1464" spans="7:7" x14ac:dyDescent="0.25">
      <c r="G1464" s="76"/>
    </row>
    <row r="1465" spans="7:7" x14ac:dyDescent="0.25">
      <c r="G1465" s="76"/>
    </row>
    <row r="1466" spans="7:7" x14ac:dyDescent="0.25">
      <c r="G1466" s="76"/>
    </row>
    <row r="1467" spans="7:7" x14ac:dyDescent="0.25">
      <c r="G1467" s="76"/>
    </row>
    <row r="1468" spans="7:7" x14ac:dyDescent="0.25">
      <c r="G1468" s="76"/>
    </row>
    <row r="1469" spans="7:7" x14ac:dyDescent="0.25">
      <c r="G1469" s="76"/>
    </row>
    <row r="1470" spans="7:7" x14ac:dyDescent="0.25">
      <c r="G1470" s="76"/>
    </row>
    <row r="1471" spans="7:7" x14ac:dyDescent="0.25">
      <c r="G1471" s="76"/>
    </row>
    <row r="1472" spans="7:7" x14ac:dyDescent="0.25">
      <c r="G1472" s="76"/>
    </row>
    <row r="1473" spans="7:7" x14ac:dyDescent="0.25">
      <c r="G1473" s="76"/>
    </row>
    <row r="1474" spans="7:7" x14ac:dyDescent="0.25">
      <c r="G1474" s="76"/>
    </row>
    <row r="1475" spans="7:7" x14ac:dyDescent="0.25">
      <c r="G1475" s="76"/>
    </row>
    <row r="1476" spans="7:7" x14ac:dyDescent="0.25">
      <c r="G1476" s="76"/>
    </row>
    <row r="1477" spans="7:7" x14ac:dyDescent="0.25">
      <c r="G1477" s="76"/>
    </row>
    <row r="1478" spans="7:7" x14ac:dyDescent="0.25">
      <c r="G1478" s="76"/>
    </row>
    <row r="1479" spans="7:7" x14ac:dyDescent="0.25">
      <c r="G1479" s="76"/>
    </row>
    <row r="1480" spans="7:7" x14ac:dyDescent="0.25">
      <c r="G1480" s="76"/>
    </row>
    <row r="1481" spans="7:7" x14ac:dyDescent="0.25">
      <c r="G1481" s="76"/>
    </row>
    <row r="1482" spans="7:7" x14ac:dyDescent="0.25">
      <c r="G1482" s="76"/>
    </row>
    <row r="1483" spans="7:7" x14ac:dyDescent="0.25">
      <c r="G1483" s="76"/>
    </row>
    <row r="1484" spans="7:7" x14ac:dyDescent="0.25">
      <c r="G1484" s="76"/>
    </row>
    <row r="1485" spans="7:7" x14ac:dyDescent="0.25">
      <c r="G1485" s="76"/>
    </row>
    <row r="1486" spans="7:7" x14ac:dyDescent="0.25">
      <c r="G1486" s="76"/>
    </row>
    <row r="1487" spans="7:7" x14ac:dyDescent="0.25">
      <c r="G1487" s="76"/>
    </row>
    <row r="1488" spans="7:7" x14ac:dyDescent="0.25">
      <c r="G1488" s="76"/>
    </row>
    <row r="1489" spans="7:7" x14ac:dyDescent="0.25">
      <c r="G1489" s="76"/>
    </row>
    <row r="1490" spans="7:7" x14ac:dyDescent="0.25">
      <c r="G1490" s="76"/>
    </row>
    <row r="1491" spans="7:7" x14ac:dyDescent="0.25">
      <c r="G1491" s="76"/>
    </row>
    <row r="1492" spans="7:7" x14ac:dyDescent="0.25">
      <c r="G1492" s="76"/>
    </row>
    <row r="1493" spans="7:7" x14ac:dyDescent="0.25">
      <c r="G1493" s="76"/>
    </row>
    <row r="1494" spans="7:7" x14ac:dyDescent="0.25">
      <c r="G1494" s="76"/>
    </row>
    <row r="1495" spans="7:7" x14ac:dyDescent="0.25">
      <c r="G1495" s="76"/>
    </row>
    <row r="1496" spans="7:7" x14ac:dyDescent="0.25">
      <c r="G1496" s="76"/>
    </row>
    <row r="1497" spans="7:7" x14ac:dyDescent="0.25">
      <c r="G1497" s="76"/>
    </row>
    <row r="1498" spans="7:7" x14ac:dyDescent="0.25">
      <c r="G1498" s="76"/>
    </row>
    <row r="1499" spans="7:7" x14ac:dyDescent="0.25">
      <c r="G1499" s="76"/>
    </row>
    <row r="1500" spans="7:7" x14ac:dyDescent="0.25">
      <c r="G1500" s="76"/>
    </row>
    <row r="1501" spans="7:7" x14ac:dyDescent="0.25">
      <c r="G1501" s="76"/>
    </row>
    <row r="1502" spans="7:7" x14ac:dyDescent="0.25">
      <c r="G1502" s="76"/>
    </row>
    <row r="1503" spans="7:7" x14ac:dyDescent="0.25">
      <c r="G1503" s="76"/>
    </row>
    <row r="1504" spans="7:7" x14ac:dyDescent="0.25">
      <c r="G1504" s="76"/>
    </row>
    <row r="1505" spans="7:7" x14ac:dyDescent="0.25">
      <c r="G1505" s="76"/>
    </row>
    <row r="1506" spans="7:7" x14ac:dyDescent="0.25">
      <c r="G1506" s="76"/>
    </row>
    <row r="1507" spans="7:7" x14ac:dyDescent="0.25">
      <c r="G1507" s="76"/>
    </row>
    <row r="1508" spans="7:7" x14ac:dyDescent="0.25">
      <c r="G1508" s="76"/>
    </row>
    <row r="1509" spans="7:7" x14ac:dyDescent="0.25">
      <c r="G1509" s="76"/>
    </row>
    <row r="1510" spans="7:7" x14ac:dyDescent="0.25">
      <c r="G1510" s="76"/>
    </row>
    <row r="1511" spans="7:7" x14ac:dyDescent="0.25">
      <c r="G1511" s="76"/>
    </row>
    <row r="1512" spans="7:7" x14ac:dyDescent="0.25">
      <c r="G1512" s="76"/>
    </row>
    <row r="1513" spans="7:7" x14ac:dyDescent="0.25">
      <c r="G1513" s="76"/>
    </row>
    <row r="1514" spans="7:7" x14ac:dyDescent="0.25">
      <c r="G1514" s="76"/>
    </row>
    <row r="1515" spans="7:7" x14ac:dyDescent="0.25">
      <c r="G1515" s="76"/>
    </row>
    <row r="1516" spans="7:7" x14ac:dyDescent="0.25">
      <c r="G1516" s="76"/>
    </row>
    <row r="1517" spans="7:7" x14ac:dyDescent="0.25">
      <c r="G1517" s="76"/>
    </row>
    <row r="1518" spans="7:7" x14ac:dyDescent="0.25">
      <c r="G1518" s="76"/>
    </row>
    <row r="1519" spans="7:7" x14ac:dyDescent="0.25">
      <c r="G1519" s="76"/>
    </row>
    <row r="1520" spans="7:7" x14ac:dyDescent="0.25">
      <c r="G1520" s="76"/>
    </row>
    <row r="1521" spans="7:7" x14ac:dyDescent="0.25">
      <c r="G1521" s="76"/>
    </row>
    <row r="1522" spans="7:7" x14ac:dyDescent="0.25">
      <c r="G1522" s="76"/>
    </row>
    <row r="1523" spans="7:7" x14ac:dyDescent="0.25">
      <c r="G1523" s="76"/>
    </row>
    <row r="1524" spans="7:7" x14ac:dyDescent="0.25">
      <c r="G1524" s="76"/>
    </row>
    <row r="1525" spans="7:7" x14ac:dyDescent="0.25">
      <c r="G1525" s="76"/>
    </row>
    <row r="1526" spans="7:7" x14ac:dyDescent="0.25">
      <c r="G1526" s="76"/>
    </row>
    <row r="1527" spans="7:7" x14ac:dyDescent="0.25">
      <c r="G1527" s="76"/>
    </row>
    <row r="1528" spans="7:7" x14ac:dyDescent="0.25">
      <c r="G1528" s="76"/>
    </row>
    <row r="1529" spans="7:7" x14ac:dyDescent="0.25">
      <c r="G1529" s="76"/>
    </row>
    <row r="1530" spans="7:7" x14ac:dyDescent="0.25">
      <c r="G1530" s="76"/>
    </row>
    <row r="1531" spans="7:7" x14ac:dyDescent="0.25">
      <c r="G1531" s="76"/>
    </row>
    <row r="1532" spans="7:7" x14ac:dyDescent="0.25">
      <c r="G1532" s="76"/>
    </row>
    <row r="1533" spans="7:7" x14ac:dyDescent="0.25">
      <c r="G1533" s="76"/>
    </row>
    <row r="1534" spans="7:7" x14ac:dyDescent="0.25">
      <c r="G1534" s="76"/>
    </row>
    <row r="1535" spans="7:7" x14ac:dyDescent="0.25">
      <c r="G1535" s="76"/>
    </row>
    <row r="1536" spans="7:7" x14ac:dyDescent="0.25">
      <c r="G1536" s="76"/>
    </row>
    <row r="1537" spans="7:7" x14ac:dyDescent="0.25">
      <c r="G1537" s="76"/>
    </row>
    <row r="1538" spans="7:7" x14ac:dyDescent="0.25">
      <c r="G1538" s="76"/>
    </row>
    <row r="1539" spans="7:7" x14ac:dyDescent="0.25">
      <c r="G1539" s="76"/>
    </row>
    <row r="1540" spans="7:7" x14ac:dyDescent="0.25">
      <c r="G1540" s="76"/>
    </row>
    <row r="1541" spans="7:7" x14ac:dyDescent="0.25">
      <c r="G1541" s="76"/>
    </row>
    <row r="1542" spans="7:7" x14ac:dyDescent="0.25">
      <c r="G1542" s="76"/>
    </row>
    <row r="1543" spans="7:7" x14ac:dyDescent="0.25">
      <c r="G1543" s="76"/>
    </row>
    <row r="1544" spans="7:7" x14ac:dyDescent="0.25">
      <c r="G1544" s="76"/>
    </row>
    <row r="1545" spans="7:7" x14ac:dyDescent="0.25">
      <c r="G1545" s="76"/>
    </row>
    <row r="1546" spans="7:7" x14ac:dyDescent="0.25">
      <c r="G1546" s="76"/>
    </row>
    <row r="1547" spans="7:7" x14ac:dyDescent="0.25">
      <c r="G1547" s="76"/>
    </row>
    <row r="1548" spans="7:7" x14ac:dyDescent="0.25">
      <c r="G1548" s="76"/>
    </row>
    <row r="1549" spans="7:7" x14ac:dyDescent="0.25">
      <c r="G1549" s="76"/>
    </row>
    <row r="1550" spans="7:7" x14ac:dyDescent="0.25">
      <c r="G1550" s="76"/>
    </row>
    <row r="1551" spans="7:7" x14ac:dyDescent="0.25">
      <c r="G1551" s="76"/>
    </row>
    <row r="1552" spans="7:7" x14ac:dyDescent="0.25">
      <c r="G1552" s="76"/>
    </row>
    <row r="1553" spans="7:7" x14ac:dyDescent="0.25">
      <c r="G1553" s="76"/>
    </row>
    <row r="1554" spans="7:7" x14ac:dyDescent="0.25">
      <c r="G1554" s="76"/>
    </row>
    <row r="1555" spans="7:7" x14ac:dyDescent="0.25">
      <c r="G1555" s="76"/>
    </row>
    <row r="1556" spans="7:7" x14ac:dyDescent="0.25">
      <c r="G1556" s="76"/>
    </row>
    <row r="1557" spans="7:7" x14ac:dyDescent="0.25">
      <c r="G1557" s="76"/>
    </row>
    <row r="1558" spans="7:7" x14ac:dyDescent="0.25">
      <c r="G1558" s="76"/>
    </row>
    <row r="1559" spans="7:7" x14ac:dyDescent="0.25">
      <c r="G1559" s="76"/>
    </row>
    <row r="1560" spans="7:7" x14ac:dyDescent="0.25">
      <c r="G1560" s="76"/>
    </row>
    <row r="1561" spans="7:7" x14ac:dyDescent="0.25">
      <c r="G1561" s="76"/>
    </row>
    <row r="1562" spans="7:7" x14ac:dyDescent="0.25">
      <c r="G1562" s="76"/>
    </row>
    <row r="1563" spans="7:7" x14ac:dyDescent="0.25">
      <c r="G1563" s="76"/>
    </row>
    <row r="1564" spans="7:7" x14ac:dyDescent="0.25">
      <c r="G1564" s="76"/>
    </row>
    <row r="1565" spans="7:7" x14ac:dyDescent="0.25">
      <c r="G1565" s="76"/>
    </row>
    <row r="1566" spans="7:7" x14ac:dyDescent="0.25">
      <c r="G1566" s="76"/>
    </row>
    <row r="1567" spans="7:7" x14ac:dyDescent="0.25">
      <c r="G1567" s="76"/>
    </row>
    <row r="1568" spans="7:7" x14ac:dyDescent="0.25">
      <c r="G1568" s="76"/>
    </row>
    <row r="1569" spans="7:7" x14ac:dyDescent="0.25">
      <c r="G1569" s="76"/>
    </row>
    <row r="1570" spans="7:7" x14ac:dyDescent="0.25">
      <c r="G1570" s="76"/>
    </row>
    <row r="1571" spans="7:7" x14ac:dyDescent="0.25">
      <c r="G1571" s="76"/>
    </row>
    <row r="1572" spans="7:7" x14ac:dyDescent="0.25">
      <c r="G1572" s="76"/>
    </row>
    <row r="1573" spans="7:7" x14ac:dyDescent="0.25">
      <c r="G1573" s="76"/>
    </row>
    <row r="1574" spans="7:7" x14ac:dyDescent="0.25">
      <c r="G1574" s="76"/>
    </row>
    <row r="1575" spans="7:7" x14ac:dyDescent="0.25">
      <c r="G1575" s="76"/>
    </row>
    <row r="1576" spans="7:7" x14ac:dyDescent="0.25">
      <c r="G1576" s="76"/>
    </row>
    <row r="1577" spans="7:7" x14ac:dyDescent="0.25">
      <c r="G1577" s="76"/>
    </row>
    <row r="1578" spans="7:7" x14ac:dyDescent="0.25">
      <c r="G1578" s="76"/>
    </row>
    <row r="1579" spans="7:7" x14ac:dyDescent="0.25">
      <c r="G1579" s="76"/>
    </row>
    <row r="1580" spans="7:7" x14ac:dyDescent="0.25">
      <c r="G1580" s="76"/>
    </row>
    <row r="1581" spans="7:7" x14ac:dyDescent="0.25">
      <c r="G1581" s="76"/>
    </row>
    <row r="1582" spans="7:7" x14ac:dyDescent="0.25">
      <c r="G1582" s="76"/>
    </row>
    <row r="1583" spans="7:7" x14ac:dyDescent="0.25">
      <c r="G1583" s="76"/>
    </row>
    <row r="1584" spans="7:7" x14ac:dyDescent="0.25">
      <c r="G1584" s="76"/>
    </row>
    <row r="1585" spans="7:7" x14ac:dyDescent="0.25">
      <c r="G1585" s="76"/>
    </row>
    <row r="1586" spans="7:7" x14ac:dyDescent="0.25">
      <c r="G1586" s="76"/>
    </row>
    <row r="1587" spans="7:7" x14ac:dyDescent="0.25">
      <c r="G1587" s="76"/>
    </row>
    <row r="1588" spans="7:7" x14ac:dyDescent="0.25">
      <c r="G1588" s="76"/>
    </row>
    <row r="1589" spans="7:7" x14ac:dyDescent="0.25">
      <c r="G1589" s="76"/>
    </row>
    <row r="1590" spans="7:7" x14ac:dyDescent="0.25">
      <c r="G1590" s="76"/>
    </row>
    <row r="1591" spans="7:7" x14ac:dyDescent="0.25">
      <c r="G1591" s="76"/>
    </row>
    <row r="1592" spans="7:7" x14ac:dyDescent="0.25">
      <c r="G1592" s="76"/>
    </row>
    <row r="1593" spans="7:7" x14ac:dyDescent="0.25">
      <c r="G1593" s="76"/>
    </row>
    <row r="1594" spans="7:7" x14ac:dyDescent="0.25">
      <c r="G1594" s="76"/>
    </row>
    <row r="1595" spans="7:7" x14ac:dyDescent="0.25">
      <c r="G1595" s="76"/>
    </row>
    <row r="1596" spans="7:7" x14ac:dyDescent="0.25">
      <c r="G1596" s="76"/>
    </row>
    <row r="1597" spans="7:7" x14ac:dyDescent="0.25">
      <c r="G1597" s="76"/>
    </row>
    <row r="1598" spans="7:7" x14ac:dyDescent="0.25">
      <c r="G1598" s="76"/>
    </row>
    <row r="1599" spans="7:7" x14ac:dyDescent="0.25">
      <c r="G1599" s="76"/>
    </row>
    <row r="1600" spans="7:7" x14ac:dyDescent="0.25">
      <c r="G1600" s="76"/>
    </row>
    <row r="1601" spans="7:7" x14ac:dyDescent="0.25">
      <c r="G1601" s="76"/>
    </row>
    <row r="1602" spans="7:7" x14ac:dyDescent="0.25">
      <c r="G1602" s="76"/>
    </row>
    <row r="1603" spans="7:7" x14ac:dyDescent="0.25">
      <c r="G1603" s="76"/>
    </row>
    <row r="1604" spans="7:7" x14ac:dyDescent="0.25">
      <c r="G1604" s="76"/>
    </row>
    <row r="1605" spans="7:7" x14ac:dyDescent="0.25">
      <c r="G1605" s="76"/>
    </row>
    <row r="1606" spans="7:7" x14ac:dyDescent="0.25">
      <c r="G1606" s="76"/>
    </row>
    <row r="1607" spans="7:7" x14ac:dyDescent="0.25">
      <c r="G1607" s="76"/>
    </row>
    <row r="1608" spans="7:7" x14ac:dyDescent="0.25">
      <c r="G1608" s="76"/>
    </row>
    <row r="1609" spans="7:7" x14ac:dyDescent="0.25">
      <c r="G1609" s="76"/>
    </row>
    <row r="1610" spans="7:7" x14ac:dyDescent="0.25">
      <c r="G1610" s="76"/>
    </row>
    <row r="1611" spans="7:7" x14ac:dyDescent="0.25">
      <c r="G1611" s="76"/>
    </row>
    <row r="1612" spans="7:7" x14ac:dyDescent="0.25">
      <c r="G1612" s="76"/>
    </row>
    <row r="1613" spans="7:7" x14ac:dyDescent="0.25">
      <c r="G1613" s="76"/>
    </row>
    <row r="1614" spans="7:7" x14ac:dyDescent="0.25">
      <c r="G1614" s="76"/>
    </row>
    <row r="1615" spans="7:7" x14ac:dyDescent="0.25">
      <c r="G1615" s="76"/>
    </row>
    <row r="1616" spans="7:7" x14ac:dyDescent="0.25">
      <c r="G1616" s="76"/>
    </row>
    <row r="1617" spans="7:7" x14ac:dyDescent="0.25">
      <c r="G1617" s="76"/>
    </row>
    <row r="1618" spans="7:7" x14ac:dyDescent="0.25">
      <c r="G1618" s="76"/>
    </row>
    <row r="1619" spans="7:7" x14ac:dyDescent="0.25">
      <c r="G1619" s="76"/>
    </row>
    <row r="1620" spans="7:7" x14ac:dyDescent="0.25">
      <c r="G1620" s="76"/>
    </row>
    <row r="1621" spans="7:7" x14ac:dyDescent="0.25">
      <c r="G1621" s="76"/>
    </row>
    <row r="1622" spans="7:7" x14ac:dyDescent="0.25">
      <c r="G1622" s="76"/>
    </row>
    <row r="1623" spans="7:7" x14ac:dyDescent="0.25">
      <c r="G1623" s="76"/>
    </row>
    <row r="1624" spans="7:7" x14ac:dyDescent="0.25">
      <c r="G1624" s="76"/>
    </row>
    <row r="1625" spans="7:7" x14ac:dyDescent="0.25">
      <c r="G1625" s="76"/>
    </row>
    <row r="1626" spans="7:7" x14ac:dyDescent="0.25">
      <c r="G1626" s="76"/>
    </row>
    <row r="1627" spans="7:7" x14ac:dyDescent="0.25">
      <c r="G1627" s="76"/>
    </row>
    <row r="1628" spans="7:7" x14ac:dyDescent="0.25">
      <c r="G1628" s="76"/>
    </row>
    <row r="1629" spans="7:7" x14ac:dyDescent="0.25">
      <c r="G1629" s="76"/>
    </row>
    <row r="1630" spans="7:7" x14ac:dyDescent="0.25">
      <c r="G1630" s="76"/>
    </row>
    <row r="1631" spans="7:7" x14ac:dyDescent="0.25">
      <c r="G1631" s="76"/>
    </row>
    <row r="1632" spans="7:7" x14ac:dyDescent="0.25">
      <c r="G1632" s="76"/>
    </row>
    <row r="1633" spans="7:7" x14ac:dyDescent="0.25">
      <c r="G1633" s="76"/>
    </row>
    <row r="1634" spans="7:7" x14ac:dyDescent="0.25">
      <c r="G1634" s="76"/>
    </row>
    <row r="1635" spans="7:7" x14ac:dyDescent="0.25">
      <c r="G1635" s="76"/>
    </row>
    <row r="1636" spans="7:7" x14ac:dyDescent="0.25">
      <c r="G1636" s="76"/>
    </row>
    <row r="1637" spans="7:7" x14ac:dyDescent="0.25">
      <c r="G1637" s="76"/>
    </row>
    <row r="1638" spans="7:7" x14ac:dyDescent="0.25">
      <c r="G1638" s="76"/>
    </row>
    <row r="1639" spans="7:7" x14ac:dyDescent="0.25">
      <c r="G1639" s="76"/>
    </row>
    <row r="1640" spans="7:7" x14ac:dyDescent="0.25">
      <c r="G1640" s="76"/>
    </row>
    <row r="1641" spans="7:7" x14ac:dyDescent="0.25">
      <c r="G1641" s="76"/>
    </row>
    <row r="1642" spans="7:7" x14ac:dyDescent="0.25">
      <c r="G1642" s="76"/>
    </row>
    <row r="1643" spans="7:7" x14ac:dyDescent="0.25">
      <c r="G1643" s="76"/>
    </row>
    <row r="1644" spans="7:7" x14ac:dyDescent="0.25">
      <c r="G1644" s="76"/>
    </row>
    <row r="1645" spans="7:7" x14ac:dyDescent="0.25">
      <c r="G1645" s="76"/>
    </row>
    <row r="1646" spans="7:7" x14ac:dyDescent="0.25">
      <c r="G1646" s="76"/>
    </row>
    <row r="1647" spans="7:7" x14ac:dyDescent="0.25">
      <c r="G1647" s="76"/>
    </row>
    <row r="1648" spans="7:7" x14ac:dyDescent="0.25">
      <c r="G1648" s="76"/>
    </row>
    <row r="1649" spans="7:7" x14ac:dyDescent="0.25">
      <c r="G1649" s="76"/>
    </row>
    <row r="1650" spans="7:7" x14ac:dyDescent="0.25">
      <c r="G1650" s="76"/>
    </row>
    <row r="1651" spans="7:7" x14ac:dyDescent="0.25">
      <c r="G1651" s="76"/>
    </row>
    <row r="1652" spans="7:7" x14ac:dyDescent="0.25">
      <c r="G1652" s="76"/>
    </row>
    <row r="1653" spans="7:7" x14ac:dyDescent="0.25">
      <c r="G1653" s="76"/>
    </row>
    <row r="1654" spans="7:7" x14ac:dyDescent="0.25">
      <c r="G1654" s="76"/>
    </row>
    <row r="1655" spans="7:7" x14ac:dyDescent="0.25">
      <c r="G1655" s="76"/>
    </row>
    <row r="1656" spans="7:7" x14ac:dyDescent="0.25">
      <c r="G1656" s="76"/>
    </row>
    <row r="1657" spans="7:7" x14ac:dyDescent="0.25">
      <c r="G1657" s="76"/>
    </row>
    <row r="1658" spans="7:7" x14ac:dyDescent="0.25">
      <c r="G1658" s="76"/>
    </row>
    <row r="1659" spans="7:7" x14ac:dyDescent="0.25">
      <c r="G1659" s="76"/>
    </row>
    <row r="1660" spans="7:7" x14ac:dyDescent="0.25">
      <c r="G1660" s="76"/>
    </row>
    <row r="1661" spans="7:7" x14ac:dyDescent="0.25">
      <c r="G1661" s="76"/>
    </row>
    <row r="1662" spans="7:7" x14ac:dyDescent="0.25">
      <c r="G1662" s="76"/>
    </row>
    <row r="1663" spans="7:7" x14ac:dyDescent="0.25">
      <c r="G1663" s="76"/>
    </row>
    <row r="1664" spans="7:7" x14ac:dyDescent="0.25">
      <c r="G1664" s="76"/>
    </row>
    <row r="1665" spans="7:7" x14ac:dyDescent="0.25">
      <c r="G1665" s="76"/>
    </row>
    <row r="1666" spans="7:7" x14ac:dyDescent="0.25">
      <c r="G1666" s="76"/>
    </row>
    <row r="1667" spans="7:7" x14ac:dyDescent="0.25">
      <c r="G1667" s="76"/>
    </row>
    <row r="1668" spans="7:7" x14ac:dyDescent="0.25">
      <c r="G1668" s="76"/>
    </row>
    <row r="1669" spans="7:7" x14ac:dyDescent="0.25">
      <c r="G1669" s="76"/>
    </row>
    <row r="1670" spans="7:7" x14ac:dyDescent="0.25">
      <c r="G1670" s="76"/>
    </row>
    <row r="1671" spans="7:7" x14ac:dyDescent="0.25">
      <c r="G1671" s="76"/>
    </row>
    <row r="1672" spans="7:7" x14ac:dyDescent="0.25">
      <c r="G1672" s="76"/>
    </row>
    <row r="1673" spans="7:7" x14ac:dyDescent="0.25">
      <c r="G1673" s="76"/>
    </row>
    <row r="1674" spans="7:7" x14ac:dyDescent="0.25">
      <c r="G1674" s="76"/>
    </row>
    <row r="1675" spans="7:7" x14ac:dyDescent="0.25">
      <c r="G1675" s="76"/>
    </row>
    <row r="1676" spans="7:7" x14ac:dyDescent="0.25">
      <c r="G1676" s="76"/>
    </row>
    <row r="1677" spans="7:7" x14ac:dyDescent="0.25">
      <c r="G1677" s="76"/>
    </row>
    <row r="1678" spans="7:7" x14ac:dyDescent="0.25">
      <c r="G1678" s="76"/>
    </row>
    <row r="1679" spans="7:7" x14ac:dyDescent="0.25">
      <c r="G1679" s="76"/>
    </row>
    <row r="1680" spans="7:7" x14ac:dyDescent="0.25">
      <c r="G1680" s="76"/>
    </row>
    <row r="1681" spans="7:7" x14ac:dyDescent="0.25">
      <c r="G1681" s="76"/>
    </row>
    <row r="1682" spans="7:7" x14ac:dyDescent="0.25">
      <c r="G1682" s="76"/>
    </row>
    <row r="1683" spans="7:7" x14ac:dyDescent="0.25">
      <c r="G1683" s="76"/>
    </row>
    <row r="1684" spans="7:7" x14ac:dyDescent="0.25">
      <c r="G1684" s="76"/>
    </row>
    <row r="1685" spans="7:7" x14ac:dyDescent="0.25">
      <c r="G1685" s="76"/>
    </row>
    <row r="1686" spans="7:7" x14ac:dyDescent="0.25">
      <c r="G1686" s="76"/>
    </row>
    <row r="1687" spans="7:7" x14ac:dyDescent="0.25">
      <c r="G1687" s="76"/>
    </row>
    <row r="1688" spans="7:7" x14ac:dyDescent="0.25">
      <c r="G1688" s="76"/>
    </row>
    <row r="1689" spans="7:7" x14ac:dyDescent="0.25">
      <c r="G1689" s="76"/>
    </row>
    <row r="1690" spans="7:7" x14ac:dyDescent="0.25">
      <c r="G1690" s="76"/>
    </row>
    <row r="1691" spans="7:7" x14ac:dyDescent="0.25">
      <c r="G1691" s="76"/>
    </row>
    <row r="1692" spans="7:7" x14ac:dyDescent="0.25">
      <c r="G1692" s="76"/>
    </row>
    <row r="1693" spans="7:7" x14ac:dyDescent="0.25">
      <c r="G1693" s="76"/>
    </row>
    <row r="1694" spans="7:7" x14ac:dyDescent="0.25">
      <c r="G1694" s="76"/>
    </row>
    <row r="1695" spans="7:7" x14ac:dyDescent="0.25">
      <c r="G1695" s="76"/>
    </row>
    <row r="1696" spans="7:7" x14ac:dyDescent="0.25">
      <c r="G1696" s="76"/>
    </row>
    <row r="1697" spans="7:7" x14ac:dyDescent="0.25">
      <c r="G1697" s="76"/>
    </row>
    <row r="1698" spans="7:7" x14ac:dyDescent="0.25">
      <c r="G1698" s="76"/>
    </row>
    <row r="1699" spans="7:7" x14ac:dyDescent="0.25">
      <c r="G1699" s="76"/>
    </row>
    <row r="1700" spans="7:7" x14ac:dyDescent="0.25">
      <c r="G1700" s="76"/>
    </row>
    <row r="1701" spans="7:7" x14ac:dyDescent="0.25">
      <c r="G1701" s="76"/>
    </row>
    <row r="1702" spans="7:7" x14ac:dyDescent="0.25">
      <c r="G1702" s="76"/>
    </row>
    <row r="1703" spans="7:7" x14ac:dyDescent="0.25">
      <c r="G1703" s="76"/>
    </row>
    <row r="1704" spans="7:7" x14ac:dyDescent="0.25">
      <c r="G1704" s="76"/>
    </row>
    <row r="1705" spans="7:7" x14ac:dyDescent="0.25">
      <c r="G1705" s="76"/>
    </row>
    <row r="1706" spans="7:7" x14ac:dyDescent="0.25">
      <c r="G1706" s="76"/>
    </row>
    <row r="1707" spans="7:7" x14ac:dyDescent="0.25">
      <c r="G1707" s="76"/>
    </row>
    <row r="1708" spans="7:7" x14ac:dyDescent="0.25">
      <c r="G1708" s="76"/>
    </row>
    <row r="1709" spans="7:7" x14ac:dyDescent="0.25">
      <c r="G1709" s="76"/>
    </row>
    <row r="1710" spans="7:7" x14ac:dyDescent="0.25">
      <c r="G1710" s="76"/>
    </row>
    <row r="1711" spans="7:7" x14ac:dyDescent="0.25">
      <c r="G1711" s="76"/>
    </row>
    <row r="1712" spans="7:7" x14ac:dyDescent="0.25">
      <c r="G1712" s="76"/>
    </row>
    <row r="1713" spans="7:7" x14ac:dyDescent="0.25">
      <c r="G1713" s="76"/>
    </row>
    <row r="1714" spans="7:7" x14ac:dyDescent="0.25">
      <c r="G1714" s="76"/>
    </row>
    <row r="1715" spans="7:7" x14ac:dyDescent="0.25">
      <c r="G1715" s="76"/>
    </row>
    <row r="1716" spans="7:7" x14ac:dyDescent="0.25">
      <c r="G1716" s="76"/>
    </row>
    <row r="1717" spans="7:7" x14ac:dyDescent="0.25">
      <c r="G1717" s="76"/>
    </row>
    <row r="1718" spans="7:7" x14ac:dyDescent="0.25">
      <c r="G1718" s="76"/>
    </row>
    <row r="1719" spans="7:7" x14ac:dyDescent="0.25">
      <c r="G1719" s="76"/>
    </row>
    <row r="1720" spans="7:7" x14ac:dyDescent="0.25">
      <c r="G1720" s="76"/>
    </row>
    <row r="1721" spans="7:7" x14ac:dyDescent="0.25">
      <c r="G1721" s="76"/>
    </row>
    <row r="1722" spans="7:7" x14ac:dyDescent="0.25">
      <c r="G1722" s="76"/>
    </row>
    <row r="1723" spans="7:7" x14ac:dyDescent="0.25">
      <c r="G1723" s="76"/>
    </row>
    <row r="1724" spans="7:7" x14ac:dyDescent="0.25">
      <c r="G1724" s="76"/>
    </row>
    <row r="1725" spans="7:7" x14ac:dyDescent="0.25">
      <c r="G1725" s="76"/>
    </row>
    <row r="1726" spans="7:7" x14ac:dyDescent="0.25">
      <c r="G1726" s="76"/>
    </row>
    <row r="1727" spans="7:7" x14ac:dyDescent="0.25">
      <c r="G1727" s="76"/>
    </row>
    <row r="1728" spans="7:7" x14ac:dyDescent="0.25">
      <c r="G1728" s="76"/>
    </row>
    <row r="1729" spans="7:7" x14ac:dyDescent="0.25">
      <c r="G1729" s="76"/>
    </row>
    <row r="1730" spans="7:7" x14ac:dyDescent="0.25">
      <c r="G1730" s="76"/>
    </row>
    <row r="1731" spans="7:7" x14ac:dyDescent="0.25">
      <c r="G1731" s="76"/>
    </row>
    <row r="1732" spans="7:7" x14ac:dyDescent="0.25">
      <c r="G1732" s="76"/>
    </row>
    <row r="1733" spans="7:7" x14ac:dyDescent="0.25">
      <c r="G1733" s="76"/>
    </row>
    <row r="1734" spans="7:7" x14ac:dyDescent="0.25">
      <c r="G1734" s="76"/>
    </row>
    <row r="1735" spans="7:7" x14ac:dyDescent="0.25">
      <c r="G1735" s="76"/>
    </row>
    <row r="1736" spans="7:7" x14ac:dyDescent="0.25">
      <c r="G1736" s="76"/>
    </row>
    <row r="1737" spans="7:7" x14ac:dyDescent="0.25">
      <c r="G1737" s="76"/>
    </row>
    <row r="1738" spans="7:7" x14ac:dyDescent="0.25">
      <c r="G1738" s="76"/>
    </row>
    <row r="1739" spans="7:7" x14ac:dyDescent="0.25">
      <c r="G1739" s="76"/>
    </row>
    <row r="1740" spans="7:7" x14ac:dyDescent="0.25">
      <c r="G1740" s="76"/>
    </row>
    <row r="1741" spans="7:7" x14ac:dyDescent="0.25">
      <c r="G1741" s="76"/>
    </row>
    <row r="1742" spans="7:7" x14ac:dyDescent="0.25">
      <c r="G1742" s="76"/>
    </row>
    <row r="1743" spans="7:7" x14ac:dyDescent="0.25">
      <c r="G1743" s="76"/>
    </row>
    <row r="1744" spans="7:7" x14ac:dyDescent="0.25">
      <c r="G1744" s="76"/>
    </row>
    <row r="1745" spans="7:7" x14ac:dyDescent="0.25">
      <c r="G1745" s="76"/>
    </row>
    <row r="1746" spans="7:7" x14ac:dyDescent="0.25">
      <c r="G1746" s="76"/>
    </row>
    <row r="1747" spans="7:7" x14ac:dyDescent="0.25">
      <c r="G1747" s="76"/>
    </row>
    <row r="1748" spans="7:7" x14ac:dyDescent="0.25">
      <c r="G1748" s="76"/>
    </row>
    <row r="1749" spans="7:7" x14ac:dyDescent="0.25">
      <c r="G1749" s="76"/>
    </row>
    <row r="1750" spans="7:7" x14ac:dyDescent="0.25">
      <c r="G1750" s="76"/>
    </row>
    <row r="1751" spans="7:7" x14ac:dyDescent="0.25">
      <c r="G1751" s="76"/>
    </row>
    <row r="1752" spans="7:7" x14ac:dyDescent="0.25">
      <c r="G1752" s="76"/>
    </row>
    <row r="1753" spans="7:7" x14ac:dyDescent="0.25">
      <c r="G1753" s="76"/>
    </row>
    <row r="1754" spans="7:7" x14ac:dyDescent="0.25">
      <c r="G1754" s="76"/>
    </row>
    <row r="1755" spans="7:7" x14ac:dyDescent="0.25">
      <c r="G1755" s="76"/>
    </row>
    <row r="1756" spans="7:7" x14ac:dyDescent="0.25">
      <c r="G1756" s="76"/>
    </row>
    <row r="1757" spans="7:7" x14ac:dyDescent="0.25">
      <c r="G1757" s="76"/>
    </row>
    <row r="1758" spans="7:7" x14ac:dyDescent="0.25">
      <c r="G1758" s="76"/>
    </row>
    <row r="1759" spans="7:7" x14ac:dyDescent="0.25">
      <c r="G1759" s="76"/>
    </row>
    <row r="1760" spans="7:7" x14ac:dyDescent="0.25">
      <c r="G1760" s="76"/>
    </row>
    <row r="1761" spans="7:7" x14ac:dyDescent="0.25">
      <c r="G1761" s="76"/>
    </row>
    <row r="1762" spans="7:7" x14ac:dyDescent="0.25">
      <c r="G1762" s="76"/>
    </row>
    <row r="1763" spans="7:7" x14ac:dyDescent="0.25">
      <c r="G1763" s="76"/>
    </row>
    <row r="1764" spans="7:7" x14ac:dyDescent="0.25">
      <c r="G1764" s="76"/>
    </row>
    <row r="1765" spans="7:7" x14ac:dyDescent="0.25">
      <c r="G1765" s="76"/>
    </row>
    <row r="1766" spans="7:7" x14ac:dyDescent="0.25">
      <c r="G1766" s="76"/>
    </row>
    <row r="1767" spans="7:7" x14ac:dyDescent="0.25">
      <c r="G1767" s="76"/>
    </row>
    <row r="1768" spans="7:7" x14ac:dyDescent="0.25">
      <c r="G1768" s="76"/>
    </row>
    <row r="1769" spans="7:7" x14ac:dyDescent="0.25">
      <c r="G1769" s="76"/>
    </row>
    <row r="1770" spans="7:7" x14ac:dyDescent="0.25">
      <c r="G1770" s="76"/>
    </row>
    <row r="1771" spans="7:7" x14ac:dyDescent="0.25">
      <c r="G1771" s="76"/>
    </row>
    <row r="1772" spans="7:7" x14ac:dyDescent="0.25">
      <c r="G1772" s="76"/>
    </row>
    <row r="1773" spans="7:7" x14ac:dyDescent="0.25">
      <c r="G1773" s="76"/>
    </row>
    <row r="1774" spans="7:7" x14ac:dyDescent="0.25">
      <c r="G1774" s="76"/>
    </row>
    <row r="1775" spans="7:7" x14ac:dyDescent="0.25">
      <c r="G1775" s="76"/>
    </row>
    <row r="1776" spans="7:7" x14ac:dyDescent="0.25">
      <c r="G1776" s="76"/>
    </row>
    <row r="1777" spans="7:7" x14ac:dyDescent="0.25">
      <c r="G1777" s="76"/>
    </row>
    <row r="1778" spans="7:7" x14ac:dyDescent="0.25">
      <c r="G1778" s="76"/>
    </row>
    <row r="1779" spans="7:7" x14ac:dyDescent="0.25">
      <c r="G1779" s="76"/>
    </row>
    <row r="1780" spans="7:7" x14ac:dyDescent="0.25">
      <c r="G1780" s="76"/>
    </row>
    <row r="1781" spans="7:7" x14ac:dyDescent="0.25">
      <c r="G1781" s="76"/>
    </row>
    <row r="1782" spans="7:7" x14ac:dyDescent="0.25">
      <c r="G1782" s="76"/>
    </row>
    <row r="1783" spans="7:7" x14ac:dyDescent="0.25">
      <c r="G1783" s="76"/>
    </row>
    <row r="1784" spans="7:7" x14ac:dyDescent="0.25">
      <c r="G1784" s="76"/>
    </row>
    <row r="1785" spans="7:7" x14ac:dyDescent="0.25">
      <c r="G1785" s="76"/>
    </row>
    <row r="1786" spans="7:7" x14ac:dyDescent="0.25">
      <c r="G1786" s="76"/>
    </row>
    <row r="1787" spans="7:7" x14ac:dyDescent="0.25">
      <c r="G1787" s="76"/>
    </row>
    <row r="1788" spans="7:7" x14ac:dyDescent="0.25">
      <c r="G1788" s="76"/>
    </row>
    <row r="1789" spans="7:7" x14ac:dyDescent="0.25">
      <c r="G1789" s="76"/>
    </row>
    <row r="1790" spans="7:7" x14ac:dyDescent="0.25">
      <c r="G1790" s="76"/>
    </row>
    <row r="1791" spans="7:7" x14ac:dyDescent="0.25">
      <c r="G1791" s="76"/>
    </row>
    <row r="1792" spans="7:7" x14ac:dyDescent="0.25">
      <c r="G1792" s="76"/>
    </row>
    <row r="1793" spans="7:7" x14ac:dyDescent="0.25">
      <c r="G1793" s="76"/>
    </row>
    <row r="1794" spans="7:7" x14ac:dyDescent="0.25">
      <c r="G1794" s="76"/>
    </row>
    <row r="1795" spans="7:7" x14ac:dyDescent="0.25">
      <c r="G1795" s="76"/>
    </row>
    <row r="1796" spans="7:7" x14ac:dyDescent="0.25">
      <c r="G1796" s="76"/>
    </row>
    <row r="1797" spans="7:7" x14ac:dyDescent="0.25">
      <c r="G1797" s="76"/>
    </row>
    <row r="1798" spans="7:7" x14ac:dyDescent="0.25">
      <c r="G1798" s="76"/>
    </row>
    <row r="1799" spans="7:7" x14ac:dyDescent="0.25">
      <c r="G1799" s="76"/>
    </row>
    <row r="1800" spans="7:7" x14ac:dyDescent="0.25">
      <c r="G1800" s="76"/>
    </row>
    <row r="1801" spans="7:7" x14ac:dyDescent="0.25">
      <c r="G1801" s="76"/>
    </row>
    <row r="1802" spans="7:7" x14ac:dyDescent="0.25">
      <c r="G1802" s="76"/>
    </row>
    <row r="1803" spans="7:7" x14ac:dyDescent="0.25">
      <c r="G1803" s="76"/>
    </row>
    <row r="1804" spans="7:7" x14ac:dyDescent="0.25">
      <c r="G1804" s="76"/>
    </row>
    <row r="1805" spans="7:7" x14ac:dyDescent="0.25">
      <c r="G1805" s="76"/>
    </row>
    <row r="1806" spans="7:7" x14ac:dyDescent="0.25">
      <c r="G1806" s="76"/>
    </row>
    <row r="1807" spans="7:7" x14ac:dyDescent="0.25">
      <c r="G1807" s="76"/>
    </row>
    <row r="1808" spans="7:7" x14ac:dyDescent="0.25">
      <c r="G1808" s="76"/>
    </row>
    <row r="1809" spans="7:7" x14ac:dyDescent="0.25">
      <c r="G1809" s="76"/>
    </row>
    <row r="1810" spans="7:7" x14ac:dyDescent="0.25">
      <c r="G1810" s="76"/>
    </row>
    <row r="1811" spans="7:7" x14ac:dyDescent="0.25">
      <c r="G1811" s="76"/>
    </row>
    <row r="1812" spans="7:7" x14ac:dyDescent="0.25">
      <c r="G1812" s="76"/>
    </row>
    <row r="1813" spans="7:7" x14ac:dyDescent="0.25">
      <c r="G1813" s="76"/>
    </row>
    <row r="1814" spans="7:7" x14ac:dyDescent="0.25">
      <c r="G1814" s="76"/>
    </row>
    <row r="1815" spans="7:7" x14ac:dyDescent="0.25">
      <c r="G1815" s="76"/>
    </row>
    <row r="1816" spans="7:7" x14ac:dyDescent="0.25">
      <c r="G1816" s="76"/>
    </row>
    <row r="1817" spans="7:7" x14ac:dyDescent="0.25">
      <c r="G1817" s="76"/>
    </row>
    <row r="1818" spans="7:7" x14ac:dyDescent="0.25">
      <c r="G1818" s="76"/>
    </row>
    <row r="1819" spans="7:7" x14ac:dyDescent="0.25">
      <c r="G1819" s="76"/>
    </row>
    <row r="1820" spans="7:7" x14ac:dyDescent="0.25">
      <c r="G1820" s="76"/>
    </row>
    <row r="1821" spans="7:7" x14ac:dyDescent="0.25">
      <c r="G1821" s="76"/>
    </row>
    <row r="1822" spans="7:7" x14ac:dyDescent="0.25">
      <c r="G1822" s="76"/>
    </row>
    <row r="1823" spans="7:7" x14ac:dyDescent="0.25">
      <c r="G1823" s="76"/>
    </row>
    <row r="1824" spans="7:7" x14ac:dyDescent="0.25">
      <c r="G1824" s="76"/>
    </row>
    <row r="1825" spans="7:7" x14ac:dyDescent="0.25">
      <c r="G1825" s="76"/>
    </row>
    <row r="1826" spans="7:7" x14ac:dyDescent="0.25">
      <c r="G1826" s="76"/>
    </row>
    <row r="1827" spans="7:7" x14ac:dyDescent="0.25">
      <c r="G1827" s="76"/>
    </row>
    <row r="1828" spans="7:7" x14ac:dyDescent="0.25">
      <c r="G1828" s="76"/>
    </row>
    <row r="1829" spans="7:7" x14ac:dyDescent="0.25">
      <c r="G1829" s="76"/>
    </row>
    <row r="1830" spans="7:7" x14ac:dyDescent="0.25">
      <c r="G1830" s="76"/>
    </row>
    <row r="1831" spans="7:7" x14ac:dyDescent="0.25">
      <c r="G1831" s="76"/>
    </row>
    <row r="1832" spans="7:7" x14ac:dyDescent="0.25">
      <c r="G1832" s="76"/>
    </row>
    <row r="1833" spans="7:7" x14ac:dyDescent="0.25">
      <c r="G1833" s="76"/>
    </row>
    <row r="1834" spans="7:7" x14ac:dyDescent="0.25">
      <c r="G1834" s="76"/>
    </row>
    <row r="1835" spans="7:7" x14ac:dyDescent="0.25">
      <c r="G1835" s="76"/>
    </row>
    <row r="1836" spans="7:7" x14ac:dyDescent="0.25">
      <c r="G1836" s="76"/>
    </row>
    <row r="1837" spans="7:7" x14ac:dyDescent="0.25">
      <c r="G1837" s="76"/>
    </row>
    <row r="1838" spans="7:7" x14ac:dyDescent="0.25">
      <c r="G1838" s="76"/>
    </row>
    <row r="1839" spans="7:7" x14ac:dyDescent="0.25">
      <c r="G1839" s="76"/>
    </row>
    <row r="1840" spans="7:7" x14ac:dyDescent="0.25">
      <c r="G1840" s="76"/>
    </row>
    <row r="1841" spans="7:7" x14ac:dyDescent="0.25">
      <c r="G1841" s="76"/>
    </row>
    <row r="1842" spans="7:7" x14ac:dyDescent="0.25">
      <c r="G1842" s="76"/>
    </row>
    <row r="1843" spans="7:7" x14ac:dyDescent="0.25">
      <c r="G1843" s="76"/>
    </row>
    <row r="1844" spans="7:7" x14ac:dyDescent="0.25">
      <c r="G1844" s="76"/>
    </row>
    <row r="1845" spans="7:7" x14ac:dyDescent="0.25">
      <c r="G1845" s="76"/>
    </row>
    <row r="1846" spans="7:7" x14ac:dyDescent="0.25">
      <c r="G1846" s="76"/>
    </row>
    <row r="1847" spans="7:7" x14ac:dyDescent="0.25">
      <c r="G1847" s="76"/>
    </row>
    <row r="1848" spans="7:7" x14ac:dyDescent="0.25">
      <c r="G1848" s="76"/>
    </row>
    <row r="1849" spans="7:7" x14ac:dyDescent="0.25">
      <c r="G1849" s="76"/>
    </row>
    <row r="1850" spans="7:7" x14ac:dyDescent="0.25">
      <c r="G1850" s="76"/>
    </row>
    <row r="1851" spans="7:7" x14ac:dyDescent="0.25">
      <c r="G1851" s="76"/>
    </row>
    <row r="1852" spans="7:7" x14ac:dyDescent="0.25">
      <c r="G1852" s="76"/>
    </row>
    <row r="1853" spans="7:7" x14ac:dyDescent="0.25">
      <c r="G1853" s="76"/>
    </row>
    <row r="1854" spans="7:7" x14ac:dyDescent="0.25">
      <c r="G1854" s="76"/>
    </row>
    <row r="1855" spans="7:7" x14ac:dyDescent="0.25">
      <c r="G1855" s="76"/>
    </row>
    <row r="1856" spans="7:7" x14ac:dyDescent="0.25">
      <c r="G1856" s="76"/>
    </row>
    <row r="1857" spans="7:7" x14ac:dyDescent="0.25">
      <c r="G1857" s="76"/>
    </row>
    <row r="1858" spans="7:7" x14ac:dyDescent="0.25">
      <c r="G1858" s="76"/>
    </row>
    <row r="1859" spans="7:7" x14ac:dyDescent="0.25">
      <c r="G1859" s="76"/>
    </row>
    <row r="1860" spans="7:7" x14ac:dyDescent="0.25">
      <c r="G1860" s="76"/>
    </row>
    <row r="1861" spans="7:7" x14ac:dyDescent="0.25">
      <c r="G1861" s="76"/>
    </row>
    <row r="1862" spans="7:7" x14ac:dyDescent="0.25">
      <c r="G1862" s="76"/>
    </row>
    <row r="1863" spans="7:7" x14ac:dyDescent="0.25">
      <c r="G1863" s="76"/>
    </row>
    <row r="1864" spans="7:7" x14ac:dyDescent="0.25">
      <c r="G1864" s="76"/>
    </row>
    <row r="1865" spans="7:7" x14ac:dyDescent="0.25">
      <c r="G1865" s="76"/>
    </row>
    <row r="1866" spans="7:7" x14ac:dyDescent="0.25">
      <c r="G1866" s="76"/>
    </row>
    <row r="1867" spans="7:7" x14ac:dyDescent="0.25">
      <c r="G1867" s="76"/>
    </row>
    <row r="1868" spans="7:7" x14ac:dyDescent="0.25">
      <c r="G1868" s="76"/>
    </row>
    <row r="1869" spans="7:7" x14ac:dyDescent="0.25">
      <c r="G1869" s="76"/>
    </row>
    <row r="1870" spans="7:7" x14ac:dyDescent="0.25">
      <c r="G1870" s="76"/>
    </row>
    <row r="1871" spans="7:7" x14ac:dyDescent="0.25">
      <c r="G1871" s="76"/>
    </row>
    <row r="1872" spans="7:7" x14ac:dyDescent="0.25">
      <c r="G1872" s="76"/>
    </row>
    <row r="1873" spans="7:7" x14ac:dyDescent="0.25">
      <c r="G1873" s="76"/>
    </row>
    <row r="1874" spans="7:7" x14ac:dyDescent="0.25">
      <c r="G1874" s="76"/>
    </row>
    <row r="1875" spans="7:7" x14ac:dyDescent="0.25">
      <c r="G1875" s="76"/>
    </row>
    <row r="1876" spans="7:7" x14ac:dyDescent="0.25">
      <c r="G1876" s="76"/>
    </row>
    <row r="1877" spans="7:7" x14ac:dyDescent="0.25">
      <c r="G1877" s="76"/>
    </row>
    <row r="1878" spans="7:7" x14ac:dyDescent="0.25">
      <c r="G1878" s="76"/>
    </row>
    <row r="1879" spans="7:7" x14ac:dyDescent="0.25">
      <c r="G1879" s="76"/>
    </row>
    <row r="1880" spans="7:7" x14ac:dyDescent="0.25">
      <c r="G1880" s="76"/>
    </row>
    <row r="1881" spans="7:7" x14ac:dyDescent="0.25">
      <c r="G1881" s="76"/>
    </row>
    <row r="1882" spans="7:7" x14ac:dyDescent="0.25">
      <c r="G1882" s="76"/>
    </row>
    <row r="1883" spans="7:7" x14ac:dyDescent="0.25">
      <c r="G1883" s="76"/>
    </row>
    <row r="1884" spans="7:7" x14ac:dyDescent="0.25">
      <c r="G1884" s="76"/>
    </row>
    <row r="1885" spans="7:7" x14ac:dyDescent="0.25">
      <c r="G1885" s="76"/>
    </row>
    <row r="1886" spans="7:7" x14ac:dyDescent="0.25">
      <c r="G1886" s="76"/>
    </row>
    <row r="1887" spans="7:7" x14ac:dyDescent="0.25">
      <c r="G1887" s="76"/>
    </row>
    <row r="1888" spans="7:7" x14ac:dyDescent="0.25">
      <c r="G1888" s="76"/>
    </row>
    <row r="1889" spans="7:7" x14ac:dyDescent="0.25">
      <c r="G1889" s="76"/>
    </row>
    <row r="1890" spans="7:7" x14ac:dyDescent="0.25">
      <c r="G1890" s="76"/>
    </row>
    <row r="1891" spans="7:7" x14ac:dyDescent="0.25">
      <c r="G1891" s="76"/>
    </row>
    <row r="1892" spans="7:7" x14ac:dyDescent="0.25">
      <c r="G1892" s="76"/>
    </row>
    <row r="1893" spans="7:7" x14ac:dyDescent="0.25">
      <c r="G1893" s="76"/>
    </row>
    <row r="1894" spans="7:7" x14ac:dyDescent="0.25">
      <c r="G1894" s="76"/>
    </row>
    <row r="1895" spans="7:7" x14ac:dyDescent="0.25">
      <c r="G1895" s="76"/>
    </row>
    <row r="1896" spans="7:7" x14ac:dyDescent="0.25">
      <c r="G1896" s="76"/>
    </row>
    <row r="1897" spans="7:7" x14ac:dyDescent="0.25">
      <c r="G1897" s="76"/>
    </row>
    <row r="1898" spans="7:7" x14ac:dyDescent="0.25">
      <c r="G1898" s="76"/>
    </row>
    <row r="1899" spans="7:7" x14ac:dyDescent="0.25">
      <c r="G1899" s="76"/>
    </row>
    <row r="1900" spans="7:7" x14ac:dyDescent="0.25">
      <c r="G1900" s="76"/>
    </row>
    <row r="1901" spans="7:7" x14ac:dyDescent="0.25">
      <c r="G1901" s="76"/>
    </row>
    <row r="1902" spans="7:7" x14ac:dyDescent="0.25">
      <c r="G1902" s="76"/>
    </row>
    <row r="1903" spans="7:7" x14ac:dyDescent="0.25">
      <c r="G1903" s="76"/>
    </row>
    <row r="1904" spans="7:7" x14ac:dyDescent="0.25">
      <c r="G1904" s="76"/>
    </row>
    <row r="1905" spans="7:7" x14ac:dyDescent="0.25">
      <c r="G1905" s="76"/>
    </row>
    <row r="1906" spans="7:7" x14ac:dyDescent="0.25">
      <c r="G1906" s="76"/>
    </row>
    <row r="1907" spans="7:7" x14ac:dyDescent="0.25">
      <c r="G1907" s="76"/>
    </row>
    <row r="1908" spans="7:7" x14ac:dyDescent="0.25">
      <c r="G1908" s="76"/>
    </row>
    <row r="1909" spans="7:7" x14ac:dyDescent="0.25">
      <c r="G1909" s="76"/>
    </row>
    <row r="1910" spans="7:7" x14ac:dyDescent="0.25">
      <c r="G1910" s="76"/>
    </row>
    <row r="1911" spans="7:7" x14ac:dyDescent="0.25">
      <c r="G1911" s="76"/>
    </row>
    <row r="1912" spans="7:7" x14ac:dyDescent="0.25">
      <c r="G1912" s="76"/>
    </row>
    <row r="1913" spans="7:7" x14ac:dyDescent="0.25">
      <c r="G1913" s="76"/>
    </row>
    <row r="1914" spans="7:7" x14ac:dyDescent="0.25">
      <c r="G1914" s="76"/>
    </row>
    <row r="1915" spans="7:7" x14ac:dyDescent="0.25">
      <c r="G1915" s="76"/>
    </row>
    <row r="1916" spans="7:7" x14ac:dyDescent="0.25">
      <c r="G1916" s="76"/>
    </row>
    <row r="1917" spans="7:7" x14ac:dyDescent="0.25">
      <c r="G1917" s="76"/>
    </row>
    <row r="1918" spans="7:7" x14ac:dyDescent="0.25">
      <c r="G1918" s="76"/>
    </row>
    <row r="1919" spans="7:7" x14ac:dyDescent="0.25">
      <c r="G1919" s="76"/>
    </row>
    <row r="1920" spans="7:7" x14ac:dyDescent="0.25">
      <c r="G1920" s="76"/>
    </row>
    <row r="1921" spans="7:7" x14ac:dyDescent="0.25">
      <c r="G1921" s="76"/>
    </row>
    <row r="1922" spans="7:7" x14ac:dyDescent="0.25">
      <c r="G1922" s="76"/>
    </row>
    <row r="1923" spans="7:7" x14ac:dyDescent="0.25">
      <c r="G1923" s="76"/>
    </row>
    <row r="1924" spans="7:7" x14ac:dyDescent="0.25">
      <c r="G1924" s="76"/>
    </row>
    <row r="1925" spans="7:7" x14ac:dyDescent="0.25">
      <c r="G1925" s="76"/>
    </row>
    <row r="1926" spans="7:7" x14ac:dyDescent="0.25">
      <c r="G1926" s="76"/>
    </row>
    <row r="1927" spans="7:7" x14ac:dyDescent="0.25">
      <c r="G1927" s="76"/>
    </row>
    <row r="1928" spans="7:7" x14ac:dyDescent="0.25">
      <c r="G1928" s="76"/>
    </row>
    <row r="1929" spans="7:7" x14ac:dyDescent="0.25">
      <c r="G1929" s="76"/>
    </row>
    <row r="1930" spans="7:7" x14ac:dyDescent="0.25">
      <c r="G1930" s="76"/>
    </row>
    <row r="1931" spans="7:7" x14ac:dyDescent="0.25">
      <c r="G1931" s="76"/>
    </row>
    <row r="1932" spans="7:7" x14ac:dyDescent="0.25">
      <c r="G1932" s="76"/>
    </row>
    <row r="1933" spans="7:7" x14ac:dyDescent="0.25">
      <c r="G1933" s="76"/>
    </row>
    <row r="1934" spans="7:7" x14ac:dyDescent="0.25">
      <c r="G1934" s="76"/>
    </row>
    <row r="1935" spans="7:7" x14ac:dyDescent="0.25">
      <c r="G1935" s="76"/>
    </row>
    <row r="1936" spans="7:7" x14ac:dyDescent="0.25">
      <c r="G1936" s="76"/>
    </row>
    <row r="1937" spans="7:7" x14ac:dyDescent="0.25">
      <c r="G1937" s="76"/>
    </row>
    <row r="1938" spans="7:7" x14ac:dyDescent="0.25">
      <c r="G1938" s="76"/>
    </row>
    <row r="1939" spans="7:7" x14ac:dyDescent="0.25">
      <c r="G1939" s="76"/>
    </row>
    <row r="1940" spans="7:7" x14ac:dyDescent="0.25">
      <c r="G1940" s="76"/>
    </row>
    <row r="1941" spans="7:7" x14ac:dyDescent="0.25">
      <c r="G1941" s="76"/>
    </row>
    <row r="1942" spans="7:7" x14ac:dyDescent="0.25">
      <c r="G1942" s="76"/>
    </row>
    <row r="1943" spans="7:7" x14ac:dyDescent="0.25">
      <c r="G1943" s="76"/>
    </row>
    <row r="1944" spans="7:7" x14ac:dyDescent="0.25">
      <c r="G1944" s="76"/>
    </row>
    <row r="1945" spans="7:7" x14ac:dyDescent="0.25">
      <c r="G1945" s="76"/>
    </row>
    <row r="1946" spans="7:7" x14ac:dyDescent="0.25">
      <c r="G1946" s="76"/>
    </row>
    <row r="1947" spans="7:7" x14ac:dyDescent="0.25">
      <c r="G1947" s="76"/>
    </row>
    <row r="1948" spans="7:7" x14ac:dyDescent="0.25">
      <c r="G1948" s="76"/>
    </row>
    <row r="1949" spans="7:7" x14ac:dyDescent="0.25">
      <c r="G1949" s="76"/>
    </row>
    <row r="1950" spans="7:7" x14ac:dyDescent="0.25">
      <c r="G1950" s="76"/>
    </row>
    <row r="1951" spans="7:7" x14ac:dyDescent="0.25">
      <c r="G1951" s="76"/>
    </row>
    <row r="1952" spans="7:7" x14ac:dyDescent="0.25">
      <c r="G1952" s="76"/>
    </row>
    <row r="1953" spans="7:7" x14ac:dyDescent="0.25">
      <c r="G1953" s="76"/>
    </row>
    <row r="1954" spans="7:7" x14ac:dyDescent="0.25">
      <c r="G1954" s="76"/>
    </row>
    <row r="1955" spans="7:7" x14ac:dyDescent="0.25">
      <c r="G1955" s="76"/>
    </row>
    <row r="1956" spans="7:7" x14ac:dyDescent="0.25">
      <c r="G1956" s="76"/>
    </row>
    <row r="1957" spans="7:7" x14ac:dyDescent="0.25">
      <c r="G1957" s="76"/>
    </row>
    <row r="1958" spans="7:7" x14ac:dyDescent="0.25">
      <c r="G1958" s="76"/>
    </row>
    <row r="1959" spans="7:7" x14ac:dyDescent="0.25">
      <c r="G1959" s="76"/>
    </row>
    <row r="1960" spans="7:7" x14ac:dyDescent="0.25">
      <c r="G1960" s="76"/>
    </row>
    <row r="1961" spans="7:7" x14ac:dyDescent="0.25">
      <c r="G1961" s="76"/>
    </row>
    <row r="1962" spans="7:7" x14ac:dyDescent="0.25">
      <c r="G1962" s="76"/>
    </row>
    <row r="1963" spans="7:7" x14ac:dyDescent="0.25">
      <c r="G1963" s="76"/>
    </row>
    <row r="1964" spans="7:7" x14ac:dyDescent="0.25">
      <c r="G1964" s="76"/>
    </row>
    <row r="1965" spans="7:7" x14ac:dyDescent="0.25">
      <c r="G1965" s="76"/>
    </row>
    <row r="1966" spans="7:7" x14ac:dyDescent="0.25">
      <c r="G1966" s="76"/>
    </row>
    <row r="1967" spans="7:7" x14ac:dyDescent="0.25">
      <c r="G1967" s="76"/>
    </row>
    <row r="1968" spans="7:7" x14ac:dyDescent="0.25">
      <c r="G1968" s="76"/>
    </row>
    <row r="1969" spans="7:7" x14ac:dyDescent="0.25">
      <c r="G1969" s="76"/>
    </row>
    <row r="1970" spans="7:7" x14ac:dyDescent="0.25">
      <c r="G1970" s="76"/>
    </row>
    <row r="1971" spans="7:7" x14ac:dyDescent="0.25">
      <c r="G1971" s="76"/>
    </row>
    <row r="1972" spans="7:7" x14ac:dyDescent="0.25">
      <c r="G1972" s="76"/>
    </row>
    <row r="1973" spans="7:7" x14ac:dyDescent="0.25">
      <c r="G1973" s="76"/>
    </row>
    <row r="1974" spans="7:7" x14ac:dyDescent="0.25">
      <c r="G1974" s="76"/>
    </row>
    <row r="1975" spans="7:7" x14ac:dyDescent="0.25">
      <c r="G1975" s="76"/>
    </row>
    <row r="1976" spans="7:7" x14ac:dyDescent="0.25">
      <c r="G1976" s="76"/>
    </row>
    <row r="1977" spans="7:7" x14ac:dyDescent="0.25">
      <c r="G1977" s="76"/>
    </row>
    <row r="1978" spans="7:7" x14ac:dyDescent="0.25">
      <c r="G1978" s="76"/>
    </row>
    <row r="1979" spans="7:7" x14ac:dyDescent="0.25">
      <c r="G1979" s="76"/>
    </row>
    <row r="1980" spans="7:7" x14ac:dyDescent="0.25">
      <c r="G1980" s="76"/>
    </row>
    <row r="1981" spans="7:7" x14ac:dyDescent="0.25">
      <c r="G1981" s="76"/>
    </row>
    <row r="1982" spans="7:7" x14ac:dyDescent="0.25">
      <c r="G1982" s="76"/>
    </row>
    <row r="1983" spans="7:7" x14ac:dyDescent="0.25">
      <c r="G1983" s="76"/>
    </row>
    <row r="1984" spans="7:7" x14ac:dyDescent="0.25">
      <c r="G1984" s="76"/>
    </row>
    <row r="1985" spans="7:7" x14ac:dyDescent="0.25">
      <c r="G1985" s="76"/>
    </row>
    <row r="1986" spans="7:7" x14ac:dyDescent="0.25">
      <c r="G1986" s="76"/>
    </row>
    <row r="1987" spans="7:7" x14ac:dyDescent="0.25">
      <c r="G1987" s="76"/>
    </row>
    <row r="1988" spans="7:7" x14ac:dyDescent="0.25">
      <c r="G1988" s="76"/>
    </row>
    <row r="1989" spans="7:7" x14ac:dyDescent="0.25">
      <c r="G1989" s="76"/>
    </row>
    <row r="1990" spans="7:7" x14ac:dyDescent="0.25">
      <c r="G1990" s="76"/>
    </row>
    <row r="1991" spans="7:7" x14ac:dyDescent="0.25">
      <c r="G1991" s="76"/>
    </row>
    <row r="1992" spans="7:7" x14ac:dyDescent="0.25">
      <c r="G1992" s="76"/>
    </row>
    <row r="1993" spans="7:7" x14ac:dyDescent="0.25">
      <c r="G1993" s="76"/>
    </row>
    <row r="1994" spans="7:7" x14ac:dyDescent="0.25">
      <c r="G1994" s="76"/>
    </row>
    <row r="1995" spans="7:7" x14ac:dyDescent="0.25">
      <c r="G1995" s="76"/>
    </row>
    <row r="1996" spans="7:7" x14ac:dyDescent="0.25">
      <c r="G1996" s="76"/>
    </row>
    <row r="1997" spans="7:7" x14ac:dyDescent="0.25">
      <c r="G1997" s="76"/>
    </row>
    <row r="1998" spans="7:7" x14ac:dyDescent="0.25">
      <c r="G1998" s="76"/>
    </row>
    <row r="1999" spans="7:7" x14ac:dyDescent="0.25">
      <c r="G1999" s="76"/>
    </row>
    <row r="2000" spans="7:7" x14ac:dyDescent="0.25">
      <c r="G2000" s="76"/>
    </row>
    <row r="2001" spans="7:7" x14ac:dyDescent="0.25">
      <c r="G2001" s="76"/>
    </row>
    <row r="2002" spans="7:7" x14ac:dyDescent="0.25">
      <c r="G2002" s="76"/>
    </row>
    <row r="2003" spans="7:7" x14ac:dyDescent="0.25">
      <c r="G2003" s="76"/>
    </row>
    <row r="2004" spans="7:7" x14ac:dyDescent="0.25">
      <c r="G2004" s="76"/>
    </row>
    <row r="2005" spans="7:7" x14ac:dyDescent="0.25">
      <c r="G2005" s="76"/>
    </row>
    <row r="2006" spans="7:7" x14ac:dyDescent="0.25">
      <c r="G2006" s="76"/>
    </row>
    <row r="2007" spans="7:7" x14ac:dyDescent="0.25">
      <c r="G2007" s="76"/>
    </row>
    <row r="2008" spans="7:7" x14ac:dyDescent="0.25">
      <c r="G2008" s="76"/>
    </row>
    <row r="2009" spans="7:7" x14ac:dyDescent="0.25">
      <c r="G2009" s="76"/>
    </row>
    <row r="2010" spans="7:7" x14ac:dyDescent="0.25">
      <c r="G2010" s="76"/>
    </row>
    <row r="2011" spans="7:7" x14ac:dyDescent="0.25">
      <c r="G2011" s="76"/>
    </row>
    <row r="2012" spans="7:7" x14ac:dyDescent="0.25">
      <c r="G2012" s="76"/>
    </row>
    <row r="2013" spans="7:7" x14ac:dyDescent="0.25">
      <c r="G2013" s="76"/>
    </row>
    <row r="2014" spans="7:7" x14ac:dyDescent="0.25">
      <c r="G2014" s="76"/>
    </row>
    <row r="2015" spans="7:7" x14ac:dyDescent="0.25">
      <c r="G2015" s="76"/>
    </row>
    <row r="2016" spans="7:7" x14ac:dyDescent="0.25">
      <c r="G2016" s="76"/>
    </row>
    <row r="2017" spans="7:7" x14ac:dyDescent="0.25">
      <c r="G2017" s="76"/>
    </row>
    <row r="2018" spans="7:7" x14ac:dyDescent="0.25">
      <c r="G2018" s="76"/>
    </row>
    <row r="2019" spans="7:7" x14ac:dyDescent="0.25">
      <c r="G2019" s="76"/>
    </row>
    <row r="2020" spans="7:7" x14ac:dyDescent="0.25">
      <c r="G2020" s="76"/>
    </row>
    <row r="2021" spans="7:7" x14ac:dyDescent="0.25">
      <c r="G2021" s="76"/>
    </row>
    <row r="2022" spans="7:7" x14ac:dyDescent="0.25">
      <c r="G2022" s="76"/>
    </row>
    <row r="2023" spans="7:7" x14ac:dyDescent="0.25">
      <c r="G2023" s="76"/>
    </row>
    <row r="2024" spans="7:7" x14ac:dyDescent="0.25">
      <c r="G2024" s="76"/>
    </row>
    <row r="2025" spans="7:7" x14ac:dyDescent="0.25">
      <c r="G2025" s="76"/>
    </row>
    <row r="2026" spans="7:7" x14ac:dyDescent="0.25">
      <c r="G2026" s="76"/>
    </row>
    <row r="2027" spans="7:7" x14ac:dyDescent="0.25">
      <c r="G2027" s="76"/>
    </row>
    <row r="2028" spans="7:7" x14ac:dyDescent="0.25">
      <c r="G2028" s="76"/>
    </row>
    <row r="2029" spans="7:7" x14ac:dyDescent="0.25">
      <c r="G2029" s="76"/>
    </row>
    <row r="2030" spans="7:7" x14ac:dyDescent="0.25">
      <c r="G2030" s="76"/>
    </row>
    <row r="2031" spans="7:7" x14ac:dyDescent="0.25">
      <c r="G2031" s="76"/>
    </row>
    <row r="2032" spans="7:7" x14ac:dyDescent="0.25">
      <c r="G2032" s="76"/>
    </row>
    <row r="2033" spans="7:7" x14ac:dyDescent="0.25">
      <c r="G2033" s="76"/>
    </row>
    <row r="2034" spans="7:7" x14ac:dyDescent="0.25">
      <c r="G2034" s="76"/>
    </row>
    <row r="2035" spans="7:7" x14ac:dyDescent="0.25">
      <c r="G2035" s="76"/>
    </row>
    <row r="2036" spans="7:7" x14ac:dyDescent="0.25">
      <c r="G2036" s="76"/>
    </row>
    <row r="2037" spans="7:7" x14ac:dyDescent="0.25">
      <c r="G2037" s="76"/>
    </row>
    <row r="2038" spans="7:7" x14ac:dyDescent="0.25">
      <c r="G2038" s="76"/>
    </row>
    <row r="2039" spans="7:7" x14ac:dyDescent="0.25">
      <c r="G2039" s="76"/>
    </row>
    <row r="2040" spans="7:7" x14ac:dyDescent="0.25">
      <c r="G2040" s="76"/>
    </row>
    <row r="2041" spans="7:7" x14ac:dyDescent="0.25">
      <c r="G2041" s="76"/>
    </row>
    <row r="2042" spans="7:7" x14ac:dyDescent="0.25">
      <c r="G2042" s="76"/>
    </row>
    <row r="2043" spans="7:7" x14ac:dyDescent="0.25">
      <c r="G2043" s="76"/>
    </row>
    <row r="2044" spans="7:7" x14ac:dyDescent="0.25">
      <c r="G2044" s="76"/>
    </row>
    <row r="2045" spans="7:7" x14ac:dyDescent="0.25">
      <c r="G2045" s="76"/>
    </row>
    <row r="2046" spans="7:7" x14ac:dyDescent="0.25">
      <c r="G2046" s="76"/>
    </row>
    <row r="2047" spans="7:7" x14ac:dyDescent="0.25">
      <c r="G2047" s="76"/>
    </row>
    <row r="2048" spans="7:7" x14ac:dyDescent="0.25">
      <c r="G2048" s="76"/>
    </row>
    <row r="2049" spans="7:7" x14ac:dyDescent="0.25">
      <c r="G2049" s="76"/>
    </row>
    <row r="2050" spans="7:7" x14ac:dyDescent="0.25">
      <c r="G2050" s="76"/>
    </row>
    <row r="2051" spans="7:7" x14ac:dyDescent="0.25">
      <c r="G2051" s="76"/>
    </row>
    <row r="2052" spans="7:7" x14ac:dyDescent="0.25">
      <c r="G2052" s="76"/>
    </row>
    <row r="2053" spans="7:7" x14ac:dyDescent="0.25">
      <c r="G2053" s="76"/>
    </row>
    <row r="2054" spans="7:7" x14ac:dyDescent="0.25">
      <c r="G2054" s="76"/>
    </row>
    <row r="2055" spans="7:7" x14ac:dyDescent="0.25">
      <c r="G2055" s="76"/>
    </row>
    <row r="2056" spans="7:7" x14ac:dyDescent="0.25">
      <c r="G2056" s="76"/>
    </row>
    <row r="2057" spans="7:7" x14ac:dyDescent="0.25">
      <c r="G2057" s="76"/>
    </row>
    <row r="2058" spans="7:7" x14ac:dyDescent="0.25">
      <c r="G2058" s="76"/>
    </row>
    <row r="2059" spans="7:7" x14ac:dyDescent="0.25">
      <c r="G2059" s="76"/>
    </row>
    <row r="2060" spans="7:7" x14ac:dyDescent="0.25">
      <c r="G2060" s="76"/>
    </row>
    <row r="2061" spans="7:7" x14ac:dyDescent="0.25">
      <c r="G2061" s="76"/>
    </row>
    <row r="2062" spans="7:7" x14ac:dyDescent="0.25">
      <c r="G2062" s="76"/>
    </row>
    <row r="2063" spans="7:7" x14ac:dyDescent="0.25">
      <c r="G2063" s="76"/>
    </row>
    <row r="2064" spans="7:7" x14ac:dyDescent="0.25">
      <c r="G2064" s="76"/>
    </row>
    <row r="2065" spans="7:7" x14ac:dyDescent="0.25">
      <c r="G2065" s="76"/>
    </row>
    <row r="2066" spans="7:7" x14ac:dyDescent="0.25">
      <c r="G2066" s="76"/>
    </row>
    <row r="2067" spans="7:7" x14ac:dyDescent="0.25">
      <c r="G2067" s="76"/>
    </row>
    <row r="2068" spans="7:7" x14ac:dyDescent="0.25">
      <c r="G2068" s="76"/>
    </row>
    <row r="2069" spans="7:7" x14ac:dyDescent="0.25">
      <c r="G2069" s="76"/>
    </row>
    <row r="2070" spans="7:7" x14ac:dyDescent="0.25">
      <c r="G2070" s="76"/>
    </row>
    <row r="2071" spans="7:7" x14ac:dyDescent="0.25">
      <c r="G2071" s="76"/>
    </row>
    <row r="2072" spans="7:7" x14ac:dyDescent="0.25">
      <c r="G2072" s="76"/>
    </row>
    <row r="2073" spans="7:7" x14ac:dyDescent="0.25">
      <c r="G2073" s="76"/>
    </row>
    <row r="2074" spans="7:7" x14ac:dyDescent="0.25">
      <c r="G2074" s="76"/>
    </row>
    <row r="2075" spans="7:7" x14ac:dyDescent="0.25">
      <c r="G2075" s="76"/>
    </row>
    <row r="2076" spans="7:7" x14ac:dyDescent="0.25">
      <c r="G2076" s="76"/>
    </row>
    <row r="2077" spans="7:7" x14ac:dyDescent="0.25">
      <c r="G2077" s="76"/>
    </row>
    <row r="2078" spans="7:7" x14ac:dyDescent="0.25">
      <c r="G2078" s="76"/>
    </row>
    <row r="2079" spans="7:7" x14ac:dyDescent="0.25">
      <c r="G2079" s="76"/>
    </row>
    <row r="2080" spans="7:7" x14ac:dyDescent="0.25">
      <c r="G2080" s="76"/>
    </row>
    <row r="2081" spans="7:7" x14ac:dyDescent="0.25">
      <c r="G2081" s="76"/>
    </row>
    <row r="2082" spans="7:7" x14ac:dyDescent="0.25">
      <c r="G2082" s="76"/>
    </row>
    <row r="2083" spans="7:7" x14ac:dyDescent="0.25">
      <c r="G2083" s="76"/>
    </row>
    <row r="2084" spans="7:7" x14ac:dyDescent="0.25">
      <c r="G2084" s="76"/>
    </row>
    <row r="2085" spans="7:7" x14ac:dyDescent="0.25">
      <c r="G2085" s="76"/>
    </row>
    <row r="2086" spans="7:7" x14ac:dyDescent="0.25">
      <c r="G2086" s="76"/>
    </row>
    <row r="2087" spans="7:7" x14ac:dyDescent="0.25">
      <c r="G2087" s="76"/>
    </row>
    <row r="2088" spans="7:7" x14ac:dyDescent="0.25">
      <c r="G2088" s="76"/>
    </row>
    <row r="2089" spans="7:7" x14ac:dyDescent="0.25">
      <c r="G2089" s="76"/>
    </row>
    <row r="2090" spans="7:7" x14ac:dyDescent="0.25">
      <c r="G2090" s="76"/>
    </row>
    <row r="2091" spans="7:7" x14ac:dyDescent="0.25">
      <c r="G2091" s="76"/>
    </row>
    <row r="2092" spans="7:7" x14ac:dyDescent="0.25">
      <c r="G2092" s="76"/>
    </row>
    <row r="2093" spans="7:7" x14ac:dyDescent="0.25">
      <c r="G2093" s="76"/>
    </row>
    <row r="2094" spans="7:7" x14ac:dyDescent="0.25">
      <c r="G2094" s="76"/>
    </row>
    <row r="2095" spans="7:7" x14ac:dyDescent="0.25">
      <c r="G2095" s="76"/>
    </row>
    <row r="2096" spans="7:7" x14ac:dyDescent="0.25">
      <c r="G2096" s="76"/>
    </row>
    <row r="2097" spans="7:7" x14ac:dyDescent="0.25">
      <c r="G2097" s="76"/>
    </row>
    <row r="2098" spans="7:7" x14ac:dyDescent="0.25">
      <c r="G2098" s="76"/>
    </row>
    <row r="2099" spans="7:7" x14ac:dyDescent="0.25">
      <c r="G2099" s="76"/>
    </row>
    <row r="2100" spans="7:7" x14ac:dyDescent="0.25">
      <c r="G2100" s="76"/>
    </row>
    <row r="2101" spans="7:7" x14ac:dyDescent="0.25">
      <c r="G2101" s="76"/>
    </row>
    <row r="2102" spans="7:7" x14ac:dyDescent="0.25">
      <c r="G2102" s="76"/>
    </row>
    <row r="2103" spans="7:7" x14ac:dyDescent="0.25">
      <c r="G2103" s="76"/>
    </row>
    <row r="2104" spans="7:7" x14ac:dyDescent="0.25">
      <c r="G2104" s="76"/>
    </row>
    <row r="2105" spans="7:7" x14ac:dyDescent="0.25">
      <c r="G2105" s="76"/>
    </row>
    <row r="2106" spans="7:7" x14ac:dyDescent="0.25">
      <c r="G2106" s="76"/>
    </row>
    <row r="2107" spans="7:7" x14ac:dyDescent="0.25">
      <c r="G2107" s="76"/>
    </row>
    <row r="2108" spans="7:7" x14ac:dyDescent="0.25">
      <c r="G2108" s="76"/>
    </row>
    <row r="2109" spans="7:7" x14ac:dyDescent="0.25">
      <c r="G2109" s="76"/>
    </row>
    <row r="2110" spans="7:7" x14ac:dyDescent="0.25">
      <c r="G2110" s="76"/>
    </row>
    <row r="2111" spans="7:7" x14ac:dyDescent="0.25">
      <c r="G2111" s="76"/>
    </row>
    <row r="2112" spans="7:7" x14ac:dyDescent="0.25">
      <c r="G2112" s="76"/>
    </row>
    <row r="2113" spans="7:7" x14ac:dyDescent="0.25">
      <c r="G2113" s="76"/>
    </row>
    <row r="2114" spans="7:7" x14ac:dyDescent="0.25">
      <c r="G2114" s="76"/>
    </row>
    <row r="2115" spans="7:7" x14ac:dyDescent="0.25">
      <c r="G2115" s="76"/>
    </row>
    <row r="2116" spans="7:7" x14ac:dyDescent="0.25">
      <c r="G2116" s="76"/>
    </row>
    <row r="2117" spans="7:7" x14ac:dyDescent="0.25">
      <c r="G2117" s="76"/>
    </row>
    <row r="2118" spans="7:7" x14ac:dyDescent="0.25">
      <c r="G2118" s="76"/>
    </row>
    <row r="2119" spans="7:7" x14ac:dyDescent="0.25">
      <c r="G2119" s="76"/>
    </row>
    <row r="2120" spans="7:7" x14ac:dyDescent="0.25">
      <c r="G2120" s="76"/>
    </row>
    <row r="2121" spans="7:7" x14ac:dyDescent="0.25">
      <c r="G2121" s="76"/>
    </row>
    <row r="2122" spans="7:7" x14ac:dyDescent="0.25">
      <c r="G2122" s="76"/>
    </row>
    <row r="2123" spans="7:7" x14ac:dyDescent="0.25">
      <c r="G2123" s="76"/>
    </row>
    <row r="2124" spans="7:7" x14ac:dyDescent="0.25">
      <c r="G2124" s="76"/>
    </row>
    <row r="2125" spans="7:7" x14ac:dyDescent="0.25">
      <c r="G2125" s="76"/>
    </row>
    <row r="2126" spans="7:7" x14ac:dyDescent="0.25">
      <c r="G2126" s="76"/>
    </row>
    <row r="2127" spans="7:7" x14ac:dyDescent="0.25">
      <c r="G2127" s="76"/>
    </row>
    <row r="2128" spans="7:7" x14ac:dyDescent="0.25">
      <c r="G2128" s="76"/>
    </row>
    <row r="2129" spans="7:7" x14ac:dyDescent="0.25">
      <c r="G2129" s="76"/>
    </row>
    <row r="2130" spans="7:7" x14ac:dyDescent="0.25">
      <c r="G2130" s="76"/>
    </row>
    <row r="2131" spans="7:7" x14ac:dyDescent="0.25">
      <c r="G2131" s="76"/>
    </row>
    <row r="2132" spans="7:7" x14ac:dyDescent="0.25">
      <c r="G2132" s="76"/>
    </row>
    <row r="2133" spans="7:7" x14ac:dyDescent="0.25">
      <c r="G2133" s="76"/>
    </row>
    <row r="2134" spans="7:7" x14ac:dyDescent="0.25">
      <c r="G2134" s="76"/>
    </row>
    <row r="2135" spans="7:7" x14ac:dyDescent="0.25">
      <c r="G2135" s="76"/>
    </row>
    <row r="2136" spans="7:7" x14ac:dyDescent="0.25">
      <c r="G2136" s="76"/>
    </row>
    <row r="2137" spans="7:7" x14ac:dyDescent="0.25">
      <c r="G2137" s="76"/>
    </row>
    <row r="2138" spans="7:7" x14ac:dyDescent="0.25">
      <c r="G2138" s="76"/>
    </row>
    <row r="2139" spans="7:7" x14ac:dyDescent="0.25">
      <c r="G2139" s="76"/>
    </row>
    <row r="2140" spans="7:7" x14ac:dyDescent="0.25">
      <c r="G2140" s="76"/>
    </row>
    <row r="2141" spans="7:7" x14ac:dyDescent="0.25">
      <c r="G2141" s="76"/>
    </row>
    <row r="2142" spans="7:7" x14ac:dyDescent="0.25">
      <c r="G2142" s="76"/>
    </row>
    <row r="2143" spans="7:7" x14ac:dyDescent="0.25">
      <c r="G2143" s="76"/>
    </row>
    <row r="2144" spans="7:7" x14ac:dyDescent="0.25">
      <c r="G2144" s="76"/>
    </row>
    <row r="2145" spans="7:7" x14ac:dyDescent="0.25">
      <c r="G2145" s="76"/>
    </row>
    <row r="2146" spans="7:7" x14ac:dyDescent="0.25">
      <c r="G2146" s="76"/>
    </row>
    <row r="2147" spans="7:7" x14ac:dyDescent="0.25">
      <c r="G2147" s="76"/>
    </row>
    <row r="2148" spans="7:7" x14ac:dyDescent="0.25">
      <c r="G2148" s="76"/>
    </row>
    <row r="2149" spans="7:7" x14ac:dyDescent="0.25">
      <c r="G2149" s="76"/>
    </row>
    <row r="2150" spans="7:7" x14ac:dyDescent="0.25">
      <c r="G2150" s="76"/>
    </row>
    <row r="2151" spans="7:7" x14ac:dyDescent="0.25">
      <c r="G2151" s="76"/>
    </row>
    <row r="2152" spans="7:7" x14ac:dyDescent="0.25">
      <c r="G2152" s="76"/>
    </row>
    <row r="2153" spans="7:7" x14ac:dyDescent="0.25">
      <c r="G2153" s="76"/>
    </row>
    <row r="2154" spans="7:7" x14ac:dyDescent="0.25">
      <c r="G2154" s="76"/>
    </row>
    <row r="2155" spans="7:7" x14ac:dyDescent="0.25">
      <c r="G2155" s="76"/>
    </row>
    <row r="2156" spans="7:7" x14ac:dyDescent="0.25">
      <c r="G2156" s="76"/>
    </row>
    <row r="2157" spans="7:7" x14ac:dyDescent="0.25">
      <c r="G2157" s="76"/>
    </row>
    <row r="2158" spans="7:7" x14ac:dyDescent="0.25">
      <c r="G2158" s="76"/>
    </row>
    <row r="2159" spans="7:7" x14ac:dyDescent="0.25">
      <c r="G2159" s="76"/>
    </row>
    <row r="2160" spans="7:7" x14ac:dyDescent="0.25">
      <c r="G2160" s="76"/>
    </row>
    <row r="2161" spans="7:7" x14ac:dyDescent="0.25">
      <c r="G2161" s="76"/>
    </row>
    <row r="2162" spans="7:7" x14ac:dyDescent="0.25">
      <c r="G2162" s="76"/>
    </row>
    <row r="2163" spans="7:7" x14ac:dyDescent="0.25">
      <c r="G2163" s="76"/>
    </row>
    <row r="2164" spans="7:7" x14ac:dyDescent="0.25">
      <c r="G2164" s="76"/>
    </row>
    <row r="2165" spans="7:7" x14ac:dyDescent="0.25">
      <c r="G2165" s="76"/>
    </row>
    <row r="2166" spans="7:7" x14ac:dyDescent="0.25">
      <c r="G2166" s="76"/>
    </row>
    <row r="2167" spans="7:7" x14ac:dyDescent="0.25">
      <c r="G2167" s="76"/>
    </row>
    <row r="2168" spans="7:7" x14ac:dyDescent="0.25">
      <c r="G2168" s="76"/>
    </row>
    <row r="2169" spans="7:7" x14ac:dyDescent="0.25">
      <c r="G2169" s="76"/>
    </row>
    <row r="2170" spans="7:7" x14ac:dyDescent="0.25">
      <c r="G2170" s="76"/>
    </row>
    <row r="2171" spans="7:7" x14ac:dyDescent="0.25">
      <c r="G2171" s="76"/>
    </row>
    <row r="2172" spans="7:7" x14ac:dyDescent="0.25">
      <c r="G2172" s="76"/>
    </row>
    <row r="2173" spans="7:7" x14ac:dyDescent="0.25">
      <c r="G2173" s="76"/>
    </row>
    <row r="2174" spans="7:7" x14ac:dyDescent="0.25">
      <c r="G2174" s="76"/>
    </row>
    <row r="2175" spans="7:7" x14ac:dyDescent="0.25">
      <c r="G2175" s="76"/>
    </row>
    <row r="2176" spans="7:7" x14ac:dyDescent="0.25">
      <c r="G2176" s="76"/>
    </row>
    <row r="2177" spans="7:7" x14ac:dyDescent="0.25">
      <c r="G2177" s="76"/>
    </row>
    <row r="2178" spans="7:7" x14ac:dyDescent="0.25">
      <c r="G2178" s="76"/>
    </row>
    <row r="2179" spans="7:7" x14ac:dyDescent="0.25">
      <c r="G2179" s="76"/>
    </row>
    <row r="2180" spans="7:7" x14ac:dyDescent="0.25">
      <c r="G2180" s="76"/>
    </row>
    <row r="2181" spans="7:7" x14ac:dyDescent="0.25">
      <c r="G2181" s="76"/>
    </row>
    <row r="2182" spans="7:7" x14ac:dyDescent="0.25">
      <c r="G2182" s="76"/>
    </row>
    <row r="2183" spans="7:7" x14ac:dyDescent="0.25">
      <c r="G2183" s="76"/>
    </row>
    <row r="2184" spans="7:7" x14ac:dyDescent="0.25">
      <c r="G2184" s="76"/>
    </row>
    <row r="2185" spans="7:7" x14ac:dyDescent="0.25">
      <c r="G2185" s="76"/>
    </row>
    <row r="2186" spans="7:7" x14ac:dyDescent="0.25">
      <c r="G2186" s="76"/>
    </row>
    <row r="2187" spans="7:7" x14ac:dyDescent="0.25">
      <c r="G2187" s="76"/>
    </row>
    <row r="2188" spans="7:7" x14ac:dyDescent="0.25">
      <c r="G2188" s="76"/>
    </row>
    <row r="2189" spans="7:7" x14ac:dyDescent="0.25">
      <c r="G2189" s="76"/>
    </row>
    <row r="2190" spans="7:7" x14ac:dyDescent="0.25">
      <c r="G2190" s="76"/>
    </row>
    <row r="2191" spans="7:7" x14ac:dyDescent="0.25">
      <c r="G2191" s="76"/>
    </row>
    <row r="2192" spans="7:7" x14ac:dyDescent="0.25">
      <c r="G2192" s="76"/>
    </row>
    <row r="2193" spans="7:7" x14ac:dyDescent="0.25">
      <c r="G2193" s="76"/>
    </row>
    <row r="2194" spans="7:7" x14ac:dyDescent="0.25">
      <c r="G2194" s="76"/>
    </row>
  </sheetData>
  <mergeCells count="10">
    <mergeCell ref="Y3:AA3"/>
    <mergeCell ref="AP3:AP4"/>
    <mergeCell ref="A3:N3"/>
    <mergeCell ref="AW3:AX3"/>
    <mergeCell ref="AJ3:AJ4"/>
    <mergeCell ref="AK3:AK4"/>
    <mergeCell ref="AQ3:AR3"/>
    <mergeCell ref="AS3:AT3"/>
    <mergeCell ref="AN3:AO3"/>
    <mergeCell ref="AL3:AM3"/>
  </mergeCells>
  <phoneticPr fontId="2" type="noConversion"/>
  <conditionalFormatting sqref="G5:G2194">
    <cfRule type="cellIs" dxfId="2" priority="3" operator="equal">
      <formula>"P"</formula>
    </cfRule>
  </conditionalFormatting>
  <conditionalFormatting sqref="G5:G1048576">
    <cfRule type="cellIs" dxfId="1" priority="1" operator="equal">
      <formula>"B"</formula>
    </cfRule>
    <cfRule type="cellIs" dxfId="0" priority="2" operator="equal">
      <formula>"P"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Sheet1</vt:lpstr>
      <vt:lpstr>Strategy1-Old</vt:lpstr>
      <vt:lpstr>Strategy-Rule</vt:lpstr>
      <vt:lpstr>Strategy1-PD-TG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 Singh</dc:creator>
  <cp:lastModifiedBy>Abhay Kumar Singh</cp:lastModifiedBy>
  <dcterms:created xsi:type="dcterms:W3CDTF">2023-05-24T03:48:47Z</dcterms:created>
  <dcterms:modified xsi:type="dcterms:W3CDTF">2023-05-27T06:09:13Z</dcterms:modified>
</cp:coreProperties>
</file>