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DB3E4FAB-F149-4FEF-8F1F-F6BDF2257910}" xr6:coauthVersionLast="47" xr6:coauthVersionMax="47" xr10:uidLastSave="{00000000-0000-0000-0000-000000000000}"/>
  <bookViews>
    <workbookView xWindow="-120" yWindow="-120" windowWidth="20730" windowHeight="11160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1" i="1"/>
  <c r="E12" i="1"/>
  <c r="E13" i="1"/>
  <c r="E14" i="1"/>
  <c r="E15" i="1"/>
  <c r="E16" i="1"/>
  <c r="E17" i="1"/>
  <c r="E10" i="1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10" i="4"/>
  <c r="U101" i="4"/>
  <c r="AN7" i="4"/>
  <c r="AN8" i="4" s="1"/>
  <c r="AN9" i="4"/>
  <c r="AN10" i="4" s="1"/>
  <c r="AN11" i="4" s="1"/>
  <c r="AN12" i="4" s="1"/>
  <c r="AN13" i="4" s="1"/>
  <c r="AN14" i="4" s="1"/>
  <c r="AN15" i="4"/>
  <c r="AN16" i="4" s="1"/>
  <c r="AN17" i="4" s="1"/>
  <c r="AN18" i="4" s="1"/>
  <c r="AN19" i="4"/>
  <c r="AN20" i="4"/>
  <c r="AN21" i="4" s="1"/>
  <c r="AN22" i="4" s="1"/>
  <c r="AN23" i="4"/>
  <c r="AN24" i="4"/>
  <c r="AN25" i="4" s="1"/>
  <c r="AN26" i="4"/>
  <c r="AN27" i="4"/>
  <c r="AN28" i="4" s="1"/>
  <c r="AN29" i="4"/>
  <c r="AN30" i="4"/>
  <c r="AN31" i="4" s="1"/>
  <c r="AN32" i="4"/>
  <c r="AN33" i="4" s="1"/>
  <c r="AN34" i="4"/>
  <c r="AN35" i="4" s="1"/>
  <c r="AN36" i="4" s="1"/>
  <c r="AN37" i="4" s="1"/>
  <c r="AN38" i="4"/>
  <c r="AN39" i="4"/>
  <c r="AN40" i="4"/>
  <c r="AN41" i="4" s="1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6" i="4"/>
  <c r="AN5" i="4"/>
  <c r="AL102" i="4"/>
  <c r="AK102" i="4"/>
  <c r="AU10" i="4"/>
  <c r="O101" i="4" l="1"/>
  <c r="M101" i="4"/>
  <c r="U102" i="4"/>
  <c r="O102" i="4"/>
  <c r="N102" i="4"/>
  <c r="M102" i="4"/>
  <c r="K102" i="4"/>
  <c r="D92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A51" i="4" s="1"/>
  <c r="G51" i="4"/>
  <c r="G52" i="4"/>
  <c r="G53" i="4"/>
  <c r="G54" i="4"/>
  <c r="G55" i="4"/>
  <c r="G56" i="4"/>
  <c r="G57" i="4"/>
  <c r="G58" i="4"/>
  <c r="A59" i="4" s="1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A75" i="4" s="1"/>
  <c r="G75" i="4"/>
  <c r="G76" i="4"/>
  <c r="G77" i="4"/>
  <c r="G78" i="4"/>
  <c r="G79" i="4"/>
  <c r="G80" i="4"/>
  <c r="G81" i="4"/>
  <c r="G82" i="4"/>
  <c r="A83" i="4" s="1"/>
  <c r="G83" i="4"/>
  <c r="G84" i="4"/>
  <c r="G85" i="4"/>
  <c r="G86" i="4"/>
  <c r="G87" i="4"/>
  <c r="G88" i="4"/>
  <c r="G89" i="4"/>
  <c r="G90" i="4"/>
  <c r="A91" i="4" s="1"/>
  <c r="G91" i="4"/>
  <c r="G92" i="4"/>
  <c r="G93" i="4"/>
  <c r="G94" i="4"/>
  <c r="G95" i="4"/>
  <c r="G96" i="4"/>
  <c r="G97" i="4"/>
  <c r="G98" i="4"/>
  <c r="G99" i="4"/>
  <c r="G100" i="4"/>
  <c r="A52" i="4"/>
  <c r="A60" i="4"/>
  <c r="A62" i="4"/>
  <c r="A67" i="4"/>
  <c r="A68" i="4"/>
  <c r="A76" i="4"/>
  <c r="A84" i="4"/>
  <c r="A92" i="4"/>
  <c r="A100" i="4"/>
  <c r="AX10" i="4"/>
  <c r="G6" i="4"/>
  <c r="G7" i="4"/>
  <c r="G8" i="4"/>
  <c r="G9" i="4"/>
  <c r="G5" i="4"/>
  <c r="O97" i="4" l="1"/>
  <c r="AL98" i="4"/>
  <c r="U97" i="4"/>
  <c r="C66" i="4"/>
  <c r="O65" i="4"/>
  <c r="AL66" i="4"/>
  <c r="U65" i="4"/>
  <c r="AL6" i="4"/>
  <c r="M96" i="4"/>
  <c r="O96" i="4"/>
  <c r="AL97" i="4"/>
  <c r="U96" i="4"/>
  <c r="A73" i="4"/>
  <c r="O72" i="4"/>
  <c r="AL73" i="4"/>
  <c r="U72" i="4"/>
  <c r="O48" i="4"/>
  <c r="AL49" i="4"/>
  <c r="U48" i="4"/>
  <c r="B88" i="4"/>
  <c r="AL88" i="4"/>
  <c r="U87" i="4"/>
  <c r="O87" i="4"/>
  <c r="D80" i="4"/>
  <c r="AL80" i="4"/>
  <c r="U79" i="4"/>
  <c r="O79" i="4"/>
  <c r="AL72" i="4"/>
  <c r="U71" i="4"/>
  <c r="O71" i="4"/>
  <c r="AL64" i="4"/>
  <c r="U63" i="4"/>
  <c r="O63" i="4"/>
  <c r="AL56" i="4"/>
  <c r="U55" i="4"/>
  <c r="O55" i="4"/>
  <c r="AL48" i="4"/>
  <c r="U47" i="4"/>
  <c r="O47" i="4"/>
  <c r="B95" i="4"/>
  <c r="AL95" i="4"/>
  <c r="U94" i="4"/>
  <c r="O94" i="4"/>
  <c r="A87" i="4"/>
  <c r="AL87" i="4"/>
  <c r="U86" i="4"/>
  <c r="O86" i="4"/>
  <c r="B79" i="4"/>
  <c r="AL79" i="4"/>
  <c r="U78" i="4"/>
  <c r="O78" i="4"/>
  <c r="M70" i="4"/>
  <c r="AL71" i="4"/>
  <c r="U70" i="4"/>
  <c r="O70" i="4"/>
  <c r="AL63" i="4"/>
  <c r="U62" i="4"/>
  <c r="O62" i="4"/>
  <c r="B55" i="4"/>
  <c r="AL55" i="4"/>
  <c r="U54" i="4"/>
  <c r="O54" i="4"/>
  <c r="M46" i="4"/>
  <c r="AL47" i="4"/>
  <c r="U46" i="4"/>
  <c r="O46" i="4"/>
  <c r="M89" i="4"/>
  <c r="O89" i="4"/>
  <c r="AL90" i="4"/>
  <c r="U89" i="4"/>
  <c r="D57" i="4"/>
  <c r="O56" i="4"/>
  <c r="AL57" i="4"/>
  <c r="U56" i="4"/>
  <c r="O73" i="4"/>
  <c r="AL74" i="4"/>
  <c r="U73" i="4"/>
  <c r="O49" i="4"/>
  <c r="AL50" i="4"/>
  <c r="U49" i="4"/>
  <c r="M88" i="4"/>
  <c r="O88" i="4"/>
  <c r="AL89" i="4"/>
  <c r="U88" i="4"/>
  <c r="M64" i="4"/>
  <c r="O64" i="4"/>
  <c r="AL65" i="4"/>
  <c r="U64" i="4"/>
  <c r="M95" i="4"/>
  <c r="AL96" i="4"/>
  <c r="U95" i="4"/>
  <c r="O95" i="4"/>
  <c r="Q94" i="4"/>
  <c r="U93" i="4"/>
  <c r="O93" i="4"/>
  <c r="AL94" i="4"/>
  <c r="Q78" i="4"/>
  <c r="U77" i="4"/>
  <c r="O77" i="4"/>
  <c r="AL78" i="4"/>
  <c r="C62" i="4"/>
  <c r="U61" i="4"/>
  <c r="O61" i="4"/>
  <c r="AL62" i="4"/>
  <c r="Q101" i="4"/>
  <c r="U100" i="4"/>
  <c r="Q85" i="4"/>
  <c r="U84" i="4"/>
  <c r="O84" i="4"/>
  <c r="AL85" i="4"/>
  <c r="M68" i="4"/>
  <c r="U68" i="4"/>
  <c r="O68" i="4"/>
  <c r="AL69" i="4"/>
  <c r="A53" i="4"/>
  <c r="U52" i="4"/>
  <c r="O52" i="4"/>
  <c r="AL53" i="4"/>
  <c r="Q100" i="4"/>
  <c r="U99" i="4"/>
  <c r="O99" i="4"/>
  <c r="AL100" i="4"/>
  <c r="Q92" i="4"/>
  <c r="U91" i="4"/>
  <c r="O91" i="4"/>
  <c r="AL92" i="4"/>
  <c r="Q84" i="4"/>
  <c r="U83" i="4"/>
  <c r="O83" i="4"/>
  <c r="AL84" i="4"/>
  <c r="C76" i="4"/>
  <c r="U75" i="4"/>
  <c r="O75" i="4"/>
  <c r="AL76" i="4"/>
  <c r="C68" i="4"/>
  <c r="U67" i="4"/>
  <c r="O67" i="4"/>
  <c r="AL68" i="4"/>
  <c r="C60" i="4"/>
  <c r="U59" i="4"/>
  <c r="O59" i="4"/>
  <c r="AL60" i="4"/>
  <c r="C52" i="4"/>
  <c r="U51" i="4"/>
  <c r="O51" i="4"/>
  <c r="AL52" i="4"/>
  <c r="B82" i="4"/>
  <c r="O81" i="4"/>
  <c r="AL82" i="4"/>
  <c r="U81" i="4"/>
  <c r="M57" i="4"/>
  <c r="O57" i="4"/>
  <c r="AL58" i="4"/>
  <c r="U57" i="4"/>
  <c r="O80" i="4"/>
  <c r="AL81" i="4"/>
  <c r="U80" i="4"/>
  <c r="A86" i="4"/>
  <c r="U85" i="4"/>
  <c r="O85" i="4"/>
  <c r="AL86" i="4"/>
  <c r="A70" i="4"/>
  <c r="U69" i="4"/>
  <c r="O69" i="4"/>
  <c r="AL70" i="4"/>
  <c r="A54" i="4"/>
  <c r="U53" i="4"/>
  <c r="O53" i="4"/>
  <c r="AL54" i="4"/>
  <c r="Q93" i="4"/>
  <c r="U92" i="4"/>
  <c r="O92" i="4"/>
  <c r="AL93" i="4"/>
  <c r="Q77" i="4"/>
  <c r="U76" i="4"/>
  <c r="O76" i="4"/>
  <c r="AL77" i="4"/>
  <c r="M60" i="4"/>
  <c r="U60" i="4"/>
  <c r="O60" i="4"/>
  <c r="AL61" i="4"/>
  <c r="Q99" i="4"/>
  <c r="O98" i="4"/>
  <c r="AL99" i="4"/>
  <c r="U98" i="4"/>
  <c r="Q91" i="4"/>
  <c r="O90" i="4"/>
  <c r="AL91" i="4"/>
  <c r="U90" i="4"/>
  <c r="Q83" i="4"/>
  <c r="O82" i="4"/>
  <c r="AL83" i="4"/>
  <c r="U82" i="4"/>
  <c r="C75" i="4"/>
  <c r="O74" i="4"/>
  <c r="AL75" i="4"/>
  <c r="U74" i="4"/>
  <c r="C67" i="4"/>
  <c r="O66" i="4"/>
  <c r="AL67" i="4"/>
  <c r="U66" i="4"/>
  <c r="C59" i="4"/>
  <c r="O58" i="4"/>
  <c r="AL59" i="4"/>
  <c r="U58" i="4"/>
  <c r="C51" i="4"/>
  <c r="O50" i="4"/>
  <c r="AL51" i="4"/>
  <c r="U50" i="4"/>
  <c r="A61" i="4"/>
  <c r="A57" i="4"/>
  <c r="C93" i="4"/>
  <c r="D76" i="4"/>
  <c r="M82" i="4"/>
  <c r="M66" i="4"/>
  <c r="A99" i="4"/>
  <c r="A47" i="4"/>
  <c r="B83" i="4"/>
  <c r="B75" i="4"/>
  <c r="M100" i="4"/>
  <c r="D77" i="4"/>
  <c r="K101" i="4"/>
  <c r="AV102" i="4" s="1"/>
  <c r="M84" i="4"/>
  <c r="A89" i="4"/>
  <c r="C77" i="4"/>
  <c r="M83" i="4"/>
  <c r="A78" i="4"/>
  <c r="B67" i="4"/>
  <c r="C61" i="4"/>
  <c r="Q89" i="4"/>
  <c r="M59" i="4"/>
  <c r="D61" i="4"/>
  <c r="A77" i="4"/>
  <c r="D93" i="4"/>
  <c r="D60" i="4"/>
  <c r="Q88" i="4"/>
  <c r="B59" i="4"/>
  <c r="C86" i="4"/>
  <c r="C70" i="4"/>
  <c r="C54" i="4"/>
  <c r="Q86" i="4"/>
  <c r="M99" i="4"/>
  <c r="M76" i="4"/>
  <c r="M58" i="4"/>
  <c r="Q87" i="4"/>
  <c r="A85" i="4"/>
  <c r="B51" i="4"/>
  <c r="D85" i="4"/>
  <c r="D69" i="4"/>
  <c r="D53" i="4"/>
  <c r="Q97" i="4"/>
  <c r="Q81" i="4"/>
  <c r="M98" i="4"/>
  <c r="M75" i="4"/>
  <c r="M52" i="4"/>
  <c r="A94" i="4"/>
  <c r="A69" i="4"/>
  <c r="A55" i="4"/>
  <c r="C85" i="4"/>
  <c r="C69" i="4"/>
  <c r="C53" i="4"/>
  <c r="Q96" i="4"/>
  <c r="Q80" i="4"/>
  <c r="M92" i="4"/>
  <c r="M74" i="4"/>
  <c r="M51" i="4"/>
  <c r="A93" i="4"/>
  <c r="B99" i="4"/>
  <c r="D84" i="4"/>
  <c r="D68" i="4"/>
  <c r="D52" i="4"/>
  <c r="Q95" i="4"/>
  <c r="Q79" i="4"/>
  <c r="M91" i="4"/>
  <c r="M50" i="4"/>
  <c r="A79" i="4"/>
  <c r="B91" i="4"/>
  <c r="C94" i="4"/>
  <c r="C78" i="4"/>
  <c r="M90" i="4"/>
  <c r="M67" i="4"/>
  <c r="A98" i="4"/>
  <c r="S97" i="4"/>
  <c r="T97" i="4"/>
  <c r="J98" i="4"/>
  <c r="AK98" i="4"/>
  <c r="N98" i="4"/>
  <c r="K98" i="4"/>
  <c r="A74" i="4"/>
  <c r="Q74" i="4"/>
  <c r="S73" i="4"/>
  <c r="T73" i="4"/>
  <c r="N74" i="4"/>
  <c r="AK74" i="4"/>
  <c r="K74" i="4"/>
  <c r="J74" i="4"/>
  <c r="A50" i="4"/>
  <c r="Q50" i="4"/>
  <c r="S49" i="4"/>
  <c r="T49" i="4"/>
  <c r="N50" i="4"/>
  <c r="AK50" i="4"/>
  <c r="K50" i="4"/>
  <c r="J50" i="4"/>
  <c r="C74" i="4"/>
  <c r="B74" i="4"/>
  <c r="A64" i="4"/>
  <c r="AK64" i="4"/>
  <c r="N64" i="4"/>
  <c r="K64" i="4"/>
  <c r="J64" i="4"/>
  <c r="S63" i="4"/>
  <c r="Q64" i="4"/>
  <c r="T63" i="4"/>
  <c r="A56" i="4"/>
  <c r="AK56" i="4"/>
  <c r="N56" i="4"/>
  <c r="K56" i="4"/>
  <c r="J56" i="4"/>
  <c r="T55" i="4"/>
  <c r="S55" i="4"/>
  <c r="Q56" i="4"/>
  <c r="B97" i="4"/>
  <c r="B65" i="4"/>
  <c r="B49" i="4"/>
  <c r="C97" i="4"/>
  <c r="A97" i="4"/>
  <c r="AK87" i="4"/>
  <c r="T86" i="4"/>
  <c r="N87" i="4"/>
  <c r="K87" i="4"/>
  <c r="J87" i="4"/>
  <c r="S86" i="4"/>
  <c r="D72" i="4"/>
  <c r="D56" i="4"/>
  <c r="M97" i="4"/>
  <c r="M81" i="4"/>
  <c r="M73" i="4"/>
  <c r="M65" i="4"/>
  <c r="M49" i="4"/>
  <c r="A90" i="4"/>
  <c r="S89" i="4"/>
  <c r="T89" i="4"/>
  <c r="K90" i="4"/>
  <c r="AK90" i="4"/>
  <c r="J90" i="4"/>
  <c r="N90" i="4"/>
  <c r="A58" i="4"/>
  <c r="Q58" i="4"/>
  <c r="S57" i="4"/>
  <c r="T57" i="4"/>
  <c r="J58" i="4"/>
  <c r="N58" i="4"/>
  <c r="K58" i="4"/>
  <c r="AK58" i="4"/>
  <c r="C98" i="4"/>
  <c r="C50" i="4"/>
  <c r="AK81" i="4"/>
  <c r="T80" i="4"/>
  <c r="S80" i="4"/>
  <c r="J81" i="4"/>
  <c r="N81" i="4"/>
  <c r="K81" i="4"/>
  <c r="AK49" i="4"/>
  <c r="T48" i="4"/>
  <c r="S48" i="4"/>
  <c r="K49" i="4"/>
  <c r="Q49" i="4"/>
  <c r="J49" i="4"/>
  <c r="N49" i="4"/>
  <c r="D73" i="4"/>
  <c r="D49" i="4"/>
  <c r="A88" i="4"/>
  <c r="AK88" i="4"/>
  <c r="N88" i="4"/>
  <c r="K88" i="4"/>
  <c r="J88" i="4"/>
  <c r="S87" i="4"/>
  <c r="T87" i="4"/>
  <c r="A48" i="4"/>
  <c r="AK48" i="4"/>
  <c r="N48" i="4"/>
  <c r="K48" i="4"/>
  <c r="J48" i="4"/>
  <c r="Q48" i="4"/>
  <c r="S47" i="4"/>
  <c r="T47" i="4"/>
  <c r="B81" i="4"/>
  <c r="C57" i="4"/>
  <c r="N10" i="4"/>
  <c r="B72" i="4"/>
  <c r="A95" i="4"/>
  <c r="A63" i="4"/>
  <c r="T93" i="4"/>
  <c r="S93" i="4"/>
  <c r="N94" i="4"/>
  <c r="AK94" i="4"/>
  <c r="J94" i="4"/>
  <c r="K94" i="4"/>
  <c r="T85" i="4"/>
  <c r="S85" i="4"/>
  <c r="K86" i="4"/>
  <c r="AK86" i="4"/>
  <c r="J86" i="4"/>
  <c r="N86" i="4"/>
  <c r="T77" i="4"/>
  <c r="S77" i="4"/>
  <c r="J78" i="4"/>
  <c r="N78" i="4"/>
  <c r="AK78" i="4"/>
  <c r="K78" i="4"/>
  <c r="T69" i="4"/>
  <c r="Q70" i="4"/>
  <c r="S69" i="4"/>
  <c r="J70" i="4"/>
  <c r="K70" i="4"/>
  <c r="AK70" i="4"/>
  <c r="N70" i="4"/>
  <c r="T61" i="4"/>
  <c r="Q62" i="4"/>
  <c r="S61" i="4"/>
  <c r="AK62" i="4"/>
  <c r="J62" i="4"/>
  <c r="N62" i="4"/>
  <c r="K62" i="4"/>
  <c r="T53" i="4"/>
  <c r="Q54" i="4"/>
  <c r="S53" i="4"/>
  <c r="AK54" i="4"/>
  <c r="N54" i="4"/>
  <c r="K54" i="4"/>
  <c r="J54" i="4"/>
  <c r="B87" i="4"/>
  <c r="B71" i="4"/>
  <c r="B63" i="4"/>
  <c r="B47" i="4"/>
  <c r="C96" i="4"/>
  <c r="C92" i="4"/>
  <c r="C88" i="4"/>
  <c r="C84" i="4"/>
  <c r="C80" i="4"/>
  <c r="C72" i="4"/>
  <c r="C64" i="4"/>
  <c r="C56" i="4"/>
  <c r="C48" i="4"/>
  <c r="M80" i="4"/>
  <c r="M72" i="4"/>
  <c r="M56" i="4"/>
  <c r="M48" i="4"/>
  <c r="A66" i="4"/>
  <c r="Q66" i="4"/>
  <c r="S65" i="4"/>
  <c r="T65" i="4"/>
  <c r="K66" i="4"/>
  <c r="AK66" i="4"/>
  <c r="N66" i="4"/>
  <c r="J66" i="4"/>
  <c r="C90" i="4"/>
  <c r="C58" i="4"/>
  <c r="AK89" i="4"/>
  <c r="T88" i="4"/>
  <c r="K89" i="4"/>
  <c r="N89" i="4"/>
  <c r="S88" i="4"/>
  <c r="J89" i="4"/>
  <c r="B50" i="4"/>
  <c r="A72" i="4"/>
  <c r="AK72" i="4"/>
  <c r="N72" i="4"/>
  <c r="K72" i="4"/>
  <c r="J72" i="4"/>
  <c r="T71" i="4"/>
  <c r="Q72" i="4"/>
  <c r="S71" i="4"/>
  <c r="B89" i="4"/>
  <c r="AK95" i="4"/>
  <c r="T94" i="4"/>
  <c r="N95" i="4"/>
  <c r="K95" i="4"/>
  <c r="J95" i="4"/>
  <c r="S94" i="4"/>
  <c r="AK79" i="4"/>
  <c r="T78" i="4"/>
  <c r="N79" i="4"/>
  <c r="K79" i="4"/>
  <c r="J79" i="4"/>
  <c r="S78" i="4"/>
  <c r="AK55" i="4"/>
  <c r="T54" i="4"/>
  <c r="N55" i="4"/>
  <c r="K55" i="4"/>
  <c r="J55" i="4"/>
  <c r="Q55" i="4"/>
  <c r="S54" i="4"/>
  <c r="B96" i="4"/>
  <c r="B64" i="4"/>
  <c r="D88" i="4"/>
  <c r="D64" i="4"/>
  <c r="D48" i="4"/>
  <c r="N101" i="4"/>
  <c r="AK101" i="4"/>
  <c r="AL101" i="4"/>
  <c r="T92" i="4"/>
  <c r="N93" i="4"/>
  <c r="K93" i="4"/>
  <c r="J93" i="4"/>
  <c r="AK93" i="4"/>
  <c r="S92" i="4"/>
  <c r="T84" i="4"/>
  <c r="N85" i="4"/>
  <c r="K85" i="4"/>
  <c r="J85" i="4"/>
  <c r="AK85" i="4"/>
  <c r="S84" i="4"/>
  <c r="T76" i="4"/>
  <c r="N77" i="4"/>
  <c r="K77" i="4"/>
  <c r="J77" i="4"/>
  <c r="AK77" i="4"/>
  <c r="S76" i="4"/>
  <c r="T68" i="4"/>
  <c r="N69" i="4"/>
  <c r="K69" i="4"/>
  <c r="J69" i="4"/>
  <c r="AK69" i="4"/>
  <c r="Q69" i="4"/>
  <c r="S68" i="4"/>
  <c r="T60" i="4"/>
  <c r="N61" i="4"/>
  <c r="K61" i="4"/>
  <c r="J61" i="4"/>
  <c r="AK61" i="4"/>
  <c r="S60" i="4"/>
  <c r="Q61" i="4"/>
  <c r="T52" i="4"/>
  <c r="N53" i="4"/>
  <c r="K53" i="4"/>
  <c r="J53" i="4"/>
  <c r="AK53" i="4"/>
  <c r="S52" i="4"/>
  <c r="Q53" i="4"/>
  <c r="B94" i="4"/>
  <c r="B86" i="4"/>
  <c r="B78" i="4"/>
  <c r="B70" i="4"/>
  <c r="B62" i="4"/>
  <c r="B54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M87" i="4"/>
  <c r="M79" i="4"/>
  <c r="M71" i="4"/>
  <c r="M63" i="4"/>
  <c r="M55" i="4"/>
  <c r="M47" i="4"/>
  <c r="AK97" i="4"/>
  <c r="T96" i="4"/>
  <c r="N97" i="4"/>
  <c r="S96" i="4"/>
  <c r="J97" i="4"/>
  <c r="K97" i="4"/>
  <c r="AK65" i="4"/>
  <c r="T64" i="4"/>
  <c r="K65" i="4"/>
  <c r="Q65" i="4"/>
  <c r="S64" i="4"/>
  <c r="J65" i="4"/>
  <c r="N65" i="4"/>
  <c r="B90" i="4"/>
  <c r="B58" i="4"/>
  <c r="D89" i="4"/>
  <c r="D81" i="4"/>
  <c r="D65" i="4"/>
  <c r="A96" i="4"/>
  <c r="AK96" i="4"/>
  <c r="N96" i="4"/>
  <c r="K96" i="4"/>
  <c r="J96" i="4"/>
  <c r="S95" i="4"/>
  <c r="T95" i="4"/>
  <c r="A65" i="4"/>
  <c r="AK63" i="4"/>
  <c r="T62" i="4"/>
  <c r="N63" i="4"/>
  <c r="K63" i="4"/>
  <c r="J63" i="4"/>
  <c r="Q63" i="4"/>
  <c r="S62" i="4"/>
  <c r="B80" i="4"/>
  <c r="B56" i="4"/>
  <c r="D96" i="4"/>
  <c r="A71" i="4"/>
  <c r="N100" i="4"/>
  <c r="K100" i="4"/>
  <c r="J100" i="4"/>
  <c r="AK100" i="4"/>
  <c r="N92" i="4"/>
  <c r="K92" i="4"/>
  <c r="J92" i="4"/>
  <c r="S91" i="4"/>
  <c r="AK92" i="4"/>
  <c r="T91" i="4"/>
  <c r="N84" i="4"/>
  <c r="K84" i="4"/>
  <c r="J84" i="4"/>
  <c r="S83" i="4"/>
  <c r="AK84" i="4"/>
  <c r="T83" i="4"/>
  <c r="N76" i="4"/>
  <c r="K76" i="4"/>
  <c r="J76" i="4"/>
  <c r="Q76" i="4"/>
  <c r="S75" i="4"/>
  <c r="AK76" i="4"/>
  <c r="T75" i="4"/>
  <c r="N68" i="4"/>
  <c r="K68" i="4"/>
  <c r="J68" i="4"/>
  <c r="Q68" i="4"/>
  <c r="S67" i="4"/>
  <c r="AK68" i="4"/>
  <c r="T67" i="4"/>
  <c r="N60" i="4"/>
  <c r="K60" i="4"/>
  <c r="J60" i="4"/>
  <c r="Q60" i="4"/>
  <c r="S59" i="4"/>
  <c r="AK60" i="4"/>
  <c r="T59" i="4"/>
  <c r="N52" i="4"/>
  <c r="K52" i="4"/>
  <c r="J52" i="4"/>
  <c r="Q52" i="4"/>
  <c r="S51" i="4"/>
  <c r="AK52" i="4"/>
  <c r="T51" i="4"/>
  <c r="B93" i="4"/>
  <c r="B85" i="4"/>
  <c r="B77" i="4"/>
  <c r="B69" i="4"/>
  <c r="B61" i="4"/>
  <c r="B53" i="4"/>
  <c r="C99" i="4"/>
  <c r="C95" i="4"/>
  <c r="C91" i="4"/>
  <c r="C87" i="4"/>
  <c r="C83" i="4"/>
  <c r="C79" i="4"/>
  <c r="C71" i="4"/>
  <c r="C63" i="4"/>
  <c r="C55" i="4"/>
  <c r="C47" i="4"/>
  <c r="M94" i="4"/>
  <c r="M86" i="4"/>
  <c r="M78" i="4"/>
  <c r="M62" i="4"/>
  <c r="M54" i="4"/>
  <c r="A82" i="4"/>
  <c r="S81" i="4"/>
  <c r="T81" i="4"/>
  <c r="J82" i="4"/>
  <c r="K82" i="4"/>
  <c r="N82" i="4"/>
  <c r="AK82" i="4"/>
  <c r="C82" i="4"/>
  <c r="AK73" i="4"/>
  <c r="T72" i="4"/>
  <c r="N73" i="4"/>
  <c r="S72" i="4"/>
  <c r="K73" i="4"/>
  <c r="Q73" i="4"/>
  <c r="J73" i="4"/>
  <c r="AK57" i="4"/>
  <c r="T56" i="4"/>
  <c r="J57" i="4"/>
  <c r="S56" i="4"/>
  <c r="N57" i="4"/>
  <c r="K57" i="4"/>
  <c r="Q57" i="4"/>
  <c r="B98" i="4"/>
  <c r="B66" i="4"/>
  <c r="D97" i="4"/>
  <c r="A80" i="4"/>
  <c r="AK80" i="4"/>
  <c r="N80" i="4"/>
  <c r="K80" i="4"/>
  <c r="J80" i="4"/>
  <c r="T79" i="4"/>
  <c r="S79" i="4"/>
  <c r="B73" i="4"/>
  <c r="B57" i="4"/>
  <c r="C89" i="4"/>
  <c r="C81" i="4"/>
  <c r="C73" i="4"/>
  <c r="C65" i="4"/>
  <c r="C49" i="4"/>
  <c r="AK71" i="4"/>
  <c r="T70" i="4"/>
  <c r="N71" i="4"/>
  <c r="K71" i="4"/>
  <c r="J71" i="4"/>
  <c r="Q71" i="4"/>
  <c r="S70" i="4"/>
  <c r="AK47" i="4"/>
  <c r="T46" i="4"/>
  <c r="N47" i="4"/>
  <c r="K47" i="4"/>
  <c r="J47" i="4"/>
  <c r="Q47" i="4"/>
  <c r="S46" i="4"/>
  <c r="B48" i="4"/>
  <c r="A81" i="4"/>
  <c r="A49" i="4"/>
  <c r="N99" i="4"/>
  <c r="K99" i="4"/>
  <c r="J99" i="4"/>
  <c r="S98" i="4"/>
  <c r="T98" i="4"/>
  <c r="AK99" i="4"/>
  <c r="N91" i="4"/>
  <c r="K91" i="4"/>
  <c r="J91" i="4"/>
  <c r="S90" i="4"/>
  <c r="AK91" i="4"/>
  <c r="T90" i="4"/>
  <c r="N83" i="4"/>
  <c r="K83" i="4"/>
  <c r="J83" i="4"/>
  <c r="S82" i="4"/>
  <c r="AK83" i="4"/>
  <c r="T82" i="4"/>
  <c r="N75" i="4"/>
  <c r="K75" i="4"/>
  <c r="J75" i="4"/>
  <c r="Q75" i="4"/>
  <c r="S74" i="4"/>
  <c r="AK75" i="4"/>
  <c r="T74" i="4"/>
  <c r="N67" i="4"/>
  <c r="K67" i="4"/>
  <c r="J67" i="4"/>
  <c r="Q67" i="4"/>
  <c r="S66" i="4"/>
  <c r="T66" i="4"/>
  <c r="AK67" i="4"/>
  <c r="N59" i="4"/>
  <c r="K59" i="4"/>
  <c r="J59" i="4"/>
  <c r="Q59" i="4"/>
  <c r="S58" i="4"/>
  <c r="T58" i="4"/>
  <c r="AK59" i="4"/>
  <c r="N51" i="4"/>
  <c r="K51" i="4"/>
  <c r="J51" i="4"/>
  <c r="Q51" i="4"/>
  <c r="S50" i="4"/>
  <c r="AK51" i="4"/>
  <c r="T50" i="4"/>
  <c r="B92" i="4"/>
  <c r="B84" i="4"/>
  <c r="B76" i="4"/>
  <c r="B68" i="4"/>
  <c r="B60" i="4"/>
  <c r="B5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Q98" i="4"/>
  <c r="Q90" i="4"/>
  <c r="Q82" i="4"/>
  <c r="M93" i="4"/>
  <c r="M85" i="4"/>
  <c r="M77" i="4"/>
  <c r="M69" i="4"/>
  <c r="M61" i="4"/>
  <c r="M53" i="4"/>
  <c r="O100" i="4"/>
  <c r="AK5" i="4"/>
  <c r="B6" i="4" s="1"/>
  <c r="AK6" i="4"/>
  <c r="AK7" i="4"/>
  <c r="B8" i="4" s="1"/>
  <c r="AK8" i="4"/>
  <c r="B9" i="4" s="1"/>
  <c r="AK9" i="4"/>
  <c r="AI5" i="4"/>
  <c r="AI6" i="4"/>
  <c r="AI7" i="4"/>
  <c r="AI8" i="4"/>
  <c r="AI9" i="4"/>
  <c r="R10" i="4"/>
  <c r="B7" i="4" l="1"/>
  <c r="I6" i="4"/>
  <c r="AL7" i="4"/>
  <c r="AM5" i="4"/>
  <c r="AM6" i="4" s="1"/>
  <c r="AM7" i="4" s="1"/>
  <c r="AW10" i="4"/>
  <c r="AY10" i="4" s="1"/>
  <c r="BF43" i="4"/>
  <c r="BF41" i="4"/>
  <c r="BF42" i="4"/>
  <c r="BF40" i="4"/>
  <c r="AV10" i="4"/>
  <c r="AT1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8" i="4"/>
  <c r="BF9" i="4"/>
  <c r="BF10" i="4"/>
  <c r="BF11" i="4"/>
  <c r="BF5" i="4"/>
  <c r="BF6" i="4"/>
  <c r="BF7" i="4"/>
  <c r="BF4" i="4"/>
  <c r="AD10" i="4"/>
  <c r="AM31" i="4"/>
  <c r="AM32" i="4" s="1"/>
  <c r="AM33" i="4"/>
  <c r="AM34" i="4" s="1"/>
  <c r="AM35" i="4" s="1"/>
  <c r="AM36" i="4"/>
  <c r="AM37" i="4"/>
  <c r="AM38" i="4" s="1"/>
  <c r="AM39" i="4" s="1"/>
  <c r="AM40" i="4"/>
  <c r="AM41" i="4" s="1"/>
  <c r="AM42" i="4" s="1"/>
  <c r="AM43" i="4" s="1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1" i="2"/>
  <c r="U22" i="2" s="1"/>
  <c r="A1" i="2"/>
  <c r="AL8" i="4" l="1"/>
  <c r="I7" i="4"/>
  <c r="AU102" i="4"/>
  <c r="AU101" i="4"/>
  <c r="AW102" i="4"/>
  <c r="V20" i="2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28" i="2"/>
  <c r="U32" i="2"/>
  <c r="D32" i="2" s="1"/>
  <c r="U41" i="2"/>
  <c r="AS93" i="4"/>
  <c r="AS85" i="4"/>
  <c r="AS77" i="4"/>
  <c r="AS69" i="4"/>
  <c r="AS61" i="4"/>
  <c r="AS53" i="4"/>
  <c r="AS45" i="4"/>
  <c r="AS37" i="4"/>
  <c r="AS98" i="4"/>
  <c r="AS90" i="4"/>
  <c r="AS82" i="4"/>
  <c r="AS74" i="4"/>
  <c r="AS66" i="4"/>
  <c r="AS58" i="4"/>
  <c r="AS50" i="4"/>
  <c r="AS42" i="4"/>
  <c r="AS86" i="4"/>
  <c r="AS100" i="4"/>
  <c r="AS92" i="4"/>
  <c r="AS97" i="4"/>
  <c r="AS89" i="4"/>
  <c r="AS81" i="4"/>
  <c r="AS73" i="4"/>
  <c r="AS65" i="4"/>
  <c r="AS57" i="4"/>
  <c r="AS49" i="4"/>
  <c r="AS41" i="4"/>
  <c r="AS96" i="4"/>
  <c r="AS88" i="4"/>
  <c r="AS80" i="4"/>
  <c r="AS72" i="4"/>
  <c r="AS64" i="4"/>
  <c r="AS56" i="4"/>
  <c r="AS48" i="4"/>
  <c r="AS40" i="4"/>
  <c r="AS95" i="4"/>
  <c r="AS87" i="4"/>
  <c r="AS79" i="4"/>
  <c r="AS71" i="4"/>
  <c r="AS63" i="4"/>
  <c r="AS55" i="4"/>
  <c r="AS47" i="4"/>
  <c r="AS39" i="4"/>
  <c r="AS84" i="4"/>
  <c r="AS76" i="4"/>
  <c r="AS68" i="4"/>
  <c r="AS60" i="4"/>
  <c r="AS52" i="4"/>
  <c r="AS44" i="4"/>
  <c r="AS36" i="4"/>
  <c r="AS99" i="4"/>
  <c r="AS91" i="4"/>
  <c r="AS83" i="4"/>
  <c r="AS75" i="4"/>
  <c r="AS67" i="4"/>
  <c r="AS59" i="4"/>
  <c r="AS51" i="4"/>
  <c r="AS43" i="4"/>
  <c r="AS38" i="4"/>
  <c r="AS54" i="4"/>
  <c r="AS94" i="4"/>
  <c r="AS46" i="4"/>
  <c r="AS62" i="4"/>
  <c r="AS78" i="4"/>
  <c r="AS70" i="4"/>
  <c r="AQ97" i="4"/>
  <c r="AQ81" i="4"/>
  <c r="AQ73" i="4"/>
  <c r="AQ65" i="4"/>
  <c r="AQ49" i="4"/>
  <c r="AQ41" i="4"/>
  <c r="AR33" i="4"/>
  <c r="AQ95" i="4"/>
  <c r="AQ87" i="4"/>
  <c r="AQ79" i="4"/>
  <c r="AQ71" i="4"/>
  <c r="AQ63" i="4"/>
  <c r="AQ55" i="4"/>
  <c r="AQ47" i="4"/>
  <c r="AR16" i="4"/>
  <c r="AQ89" i="4"/>
  <c r="AQ85" i="4"/>
  <c r="AQ77" i="4"/>
  <c r="AQ69" i="4"/>
  <c r="AQ57" i="4"/>
  <c r="AQ53" i="4"/>
  <c r="AQ45" i="4"/>
  <c r="AQ37" i="4"/>
  <c r="AR14" i="4"/>
  <c r="AR98" i="4"/>
  <c r="AR90" i="4"/>
  <c r="AR82" i="4"/>
  <c r="AR74" i="4"/>
  <c r="AR66" i="4"/>
  <c r="AR58" i="4"/>
  <c r="AR50" i="4"/>
  <c r="AR42" i="4"/>
  <c r="AR34" i="4"/>
  <c r="AR26" i="4"/>
  <c r="AR97" i="4"/>
  <c r="AR89" i="4"/>
  <c r="AR81" i="4"/>
  <c r="AR73" i="4"/>
  <c r="AR65" i="4"/>
  <c r="AR57" i="4"/>
  <c r="AR49" i="4"/>
  <c r="AR41" i="4"/>
  <c r="AR25" i="4"/>
  <c r="AR15" i="4"/>
  <c r="AR96" i="4"/>
  <c r="AR88" i="4"/>
  <c r="AR80" i="4"/>
  <c r="AR72" i="4"/>
  <c r="AR64" i="4"/>
  <c r="AR56" i="4"/>
  <c r="AR48" i="4"/>
  <c r="AR40" i="4"/>
  <c r="AR32" i="4"/>
  <c r="AR24" i="4"/>
  <c r="AR95" i="4"/>
  <c r="AR87" i="4"/>
  <c r="AR79" i="4"/>
  <c r="AR71" i="4"/>
  <c r="AR63" i="4"/>
  <c r="AR55" i="4"/>
  <c r="AR47" i="4"/>
  <c r="AR39" i="4"/>
  <c r="AR31" i="4"/>
  <c r="AR23" i="4"/>
  <c r="AR13" i="4"/>
  <c r="AR100" i="4"/>
  <c r="AR92" i="4"/>
  <c r="AR86" i="4"/>
  <c r="AR76" i="4"/>
  <c r="AR68" i="4"/>
  <c r="AR60" i="4"/>
  <c r="AR52" i="4"/>
  <c r="AR46" i="4"/>
  <c r="AR36" i="4"/>
  <c r="AR28" i="4"/>
  <c r="AR20" i="4"/>
  <c r="AR99" i="4"/>
  <c r="AR91" i="4"/>
  <c r="AR83" i="4"/>
  <c r="AR75" i="4"/>
  <c r="AR67" i="4"/>
  <c r="AR61" i="4"/>
  <c r="AR53" i="4"/>
  <c r="AR43" i="4"/>
  <c r="AR35" i="4"/>
  <c r="AR27" i="4"/>
  <c r="AR19" i="4"/>
  <c r="AR84" i="4"/>
  <c r="AR44" i="4"/>
  <c r="AR59" i="4"/>
  <c r="AR12" i="4"/>
  <c r="AR94" i="4"/>
  <c r="AR78" i="4"/>
  <c r="AR70" i="4"/>
  <c r="AR62" i="4"/>
  <c r="AR54" i="4"/>
  <c r="AR38" i="4"/>
  <c r="AR30" i="4"/>
  <c r="AR22" i="4"/>
  <c r="AR51" i="4"/>
  <c r="AR93" i="4"/>
  <c r="AR85" i="4"/>
  <c r="AR77" i="4"/>
  <c r="AR69" i="4"/>
  <c r="AR45" i="4"/>
  <c r="AR37" i="4"/>
  <c r="AR29" i="4"/>
  <c r="AR21" i="4"/>
  <c r="AR11" i="4"/>
  <c r="AR18" i="4"/>
  <c r="AR17" i="4"/>
  <c r="AQ100" i="4"/>
  <c r="AQ92" i="4"/>
  <c r="AQ84" i="4"/>
  <c r="AQ76" i="4"/>
  <c r="AQ68" i="4"/>
  <c r="AQ60" i="4"/>
  <c r="AQ52" i="4"/>
  <c r="AQ44" i="4"/>
  <c r="AQ99" i="4"/>
  <c r="AQ91" i="4"/>
  <c r="AQ83" i="4"/>
  <c r="AQ75" i="4"/>
  <c r="AQ67" i="4"/>
  <c r="AQ59" i="4"/>
  <c r="AQ51" i="4"/>
  <c r="AQ43" i="4"/>
  <c r="AQ98" i="4"/>
  <c r="AQ90" i="4"/>
  <c r="AQ82" i="4"/>
  <c r="AQ74" i="4"/>
  <c r="AQ66" i="4"/>
  <c r="AQ58" i="4"/>
  <c r="AQ50" i="4"/>
  <c r="AQ42" i="4"/>
  <c r="AQ93" i="4"/>
  <c r="AQ61" i="4"/>
  <c r="AM8" i="4"/>
  <c r="AQ96" i="4"/>
  <c r="AQ88" i="4"/>
  <c r="AQ80" i="4"/>
  <c r="AQ72" i="4"/>
  <c r="AQ64" i="4"/>
  <c r="AQ56" i="4"/>
  <c r="AQ48" i="4"/>
  <c r="AQ40" i="4"/>
  <c r="AQ39" i="4"/>
  <c r="AQ94" i="4"/>
  <c r="AQ86" i="4"/>
  <c r="AQ78" i="4"/>
  <c r="AQ70" i="4"/>
  <c r="AQ62" i="4"/>
  <c r="AQ54" i="4"/>
  <c r="AQ46" i="4"/>
  <c r="AQ38" i="4"/>
  <c r="AP15" i="4"/>
  <c r="AO93" i="4"/>
  <c r="AO85" i="4"/>
  <c r="AO77" i="4"/>
  <c r="AO69" i="4"/>
  <c r="AO61" i="4"/>
  <c r="AO53" i="4"/>
  <c r="AO45" i="4"/>
  <c r="AO37" i="4"/>
  <c r="AP14" i="4"/>
  <c r="AP95" i="4"/>
  <c r="AP87" i="4"/>
  <c r="AP79" i="4"/>
  <c r="AP71" i="4"/>
  <c r="AP63" i="4"/>
  <c r="AP55" i="4"/>
  <c r="AP47" i="4"/>
  <c r="AP39" i="4"/>
  <c r="AP31" i="4"/>
  <c r="AP23" i="4"/>
  <c r="AO96" i="4"/>
  <c r="AO88" i="4"/>
  <c r="AO80" i="4"/>
  <c r="AO72" i="4"/>
  <c r="AO64" i="4"/>
  <c r="AO56" i="4"/>
  <c r="AO48" i="4"/>
  <c r="AO40" i="4"/>
  <c r="AP98" i="4"/>
  <c r="AP90" i="4"/>
  <c r="AP82" i="4"/>
  <c r="AP74" i="4"/>
  <c r="AP66" i="4"/>
  <c r="AP58" i="4"/>
  <c r="AP50" i="4"/>
  <c r="AP42" i="4"/>
  <c r="AP34" i="4"/>
  <c r="AP26" i="4"/>
  <c r="AP10" i="4"/>
  <c r="AP13" i="4"/>
  <c r="AO100" i="4"/>
  <c r="AO92" i="4"/>
  <c r="AO84" i="4"/>
  <c r="AO76" i="4"/>
  <c r="AO68" i="4"/>
  <c r="AO60" i="4"/>
  <c r="AO52" i="4"/>
  <c r="AO44" i="4"/>
  <c r="AO36" i="4"/>
  <c r="AP94" i="4"/>
  <c r="AP86" i="4"/>
  <c r="AP78" i="4"/>
  <c r="AP70" i="4"/>
  <c r="AP62" i="4"/>
  <c r="AP54" i="4"/>
  <c r="AP46" i="4"/>
  <c r="AP38" i="4"/>
  <c r="AP30" i="4"/>
  <c r="AP22" i="4"/>
  <c r="AO99" i="4"/>
  <c r="AO89" i="4"/>
  <c r="AO83" i="4"/>
  <c r="AO73" i="4"/>
  <c r="AO65" i="4"/>
  <c r="AO59" i="4"/>
  <c r="AO49" i="4"/>
  <c r="AO43" i="4"/>
  <c r="AP12" i="4"/>
  <c r="AP93" i="4"/>
  <c r="AP85" i="4"/>
  <c r="AP77" i="4"/>
  <c r="AP69" i="4"/>
  <c r="AP61" i="4"/>
  <c r="AP53" i="4"/>
  <c r="AP45" i="4"/>
  <c r="AP37" i="4"/>
  <c r="AP29" i="4"/>
  <c r="AP21" i="4"/>
  <c r="AO98" i="4"/>
  <c r="AO90" i="4"/>
  <c r="AO82" i="4"/>
  <c r="AO74" i="4"/>
  <c r="AO66" i="4"/>
  <c r="AO58" i="4"/>
  <c r="AO50" i="4"/>
  <c r="AO42" i="4"/>
  <c r="AP100" i="4"/>
  <c r="AP92" i="4"/>
  <c r="AP84" i="4"/>
  <c r="AP76" i="4"/>
  <c r="AP68" i="4"/>
  <c r="AP60" i="4"/>
  <c r="AP52" i="4"/>
  <c r="AP44" i="4"/>
  <c r="AP36" i="4"/>
  <c r="AP28" i="4"/>
  <c r="AP20" i="4"/>
  <c r="AP99" i="4"/>
  <c r="AP91" i="4"/>
  <c r="AP83" i="4"/>
  <c r="AP75" i="4"/>
  <c r="AP67" i="4"/>
  <c r="AP59" i="4"/>
  <c r="AP51" i="4"/>
  <c r="AP43" i="4"/>
  <c r="AP35" i="4"/>
  <c r="AP27" i="4"/>
  <c r="AP11" i="4"/>
  <c r="AO95" i="4"/>
  <c r="AO87" i="4"/>
  <c r="AO79" i="4"/>
  <c r="AO71" i="4"/>
  <c r="AO63" i="4"/>
  <c r="AO55" i="4"/>
  <c r="AO47" i="4"/>
  <c r="AO39" i="4"/>
  <c r="AP19" i="4"/>
  <c r="AP80" i="4"/>
  <c r="AP72" i="4"/>
  <c r="AP64" i="4"/>
  <c r="AP56" i="4"/>
  <c r="AP48" i="4"/>
  <c r="AP40" i="4"/>
  <c r="AP32" i="4"/>
  <c r="AP24" i="4"/>
  <c r="AO94" i="4"/>
  <c r="AO86" i="4"/>
  <c r="AO78" i="4"/>
  <c r="AO70" i="4"/>
  <c r="AO62" i="4"/>
  <c r="AO54" i="4"/>
  <c r="AO46" i="4"/>
  <c r="AO38" i="4"/>
  <c r="AP96" i="4"/>
  <c r="AP88" i="4"/>
  <c r="AO41" i="4"/>
  <c r="AO57" i="4"/>
  <c r="AP17" i="4"/>
  <c r="AP25" i="4"/>
  <c r="AP33" i="4"/>
  <c r="AP41" i="4"/>
  <c r="AP49" i="4"/>
  <c r="AP57" i="4"/>
  <c r="AP65" i="4"/>
  <c r="AP73" i="4"/>
  <c r="AP81" i="4"/>
  <c r="AP89" i="4"/>
  <c r="AP97" i="4"/>
  <c r="AO97" i="4"/>
  <c r="AP18" i="4"/>
  <c r="AO81" i="4"/>
  <c r="AO51" i="4"/>
  <c r="AO67" i="4"/>
  <c r="AO75" i="4"/>
  <c r="AO91" i="4"/>
  <c r="AP16" i="4"/>
  <c r="AF11" i="2"/>
  <c r="AF12" i="2"/>
  <c r="Z98" i="2"/>
  <c r="Z90" i="2"/>
  <c r="Z82" i="2"/>
  <c r="Z74" i="2"/>
  <c r="Z66" i="2"/>
  <c r="Z58" i="2"/>
  <c r="Z50" i="2"/>
  <c r="AA41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39" i="2"/>
  <c r="Z52" i="2"/>
  <c r="Y51" i="2"/>
  <c r="Y59" i="2"/>
  <c r="Y99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X97" i="2"/>
  <c r="X89" i="2"/>
  <c r="X81" i="2"/>
  <c r="X57" i="2"/>
  <c r="W61" i="2"/>
  <c r="W57" i="2"/>
  <c r="W53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X33" i="2" l="1"/>
  <c r="Z21" i="2"/>
  <c r="Z32" i="2"/>
  <c r="D41" i="2"/>
  <c r="U42" i="2"/>
  <c r="AL9" i="4"/>
  <c r="I9" i="4"/>
  <c r="I8" i="4"/>
  <c r="X46" i="2"/>
  <c r="W42" i="2"/>
  <c r="W43" i="2"/>
  <c r="Z45" i="2"/>
  <c r="Z44" i="2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AA42" i="2"/>
  <c r="G42" i="2" s="1"/>
  <c r="Y43" i="2"/>
  <c r="AA43" i="2"/>
  <c r="G43" i="2" s="1"/>
  <c r="X36" i="2"/>
  <c r="Z43" i="2"/>
  <c r="X44" i="2"/>
  <c r="Z35" i="2"/>
  <c r="X37" i="2"/>
  <c r="Z42" i="2"/>
  <c r="R42" i="2" s="1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AD79" i="4"/>
  <c r="AD65" i="4"/>
  <c r="AD98" i="4"/>
  <c r="AD87" i="4"/>
  <c r="R98" i="2"/>
  <c r="R90" i="2"/>
  <c r="AD77" i="4"/>
  <c r="AD64" i="4"/>
  <c r="AD42" i="4"/>
  <c r="AD85" i="4"/>
  <c r="AD41" i="4"/>
  <c r="AD55" i="4"/>
  <c r="AD70" i="4"/>
  <c r="AD81" i="4"/>
  <c r="AD47" i="4"/>
  <c r="AD74" i="4"/>
  <c r="AD97" i="4"/>
  <c r="AD59" i="4"/>
  <c r="AD75" i="4"/>
  <c r="AD53" i="4"/>
  <c r="AD83" i="4"/>
  <c r="AD96" i="4"/>
  <c r="AD60" i="4"/>
  <c r="AD89" i="4"/>
  <c r="AD48" i="4"/>
  <c r="AD76" i="4"/>
  <c r="AD51" i="4"/>
  <c r="AD82" i="4"/>
  <c r="AD92" i="4"/>
  <c r="AD57" i="4"/>
  <c r="AD63" i="4"/>
  <c r="AD73" i="4"/>
  <c r="AD91" i="4"/>
  <c r="AD54" i="4"/>
  <c r="AD40" i="4"/>
  <c r="AD68" i="4"/>
  <c r="AD37" i="4"/>
  <c r="AD88" i="4"/>
  <c r="AD52" i="4"/>
  <c r="AD66" i="4"/>
  <c r="AD45" i="4"/>
  <c r="AD95" i="4"/>
  <c r="AD71" i="4"/>
  <c r="AD94" i="4"/>
  <c r="AD90" i="4"/>
  <c r="AD67" i="4"/>
  <c r="AD46" i="4"/>
  <c r="AD39" i="4"/>
  <c r="AD80" i="4"/>
  <c r="AD44" i="4"/>
  <c r="AD69" i="4"/>
  <c r="AD49" i="4"/>
  <c r="AD58" i="4"/>
  <c r="AD99" i="4"/>
  <c r="AD38" i="4"/>
  <c r="AD72" i="4"/>
  <c r="AD100" i="4"/>
  <c r="AD50" i="4"/>
  <c r="AD61" i="4"/>
  <c r="AD93" i="4"/>
  <c r="AD43" i="4"/>
  <c r="AD86" i="4"/>
  <c r="AD56" i="4"/>
  <c r="AD84" i="4"/>
  <c r="R82" i="2"/>
  <c r="AD62" i="4"/>
  <c r="R50" i="2"/>
  <c r="AD78" i="4"/>
  <c r="AB67" i="4"/>
  <c r="AC67" i="4"/>
  <c r="AB43" i="4"/>
  <c r="AC43" i="4"/>
  <c r="AC98" i="4"/>
  <c r="AB98" i="4"/>
  <c r="AB80" i="4"/>
  <c r="AC80" i="4"/>
  <c r="AM9" i="4"/>
  <c r="AC97" i="4"/>
  <c r="AB97" i="4"/>
  <c r="AC78" i="4"/>
  <c r="AB78" i="4"/>
  <c r="AB55" i="4"/>
  <c r="AC55" i="4"/>
  <c r="AC42" i="4"/>
  <c r="AB42" i="4"/>
  <c r="AB59" i="4"/>
  <c r="AC59" i="4"/>
  <c r="AB84" i="4"/>
  <c r="AC84" i="4"/>
  <c r="AB88" i="4"/>
  <c r="AC88" i="4"/>
  <c r="AC45" i="4"/>
  <c r="AB45" i="4"/>
  <c r="AB51" i="4"/>
  <c r="AC51" i="4"/>
  <c r="AB76" i="4"/>
  <c r="AC76" i="4"/>
  <c r="AC37" i="4"/>
  <c r="AB37" i="4"/>
  <c r="AC86" i="4"/>
  <c r="AB86" i="4"/>
  <c r="AB63" i="4"/>
  <c r="AC63" i="4"/>
  <c r="AC50" i="4"/>
  <c r="AB50" i="4"/>
  <c r="AC65" i="4"/>
  <c r="AB65" i="4"/>
  <c r="AB92" i="4"/>
  <c r="AC92" i="4"/>
  <c r="AB96" i="4"/>
  <c r="AC96" i="4"/>
  <c r="AC53" i="4"/>
  <c r="AB53" i="4"/>
  <c r="AC90" i="4"/>
  <c r="AB90" i="4"/>
  <c r="R80" i="2"/>
  <c r="AC94" i="4"/>
  <c r="AB94" i="4"/>
  <c r="AB71" i="4"/>
  <c r="AC71" i="4"/>
  <c r="AC58" i="4"/>
  <c r="AB58" i="4"/>
  <c r="AC73" i="4"/>
  <c r="AB73" i="4"/>
  <c r="AB36" i="4"/>
  <c r="AC36" i="4"/>
  <c r="AC100" i="4"/>
  <c r="AB100" i="4"/>
  <c r="AB40" i="4"/>
  <c r="AC40" i="4"/>
  <c r="AC61" i="4"/>
  <c r="AB61" i="4"/>
  <c r="AB39" i="4"/>
  <c r="AC39" i="4"/>
  <c r="AB72" i="4"/>
  <c r="AC72" i="4"/>
  <c r="AB47" i="4"/>
  <c r="AC47" i="4"/>
  <c r="AC38" i="4"/>
  <c r="AB38" i="4"/>
  <c r="AB79" i="4"/>
  <c r="AC79" i="4"/>
  <c r="AC66" i="4"/>
  <c r="AB66" i="4"/>
  <c r="AB83" i="4"/>
  <c r="AC83" i="4"/>
  <c r="AB44" i="4"/>
  <c r="AC44" i="4"/>
  <c r="AB48" i="4"/>
  <c r="AC48" i="4"/>
  <c r="AC69" i="4"/>
  <c r="AB69" i="4"/>
  <c r="AC62" i="4"/>
  <c r="AB62" i="4"/>
  <c r="AC70" i="4"/>
  <c r="AB70" i="4"/>
  <c r="R79" i="2"/>
  <c r="AB91" i="4"/>
  <c r="AC91" i="4"/>
  <c r="AC81" i="4"/>
  <c r="AB81" i="4"/>
  <c r="AC57" i="4"/>
  <c r="AB57" i="4"/>
  <c r="AC46" i="4"/>
  <c r="AB46" i="4"/>
  <c r="AB87" i="4"/>
  <c r="AC87" i="4"/>
  <c r="AC74" i="4"/>
  <c r="AB74" i="4"/>
  <c r="AC89" i="4"/>
  <c r="AB89" i="4"/>
  <c r="AB52" i="4"/>
  <c r="AC52" i="4"/>
  <c r="AB56" i="4"/>
  <c r="AC56" i="4"/>
  <c r="AC77" i="4"/>
  <c r="AB77" i="4"/>
  <c r="AB68" i="4"/>
  <c r="AC68" i="4"/>
  <c r="AC93" i="4"/>
  <c r="AB93" i="4"/>
  <c r="AC49" i="4"/>
  <c r="AB49" i="4"/>
  <c r="AB75" i="4"/>
  <c r="AC75" i="4"/>
  <c r="AC41" i="4"/>
  <c r="AB41" i="4"/>
  <c r="AC54" i="4"/>
  <c r="AB54" i="4"/>
  <c r="AB95" i="4"/>
  <c r="AC95" i="4"/>
  <c r="AC82" i="4"/>
  <c r="AB82" i="4"/>
  <c r="AC99" i="4"/>
  <c r="AB99" i="4"/>
  <c r="AB60" i="4"/>
  <c r="AC60" i="4"/>
  <c r="AB64" i="4"/>
  <c r="AC64" i="4"/>
  <c r="AC85" i="4"/>
  <c r="AB85" i="4"/>
  <c r="R66" i="2"/>
  <c r="R87" i="2"/>
  <c r="R88" i="2"/>
  <c r="R74" i="2"/>
  <c r="AG12" i="2"/>
  <c r="AH12" i="2"/>
  <c r="AG11" i="2"/>
  <c r="AH11" i="2"/>
  <c r="AF13" i="2"/>
  <c r="AF14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62" i="2"/>
  <c r="Q62" i="2"/>
  <c r="P77" i="2"/>
  <c r="Q77" i="2"/>
  <c r="Q58" i="2"/>
  <c r="P58" i="2"/>
  <c r="R78" i="2"/>
  <c r="R61" i="2"/>
  <c r="R100" i="2"/>
  <c r="D8" i="2"/>
  <c r="U9" i="2"/>
  <c r="D42" i="2" l="1"/>
  <c r="U43" i="2"/>
  <c r="U44" i="2" s="1"/>
  <c r="AL44" i="4"/>
  <c r="AK44" i="4"/>
  <c r="AL36" i="4"/>
  <c r="AK36" i="4"/>
  <c r="G40" i="2"/>
  <c r="R37" i="2"/>
  <c r="R34" i="2"/>
  <c r="R36" i="2"/>
  <c r="H38" i="2"/>
  <c r="H36" i="2"/>
  <c r="P37" i="2"/>
  <c r="R43" i="2"/>
  <c r="H37" i="2"/>
  <c r="P36" i="2"/>
  <c r="Q37" i="2"/>
  <c r="H39" i="2"/>
  <c r="X24" i="2"/>
  <c r="E37" i="2"/>
  <c r="H43" i="2"/>
  <c r="Z23" i="2"/>
  <c r="H42" i="2"/>
  <c r="X25" i="2"/>
  <c r="Z22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Y25" i="2"/>
  <c r="R25" i="2" s="1"/>
  <c r="U30" i="2"/>
  <c r="Y32" i="2" s="1"/>
  <c r="R32" i="2" s="1"/>
  <c r="D29" i="2"/>
  <c r="AS10" i="4"/>
  <c r="AM10" i="4"/>
  <c r="AO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D44" i="2" l="1"/>
  <c r="Y47" i="2"/>
  <c r="R47" i="2" s="1"/>
  <c r="W49" i="2"/>
  <c r="AA49" i="2"/>
  <c r="D43" i="2"/>
  <c r="AA47" i="2"/>
  <c r="Y44" i="2"/>
  <c r="R44" i="2" s="1"/>
  <c r="W46" i="2"/>
  <c r="AA45" i="2"/>
  <c r="Y46" i="2"/>
  <c r="R46" i="2" s="1"/>
  <c r="W45" i="2"/>
  <c r="AA44" i="2"/>
  <c r="AA48" i="2"/>
  <c r="W44" i="2"/>
  <c r="Y45" i="2"/>
  <c r="R45" i="2" s="1"/>
  <c r="W47" i="2"/>
  <c r="W48" i="2"/>
  <c r="AA46" i="2"/>
  <c r="U26" i="2"/>
  <c r="E9" i="2"/>
  <c r="Y26" i="2"/>
  <c r="R26" i="2" s="1"/>
  <c r="W27" i="2"/>
  <c r="P27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P38" i="2"/>
  <c r="Q38" i="2"/>
  <c r="Q42" i="2"/>
  <c r="P42" i="2"/>
  <c r="Q39" i="2"/>
  <c r="P39" i="2"/>
  <c r="P43" i="2"/>
  <c r="Q43" i="2"/>
  <c r="P40" i="2"/>
  <c r="Q40" i="2"/>
  <c r="P41" i="2"/>
  <c r="Q41" i="2"/>
  <c r="W34" i="2"/>
  <c r="W35" i="2"/>
  <c r="D30" i="2"/>
  <c r="AA35" i="2"/>
  <c r="Y33" i="2"/>
  <c r="R33" i="2" s="1"/>
  <c r="Y31" i="2"/>
  <c r="R31" i="2" s="1"/>
  <c r="AA34" i="2"/>
  <c r="D25" i="2"/>
  <c r="W33" i="2"/>
  <c r="AA33" i="2"/>
  <c r="AQ11" i="4"/>
  <c r="AD11" i="4" s="1"/>
  <c r="AS11" i="4"/>
  <c r="AB10" i="4"/>
  <c r="AC10" i="4"/>
  <c r="AM11" i="4"/>
  <c r="AO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G49" i="2" l="1"/>
  <c r="H49" i="2"/>
  <c r="Q49" i="2"/>
  <c r="P49" i="2"/>
  <c r="G45" i="2"/>
  <c r="H45" i="2"/>
  <c r="P47" i="2"/>
  <c r="Q47" i="2"/>
  <c r="Q46" i="2"/>
  <c r="P46" i="2"/>
  <c r="P44" i="2"/>
  <c r="Q44" i="2"/>
  <c r="G47" i="2"/>
  <c r="H47" i="2"/>
  <c r="H46" i="2"/>
  <c r="G46" i="2"/>
  <c r="H48" i="2"/>
  <c r="G48" i="2"/>
  <c r="U27" i="2"/>
  <c r="D26" i="2"/>
  <c r="Y29" i="2"/>
  <c r="R29" i="2" s="1"/>
  <c r="H44" i="2"/>
  <c r="G44" i="2"/>
  <c r="P48" i="2"/>
  <c r="Q48" i="2"/>
  <c r="P45" i="2"/>
  <c r="Q45" i="2"/>
  <c r="AL10" i="4"/>
  <c r="I10" i="4" s="1"/>
  <c r="AK10" i="4"/>
  <c r="B10" i="4" s="1"/>
  <c r="P10" i="2"/>
  <c r="Q27" i="2"/>
  <c r="R11" i="2"/>
  <c r="H26" i="2"/>
  <c r="P26" i="2"/>
  <c r="H27" i="2"/>
  <c r="P35" i="2"/>
  <c r="Q35" i="2"/>
  <c r="G33" i="2"/>
  <c r="H33" i="2"/>
  <c r="Q34" i="2"/>
  <c r="P34" i="2"/>
  <c r="AA12" i="2"/>
  <c r="G12" i="2" s="1"/>
  <c r="U12" i="2"/>
  <c r="W13" i="2" s="1"/>
  <c r="P33" i="2"/>
  <c r="Q33" i="2"/>
  <c r="H34" i="2"/>
  <c r="G34" i="2"/>
  <c r="G35" i="2"/>
  <c r="H35" i="2"/>
  <c r="AM12" i="4"/>
  <c r="AO13" i="4" s="1"/>
  <c r="AQ12" i="4"/>
  <c r="AD12" i="4" s="1"/>
  <c r="AS12" i="4"/>
  <c r="AO12" i="4"/>
  <c r="AB12" i="4" s="1"/>
  <c r="AB11" i="4"/>
  <c r="AC11" i="4"/>
  <c r="I10" i="2"/>
  <c r="Y12" i="2"/>
  <c r="W12" i="2"/>
  <c r="AC12" i="2"/>
  <c r="P11" i="2"/>
  <c r="D11" i="2"/>
  <c r="Q11" i="2"/>
  <c r="Z12" i="2"/>
  <c r="V12" i="2"/>
  <c r="E11" i="2"/>
  <c r="X12" i="2"/>
  <c r="D27" i="2" l="1"/>
  <c r="Y30" i="2"/>
  <c r="R30" i="2" s="1"/>
  <c r="Y28" i="2"/>
  <c r="R28" i="2" s="1"/>
  <c r="W32" i="2"/>
  <c r="AA31" i="2"/>
  <c r="AA28" i="2"/>
  <c r="W28" i="2"/>
  <c r="W29" i="2"/>
  <c r="AA32" i="2"/>
  <c r="AA30" i="2"/>
  <c r="W31" i="2"/>
  <c r="W30" i="2"/>
  <c r="AA29" i="2"/>
  <c r="D10" i="1"/>
  <c r="H12" i="2"/>
  <c r="AA13" i="2"/>
  <c r="H13" i="2" s="1"/>
  <c r="AS13" i="4"/>
  <c r="Y13" i="2"/>
  <c r="U13" i="2"/>
  <c r="D12" i="2"/>
  <c r="I12" i="2" s="1"/>
  <c r="AM13" i="4"/>
  <c r="AS14" i="4" s="1"/>
  <c r="AQ13" i="4"/>
  <c r="AD13" i="4" s="1"/>
  <c r="R12" i="2"/>
  <c r="AC12" i="4"/>
  <c r="AC13" i="4"/>
  <c r="AB13" i="4"/>
  <c r="X13" i="2"/>
  <c r="P13" i="2" s="1"/>
  <c r="AC13" i="2"/>
  <c r="P12" i="2"/>
  <c r="Q12" i="2"/>
  <c r="Z13" i="2"/>
  <c r="V13" i="2"/>
  <c r="E12" i="2"/>
  <c r="Q28" i="2" l="1"/>
  <c r="P28" i="2"/>
  <c r="H28" i="2"/>
  <c r="G28" i="2"/>
  <c r="G29" i="2"/>
  <c r="H29" i="2"/>
  <c r="G31" i="2"/>
  <c r="H31" i="2"/>
  <c r="Q30" i="2"/>
  <c r="P30" i="2"/>
  <c r="P32" i="2"/>
  <c r="Q32" i="2"/>
  <c r="P29" i="2"/>
  <c r="Q29" i="2"/>
  <c r="P31" i="2"/>
  <c r="Q31" i="2"/>
  <c r="G30" i="2"/>
  <c r="H30" i="2"/>
  <c r="H32" i="2"/>
  <c r="G32" i="2"/>
  <c r="G13" i="2"/>
  <c r="R13" i="2"/>
  <c r="AC14" i="2"/>
  <c r="U14" i="2"/>
  <c r="AA15" i="2" s="1"/>
  <c r="D13" i="2"/>
  <c r="W14" i="2"/>
  <c r="Y14" i="2"/>
  <c r="AA14" i="2"/>
  <c r="AQ14" i="4"/>
  <c r="AD14" i="4" s="1"/>
  <c r="AM14" i="4"/>
  <c r="AS15" i="4" s="1"/>
  <c r="AO14" i="4"/>
  <c r="Q13" i="2"/>
  <c r="Z14" i="2"/>
  <c r="V14" i="2"/>
  <c r="E13" i="2"/>
  <c r="X14" i="2"/>
  <c r="I13" i="2" l="1"/>
  <c r="W15" i="2"/>
  <c r="AC15" i="2"/>
  <c r="R14" i="2"/>
  <c r="AQ15" i="4"/>
  <c r="AD15" i="4" s="1"/>
  <c r="H15" i="2"/>
  <c r="G15" i="2"/>
  <c r="H14" i="2"/>
  <c r="G14" i="2"/>
  <c r="D14" i="2"/>
  <c r="U15" i="2"/>
  <c r="AA16" i="2" s="1"/>
  <c r="Y15" i="2"/>
  <c r="AM15" i="4"/>
  <c r="AO16" i="4" s="1"/>
  <c r="AO15" i="4"/>
  <c r="AC14" i="4"/>
  <c r="AB14" i="4"/>
  <c r="Q14" i="2"/>
  <c r="P14" i="2"/>
  <c r="Z15" i="2"/>
  <c r="V15" i="2"/>
  <c r="E14" i="2"/>
  <c r="X15" i="2"/>
  <c r="AQ16" i="4" l="1"/>
  <c r="AD16" i="4" s="1"/>
  <c r="AS16" i="4"/>
  <c r="R15" i="2"/>
  <c r="D15" i="2"/>
  <c r="I15" i="2" s="1"/>
  <c r="U16" i="2"/>
  <c r="W17" i="2" s="1"/>
  <c r="Y16" i="2"/>
  <c r="W16" i="2"/>
  <c r="H16" i="2"/>
  <c r="G16" i="2"/>
  <c r="I14" i="2"/>
  <c r="AB15" i="4"/>
  <c r="AC15" i="4"/>
  <c r="AB16" i="4"/>
  <c r="AC16" i="4"/>
  <c r="AM16" i="4"/>
  <c r="Z16" i="2"/>
  <c r="AC16" i="2"/>
  <c r="Q15" i="2"/>
  <c r="P15" i="2"/>
  <c r="V16" i="2"/>
  <c r="E15" i="2"/>
  <c r="X16" i="2"/>
  <c r="AK15" i="4" l="1"/>
  <c r="R16" i="2"/>
  <c r="AA17" i="2"/>
  <c r="H17" i="2" s="1"/>
  <c r="D16" i="2"/>
  <c r="I16" i="2" s="1"/>
  <c r="U17" i="2"/>
  <c r="Y17" i="2"/>
  <c r="AM17" i="4"/>
  <c r="AQ18" i="4" s="1"/>
  <c r="AD18" i="4" s="1"/>
  <c r="AQ17" i="4"/>
  <c r="AD17" i="4" s="1"/>
  <c r="AO17" i="4"/>
  <c r="AS17" i="4"/>
  <c r="P16" i="2"/>
  <c r="Q16" i="2"/>
  <c r="Z17" i="2"/>
  <c r="V17" i="2"/>
  <c r="Z18" i="2" s="1"/>
  <c r="E16" i="2"/>
  <c r="X17" i="2"/>
  <c r="AS18" i="4" l="1"/>
  <c r="R17" i="2"/>
  <c r="G17" i="2"/>
  <c r="AO18" i="4"/>
  <c r="AC18" i="4" s="1"/>
  <c r="U18" i="2"/>
  <c r="AA19" i="2" s="1"/>
  <c r="D17" i="2"/>
  <c r="W18" i="2"/>
  <c r="AA18" i="2"/>
  <c r="Y18" i="2"/>
  <c r="R18" i="2" s="1"/>
  <c r="AC17" i="4"/>
  <c r="AB17" i="4"/>
  <c r="AM18" i="4"/>
  <c r="P17" i="2"/>
  <c r="Q17" i="2"/>
  <c r="X21" i="2"/>
  <c r="Z20" i="2"/>
  <c r="Z19" i="2"/>
  <c r="X19" i="2"/>
  <c r="E17" i="2"/>
  <c r="X22" i="2"/>
  <c r="X18" i="2"/>
  <c r="X20" i="2"/>
  <c r="AB18" i="4" l="1"/>
  <c r="H19" i="2"/>
  <c r="G19" i="2"/>
  <c r="D18" i="2"/>
  <c r="U19" i="2"/>
  <c r="W19" i="2"/>
  <c r="P19" i="2" s="1"/>
  <c r="H18" i="2"/>
  <c r="G18" i="2"/>
  <c r="Y19" i="2"/>
  <c r="R19" i="2" s="1"/>
  <c r="AM19" i="4"/>
  <c r="AS19" i="4"/>
  <c r="AQ19" i="4"/>
  <c r="AD19" i="4" s="1"/>
  <c r="AO19" i="4"/>
  <c r="Q18" i="2"/>
  <c r="P18" i="2"/>
  <c r="U20" i="2" l="1"/>
  <c r="AM20" i="4"/>
  <c r="AS21" i="4" s="1"/>
  <c r="AO20" i="4"/>
  <c r="AB20" i="4" s="1"/>
  <c r="AA21" i="2"/>
  <c r="G21" i="2" s="1"/>
  <c r="Q19" i="2"/>
  <c r="AA23" i="2"/>
  <c r="G23" i="2" s="1"/>
  <c r="Y21" i="2"/>
  <c r="R21" i="2" s="1"/>
  <c r="D19" i="2"/>
  <c r="AA24" i="2"/>
  <c r="Y22" i="2"/>
  <c r="R22" i="2" s="1"/>
  <c r="W24" i="2"/>
  <c r="Y20" i="2"/>
  <c r="R20" i="2" s="1"/>
  <c r="AA20" i="2"/>
  <c r="AA22" i="2"/>
  <c r="W20" i="2"/>
  <c r="W22" i="2"/>
  <c r="AS20" i="4"/>
  <c r="W21" i="2"/>
  <c r="AB19" i="4"/>
  <c r="AC19" i="4"/>
  <c r="AQ20" i="4"/>
  <c r="AD20" i="4" s="1"/>
  <c r="G11" i="2"/>
  <c r="I11" i="2" s="1"/>
  <c r="D20" i="2" l="1"/>
  <c r="Y23" i="2"/>
  <c r="R23" i="2" s="1"/>
  <c r="AA25" i="2"/>
  <c r="W25" i="2"/>
  <c r="W23" i="2"/>
  <c r="AQ21" i="4"/>
  <c r="AD21" i="4" s="1"/>
  <c r="AM21" i="4"/>
  <c r="AQ22" i="4" s="1"/>
  <c r="AD22" i="4" s="1"/>
  <c r="AO21" i="4"/>
  <c r="AC21" i="4" s="1"/>
  <c r="AC20" i="4"/>
  <c r="H23" i="2"/>
  <c r="H21" i="2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AG10" i="4"/>
  <c r="AH10" i="4"/>
  <c r="K10" i="4" s="1"/>
  <c r="Y10" i="4" s="1"/>
  <c r="AE10" i="4"/>
  <c r="C10" i="4" s="1"/>
  <c r="J10" i="4" s="1"/>
  <c r="C10" i="1"/>
  <c r="AF10" i="4"/>
  <c r="D10" i="4" s="1"/>
  <c r="P23" i="2" l="1"/>
  <c r="Q23" i="2"/>
  <c r="P25" i="2"/>
  <c r="Q25" i="2"/>
  <c r="H25" i="2"/>
  <c r="G25" i="2"/>
  <c r="V10" i="4"/>
  <c r="AB21" i="4"/>
  <c r="AM22" i="4"/>
  <c r="AS22" i="4"/>
  <c r="AO22" i="4"/>
  <c r="AO23" i="4"/>
  <c r="E10" i="4"/>
  <c r="S10" i="4" s="1"/>
  <c r="W10" i="4"/>
  <c r="AA10" i="4" s="1"/>
  <c r="AM23" i="4" l="1"/>
  <c r="AQ24" i="4" s="1"/>
  <c r="AD24" i="4" s="1"/>
  <c r="AQ23" i="4"/>
  <c r="AD23" i="4" s="1"/>
  <c r="AC23" i="4"/>
  <c r="AB23" i="4"/>
  <c r="AC22" i="4"/>
  <c r="AB22" i="4"/>
  <c r="AS23" i="4"/>
  <c r="AT11" i="4"/>
  <c r="X10" i="4"/>
  <c r="Z10" i="4" s="1"/>
  <c r="L10" i="4"/>
  <c r="AL11" i="4" l="1"/>
  <c r="AK11" i="4"/>
  <c r="AM24" i="4"/>
  <c r="AQ25" i="4" s="1"/>
  <c r="AD25" i="4" s="1"/>
  <c r="AO24" i="4"/>
  <c r="AS24" i="4"/>
  <c r="M10" i="4"/>
  <c r="U10" i="4" s="1"/>
  <c r="T10" i="4"/>
  <c r="A10" i="4"/>
  <c r="O10" i="4" s="1"/>
  <c r="AV11" i="4"/>
  <c r="AK12" i="4" l="1"/>
  <c r="B12" i="4" s="1"/>
  <c r="D11" i="4"/>
  <c r="B11" i="4"/>
  <c r="AM25" i="4"/>
  <c r="AS25" i="4"/>
  <c r="AO25" i="4"/>
  <c r="AC24" i="4"/>
  <c r="AB24" i="4"/>
  <c r="Q11" i="4"/>
  <c r="B10" i="1"/>
  <c r="G10" i="1"/>
  <c r="AM26" i="4" l="1"/>
  <c r="AK13" i="4"/>
  <c r="AK14" i="4" s="1"/>
  <c r="D12" i="4"/>
  <c r="AQ27" i="4"/>
  <c r="AD27" i="4" s="1"/>
  <c r="AO26" i="4"/>
  <c r="AB26" i="4" s="1"/>
  <c r="AS26" i="4"/>
  <c r="AC25" i="4"/>
  <c r="AB25" i="4"/>
  <c r="AS27" i="4"/>
  <c r="AQ26" i="4"/>
  <c r="AD26" i="4" s="1"/>
  <c r="AO27" i="4"/>
  <c r="AW11" i="4"/>
  <c r="AU11" i="4"/>
  <c r="R11" i="4"/>
  <c r="AM27" i="4" l="1"/>
  <c r="AL25" i="4"/>
  <c r="AC26" i="4"/>
  <c r="AB27" i="4"/>
  <c r="AC27" i="4"/>
  <c r="AK25" i="4"/>
  <c r="AE11" i="4"/>
  <c r="AF11" i="4"/>
  <c r="AG11" i="4"/>
  <c r="J11" i="4" s="1"/>
  <c r="I11" i="4"/>
  <c r="D11" i="1" s="1"/>
  <c r="AM28" i="4" l="1"/>
  <c r="AS28" i="4"/>
  <c r="AO28" i="4"/>
  <c r="AO29" i="4"/>
  <c r="AQ29" i="4"/>
  <c r="AD29" i="4" s="1"/>
  <c r="AQ28" i="4"/>
  <c r="AD28" i="4" s="1"/>
  <c r="AS29" i="4"/>
  <c r="AH11" i="4"/>
  <c r="C11" i="1"/>
  <c r="AC29" i="4" l="1"/>
  <c r="AB29" i="4"/>
  <c r="AB28" i="4"/>
  <c r="AC28" i="4"/>
  <c r="AM29" i="4"/>
  <c r="AG12" i="4"/>
  <c r="AE12" i="4"/>
  <c r="C12" i="1"/>
  <c r="W11" i="4"/>
  <c r="X11" i="4"/>
  <c r="AM30" i="4" l="1"/>
  <c r="AO34" i="4" s="1"/>
  <c r="AO30" i="4"/>
  <c r="AQ30" i="4"/>
  <c r="AD30" i="4" s="1"/>
  <c r="AO31" i="4"/>
  <c r="AO32" i="4"/>
  <c r="AS30" i="4"/>
  <c r="AS31" i="4"/>
  <c r="AQ31" i="4"/>
  <c r="AD31" i="4" s="1"/>
  <c r="AS32" i="4"/>
  <c r="AQ32" i="4"/>
  <c r="AD32" i="4" s="1"/>
  <c r="AO33" i="4"/>
  <c r="AQ34" i="4"/>
  <c r="AD34" i="4" s="1"/>
  <c r="AQ33" i="4"/>
  <c r="AD33" i="4" s="1"/>
  <c r="B13" i="4"/>
  <c r="AS34" i="4" l="1"/>
  <c r="AQ35" i="4"/>
  <c r="AD35" i="4" s="1"/>
  <c r="AB31" i="4"/>
  <c r="AC31" i="4"/>
  <c r="AC33" i="4"/>
  <c r="AB33" i="4"/>
  <c r="AC30" i="4"/>
  <c r="AB30" i="4"/>
  <c r="AB34" i="4"/>
  <c r="AC34" i="4"/>
  <c r="AC32" i="4"/>
  <c r="AB32" i="4"/>
  <c r="AO35" i="4"/>
  <c r="AS35" i="4"/>
  <c r="AQ36" i="4"/>
  <c r="AD36" i="4" s="1"/>
  <c r="AS33" i="4"/>
  <c r="B14" i="4"/>
  <c r="AF12" i="4"/>
  <c r="AH12" i="4"/>
  <c r="AC35" i="4" l="1"/>
  <c r="AB35" i="4"/>
  <c r="W12" i="4"/>
  <c r="AH13" i="4" l="1"/>
  <c r="AE13" i="4"/>
  <c r="AF13" i="4"/>
  <c r="AH14" i="4"/>
  <c r="AF14" i="4"/>
  <c r="C13" i="1"/>
  <c r="C14" i="1"/>
  <c r="AG13" i="4"/>
  <c r="B15" i="4" l="1"/>
  <c r="C15" i="1" s="1"/>
  <c r="AG14" i="4"/>
  <c r="AE14" i="4"/>
  <c r="AG15" i="4" l="1"/>
  <c r="AE15" i="4"/>
  <c r="AH36" i="4" l="1"/>
  <c r="K36" i="4" s="1"/>
  <c r="L36" i="4" s="1"/>
  <c r="AF36" i="4"/>
  <c r="D36" i="4" s="1"/>
  <c r="Y36" i="4" l="1"/>
  <c r="E36" i="4" l="1"/>
  <c r="W36" i="4"/>
  <c r="AA36" i="4" s="1"/>
  <c r="AE44" i="4" l="1"/>
  <c r="AG44" i="4"/>
  <c r="J44" i="4" l="1"/>
  <c r="L44" i="4" s="1"/>
  <c r="C44" i="4"/>
  <c r="E44" i="4" s="1"/>
  <c r="V44" i="4" l="1"/>
  <c r="X44" i="4"/>
  <c r="Z44" i="4" l="1"/>
  <c r="L46" i="4"/>
  <c r="AG47" i="4" l="1"/>
  <c r="L47" i="4"/>
  <c r="AV48" i="4" s="1"/>
  <c r="AW48" i="4" s="1"/>
  <c r="Y47" i="4"/>
  <c r="E46" i="4"/>
  <c r="AH47" i="4"/>
  <c r="AF47" i="4"/>
  <c r="V47" i="4"/>
  <c r="AE47" i="4" l="1"/>
  <c r="Y48" i="4"/>
  <c r="L48" i="4"/>
  <c r="AV49" i="4" s="1"/>
  <c r="AW49" i="4" s="1"/>
  <c r="V48" i="4"/>
  <c r="AF48" i="4" l="1"/>
  <c r="AG48" i="4"/>
  <c r="AH48" i="4"/>
  <c r="AE48" i="4"/>
  <c r="Y49" i="4"/>
  <c r="L49" i="4"/>
  <c r="AV50" i="4" s="1"/>
  <c r="AW50" i="4" s="1"/>
  <c r="E47" i="4"/>
  <c r="V49" i="4"/>
  <c r="AF49" i="4"/>
  <c r="AE49" i="4"/>
  <c r="AH49" i="4"/>
  <c r="AG49" i="4"/>
  <c r="W47" i="4" l="1"/>
  <c r="AA47" i="4" s="1"/>
  <c r="Y50" i="4"/>
  <c r="L50" i="4"/>
  <c r="AV51" i="4" s="1"/>
  <c r="AW51" i="4" s="1"/>
  <c r="V50" i="4"/>
  <c r="AT48" i="4"/>
  <c r="AU48" i="4" s="1"/>
  <c r="AE50" i="4" l="1"/>
  <c r="AF50" i="4"/>
  <c r="AH50" i="4"/>
  <c r="AG50" i="4"/>
  <c r="Y51" i="4"/>
  <c r="L51" i="4"/>
  <c r="AV52" i="4" s="1"/>
  <c r="AW52" i="4" s="1"/>
  <c r="AX48" i="4"/>
  <c r="AF51" i="4"/>
  <c r="AH51" i="4"/>
  <c r="AE51" i="4"/>
  <c r="AG51" i="4"/>
  <c r="V51" i="4"/>
  <c r="X47" i="4"/>
  <c r="Z47" i="4" s="1"/>
  <c r="Y52" i="4" l="1"/>
  <c r="L52" i="4"/>
  <c r="AV53" i="4" s="1"/>
  <c r="AW53" i="4" s="1"/>
  <c r="AE52" i="4"/>
  <c r="AH52" i="4"/>
  <c r="AG52" i="4"/>
  <c r="AF52" i="4"/>
  <c r="V52" i="4"/>
  <c r="E48" i="4"/>
  <c r="W48" i="4"/>
  <c r="AA48" i="4" s="1"/>
  <c r="Y53" i="4" l="1"/>
  <c r="L53" i="4"/>
  <c r="AV54" i="4" s="1"/>
  <c r="AW54" i="4" s="1"/>
  <c r="AT49" i="4"/>
  <c r="AU49" i="4" s="1"/>
  <c r="V53" i="4"/>
  <c r="AF53" i="4" l="1"/>
  <c r="AE53" i="4"/>
  <c r="AG53" i="4"/>
  <c r="AH53" i="4"/>
  <c r="AX49" i="4"/>
  <c r="L54" i="4"/>
  <c r="AV55" i="4" s="1"/>
  <c r="AW55" i="4" s="1"/>
  <c r="Y54" i="4"/>
  <c r="W49" i="4"/>
  <c r="AA49" i="4" s="1"/>
  <c r="X48" i="4"/>
  <c r="Z48" i="4" s="1"/>
  <c r="AE54" i="4"/>
  <c r="V54" i="4"/>
  <c r="AH54" i="4"/>
  <c r="AF54" i="4"/>
  <c r="AG54" i="4"/>
  <c r="E49" i="4"/>
  <c r="Y55" i="4" l="1"/>
  <c r="L55" i="4"/>
  <c r="AV56" i="4" s="1"/>
  <c r="AW56" i="4" s="1"/>
  <c r="AT50" i="4"/>
  <c r="AU50" i="4" s="1"/>
  <c r="V55" i="4"/>
  <c r="AH55" i="4" l="1"/>
  <c r="AE55" i="4"/>
  <c r="AF55" i="4"/>
  <c r="AG55" i="4"/>
  <c r="Y56" i="4"/>
  <c r="L56" i="4"/>
  <c r="AV57" i="4" s="1"/>
  <c r="AW57" i="4" s="1"/>
  <c r="AX50" i="4"/>
  <c r="AE56" i="4"/>
  <c r="V56" i="4"/>
  <c r="AF56" i="4"/>
  <c r="AH56" i="4"/>
  <c r="AG56" i="4"/>
  <c r="AG57" i="4" l="1"/>
  <c r="AY48" i="4"/>
  <c r="Y57" i="4"/>
  <c r="L57" i="4"/>
  <c r="AV58" i="4" s="1"/>
  <c r="AW58" i="4" s="1"/>
  <c r="V57" i="4"/>
  <c r="E50" i="4"/>
  <c r="W50" i="4"/>
  <c r="AA50" i="4" s="1"/>
  <c r="AE57" i="4" l="1"/>
  <c r="AH58" i="4"/>
  <c r="AH57" i="4"/>
  <c r="AF57" i="4"/>
  <c r="Y58" i="4"/>
  <c r="AT51" i="4"/>
  <c r="AU51" i="4" s="1"/>
  <c r="X49" i="4"/>
  <c r="Z49" i="4" s="1"/>
  <c r="AE58" i="4"/>
  <c r="V58" i="4" s="1"/>
  <c r="AG58" i="4" l="1"/>
  <c r="AF58" i="4"/>
  <c r="AX51" i="4"/>
  <c r="Y59" i="4"/>
  <c r="L59" i="4"/>
  <c r="AV60" i="4" s="1"/>
  <c r="AW60" i="4" s="1"/>
  <c r="X60" i="4"/>
  <c r="W51" i="4"/>
  <c r="AA51" i="4" s="1"/>
  <c r="AY49" i="4" l="1"/>
  <c r="E51" i="4"/>
  <c r="X61" i="4"/>
  <c r="V60" i="4"/>
  <c r="Z60" i="4" s="1"/>
  <c r="X50" i="4"/>
  <c r="Z50" i="4" s="1"/>
  <c r="AT52" i="4" l="1"/>
  <c r="AU52" i="4" s="1"/>
  <c r="Y61" i="4"/>
  <c r="L61" i="4"/>
  <c r="AV62" i="4" s="1"/>
  <c r="AW62" i="4" s="1"/>
  <c r="X62" i="4"/>
  <c r="AX52" i="4" l="1"/>
  <c r="Y62" i="4"/>
  <c r="L62" i="4"/>
  <c r="AV63" i="4" s="1"/>
  <c r="AW63" i="4" s="1"/>
  <c r="X63" i="4"/>
  <c r="W52" i="4"/>
  <c r="AA52" i="4" s="1"/>
  <c r="E52" i="4"/>
  <c r="AY50" i="4" l="1"/>
  <c r="Y63" i="4"/>
  <c r="L63" i="4"/>
  <c r="AV64" i="4" s="1"/>
  <c r="AW64" i="4" s="1"/>
  <c r="X64" i="4"/>
  <c r="X51" i="4"/>
  <c r="Z51" i="4" s="1"/>
  <c r="AT53" i="4"/>
  <c r="AU53" i="4" s="1"/>
  <c r="Y64" i="4" l="1"/>
  <c r="L64" i="4"/>
  <c r="AV65" i="4" s="1"/>
  <c r="AW65" i="4" s="1"/>
  <c r="X65" i="4"/>
  <c r="AX53" i="4"/>
  <c r="Y65" i="4" l="1"/>
  <c r="L65" i="4"/>
  <c r="AV66" i="4" s="1"/>
  <c r="AW66" i="4" s="1"/>
  <c r="X66" i="4"/>
  <c r="W53" i="4"/>
  <c r="AA53" i="4" s="1"/>
  <c r="E53" i="4"/>
  <c r="AY51" i="4" l="1"/>
  <c r="Y66" i="4"/>
  <c r="L66" i="4"/>
  <c r="AV67" i="4" s="1"/>
  <c r="AW67" i="4" s="1"/>
  <c r="X67" i="4"/>
  <c r="AT54" i="4"/>
  <c r="AU54" i="4" s="1"/>
  <c r="X52" i="4"/>
  <c r="Z52" i="4" s="1"/>
  <c r="Y67" i="4" l="1"/>
  <c r="L67" i="4"/>
  <c r="AV68" i="4" s="1"/>
  <c r="AW68" i="4" s="1"/>
  <c r="X68" i="4"/>
  <c r="AX54" i="4"/>
  <c r="Y68" i="4" l="1"/>
  <c r="L68" i="4"/>
  <c r="AV69" i="4" s="1"/>
  <c r="AW69" i="4" s="1"/>
  <c r="X69" i="4"/>
  <c r="W54" i="4"/>
  <c r="AA54" i="4" s="1"/>
  <c r="E54" i="4"/>
  <c r="AY52" i="4" l="1"/>
  <c r="Y69" i="4"/>
  <c r="L69" i="4"/>
  <c r="AV70" i="4" s="1"/>
  <c r="AW70" i="4" s="1"/>
  <c r="X70" i="4"/>
  <c r="AY53" i="4"/>
  <c r="X53" i="4"/>
  <c r="Z53" i="4" s="1"/>
  <c r="AT55" i="4"/>
  <c r="AU55" i="4" s="1"/>
  <c r="Y70" i="4" l="1"/>
  <c r="L70" i="4"/>
  <c r="AV71" i="4" s="1"/>
  <c r="AW71" i="4" s="1"/>
  <c r="X71" i="4"/>
  <c r="AX55" i="4"/>
  <c r="Y71" i="4" l="1"/>
  <c r="L71" i="4"/>
  <c r="AV72" i="4" s="1"/>
  <c r="AW72" i="4" s="1"/>
  <c r="X72" i="4"/>
  <c r="E55" i="4"/>
  <c r="W55" i="4"/>
  <c r="AA55" i="4" s="1"/>
  <c r="V71" i="4"/>
  <c r="Z71" i="4" s="1"/>
  <c r="AT56" i="4" l="1"/>
  <c r="AU56" i="4" s="1"/>
  <c r="Y72" i="4"/>
  <c r="L72" i="4"/>
  <c r="AV73" i="4" s="1"/>
  <c r="AW73" i="4" s="1"/>
  <c r="X73" i="4"/>
  <c r="AY54" i="4"/>
  <c r="AX56" i="4" l="1"/>
  <c r="Y73" i="4"/>
  <c r="L73" i="4"/>
  <c r="AV74" i="4" s="1"/>
  <c r="AW74" i="4" s="1"/>
  <c r="X74" i="4"/>
  <c r="X54" i="4"/>
  <c r="Z54" i="4" s="1"/>
  <c r="W56" i="4"/>
  <c r="AA56" i="4" s="1"/>
  <c r="E56" i="4"/>
  <c r="Y74" i="4" l="1"/>
  <c r="L74" i="4"/>
  <c r="AV75" i="4" s="1"/>
  <c r="AW75" i="4" s="1"/>
  <c r="X75" i="4"/>
  <c r="AT57" i="4"/>
  <c r="AU57" i="4" s="1"/>
  <c r="Y75" i="4" l="1"/>
  <c r="L75" i="4"/>
  <c r="AV76" i="4" s="1"/>
  <c r="AW76" i="4" s="1"/>
  <c r="X76" i="4"/>
  <c r="AX57" i="4"/>
  <c r="AY55" i="4"/>
  <c r="X55" i="4"/>
  <c r="Z55" i="4" s="1"/>
  <c r="Y76" i="4" l="1"/>
  <c r="L76" i="4"/>
  <c r="AV77" i="4" s="1"/>
  <c r="AW77" i="4" s="1"/>
  <c r="X77" i="4"/>
  <c r="E57" i="4"/>
  <c r="W57" i="4"/>
  <c r="AA57" i="4" s="1"/>
  <c r="AT58" i="4" l="1"/>
  <c r="AU58" i="4" s="1"/>
  <c r="Y77" i="4"/>
  <c r="L77" i="4"/>
  <c r="AV78" i="4" s="1"/>
  <c r="AW78" i="4" s="1"/>
  <c r="X78" i="4"/>
  <c r="AX58" i="4" l="1"/>
  <c r="Y78" i="4"/>
  <c r="L78" i="4"/>
  <c r="AV79" i="4" s="1"/>
  <c r="AW79" i="4" s="1"/>
  <c r="X79" i="4"/>
  <c r="AY56" i="4"/>
  <c r="X56" i="4"/>
  <c r="Z56" i="4" s="1"/>
  <c r="E58" i="4"/>
  <c r="W58" i="4"/>
  <c r="AA58" i="4" s="1"/>
  <c r="AT59" i="4" l="1"/>
  <c r="AU59" i="4" s="1"/>
  <c r="Y79" i="4"/>
  <c r="L79" i="4"/>
  <c r="AV80" i="4" s="1"/>
  <c r="AW80" i="4" s="1"/>
  <c r="X80" i="4"/>
  <c r="AX59" i="4" l="1"/>
  <c r="Y80" i="4"/>
  <c r="L80" i="4"/>
  <c r="AV81" i="4" s="1"/>
  <c r="AW81" i="4" s="1"/>
  <c r="X81" i="4"/>
  <c r="E59" i="4"/>
  <c r="W59" i="4"/>
  <c r="AA59" i="4" s="1"/>
  <c r="AT60" i="4" l="1"/>
  <c r="AU60" i="4" s="1"/>
  <c r="Y81" i="4"/>
  <c r="L81" i="4"/>
  <c r="AV82" i="4" s="1"/>
  <c r="AW82" i="4" s="1"/>
  <c r="X82" i="4"/>
  <c r="AY57" i="4"/>
  <c r="X57" i="4"/>
  <c r="Z57" i="4" s="1"/>
  <c r="AX60" i="4" l="1"/>
  <c r="Y82" i="4"/>
  <c r="L82" i="4"/>
  <c r="AV83" i="4" s="1"/>
  <c r="AW83" i="4" s="1"/>
  <c r="X83" i="4"/>
  <c r="W60" i="4"/>
  <c r="E60" i="4"/>
  <c r="L58" i="4"/>
  <c r="AV59" i="4" l="1"/>
  <c r="AW59" i="4" s="1"/>
  <c r="Y83" i="4"/>
  <c r="L83" i="4"/>
  <c r="AV84" i="4" s="1"/>
  <c r="AW84" i="4" s="1"/>
  <c r="X84" i="4"/>
  <c r="AY58" i="4"/>
  <c r="AT61" i="4"/>
  <c r="AU61" i="4" s="1"/>
  <c r="V83" i="4"/>
  <c r="Z83" i="4" s="1"/>
  <c r="X58" i="4"/>
  <c r="Z58" i="4" s="1"/>
  <c r="AG59" i="4" l="1"/>
  <c r="AH59" i="4"/>
  <c r="AE59" i="4"/>
  <c r="V59" i="4" s="1"/>
  <c r="AF59" i="4"/>
  <c r="Y84" i="4"/>
  <c r="L84" i="4"/>
  <c r="AV85" i="4" s="1"/>
  <c r="AW85" i="4" s="1"/>
  <c r="X85" i="4"/>
  <c r="AX61" i="4"/>
  <c r="AH60" i="4" l="1"/>
  <c r="AF60" i="4"/>
  <c r="AG60" i="4"/>
  <c r="AE60" i="4"/>
  <c r="Y85" i="4"/>
  <c r="L85" i="4"/>
  <c r="AV86" i="4" s="1"/>
  <c r="AW86" i="4" s="1"/>
  <c r="X86" i="4"/>
  <c r="E61" i="4"/>
  <c r="W61" i="4"/>
  <c r="AA61" i="4" s="1"/>
  <c r="AY59" i="4"/>
  <c r="Y86" i="4" l="1"/>
  <c r="L86" i="4"/>
  <c r="AV87" i="4" s="1"/>
  <c r="AW87" i="4" s="1"/>
  <c r="X87" i="4"/>
  <c r="AT62" i="4"/>
  <c r="AU62" i="4" s="1"/>
  <c r="X59" i="4"/>
  <c r="Z59" i="4" s="1"/>
  <c r="Y87" i="4" l="1"/>
  <c r="L87" i="4"/>
  <c r="AV88" i="4" s="1"/>
  <c r="AW88" i="4" s="1"/>
  <c r="X88" i="4"/>
  <c r="V87" i="4"/>
  <c r="Z87" i="4" s="1"/>
  <c r="AX62" i="4"/>
  <c r="L60" i="4" l="1"/>
  <c r="Y60" i="4"/>
  <c r="AA60" i="4" s="1"/>
  <c r="Y88" i="4"/>
  <c r="L88" i="4"/>
  <c r="AV89" i="4" s="1"/>
  <c r="AW89" i="4" s="1"/>
  <c r="X89" i="4"/>
  <c r="Y89" i="4"/>
  <c r="E62" i="4"/>
  <c r="W62" i="4"/>
  <c r="AA62" i="4" s="1"/>
  <c r="AY60" i="4"/>
  <c r="AV61" i="4" l="1"/>
  <c r="AW61" i="4" s="1"/>
  <c r="AT63" i="4"/>
  <c r="AU63" i="4" s="1"/>
  <c r="X90" i="4"/>
  <c r="L89" i="4"/>
  <c r="AV90" i="4" s="1"/>
  <c r="AW90" i="4" s="1"/>
  <c r="AH61" i="4" l="1"/>
  <c r="AG61" i="4"/>
  <c r="AF61" i="4"/>
  <c r="AE61" i="4"/>
  <c r="V61" i="4" s="1"/>
  <c r="Z61" i="4" s="1"/>
  <c r="AX63" i="4"/>
  <c r="W63" i="4"/>
  <c r="AA63" i="4" s="1"/>
  <c r="Y90" i="4"/>
  <c r="L90" i="4"/>
  <c r="AV91" i="4" s="1"/>
  <c r="AW91" i="4" s="1"/>
  <c r="X91" i="4"/>
  <c r="E63" i="4"/>
  <c r="AG62" i="4" l="1"/>
  <c r="AE62" i="4"/>
  <c r="V62" i="4" s="1"/>
  <c r="Z62" i="4" s="1"/>
  <c r="AH62" i="4"/>
  <c r="AF62" i="4"/>
  <c r="Y91" i="4"/>
  <c r="L91" i="4"/>
  <c r="AV92" i="4" s="1"/>
  <c r="AW92" i="4" s="1"/>
  <c r="X92" i="4"/>
  <c r="AT64" i="4"/>
  <c r="AU64" i="4" s="1"/>
  <c r="AY61" i="4"/>
  <c r="AH63" i="4" l="1"/>
  <c r="AG63" i="4"/>
  <c r="AF63" i="4"/>
  <c r="AE63" i="4"/>
  <c r="V63" i="4" s="1"/>
  <c r="Z63" i="4" s="1"/>
  <c r="Y92" i="4"/>
  <c r="L92" i="4"/>
  <c r="AV93" i="4" s="1"/>
  <c r="AW93" i="4" s="1"/>
  <c r="X93" i="4"/>
  <c r="AX64" i="4"/>
  <c r="AG64" i="4" l="1"/>
  <c r="AF64" i="4"/>
  <c r="AE64" i="4"/>
  <c r="V64" i="4" s="1"/>
  <c r="Z64" i="4" s="1"/>
  <c r="AH64" i="4"/>
  <c r="Y93" i="4"/>
  <c r="L93" i="4"/>
  <c r="AV94" i="4" s="1"/>
  <c r="AW94" i="4" s="1"/>
  <c r="X94" i="4"/>
  <c r="E64" i="4"/>
  <c r="W64" i="4"/>
  <c r="AA64" i="4" s="1"/>
  <c r="V93" i="4"/>
  <c r="Z93" i="4" s="1"/>
  <c r="AH65" i="4" l="1"/>
  <c r="AF65" i="4"/>
  <c r="AE65" i="4"/>
  <c r="V65" i="4" s="1"/>
  <c r="Z65" i="4" s="1"/>
  <c r="AG65" i="4"/>
  <c r="AT65" i="4"/>
  <c r="AU65" i="4" s="1"/>
  <c r="Y94" i="4"/>
  <c r="L94" i="4"/>
  <c r="AV95" i="4" s="1"/>
  <c r="AW95" i="4" s="1"/>
  <c r="X95" i="4"/>
  <c r="AY62" i="4"/>
  <c r="AF66" i="4" l="1"/>
  <c r="AE66" i="4"/>
  <c r="V66" i="4" s="1"/>
  <c r="Z66" i="4" s="1"/>
  <c r="AH66" i="4"/>
  <c r="AG66" i="4"/>
  <c r="AX65" i="4"/>
  <c r="Y95" i="4"/>
  <c r="L95" i="4"/>
  <c r="AV96" i="4" s="1"/>
  <c r="AW96" i="4" s="1"/>
  <c r="X96" i="4"/>
  <c r="W65" i="4"/>
  <c r="AA65" i="4" s="1"/>
  <c r="AT66" i="4"/>
  <c r="AU66" i="4" s="1"/>
  <c r="AY63" i="4"/>
  <c r="AG67" i="4" l="1"/>
  <c r="AE67" i="4"/>
  <c r="V67" i="4" s="1"/>
  <c r="Z67" i="4" s="1"/>
  <c r="AH67" i="4"/>
  <c r="AF67" i="4"/>
  <c r="Y96" i="4"/>
  <c r="L96" i="4"/>
  <c r="AV97" i="4" s="1"/>
  <c r="AW97" i="4" s="1"/>
  <c r="X97" i="4"/>
  <c r="AX66" i="4"/>
  <c r="AE68" i="4" l="1"/>
  <c r="V68" i="4" s="1"/>
  <c r="Z68" i="4" s="1"/>
  <c r="AH68" i="4"/>
  <c r="AF68" i="4"/>
  <c r="AG68" i="4"/>
  <c r="Y97" i="4"/>
  <c r="L97" i="4"/>
  <c r="AV98" i="4" s="1"/>
  <c r="AW98" i="4" s="1"/>
  <c r="X98" i="4"/>
  <c r="W66" i="4"/>
  <c r="AA66" i="4" s="1"/>
  <c r="AT67" i="4"/>
  <c r="AU67" i="4" s="1"/>
  <c r="AE69" i="4" l="1"/>
  <c r="V69" i="4" s="1"/>
  <c r="Z69" i="4" s="1"/>
  <c r="AG69" i="4"/>
  <c r="AF69" i="4"/>
  <c r="AH69" i="4"/>
  <c r="Y98" i="4"/>
  <c r="L98" i="4"/>
  <c r="AV99" i="4" s="1"/>
  <c r="AW99" i="4" s="1"/>
  <c r="X99" i="4"/>
  <c r="AX67" i="4"/>
  <c r="AG70" i="4" l="1"/>
  <c r="AE70" i="4"/>
  <c r="V70" i="4" s="1"/>
  <c r="Z70" i="4" s="1"/>
  <c r="AF70" i="4"/>
  <c r="AH70" i="4"/>
  <c r="AY64" i="4"/>
  <c r="Y99" i="4"/>
  <c r="L99" i="4"/>
  <c r="AV100" i="4" s="1"/>
  <c r="AW100" i="4" s="1"/>
  <c r="X100" i="4"/>
  <c r="AT68" i="4"/>
  <c r="AU68" i="4" s="1"/>
  <c r="W67" i="4"/>
  <c r="AA67" i="4" s="1"/>
  <c r="AG71" i="4" l="1"/>
  <c r="AF71" i="4"/>
  <c r="AH71" i="4"/>
  <c r="AE71" i="4"/>
  <c r="AY65" i="4"/>
  <c r="Y100" i="4"/>
  <c r="L100" i="4"/>
  <c r="AV101" i="4" s="1"/>
  <c r="AW101" i="4" s="1"/>
  <c r="AX68" i="4"/>
  <c r="AE72" i="4" l="1"/>
  <c r="V72" i="4" s="1"/>
  <c r="Z72" i="4" s="1"/>
  <c r="AG72" i="4"/>
  <c r="AH72" i="4"/>
  <c r="AF72" i="4"/>
  <c r="AT69" i="4"/>
  <c r="AU69" i="4" s="1"/>
  <c r="W68" i="4"/>
  <c r="AA68" i="4" s="1"/>
  <c r="AG73" i="4" l="1"/>
  <c r="AE73" i="4"/>
  <c r="V73" i="4" s="1"/>
  <c r="Z73" i="4" s="1"/>
  <c r="AF73" i="4"/>
  <c r="AH73" i="4"/>
  <c r="AX69" i="4"/>
  <c r="AI92" i="4" l="1"/>
  <c r="AI93" i="4" s="1"/>
  <c r="AI94" i="4" s="1"/>
  <c r="AI95" i="4" s="1"/>
  <c r="AI96" i="4" s="1"/>
  <c r="AI97" i="4" s="1"/>
  <c r="AI98" i="4" s="1"/>
  <c r="AI99" i="4" s="1"/>
  <c r="AI100" i="4" s="1"/>
  <c r="AF74" i="4"/>
  <c r="AH74" i="4"/>
  <c r="AE74" i="4"/>
  <c r="V74" i="4" s="1"/>
  <c r="Z74" i="4" s="1"/>
  <c r="AG74" i="4"/>
  <c r="AT70" i="4"/>
  <c r="AU70" i="4" s="1"/>
  <c r="W69" i="4"/>
  <c r="AA69" i="4" s="1"/>
  <c r="AF75" i="4" l="1"/>
  <c r="AE75" i="4"/>
  <c r="V75" i="4" s="1"/>
  <c r="Z75" i="4" s="1"/>
  <c r="AH75" i="4"/>
  <c r="AG75" i="4"/>
  <c r="AY66" i="4"/>
  <c r="AX70" i="4"/>
  <c r="AF76" i="4" l="1"/>
  <c r="AE76" i="4"/>
  <c r="V76" i="4" s="1"/>
  <c r="Z76" i="4" s="1"/>
  <c r="AG76" i="4"/>
  <c r="AH76" i="4"/>
  <c r="AY67" i="4"/>
  <c r="W70" i="4"/>
  <c r="AA70" i="4" s="1"/>
  <c r="AT71" i="4"/>
  <c r="AU71" i="4" s="1"/>
  <c r="AE77" i="4" l="1"/>
  <c r="V77" i="4" s="1"/>
  <c r="Z77" i="4" s="1"/>
  <c r="AG77" i="4"/>
  <c r="AF77" i="4"/>
  <c r="AH77" i="4"/>
  <c r="AX71" i="4"/>
  <c r="AH78" i="4" l="1"/>
  <c r="AF78" i="4"/>
  <c r="AE78" i="4"/>
  <c r="V78" i="4" s="1"/>
  <c r="Z78" i="4" s="1"/>
  <c r="AG78" i="4"/>
  <c r="W71" i="4"/>
  <c r="AA71" i="4" s="1"/>
  <c r="AT72" i="4"/>
  <c r="AU72" i="4" s="1"/>
  <c r="AE79" i="4" l="1"/>
  <c r="V79" i="4" s="1"/>
  <c r="Z79" i="4" s="1"/>
  <c r="AG79" i="4"/>
  <c r="AF79" i="4"/>
  <c r="AH79" i="4"/>
  <c r="AX72" i="4"/>
  <c r="AE80" i="4" l="1"/>
  <c r="V80" i="4" s="1"/>
  <c r="Z80" i="4" s="1"/>
  <c r="AF80" i="4"/>
  <c r="AH80" i="4"/>
  <c r="AG80" i="4"/>
  <c r="AY68" i="4"/>
  <c r="AT73" i="4"/>
  <c r="AU73" i="4" s="1"/>
  <c r="W72" i="4"/>
  <c r="AA72" i="4" s="1"/>
  <c r="AH81" i="4" l="1"/>
  <c r="AE81" i="4"/>
  <c r="V81" i="4" s="1"/>
  <c r="Z81" i="4" s="1"/>
  <c r="AF81" i="4"/>
  <c r="AG81" i="4"/>
  <c r="AY69" i="4"/>
  <c r="AX73" i="4"/>
  <c r="AF82" i="4" l="1"/>
  <c r="AH82" i="4"/>
  <c r="AE82" i="4"/>
  <c r="V82" i="4" s="1"/>
  <c r="Z82" i="4" s="1"/>
  <c r="AG82" i="4"/>
  <c r="AT74" i="4"/>
  <c r="AU74" i="4" s="1"/>
  <c r="W73" i="4"/>
  <c r="AA73" i="4" s="1"/>
  <c r="AE83" i="4" l="1"/>
  <c r="AG83" i="4"/>
  <c r="AF83" i="4"/>
  <c r="AH83" i="4"/>
  <c r="AY70" i="4"/>
  <c r="AX74" i="4"/>
  <c r="AF84" i="4" l="1"/>
  <c r="AE84" i="4"/>
  <c r="V84" i="4" s="1"/>
  <c r="Z84" i="4" s="1"/>
  <c r="AG84" i="4"/>
  <c r="AH84" i="4"/>
  <c r="AY71" i="4"/>
  <c r="W74" i="4"/>
  <c r="AA74" i="4" s="1"/>
  <c r="AT75" i="4"/>
  <c r="AU75" i="4" s="1"/>
  <c r="AH85" i="4" l="1"/>
  <c r="AE85" i="4"/>
  <c r="V85" i="4" s="1"/>
  <c r="Z85" i="4" s="1"/>
  <c r="AG85" i="4"/>
  <c r="AF85" i="4"/>
  <c r="AX75" i="4"/>
  <c r="AE86" i="4" l="1"/>
  <c r="V86" i="4" s="1"/>
  <c r="Z86" i="4" s="1"/>
  <c r="AF86" i="4"/>
  <c r="AH86" i="4"/>
  <c r="AG86" i="4"/>
  <c r="W75" i="4"/>
  <c r="AA75" i="4" s="1"/>
  <c r="AT76" i="4"/>
  <c r="AU76" i="4" s="1"/>
  <c r="AE87" i="4" l="1"/>
  <c r="AH87" i="4"/>
  <c r="AF87" i="4"/>
  <c r="AG87" i="4"/>
  <c r="AY72" i="4"/>
  <c r="AX76" i="4"/>
  <c r="AF88" i="4" l="1"/>
  <c r="AG88" i="4"/>
  <c r="AE88" i="4"/>
  <c r="V88" i="4" s="1"/>
  <c r="Z88" i="4" s="1"/>
  <c r="AH88" i="4"/>
  <c r="AY73" i="4"/>
  <c r="AT77" i="4"/>
  <c r="AU77" i="4" s="1"/>
  <c r="W76" i="4"/>
  <c r="AA76" i="4" s="1"/>
  <c r="AH89" i="4" l="1"/>
  <c r="AG89" i="4"/>
  <c r="AE89" i="4"/>
  <c r="V89" i="4" s="1"/>
  <c r="Z89" i="4" s="1"/>
  <c r="AF89" i="4"/>
  <c r="AX77" i="4"/>
  <c r="AH90" i="4" l="1"/>
  <c r="AE90" i="4"/>
  <c r="V90" i="4" s="1"/>
  <c r="Z90" i="4" s="1"/>
  <c r="AF90" i="4"/>
  <c r="AG90" i="4"/>
  <c r="AT78" i="4"/>
  <c r="AU78" i="4" s="1"/>
  <c r="W77" i="4"/>
  <c r="AA77" i="4" s="1"/>
  <c r="AF91" i="4" l="1"/>
  <c r="AE91" i="4"/>
  <c r="V91" i="4" s="1"/>
  <c r="Z91" i="4" s="1"/>
  <c r="AG91" i="4"/>
  <c r="AH91" i="4"/>
  <c r="AY74" i="4"/>
  <c r="AX78" i="4"/>
  <c r="AG92" i="4" l="1"/>
  <c r="AE92" i="4"/>
  <c r="V92" i="4" s="1"/>
  <c r="Z92" i="4" s="1"/>
  <c r="AF92" i="4"/>
  <c r="AH92" i="4"/>
  <c r="AY75" i="4"/>
  <c r="W78" i="4"/>
  <c r="AA78" i="4" s="1"/>
  <c r="AT79" i="4"/>
  <c r="AU79" i="4" s="1"/>
  <c r="AH93" i="4" l="1"/>
  <c r="AG93" i="4"/>
  <c r="AE93" i="4"/>
  <c r="AF93" i="4"/>
  <c r="AX79" i="4"/>
  <c r="AF94" i="4" l="1"/>
  <c r="AE94" i="4"/>
  <c r="V94" i="4" s="1"/>
  <c r="Z94" i="4" s="1"/>
  <c r="AG94" i="4"/>
  <c r="AH94" i="4"/>
  <c r="AT80" i="4"/>
  <c r="AU80" i="4" s="1"/>
  <c r="W79" i="4"/>
  <c r="AA79" i="4" s="1"/>
  <c r="AF95" i="4" l="1"/>
  <c r="AE95" i="4"/>
  <c r="V95" i="4" s="1"/>
  <c r="Z95" i="4" s="1"/>
  <c r="AG95" i="4"/>
  <c r="AH95" i="4"/>
  <c r="AY76" i="4"/>
  <c r="AX80" i="4"/>
  <c r="AG96" i="4" l="1"/>
  <c r="AH96" i="4"/>
  <c r="AE96" i="4"/>
  <c r="V96" i="4" s="1"/>
  <c r="Z96" i="4" s="1"/>
  <c r="AF96" i="4"/>
  <c r="AY77" i="4"/>
  <c r="W80" i="4"/>
  <c r="AA80" i="4" s="1"/>
  <c r="AT81" i="4"/>
  <c r="AU81" i="4" s="1"/>
  <c r="AE97" i="4" l="1"/>
  <c r="V97" i="4" s="1"/>
  <c r="Z97" i="4" s="1"/>
  <c r="AG97" i="4"/>
  <c r="AH97" i="4"/>
  <c r="AF97" i="4"/>
  <c r="AX81" i="4"/>
  <c r="AH98" i="4" l="1"/>
  <c r="AF98" i="4"/>
  <c r="AE98" i="4"/>
  <c r="V98" i="4" s="1"/>
  <c r="Z98" i="4" s="1"/>
  <c r="AG98" i="4"/>
  <c r="W81" i="4"/>
  <c r="AA81" i="4" s="1"/>
  <c r="AT82" i="4"/>
  <c r="AU82" i="4" s="1"/>
  <c r="B100" i="4" l="1"/>
  <c r="AG99" i="4"/>
  <c r="AH99" i="4"/>
  <c r="AF99" i="4"/>
  <c r="AE99" i="4"/>
  <c r="V99" i="4" s="1"/>
  <c r="Z99" i="4" s="1"/>
  <c r="AY78" i="4"/>
  <c r="AX82" i="4"/>
  <c r="AE100" i="4" l="1"/>
  <c r="C100" i="4" s="1"/>
  <c r="V100" i="4" s="1"/>
  <c r="Z100" i="4" s="1"/>
  <c r="AF100" i="4"/>
  <c r="AG100" i="4"/>
  <c r="AH100" i="4"/>
  <c r="AY79" i="4"/>
  <c r="W82" i="4"/>
  <c r="AA82" i="4" s="1"/>
  <c r="AT83" i="4"/>
  <c r="AU83" i="4" s="1"/>
  <c r="AX83" i="4" l="1"/>
  <c r="AT84" i="4" l="1"/>
  <c r="AU84" i="4" s="1"/>
  <c r="W83" i="4"/>
  <c r="AA83" i="4" s="1"/>
  <c r="AY80" i="4" l="1"/>
  <c r="AX84" i="4"/>
  <c r="AY81" i="4" l="1"/>
  <c r="AT85" i="4"/>
  <c r="AU85" i="4" s="1"/>
  <c r="W84" i="4"/>
  <c r="AA84" i="4" s="1"/>
  <c r="AX85" i="4" l="1"/>
  <c r="AT86" i="4" l="1"/>
  <c r="AU86" i="4" s="1"/>
  <c r="W85" i="4"/>
  <c r="AA85" i="4" s="1"/>
  <c r="AY82" i="4" l="1"/>
  <c r="AX86" i="4"/>
  <c r="AY83" i="4" l="1"/>
  <c r="W86" i="4"/>
  <c r="AA86" i="4" s="1"/>
  <c r="AT87" i="4"/>
  <c r="AU87" i="4" s="1"/>
  <c r="AX87" i="4" l="1"/>
  <c r="AT88" i="4" l="1"/>
  <c r="AU88" i="4" s="1"/>
  <c r="W87" i="4"/>
  <c r="AA87" i="4" s="1"/>
  <c r="AY84" i="4" l="1"/>
  <c r="AX88" i="4"/>
  <c r="AY85" i="4" l="1"/>
  <c r="W88" i="4"/>
  <c r="AA88" i="4" s="1"/>
  <c r="AT89" i="4"/>
  <c r="AU89" i="4" s="1"/>
  <c r="AX89" i="4" l="1"/>
  <c r="W89" i="4" l="1"/>
  <c r="AA89" i="4" s="1"/>
  <c r="AT90" i="4"/>
  <c r="AU90" i="4" s="1"/>
  <c r="AY86" i="4" l="1"/>
  <c r="AX90" i="4"/>
  <c r="AY87" i="4" l="1"/>
  <c r="AT91" i="4"/>
  <c r="AU91" i="4" s="1"/>
  <c r="W90" i="4"/>
  <c r="AA90" i="4" s="1"/>
  <c r="AX91" i="4" l="1"/>
  <c r="W91" i="4" l="1"/>
  <c r="AA91" i="4" s="1"/>
  <c r="AT92" i="4"/>
  <c r="AU92" i="4" s="1"/>
  <c r="AY88" i="4" l="1"/>
  <c r="AX92" i="4"/>
  <c r="AY89" i="4" l="1"/>
  <c r="AT93" i="4"/>
  <c r="AU93" i="4" s="1"/>
  <c r="W92" i="4"/>
  <c r="AA92" i="4" s="1"/>
  <c r="AY93" i="4" l="1"/>
  <c r="AX93" i="4"/>
  <c r="W93" i="4" l="1"/>
  <c r="AA93" i="4" s="1"/>
  <c r="AT94" i="4"/>
  <c r="AU94" i="4" s="1"/>
  <c r="AY94" i="4" l="1"/>
  <c r="AY90" i="4"/>
  <c r="AX94" i="4"/>
  <c r="AY91" i="4" l="1"/>
  <c r="AT95" i="4"/>
  <c r="AU95" i="4" s="1"/>
  <c r="W94" i="4"/>
  <c r="AA94" i="4" s="1"/>
  <c r="AY95" i="4" l="1"/>
  <c r="AX95" i="4"/>
  <c r="W95" i="4" l="1"/>
  <c r="AA95" i="4" s="1"/>
  <c r="AT96" i="4"/>
  <c r="AU96" i="4" s="1"/>
  <c r="AY96" i="4" l="1"/>
  <c r="AY92" i="4"/>
  <c r="AX96" i="4"/>
  <c r="AY97" i="4" l="1"/>
  <c r="W96" i="4"/>
  <c r="AA96" i="4" s="1"/>
  <c r="AT97" i="4"/>
  <c r="AU97" i="4" s="1"/>
  <c r="AX97" i="4" l="1"/>
  <c r="W97" i="4" l="1"/>
  <c r="AA97" i="4" s="1"/>
  <c r="AY98" i="4"/>
  <c r="AT98" i="4"/>
  <c r="AU98" i="4" s="1"/>
  <c r="AX98" i="4" l="1"/>
  <c r="W98" i="4" l="1"/>
  <c r="AA98" i="4" s="1"/>
  <c r="AY99" i="4"/>
  <c r="AT99" i="4"/>
  <c r="AU99" i="4" s="1"/>
  <c r="AX99" i="4" l="1"/>
  <c r="W99" i="4" l="1"/>
  <c r="AA99" i="4" s="1"/>
  <c r="AY100" i="4"/>
  <c r="AT100" i="4"/>
  <c r="AU100" i="4" s="1"/>
  <c r="AX100" i="4" l="1"/>
  <c r="D100" i="4"/>
  <c r="W100" i="4" l="1"/>
  <c r="AA100" i="4" s="1"/>
  <c r="C11" i="4" l="1"/>
  <c r="E11" i="4" s="1"/>
  <c r="S11" i="4" s="1"/>
  <c r="AX11" i="4"/>
  <c r="V11" i="4" l="1"/>
  <c r="Z11" i="4" s="1"/>
  <c r="K11" i="4"/>
  <c r="AY11" i="4"/>
  <c r="AT12" i="4"/>
  <c r="L11" i="4" l="1"/>
  <c r="Y11" i="4"/>
  <c r="AV12" i="4" l="1"/>
  <c r="AL12" i="4"/>
  <c r="A11" i="4"/>
  <c r="O11" i="4" s="1"/>
  <c r="AA11" i="4"/>
  <c r="M11" i="4"/>
  <c r="U11" i="4" s="1"/>
  <c r="T11" i="4"/>
  <c r="I12" i="4" l="1"/>
  <c r="D12" i="1" s="1"/>
  <c r="B11" i="1"/>
  <c r="Q12" i="4"/>
  <c r="AW12" i="4" s="1"/>
  <c r="G11" i="1"/>
  <c r="N11" i="4" l="1"/>
  <c r="AU12" i="4"/>
  <c r="AX12" i="4" s="1"/>
  <c r="R12" i="4"/>
  <c r="C12" i="4" l="1"/>
  <c r="V12" i="4" s="1"/>
  <c r="AY12" i="4"/>
  <c r="J12" i="4" l="1"/>
  <c r="X12" i="4" s="1"/>
  <c r="Z12" i="4" s="1"/>
  <c r="E12" i="4"/>
  <c r="K12" i="4"/>
  <c r="L12" i="4" l="1"/>
  <c r="AV13" i="4" s="1"/>
  <c r="AT13" i="4"/>
  <c r="S12" i="4"/>
  <c r="Y12" i="4"/>
  <c r="T12" i="4" l="1"/>
  <c r="AL13" i="4"/>
  <c r="M12" i="4"/>
  <c r="U12" i="4" s="1"/>
  <c r="A12" i="4"/>
  <c r="AA12" i="4"/>
  <c r="Q13" i="4" l="1"/>
  <c r="G12" i="1"/>
  <c r="I13" i="4"/>
  <c r="D13" i="1" s="1"/>
  <c r="B12" i="1"/>
  <c r="R13" i="4" l="1"/>
  <c r="AW13" i="4"/>
  <c r="AY13" i="4" s="1"/>
  <c r="N12" i="4"/>
  <c r="O12" i="4" s="1"/>
  <c r="AU13" i="4"/>
  <c r="C13" i="4"/>
  <c r="J13" i="4" l="1"/>
  <c r="X13" i="4" s="1"/>
  <c r="AX13" i="4"/>
  <c r="D13" i="4"/>
  <c r="V13" i="4"/>
  <c r="K13" i="4"/>
  <c r="Y13" i="4" s="1"/>
  <c r="Z13" i="4" l="1"/>
  <c r="W13" i="4"/>
  <c r="AA13" i="4" s="1"/>
  <c r="E13" i="4"/>
  <c r="S13" i="4" s="1"/>
  <c r="L13" i="4"/>
  <c r="AV14" i="4" s="1"/>
  <c r="AT14" i="4" l="1"/>
  <c r="A13" i="4"/>
  <c r="AL14" i="4"/>
  <c r="I14" i="4" s="1"/>
  <c r="D14" i="1" s="1"/>
  <c r="T13" i="4"/>
  <c r="M13" i="4"/>
  <c r="U13" i="4" s="1"/>
  <c r="B13" i="1" l="1"/>
  <c r="Q14" i="4"/>
  <c r="AW14" i="4" s="1"/>
  <c r="G13" i="1"/>
  <c r="N13" i="4" l="1"/>
  <c r="O13" i="4" s="1"/>
  <c r="AY14" i="4"/>
  <c r="R14" i="4"/>
  <c r="AU14" i="4"/>
  <c r="D14" i="4" l="1"/>
  <c r="AX14" i="4"/>
  <c r="C14" i="4"/>
  <c r="W14" i="4" l="1"/>
  <c r="E14" i="4"/>
  <c r="S14" i="4" s="1"/>
  <c r="K14" i="4"/>
  <c r="V14" i="4"/>
  <c r="J14" i="4"/>
  <c r="AT15" i="4" l="1"/>
  <c r="X14" i="4"/>
  <c r="Z14" i="4" s="1"/>
  <c r="Y14" i="4"/>
  <c r="AA14" i="4" s="1"/>
  <c r="L14" i="4"/>
  <c r="A14" i="4" l="1"/>
  <c r="B14" i="1" s="1"/>
  <c r="AL15" i="4"/>
  <c r="I15" i="4" s="1"/>
  <c r="D15" i="1" s="1"/>
  <c r="T14" i="4"/>
  <c r="M14" i="4"/>
  <c r="U14" i="4" s="1"/>
  <c r="AV15" i="4"/>
  <c r="C15" i="4"/>
  <c r="O14" i="4" l="1"/>
  <c r="G14" i="1"/>
  <c r="V15" i="4"/>
  <c r="N14" i="4" l="1"/>
  <c r="Q15" i="4"/>
  <c r="AW15" i="4" s="1"/>
  <c r="R15" i="4" l="1"/>
  <c r="AU15" i="4"/>
  <c r="AF15" i="4" s="1"/>
  <c r="AH15" i="4" l="1"/>
  <c r="K15" i="4" s="1"/>
  <c r="AY15" i="4"/>
  <c r="J15" i="4"/>
  <c r="D15" i="4"/>
  <c r="AX15" i="4"/>
  <c r="L15" i="4" l="1"/>
  <c r="AV16" i="4" s="1"/>
  <c r="Y15" i="4"/>
  <c r="W15" i="4"/>
  <c r="E15" i="4"/>
  <c r="X15" i="4"/>
  <c r="Z15" i="4" s="1"/>
  <c r="M15" i="4" l="1"/>
  <c r="U15" i="4" s="1"/>
  <c r="Q16" i="4" s="1"/>
  <c r="AK16" i="4"/>
  <c r="AL16" i="4"/>
  <c r="AL17" i="4" s="1"/>
  <c r="T15" i="4"/>
  <c r="AA15" i="4"/>
  <c r="A15" i="4"/>
  <c r="AT16" i="4"/>
  <c r="S15" i="4"/>
  <c r="G15" i="1" l="1"/>
  <c r="AW16" i="4"/>
  <c r="B15" i="1"/>
  <c r="AK17" i="4"/>
  <c r="B17" i="4" s="1"/>
  <c r="C17" i="1" s="1"/>
  <c r="I17" i="4"/>
  <c r="D17" i="1" s="1"/>
  <c r="K16" i="4"/>
  <c r="Y16" i="4" s="1"/>
  <c r="I16" i="4"/>
  <c r="D16" i="1" s="1"/>
  <c r="B16" i="4"/>
  <c r="C16" i="1" s="1"/>
  <c r="AF16" i="4"/>
  <c r="AH16" i="4"/>
  <c r="AE16" i="4"/>
  <c r="AG16" i="4"/>
  <c r="C16" i="4"/>
  <c r="V16" i="4" s="1"/>
  <c r="N15" i="4"/>
  <c r="O15" i="4" s="1"/>
  <c r="R16" i="4"/>
  <c r="AU16" i="4"/>
  <c r="AE17" i="4" l="1"/>
  <c r="AG17" i="4"/>
  <c r="J17" i="4" s="1"/>
  <c r="X17" i="4" s="1"/>
  <c r="AY16" i="4"/>
  <c r="J16" i="4"/>
  <c r="L16" i="4" s="1"/>
  <c r="T16" i="4" s="1"/>
  <c r="D16" i="4"/>
  <c r="AX16" i="4"/>
  <c r="E16" i="4" l="1"/>
  <c r="S16" i="4" s="1"/>
  <c r="W16" i="4"/>
  <c r="AA16" i="4" s="1"/>
  <c r="AV17" i="4"/>
  <c r="X16" i="4"/>
  <c r="C17" i="4"/>
  <c r="M16" i="4" l="1"/>
  <c r="AT17" i="4"/>
  <c r="A16" i="4"/>
  <c r="Z16" i="4"/>
  <c r="V17" i="4"/>
  <c r="Z17" i="4" s="1"/>
  <c r="G16" i="1" l="1"/>
  <c r="U16" i="4"/>
  <c r="Q17" i="4" s="1"/>
  <c r="B16" i="1"/>
  <c r="AH17" i="4" l="1"/>
  <c r="AW17" i="4"/>
  <c r="AY17" i="4" s="1"/>
  <c r="N16" i="4"/>
  <c r="O16" i="4" s="1"/>
  <c r="R17" i="4"/>
  <c r="AU17" i="4"/>
  <c r="L17" i="4"/>
  <c r="AX17" i="4" l="1"/>
  <c r="AF17" i="4"/>
  <c r="D17" i="4" s="1"/>
  <c r="K17" i="4" s="1"/>
  <c r="Y17" i="4" s="1"/>
  <c r="AL18" i="4"/>
  <c r="T17" i="4"/>
  <c r="AK18" i="4"/>
  <c r="AV18" i="4" l="1"/>
  <c r="W17" i="4"/>
  <c r="E17" i="4"/>
  <c r="I18" i="4"/>
  <c r="D18" i="1" s="1"/>
  <c r="AE18" i="4"/>
  <c r="B18" i="4"/>
  <c r="C18" i="1" s="1"/>
  <c r="AG18" i="4"/>
  <c r="S17" i="4" l="1"/>
  <c r="M17" i="4"/>
  <c r="U17" i="4" s="1"/>
  <c r="A17" i="4"/>
  <c r="AA17" i="4"/>
  <c r="AT18" i="4"/>
  <c r="B17" i="1" l="1"/>
  <c r="G17" i="1"/>
  <c r="Q18" i="4"/>
  <c r="AW18" i="4" s="1"/>
  <c r="N17" i="4" l="1"/>
  <c r="O17" i="4" s="1"/>
  <c r="AU18" i="4"/>
  <c r="C18" i="4" s="1"/>
  <c r="V18" i="4" s="1"/>
  <c r="R18" i="4"/>
  <c r="AF18" i="4" l="1"/>
  <c r="D18" i="4" s="1"/>
  <c r="AX18" i="4"/>
  <c r="J18" i="4"/>
  <c r="X18" i="4" s="1"/>
  <c r="Z18" i="4" s="1"/>
  <c r="AH18" i="4"/>
  <c r="AY18" i="4"/>
  <c r="K18" i="4" l="1"/>
  <c r="L18" i="4" s="1"/>
  <c r="E18" i="4"/>
  <c r="W18" i="4"/>
  <c r="Y18" i="4" l="1"/>
  <c r="AA18" i="4" s="1"/>
  <c r="A18" i="4"/>
  <c r="S18" i="4"/>
  <c r="AT19" i="4"/>
  <c r="AL19" i="4"/>
  <c r="I19" i="4" s="1"/>
  <c r="D19" i="1" s="1"/>
  <c r="M18" i="4"/>
  <c r="U18" i="4" s="1"/>
  <c r="T18" i="4"/>
  <c r="AK19" i="4"/>
  <c r="AV19" i="4"/>
  <c r="B19" i="4" l="1"/>
  <c r="C19" i="1" s="1"/>
  <c r="AG19" i="4"/>
  <c r="AE19" i="4"/>
  <c r="G18" i="1"/>
  <c r="Q19" i="4"/>
  <c r="AW19" i="4" s="1"/>
  <c r="N18" i="4" l="1"/>
  <c r="O18" i="4" s="1"/>
  <c r="R19" i="4"/>
  <c r="AU19" i="4"/>
  <c r="AX19" i="4" s="1"/>
  <c r="J19" i="4"/>
  <c r="AY19" i="4"/>
  <c r="AH19" i="4"/>
  <c r="AF19" i="4"/>
  <c r="D19" i="4" s="1"/>
  <c r="C19" i="4" l="1"/>
  <c r="L19" i="4"/>
  <c r="AK20" i="4" s="1"/>
  <c r="X19" i="4"/>
  <c r="W19" i="4"/>
  <c r="AK21" i="4" l="1"/>
  <c r="B21" i="4" s="1"/>
  <c r="C21" i="1" s="1"/>
  <c r="V19" i="4"/>
  <c r="Z19" i="4" s="1"/>
  <c r="E19" i="4"/>
  <c r="M19" i="4" s="1"/>
  <c r="U19" i="4" s="1"/>
  <c r="K19" i="4"/>
  <c r="Y19" i="4" s="1"/>
  <c r="AE20" i="4"/>
  <c r="AG20" i="4"/>
  <c r="AH20" i="4"/>
  <c r="AF20" i="4"/>
  <c r="B20" i="4"/>
  <c r="C20" i="1" s="1"/>
  <c r="AL20" i="4"/>
  <c r="AL21" i="4" s="1"/>
  <c r="T19" i="4"/>
  <c r="A19" i="4" l="1"/>
  <c r="J21" i="4"/>
  <c r="X21" i="4" s="1"/>
  <c r="AL22" i="4"/>
  <c r="I22" i="4" s="1"/>
  <c r="D22" i="1" s="1"/>
  <c r="AK22" i="4"/>
  <c r="AG21" i="4"/>
  <c r="AE21" i="4"/>
  <c r="AH21" i="4"/>
  <c r="AF21" i="4"/>
  <c r="S19" i="4"/>
  <c r="AT20" i="4"/>
  <c r="AA19" i="4"/>
  <c r="AV20" i="4"/>
  <c r="G19" i="1"/>
  <c r="I20" i="4"/>
  <c r="D20" i="1" s="1"/>
  <c r="K20" i="4"/>
  <c r="Y20" i="4" s="1"/>
  <c r="I21" i="4"/>
  <c r="D21" i="1" s="1"/>
  <c r="N19" i="4"/>
  <c r="Q20" i="4"/>
  <c r="O19" i="4" l="1"/>
  <c r="B22" i="4"/>
  <c r="C22" i="1" s="1"/>
  <c r="AK23" i="4"/>
  <c r="AG22" i="4"/>
  <c r="AH22" i="4"/>
  <c r="AE22" i="4"/>
  <c r="AF22" i="4"/>
  <c r="J22" i="4"/>
  <c r="AL23" i="4"/>
  <c r="AW20" i="4"/>
  <c r="R20" i="4"/>
  <c r="AU20" i="4"/>
  <c r="C20" i="4" s="1"/>
  <c r="V20" i="4" s="1"/>
  <c r="N20" i="4"/>
  <c r="K23" i="4" l="1"/>
  <c r="AL24" i="4"/>
  <c r="K24" i="4" s="1"/>
  <c r="B23" i="4"/>
  <c r="C23" i="1" s="1"/>
  <c r="AK24" i="4"/>
  <c r="B24" i="4" s="1"/>
  <c r="C24" i="1" s="1"/>
  <c r="AH23" i="4"/>
  <c r="AE23" i="4"/>
  <c r="AG23" i="4"/>
  <c r="AF23" i="4"/>
  <c r="I23" i="4"/>
  <c r="D23" i="1" s="1"/>
  <c r="AX20" i="4"/>
  <c r="D20" i="4"/>
  <c r="J20" i="4"/>
  <c r="AY20" i="4"/>
  <c r="D21" i="4"/>
  <c r="E21" i="4" s="1"/>
  <c r="I24" i="4" l="1"/>
  <c r="D24" i="1" s="1"/>
  <c r="L20" i="4"/>
  <c r="X20" i="4"/>
  <c r="Z20" i="4" s="1"/>
  <c r="E20" i="4"/>
  <c r="S20" i="4" s="1"/>
  <c r="W20" i="4"/>
  <c r="AA20" i="4" s="1"/>
  <c r="W21" i="4"/>
  <c r="T20" i="4" l="1"/>
  <c r="M20" i="4"/>
  <c r="AV21" i="4"/>
  <c r="A20" i="4"/>
  <c r="AT21" i="4"/>
  <c r="U20" i="4" l="1"/>
  <c r="Q21" i="4" s="1"/>
  <c r="G20" i="1"/>
  <c r="O20" i="4"/>
  <c r="R21" i="4" l="1"/>
  <c r="AW21" i="4"/>
  <c r="AU21" i="4"/>
  <c r="S21" i="4" s="1"/>
  <c r="X22" i="4"/>
  <c r="AX21" i="4" l="1"/>
  <c r="C21" i="4"/>
  <c r="K21" i="4" s="1"/>
  <c r="L21" i="4" s="1"/>
  <c r="AY21" i="4"/>
  <c r="D22" i="4"/>
  <c r="M21" i="4" l="1"/>
  <c r="T21" i="4"/>
  <c r="Y21" i="4"/>
  <c r="AV22" i="4"/>
  <c r="V21" i="4"/>
  <c r="Z21" i="4" s="1"/>
  <c r="AT22" i="4"/>
  <c r="E22" i="4"/>
  <c r="W22" i="4"/>
  <c r="U21" i="4" l="1"/>
  <c r="Q22" i="4" s="1"/>
  <c r="G21" i="1"/>
  <c r="N21" i="4"/>
  <c r="A21" i="4"/>
  <c r="O21" i="4" s="1"/>
  <c r="AA21" i="4"/>
  <c r="N22" i="4" l="1"/>
  <c r="R22" i="4"/>
  <c r="AW22" i="4"/>
  <c r="AY22" i="4" s="1"/>
  <c r="AU22" i="4"/>
  <c r="C22" i="4" l="1"/>
  <c r="AX22" i="4"/>
  <c r="S22" i="4"/>
  <c r="V22" i="4" l="1"/>
  <c r="Z22" i="4" s="1"/>
  <c r="K22" i="4"/>
  <c r="AT23" i="4"/>
  <c r="AF24" i="4"/>
  <c r="D24" i="4" s="1"/>
  <c r="AH24" i="4"/>
  <c r="Y22" i="4" l="1"/>
  <c r="L22" i="4"/>
  <c r="AV23" i="4" s="1"/>
  <c r="C23" i="4"/>
  <c r="W24" i="4"/>
  <c r="M22" i="4" l="1"/>
  <c r="T22" i="4"/>
  <c r="A22" i="4"/>
  <c r="O22" i="4" s="1"/>
  <c r="AA22" i="4"/>
  <c r="Y23" i="4"/>
  <c r="E23" i="4"/>
  <c r="V23" i="4"/>
  <c r="U22" i="4" l="1"/>
  <c r="Q23" i="4" s="1"/>
  <c r="G22" i="1"/>
  <c r="B25" i="4"/>
  <c r="I25" i="4"/>
  <c r="D25" i="1" s="1"/>
  <c r="AW23" i="4" l="1"/>
  <c r="AU23" i="4"/>
  <c r="R23" i="4"/>
  <c r="Y24" i="4"/>
  <c r="AA24" i="4" s="1"/>
  <c r="AX23" i="4" l="1"/>
  <c r="D23" i="4"/>
  <c r="AY23" i="4"/>
  <c r="J23" i="4"/>
  <c r="S23" i="4"/>
  <c r="AE25" i="4"/>
  <c r="AG25" i="4"/>
  <c r="J25" i="4" s="1"/>
  <c r="L23" i="4" l="1"/>
  <c r="X23" i="4"/>
  <c r="W23" i="4"/>
  <c r="AA23" i="4" s="1"/>
  <c r="AT24" i="4"/>
  <c r="X25" i="4"/>
  <c r="A23" i="4" l="1"/>
  <c r="Z23" i="4"/>
  <c r="AV24" i="4"/>
  <c r="M23" i="4"/>
  <c r="T23" i="4"/>
  <c r="AG24" i="4"/>
  <c r="C25" i="4"/>
  <c r="G23" i="1" l="1"/>
  <c r="N23" i="4"/>
  <c r="O23" i="4" s="1"/>
  <c r="U23" i="4"/>
  <c r="Q24" i="4" s="1"/>
  <c r="V25" i="4"/>
  <c r="Z25" i="4" s="1"/>
  <c r="N24" i="4" l="1"/>
  <c r="AU24" i="4"/>
  <c r="AW24" i="4"/>
  <c r="AY24" i="4" s="1"/>
  <c r="R24" i="4"/>
  <c r="AE24" i="4" l="1"/>
  <c r="AX24" i="4"/>
  <c r="C24" i="4"/>
  <c r="J24" i="4" l="1"/>
  <c r="E24" i="4"/>
  <c r="S24" i="4" s="1"/>
  <c r="V24" i="4"/>
  <c r="AT25" i="4" l="1"/>
  <c r="X24" i="4"/>
  <c r="A24" i="4" s="1"/>
  <c r="L24" i="4"/>
  <c r="AV25" i="4" s="1"/>
  <c r="M24" i="4" l="1"/>
  <c r="O24" i="4" s="1"/>
  <c r="T24" i="4"/>
  <c r="Z24" i="4"/>
  <c r="G24" i="1" l="1"/>
  <c r="U24" i="4"/>
  <c r="Q25" i="4" s="1"/>
  <c r="AW25" i="4" l="1"/>
  <c r="R25" i="4"/>
  <c r="AU25" i="4"/>
  <c r="AF25" i="4" l="1"/>
  <c r="D25" i="4" s="1"/>
  <c r="AX25" i="4"/>
  <c r="AH25" i="4"/>
  <c r="K25" i="4" s="1"/>
  <c r="AY25" i="4"/>
  <c r="Y25" i="4" l="1"/>
  <c r="L25" i="4"/>
  <c r="AV26" i="4" s="1"/>
  <c r="W25" i="4"/>
  <c r="A25" i="4" s="1"/>
  <c r="E25" i="4"/>
  <c r="S25" i="4" s="1"/>
  <c r="AA25" i="4" l="1"/>
  <c r="AT26" i="4"/>
  <c r="AL26" i="4"/>
  <c r="T25" i="4"/>
  <c r="AK26" i="4"/>
  <c r="M25" i="4"/>
  <c r="G25" i="1" l="1"/>
  <c r="N25" i="4"/>
  <c r="O25" i="4" s="1"/>
  <c r="U25" i="4"/>
  <c r="Q26" i="4" s="1"/>
  <c r="AE26" i="4"/>
  <c r="C26" i="4" s="1"/>
  <c r="AG26" i="4"/>
  <c r="J26" i="4" s="1"/>
  <c r="B26" i="4"/>
  <c r="I26" i="4"/>
  <c r="L26" i="4" l="1"/>
  <c r="X26" i="4"/>
  <c r="E26" i="4"/>
  <c r="V26" i="4"/>
  <c r="AW26" i="4"/>
  <c r="N26" i="4"/>
  <c r="R26" i="4"/>
  <c r="AU26" i="4"/>
  <c r="I48" i="4"/>
  <c r="S26" i="4" l="1"/>
  <c r="AH26" i="4"/>
  <c r="K26" i="4" s="1"/>
  <c r="AY26" i="4"/>
  <c r="Z26" i="4"/>
  <c r="AF26" i="4"/>
  <c r="D26" i="4" s="1"/>
  <c r="AX26" i="4"/>
  <c r="M26" i="4" s="1"/>
  <c r="AL27" i="4"/>
  <c r="I27" i="4" s="1"/>
  <c r="T26" i="4"/>
  <c r="AK27" i="4"/>
  <c r="I49" i="4"/>
  <c r="G26" i="1" l="1"/>
  <c r="U26" i="4"/>
  <c r="Q27" i="4" s="1"/>
  <c r="AH27" i="4"/>
  <c r="K27" i="4" s="1"/>
  <c r="Y27" i="4" s="1"/>
  <c r="B27" i="4"/>
  <c r="AF27" i="4"/>
  <c r="D27" i="4" s="1"/>
  <c r="W27" i="4" s="1"/>
  <c r="W26" i="4"/>
  <c r="AA26" i="4" s="1"/>
  <c r="AT27" i="4"/>
  <c r="A26" i="4"/>
  <c r="O26" i="4" s="1"/>
  <c r="Y26" i="4"/>
  <c r="AV27" i="4"/>
  <c r="I50" i="4"/>
  <c r="I51" i="4"/>
  <c r="AA27" i="4" l="1"/>
  <c r="AW27" i="4"/>
  <c r="AU27" i="4"/>
  <c r="R27" i="4"/>
  <c r="I52" i="4"/>
  <c r="AE27" i="4" l="1"/>
  <c r="C27" i="4" s="1"/>
  <c r="AX27" i="4"/>
  <c r="AY27" i="4"/>
  <c r="AG27" i="4"/>
  <c r="J27" i="4" s="1"/>
  <c r="I53" i="4"/>
  <c r="L27" i="4" l="1"/>
  <c r="AV28" i="4" s="1"/>
  <c r="X27" i="4"/>
  <c r="E27" i="4"/>
  <c r="S27" i="4" s="1"/>
  <c r="V27" i="4"/>
  <c r="I54" i="4"/>
  <c r="A27" i="4" l="1"/>
  <c r="Z27" i="4"/>
  <c r="AT28" i="4"/>
  <c r="AL28" i="4"/>
  <c r="M27" i="4"/>
  <c r="T27" i="4"/>
  <c r="AK28" i="4"/>
  <c r="I55" i="4"/>
  <c r="AG28" i="4" l="1"/>
  <c r="AE28" i="4"/>
  <c r="C28" i="4" s="1"/>
  <c r="B28" i="4"/>
  <c r="G27" i="1"/>
  <c r="U27" i="4"/>
  <c r="Q28" i="4" s="1"/>
  <c r="N27" i="4"/>
  <c r="O27" i="4" s="1"/>
  <c r="I28" i="4"/>
  <c r="J28" i="4"/>
  <c r="X28" i="4" s="1"/>
  <c r="I56" i="4"/>
  <c r="N28" i="4" l="1"/>
  <c r="AU28" i="4"/>
  <c r="R28" i="4"/>
  <c r="AW28" i="4"/>
  <c r="V28" i="4"/>
  <c r="Z28" i="4" s="1"/>
  <c r="AY28" i="4" l="1"/>
  <c r="AH28" i="4"/>
  <c r="K28" i="4" s="1"/>
  <c r="AX28" i="4"/>
  <c r="AF28" i="4"/>
  <c r="D28" i="4" s="1"/>
  <c r="I57" i="4"/>
  <c r="I58" i="4"/>
  <c r="I59" i="4"/>
  <c r="E28" i="4" l="1"/>
  <c r="S28" i="4" s="1"/>
  <c r="W28" i="4"/>
  <c r="L28" i="4"/>
  <c r="M28" i="4" s="1"/>
  <c r="U28" i="4" s="1"/>
  <c r="Q29" i="4" s="1"/>
  <c r="Y28" i="4"/>
  <c r="A28" i="4" s="1"/>
  <c r="O28" i="4" s="1"/>
  <c r="AV29" i="4"/>
  <c r="I60" i="4"/>
  <c r="AT29" i="4" l="1"/>
  <c r="R29" i="4"/>
  <c r="AU29" i="4"/>
  <c r="AL29" i="4"/>
  <c r="T28" i="4"/>
  <c r="AW29" i="4" s="1"/>
  <c r="AY29" i="4" s="1"/>
  <c r="AK29" i="4"/>
  <c r="AA28" i="4"/>
  <c r="I61" i="4"/>
  <c r="I29" i="4" l="1"/>
  <c r="AF29" i="4"/>
  <c r="D29" i="4" s="1"/>
  <c r="AX29" i="4"/>
  <c r="AE29" i="4"/>
  <c r="C29" i="4" s="1"/>
  <c r="AG29" i="4"/>
  <c r="J29" i="4" s="1"/>
  <c r="B29" i="4"/>
  <c r="AH29" i="4"/>
  <c r="K29" i="4" s="1"/>
  <c r="Y29" i="4" s="1"/>
  <c r="I62" i="4"/>
  <c r="V29" i="4" l="1"/>
  <c r="E29" i="4"/>
  <c r="S29" i="4" s="1"/>
  <c r="W29" i="4"/>
  <c r="AA29" i="4" s="1"/>
  <c r="L29" i="4"/>
  <c r="AV30" i="4" s="1"/>
  <c r="X29" i="4"/>
  <c r="I63" i="4"/>
  <c r="AT30" i="4" l="1"/>
  <c r="AL30" i="4"/>
  <c r="T29" i="4"/>
  <c r="M29" i="4"/>
  <c r="AK30" i="4"/>
  <c r="A29" i="4"/>
  <c r="Z29" i="4"/>
  <c r="I64" i="4"/>
  <c r="AH30" i="4" l="1"/>
  <c r="AF30" i="4"/>
  <c r="D30" i="4" s="1"/>
  <c r="B30" i="4"/>
  <c r="U29" i="4"/>
  <c r="Q30" i="4" s="1"/>
  <c r="K30" i="4"/>
  <c r="Y30" i="4" s="1"/>
  <c r="I30" i="4"/>
  <c r="I65" i="4"/>
  <c r="W30" i="4" l="1"/>
  <c r="AA30" i="4" s="1"/>
  <c r="N29" i="4"/>
  <c r="O29" i="4" s="1"/>
  <c r="AU30" i="4"/>
  <c r="R30" i="4"/>
  <c r="AW30" i="4"/>
  <c r="I66" i="4"/>
  <c r="AY30" i="4" l="1"/>
  <c r="AG30" i="4"/>
  <c r="J30" i="4" s="1"/>
  <c r="AX30" i="4"/>
  <c r="AE30" i="4"/>
  <c r="C30" i="4" s="1"/>
  <c r="I67" i="4"/>
  <c r="E30" i="4" l="1"/>
  <c r="S30" i="4" s="1"/>
  <c r="V30" i="4"/>
  <c r="L30" i="4"/>
  <c r="X30" i="4"/>
  <c r="I68" i="4"/>
  <c r="AT31" i="4" l="1"/>
  <c r="M30" i="4"/>
  <c r="T30" i="4"/>
  <c r="AK31" i="4"/>
  <c r="AL31" i="4"/>
  <c r="AV31" i="4"/>
  <c r="Z30" i="4"/>
  <c r="A30" i="4"/>
  <c r="I69" i="4"/>
  <c r="AG31" i="4" l="1"/>
  <c r="AE31" i="4"/>
  <c r="C31" i="4" s="1"/>
  <c r="B31" i="4"/>
  <c r="J31" i="4"/>
  <c r="I31" i="4"/>
  <c r="U30" i="4"/>
  <c r="Q31" i="4" s="1"/>
  <c r="I70" i="4"/>
  <c r="N30" i="4" l="1"/>
  <c r="O30" i="4" s="1"/>
  <c r="X31" i="4"/>
  <c r="AW31" i="4"/>
  <c r="R31" i="4"/>
  <c r="AU31" i="4"/>
  <c r="V31" i="4"/>
  <c r="Z31" i="4" s="1"/>
  <c r="I71" i="4"/>
  <c r="AY31" i="4" l="1"/>
  <c r="AH31" i="4"/>
  <c r="K31" i="4" s="1"/>
  <c r="AX31" i="4"/>
  <c r="AF31" i="4"/>
  <c r="D31" i="4" s="1"/>
  <c r="I72" i="4"/>
  <c r="E31" i="4" l="1"/>
  <c r="AT32" i="4" s="1"/>
  <c r="W31" i="4"/>
  <c r="L31" i="4"/>
  <c r="AV32" i="4" s="1"/>
  <c r="Y31" i="4"/>
  <c r="A31" i="4" s="1"/>
  <c r="I73" i="4"/>
  <c r="M31" i="4" l="1"/>
  <c r="T31" i="4"/>
  <c r="AL32" i="4"/>
  <c r="AK32" i="4"/>
  <c r="AA31" i="4"/>
  <c r="S31" i="4"/>
  <c r="I74" i="4"/>
  <c r="AG32" i="4" l="1"/>
  <c r="J32" i="4" s="1"/>
  <c r="AE32" i="4"/>
  <c r="C32" i="4" s="1"/>
  <c r="B32" i="4"/>
  <c r="I32" i="4"/>
  <c r="U31" i="4"/>
  <c r="Q32" i="4" s="1"/>
  <c r="I75" i="4"/>
  <c r="N31" i="4" l="1"/>
  <c r="O31" i="4" s="1"/>
  <c r="V32" i="4"/>
  <c r="E32" i="4"/>
  <c r="N32" i="4"/>
  <c r="R32" i="4"/>
  <c r="AW32" i="4"/>
  <c r="AU32" i="4"/>
  <c r="L32" i="4"/>
  <c r="X32" i="4"/>
  <c r="I76" i="4"/>
  <c r="AX32" i="4" l="1"/>
  <c r="AF32" i="4"/>
  <c r="D32" i="4" s="1"/>
  <c r="AY32" i="4"/>
  <c r="AH32" i="4"/>
  <c r="K32" i="4" s="1"/>
  <c r="S32" i="4"/>
  <c r="Z32" i="4"/>
  <c r="M32" i="4"/>
  <c r="U32" i="4" s="1"/>
  <c r="Q33" i="4" s="1"/>
  <c r="R33" i="4" s="1"/>
  <c r="T32" i="4"/>
  <c r="AK33" i="4"/>
  <c r="AL33" i="4"/>
  <c r="I77" i="4"/>
  <c r="I33" i="4" l="1"/>
  <c r="AF33" i="4"/>
  <c r="D33" i="4" s="1"/>
  <c r="AH33" i="4"/>
  <c r="K33" i="4" s="1"/>
  <c r="B33" i="4"/>
  <c r="Y32" i="4"/>
  <c r="AV33" i="4"/>
  <c r="AW33" i="4" s="1"/>
  <c r="AY33" i="4" s="1"/>
  <c r="W32" i="4"/>
  <c r="AA32" i="4" s="1"/>
  <c r="AT33" i="4"/>
  <c r="AU33" i="4" s="1"/>
  <c r="AX33" i="4" s="1"/>
  <c r="I78" i="4"/>
  <c r="W33" i="4" l="1"/>
  <c r="E33" i="4"/>
  <c r="Y33" i="4"/>
  <c r="L33" i="4"/>
  <c r="A32" i="4"/>
  <c r="O32" i="4" s="1"/>
  <c r="AG33" i="4"/>
  <c r="J33" i="4" s="1"/>
  <c r="AE33" i="4"/>
  <c r="C33" i="4" s="1"/>
  <c r="I79" i="4"/>
  <c r="AT34" i="4" l="1"/>
  <c r="V33" i="4"/>
  <c r="X33" i="4"/>
  <c r="AV34" i="4"/>
  <c r="M33" i="4"/>
  <c r="T33" i="4"/>
  <c r="AL34" i="4"/>
  <c r="AK34" i="4"/>
  <c r="S33" i="4"/>
  <c r="AA33" i="4"/>
  <c r="I80" i="4"/>
  <c r="U33" i="4" l="1"/>
  <c r="Q34" i="4" s="1"/>
  <c r="AW34" i="4" s="1"/>
  <c r="AL35" i="4"/>
  <c r="I35" i="4" s="1"/>
  <c r="J34" i="4"/>
  <c r="I34" i="4"/>
  <c r="Z33" i="4"/>
  <c r="A33" i="4"/>
  <c r="AK35" i="4"/>
  <c r="D34" i="4"/>
  <c r="AE34" i="4"/>
  <c r="AH34" i="4"/>
  <c r="AF34" i="4"/>
  <c r="AG34" i="4"/>
  <c r="B34" i="4"/>
  <c r="AU34" i="4"/>
  <c r="AX34" i="4" s="1"/>
  <c r="I81" i="4"/>
  <c r="AY34" i="4" l="1"/>
  <c r="C34" i="4"/>
  <c r="W34" i="4"/>
  <c r="X34" i="4"/>
  <c r="L34" i="4"/>
  <c r="B36" i="4"/>
  <c r="D35" i="4"/>
  <c r="AE35" i="4"/>
  <c r="AG35" i="4"/>
  <c r="AF35" i="4"/>
  <c r="AH35" i="4"/>
  <c r="K35" i="4"/>
  <c r="I36" i="4"/>
  <c r="B35" i="4"/>
  <c r="N33" i="4"/>
  <c r="O33" i="4" s="1"/>
  <c r="R34" i="4"/>
  <c r="I82" i="4"/>
  <c r="T34" i="4" l="1"/>
  <c r="E34" i="4"/>
  <c r="AT35" i="4" s="1"/>
  <c r="V34" i="4"/>
  <c r="Z34" i="4" s="1"/>
  <c r="W35" i="4"/>
  <c r="E35" i="4"/>
  <c r="K34" i="4"/>
  <c r="Y35" i="4"/>
  <c r="L35" i="4"/>
  <c r="I83" i="4"/>
  <c r="AA35" i="4" l="1"/>
  <c r="S34" i="4"/>
  <c r="Y34" i="4"/>
  <c r="AA34" i="4" s="1"/>
  <c r="AV35" i="4"/>
  <c r="AL37" i="4"/>
  <c r="AK37" i="4"/>
  <c r="M34" i="4"/>
  <c r="I84" i="4"/>
  <c r="A34" i="4" l="1"/>
  <c r="O34" i="4" s="1"/>
  <c r="U34" i="4"/>
  <c r="Q35" i="4" s="1"/>
  <c r="AK38" i="4"/>
  <c r="B38" i="4" s="1"/>
  <c r="AF37" i="4"/>
  <c r="B37" i="4"/>
  <c r="C37" i="4"/>
  <c r="AE37" i="4"/>
  <c r="AH37" i="4"/>
  <c r="AG37" i="4"/>
  <c r="AL38" i="4"/>
  <c r="K37" i="4"/>
  <c r="I37" i="4"/>
  <c r="I85" i="4"/>
  <c r="AL39" i="4" l="1"/>
  <c r="I39" i="4" s="1"/>
  <c r="K38" i="4"/>
  <c r="Y38" i="4" s="1"/>
  <c r="Y37" i="4"/>
  <c r="L37" i="4"/>
  <c r="AK39" i="4"/>
  <c r="B39" i="4" s="1"/>
  <c r="C38" i="4"/>
  <c r="AF38" i="4"/>
  <c r="AH38" i="4"/>
  <c r="AG38" i="4"/>
  <c r="AE38" i="4"/>
  <c r="N34" i="4"/>
  <c r="R35" i="4"/>
  <c r="AU35" i="4"/>
  <c r="S35" i="4" s="1"/>
  <c r="I38" i="4"/>
  <c r="V37" i="4"/>
  <c r="AW35" i="4"/>
  <c r="I86" i="4"/>
  <c r="AK40" i="4" l="1"/>
  <c r="B40" i="4" s="1"/>
  <c r="C39" i="4"/>
  <c r="AH39" i="4"/>
  <c r="AE39" i="4"/>
  <c r="AG39" i="4"/>
  <c r="AF39" i="4"/>
  <c r="AX35" i="4"/>
  <c r="C35" i="4"/>
  <c r="J35" i="4" s="1"/>
  <c r="AY35" i="4"/>
  <c r="T35" i="4"/>
  <c r="V38" i="4"/>
  <c r="E38" i="4"/>
  <c r="AL40" i="4"/>
  <c r="K39" i="4"/>
  <c r="Y39" i="4" s="1"/>
  <c r="I40" i="4"/>
  <c r="I87" i="4"/>
  <c r="M35" i="4" l="1"/>
  <c r="X35" i="4"/>
  <c r="AV36" i="4"/>
  <c r="AL41" i="4"/>
  <c r="I41" i="4" s="1"/>
  <c r="J40" i="4"/>
  <c r="V35" i="4"/>
  <c r="AT36" i="4"/>
  <c r="V39" i="4"/>
  <c r="E39" i="4"/>
  <c r="U35" i="4"/>
  <c r="Q36" i="4" s="1"/>
  <c r="AK41" i="4"/>
  <c r="C40" i="4"/>
  <c r="B41" i="4"/>
  <c r="AF40" i="4"/>
  <c r="AE40" i="4"/>
  <c r="AH40" i="4"/>
  <c r="AG40" i="4"/>
  <c r="I88" i="4"/>
  <c r="N35" i="4" l="1"/>
  <c r="Z35" i="4"/>
  <c r="A35" i="4"/>
  <c r="V40" i="4"/>
  <c r="AK42" i="4"/>
  <c r="B42" i="4" s="1"/>
  <c r="C41" i="4"/>
  <c r="AE41" i="4"/>
  <c r="AH41" i="4"/>
  <c r="AF41" i="4"/>
  <c r="AG41" i="4"/>
  <c r="R36" i="4"/>
  <c r="X40" i="4"/>
  <c r="Z40" i="4" s="1"/>
  <c r="AL42" i="4"/>
  <c r="J41" i="4"/>
  <c r="AW36" i="4"/>
  <c r="T36" i="4" s="1"/>
  <c r="AU36" i="4"/>
  <c r="S36" i="4" s="1"/>
  <c r="I89" i="4"/>
  <c r="O35" i="4" l="1"/>
  <c r="X41" i="4"/>
  <c r="AL43" i="4"/>
  <c r="I43" i="4" s="1"/>
  <c r="K42" i="4"/>
  <c r="Y42" i="4" s="1"/>
  <c r="V41" i="4"/>
  <c r="Z41" i="4" s="1"/>
  <c r="AK43" i="4"/>
  <c r="C42" i="4"/>
  <c r="AH42" i="4"/>
  <c r="AG42" i="4"/>
  <c r="AF42" i="4"/>
  <c r="AE42" i="4"/>
  <c r="AE36" i="4"/>
  <c r="C36" i="4" s="1"/>
  <c r="AX36" i="4"/>
  <c r="AG36" i="4"/>
  <c r="J36" i="4" s="1"/>
  <c r="AY36" i="4"/>
  <c r="I42" i="4"/>
  <c r="I90" i="4"/>
  <c r="M36" i="4" l="1"/>
  <c r="B43" i="4"/>
  <c r="AV37" i="4"/>
  <c r="X36" i="4"/>
  <c r="V42" i="4"/>
  <c r="E42" i="4"/>
  <c r="K43" i="4"/>
  <c r="Y43" i="4" s="1"/>
  <c r="I44" i="4"/>
  <c r="U36" i="4"/>
  <c r="Q37" i="4" s="1"/>
  <c r="V36" i="4"/>
  <c r="AT37" i="4"/>
  <c r="B44" i="4"/>
  <c r="D43" i="4"/>
  <c r="AH43" i="4"/>
  <c r="AF43" i="4"/>
  <c r="AE43" i="4"/>
  <c r="AG43" i="4"/>
  <c r="I91" i="4"/>
  <c r="AU37" i="4" l="1"/>
  <c r="AX37" i="4" s="1"/>
  <c r="N36" i="4"/>
  <c r="W43" i="4"/>
  <c r="AA43" i="4" s="1"/>
  <c r="Z36" i="4"/>
  <c r="A36" i="4"/>
  <c r="O36" i="4" s="1"/>
  <c r="R37" i="4"/>
  <c r="AW37" i="4"/>
  <c r="T37" i="4" s="1"/>
  <c r="I92" i="4"/>
  <c r="D37" i="4" l="1"/>
  <c r="E37" i="4" s="1"/>
  <c r="AY37" i="4"/>
  <c r="J37" i="4"/>
  <c r="I93" i="4"/>
  <c r="AT38" i="4" l="1"/>
  <c r="M37" i="4"/>
  <c r="U37" i="4" s="1"/>
  <c r="Q38" i="4" s="1"/>
  <c r="W37" i="4"/>
  <c r="AA37" i="4" s="1"/>
  <c r="AV38" i="4"/>
  <c r="X37" i="4"/>
  <c r="Z37" i="4" s="1"/>
  <c r="S37" i="4"/>
  <c r="I94" i="4"/>
  <c r="A37" i="4" l="1"/>
  <c r="R38" i="4"/>
  <c r="AU38" i="4"/>
  <c r="N37" i="4"/>
  <c r="AW38" i="4"/>
  <c r="I95" i="4"/>
  <c r="O37" i="4" l="1"/>
  <c r="AX38" i="4"/>
  <c r="D38" i="4"/>
  <c r="AY38" i="4"/>
  <c r="J38" i="4"/>
  <c r="S38" i="4"/>
  <c r="I96" i="4"/>
  <c r="L38" i="4" l="1"/>
  <c r="AV39" i="4" s="1"/>
  <c r="X38" i="4"/>
  <c r="Z38" i="4" s="1"/>
  <c r="W38" i="4"/>
  <c r="AA38" i="4" s="1"/>
  <c r="AT39" i="4"/>
  <c r="I97" i="4"/>
  <c r="A38" i="4" l="1"/>
  <c r="M38" i="4"/>
  <c r="T38" i="4"/>
  <c r="I98" i="4"/>
  <c r="U38" i="4" l="1"/>
  <c r="Q39" i="4" s="1"/>
  <c r="I99" i="4"/>
  <c r="N38" i="4" l="1"/>
  <c r="O38" i="4" s="1"/>
  <c r="R39" i="4"/>
  <c r="AW39" i="4"/>
  <c r="AU39" i="4"/>
  <c r="I100" i="4"/>
  <c r="AX39" i="4" l="1"/>
  <c r="D39" i="4"/>
  <c r="AY39" i="4"/>
  <c r="J39" i="4"/>
  <c r="S39" i="4"/>
  <c r="L39" i="4" l="1"/>
  <c r="AV40" i="4" s="1"/>
  <c r="X39" i="4"/>
  <c r="Z39" i="4" s="1"/>
  <c r="W39" i="4"/>
  <c r="AA39" i="4" s="1"/>
  <c r="AT40" i="4"/>
  <c r="A39" i="4" l="1"/>
  <c r="M39" i="4"/>
  <c r="T39" i="4"/>
  <c r="U39" i="4" l="1"/>
  <c r="Q40" i="4" s="1"/>
  <c r="N39" i="4" l="1"/>
  <c r="O39" i="4" s="1"/>
  <c r="R40" i="4"/>
  <c r="AW40" i="4"/>
  <c r="AU40" i="4"/>
  <c r="AY40" i="4" l="1"/>
  <c r="AX40" i="4"/>
  <c r="D40" i="4"/>
  <c r="E40" i="4" l="1"/>
  <c r="S40" i="4" s="1"/>
  <c r="W40" i="4"/>
  <c r="AT41" i="4"/>
  <c r="K40" i="4"/>
  <c r="L40" i="4" l="1"/>
  <c r="AV41" i="4" s="1"/>
  <c r="Y40" i="4"/>
  <c r="AA40" i="4" s="1"/>
  <c r="A40" i="4"/>
  <c r="M40" i="4" l="1"/>
  <c r="T40" i="4"/>
  <c r="U40" i="4" l="1"/>
  <c r="Q41" i="4" s="1"/>
  <c r="N40" i="4" l="1"/>
  <c r="O40" i="4" s="1"/>
  <c r="R41" i="4"/>
  <c r="AU41" i="4"/>
  <c r="AW41" i="4"/>
  <c r="AX41" i="4" l="1"/>
  <c r="D41" i="4"/>
  <c r="AY41" i="4"/>
  <c r="E41" i="4" l="1"/>
  <c r="AT42" i="4" s="1"/>
  <c r="W41" i="4"/>
  <c r="K41" i="4"/>
  <c r="L41" i="4" l="1"/>
  <c r="AV42" i="4" s="1"/>
  <c r="Y41" i="4"/>
  <c r="A41" i="4" s="1"/>
  <c r="S41" i="4"/>
  <c r="AA41" i="4" l="1"/>
  <c r="M41" i="4"/>
  <c r="T41" i="4"/>
  <c r="U41" i="4" l="1"/>
  <c r="Q42" i="4" s="1"/>
  <c r="N41" i="4" l="1"/>
  <c r="O41" i="4" s="1"/>
  <c r="N42" i="4"/>
  <c r="R42" i="4"/>
  <c r="AU42" i="4"/>
  <c r="AW42" i="4"/>
  <c r="AX42" i="4" l="1"/>
  <c r="D42" i="4"/>
  <c r="S42" i="4"/>
  <c r="AY42" i="4"/>
  <c r="J42" i="4"/>
  <c r="L42" i="4" l="1"/>
  <c r="AV43" i="4" s="1"/>
  <c r="X42" i="4"/>
  <c r="Z42" i="4" s="1"/>
  <c r="W42" i="4"/>
  <c r="AA42" i="4" s="1"/>
  <c r="A42" i="4"/>
  <c r="O42" i="4" s="1"/>
  <c r="AT43" i="4"/>
  <c r="M42" i="4" l="1"/>
  <c r="U42" i="4" s="1"/>
  <c r="Q43" i="4" s="1"/>
  <c r="AU43" i="4" s="1"/>
  <c r="T42" i="4"/>
  <c r="AX43" i="4" l="1"/>
  <c r="C43" i="4"/>
  <c r="R43" i="4"/>
  <c r="AW43" i="4"/>
  <c r="E43" i="4" l="1"/>
  <c r="V43" i="4"/>
  <c r="AT44" i="4"/>
  <c r="AY43" i="4"/>
  <c r="J43" i="4"/>
  <c r="S43" i="4" l="1"/>
  <c r="L43" i="4"/>
  <c r="X43" i="4"/>
  <c r="Z43" i="4" s="1"/>
  <c r="AV44" i="4"/>
  <c r="A43" i="4" l="1"/>
  <c r="AK45" i="4"/>
  <c r="AL45" i="4"/>
  <c r="M43" i="4"/>
  <c r="T43" i="4"/>
  <c r="B45" i="4" l="1"/>
  <c r="AE45" i="4"/>
  <c r="C45" i="4" s="1"/>
  <c r="V45" i="4" s="1"/>
  <c r="AG45" i="4"/>
  <c r="J45" i="4"/>
  <c r="X45" i="4" s="1"/>
  <c r="Z45" i="4" s="1"/>
  <c r="I45" i="4"/>
  <c r="U43" i="4"/>
  <c r="Q44" i="4" s="1"/>
  <c r="N43" i="4"/>
  <c r="O43" i="4" s="1"/>
  <c r="N44" i="4" l="1"/>
  <c r="R44" i="4"/>
  <c r="AU44" i="4"/>
  <c r="S44" i="4" s="1"/>
  <c r="AW44" i="4"/>
  <c r="T44" i="4" s="1"/>
  <c r="AX44" i="4" l="1"/>
  <c r="AF44" i="4"/>
  <c r="D44" i="4" s="1"/>
  <c r="AH44" i="4"/>
  <c r="K44" i="4" s="1"/>
  <c r="AY44" i="4"/>
  <c r="M44" i="4" s="1"/>
  <c r="U44" i="4" s="1"/>
  <c r="Q45" i="4" s="1"/>
  <c r="R45" i="4" l="1"/>
  <c r="Y44" i="4"/>
  <c r="AV45" i="4"/>
  <c r="AW45" i="4" s="1"/>
  <c r="W44" i="4"/>
  <c r="AT45" i="4"/>
  <c r="AU45" i="4" s="1"/>
  <c r="A44" i="4"/>
  <c r="O44" i="4" s="1"/>
  <c r="AY45" i="4" l="1"/>
  <c r="AH45" i="4"/>
  <c r="K45" i="4" s="1"/>
  <c r="L45" i="4" s="1"/>
  <c r="AX45" i="4"/>
  <c r="AF45" i="4"/>
  <c r="D45" i="4" s="1"/>
  <c r="E45" i="4" s="1"/>
  <c r="S45" i="4" s="1"/>
  <c r="AA44" i="4"/>
  <c r="T45" i="4" l="1"/>
  <c r="M45" i="4"/>
  <c r="AK46" i="4"/>
  <c r="AL46" i="4"/>
  <c r="W45" i="4"/>
  <c r="AT46" i="4"/>
  <c r="Y45" i="4"/>
  <c r="AA45" i="4" s="1"/>
  <c r="AV46" i="4"/>
  <c r="A45" i="4" l="1"/>
  <c r="I47" i="4"/>
  <c r="I46" i="4"/>
  <c r="AE46" i="4"/>
  <c r="C46" i="4" s="1"/>
  <c r="V46" i="4" s="1"/>
  <c r="AG46" i="4"/>
  <c r="J46" i="4" s="1"/>
  <c r="X46" i="4" s="1"/>
  <c r="Z46" i="4" s="1"/>
  <c r="B46" i="4"/>
  <c r="U45" i="4"/>
  <c r="Q46" i="4" s="1"/>
  <c r="N45" i="4"/>
  <c r="O45" i="4" s="1"/>
  <c r="N46" i="4" l="1"/>
  <c r="R46" i="4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AW46" i="4"/>
  <c r="AU46" i="4"/>
  <c r="AX46" i="4" l="1"/>
  <c r="AF46" i="4"/>
  <c r="D46" i="4" s="1"/>
  <c r="AY46" i="4"/>
  <c r="AH46" i="4"/>
  <c r="K46" i="4" s="1"/>
  <c r="AV47" i="4" l="1"/>
  <c r="AW47" i="4" s="1"/>
  <c r="AY47" i="4" s="1"/>
  <c r="Y46" i="4"/>
  <c r="A46" i="4"/>
  <c r="AT47" i="4"/>
  <c r="AU47" i="4" s="1"/>
  <c r="AX47" i="4" s="1"/>
  <c r="W46" i="4"/>
  <c r="AA46" i="4" s="1"/>
</calcChain>
</file>

<file path=xl/sharedStrings.xml><?xml version="1.0" encoding="utf-8"?>
<sst xmlns="http://schemas.openxmlformats.org/spreadsheetml/2006/main" count="397" uniqueCount="161">
  <si>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</si>
  <si>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</si>
  <si>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</si>
  <si>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</si>
  <si>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</si>
  <si>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</si>
  <si>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</si>
  <si>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</si>
  <si>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</si>
  <si>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</si>
  <si>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</si>
  <si>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</si>
  <si>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</si>
  <si>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</si>
  <si>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</si>
  <si>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</si>
  <si>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</si>
  <si>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</si>
  <si>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</si>
  <si>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</si>
  <si>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</si>
  <si>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</si>
  <si>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</si>
  <si>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</si>
  <si>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</si>
  <si>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</si>
  <si>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</si>
  <si>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</si>
  <si>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</si>
  <si>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</si>
  <si>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</si>
  <si>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</si>
  <si>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</si>
  <si>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</si>
  <si>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</si>
  <si>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</si>
  <si>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</si>
  <si>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</si>
  <si>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</si>
  <si>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</si>
  <si>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</si>
  <si>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</si>
  <si>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</si>
  <si>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</si>
  <si>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</si>
  <si>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</si>
  <si>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</si>
  <si>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</si>
  <si>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</si>
  <si>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</si>
  <si>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</si>
  <si>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</si>
  <si>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</si>
  <si>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</si>
  <si>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</si>
  <si>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</si>
  <si>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</si>
  <si>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</si>
  <si>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</si>
  <si>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</si>
  <si>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</si>
  <si>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</si>
  <si>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</si>
  <si>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</si>
  <si>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</si>
  <si>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</si>
  <si>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</si>
  <si>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</si>
  <si>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</si>
  <si>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</si>
  <si>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</si>
  <si>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</si>
  <si>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</si>
  <si>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</si>
  <si>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</si>
  <si>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</si>
  <si>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</si>
  <si>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</si>
  <si>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</si>
  <si>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</si>
  <si>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</si>
  <si>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</si>
  <si>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</si>
  <si>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</si>
  <si>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</si>
  <si>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</si>
  <si>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</si>
  <si>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</si>
  <si>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</si>
  <si>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</si>
  <si>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</si>
  <si>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</si>
  <si>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</si>
  <si>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</si>
  <si>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</si>
  <si>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</si>
  <si>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</si>
  <si>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</si>
  <si>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</si>
  <si>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</si>
  <si>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</si>
  <si>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</si>
  <si>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</si>
  <si>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</si>
  <si>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</si>
  <si>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</si>
  <si>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</si>
  <si>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</si>
  <si>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</si>
  <si>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</si>
  <si>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</si>
  <si>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</si>
  <si>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</si>
  <si>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</si>
  <si>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</si>
  <si>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</si>
  <si>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</si>
  <si>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</si>
  <si>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</si>
  <si>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</si>
  <si>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</si>
  <si>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</si>
  <si>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</si>
  <si>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</si>
  <si>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</si>
  <si>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</si>
  <si>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YES/NO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</si>
  <si>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</si>
  <si>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</si>
  <si>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</si>
  <si>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</si>
  <si>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</si>
  <si>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</si>
  <si>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</si>
  <si>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</si>
  <si>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</si>
  <si>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</si>
  <si>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</si>
  <si>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</si>
  <si>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</si>
  <si>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</si>
  <si>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</si>
  <si>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</si>
  <si>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</si>
  <si>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</si>
  <si>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</si>
  <si>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</si>
  <si>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</si>
  <si>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</si>
  <si>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SS-EVERYstep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</si>
  <si>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</si>
  <si>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</si>
  <si>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</si>
  <si>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</si>
  <si>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</si>
  <si>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</si>
  <si>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</si>
  <si>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</si>
  <si>
    <t>RL-P-U-f</t>
  </si>
  <si>
    <t>RL-B-U-f</t>
  </si>
  <si>
    <t>OVER ALL BET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</si>
</sst>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0" fillId="12" borderId="18" xfId="0" applyFill="1" applyBorder="1"/>
    <xf numFmtId="0" fontId="1" fillId="5" borderId="0" xfId="0" applyFont="1" applyFill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4" borderId="29" xfId="0" applyFont="1" applyFill="1" applyBorder="1" applyAlignment="1">
      <alignment horizontal="center"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4" borderId="33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7C80"/>
      <color rgb="FFFF6600"/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048536"/>
  <sheetViews>
    <sheetView tabSelected="1" topLeftCell="B1" workbookViewId="0">
      <selection activeCell="F10" sqref="F10:F20"/>
    </sheetView>
  </sheetViews>
  <sheetFormatPr defaultRowHeight="15" x14ac:dyDescent="0.25"/>
  <cols>
    <col min="1" max="1" width="9.140625" style="14"/>
    <col min="2" max="2" width="9.85546875" style="14" customWidth="1"/>
    <col min="3" max="3" width="12.140625" style="14" customWidth="1"/>
    <col min="4" max="4" width="9.85546875" style="14" customWidth="1"/>
    <col min="5" max="5" width="12.140625" style="14" customWidth="1"/>
    <col min="6" max="6" width="9.85546875" style="14" customWidth="1"/>
    <col min="7" max="7" width="12.140625" style="14" customWidth="1"/>
    <col min="8" max="8" width="9.85546875" style="14" customWidth="1"/>
    <col min="9" max="10" width="12.140625" style="14" customWidth="1"/>
    <col min="11" max="11" width="9.85546875" style="14" customWidth="1"/>
    <col min="12" max="13" width="12.140625" style="14" customWidth="1"/>
    <col min="14" max="14" width="12.5703125" style="14" customWidth="1"/>
    <col min="15" max="15" width="12.5703125" style="14" hidden="1" customWidth="1"/>
    <col min="16" max="16" width="9.85546875" style="14" customWidth="1"/>
    <col min="17" max="17" width="12.140625" style="14" customWidth="1"/>
    <col min="18" max="18" width="9.85546875" style="14" customWidth="1"/>
    <col min="19" max="19" width="12.140625" style="14" customWidth="1"/>
    <col min="20" max="16384" width="9.140625" style="14"/>
  </cols>
  <sheetData>
    <row r="1" spans="1:21" ht="15" customHeight="1" x14ac:dyDescent="0.25">
      <c r="B1" s="83" t="s">
        <v>32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ht="15.75" customHeight="1" thickBot="1" x14ac:dyDescent="0.3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21" ht="15.75" thickBot="1" x14ac:dyDescent="0.3">
      <c r="B3" s="87" t="s">
        <v>3</v>
      </c>
      <c r="C3" s="88"/>
      <c r="D3" s="88"/>
      <c r="E3" s="88"/>
      <c r="F3" s="88"/>
      <c r="G3" s="88"/>
      <c r="H3" s="89"/>
      <c r="I3" s="26"/>
      <c r="J3" s="26"/>
      <c r="K3" s="85" t="s">
        <v>20</v>
      </c>
      <c r="L3" s="85"/>
      <c r="M3" s="76"/>
      <c r="N3" s="131" t="s">
        <v>0</v>
      </c>
      <c r="O3" s="132"/>
      <c r="P3" s="85" t="s">
        <v>21</v>
      </c>
      <c r="Q3" s="85"/>
      <c r="R3" s="85" t="s">
        <v>22</v>
      </c>
      <c r="S3" s="86"/>
    </row>
    <row r="4" spans="1:21" s="15" customFormat="1" ht="45.75" thickBot="1" x14ac:dyDescent="0.3">
      <c r="B4" s="79" t="s">
        <v>78</v>
      </c>
      <c r="C4" s="79" t="s">
        <v>125</v>
      </c>
      <c r="D4" s="79" t="s">
        <v>124</v>
      </c>
      <c r="E4" s="79" t="s">
        <v>126</v>
      </c>
      <c r="F4" s="79" t="s">
        <v>29</v>
      </c>
      <c r="G4" s="79" t="s">
        <v>81</v>
      </c>
      <c r="H4" s="79" t="s">
        <v>127</v>
      </c>
      <c r="I4" s="26"/>
      <c r="J4" s="26"/>
      <c r="K4" s="75" t="s">
        <v>137</v>
      </c>
      <c r="L4" s="75" t="s">
        <v>136</v>
      </c>
      <c r="M4" s="77"/>
      <c r="N4" s="133" t="s">
        <v>0</v>
      </c>
      <c r="O4" s="20" t="s">
        <v>2</v>
      </c>
      <c r="P4" s="20" t="s">
        <v>18</v>
      </c>
      <c r="Q4" s="20" t="s">
        <v>19</v>
      </c>
      <c r="R4" s="20" t="s">
        <v>18</v>
      </c>
      <c r="S4" s="21" t="s">
        <v>19</v>
      </c>
    </row>
    <row r="5" spans="1:21" ht="15.75" thickBot="1" x14ac:dyDescent="0.3">
      <c r="B5" s="162"/>
      <c r="C5" s="26"/>
      <c r="D5" s="26"/>
      <c r="E5" s="26"/>
      <c r="F5" s="26"/>
      <c r="G5" s="26"/>
      <c r="H5" s="26"/>
      <c r="I5" s="26"/>
      <c r="J5" s="26"/>
      <c r="K5" s="26" t="s">
        <v>138</v>
      </c>
      <c r="L5" s="26" t="s">
        <v>139</v>
      </c>
      <c r="M5" s="134"/>
      <c r="N5" s="67" t="s">
        <v>29</v>
      </c>
      <c r="O5" s="26" t="s">
        <v>30</v>
      </c>
      <c r="P5" s="26"/>
      <c r="Q5" s="26"/>
      <c r="R5" s="26"/>
      <c r="S5" s="135"/>
      <c r="T5" s="136"/>
      <c r="U5" s="26" t="s">
        <v>30</v>
      </c>
    </row>
    <row r="6" spans="1:21" ht="15.75" thickBot="1" x14ac:dyDescent="0.3">
      <c r="B6" s="162"/>
      <c r="C6" s="26"/>
      <c r="D6" s="26"/>
      <c r="E6" s="26"/>
      <c r="F6" s="26"/>
      <c r="G6" s="26"/>
      <c r="H6" s="26"/>
      <c r="I6" s="26"/>
      <c r="J6" s="26"/>
      <c r="K6" s="26"/>
      <c r="L6" s="26"/>
      <c r="M6" s="134"/>
      <c r="N6" s="67" t="s">
        <v>29</v>
      </c>
      <c r="O6" s="26"/>
      <c r="P6" s="26"/>
      <c r="Q6" s="26"/>
      <c r="R6" s="26"/>
      <c r="S6" s="135"/>
      <c r="T6" s="136"/>
      <c r="U6" s="26" t="s">
        <v>119</v>
      </c>
    </row>
    <row r="7" spans="1:21" ht="15.75" thickBot="1" x14ac:dyDescent="0.3">
      <c r="B7" s="162"/>
      <c r="C7" s="26"/>
      <c r="D7" s="26"/>
      <c r="E7" s="26"/>
      <c r="F7" s="26"/>
      <c r="G7" s="26"/>
      <c r="H7" s="26"/>
      <c r="I7" s="26"/>
      <c r="J7" s="26"/>
      <c r="K7" s="26"/>
      <c r="L7" s="26"/>
      <c r="M7" s="134"/>
      <c r="N7" s="67" t="s">
        <v>29</v>
      </c>
      <c r="O7" s="26"/>
      <c r="P7" s="26"/>
      <c r="Q7" s="26"/>
      <c r="R7" s="26"/>
      <c r="S7" s="135"/>
      <c r="T7" s="136" t="s">
        <v>29</v>
      </c>
      <c r="U7" s="26"/>
    </row>
    <row r="8" spans="1:21" ht="15.75" thickBot="1" x14ac:dyDescent="0.3">
      <c r="B8" s="162"/>
      <c r="C8" s="26"/>
      <c r="D8" s="26"/>
      <c r="E8" s="26"/>
      <c r="F8" s="26"/>
      <c r="G8" s="26"/>
      <c r="H8" s="26"/>
      <c r="I8" s="26"/>
      <c r="J8" s="26"/>
      <c r="K8" s="26"/>
      <c r="L8" s="26"/>
      <c r="M8" s="134"/>
      <c r="N8" s="67" t="s">
        <v>29</v>
      </c>
      <c r="O8" s="26" t="s">
        <v>30</v>
      </c>
      <c r="P8" s="26"/>
      <c r="Q8" s="26"/>
      <c r="R8" s="26"/>
      <c r="S8" s="135"/>
      <c r="T8" s="136" t="s">
        <v>29</v>
      </c>
      <c r="U8" s="26"/>
    </row>
    <row r="9" spans="1:21" ht="15.75" thickBot="1" x14ac:dyDescent="0.3">
      <c r="B9" s="162"/>
      <c r="C9" s="26"/>
      <c r="D9" s="26"/>
      <c r="E9" s="26"/>
      <c r="F9" s="26"/>
      <c r="G9" s="26"/>
      <c r="H9" s="26"/>
      <c r="I9" s="26"/>
      <c r="J9" s="26"/>
      <c r="K9" s="26"/>
      <c r="L9" s="26"/>
      <c r="M9" s="134"/>
      <c r="N9" s="67" t="s">
        <v>29</v>
      </c>
      <c r="O9" s="26" t="s">
        <v>30</v>
      </c>
      <c r="P9" s="26"/>
      <c r="Q9" s="26"/>
      <c r="R9" s="26"/>
      <c r="S9" s="135"/>
      <c r="T9" s="136"/>
      <c r="U9" s="26" t="s">
        <v>30</v>
      </c>
    </row>
    <row r="10" spans="1:21" ht="15.75" thickBot="1" x14ac:dyDescent="0.3">
      <c r="A10" s="14">
        <v>1</v>
      </c>
      <c r="B10" s="162" t="str">
        <f>'Strategy1-PD-TG'!A10</f>
        <v>P2</v>
      </c>
      <c r="C10" s="26" t="str">
        <f>'Strategy1-PD-TG'!B10</f>
        <v>T-B</v>
      </c>
      <c r="D10" s="26" t="str">
        <f>'Strategy1-PD-TG'!I10</f>
        <v>T-B</v>
      </c>
      <c r="E10" s="26" t="str">
        <f>IF('Strategy1-PD-TG'!P10&gt;0,"YES",IF('Strategy1-PD-TG'!P10=0,"","NO"))</f>
        <v>NO</v>
      </c>
      <c r="F10" s="26"/>
      <c r="G10" s="26">
        <f>'Strategy1-PD-TG'!M10</f>
        <v>-2</v>
      </c>
      <c r="H10" s="26"/>
      <c r="I10" s="26"/>
      <c r="J10" s="26"/>
      <c r="K10" s="26"/>
      <c r="L10" s="26"/>
      <c r="M10" s="134"/>
      <c r="N10" s="67" t="s">
        <v>30</v>
      </c>
      <c r="O10" s="26"/>
      <c r="P10" s="26"/>
      <c r="Q10" s="26"/>
      <c r="R10" s="26"/>
      <c r="S10" s="135"/>
      <c r="T10" s="136"/>
      <c r="U10" s="26" t="s">
        <v>30</v>
      </c>
    </row>
    <row r="11" spans="1:21" ht="15.75" thickBot="1" x14ac:dyDescent="0.3">
      <c r="A11" s="14">
        <v>2</v>
      </c>
      <c r="B11" s="162" t="str">
        <f>'Strategy1-PD-TG'!A11</f>
        <v>NB</v>
      </c>
      <c r="C11" s="26" t="str">
        <f>'Strategy1-PD-TG'!B11</f>
        <v>PD</v>
      </c>
      <c r="D11" s="26" t="str">
        <f>'Strategy1-PD-TG'!I11</f>
        <v>TG</v>
      </c>
      <c r="E11" s="26" t="str">
        <f>IF('Strategy1-PD-TG'!P11&gt;0,"YES",IF('Strategy1-PD-TG'!P11=0,"","NO"))</f>
        <v/>
      </c>
      <c r="F11" s="26"/>
      <c r="G11" s="26">
        <f>'Strategy1-PD-TG'!M11</f>
        <v>-2</v>
      </c>
      <c r="H11" s="26"/>
      <c r="I11" s="26"/>
      <c r="J11" s="26"/>
      <c r="K11" s="26"/>
      <c r="L11" s="26"/>
      <c r="M11" s="134"/>
      <c r="N11" s="67" t="s">
        <v>30</v>
      </c>
      <c r="O11" s="26"/>
      <c r="P11" s="26"/>
      <c r="Q11" s="26"/>
      <c r="R11" s="26"/>
      <c r="S11" s="135"/>
    </row>
    <row r="12" spans="1:21" ht="15.75" thickBot="1" x14ac:dyDescent="0.3">
      <c r="A12" s="14">
        <v>3</v>
      </c>
      <c r="B12" s="162" t="str">
        <f>'Strategy1-PD-TG'!A12</f>
        <v>P4</v>
      </c>
      <c r="C12" s="26" t="str">
        <f>'Strategy1-PD-TG'!B12</f>
        <v/>
      </c>
      <c r="D12" s="26" t="str">
        <f>'Strategy1-PD-TG'!I12</f>
        <v/>
      </c>
      <c r="E12" s="26" t="str">
        <f>IF('Strategy1-PD-TG'!P12&gt;0,"YES",IF('Strategy1-PD-TG'!P12=0,"","NO"))</f>
        <v>NO</v>
      </c>
      <c r="F12" s="26"/>
      <c r="G12" s="26">
        <f>'Strategy1-PD-TG'!M12</f>
        <v>-6</v>
      </c>
      <c r="H12" s="26"/>
      <c r="I12" s="26"/>
      <c r="J12" s="26"/>
      <c r="K12" s="26"/>
      <c r="L12" s="26"/>
      <c r="M12" s="134"/>
      <c r="N12" s="67" t="s">
        <v>30</v>
      </c>
      <c r="O12" s="26"/>
      <c r="P12" s="26"/>
      <c r="Q12" s="26"/>
      <c r="R12" s="26"/>
      <c r="S12" s="135"/>
    </row>
    <row r="13" spans="1:21" ht="15.75" thickBot="1" x14ac:dyDescent="0.3">
      <c r="A13" s="14">
        <v>4</v>
      </c>
      <c r="B13" s="162" t="str">
        <f>'Strategy1-PD-TG'!A13</f>
        <v>B2</v>
      </c>
      <c r="C13" s="26" t="str">
        <f>'Strategy1-PD-TG'!B13</f>
        <v/>
      </c>
      <c r="D13" s="26" t="str">
        <f>'Strategy1-PD-TG'!I13</f>
        <v/>
      </c>
      <c r="E13" s="26" t="str">
        <f>IF('Strategy1-PD-TG'!P13&gt;0,"YES",IF('Strategy1-PD-TG'!P13=0,"","NO"))</f>
        <v>YES</v>
      </c>
      <c r="F13" s="26"/>
      <c r="G13" s="26">
        <f>'Strategy1-PD-TG'!M13</f>
        <v>-4</v>
      </c>
      <c r="H13" s="26"/>
      <c r="I13" s="26"/>
      <c r="J13" s="26"/>
      <c r="K13" s="26"/>
      <c r="L13" s="26"/>
      <c r="M13" s="134"/>
      <c r="N13" s="67" t="s">
        <v>30</v>
      </c>
      <c r="O13" s="26"/>
      <c r="P13" s="26"/>
      <c r="Q13" s="26"/>
      <c r="R13" s="26"/>
      <c r="S13" s="135"/>
    </row>
    <row r="14" spans="1:21" ht="15.75" thickBot="1" x14ac:dyDescent="0.3">
      <c r="A14" s="14">
        <v>5</v>
      </c>
      <c r="B14" s="162" t="str">
        <f>'Strategy1-PD-TG'!A14</f>
        <v>NB</v>
      </c>
      <c r="C14" s="26" t="str">
        <f>'Strategy1-PD-TG'!B14</f>
        <v/>
      </c>
      <c r="D14" s="26" t="str">
        <f>'Strategy1-PD-TG'!I14</f>
        <v/>
      </c>
      <c r="E14" s="26" t="str">
        <f>IF('Strategy1-PD-TG'!P14&gt;0,"YES",IF('Strategy1-PD-TG'!P14=0,"","NO"))</f>
        <v/>
      </c>
      <c r="F14" s="26"/>
      <c r="G14" s="26">
        <f>'Strategy1-PD-TG'!M14</f>
        <v>-4</v>
      </c>
      <c r="H14" s="26"/>
      <c r="I14" s="26"/>
      <c r="J14" s="26"/>
      <c r="K14" s="26"/>
      <c r="L14" s="26"/>
      <c r="M14" s="134"/>
      <c r="N14" s="67" t="s">
        <v>30</v>
      </c>
      <c r="O14" s="26"/>
      <c r="P14" s="26"/>
      <c r="Q14" s="26"/>
      <c r="R14" s="26"/>
      <c r="S14" s="135"/>
    </row>
    <row r="15" spans="1:21" ht="15.75" thickBot="1" x14ac:dyDescent="0.3">
      <c r="A15" s="14">
        <v>6</v>
      </c>
      <c r="B15" s="162" t="str">
        <f>'Strategy1-PD-TG'!A15</f>
        <v>B5</v>
      </c>
      <c r="C15" s="26" t="str">
        <f>'Strategy1-PD-TG'!B15</f>
        <v>T-B</v>
      </c>
      <c r="D15" s="26" t="str">
        <f>'Strategy1-PD-TG'!I15</f>
        <v>T-B</v>
      </c>
      <c r="E15" s="26" t="str">
        <f>IF('Strategy1-PD-TG'!P15&gt;0,"YES",IF('Strategy1-PD-TG'!P15=0,"","NO"))</f>
        <v>NO</v>
      </c>
      <c r="F15" s="26"/>
      <c r="G15" s="26">
        <f>'Strategy1-PD-TG'!M15</f>
        <v>-9</v>
      </c>
      <c r="H15" s="26"/>
      <c r="I15" s="26"/>
      <c r="J15" s="26"/>
      <c r="K15" s="26"/>
      <c r="L15" s="26"/>
      <c r="M15" s="134"/>
      <c r="N15" s="67" t="s">
        <v>29</v>
      </c>
      <c r="O15" s="26"/>
      <c r="P15" s="26"/>
      <c r="Q15" s="26"/>
      <c r="R15" s="26"/>
      <c r="S15" s="135"/>
    </row>
    <row r="16" spans="1:21" ht="15.75" thickBot="1" x14ac:dyDescent="0.3">
      <c r="A16" s="14">
        <v>7</v>
      </c>
      <c r="B16" s="162" t="str">
        <f>'Strategy1-PD-TG'!A16</f>
        <v>P3</v>
      </c>
      <c r="C16" s="26" t="str">
        <f>'Strategy1-PD-TG'!B16</f>
        <v>PD</v>
      </c>
      <c r="D16" s="26" t="str">
        <f>'Strategy1-PD-TG'!I16</f>
        <v>TG</v>
      </c>
      <c r="E16" s="26" t="str">
        <f>IF('Strategy1-PD-TG'!P16&gt;0,"YES",IF('Strategy1-PD-TG'!P16=0,"","NO"))</f>
        <v>YES</v>
      </c>
      <c r="F16" s="26"/>
      <c r="G16" s="26">
        <f>'Strategy1-PD-TG'!M16</f>
        <v>-6</v>
      </c>
      <c r="H16" s="26"/>
      <c r="I16" s="26"/>
      <c r="J16" s="26"/>
      <c r="K16" s="26"/>
      <c r="L16" s="26"/>
      <c r="M16" s="134"/>
      <c r="N16" s="67" t="s">
        <v>29</v>
      </c>
      <c r="O16" s="26"/>
      <c r="P16" s="26"/>
      <c r="Q16" s="26"/>
      <c r="R16" s="26"/>
      <c r="S16" s="135"/>
    </row>
    <row r="17" spans="1:19" ht="15.75" thickBot="1" x14ac:dyDescent="0.3">
      <c r="A17" s="14">
        <v>8</v>
      </c>
      <c r="B17" s="162" t="str">
        <f>'Strategy1-PD-TG'!A17</f>
        <v>B7</v>
      </c>
      <c r="C17" s="26" t="str">
        <f>'Strategy1-PD-TG'!B17</f>
        <v/>
      </c>
      <c r="D17" s="26" t="str">
        <f>'Strategy1-PD-TG'!I17</f>
        <v/>
      </c>
      <c r="E17" s="26" t="str">
        <f>IF('Strategy1-PD-TG'!P17&gt;0,"YES",IF('Strategy1-PD-TG'!P17=0,"","NO"))</f>
        <v>NO</v>
      </c>
      <c r="F17" s="26"/>
      <c r="G17" s="26">
        <f>'Strategy1-PD-TG'!M17</f>
        <v>-13</v>
      </c>
      <c r="H17" s="26"/>
      <c r="I17" s="26"/>
      <c r="J17" s="26"/>
      <c r="K17" s="26"/>
      <c r="L17" s="26"/>
      <c r="M17" s="134"/>
      <c r="N17" s="67" t="s">
        <v>29</v>
      </c>
      <c r="O17" s="26"/>
      <c r="P17" s="26"/>
      <c r="Q17" s="26"/>
      <c r="R17" s="26"/>
      <c r="S17" s="135"/>
    </row>
    <row r="18" spans="1:19" ht="15.75" thickBot="1" x14ac:dyDescent="0.3">
      <c r="A18" s="14">
        <v>9</v>
      </c>
      <c r="B18" s="162"/>
      <c r="C18" s="26" t="str">
        <f>'Strategy1-PD-TG'!B18</f>
        <v/>
      </c>
      <c r="D18" s="26" t="str">
        <f>'Strategy1-PD-TG'!I18</f>
        <v/>
      </c>
      <c r="E18" s="26" t="str">
        <f>IF('Strategy1-PD-TG'!P18&gt;0,"YES",IF('Strategy1-PD-TG'!P18=0,"","NO"))</f>
        <v>YES</v>
      </c>
      <c r="F18" s="26"/>
      <c r="G18" s="26">
        <f>'Strategy1-PD-TG'!M18</f>
        <v>-12</v>
      </c>
      <c r="H18" s="26"/>
      <c r="I18" s="26"/>
      <c r="J18" s="26"/>
      <c r="K18" s="26"/>
      <c r="L18" s="26"/>
      <c r="M18" s="134"/>
      <c r="N18" s="67" t="s">
        <v>30</v>
      </c>
      <c r="O18" s="26"/>
      <c r="P18" s="26"/>
      <c r="Q18" s="26"/>
      <c r="R18" s="26"/>
      <c r="S18" s="135"/>
    </row>
    <row r="19" spans="1:19" ht="15.75" thickBot="1" x14ac:dyDescent="0.3">
      <c r="A19" s="14">
        <v>10</v>
      </c>
      <c r="B19" s="162"/>
      <c r="C19" s="26" t="str">
        <f>'Strategy1-PD-TG'!B19</f>
        <v/>
      </c>
      <c r="D19" s="26" t="str">
        <f>'Strategy1-PD-TG'!I19</f>
        <v/>
      </c>
      <c r="E19" s="26" t="str">
        <f>IF('Strategy1-PD-TG'!P19&gt;0,"YES",IF('Strategy1-PD-TG'!P19=0,"","NO"))</f>
        <v>YES</v>
      </c>
      <c r="F19" s="26"/>
      <c r="G19" s="26">
        <f>'Strategy1-PD-TG'!M19</f>
        <v>-8</v>
      </c>
      <c r="H19" s="26"/>
      <c r="I19" s="26"/>
      <c r="J19" s="26"/>
      <c r="K19" s="26"/>
      <c r="L19" s="26"/>
      <c r="M19" s="134"/>
      <c r="N19" s="67" t="s">
        <v>29</v>
      </c>
      <c r="O19" s="26"/>
      <c r="P19" s="26"/>
      <c r="Q19" s="26"/>
      <c r="R19" s="26"/>
      <c r="S19" s="135"/>
    </row>
    <row r="20" spans="1:19" ht="15.75" thickBot="1" x14ac:dyDescent="0.3">
      <c r="A20" s="14">
        <v>11</v>
      </c>
      <c r="B20" s="162"/>
      <c r="C20" s="26" t="str">
        <f>'Strategy1-PD-TG'!B20</f>
        <v/>
      </c>
      <c r="D20" s="26" t="str">
        <f>'Strategy1-PD-TG'!I20</f>
        <v/>
      </c>
      <c r="E20" s="26" t="str">
        <f>IF('Strategy1-PD-TG'!P20&gt;0,"YES",IF('Strategy1-PD-TG'!P20=0,"","NO"))</f>
        <v>YES</v>
      </c>
      <c r="F20" s="26"/>
      <c r="G20" s="26">
        <f>'Strategy1-PD-TG'!M20</f>
        <v>2</v>
      </c>
      <c r="H20" s="26"/>
      <c r="I20" s="26"/>
      <c r="J20" s="26"/>
      <c r="K20" s="26"/>
      <c r="L20" s="26"/>
      <c r="M20" s="134"/>
      <c r="N20" s="67" t="s">
        <v>29</v>
      </c>
      <c r="O20" s="26" t="s">
        <v>30</v>
      </c>
      <c r="P20" s="26"/>
      <c r="Q20" s="26"/>
      <c r="R20" s="26"/>
      <c r="S20" s="135"/>
    </row>
    <row r="21" spans="1:19" ht="15.75" thickBot="1" x14ac:dyDescent="0.3">
      <c r="A21" s="14">
        <v>12</v>
      </c>
      <c r="B21" s="162"/>
      <c r="C21" s="26" t="str">
        <f>'Strategy1-PD-TG'!B21</f>
        <v/>
      </c>
      <c r="D21" s="26" t="str">
        <f>'Strategy1-PD-TG'!I21</f>
        <v/>
      </c>
      <c r="E21" s="26" t="str">
        <f>IF('Strategy1-PD-TG'!P21&gt;0,"YES",IF('Strategy1-PD-TG'!P21=0,"","NO"))</f>
        <v/>
      </c>
      <c r="F21" s="26"/>
      <c r="G21" s="26">
        <f>'Strategy1-PD-TG'!M21</f>
        <v>2</v>
      </c>
      <c r="H21" s="26"/>
      <c r="I21" s="26"/>
      <c r="J21" s="26"/>
      <c r="K21" s="26"/>
      <c r="L21" s="26"/>
      <c r="M21" s="134"/>
      <c r="N21" s="67" t="s">
        <v>30</v>
      </c>
      <c r="O21" s="26" t="s">
        <v>30</v>
      </c>
      <c r="P21" s="26"/>
      <c r="Q21" s="26"/>
      <c r="R21" s="26"/>
      <c r="S21" s="135"/>
    </row>
    <row r="22" spans="1:19" ht="15.75" thickBot="1" x14ac:dyDescent="0.3">
      <c r="A22" s="14">
        <v>13</v>
      </c>
      <c r="B22" s="162"/>
      <c r="C22" s="26" t="str">
        <f>'Strategy1-PD-TG'!B22</f>
        <v/>
      </c>
      <c r="D22" s="26" t="str">
        <f>'Strategy1-PD-TG'!I22</f>
        <v/>
      </c>
      <c r="E22" s="26" t="str">
        <f>IF('Strategy1-PD-TG'!P22&gt;0,"YES",IF('Strategy1-PD-TG'!P22=0,"","NO"))</f>
        <v/>
      </c>
      <c r="F22" s="26"/>
      <c r="G22" s="26">
        <f>'Strategy1-PD-TG'!M22</f>
        <v>0</v>
      </c>
      <c r="H22" s="26"/>
      <c r="I22" s="26"/>
      <c r="J22" s="26"/>
      <c r="K22" s="26"/>
      <c r="L22" s="26"/>
      <c r="M22" s="134"/>
      <c r="N22" s="67" t="s">
        <v>30</v>
      </c>
      <c r="O22" s="26"/>
      <c r="P22" s="26"/>
      <c r="Q22" s="26"/>
      <c r="R22" s="26"/>
      <c r="S22" s="135"/>
    </row>
    <row r="23" spans="1:19" ht="15.75" thickBot="1" x14ac:dyDescent="0.3">
      <c r="A23" s="14">
        <v>14</v>
      </c>
      <c r="B23" s="162"/>
      <c r="C23" s="26" t="str">
        <f>'Strategy1-PD-TG'!B23</f>
        <v/>
      </c>
      <c r="D23" s="26" t="str">
        <f>'Strategy1-PD-TG'!I23</f>
        <v/>
      </c>
      <c r="E23" s="26" t="str">
        <f>IF('Strategy1-PD-TG'!P23&gt;0,"YES",IF('Strategy1-PD-TG'!P23=0,"","NO"))</f>
        <v>YES</v>
      </c>
      <c r="F23" s="26"/>
      <c r="G23" s="26">
        <f>'Strategy1-PD-TG'!M23</f>
        <v>3</v>
      </c>
      <c r="H23" s="26"/>
      <c r="I23" s="26"/>
      <c r="J23" s="26"/>
      <c r="K23" s="26"/>
      <c r="L23" s="26"/>
      <c r="M23" s="134"/>
      <c r="N23" s="67" t="s">
        <v>29</v>
      </c>
      <c r="O23" s="26"/>
      <c r="P23" s="26"/>
      <c r="Q23" s="26"/>
      <c r="R23" s="26"/>
      <c r="S23" s="135"/>
    </row>
    <row r="24" spans="1:19" ht="15.75" thickBot="1" x14ac:dyDescent="0.3">
      <c r="A24" s="14">
        <v>15</v>
      </c>
      <c r="B24" s="162"/>
      <c r="C24" s="26" t="str">
        <f>'Strategy1-PD-TG'!B24</f>
        <v/>
      </c>
      <c r="D24" s="26" t="str">
        <f>'Strategy1-PD-TG'!I24</f>
        <v/>
      </c>
      <c r="E24" s="26" t="str">
        <f>IF('Strategy1-PD-TG'!P24&gt;0,"YES",IF('Strategy1-PD-TG'!P24=0,"","NO"))</f>
        <v>YES</v>
      </c>
      <c r="F24" s="26"/>
      <c r="G24" s="26">
        <f>'Strategy1-PD-TG'!M24</f>
        <v>2</v>
      </c>
      <c r="H24" s="26"/>
      <c r="I24" s="26"/>
      <c r="J24" s="26"/>
      <c r="K24" s="26"/>
      <c r="L24" s="26"/>
      <c r="M24" s="134"/>
      <c r="N24" s="67" t="s">
        <v>29</v>
      </c>
      <c r="O24" s="26"/>
      <c r="P24" s="26"/>
      <c r="Q24" s="26"/>
      <c r="R24" s="26"/>
      <c r="S24" s="135"/>
    </row>
    <row r="25" spans="1:19" ht="15.75" thickBot="1" x14ac:dyDescent="0.3">
      <c r="A25" s="14">
        <v>16</v>
      </c>
      <c r="B25" s="162"/>
      <c r="C25" s="26"/>
      <c r="D25" s="26" t="str">
        <f>'Strategy1-PD-TG'!I25</f>
        <v>T-T</v>
      </c>
      <c r="E25" s="26" t="str">
        <f>IF('Strategy1-PD-TG'!P25&gt;0,"YES",IF('Strategy1-PD-TG'!P25=0,"","NO"))</f>
        <v>YES</v>
      </c>
      <c r="F25" s="26"/>
      <c r="G25" s="26">
        <f>'Strategy1-PD-TG'!M25</f>
        <v>12</v>
      </c>
      <c r="H25" s="26"/>
      <c r="I25" s="26"/>
      <c r="J25" s="26"/>
      <c r="K25" s="26"/>
      <c r="L25" s="26"/>
      <c r="M25" s="134"/>
      <c r="N25" s="67" t="s">
        <v>30</v>
      </c>
      <c r="O25" s="26"/>
      <c r="P25" s="26"/>
      <c r="Q25" s="26"/>
      <c r="R25" s="26"/>
      <c r="S25" s="135"/>
    </row>
    <row r="26" spans="1:19" ht="15.75" thickBot="1" x14ac:dyDescent="0.3">
      <c r="A26" s="14">
        <v>17</v>
      </c>
      <c r="B26" s="162"/>
      <c r="C26" s="26"/>
      <c r="D26" s="26"/>
      <c r="E26" s="26" t="str">
        <f>IF('Strategy1-PD-TG'!P26&gt;0,"YES",IF('Strategy1-PD-TG'!P26=0,"","NO"))</f>
        <v>NO</v>
      </c>
      <c r="F26" s="26"/>
      <c r="G26" s="26">
        <f>'Strategy1-PD-TG'!M26</f>
        <v>-2</v>
      </c>
      <c r="H26" s="26"/>
      <c r="I26" s="26"/>
      <c r="J26" s="26"/>
      <c r="K26" s="26"/>
      <c r="L26" s="26"/>
      <c r="M26" s="134"/>
      <c r="N26" s="67" t="s">
        <v>29</v>
      </c>
      <c r="O26" s="26" t="s">
        <v>30</v>
      </c>
      <c r="P26" s="26"/>
      <c r="Q26" s="26"/>
      <c r="R26" s="26"/>
      <c r="S26" s="135"/>
    </row>
    <row r="27" spans="1:19" ht="15.75" thickBot="1" x14ac:dyDescent="0.3">
      <c r="A27" s="14">
        <v>18</v>
      </c>
      <c r="B27" s="162"/>
      <c r="C27" s="26"/>
      <c r="D27" s="26"/>
      <c r="E27" s="26" t="str">
        <f>IF('Strategy1-PD-TG'!P27&gt;0,"YES",IF('Strategy1-PD-TG'!P27=0,"","NO"))</f>
        <v>YES</v>
      </c>
      <c r="F27" s="26"/>
      <c r="G27" s="26">
        <f>'Strategy1-PD-TG'!M27</f>
        <v>2</v>
      </c>
      <c r="H27" s="26"/>
      <c r="I27" s="26"/>
      <c r="J27" s="26"/>
      <c r="K27" s="26"/>
      <c r="L27" s="26"/>
      <c r="M27" s="134"/>
      <c r="N27" s="67" t="s">
        <v>29</v>
      </c>
      <c r="O27" s="26" t="s">
        <v>30</v>
      </c>
      <c r="P27" s="26"/>
      <c r="Q27" s="26"/>
      <c r="R27" s="26"/>
      <c r="S27" s="135"/>
    </row>
    <row r="28" spans="1:19" ht="15.75" thickBot="1" x14ac:dyDescent="0.3">
      <c r="A28" s="14">
        <v>19</v>
      </c>
      <c r="B28" s="162"/>
      <c r="C28" s="26"/>
      <c r="D28" s="26"/>
      <c r="E28" s="26" t="str">
        <f>IF('Strategy1-PD-TG'!P28&gt;0,"YES",IF('Strategy1-PD-TG'!P28=0,"","NO"))</f>
        <v>YES</v>
      </c>
      <c r="F28" s="26"/>
      <c r="G28" s="26"/>
      <c r="H28" s="26"/>
      <c r="I28" s="26"/>
      <c r="J28" s="26"/>
      <c r="K28" s="26"/>
      <c r="L28" s="26"/>
      <c r="M28" s="134"/>
      <c r="N28" s="67" t="s">
        <v>30</v>
      </c>
      <c r="O28" s="26"/>
      <c r="P28" s="26"/>
      <c r="Q28" s="26"/>
      <c r="R28" s="26"/>
      <c r="S28" s="135"/>
    </row>
    <row r="29" spans="1:19" ht="15.75" thickBot="1" x14ac:dyDescent="0.3">
      <c r="A29" s="14">
        <v>20</v>
      </c>
      <c r="B29" s="162"/>
      <c r="C29" s="26"/>
      <c r="D29" s="26"/>
      <c r="E29" s="26" t="str">
        <f>IF('Strategy1-PD-TG'!P29&gt;0,"YES",IF('Strategy1-PD-TG'!P29=0,"","NO"))</f>
        <v>NO</v>
      </c>
      <c r="F29" s="26"/>
      <c r="G29" s="26"/>
      <c r="H29" s="26"/>
      <c r="I29" s="26"/>
      <c r="J29" s="26"/>
      <c r="K29" s="26"/>
      <c r="L29" s="26"/>
      <c r="M29" s="134"/>
      <c r="N29" s="67" t="s">
        <v>29</v>
      </c>
      <c r="O29" s="26"/>
      <c r="P29" s="26"/>
      <c r="Q29" s="26"/>
      <c r="R29" s="26"/>
      <c r="S29" s="135"/>
    </row>
    <row r="30" spans="1:19" ht="15.75" thickBot="1" x14ac:dyDescent="0.3">
      <c r="A30" s="14">
        <v>21</v>
      </c>
      <c r="B30" s="162"/>
      <c r="C30" s="26"/>
      <c r="D30" s="26"/>
      <c r="E30" s="26" t="str">
        <f>IF('Strategy1-PD-TG'!P30&gt;0,"YES",IF('Strategy1-PD-TG'!P30=0,"","NO"))</f>
        <v>YES</v>
      </c>
      <c r="F30" s="26"/>
      <c r="G30" s="26"/>
      <c r="H30" s="26"/>
      <c r="I30" s="26"/>
      <c r="J30" s="26"/>
      <c r="K30" s="26"/>
      <c r="L30" s="26"/>
      <c r="M30" s="134"/>
      <c r="N30" s="67" t="s">
        <v>29</v>
      </c>
      <c r="O30" s="26"/>
      <c r="P30" s="26"/>
      <c r="Q30" s="26"/>
      <c r="R30" s="26"/>
      <c r="S30" s="135"/>
    </row>
    <row r="31" spans="1:19" ht="15.75" thickBot="1" x14ac:dyDescent="0.3">
      <c r="A31" s="14">
        <v>22</v>
      </c>
      <c r="B31" s="162"/>
      <c r="C31" s="26"/>
      <c r="D31" s="26"/>
      <c r="E31" s="26" t="str">
        <f>IF('Strategy1-PD-TG'!P31&gt;0,"YES",IF('Strategy1-PD-TG'!P31=0,"","NO"))</f>
        <v>YES</v>
      </c>
      <c r="F31" s="26"/>
      <c r="G31" s="26"/>
      <c r="H31" s="26"/>
      <c r="I31" s="26"/>
      <c r="J31" s="26"/>
      <c r="K31" s="26"/>
      <c r="L31" s="26"/>
      <c r="M31" s="134"/>
      <c r="N31" s="67" t="s">
        <v>30</v>
      </c>
      <c r="O31" s="26" t="s">
        <v>30</v>
      </c>
      <c r="P31" s="26"/>
      <c r="Q31" s="26"/>
      <c r="R31" s="26"/>
      <c r="S31" s="135"/>
    </row>
    <row r="32" spans="1:19" ht="15.75" thickBot="1" x14ac:dyDescent="0.3">
      <c r="A32" s="14">
        <v>23</v>
      </c>
      <c r="B32" s="162"/>
      <c r="C32" s="26"/>
      <c r="D32" s="26"/>
      <c r="E32" s="26" t="str">
        <f>IF('Strategy1-PD-TG'!P32&gt;0,"YES",IF('Strategy1-PD-TG'!P32=0,"","NO"))</f>
        <v>NO</v>
      </c>
      <c r="F32" s="26"/>
      <c r="G32" s="26"/>
      <c r="H32" s="26"/>
      <c r="I32" s="26"/>
      <c r="J32" s="26"/>
      <c r="K32" s="26"/>
      <c r="L32" s="26"/>
      <c r="M32" s="134"/>
      <c r="N32" s="67" t="s">
        <v>29</v>
      </c>
      <c r="O32" s="26"/>
      <c r="P32" s="26"/>
      <c r="Q32" s="26"/>
      <c r="R32" s="26"/>
      <c r="S32" s="135"/>
    </row>
    <row r="33" spans="1:19" ht="15.75" thickBot="1" x14ac:dyDescent="0.3">
      <c r="A33" s="14">
        <v>24</v>
      </c>
      <c r="B33" s="162"/>
      <c r="C33" s="26"/>
      <c r="D33" s="26"/>
      <c r="E33" s="26" t="str">
        <f>IF('Strategy1-PD-TG'!P33&gt;0,"YES",IF('Strategy1-PD-TG'!P33=0,"","NO"))</f>
        <v>NO</v>
      </c>
      <c r="F33" s="26"/>
      <c r="G33" s="26"/>
      <c r="H33" s="26"/>
      <c r="I33" s="26"/>
      <c r="J33" s="26"/>
      <c r="K33" s="26"/>
      <c r="L33" s="26"/>
      <c r="M33" s="134"/>
      <c r="N33" s="67" t="s">
        <v>30</v>
      </c>
      <c r="O33" s="26" t="s">
        <v>30</v>
      </c>
      <c r="P33" s="26"/>
      <c r="Q33" s="26"/>
      <c r="R33" s="26"/>
      <c r="S33" s="135"/>
    </row>
    <row r="34" spans="1:19" ht="15.75" thickBot="1" x14ac:dyDescent="0.3">
      <c r="A34" s="14">
        <v>25</v>
      </c>
      <c r="B34" s="162"/>
      <c r="C34" s="26"/>
      <c r="D34" s="26"/>
      <c r="E34" s="26" t="str">
        <f>IF('Strategy1-PD-TG'!P34&gt;0,"YES",IF('Strategy1-PD-TG'!P34=0,"","NO"))</f>
        <v/>
      </c>
      <c r="F34" s="26"/>
      <c r="G34" s="26"/>
      <c r="H34" s="26"/>
      <c r="I34" s="26"/>
      <c r="J34" s="26"/>
      <c r="K34" s="26"/>
      <c r="L34" s="26"/>
      <c r="M34" s="134"/>
      <c r="N34" s="67" t="s">
        <v>29</v>
      </c>
      <c r="O34" s="26"/>
      <c r="P34" s="26"/>
      <c r="Q34" s="26"/>
      <c r="R34" s="26"/>
      <c r="S34" s="135"/>
    </row>
    <row r="35" spans="1:19" ht="15.75" thickBot="1" x14ac:dyDescent="0.3">
      <c r="A35" s="14">
        <v>26</v>
      </c>
      <c r="B35" s="162"/>
      <c r="C35" s="26"/>
      <c r="D35" s="26"/>
      <c r="E35" s="26" t="str">
        <f>IF('Strategy1-PD-TG'!P35&gt;0,"YES",IF('Strategy1-PD-TG'!P35=0,"","NO"))</f>
        <v>NO</v>
      </c>
      <c r="F35" s="26"/>
      <c r="G35" s="26"/>
      <c r="H35" s="26"/>
      <c r="I35" s="26"/>
      <c r="J35" s="26"/>
      <c r="K35" s="26"/>
      <c r="L35" s="26"/>
      <c r="M35" s="134"/>
      <c r="N35" s="67" t="s">
        <v>30</v>
      </c>
      <c r="O35" s="26"/>
      <c r="P35" s="26"/>
      <c r="Q35" s="26"/>
      <c r="R35" s="26"/>
      <c r="S35" s="135"/>
    </row>
    <row r="36" spans="1:19" ht="15.75" thickBot="1" x14ac:dyDescent="0.3">
      <c r="A36" s="14">
        <v>27</v>
      </c>
      <c r="B36" s="162"/>
      <c r="C36" s="26"/>
      <c r="D36" s="26"/>
      <c r="E36" s="26" t="str">
        <f>IF('Strategy1-PD-TG'!P36&gt;0,"YES",IF('Strategy1-PD-TG'!P36=0,"","NO"))</f>
        <v>NO</v>
      </c>
      <c r="F36" s="26"/>
      <c r="G36" s="26"/>
      <c r="H36" s="26"/>
      <c r="I36" s="26"/>
      <c r="J36" s="26"/>
      <c r="K36" s="26"/>
      <c r="L36" s="26"/>
      <c r="M36" s="134"/>
      <c r="N36" s="67" t="s">
        <v>30</v>
      </c>
      <c r="O36" s="26" t="s">
        <v>30</v>
      </c>
      <c r="P36" s="26"/>
      <c r="Q36" s="26"/>
      <c r="R36" s="26"/>
      <c r="S36" s="135"/>
    </row>
    <row r="37" spans="1:19" ht="15.75" thickBot="1" x14ac:dyDescent="0.3">
      <c r="A37" s="14">
        <v>28</v>
      </c>
      <c r="B37" s="162"/>
      <c r="C37" s="26"/>
      <c r="D37" s="26"/>
      <c r="E37" s="26" t="str">
        <f>IF('Strategy1-PD-TG'!P37&gt;0,"YES",IF('Strategy1-PD-TG'!P37=0,"","NO"))</f>
        <v>NO</v>
      </c>
      <c r="F37" s="26"/>
      <c r="G37" s="26"/>
      <c r="H37" s="26"/>
      <c r="I37" s="26"/>
      <c r="J37" s="26"/>
      <c r="K37" s="26"/>
      <c r="L37" s="26"/>
      <c r="M37" s="134"/>
      <c r="N37" s="67" t="s">
        <v>30</v>
      </c>
      <c r="O37" s="26" t="s">
        <v>30</v>
      </c>
      <c r="P37" s="26"/>
      <c r="Q37" s="26"/>
      <c r="R37" s="26"/>
      <c r="S37" s="135"/>
    </row>
    <row r="38" spans="1:19" ht="15.75" thickBot="1" x14ac:dyDescent="0.3">
      <c r="A38" s="14">
        <v>29</v>
      </c>
      <c r="B38" s="162"/>
      <c r="C38" s="26"/>
      <c r="D38" s="26"/>
      <c r="E38" s="26" t="str">
        <f>IF('Strategy1-PD-TG'!P38&gt;0,"YES",IF('Strategy1-PD-TG'!P38=0,"","NO"))</f>
        <v>YES</v>
      </c>
      <c r="F38" s="26"/>
      <c r="G38" s="26"/>
      <c r="H38" s="26"/>
      <c r="I38" s="26"/>
      <c r="J38" s="26"/>
      <c r="K38" s="26"/>
      <c r="L38" s="26"/>
      <c r="M38" s="134"/>
      <c r="N38" s="67" t="s">
        <v>29</v>
      </c>
      <c r="O38" s="26" t="s">
        <v>30</v>
      </c>
      <c r="P38" s="26"/>
      <c r="Q38" s="26"/>
      <c r="R38" s="26"/>
      <c r="S38" s="135"/>
    </row>
    <row r="39" spans="1:19" ht="15.75" thickBot="1" x14ac:dyDescent="0.3">
      <c r="A39" s="14">
        <v>30</v>
      </c>
      <c r="B39" s="162"/>
      <c r="C39" s="26"/>
      <c r="D39" s="26"/>
      <c r="E39" s="26" t="str">
        <f>IF('Strategy1-PD-TG'!P39&gt;0,"YES",IF('Strategy1-PD-TG'!P39=0,"","NO"))</f>
        <v>YES</v>
      </c>
      <c r="F39" s="26"/>
      <c r="G39" s="26"/>
      <c r="H39" s="26"/>
      <c r="I39" s="26"/>
      <c r="J39" s="26"/>
      <c r="K39" s="26"/>
      <c r="L39" s="26"/>
      <c r="M39" s="134"/>
      <c r="N39" s="67" t="s">
        <v>29</v>
      </c>
      <c r="O39" s="26"/>
      <c r="P39" s="26"/>
      <c r="Q39" s="26"/>
      <c r="R39" s="26"/>
      <c r="S39" s="135"/>
    </row>
    <row r="40" spans="1:19" ht="15.75" thickBot="1" x14ac:dyDescent="0.3">
      <c r="A40" s="14">
        <v>31</v>
      </c>
      <c r="B40" s="162"/>
      <c r="C40" s="26"/>
      <c r="D40" s="26"/>
      <c r="E40" s="26" t="str">
        <f>IF('Strategy1-PD-TG'!P40&gt;0,"YES",IF('Strategy1-PD-TG'!P40=0,"","NO"))</f>
        <v>YES</v>
      </c>
      <c r="F40" s="26"/>
      <c r="G40" s="26"/>
      <c r="H40" s="26"/>
      <c r="I40" s="26"/>
      <c r="J40" s="26"/>
      <c r="K40" s="26"/>
      <c r="L40" s="26"/>
      <c r="M40" s="134"/>
      <c r="N40" s="67" t="s">
        <v>30</v>
      </c>
      <c r="O40" s="26" t="s">
        <v>30</v>
      </c>
      <c r="P40" s="26"/>
      <c r="Q40" s="26"/>
      <c r="R40" s="26"/>
      <c r="S40" s="135"/>
    </row>
    <row r="41" spans="1:19" ht="15.75" thickBot="1" x14ac:dyDescent="0.3">
      <c r="A41" s="14">
        <v>32</v>
      </c>
      <c r="B41" s="162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134"/>
      <c r="N41" s="67" t="s">
        <v>30</v>
      </c>
      <c r="O41" s="26"/>
      <c r="P41" s="26"/>
      <c r="Q41" s="26"/>
      <c r="R41" s="26"/>
      <c r="S41" s="135"/>
    </row>
    <row r="42" spans="1:19" ht="15.75" thickBot="1" x14ac:dyDescent="0.3">
      <c r="A42" s="14">
        <v>33</v>
      </c>
      <c r="B42" s="162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134"/>
      <c r="N42" s="67" t="s">
        <v>29</v>
      </c>
      <c r="O42" s="26" t="s">
        <v>30</v>
      </c>
      <c r="P42" s="26"/>
      <c r="Q42" s="26"/>
      <c r="R42" s="26"/>
      <c r="S42" s="135"/>
    </row>
    <row r="43" spans="1:19" ht="15.75" thickBot="1" x14ac:dyDescent="0.3">
      <c r="A43" s="14">
        <v>34</v>
      </c>
      <c r="B43" s="162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134"/>
      <c r="N43" s="67" t="s">
        <v>29</v>
      </c>
      <c r="O43" s="26"/>
      <c r="P43" s="26"/>
      <c r="Q43" s="26"/>
      <c r="R43" s="26"/>
      <c r="S43" s="135"/>
    </row>
    <row r="44" spans="1:19" ht="15.75" thickBot="1" x14ac:dyDescent="0.3">
      <c r="A44" s="14">
        <v>35</v>
      </c>
      <c r="B44" s="162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134"/>
      <c r="N44" s="67" t="s">
        <v>29</v>
      </c>
      <c r="O44" s="26"/>
      <c r="P44" s="26"/>
      <c r="Q44" s="26"/>
      <c r="R44" s="26"/>
      <c r="S44" s="135"/>
    </row>
    <row r="45" spans="1:19" ht="15.75" thickBot="1" x14ac:dyDescent="0.3">
      <c r="A45" s="14">
        <v>36</v>
      </c>
      <c r="B45" s="16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134"/>
      <c r="N45" s="67" t="s">
        <v>30</v>
      </c>
      <c r="O45" s="26"/>
      <c r="P45" s="26"/>
      <c r="Q45" s="26"/>
      <c r="R45" s="26"/>
      <c r="S45" s="135"/>
    </row>
    <row r="46" spans="1:19" ht="15.75" thickBot="1" x14ac:dyDescent="0.3">
      <c r="A46" s="14">
        <v>37</v>
      </c>
      <c r="B46" s="16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134"/>
      <c r="N46" s="67"/>
      <c r="O46" s="26"/>
      <c r="P46" s="26"/>
      <c r="Q46" s="26"/>
      <c r="R46" s="26"/>
      <c r="S46" s="135"/>
    </row>
    <row r="47" spans="1:19" ht="15.75" thickBot="1" x14ac:dyDescent="0.3">
      <c r="A47" s="14">
        <v>38</v>
      </c>
      <c r="B47" s="16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134"/>
      <c r="N47" s="67"/>
      <c r="O47" s="26"/>
      <c r="P47" s="26"/>
      <c r="Q47" s="26"/>
      <c r="R47" s="26"/>
      <c r="S47" s="135"/>
    </row>
    <row r="48" spans="1:19" ht="15.75" thickBot="1" x14ac:dyDescent="0.3">
      <c r="A48" s="14">
        <v>39</v>
      </c>
      <c r="B48" s="162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134"/>
      <c r="N48" s="67"/>
      <c r="O48" s="26"/>
      <c r="P48" s="26"/>
      <c r="Q48" s="26"/>
      <c r="R48" s="26"/>
      <c r="S48" s="135"/>
    </row>
    <row r="49" spans="1:19" ht="15.75" thickBot="1" x14ac:dyDescent="0.3">
      <c r="A49" s="14">
        <v>40</v>
      </c>
      <c r="B49" s="162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134"/>
      <c r="N49" s="67"/>
      <c r="O49" s="26"/>
      <c r="P49" s="26"/>
      <c r="Q49" s="26"/>
      <c r="R49" s="26"/>
      <c r="S49" s="135"/>
    </row>
    <row r="50" spans="1:19" ht="15.75" thickBot="1" x14ac:dyDescent="0.3">
      <c r="A50" s="14">
        <v>41</v>
      </c>
      <c r="B50" s="162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134"/>
      <c r="N50" s="67"/>
      <c r="O50" s="26"/>
      <c r="P50" s="26"/>
      <c r="Q50" s="26"/>
      <c r="R50" s="26"/>
      <c r="S50" s="135"/>
    </row>
    <row r="51" spans="1:19" ht="15.75" thickBot="1" x14ac:dyDescent="0.3">
      <c r="A51" s="14">
        <v>42</v>
      </c>
      <c r="B51" s="162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134"/>
      <c r="N51" s="67"/>
      <c r="O51" s="26"/>
      <c r="P51" s="26"/>
      <c r="Q51" s="26"/>
      <c r="R51" s="26"/>
      <c r="S51" s="135"/>
    </row>
    <row r="52" spans="1:19" ht="15.75" thickBot="1" x14ac:dyDescent="0.3">
      <c r="A52" s="14">
        <v>43</v>
      </c>
      <c r="B52" s="162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134"/>
      <c r="N52" s="67"/>
      <c r="O52" s="26"/>
      <c r="P52" s="26"/>
      <c r="Q52" s="26"/>
      <c r="R52" s="26"/>
      <c r="S52" s="135"/>
    </row>
    <row r="53" spans="1:19" ht="15.75" thickBot="1" x14ac:dyDescent="0.3">
      <c r="A53" s="14">
        <v>44</v>
      </c>
      <c r="B53" s="162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134"/>
      <c r="N53" s="67"/>
      <c r="O53" s="26"/>
      <c r="P53" s="26"/>
      <c r="Q53" s="26"/>
      <c r="R53" s="26"/>
      <c r="S53" s="135"/>
    </row>
    <row r="54" spans="1:19" ht="15.75" thickBot="1" x14ac:dyDescent="0.3">
      <c r="A54" s="14">
        <v>45</v>
      </c>
      <c r="B54" s="162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134"/>
      <c r="N54" s="67"/>
      <c r="O54" s="26"/>
      <c r="P54" s="26"/>
      <c r="Q54" s="26"/>
      <c r="R54" s="26"/>
      <c r="S54" s="135"/>
    </row>
    <row r="55" spans="1:19" ht="15.75" thickBot="1" x14ac:dyDescent="0.3">
      <c r="A55" s="14">
        <v>46</v>
      </c>
      <c r="B55" s="162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34"/>
      <c r="N55" s="67"/>
      <c r="O55" s="26"/>
      <c r="P55" s="26"/>
      <c r="Q55" s="26"/>
      <c r="R55" s="26"/>
      <c r="S55" s="135"/>
    </row>
    <row r="56" spans="1:19" ht="15.75" thickBot="1" x14ac:dyDescent="0.3">
      <c r="A56" s="14">
        <v>47</v>
      </c>
      <c r="B56" s="162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34"/>
      <c r="N56" s="67"/>
      <c r="O56" s="26"/>
      <c r="P56" s="26"/>
      <c r="Q56" s="26"/>
      <c r="R56" s="26"/>
      <c r="S56" s="135"/>
    </row>
    <row r="57" spans="1:19" ht="15.75" thickBot="1" x14ac:dyDescent="0.3">
      <c r="A57" s="14">
        <v>48</v>
      </c>
      <c r="B57" s="162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34"/>
      <c r="N57" s="67"/>
      <c r="O57" s="26"/>
      <c r="P57" s="26"/>
      <c r="Q57" s="26"/>
      <c r="R57" s="26"/>
      <c r="S57" s="135"/>
    </row>
    <row r="58" spans="1:19" ht="15.75" thickBot="1" x14ac:dyDescent="0.3">
      <c r="A58" s="14">
        <v>49</v>
      </c>
      <c r="B58" s="162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34"/>
      <c r="N58" s="67"/>
      <c r="O58" s="26"/>
      <c r="P58" s="26"/>
      <c r="Q58" s="26"/>
      <c r="R58" s="26"/>
      <c r="S58" s="135"/>
    </row>
    <row r="59" spans="1:19" ht="15.75" thickBot="1" x14ac:dyDescent="0.3">
      <c r="A59" s="14">
        <v>50</v>
      </c>
      <c r="B59" s="162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34"/>
      <c r="N59" s="67"/>
      <c r="O59" s="26"/>
      <c r="P59" s="26"/>
      <c r="Q59" s="26"/>
      <c r="R59" s="26"/>
      <c r="S59" s="135"/>
    </row>
    <row r="60" spans="1:19" ht="15.75" thickBot="1" x14ac:dyDescent="0.3">
      <c r="A60" s="14">
        <v>51</v>
      </c>
      <c r="B60" s="162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134"/>
      <c r="N60" s="67"/>
      <c r="O60" s="26"/>
      <c r="P60" s="26"/>
      <c r="Q60" s="26"/>
      <c r="R60" s="26"/>
      <c r="S60" s="135"/>
    </row>
    <row r="61" spans="1:19" ht="15.75" thickBot="1" x14ac:dyDescent="0.3">
      <c r="A61" s="14">
        <v>52</v>
      </c>
      <c r="B61" s="16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134"/>
      <c r="N61" s="67"/>
      <c r="O61" s="26"/>
      <c r="P61" s="26"/>
      <c r="Q61" s="26"/>
      <c r="R61" s="26"/>
      <c r="S61" s="135"/>
    </row>
    <row r="62" spans="1:19" ht="15.75" thickBot="1" x14ac:dyDescent="0.3">
      <c r="A62" s="14">
        <v>53</v>
      </c>
      <c r="B62" s="162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134"/>
      <c r="N62" s="67"/>
      <c r="O62" s="26"/>
      <c r="P62" s="26"/>
      <c r="Q62" s="26"/>
      <c r="R62" s="26"/>
      <c r="S62" s="135"/>
    </row>
    <row r="63" spans="1:19" ht="15.75" thickBot="1" x14ac:dyDescent="0.3">
      <c r="A63" s="14">
        <v>54</v>
      </c>
      <c r="B63" s="162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134"/>
      <c r="N63" s="67"/>
      <c r="O63" s="26"/>
      <c r="P63" s="26"/>
      <c r="Q63" s="26"/>
      <c r="R63" s="26"/>
      <c r="S63" s="135"/>
    </row>
    <row r="64" spans="1:19" ht="15.75" thickBot="1" x14ac:dyDescent="0.3">
      <c r="A64" s="14">
        <v>55</v>
      </c>
      <c r="B64" s="162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134"/>
      <c r="N64" s="67"/>
      <c r="O64" s="26"/>
      <c r="P64" s="26"/>
      <c r="Q64" s="26"/>
      <c r="R64" s="26"/>
      <c r="S64" s="135"/>
    </row>
    <row r="65" spans="1:19" ht="15.75" thickBot="1" x14ac:dyDescent="0.3">
      <c r="A65" s="14">
        <v>56</v>
      </c>
      <c r="B65" s="162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34"/>
      <c r="N65" s="67"/>
      <c r="O65" s="26"/>
      <c r="P65" s="26"/>
      <c r="Q65" s="26"/>
      <c r="R65" s="26"/>
      <c r="S65" s="135"/>
    </row>
    <row r="66" spans="1:19" ht="15.75" thickBot="1" x14ac:dyDescent="0.3">
      <c r="A66" s="14">
        <v>57</v>
      </c>
      <c r="B66" s="162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134"/>
      <c r="N66" s="67"/>
      <c r="O66" s="26"/>
      <c r="P66" s="26"/>
      <c r="Q66" s="26"/>
      <c r="R66" s="26"/>
      <c r="S66" s="135"/>
    </row>
    <row r="67" spans="1:19" ht="15.75" thickBot="1" x14ac:dyDescent="0.3">
      <c r="A67" s="14">
        <v>58</v>
      </c>
      <c r="B67" s="162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134"/>
      <c r="N67" s="67"/>
      <c r="O67" s="26"/>
      <c r="P67" s="26"/>
      <c r="Q67" s="26"/>
      <c r="R67" s="26"/>
      <c r="S67" s="135"/>
    </row>
    <row r="68" spans="1:19" ht="15.75" thickBot="1" x14ac:dyDescent="0.3">
      <c r="A68" s="14">
        <v>59</v>
      </c>
      <c r="B68" s="162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134"/>
      <c r="N68" s="67"/>
      <c r="O68" s="26"/>
      <c r="P68" s="26"/>
      <c r="Q68" s="26"/>
      <c r="R68" s="26"/>
      <c r="S68" s="135"/>
    </row>
    <row r="69" spans="1:19" ht="15.75" thickBot="1" x14ac:dyDescent="0.3">
      <c r="A69" s="14">
        <v>60</v>
      </c>
      <c r="B69" s="162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134"/>
      <c r="N69" s="67"/>
      <c r="O69" s="26"/>
      <c r="P69" s="26"/>
      <c r="Q69" s="26"/>
      <c r="R69" s="26"/>
      <c r="S69" s="135"/>
    </row>
    <row r="70" spans="1:19" ht="15.75" thickBot="1" x14ac:dyDescent="0.3">
      <c r="A70" s="14">
        <v>61</v>
      </c>
      <c r="B70" s="162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134"/>
      <c r="N70" s="67"/>
      <c r="O70" s="26"/>
      <c r="P70" s="26"/>
      <c r="Q70" s="26"/>
      <c r="R70" s="26"/>
      <c r="S70" s="135"/>
    </row>
    <row r="71" spans="1:19" ht="15.75" thickBot="1" x14ac:dyDescent="0.3">
      <c r="A71" s="14">
        <v>62</v>
      </c>
      <c r="B71" s="162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134"/>
      <c r="N71" s="67"/>
      <c r="O71" s="26"/>
      <c r="P71" s="26"/>
      <c r="Q71" s="26"/>
      <c r="R71" s="26"/>
      <c r="S71" s="135"/>
    </row>
    <row r="72" spans="1:19" ht="15.75" thickBot="1" x14ac:dyDescent="0.3">
      <c r="A72" s="14">
        <v>63</v>
      </c>
      <c r="B72" s="162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134"/>
      <c r="N72" s="67"/>
      <c r="O72" s="26"/>
      <c r="P72" s="26"/>
      <c r="Q72" s="26"/>
      <c r="R72" s="26"/>
      <c r="S72" s="135"/>
    </row>
    <row r="73" spans="1:19" ht="15.75" thickBot="1" x14ac:dyDescent="0.3">
      <c r="A73" s="14">
        <v>64</v>
      </c>
      <c r="B73" s="162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134"/>
      <c r="N73" s="67"/>
      <c r="O73" s="26"/>
      <c r="P73" s="26"/>
      <c r="Q73" s="26"/>
      <c r="R73" s="26"/>
      <c r="S73" s="135"/>
    </row>
    <row r="74" spans="1:19" ht="15.75" thickBot="1" x14ac:dyDescent="0.3">
      <c r="A74" s="14">
        <v>65</v>
      </c>
      <c r="B74" s="162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134"/>
      <c r="N74" s="67"/>
      <c r="O74" s="26"/>
      <c r="P74" s="26"/>
      <c r="Q74" s="26"/>
      <c r="R74" s="26"/>
      <c r="S74" s="135"/>
    </row>
    <row r="75" spans="1:19" ht="15.75" thickBot="1" x14ac:dyDescent="0.3">
      <c r="A75" s="14">
        <v>66</v>
      </c>
      <c r="B75" s="162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134"/>
      <c r="N75" s="67"/>
      <c r="O75" s="26"/>
      <c r="P75" s="26"/>
      <c r="Q75" s="26"/>
      <c r="R75" s="26"/>
      <c r="S75" s="135"/>
    </row>
    <row r="76" spans="1:19" ht="15.75" thickBot="1" x14ac:dyDescent="0.3">
      <c r="A76" s="14">
        <v>67</v>
      </c>
      <c r="B76" s="162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134"/>
      <c r="N76" s="67"/>
      <c r="O76" s="26"/>
      <c r="P76" s="26"/>
      <c r="Q76" s="26"/>
      <c r="R76" s="26"/>
      <c r="S76" s="135"/>
    </row>
    <row r="77" spans="1:19" ht="15.75" thickBot="1" x14ac:dyDescent="0.3">
      <c r="A77" s="14">
        <v>68</v>
      </c>
      <c r="B77" s="162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134"/>
      <c r="N77" s="67"/>
      <c r="O77" s="26"/>
      <c r="P77" s="26"/>
      <c r="Q77" s="26"/>
      <c r="R77" s="26"/>
      <c r="S77" s="135"/>
    </row>
    <row r="78" spans="1:19" ht="15.75" thickBot="1" x14ac:dyDescent="0.3">
      <c r="A78" s="14">
        <v>69</v>
      </c>
      <c r="B78" s="162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134"/>
      <c r="N78" s="67"/>
      <c r="O78" s="26"/>
      <c r="P78" s="26"/>
      <c r="Q78" s="26"/>
      <c r="R78" s="26"/>
      <c r="S78" s="135"/>
    </row>
    <row r="79" spans="1:19" ht="15.75" thickBot="1" x14ac:dyDescent="0.3">
      <c r="A79" s="14">
        <v>70</v>
      </c>
      <c r="B79" s="162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134"/>
      <c r="N79" s="67"/>
      <c r="O79" s="26"/>
      <c r="P79" s="26"/>
      <c r="Q79" s="26"/>
      <c r="R79" s="26"/>
      <c r="S79" s="135"/>
    </row>
    <row r="80" spans="1:19" ht="15.75" thickBot="1" x14ac:dyDescent="0.3">
      <c r="A80" s="14">
        <v>71</v>
      </c>
      <c r="B80" s="162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134"/>
      <c r="N80" s="67"/>
      <c r="O80" s="26"/>
      <c r="P80" s="26"/>
      <c r="Q80" s="26"/>
      <c r="R80" s="26"/>
      <c r="S80" s="135"/>
    </row>
    <row r="81" spans="1:19" ht="15.75" thickBot="1" x14ac:dyDescent="0.3">
      <c r="A81" s="14">
        <v>72</v>
      </c>
      <c r="B81" s="162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134"/>
      <c r="N81" s="67"/>
      <c r="O81" s="26"/>
      <c r="P81" s="26"/>
      <c r="Q81" s="26"/>
      <c r="R81" s="26"/>
      <c r="S81" s="135"/>
    </row>
    <row r="82" spans="1:19" ht="15.75" thickBot="1" x14ac:dyDescent="0.3">
      <c r="A82" s="14">
        <v>73</v>
      </c>
      <c r="B82" s="162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134"/>
      <c r="N82" s="67"/>
      <c r="O82" s="26"/>
      <c r="P82" s="26"/>
      <c r="Q82" s="26"/>
      <c r="R82" s="26"/>
      <c r="S82" s="135"/>
    </row>
    <row r="83" spans="1:19" ht="15.75" thickBot="1" x14ac:dyDescent="0.3">
      <c r="A83" s="14">
        <v>74</v>
      </c>
      <c r="B83" s="162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134"/>
      <c r="N83" s="67"/>
      <c r="O83" s="26"/>
      <c r="P83" s="26"/>
      <c r="Q83" s="26"/>
      <c r="R83" s="26"/>
      <c r="S83" s="135"/>
    </row>
    <row r="84" spans="1:19" ht="15.75" thickBot="1" x14ac:dyDescent="0.3">
      <c r="A84" s="14">
        <v>75</v>
      </c>
      <c r="B84" s="162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134"/>
      <c r="N84" s="67"/>
      <c r="O84" s="26"/>
      <c r="P84" s="26"/>
      <c r="Q84" s="26"/>
      <c r="R84" s="26"/>
      <c r="S84" s="135"/>
    </row>
    <row r="85" spans="1:19" ht="15.75" thickBot="1" x14ac:dyDescent="0.3">
      <c r="A85" s="14">
        <v>76</v>
      </c>
      <c r="B85" s="162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134"/>
      <c r="N85" s="67"/>
      <c r="O85" s="26"/>
      <c r="P85" s="26"/>
      <c r="Q85" s="26"/>
      <c r="R85" s="26"/>
      <c r="S85" s="135"/>
    </row>
    <row r="86" spans="1:19" ht="15.75" thickBot="1" x14ac:dyDescent="0.3">
      <c r="A86" s="14">
        <v>77</v>
      </c>
      <c r="B86" s="162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134"/>
      <c r="N86" s="67"/>
      <c r="O86" s="26"/>
      <c r="P86" s="26"/>
      <c r="Q86" s="26"/>
      <c r="R86" s="26"/>
      <c r="S86" s="135"/>
    </row>
    <row r="87" spans="1:19" ht="15.75" thickBot="1" x14ac:dyDescent="0.3">
      <c r="A87" s="14">
        <v>78</v>
      </c>
      <c r="B87" s="162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134"/>
      <c r="N87" s="67"/>
      <c r="O87" s="26"/>
      <c r="P87" s="26"/>
      <c r="Q87" s="26"/>
      <c r="R87" s="26"/>
      <c r="S87" s="135"/>
    </row>
    <row r="88" spans="1:19" ht="15.75" thickBot="1" x14ac:dyDescent="0.3">
      <c r="A88" s="14">
        <v>79</v>
      </c>
      <c r="B88" s="162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134"/>
      <c r="N88" s="67"/>
      <c r="O88" s="26"/>
      <c r="P88" s="26"/>
      <c r="Q88" s="26"/>
      <c r="R88" s="26"/>
      <c r="S88" s="135"/>
    </row>
    <row r="89" spans="1:19" ht="15.75" thickBot="1" x14ac:dyDescent="0.3">
      <c r="A89" s="14">
        <v>80</v>
      </c>
      <c r="B89" s="162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134"/>
      <c r="N89" s="67"/>
      <c r="O89" s="26"/>
      <c r="P89" s="26"/>
      <c r="Q89" s="26"/>
      <c r="R89" s="26"/>
      <c r="S89" s="135"/>
    </row>
    <row r="90" spans="1:19" ht="15.75" thickBot="1" x14ac:dyDescent="0.3">
      <c r="A90" s="14">
        <v>81</v>
      </c>
      <c r="B90" s="162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134"/>
      <c r="N90" s="67"/>
      <c r="O90" s="26"/>
      <c r="P90" s="26"/>
      <c r="Q90" s="26"/>
      <c r="R90" s="26"/>
      <c r="S90" s="135"/>
    </row>
    <row r="91" spans="1:19" ht="15.75" thickBot="1" x14ac:dyDescent="0.3">
      <c r="A91" s="14">
        <v>82</v>
      </c>
      <c r="B91" s="162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134"/>
      <c r="N91" s="67"/>
      <c r="O91" s="26"/>
      <c r="P91" s="26"/>
      <c r="Q91" s="26"/>
      <c r="R91" s="26"/>
      <c r="S91" s="135"/>
    </row>
    <row r="92" spans="1:19" ht="15.75" thickBot="1" x14ac:dyDescent="0.3">
      <c r="A92" s="14">
        <v>83</v>
      </c>
      <c r="B92" s="162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134"/>
      <c r="N92" s="67"/>
      <c r="O92" s="26"/>
      <c r="P92" s="26"/>
      <c r="Q92" s="26"/>
      <c r="R92" s="26"/>
      <c r="S92" s="135"/>
    </row>
    <row r="93" spans="1:19" ht="15.75" thickBot="1" x14ac:dyDescent="0.3">
      <c r="A93" s="14">
        <v>84</v>
      </c>
      <c r="B93" s="162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134"/>
      <c r="N93" s="67"/>
      <c r="O93" s="26"/>
      <c r="P93" s="26"/>
      <c r="Q93" s="26"/>
      <c r="R93" s="26"/>
      <c r="S93" s="135"/>
    </row>
    <row r="94" spans="1:19" ht="15.75" thickBot="1" x14ac:dyDescent="0.3">
      <c r="A94" s="14">
        <v>85</v>
      </c>
      <c r="B94" s="162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134"/>
      <c r="N94" s="67"/>
      <c r="O94" s="26"/>
      <c r="P94" s="26"/>
      <c r="Q94" s="26"/>
      <c r="R94" s="26"/>
      <c r="S94" s="135"/>
    </row>
    <row r="95" spans="1:19" ht="15.75" thickBot="1" x14ac:dyDescent="0.3">
      <c r="A95" s="14">
        <v>86</v>
      </c>
      <c r="B95" s="162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134"/>
      <c r="N95" s="67"/>
      <c r="O95" s="26"/>
      <c r="P95" s="26"/>
      <c r="Q95" s="26"/>
      <c r="R95" s="26"/>
      <c r="S95" s="135"/>
    </row>
    <row r="96" spans="1:19" ht="15.75" thickBot="1" x14ac:dyDescent="0.3">
      <c r="A96" s="14">
        <v>87</v>
      </c>
      <c r="B96" s="162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134"/>
      <c r="N96" s="67"/>
      <c r="O96" s="26"/>
      <c r="P96" s="26"/>
      <c r="Q96" s="26"/>
      <c r="R96" s="26"/>
      <c r="S96" s="135"/>
    </row>
    <row r="97" spans="1:19" ht="15.75" thickBot="1" x14ac:dyDescent="0.3">
      <c r="A97" s="14">
        <v>88</v>
      </c>
      <c r="B97" s="162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134"/>
      <c r="N97" s="67"/>
      <c r="O97" s="26"/>
      <c r="P97" s="26"/>
      <c r="Q97" s="26"/>
      <c r="R97" s="26"/>
      <c r="S97" s="135"/>
    </row>
    <row r="98" spans="1:19" ht="15.75" thickBot="1" x14ac:dyDescent="0.3">
      <c r="A98" s="14">
        <v>89</v>
      </c>
      <c r="B98" s="162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134"/>
      <c r="N98" s="67"/>
      <c r="O98" s="26"/>
      <c r="P98" s="26"/>
      <c r="Q98" s="26"/>
      <c r="R98" s="26"/>
      <c r="S98" s="135"/>
    </row>
    <row r="99" spans="1:19" ht="15.75" thickBot="1" x14ac:dyDescent="0.3">
      <c r="A99" s="14">
        <v>90</v>
      </c>
      <c r="B99" s="162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134"/>
      <c r="N99" s="67"/>
      <c r="O99" s="26"/>
      <c r="P99" s="26"/>
      <c r="Q99" s="26"/>
      <c r="R99" s="26"/>
      <c r="S99" s="135"/>
    </row>
    <row r="100" spans="1:19" x14ac:dyDescent="0.25">
      <c r="A100" s="14">
        <v>91</v>
      </c>
      <c r="B100" s="162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134"/>
      <c r="N100" s="67"/>
      <c r="O100" s="26"/>
      <c r="P100" s="26"/>
      <c r="Q100" s="26"/>
      <c r="R100" s="26"/>
      <c r="S100" s="135"/>
    </row>
    <row r="101" spans="1:19" x14ac:dyDescent="0.25">
      <c r="A101" s="14">
        <v>92</v>
      </c>
      <c r="B101" s="162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34"/>
      <c r="N101" s="136"/>
      <c r="O101" s="26"/>
      <c r="P101" s="26"/>
      <c r="Q101" s="26"/>
      <c r="R101" s="26"/>
      <c r="S101" s="135"/>
    </row>
    <row r="102" spans="1:19" ht="15.75" thickBot="1" x14ac:dyDescent="0.3">
      <c r="A102" s="14">
        <v>93</v>
      </c>
      <c r="B102" s="163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37"/>
      <c r="N102" s="138"/>
      <c r="O102" s="27"/>
      <c r="P102" s="27"/>
      <c r="Q102" s="27"/>
      <c r="R102" s="27"/>
      <c r="S102" s="139"/>
    </row>
    <row r="103" spans="1:19" x14ac:dyDescent="0.25">
      <c r="A103" s="14">
        <v>94</v>
      </c>
      <c r="B103" s="164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</row>
    <row r="104" spans="1:19" x14ac:dyDescent="0.25">
      <c r="A104" s="14">
        <v>95</v>
      </c>
      <c r="B104" s="162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 x14ac:dyDescent="0.25">
      <c r="A105" s="14">
        <v>96</v>
      </c>
      <c r="B105" s="162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 x14ac:dyDescent="0.25">
      <c r="A106" s="14">
        <v>97</v>
      </c>
      <c r="B106" s="162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 x14ac:dyDescent="0.25">
      <c r="A107" s="14">
        <v>98</v>
      </c>
      <c r="B107" s="162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 x14ac:dyDescent="0.25">
      <c r="A108" s="14">
        <v>99</v>
      </c>
      <c r="B108" s="162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 x14ac:dyDescent="0.25">
      <c r="A109" s="14">
        <v>100</v>
      </c>
      <c r="B109" s="162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048536" spans="2:2" x14ac:dyDescent="0.25">
      <c r="B1048536" s="143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conditionalFormatting sqref="N5:N100">
    <cfRule type="cellIs" dxfId="5" priority="3" operator="equal">
      <formula>"P"</formula>
    </cfRule>
  </conditionalFormatting>
  <conditionalFormatting sqref="N5:N100">
    <cfRule type="cellIs" dxfId="4" priority="1" operator="equal">
      <formula>"B"</formula>
    </cfRule>
    <cfRule type="cellIs" dxfId="3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69">
        <v>-10</v>
      </c>
      <c r="B10" s="69">
        <v>-9</v>
      </c>
      <c r="C10" s="69">
        <v>-8</v>
      </c>
      <c r="D10" s="69">
        <v>-7</v>
      </c>
      <c r="E10" s="69">
        <v>-6</v>
      </c>
      <c r="F10" s="69">
        <v>-5</v>
      </c>
      <c r="G10" s="69">
        <v>-4</v>
      </c>
      <c r="H10" s="69">
        <v>-3</v>
      </c>
      <c r="I10" s="73">
        <v>-2</v>
      </c>
      <c r="J10" s="73">
        <v>-1</v>
      </c>
      <c r="K10" s="73">
        <v>0</v>
      </c>
      <c r="L10" s="73">
        <v>1</v>
      </c>
      <c r="M10" s="73">
        <v>2</v>
      </c>
      <c r="N10" s="72">
        <v>3</v>
      </c>
      <c r="O10" s="72">
        <v>4</v>
      </c>
      <c r="P10" s="72">
        <v>5</v>
      </c>
      <c r="Q10" s="72">
        <v>6</v>
      </c>
      <c r="R10" s="72">
        <v>7</v>
      </c>
      <c r="S10" s="72">
        <v>8</v>
      </c>
      <c r="T10" s="72">
        <v>9</v>
      </c>
      <c r="U10" s="72">
        <v>10</v>
      </c>
    </row>
    <row r="13" spans="1:21" x14ac:dyDescent="0.25">
      <c r="A13" t="s">
        <v>128</v>
      </c>
      <c r="B13" s="74" t="s">
        <v>129</v>
      </c>
    </row>
    <row r="14" spans="1:21" x14ac:dyDescent="0.25">
      <c r="A14" t="s">
        <v>131</v>
      </c>
      <c r="B14" s="74" t="s">
        <v>130</v>
      </c>
    </row>
    <row r="15" spans="1:21" x14ac:dyDescent="0.25">
      <c r="A15" t="s">
        <v>132</v>
      </c>
      <c r="B15" s="74" t="s">
        <v>133</v>
      </c>
    </row>
    <row r="18" spans="1:2" x14ac:dyDescent="0.25">
      <c r="A18" t="s">
        <v>134</v>
      </c>
      <c r="B18" t="s">
        <v>135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94" t="str">
        <f>Dashboard!B3</f>
        <v>Strategy 1 : PD/TG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/>
      <c r="Q1" s="96"/>
      <c r="R1" s="96"/>
      <c r="S1" s="96"/>
      <c r="T1" s="97"/>
    </row>
    <row r="2" spans="1:34" s="15" customFormat="1" x14ac:dyDescent="0.25">
      <c r="A2" s="98" t="s">
        <v>40</v>
      </c>
      <c r="B2" s="101" t="s">
        <v>25</v>
      </c>
      <c r="C2" s="64"/>
      <c r="D2" s="101" t="s">
        <v>0</v>
      </c>
      <c r="E2" s="104"/>
      <c r="F2" s="106" t="s">
        <v>23</v>
      </c>
      <c r="G2" s="107"/>
      <c r="H2" s="107"/>
      <c r="I2" s="107"/>
      <c r="J2" s="108"/>
      <c r="K2" s="109" t="s">
        <v>27</v>
      </c>
      <c r="L2" s="110"/>
      <c r="M2" s="110"/>
      <c r="N2" s="110"/>
      <c r="O2" s="111"/>
      <c r="P2" s="112" t="s">
        <v>28</v>
      </c>
      <c r="Q2" s="113"/>
      <c r="R2" s="113"/>
      <c r="S2" s="113"/>
      <c r="T2" s="114"/>
    </row>
    <row r="3" spans="1:34" s="15" customFormat="1" ht="30" x14ac:dyDescent="0.25">
      <c r="A3" s="99"/>
      <c r="B3" s="102"/>
      <c r="C3" s="16" t="s">
        <v>72</v>
      </c>
      <c r="D3" s="102"/>
      <c r="E3" s="105"/>
      <c r="F3" s="22" t="s">
        <v>24</v>
      </c>
      <c r="G3" s="90" t="s">
        <v>31</v>
      </c>
      <c r="H3" s="91"/>
      <c r="I3" s="17" t="s">
        <v>26</v>
      </c>
      <c r="J3" s="23" t="s">
        <v>71</v>
      </c>
      <c r="K3" s="24" t="s">
        <v>24</v>
      </c>
      <c r="L3" s="18" t="s">
        <v>52</v>
      </c>
      <c r="M3" s="18"/>
      <c r="N3" s="18" t="s">
        <v>26</v>
      </c>
      <c r="O3" s="25" t="s">
        <v>41</v>
      </c>
      <c r="P3" s="115" t="s">
        <v>33</v>
      </c>
      <c r="Q3" s="118" t="s">
        <v>34</v>
      </c>
      <c r="R3" s="118" t="s">
        <v>35</v>
      </c>
      <c r="S3" s="118" t="s">
        <v>36</v>
      </c>
      <c r="T3" s="120" t="s">
        <v>37</v>
      </c>
      <c r="W3" s="92" t="s">
        <v>38</v>
      </c>
      <c r="X3" s="93"/>
      <c r="Y3" s="92" t="s">
        <v>39</v>
      </c>
      <c r="Z3" s="93"/>
      <c r="AA3" s="117" t="s">
        <v>42</v>
      </c>
      <c r="AB3" s="117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00"/>
      <c r="B4" s="103"/>
      <c r="C4" s="28"/>
      <c r="D4" s="28" t="s">
        <v>1</v>
      </c>
      <c r="E4" s="29" t="s">
        <v>2</v>
      </c>
      <c r="F4" s="30"/>
      <c r="G4" s="31" t="s">
        <v>1</v>
      </c>
      <c r="H4" s="31" t="s">
        <v>2</v>
      </c>
      <c r="I4" s="31"/>
      <c r="J4" s="32"/>
      <c r="K4" s="33"/>
      <c r="L4" s="34" t="s">
        <v>1</v>
      </c>
      <c r="M4" s="34" t="s">
        <v>2</v>
      </c>
      <c r="N4" s="34"/>
      <c r="O4" s="35"/>
      <c r="P4" s="116"/>
      <c r="Q4" s="119"/>
      <c r="R4" s="119"/>
      <c r="S4" s="119"/>
      <c r="T4" s="121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17"/>
      <c r="AB4" s="117"/>
    </row>
    <row r="5" spans="1:34" x14ac:dyDescent="0.25">
      <c r="A5" s="36"/>
      <c r="B5" s="37"/>
      <c r="C5" s="37"/>
      <c r="D5" s="38" t="str">
        <f>IF(U5="","","P"&amp;U5)</f>
        <v>P1</v>
      </c>
      <c r="E5" s="38" t="str">
        <f>IF(V5="","","B"&amp;V5)</f>
        <v>B1</v>
      </c>
      <c r="F5" s="36"/>
      <c r="G5" s="37"/>
      <c r="H5" s="37"/>
      <c r="I5" s="37"/>
      <c r="J5" s="39"/>
      <c r="K5" s="36"/>
      <c r="L5" s="37"/>
      <c r="M5" s="37"/>
      <c r="N5" s="37"/>
      <c r="O5" s="39"/>
      <c r="P5" s="51"/>
      <c r="Q5" s="52"/>
      <c r="R5" s="52"/>
      <c r="S5" s="52"/>
      <c r="T5" s="53"/>
      <c r="U5" s="1">
        <f>IF(Dashboard!N5="P",1,0)</f>
        <v>1</v>
      </c>
      <c r="V5" s="1">
        <f>IF(Dashboard!O5="B",1,"")</f>
        <v>1</v>
      </c>
    </row>
    <row r="6" spans="1:34" x14ac:dyDescent="0.25">
      <c r="A6" s="10"/>
      <c r="B6" s="3"/>
      <c r="C6" s="3"/>
      <c r="D6" s="26" t="str">
        <f t="shared" ref="D6:D69" si="0">IF(U6="","","P"&amp;U6)</f>
        <v>P2</v>
      </c>
      <c r="E6" s="26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4"/>
      <c r="Q6" s="2"/>
      <c r="R6" s="2"/>
      <c r="S6" s="2"/>
      <c r="T6" s="7"/>
      <c r="U6" s="1">
        <f>IF(Dashboard!N6="P",IF(U5="",1,U5+1),"")</f>
        <v>2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6" t="str">
        <f t="shared" si="0"/>
        <v>P3</v>
      </c>
      <c r="E7" s="26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4"/>
      <c r="Q7" s="2"/>
      <c r="R7" s="2"/>
      <c r="S7" s="2"/>
      <c r="T7" s="7"/>
      <c r="U7" s="1">
        <f>IF(Dashboard!N7="P",IF(U6="",1,U6+1),"")</f>
        <v>3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6" t="str">
        <f t="shared" si="0"/>
        <v>P4</v>
      </c>
      <c r="E8" s="26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4"/>
      <c r="Q8" s="2"/>
      <c r="R8" s="2"/>
      <c r="S8" s="2"/>
      <c r="T8" s="7"/>
      <c r="U8" s="1">
        <f>IF(Dashboard!N8="P",IF(U7="",1,U7+1),"")</f>
        <v>4</v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7" t="str">
        <f t="shared" si="0"/>
        <v>P5</v>
      </c>
      <c r="E9" s="27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5"/>
      <c r="Q9" s="56"/>
      <c r="R9" s="56"/>
      <c r="S9" s="56"/>
      <c r="T9" s="9"/>
      <c r="U9" s="1">
        <f>IF(Dashboard!N9="P",IF(U8="",1,U8+1),"")</f>
        <v>5</v>
      </c>
      <c r="V9" s="1">
        <f>IF(Dashboard!O9="B",IF(V8="",1,V8+1),"")</f>
        <v>2</v>
      </c>
    </row>
    <row r="10" spans="1:34" x14ac:dyDescent="0.25">
      <c r="A10" s="40"/>
      <c r="B10" s="41"/>
      <c r="C10" s="41"/>
      <c r="D10" s="42" t="str">
        <f t="shared" si="0"/>
        <v/>
      </c>
      <c r="E10" s="42" t="str">
        <f t="shared" si="1"/>
        <v/>
      </c>
      <c r="F10" s="40" t="str">
        <f>'Strategy-Rule'!A3</f>
        <v>PD</v>
      </c>
      <c r="G10" s="41" t="str">
        <f>IF(AC10="Y",IF(AA10="P","P"&amp;REPLACE(AB10, 1, 1, ""),""),"")</f>
        <v>P1</v>
      </c>
      <c r="H10" s="41" t="str">
        <f t="shared" ref="H10:H41" si="2">IF(AA10="B","B"&amp;REPLACE(AB10, 1, 1, ""),"")</f>
        <v/>
      </c>
      <c r="I10" s="41" t="str">
        <f>IF(LEFT(D10)=LEFT(G10),"W","L")</f>
        <v>L</v>
      </c>
      <c r="J10" s="43"/>
      <c r="K10" s="40"/>
      <c r="L10" s="41"/>
      <c r="M10" s="41"/>
      <c r="N10" s="41"/>
      <c r="O10" s="43"/>
      <c r="P10" s="57" t="str">
        <f>IF(W10="10101","Y",IF(X10="10101","Y","N"))</f>
        <v>N</v>
      </c>
      <c r="Q10" s="58" t="str">
        <f>IF(W10="12345","Y",IF(X10="12345","Y","N"))</f>
        <v>Y</v>
      </c>
      <c r="R10" s="58" t="str">
        <f>IF(Y10="101","Y",IF(Z10="101","Y","N"))</f>
        <v>N</v>
      </c>
      <c r="S10" s="58"/>
      <c r="T10" s="59"/>
      <c r="U10" s="1" t="str">
        <f>IF(Dashboard!N10="P",IF(U9="",1,U9+1),"")</f>
        <v/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12345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345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4"/>
      <c r="B11" s="45"/>
      <c r="C11" s="45"/>
      <c r="D11" s="46" t="str">
        <f t="shared" si="0"/>
        <v/>
      </c>
      <c r="E11" s="46" t="str">
        <f t="shared" si="1"/>
        <v/>
      </c>
      <c r="F11" s="44"/>
      <c r="G11" s="41" t="str">
        <f t="shared" ref="G11:G19" si="8">IF(AA11="P","P"&amp;REPLACE(AB11, 1, 1, ""),"")</f>
        <v>P5</v>
      </c>
      <c r="H11" s="41" t="str">
        <f t="shared" si="2"/>
        <v/>
      </c>
      <c r="I11" s="41" t="str">
        <f t="shared" ref="I11:I16" si="9">IF(LEFT(D11)=LEFT(G11),"W","L")</f>
        <v>L</v>
      </c>
      <c r="J11" s="47"/>
      <c r="K11" s="44"/>
      <c r="L11" s="45"/>
      <c r="M11" s="45"/>
      <c r="N11" s="45"/>
      <c r="O11" s="47"/>
      <c r="P11" s="57" t="str">
        <f t="shared" ref="P11:P74" si="10">IF(W11="10101","Y",IF(X11="10101","Y","N"))</f>
        <v>N</v>
      </c>
      <c r="Q11" s="58" t="str">
        <f t="shared" ref="Q11:Q74" si="11">IF(W11="12345","Y",IF(X11="12345","Y","N"))</f>
        <v>N</v>
      </c>
      <c r="R11" s="58" t="str">
        <f t="shared" ref="R11:R74" si="12">IF(Y11="101","Y",IF(Z11="101","Y","N"))</f>
        <v>N</v>
      </c>
      <c r="S11" s="60"/>
      <c r="T11" s="61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23450</v>
      </c>
      <c r="X11" s="1" t="str">
        <f t="shared" si="4"/>
        <v>00120</v>
      </c>
      <c r="Y11" s="1" t="str">
        <f t="shared" si="5"/>
        <v>450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N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4"/>
      <c r="B12" s="45"/>
      <c r="C12" s="45"/>
      <c r="D12" s="46" t="str">
        <f t="shared" si="0"/>
        <v/>
      </c>
      <c r="E12" s="46" t="str">
        <f t="shared" si="1"/>
        <v/>
      </c>
      <c r="F12" s="44"/>
      <c r="G12" s="41" t="str">
        <f t="shared" si="8"/>
        <v>P5</v>
      </c>
      <c r="H12" s="41" t="str">
        <f t="shared" si="2"/>
        <v/>
      </c>
      <c r="I12" s="41" t="str">
        <f t="shared" si="9"/>
        <v>L</v>
      </c>
      <c r="J12" s="47"/>
      <c r="K12" s="44"/>
      <c r="L12" s="45"/>
      <c r="M12" s="45"/>
      <c r="N12" s="45"/>
      <c r="O12" s="47"/>
      <c r="P12" s="57" t="str">
        <f t="shared" si="10"/>
        <v>N</v>
      </c>
      <c r="Q12" s="58" t="str">
        <f t="shared" si="11"/>
        <v>N</v>
      </c>
      <c r="R12" s="58" t="str">
        <f t="shared" si="12"/>
        <v>N</v>
      </c>
      <c r="S12" s="60"/>
      <c r="T12" s="61"/>
      <c r="U12" s="1" t="str">
        <f>IF(Dashboard!N12="P",IF(U11="",1,U11+1),"")</f>
        <v/>
      </c>
      <c r="V12" s="1" t="str">
        <f>IF(Dashboard!O12="B",IF(V11="",1,V11+1),"")</f>
        <v/>
      </c>
      <c r="W12" s="1" t="str">
        <f t="shared" si="3"/>
        <v>34500</v>
      </c>
      <c r="X12" s="1" t="str">
        <f t="shared" si="4"/>
        <v>01200</v>
      </c>
      <c r="Y12" s="1" t="str">
        <f t="shared" si="5"/>
        <v>500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4"/>
      <c r="B13" s="45"/>
      <c r="C13" s="45"/>
      <c r="D13" s="46" t="str">
        <f t="shared" si="0"/>
        <v/>
      </c>
      <c r="E13" s="46" t="str">
        <f t="shared" si="1"/>
        <v/>
      </c>
      <c r="F13" s="44"/>
      <c r="G13" s="41" t="str">
        <f t="shared" si="8"/>
        <v/>
      </c>
      <c r="H13" s="41" t="str">
        <f t="shared" si="2"/>
        <v>B5</v>
      </c>
      <c r="I13" s="41" t="str">
        <f t="shared" si="9"/>
        <v>W</v>
      </c>
      <c r="J13" s="47"/>
      <c r="K13" s="44"/>
      <c r="L13" s="45"/>
      <c r="M13" s="45"/>
      <c r="N13" s="45"/>
      <c r="O13" s="47"/>
      <c r="P13" s="57" t="str">
        <f t="shared" si="10"/>
        <v>N</v>
      </c>
      <c r="Q13" s="58" t="str">
        <f t="shared" si="11"/>
        <v>N</v>
      </c>
      <c r="R13" s="58" t="str">
        <f t="shared" si="12"/>
        <v>N</v>
      </c>
      <c r="S13" s="60"/>
      <c r="T13" s="61"/>
      <c r="U13" s="1" t="str">
        <f>IF(Dashboard!N13="P",IF(U12="",1,U12+1),"")</f>
        <v/>
      </c>
      <c r="V13" s="1" t="str">
        <f>IF(Dashboard!O13="B",IF(V12="",1,V12+1),"")</f>
        <v/>
      </c>
      <c r="W13" s="1" t="str">
        <f t="shared" si="3"/>
        <v>45000</v>
      </c>
      <c r="X13" s="1" t="str">
        <f t="shared" si="4"/>
        <v>12000</v>
      </c>
      <c r="Y13" s="1" t="str">
        <f t="shared" si="5"/>
        <v>000</v>
      </c>
      <c r="Z13" s="1" t="str">
        <f t="shared" si="6"/>
        <v>000</v>
      </c>
      <c r="AA13" t="str">
        <f t="shared" si="13"/>
        <v>B</v>
      </c>
      <c r="AB13" t="str">
        <f t="shared" si="14"/>
        <v>L5</v>
      </c>
      <c r="AC13" t="str">
        <f t="shared" si="7"/>
        <v>N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4"/>
      <c r="B14" s="45"/>
      <c r="C14" s="45"/>
      <c r="D14" s="46" t="str">
        <f t="shared" si="0"/>
        <v/>
      </c>
      <c r="E14" s="46" t="str">
        <f t="shared" si="1"/>
        <v/>
      </c>
      <c r="F14" s="44"/>
      <c r="G14" s="41" t="str">
        <f t="shared" si="8"/>
        <v/>
      </c>
      <c r="H14" s="41" t="str">
        <f t="shared" si="2"/>
        <v>B5</v>
      </c>
      <c r="I14" s="41" t="str">
        <f t="shared" si="9"/>
        <v>W</v>
      </c>
      <c r="J14" s="47"/>
      <c r="K14" s="44"/>
      <c r="L14" s="45"/>
      <c r="M14" s="45"/>
      <c r="N14" s="45"/>
      <c r="O14" s="47"/>
      <c r="P14" s="57" t="str">
        <f t="shared" si="10"/>
        <v>N</v>
      </c>
      <c r="Q14" s="58" t="str">
        <f t="shared" si="11"/>
        <v>N</v>
      </c>
      <c r="R14" s="58" t="str">
        <f t="shared" si="12"/>
        <v>N</v>
      </c>
      <c r="S14" s="60"/>
      <c r="T14" s="61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50000</v>
      </c>
      <c r="X14" s="1" t="str">
        <f t="shared" si="4"/>
        <v>20000</v>
      </c>
      <c r="Y14" s="1" t="str">
        <f t="shared" si="5"/>
        <v>000</v>
      </c>
      <c r="Z14" s="1" t="str">
        <f t="shared" si="6"/>
        <v>000</v>
      </c>
      <c r="AA14" t="str">
        <f t="shared" si="13"/>
        <v>B</v>
      </c>
      <c r="AB14" t="str">
        <f t="shared" si="14"/>
        <v>L5</v>
      </c>
      <c r="AC14" t="str">
        <f t="shared" si="7"/>
        <v>N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4"/>
      <c r="B15" s="45"/>
      <c r="C15" s="45"/>
      <c r="D15" s="46" t="str">
        <f t="shared" si="0"/>
        <v>P1</v>
      </c>
      <c r="E15" s="46" t="str">
        <f t="shared" si="1"/>
        <v/>
      </c>
      <c r="F15" s="44"/>
      <c r="G15" s="41" t="str">
        <f t="shared" si="8"/>
        <v/>
      </c>
      <c r="H15" s="41" t="str">
        <f t="shared" si="2"/>
        <v>B5</v>
      </c>
      <c r="I15" s="41" t="str">
        <f t="shared" si="9"/>
        <v>L</v>
      </c>
      <c r="J15" s="47"/>
      <c r="K15" s="44"/>
      <c r="L15" s="45"/>
      <c r="M15" s="45"/>
      <c r="N15" s="45"/>
      <c r="O15" s="47"/>
      <c r="P15" s="57" t="str">
        <f t="shared" si="10"/>
        <v>N</v>
      </c>
      <c r="Q15" s="58" t="str">
        <f t="shared" si="11"/>
        <v>N</v>
      </c>
      <c r="R15" s="58" t="str">
        <f t="shared" si="12"/>
        <v>N</v>
      </c>
      <c r="S15" s="60"/>
      <c r="T15" s="61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00000</v>
      </c>
      <c r="X15" s="1" t="str">
        <f t="shared" si="4"/>
        <v>00000</v>
      </c>
      <c r="Y15" s="1" t="str">
        <f t="shared" si="5"/>
        <v>000</v>
      </c>
      <c r="Z15" s="1" t="str">
        <f t="shared" si="6"/>
        <v>000</v>
      </c>
      <c r="AA15" t="str">
        <f t="shared" si="13"/>
        <v>B</v>
      </c>
      <c r="AB15" t="str">
        <f t="shared" si="14"/>
        <v>L5</v>
      </c>
      <c r="AC15" t="str">
        <f t="shared" si="7"/>
        <v>N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4"/>
      <c r="B16" s="45"/>
      <c r="C16" s="45"/>
      <c r="D16" s="46" t="str">
        <f t="shared" si="0"/>
        <v>P2</v>
      </c>
      <c r="E16" s="46" t="str">
        <f t="shared" si="1"/>
        <v/>
      </c>
      <c r="F16" s="44"/>
      <c r="G16" s="41" t="str">
        <f t="shared" si="8"/>
        <v/>
      </c>
      <c r="H16" s="41" t="str">
        <f t="shared" si="2"/>
        <v>B5</v>
      </c>
      <c r="I16" s="41" t="str">
        <f t="shared" si="9"/>
        <v>L</v>
      </c>
      <c r="J16" s="47"/>
      <c r="K16" s="44"/>
      <c r="L16" s="45"/>
      <c r="M16" s="45"/>
      <c r="N16" s="45"/>
      <c r="O16" s="47"/>
      <c r="P16" s="57" t="str">
        <f t="shared" si="10"/>
        <v>N</v>
      </c>
      <c r="Q16" s="58" t="str">
        <f t="shared" si="11"/>
        <v>N</v>
      </c>
      <c r="R16" s="58" t="str">
        <f t="shared" si="12"/>
        <v>N</v>
      </c>
      <c r="S16" s="60"/>
      <c r="T16" s="61"/>
      <c r="U16" s="1">
        <f>IF(Dashboard!N16="P",IF(U15="",1,U15+1),"")</f>
        <v>2</v>
      </c>
      <c r="V16" s="1" t="str">
        <f>IF(Dashboard!O16="B",IF(V15="",1,V15+1),"")</f>
        <v/>
      </c>
      <c r="W16" s="1" t="str">
        <f t="shared" si="3"/>
        <v>00001</v>
      </c>
      <c r="X16" s="1" t="str">
        <f t="shared" si="4"/>
        <v>00000</v>
      </c>
      <c r="Y16" s="1" t="str">
        <f t="shared" si="5"/>
        <v>001</v>
      </c>
      <c r="Z16" s="1" t="str">
        <f t="shared" si="6"/>
        <v>000</v>
      </c>
      <c r="AA16" t="str">
        <f t="shared" si="13"/>
        <v>B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4"/>
      <c r="B17" s="45"/>
      <c r="C17" s="45"/>
      <c r="D17" s="46" t="str">
        <f t="shared" si="0"/>
        <v>P3</v>
      </c>
      <c r="E17" s="46" t="str">
        <f t="shared" si="1"/>
        <v/>
      </c>
      <c r="F17" s="44"/>
      <c r="G17" s="41" t="str">
        <f t="shared" si="8"/>
        <v/>
      </c>
      <c r="H17" s="41" t="str">
        <f t="shared" si="2"/>
        <v>B</v>
      </c>
      <c r="I17" s="45"/>
      <c r="J17" s="47"/>
      <c r="K17" s="44"/>
      <c r="L17" s="45"/>
      <c r="M17" s="45"/>
      <c r="N17" s="45"/>
      <c r="O17" s="47"/>
      <c r="P17" s="57" t="str">
        <f t="shared" si="10"/>
        <v>N</v>
      </c>
      <c r="Q17" s="58" t="str">
        <f t="shared" si="11"/>
        <v>N</v>
      </c>
      <c r="R17" s="58" t="str">
        <f t="shared" si="12"/>
        <v>N</v>
      </c>
      <c r="S17" s="60"/>
      <c r="T17" s="61"/>
      <c r="U17" s="1">
        <f>IF(Dashboard!N17="P",IF(U16="",1,U16+1),"")</f>
        <v>3</v>
      </c>
      <c r="V17" s="1" t="str">
        <f>IF(Dashboard!O17="B",IF(V16="",1,V16+1),"")</f>
        <v/>
      </c>
      <c r="W17" s="1" t="str">
        <f t="shared" si="3"/>
        <v>00012</v>
      </c>
      <c r="X17" s="1" t="str">
        <f t="shared" si="4"/>
        <v>00000</v>
      </c>
      <c r="Y17" s="1" t="str">
        <f t="shared" si="5"/>
        <v>012</v>
      </c>
      <c r="Z17" s="1" t="str">
        <f t="shared" si="6"/>
        <v>000</v>
      </c>
      <c r="AA17" t="str">
        <f t="shared" si="13"/>
        <v>B</v>
      </c>
      <c r="AF17" t="str">
        <f t="shared" si="16"/>
        <v/>
      </c>
    </row>
    <row r="18" spans="1:32" x14ac:dyDescent="0.25">
      <c r="A18" s="44"/>
      <c r="B18" s="45"/>
      <c r="C18" s="45"/>
      <c r="D18" s="46" t="str">
        <f t="shared" si="0"/>
        <v/>
      </c>
      <c r="E18" s="46" t="str">
        <f t="shared" si="1"/>
        <v/>
      </c>
      <c r="F18" s="44"/>
      <c r="G18" s="41" t="str">
        <f t="shared" si="8"/>
        <v>P</v>
      </c>
      <c r="H18" s="41" t="str">
        <f t="shared" si="2"/>
        <v/>
      </c>
      <c r="I18" s="45"/>
      <c r="J18" s="47"/>
      <c r="K18" s="44"/>
      <c r="L18" s="45"/>
      <c r="M18" s="45"/>
      <c r="N18" s="45"/>
      <c r="O18" s="47"/>
      <c r="P18" s="57" t="str">
        <f t="shared" si="10"/>
        <v>N</v>
      </c>
      <c r="Q18" s="58" t="str">
        <f t="shared" si="11"/>
        <v>N</v>
      </c>
      <c r="R18" s="58" t="str">
        <f t="shared" si="12"/>
        <v>N</v>
      </c>
      <c r="S18" s="60"/>
      <c r="T18" s="61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00123</v>
      </c>
      <c r="X18" s="1" t="str">
        <f t="shared" si="4"/>
        <v>00000</v>
      </c>
      <c r="Y18" s="1" t="str">
        <f t="shared" si="5"/>
        <v>123</v>
      </c>
      <c r="Z18" s="1" t="str">
        <f t="shared" si="6"/>
        <v>000</v>
      </c>
      <c r="AA18" t="str">
        <f t="shared" si="13"/>
        <v>P</v>
      </c>
      <c r="AF18" t="str">
        <f t="shared" si="16"/>
        <v/>
      </c>
    </row>
    <row r="19" spans="1:32" x14ac:dyDescent="0.25">
      <c r="A19" s="44"/>
      <c r="B19" s="45"/>
      <c r="C19" s="45"/>
      <c r="D19" s="46" t="str">
        <f t="shared" si="0"/>
        <v>P1</v>
      </c>
      <c r="E19" s="46" t="str">
        <f t="shared" si="1"/>
        <v/>
      </c>
      <c r="F19" s="44"/>
      <c r="G19" s="41" t="str">
        <f t="shared" si="8"/>
        <v>P</v>
      </c>
      <c r="H19" s="41" t="str">
        <f t="shared" si="2"/>
        <v/>
      </c>
      <c r="I19" s="45"/>
      <c r="J19" s="47"/>
      <c r="K19" s="44"/>
      <c r="L19" s="45"/>
      <c r="M19" s="45"/>
      <c r="N19" s="45"/>
      <c r="O19" s="47"/>
      <c r="P19" s="57" t="str">
        <f t="shared" si="10"/>
        <v>N</v>
      </c>
      <c r="Q19" s="58" t="str">
        <f t="shared" si="11"/>
        <v>N</v>
      </c>
      <c r="R19" s="58" t="str">
        <f t="shared" si="12"/>
        <v>N</v>
      </c>
      <c r="S19" s="60"/>
      <c r="T19" s="61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01230</v>
      </c>
      <c r="X19" s="1" t="str">
        <f t="shared" si="4"/>
        <v>00000</v>
      </c>
      <c r="Y19" s="1" t="str">
        <f t="shared" si="5"/>
        <v>230</v>
      </c>
      <c r="Z19" s="1" t="str">
        <f t="shared" si="6"/>
        <v>000</v>
      </c>
      <c r="AA19" t="str">
        <f t="shared" si="13"/>
        <v>P</v>
      </c>
      <c r="AF19" t="str">
        <f t="shared" si="16"/>
        <v/>
      </c>
    </row>
    <row r="20" spans="1:32" x14ac:dyDescent="0.25">
      <c r="A20" s="44"/>
      <c r="B20" s="45"/>
      <c r="C20" s="45"/>
      <c r="D20" s="46" t="str">
        <f t="shared" si="0"/>
        <v>P2</v>
      </c>
      <c r="E20" s="46" t="str">
        <f t="shared" si="1"/>
        <v>B1</v>
      </c>
      <c r="F20" s="44"/>
      <c r="G20" s="41" t="str">
        <f t="shared" ref="G20:G51" si="19">IF(AA20="P","P"&amp;REPLACE(AB20, 1, 1, ""),"")</f>
        <v>P</v>
      </c>
      <c r="H20" s="41" t="str">
        <f t="shared" si="2"/>
        <v/>
      </c>
      <c r="I20" s="45"/>
      <c r="J20" s="47"/>
      <c r="K20" s="44"/>
      <c r="L20" s="45"/>
      <c r="M20" s="45"/>
      <c r="N20" s="45"/>
      <c r="O20" s="47"/>
      <c r="P20" s="57" t="str">
        <f t="shared" si="10"/>
        <v>N</v>
      </c>
      <c r="Q20" s="58" t="str">
        <f t="shared" si="11"/>
        <v>N</v>
      </c>
      <c r="R20" s="58" t="str">
        <f t="shared" si="12"/>
        <v>N</v>
      </c>
      <c r="S20" s="60"/>
      <c r="T20" s="61"/>
      <c r="U20" s="1">
        <f>IF(Dashboard!N20="P",IF(U19="",1,U19+1),"")</f>
        <v>2</v>
      </c>
      <c r="V20" s="1">
        <f>IF(Dashboard!O20="B",IF(V19="",1,V19+1),"")</f>
        <v>1</v>
      </c>
      <c r="W20" s="1" t="str">
        <f t="shared" si="3"/>
        <v>12301</v>
      </c>
      <c r="X20" s="1" t="str">
        <f t="shared" si="4"/>
        <v>00000</v>
      </c>
      <c r="Y20" s="1" t="str">
        <f t="shared" si="5"/>
        <v>301</v>
      </c>
      <c r="Z20" s="1" t="str">
        <f t="shared" si="6"/>
        <v>000</v>
      </c>
      <c r="AA20" t="str">
        <f t="shared" si="13"/>
        <v>P</v>
      </c>
      <c r="AF20" t="str">
        <f t="shared" si="16"/>
        <v/>
      </c>
    </row>
    <row r="21" spans="1:32" x14ac:dyDescent="0.25">
      <c r="A21" s="44"/>
      <c r="B21" s="45"/>
      <c r="C21" s="45"/>
      <c r="D21" s="46" t="str">
        <f t="shared" si="0"/>
        <v/>
      </c>
      <c r="E21" s="46" t="str">
        <f t="shared" si="1"/>
        <v>B2</v>
      </c>
      <c r="F21" s="44"/>
      <c r="G21" s="41" t="str">
        <f t="shared" si="19"/>
        <v>P</v>
      </c>
      <c r="H21" s="41" t="str">
        <f t="shared" si="2"/>
        <v/>
      </c>
      <c r="I21" s="45"/>
      <c r="J21" s="47"/>
      <c r="K21" s="44"/>
      <c r="L21" s="45"/>
      <c r="M21" s="45"/>
      <c r="N21" s="45"/>
      <c r="O21" s="47"/>
      <c r="P21" s="57" t="str">
        <f t="shared" si="10"/>
        <v>N</v>
      </c>
      <c r="Q21" s="58" t="str">
        <f t="shared" si="11"/>
        <v>N</v>
      </c>
      <c r="R21" s="58" t="str">
        <f t="shared" si="12"/>
        <v>N</v>
      </c>
      <c r="S21" s="60"/>
      <c r="T21" s="61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23012</v>
      </c>
      <c r="X21" s="1" t="str">
        <f t="shared" si="4"/>
        <v>00001</v>
      </c>
      <c r="Y21" s="1" t="str">
        <f t="shared" si="5"/>
        <v>012</v>
      </c>
      <c r="Z21" s="1" t="str">
        <f t="shared" si="6"/>
        <v>001</v>
      </c>
      <c r="AA21" t="str">
        <f t="shared" si="13"/>
        <v>P</v>
      </c>
      <c r="AF21" t="str">
        <f t="shared" si="16"/>
        <v/>
      </c>
    </row>
    <row r="22" spans="1:32" x14ac:dyDescent="0.25">
      <c r="A22" s="44"/>
      <c r="B22" s="45"/>
      <c r="C22" s="45"/>
      <c r="D22" s="46" t="str">
        <f t="shared" si="0"/>
        <v/>
      </c>
      <c r="E22" s="46" t="str">
        <f t="shared" si="1"/>
        <v/>
      </c>
      <c r="F22" s="44"/>
      <c r="G22" s="41" t="str">
        <f t="shared" si="19"/>
        <v>P</v>
      </c>
      <c r="H22" s="41" t="str">
        <f t="shared" si="2"/>
        <v/>
      </c>
      <c r="I22" s="45"/>
      <c r="J22" s="47"/>
      <c r="K22" s="44"/>
      <c r="L22" s="45"/>
      <c r="M22" s="45"/>
      <c r="N22" s="45"/>
      <c r="O22" s="47"/>
      <c r="P22" s="57" t="str">
        <f t="shared" si="10"/>
        <v>N</v>
      </c>
      <c r="Q22" s="58" t="str">
        <f t="shared" si="11"/>
        <v>N</v>
      </c>
      <c r="R22" s="58" t="str">
        <f t="shared" si="12"/>
        <v>N</v>
      </c>
      <c r="S22" s="60"/>
      <c r="T22" s="61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30120</v>
      </c>
      <c r="X22" s="1" t="str">
        <f t="shared" si="4"/>
        <v>00012</v>
      </c>
      <c r="Y22" s="1" t="str">
        <f t="shared" si="5"/>
        <v>120</v>
      </c>
      <c r="Z22" s="1" t="str">
        <f t="shared" si="6"/>
        <v>012</v>
      </c>
      <c r="AA22" t="str">
        <f t="shared" si="13"/>
        <v>P</v>
      </c>
      <c r="AF22" t="str">
        <f t="shared" si="16"/>
        <v/>
      </c>
    </row>
    <row r="23" spans="1:32" x14ac:dyDescent="0.25">
      <c r="A23" s="44"/>
      <c r="B23" s="45"/>
      <c r="C23" s="45"/>
      <c r="D23" s="46" t="str">
        <f t="shared" si="0"/>
        <v>P1</v>
      </c>
      <c r="E23" s="46" t="str">
        <f t="shared" si="1"/>
        <v/>
      </c>
      <c r="F23" s="44"/>
      <c r="G23" s="41" t="str">
        <f t="shared" si="19"/>
        <v/>
      </c>
      <c r="H23" s="41" t="str">
        <f t="shared" si="2"/>
        <v>B</v>
      </c>
      <c r="I23" s="45"/>
      <c r="J23" s="47"/>
      <c r="K23" s="44"/>
      <c r="L23" s="45"/>
      <c r="M23" s="45"/>
      <c r="N23" s="45"/>
      <c r="O23" s="47"/>
      <c r="P23" s="57" t="str">
        <f t="shared" si="10"/>
        <v>N</v>
      </c>
      <c r="Q23" s="58" t="str">
        <f t="shared" si="11"/>
        <v>N</v>
      </c>
      <c r="R23" s="58" t="str">
        <f t="shared" si="12"/>
        <v>N</v>
      </c>
      <c r="S23" s="60"/>
      <c r="T23" s="61"/>
      <c r="U23" s="1">
        <f>IF(Dashboard!N23="P",IF(U22="",1,U22+1),"")</f>
        <v>1</v>
      </c>
      <c r="V23" s="1" t="str">
        <f>IF(Dashboard!O23="B",IF(V22="",1,V22+1),"")</f>
        <v/>
      </c>
      <c r="W23" s="1" t="str">
        <f t="shared" si="3"/>
        <v>01200</v>
      </c>
      <c r="X23" s="1" t="str">
        <f t="shared" si="4"/>
        <v>00120</v>
      </c>
      <c r="Y23" s="1" t="str">
        <f t="shared" si="5"/>
        <v>200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 x14ac:dyDescent="0.25">
      <c r="A24" s="44"/>
      <c r="B24" s="45"/>
      <c r="C24" s="45"/>
      <c r="D24" s="46" t="str">
        <f t="shared" si="0"/>
        <v>P2</v>
      </c>
      <c r="E24" s="46" t="str">
        <f t="shared" si="1"/>
        <v/>
      </c>
      <c r="F24" s="44"/>
      <c r="G24" s="41" t="str">
        <f t="shared" si="19"/>
        <v>P</v>
      </c>
      <c r="H24" s="41" t="str">
        <f t="shared" si="2"/>
        <v/>
      </c>
      <c r="I24" s="45"/>
      <c r="J24" s="47"/>
      <c r="K24" s="44"/>
      <c r="L24" s="45"/>
      <c r="M24" s="45"/>
      <c r="N24" s="45"/>
      <c r="O24" s="47"/>
      <c r="P24" s="57" t="str">
        <f t="shared" si="10"/>
        <v>N</v>
      </c>
      <c r="Q24" s="58" t="str">
        <f t="shared" si="11"/>
        <v>N</v>
      </c>
      <c r="R24" s="58" t="str">
        <f t="shared" si="12"/>
        <v>N</v>
      </c>
      <c r="S24" s="60"/>
      <c r="T24" s="61"/>
      <c r="U24" s="1">
        <f>IF(Dashboard!N24="P",IF(U23="",1,U23+1),"")</f>
        <v>2</v>
      </c>
      <c r="V24" s="1" t="str">
        <f>IF(Dashboard!O24="B",IF(V23="",1,V23+1),"")</f>
        <v/>
      </c>
      <c r="W24" s="1" t="str">
        <f t="shared" si="3"/>
        <v>12001</v>
      </c>
      <c r="X24" s="1" t="str">
        <f t="shared" si="4"/>
        <v>01200</v>
      </c>
      <c r="Y24" s="1" t="str">
        <f t="shared" si="5"/>
        <v>001</v>
      </c>
      <c r="Z24" s="1" t="str">
        <f t="shared" si="6"/>
        <v>200</v>
      </c>
      <c r="AA24" t="str">
        <f t="shared" si="13"/>
        <v>P</v>
      </c>
      <c r="AF24" t="str">
        <f t="shared" si="16"/>
        <v/>
      </c>
    </row>
    <row r="25" spans="1:32" x14ac:dyDescent="0.25">
      <c r="A25" s="44"/>
      <c r="B25" s="45"/>
      <c r="C25" s="45"/>
      <c r="D25" s="46" t="str">
        <f t="shared" si="0"/>
        <v/>
      </c>
      <c r="E25" s="46" t="str">
        <f t="shared" si="1"/>
        <v/>
      </c>
      <c r="F25" s="44"/>
      <c r="G25" s="41" t="str">
        <f t="shared" si="19"/>
        <v>P</v>
      </c>
      <c r="H25" s="41" t="str">
        <f t="shared" si="2"/>
        <v/>
      </c>
      <c r="I25" s="45"/>
      <c r="J25" s="47"/>
      <c r="K25" s="44"/>
      <c r="L25" s="45"/>
      <c r="M25" s="45"/>
      <c r="N25" s="45"/>
      <c r="O25" s="47"/>
      <c r="P25" s="57" t="str">
        <f t="shared" si="10"/>
        <v>N</v>
      </c>
      <c r="Q25" s="58" t="str">
        <f t="shared" si="11"/>
        <v>N</v>
      </c>
      <c r="R25" s="58" t="str">
        <f t="shared" si="12"/>
        <v>N</v>
      </c>
      <c r="S25" s="60"/>
      <c r="T25" s="61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20012</v>
      </c>
      <c r="X25" s="1" t="str">
        <f t="shared" si="4"/>
        <v>12000</v>
      </c>
      <c r="Y25" s="1" t="str">
        <f t="shared" si="5"/>
        <v>012</v>
      </c>
      <c r="Z25" s="1" t="str">
        <f t="shared" si="6"/>
        <v>000</v>
      </c>
      <c r="AA25" t="str">
        <f t="shared" si="13"/>
        <v>P</v>
      </c>
    </row>
    <row r="26" spans="1:32" x14ac:dyDescent="0.25">
      <c r="A26" s="44"/>
      <c r="B26" s="45"/>
      <c r="C26" s="45"/>
      <c r="D26" s="46" t="str">
        <f t="shared" si="0"/>
        <v>P1</v>
      </c>
      <c r="E26" s="46" t="str">
        <f t="shared" si="1"/>
        <v>B1</v>
      </c>
      <c r="F26" s="44"/>
      <c r="G26" s="41" t="str">
        <f t="shared" si="19"/>
        <v/>
      </c>
      <c r="H26" s="41" t="str">
        <f t="shared" si="2"/>
        <v>B</v>
      </c>
      <c r="I26" s="45"/>
      <c r="J26" s="47"/>
      <c r="K26" s="44"/>
      <c r="L26" s="45"/>
      <c r="M26" s="45"/>
      <c r="N26" s="45"/>
      <c r="O26" s="47"/>
      <c r="P26" s="57" t="str">
        <f t="shared" si="10"/>
        <v>N</v>
      </c>
      <c r="Q26" s="58" t="str">
        <f t="shared" si="11"/>
        <v>N</v>
      </c>
      <c r="R26" s="58" t="str">
        <f t="shared" si="12"/>
        <v>N</v>
      </c>
      <c r="S26" s="60"/>
      <c r="T26" s="61"/>
      <c r="U26" s="1">
        <f>IF(Dashboard!N26="P",IF(U25="",1,U25+1),"")</f>
        <v>1</v>
      </c>
      <c r="V26" s="1">
        <f>IF(Dashboard!O26="B",IF(V25="",1,V25+1),"")</f>
        <v>1</v>
      </c>
      <c r="W26" s="1" t="str">
        <f t="shared" si="3"/>
        <v>00120</v>
      </c>
      <c r="X26" s="1" t="str">
        <f t="shared" si="4"/>
        <v>20000</v>
      </c>
      <c r="Y26" s="1" t="str">
        <f t="shared" si="5"/>
        <v>120</v>
      </c>
      <c r="Z26" s="1" t="str">
        <f t="shared" si="6"/>
        <v>000</v>
      </c>
      <c r="AA26" t="str">
        <f t="shared" si="13"/>
        <v>B</v>
      </c>
    </row>
    <row r="27" spans="1:32" x14ac:dyDescent="0.25">
      <c r="A27" s="44"/>
      <c r="B27" s="45"/>
      <c r="C27" s="45"/>
      <c r="D27" s="46" t="str">
        <f t="shared" si="0"/>
        <v>P2</v>
      </c>
      <c r="E27" s="46" t="str">
        <f t="shared" si="1"/>
        <v>B2</v>
      </c>
      <c r="F27" s="44"/>
      <c r="G27" s="41" t="str">
        <f t="shared" si="19"/>
        <v>P</v>
      </c>
      <c r="H27" s="41" t="str">
        <f t="shared" si="2"/>
        <v/>
      </c>
      <c r="I27" s="45"/>
      <c r="J27" s="47"/>
      <c r="K27" s="44"/>
      <c r="L27" s="45"/>
      <c r="M27" s="45"/>
      <c r="N27" s="45"/>
      <c r="O27" s="47"/>
      <c r="P27" s="57" t="str">
        <f t="shared" si="10"/>
        <v>N</v>
      </c>
      <c r="Q27" s="58" t="str">
        <f t="shared" si="11"/>
        <v>N</v>
      </c>
      <c r="R27" s="58" t="str">
        <f t="shared" si="12"/>
        <v>N</v>
      </c>
      <c r="S27" s="60"/>
      <c r="T27" s="61"/>
      <c r="U27" s="1">
        <f>IF(Dashboard!N27="P",IF(U26="",1,U26+1),"")</f>
        <v>2</v>
      </c>
      <c r="V27" s="1">
        <f>IF(Dashboard!O27="B",IF(V26="",1,V26+1),"")</f>
        <v>2</v>
      </c>
      <c r="W27" s="1" t="str">
        <f t="shared" si="3"/>
        <v>01201</v>
      </c>
      <c r="X27" s="1" t="str">
        <f t="shared" si="4"/>
        <v>00001</v>
      </c>
      <c r="Y27" s="1" t="str">
        <f t="shared" si="5"/>
        <v>201</v>
      </c>
      <c r="Z27" s="1" t="str">
        <f t="shared" si="6"/>
        <v>001</v>
      </c>
      <c r="AA27" t="str">
        <f t="shared" si="13"/>
        <v>P</v>
      </c>
    </row>
    <row r="28" spans="1:32" x14ac:dyDescent="0.25">
      <c r="A28" s="44"/>
      <c r="B28" s="45"/>
      <c r="C28" s="45"/>
      <c r="D28" s="46" t="str">
        <f t="shared" si="0"/>
        <v/>
      </c>
      <c r="E28" s="46" t="str">
        <f t="shared" si="1"/>
        <v/>
      </c>
      <c r="F28" s="44"/>
      <c r="G28" s="41" t="str">
        <f t="shared" si="19"/>
        <v>P</v>
      </c>
      <c r="H28" s="41" t="str">
        <f t="shared" si="2"/>
        <v/>
      </c>
      <c r="I28" s="45"/>
      <c r="J28" s="47"/>
      <c r="K28" s="44"/>
      <c r="L28" s="45"/>
      <c r="M28" s="45"/>
      <c r="N28" s="45"/>
      <c r="O28" s="47"/>
      <c r="P28" s="57" t="str">
        <f t="shared" si="10"/>
        <v>N</v>
      </c>
      <c r="Q28" s="58" t="str">
        <f t="shared" si="11"/>
        <v>N</v>
      </c>
      <c r="R28" s="58" t="str">
        <f t="shared" si="12"/>
        <v>N</v>
      </c>
      <c r="S28" s="60"/>
      <c r="T28" s="61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12012</v>
      </c>
      <c r="X28" s="1" t="str">
        <f t="shared" si="4"/>
        <v>00012</v>
      </c>
      <c r="Y28" s="1" t="str">
        <f t="shared" si="5"/>
        <v>012</v>
      </c>
      <c r="Z28" s="1" t="str">
        <f t="shared" si="6"/>
        <v>012</v>
      </c>
      <c r="AA28" t="str">
        <f t="shared" si="13"/>
        <v>P</v>
      </c>
    </row>
    <row r="29" spans="1:32" x14ac:dyDescent="0.25">
      <c r="A29" s="44"/>
      <c r="B29" s="45"/>
      <c r="C29" s="45"/>
      <c r="D29" s="46" t="str">
        <f t="shared" si="0"/>
        <v>P1</v>
      </c>
      <c r="E29" s="46" t="str">
        <f t="shared" si="1"/>
        <v/>
      </c>
      <c r="F29" s="44"/>
      <c r="G29" s="41" t="str">
        <f t="shared" si="19"/>
        <v>P</v>
      </c>
      <c r="H29" s="41" t="str">
        <f t="shared" si="2"/>
        <v/>
      </c>
      <c r="I29" s="45"/>
      <c r="J29" s="47"/>
      <c r="K29" s="44"/>
      <c r="L29" s="45"/>
      <c r="M29" s="45"/>
      <c r="N29" s="45"/>
      <c r="O29" s="47"/>
      <c r="P29" s="57" t="str">
        <f t="shared" si="10"/>
        <v>N</v>
      </c>
      <c r="Q29" s="58" t="str">
        <f t="shared" si="11"/>
        <v>N</v>
      </c>
      <c r="R29" s="58" t="str">
        <f t="shared" si="12"/>
        <v>N</v>
      </c>
      <c r="S29" s="60"/>
      <c r="T29" s="61"/>
      <c r="U29" s="1">
        <f>IF(Dashboard!N29="P",IF(U28="",1,U28+1),"")</f>
        <v>1</v>
      </c>
      <c r="V29" s="1" t="str">
        <f>IF(Dashboard!O29="B",IF(V28="",1,V28+1),"")</f>
        <v/>
      </c>
      <c r="W29" s="1" t="str">
        <f t="shared" si="3"/>
        <v>20120</v>
      </c>
      <c r="X29" s="1" t="str">
        <f t="shared" si="4"/>
        <v>00120</v>
      </c>
      <c r="Y29" s="1" t="str">
        <f t="shared" si="5"/>
        <v>120</v>
      </c>
      <c r="Z29" s="1" t="str">
        <f t="shared" si="6"/>
        <v>120</v>
      </c>
      <c r="AA29" t="str">
        <f t="shared" si="13"/>
        <v>P</v>
      </c>
    </row>
    <row r="30" spans="1:32" x14ac:dyDescent="0.25">
      <c r="A30" s="44"/>
      <c r="B30" s="45"/>
      <c r="C30" s="45"/>
      <c r="D30" s="46" t="str">
        <f t="shared" si="0"/>
        <v>P2</v>
      </c>
      <c r="E30" s="46" t="str">
        <f t="shared" si="1"/>
        <v/>
      </c>
      <c r="F30" s="44"/>
      <c r="G30" s="41" t="str">
        <f t="shared" si="19"/>
        <v>P</v>
      </c>
      <c r="H30" s="41" t="str">
        <f t="shared" si="2"/>
        <v/>
      </c>
      <c r="I30" s="45"/>
      <c r="J30" s="47"/>
      <c r="K30" s="44"/>
      <c r="L30" s="45"/>
      <c r="M30" s="45"/>
      <c r="N30" s="45"/>
      <c r="O30" s="47"/>
      <c r="P30" s="57" t="str">
        <f t="shared" si="10"/>
        <v>N</v>
      </c>
      <c r="Q30" s="58" t="str">
        <f t="shared" si="11"/>
        <v>N</v>
      </c>
      <c r="R30" s="58" t="str">
        <f t="shared" si="12"/>
        <v>N</v>
      </c>
      <c r="S30" s="60"/>
      <c r="T30" s="61"/>
      <c r="U30" s="1">
        <f>IF(Dashboard!N30="P",IF(U29="",1,U29+1),"")</f>
        <v>2</v>
      </c>
      <c r="V30" s="1" t="str">
        <f>IF(Dashboard!O30="B",IF(V29="",1,V29+1),"")</f>
        <v/>
      </c>
      <c r="W30" s="1" t="str">
        <f t="shared" si="3"/>
        <v>01201</v>
      </c>
      <c r="X30" s="1" t="str">
        <f t="shared" si="4"/>
        <v>01200</v>
      </c>
      <c r="Y30" s="1" t="str">
        <f t="shared" si="5"/>
        <v>201</v>
      </c>
      <c r="Z30" s="1" t="str">
        <f t="shared" si="6"/>
        <v>200</v>
      </c>
      <c r="AA30" t="str">
        <f t="shared" si="13"/>
        <v>P</v>
      </c>
    </row>
    <row r="31" spans="1:32" x14ac:dyDescent="0.25">
      <c r="A31" s="44"/>
      <c r="B31" s="45"/>
      <c r="C31" s="45"/>
      <c r="D31" s="46" t="str">
        <f t="shared" si="0"/>
        <v/>
      </c>
      <c r="E31" s="46" t="str">
        <f t="shared" si="1"/>
        <v>B1</v>
      </c>
      <c r="F31" s="44"/>
      <c r="G31" s="41" t="str">
        <f t="shared" si="19"/>
        <v>P</v>
      </c>
      <c r="H31" s="41" t="str">
        <f t="shared" si="2"/>
        <v/>
      </c>
      <c r="I31" s="45"/>
      <c r="J31" s="47"/>
      <c r="K31" s="44"/>
      <c r="L31" s="45"/>
      <c r="M31" s="45"/>
      <c r="N31" s="45"/>
      <c r="O31" s="47"/>
      <c r="P31" s="57" t="str">
        <f t="shared" si="10"/>
        <v>N</v>
      </c>
      <c r="Q31" s="58" t="str">
        <f t="shared" si="11"/>
        <v>N</v>
      </c>
      <c r="R31" s="58" t="str">
        <f t="shared" si="12"/>
        <v>N</v>
      </c>
      <c r="S31" s="60"/>
      <c r="T31" s="61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12012</v>
      </c>
      <c r="X31" s="1" t="str">
        <f t="shared" si="4"/>
        <v>12000</v>
      </c>
      <c r="Y31" s="1" t="str">
        <f t="shared" si="5"/>
        <v>012</v>
      </c>
      <c r="Z31" s="1" t="str">
        <f t="shared" si="6"/>
        <v>000</v>
      </c>
      <c r="AA31" t="str">
        <f t="shared" si="13"/>
        <v>P</v>
      </c>
    </row>
    <row r="32" spans="1:32" x14ac:dyDescent="0.25">
      <c r="A32" s="44"/>
      <c r="B32" s="45"/>
      <c r="C32" s="45"/>
      <c r="D32" s="46" t="str">
        <f t="shared" si="0"/>
        <v>P1</v>
      </c>
      <c r="E32" s="46" t="str">
        <f t="shared" si="1"/>
        <v/>
      </c>
      <c r="F32" s="44"/>
      <c r="G32" s="41" t="str">
        <f t="shared" si="19"/>
        <v>P</v>
      </c>
      <c r="H32" s="41" t="str">
        <f t="shared" si="2"/>
        <v/>
      </c>
      <c r="I32" s="45"/>
      <c r="J32" s="47"/>
      <c r="K32" s="44"/>
      <c r="L32" s="45"/>
      <c r="M32" s="45"/>
      <c r="N32" s="45"/>
      <c r="O32" s="47"/>
      <c r="P32" s="57" t="str">
        <f t="shared" si="10"/>
        <v>N</v>
      </c>
      <c r="Q32" s="58" t="str">
        <f t="shared" si="11"/>
        <v>N</v>
      </c>
      <c r="R32" s="58" t="str">
        <f t="shared" si="12"/>
        <v>N</v>
      </c>
      <c r="S32" s="60"/>
      <c r="T32" s="61"/>
      <c r="U32" s="1">
        <f>IF(Dashboard!N32="P",IF(U31="",1,U31+1),"")</f>
        <v>1</v>
      </c>
      <c r="V32" s="1" t="str">
        <f>IF(Dashboard!O32="B",IF(V31="",1,V31+1),"")</f>
        <v/>
      </c>
      <c r="W32" s="1" t="str">
        <f t="shared" si="3"/>
        <v>20120</v>
      </c>
      <c r="X32" s="1" t="str">
        <f t="shared" si="4"/>
        <v>20001</v>
      </c>
      <c r="Y32" s="1" t="str">
        <f t="shared" si="5"/>
        <v>120</v>
      </c>
      <c r="Z32" s="1" t="str">
        <f t="shared" si="6"/>
        <v>001</v>
      </c>
      <c r="AA32" t="str">
        <f t="shared" si="13"/>
        <v>P</v>
      </c>
    </row>
    <row r="33" spans="1:27" x14ac:dyDescent="0.25">
      <c r="A33" s="44"/>
      <c r="B33" s="45"/>
      <c r="C33" s="45"/>
      <c r="D33" s="46" t="str">
        <f t="shared" si="0"/>
        <v/>
      </c>
      <c r="E33" s="46" t="str">
        <f t="shared" si="1"/>
        <v>B1</v>
      </c>
      <c r="F33" s="44"/>
      <c r="G33" s="41" t="str">
        <f t="shared" si="19"/>
        <v>P</v>
      </c>
      <c r="H33" s="41" t="str">
        <f t="shared" si="2"/>
        <v/>
      </c>
      <c r="I33" s="45"/>
      <c r="J33" s="47"/>
      <c r="K33" s="44"/>
      <c r="L33" s="45"/>
      <c r="M33" s="45"/>
      <c r="N33" s="45"/>
      <c r="O33" s="47"/>
      <c r="P33" s="57" t="str">
        <f t="shared" si="10"/>
        <v>N</v>
      </c>
      <c r="Q33" s="58" t="str">
        <f t="shared" si="11"/>
        <v>N</v>
      </c>
      <c r="R33" s="58" t="str">
        <f t="shared" si="12"/>
        <v>N</v>
      </c>
      <c r="S33" s="60"/>
      <c r="T33" s="61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01201</v>
      </c>
      <c r="X33" s="1" t="str">
        <f t="shared" si="4"/>
        <v>00010</v>
      </c>
      <c r="Y33" s="1" t="str">
        <f t="shared" si="5"/>
        <v>201</v>
      </c>
      <c r="Z33" s="1" t="str">
        <f t="shared" si="6"/>
        <v>010</v>
      </c>
      <c r="AA33" t="str">
        <f t="shared" si="13"/>
        <v>P</v>
      </c>
    </row>
    <row r="34" spans="1:27" x14ac:dyDescent="0.25">
      <c r="A34" s="44"/>
      <c r="B34" s="45"/>
      <c r="C34" s="45"/>
      <c r="D34" s="46" t="str">
        <f t="shared" si="0"/>
        <v>P1</v>
      </c>
      <c r="E34" s="46" t="str">
        <f t="shared" si="1"/>
        <v/>
      </c>
      <c r="F34" s="44"/>
      <c r="G34" s="41" t="str">
        <f t="shared" si="19"/>
        <v>P</v>
      </c>
      <c r="H34" s="41" t="str">
        <f t="shared" si="2"/>
        <v/>
      </c>
      <c r="I34" s="45"/>
      <c r="J34" s="47"/>
      <c r="K34" s="44"/>
      <c r="L34" s="45"/>
      <c r="M34" s="45"/>
      <c r="N34" s="45"/>
      <c r="O34" s="47"/>
      <c r="P34" s="57" t="str">
        <f t="shared" si="10"/>
        <v>N</v>
      </c>
      <c r="Q34" s="58" t="str">
        <f t="shared" si="11"/>
        <v>N</v>
      </c>
      <c r="R34" s="58" t="str">
        <f t="shared" si="12"/>
        <v>Y</v>
      </c>
      <c r="S34" s="60"/>
      <c r="T34" s="61"/>
      <c r="U34" s="1">
        <f>IF(Dashboard!N34="P",IF(U33="",1,U33+1),"")</f>
        <v>1</v>
      </c>
      <c r="V34" s="1" t="str">
        <f>IF(Dashboard!O34="B",IF(V33="",1,V33+1),"")</f>
        <v/>
      </c>
      <c r="W34" s="1" t="str">
        <f t="shared" si="3"/>
        <v>12010</v>
      </c>
      <c r="X34" s="1" t="str">
        <f t="shared" si="4"/>
        <v>00101</v>
      </c>
      <c r="Y34" s="1" t="str">
        <f t="shared" si="5"/>
        <v>010</v>
      </c>
      <c r="Z34" s="1" t="str">
        <f t="shared" si="6"/>
        <v>101</v>
      </c>
      <c r="AA34" t="str">
        <f t="shared" si="13"/>
        <v>P</v>
      </c>
    </row>
    <row r="35" spans="1:27" x14ac:dyDescent="0.25">
      <c r="A35" s="44"/>
      <c r="B35" s="45"/>
      <c r="C35" s="45"/>
      <c r="D35" s="46" t="str">
        <f t="shared" si="0"/>
        <v/>
      </c>
      <c r="E35" s="46" t="str">
        <f t="shared" si="1"/>
        <v/>
      </c>
      <c r="F35" s="44"/>
      <c r="G35" s="41" t="str">
        <f t="shared" si="19"/>
        <v>P</v>
      </c>
      <c r="H35" s="41" t="str">
        <f t="shared" si="2"/>
        <v/>
      </c>
      <c r="I35" s="45"/>
      <c r="J35" s="47"/>
      <c r="K35" s="44"/>
      <c r="L35" s="45"/>
      <c r="M35" s="45"/>
      <c r="N35" s="45"/>
      <c r="O35" s="47"/>
      <c r="P35" s="57" t="str">
        <f t="shared" si="10"/>
        <v>N</v>
      </c>
      <c r="Q35" s="58" t="str">
        <f t="shared" si="11"/>
        <v>N</v>
      </c>
      <c r="R35" s="58" t="str">
        <f t="shared" si="12"/>
        <v>Y</v>
      </c>
      <c r="S35" s="60"/>
      <c r="T35" s="61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20101</v>
      </c>
      <c r="X35" s="1" t="str">
        <f t="shared" si="4"/>
        <v>01010</v>
      </c>
      <c r="Y35" s="1" t="str">
        <f t="shared" si="5"/>
        <v>101</v>
      </c>
      <c r="Z35" s="1" t="str">
        <f t="shared" si="6"/>
        <v>010</v>
      </c>
      <c r="AA35" t="str">
        <f t="shared" si="13"/>
        <v>P</v>
      </c>
    </row>
    <row r="36" spans="1:27" x14ac:dyDescent="0.25">
      <c r="A36" s="44"/>
      <c r="B36" s="45"/>
      <c r="C36" s="45"/>
      <c r="D36" s="46" t="str">
        <f t="shared" si="0"/>
        <v/>
      </c>
      <c r="E36" s="46" t="str">
        <f t="shared" si="1"/>
        <v>B1</v>
      </c>
      <c r="F36" s="44"/>
      <c r="G36" s="41" t="str">
        <f t="shared" si="19"/>
        <v/>
      </c>
      <c r="H36" s="41" t="str">
        <f t="shared" si="2"/>
        <v>B</v>
      </c>
      <c r="I36" s="45"/>
      <c r="J36" s="47"/>
      <c r="K36" s="44"/>
      <c r="L36" s="45"/>
      <c r="M36" s="45"/>
      <c r="N36" s="45"/>
      <c r="O36" s="47"/>
      <c r="P36" s="57" t="str">
        <f t="shared" si="10"/>
        <v>N</v>
      </c>
      <c r="Q36" s="58" t="str">
        <f t="shared" si="11"/>
        <v>N</v>
      </c>
      <c r="R36" s="58" t="str">
        <f t="shared" si="12"/>
        <v>N</v>
      </c>
      <c r="S36" s="60"/>
      <c r="T36" s="61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01010</v>
      </c>
      <c r="X36" s="1" t="str">
        <f t="shared" si="4"/>
        <v>10100</v>
      </c>
      <c r="Y36" s="1" t="str">
        <f t="shared" si="5"/>
        <v>010</v>
      </c>
      <c r="Z36" s="1" t="str">
        <f t="shared" si="6"/>
        <v>100</v>
      </c>
      <c r="AA36" t="str">
        <f t="shared" si="13"/>
        <v>B</v>
      </c>
    </row>
    <row r="37" spans="1:27" x14ac:dyDescent="0.25">
      <c r="A37" s="44"/>
      <c r="B37" s="45"/>
      <c r="C37" s="45"/>
      <c r="D37" s="46" t="str">
        <f t="shared" si="0"/>
        <v/>
      </c>
      <c r="E37" s="46" t="str">
        <f t="shared" si="1"/>
        <v>B2</v>
      </c>
      <c r="F37" s="44"/>
      <c r="G37" s="41" t="str">
        <f t="shared" si="19"/>
        <v/>
      </c>
      <c r="H37" s="41" t="str">
        <f t="shared" si="2"/>
        <v>B</v>
      </c>
      <c r="I37" s="45"/>
      <c r="J37" s="47"/>
      <c r="K37" s="44"/>
      <c r="L37" s="45"/>
      <c r="M37" s="45"/>
      <c r="N37" s="45"/>
      <c r="O37" s="47"/>
      <c r="P37" s="57" t="str">
        <f t="shared" si="10"/>
        <v>N</v>
      </c>
      <c r="Q37" s="58" t="str">
        <f t="shared" si="11"/>
        <v>N</v>
      </c>
      <c r="R37" s="58" t="str">
        <f t="shared" si="12"/>
        <v>N</v>
      </c>
      <c r="S37" s="60"/>
      <c r="T37" s="61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10100</v>
      </c>
      <c r="X37" s="1" t="str">
        <f t="shared" si="4"/>
        <v>01001</v>
      </c>
      <c r="Y37" s="1" t="str">
        <f t="shared" si="5"/>
        <v>100</v>
      </c>
      <c r="Z37" s="1" t="str">
        <f t="shared" si="6"/>
        <v>001</v>
      </c>
      <c r="AA37" t="str">
        <f t="shared" si="13"/>
        <v>B</v>
      </c>
    </row>
    <row r="38" spans="1:27" x14ac:dyDescent="0.25">
      <c r="A38" s="44"/>
      <c r="B38" s="45"/>
      <c r="C38" s="45"/>
      <c r="D38" s="46" t="str">
        <f t="shared" si="0"/>
        <v>P1</v>
      </c>
      <c r="E38" s="46" t="str">
        <f t="shared" si="1"/>
        <v>B3</v>
      </c>
      <c r="F38" s="44"/>
      <c r="G38" s="41" t="str">
        <f t="shared" si="19"/>
        <v/>
      </c>
      <c r="H38" s="41" t="str">
        <f t="shared" si="2"/>
        <v>B</v>
      </c>
      <c r="I38" s="45"/>
      <c r="J38" s="47"/>
      <c r="K38" s="44"/>
      <c r="L38" s="45"/>
      <c r="M38" s="45"/>
      <c r="N38" s="45"/>
      <c r="O38" s="47"/>
      <c r="P38" s="57" t="str">
        <f t="shared" si="10"/>
        <v>N</v>
      </c>
      <c r="Q38" s="58" t="str">
        <f t="shared" si="11"/>
        <v>N</v>
      </c>
      <c r="R38" s="58" t="str">
        <f t="shared" si="12"/>
        <v>N</v>
      </c>
      <c r="S38" s="60"/>
      <c r="T38" s="61"/>
      <c r="U38" s="1">
        <f>IF(Dashboard!N38="P",IF(U37="",1,U37+1),"")</f>
        <v>1</v>
      </c>
      <c r="V38" s="1">
        <f>IF(Dashboard!O38="B",IF(V37="",1,V37+1),"")</f>
        <v>3</v>
      </c>
      <c r="W38" s="1" t="str">
        <f t="shared" si="3"/>
        <v>01000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4"/>
      <c r="B39" s="45"/>
      <c r="C39" s="45"/>
      <c r="D39" s="46" t="str">
        <f t="shared" si="0"/>
        <v>P2</v>
      </c>
      <c r="E39" s="46" t="str">
        <f t="shared" si="1"/>
        <v/>
      </c>
      <c r="F39" s="44"/>
      <c r="G39" s="41" t="str">
        <f t="shared" si="19"/>
        <v/>
      </c>
      <c r="H39" s="41" t="str">
        <f t="shared" si="2"/>
        <v>B</v>
      </c>
      <c r="I39" s="45"/>
      <c r="J39" s="47"/>
      <c r="K39" s="44"/>
      <c r="L39" s="45"/>
      <c r="M39" s="45"/>
      <c r="N39" s="45"/>
      <c r="O39" s="47"/>
      <c r="P39" s="57" t="str">
        <f t="shared" si="10"/>
        <v>N</v>
      </c>
      <c r="Q39" s="58" t="str">
        <f t="shared" si="11"/>
        <v>N</v>
      </c>
      <c r="R39" s="58" t="str">
        <f t="shared" si="12"/>
        <v>N</v>
      </c>
      <c r="S39" s="60"/>
      <c r="T39" s="61"/>
      <c r="U39" s="1">
        <f>IF(Dashboard!N39="P",IF(U38="",1,U38+1),"")</f>
        <v>2</v>
      </c>
      <c r="V39" s="1" t="str">
        <f>IF(Dashboard!O39="B",IF(V38="",1,V38+1),"")</f>
        <v/>
      </c>
      <c r="W39" s="1" t="str">
        <f t="shared" si="3"/>
        <v>10001</v>
      </c>
      <c r="X39" s="1" t="str">
        <f t="shared" si="4"/>
        <v>00123</v>
      </c>
      <c r="Y39" s="1" t="str">
        <f t="shared" si="5"/>
        <v>001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4"/>
      <c r="B40" s="45"/>
      <c r="C40" s="45"/>
      <c r="D40" s="46" t="str">
        <f t="shared" si="0"/>
        <v/>
      </c>
      <c r="E40" s="46" t="str">
        <f t="shared" si="1"/>
        <v>B1</v>
      </c>
      <c r="F40" s="44"/>
      <c r="G40" s="41" t="str">
        <f t="shared" si="19"/>
        <v/>
      </c>
      <c r="H40" s="41" t="str">
        <f t="shared" si="2"/>
        <v>B</v>
      </c>
      <c r="I40" s="45"/>
      <c r="J40" s="47"/>
      <c r="K40" s="44"/>
      <c r="L40" s="45"/>
      <c r="M40" s="45"/>
      <c r="N40" s="45"/>
      <c r="O40" s="47"/>
      <c r="P40" s="57" t="str">
        <f t="shared" si="10"/>
        <v>N</v>
      </c>
      <c r="Q40" s="58" t="str">
        <f t="shared" si="11"/>
        <v>N</v>
      </c>
      <c r="R40" s="58" t="str">
        <f t="shared" si="12"/>
        <v>N</v>
      </c>
      <c r="S40" s="60"/>
      <c r="T40" s="61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00012</v>
      </c>
      <c r="X40" s="1" t="str">
        <f t="shared" si="4"/>
        <v>01230</v>
      </c>
      <c r="Y40" s="1" t="str">
        <f t="shared" si="5"/>
        <v>012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4"/>
      <c r="B41" s="45"/>
      <c r="C41" s="45"/>
      <c r="D41" s="46" t="str">
        <f t="shared" si="0"/>
        <v/>
      </c>
      <c r="E41" s="46" t="str">
        <f t="shared" si="1"/>
        <v/>
      </c>
      <c r="F41" s="44"/>
      <c r="G41" s="41" t="str">
        <f t="shared" si="19"/>
        <v/>
      </c>
      <c r="H41" s="41" t="str">
        <f t="shared" si="2"/>
        <v>B</v>
      </c>
      <c r="I41" s="45"/>
      <c r="J41" s="47"/>
      <c r="K41" s="44"/>
      <c r="L41" s="45"/>
      <c r="M41" s="45"/>
      <c r="N41" s="45"/>
      <c r="O41" s="47"/>
      <c r="P41" s="57" t="str">
        <f t="shared" si="10"/>
        <v>N</v>
      </c>
      <c r="Q41" s="58" t="str">
        <f t="shared" si="11"/>
        <v>N</v>
      </c>
      <c r="R41" s="58" t="str">
        <f t="shared" si="12"/>
        <v>N</v>
      </c>
      <c r="S41" s="60"/>
      <c r="T41" s="61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00120</v>
      </c>
      <c r="X41" s="1" t="str">
        <f t="shared" si="4"/>
        <v>12301</v>
      </c>
      <c r="Y41" s="1" t="str">
        <f t="shared" si="5"/>
        <v>120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4"/>
      <c r="B42" s="45"/>
      <c r="C42" s="45"/>
      <c r="D42" s="46" t="str">
        <f t="shared" si="0"/>
        <v>P1</v>
      </c>
      <c r="E42" s="46" t="str">
        <f t="shared" si="1"/>
        <v>B1</v>
      </c>
      <c r="F42" s="44"/>
      <c r="G42" s="41" t="str">
        <f t="shared" si="19"/>
        <v/>
      </c>
      <c r="H42" s="41" t="str">
        <f t="shared" ref="H42:H73" si="20">IF(AA42="B","B"&amp;REPLACE(AB42, 1, 1, ""),"")</f>
        <v>B</v>
      </c>
      <c r="I42" s="45"/>
      <c r="J42" s="47"/>
      <c r="K42" s="44"/>
      <c r="L42" s="45"/>
      <c r="M42" s="45"/>
      <c r="N42" s="45"/>
      <c r="O42" s="47"/>
      <c r="P42" s="57" t="str">
        <f t="shared" si="10"/>
        <v>N</v>
      </c>
      <c r="Q42" s="58" t="str">
        <f t="shared" si="11"/>
        <v>N</v>
      </c>
      <c r="R42" s="58" t="str">
        <f t="shared" si="12"/>
        <v>N</v>
      </c>
      <c r="S42" s="60"/>
      <c r="T42" s="61"/>
      <c r="U42" s="1">
        <f>IF(Dashboard!N42="P",IF(U41="",1,U41+1),"")</f>
        <v>1</v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01200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200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4"/>
      <c r="B43" s="45"/>
      <c r="C43" s="45"/>
      <c r="D43" s="46" t="str">
        <f t="shared" si="0"/>
        <v>P2</v>
      </c>
      <c r="E43" s="46" t="str">
        <f t="shared" si="1"/>
        <v/>
      </c>
      <c r="F43" s="44"/>
      <c r="G43" s="41" t="str">
        <f t="shared" si="19"/>
        <v>P</v>
      </c>
      <c r="H43" s="41" t="str">
        <f t="shared" si="20"/>
        <v/>
      </c>
      <c r="I43" s="45"/>
      <c r="J43" s="47"/>
      <c r="K43" s="44"/>
      <c r="L43" s="45"/>
      <c r="M43" s="45"/>
      <c r="N43" s="45"/>
      <c r="O43" s="47"/>
      <c r="P43" s="57" t="str">
        <f t="shared" si="10"/>
        <v>N</v>
      </c>
      <c r="Q43" s="58" t="str">
        <f t="shared" si="11"/>
        <v>N</v>
      </c>
      <c r="R43" s="58" t="str">
        <f t="shared" si="12"/>
        <v>Y</v>
      </c>
      <c r="S43" s="60"/>
      <c r="T43" s="61"/>
      <c r="U43" s="1">
        <f>IF(Dashboard!N43="P",IF(U42="",1,U42+1),"")</f>
        <v>2</v>
      </c>
      <c r="V43" s="1" t="str">
        <f>IF(Dashboard!O43="B",IF(V42="",1,V42+1),"")</f>
        <v/>
      </c>
      <c r="W43" s="1" t="str">
        <f t="shared" si="21"/>
        <v>12001</v>
      </c>
      <c r="X43" s="1" t="str">
        <f t="shared" si="22"/>
        <v>30101</v>
      </c>
      <c r="Y43" s="1" t="str">
        <f t="shared" si="23"/>
        <v>001</v>
      </c>
      <c r="Z43" s="1" t="str">
        <f t="shared" si="24"/>
        <v>101</v>
      </c>
      <c r="AA43" t="str">
        <f t="shared" si="13"/>
        <v>P</v>
      </c>
    </row>
    <row r="44" spans="1:27" x14ac:dyDescent="0.25">
      <c r="A44" s="44"/>
      <c r="B44" s="45"/>
      <c r="C44" s="45"/>
      <c r="D44" s="46" t="str">
        <f t="shared" si="0"/>
        <v>P3</v>
      </c>
      <c r="E44" s="46" t="str">
        <f t="shared" si="1"/>
        <v/>
      </c>
      <c r="F44" s="44"/>
      <c r="G44" s="41" t="str">
        <f t="shared" si="19"/>
        <v>P</v>
      </c>
      <c r="H44" s="41" t="str">
        <f t="shared" si="20"/>
        <v/>
      </c>
      <c r="I44" s="45"/>
      <c r="J44" s="47"/>
      <c r="K44" s="44"/>
      <c r="L44" s="45"/>
      <c r="M44" s="45"/>
      <c r="N44" s="45"/>
      <c r="O44" s="47"/>
      <c r="P44" s="57" t="str">
        <f t="shared" si="10"/>
        <v>N</v>
      </c>
      <c r="Q44" s="58" t="str">
        <f t="shared" si="11"/>
        <v>N</v>
      </c>
      <c r="R44" s="58" t="str">
        <f t="shared" si="12"/>
        <v>N</v>
      </c>
      <c r="S44" s="60"/>
      <c r="T44" s="61"/>
      <c r="U44" s="1">
        <f>IF(Dashboard!N44="P",IF(U43="",1,U43+1),"")</f>
        <v>3</v>
      </c>
      <c r="V44" s="1" t="str">
        <f>IF(Dashboard!O44="B",IF(V43="",1,V43+1),"")</f>
        <v/>
      </c>
      <c r="W44" s="1" t="str">
        <f t="shared" si="21"/>
        <v>20012</v>
      </c>
      <c r="X44" s="1" t="str">
        <f t="shared" si="22"/>
        <v>01010</v>
      </c>
      <c r="Y44" s="1" t="str">
        <f t="shared" si="23"/>
        <v>012</v>
      </c>
      <c r="Z44" s="1" t="str">
        <f t="shared" si="24"/>
        <v>010</v>
      </c>
      <c r="AA44" t="str">
        <f t="shared" si="13"/>
        <v>P</v>
      </c>
    </row>
    <row r="45" spans="1:27" x14ac:dyDescent="0.25">
      <c r="A45" s="44"/>
      <c r="B45" s="45"/>
      <c r="C45" s="45"/>
      <c r="D45" s="46" t="str">
        <f t="shared" si="0"/>
        <v/>
      </c>
      <c r="E45" s="46" t="str">
        <f t="shared" si="1"/>
        <v/>
      </c>
      <c r="F45" s="44"/>
      <c r="G45" s="41" t="str">
        <f t="shared" si="19"/>
        <v>P</v>
      </c>
      <c r="H45" s="41" t="str">
        <f t="shared" si="20"/>
        <v/>
      </c>
      <c r="I45" s="45"/>
      <c r="J45" s="47"/>
      <c r="K45" s="44"/>
      <c r="L45" s="45"/>
      <c r="M45" s="45"/>
      <c r="N45" s="45"/>
      <c r="O45" s="47"/>
      <c r="P45" s="57" t="str">
        <f t="shared" si="10"/>
        <v>N</v>
      </c>
      <c r="Q45" s="58" t="str">
        <f t="shared" si="11"/>
        <v>N</v>
      </c>
      <c r="R45" s="58" t="str">
        <f t="shared" si="12"/>
        <v>N</v>
      </c>
      <c r="S45" s="60"/>
      <c r="T45" s="61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00123</v>
      </c>
      <c r="X45" s="1" t="str">
        <f t="shared" si="22"/>
        <v>10100</v>
      </c>
      <c r="Y45" s="1" t="str">
        <f t="shared" si="23"/>
        <v>123</v>
      </c>
      <c r="Z45" s="1" t="str">
        <f t="shared" si="24"/>
        <v>100</v>
      </c>
      <c r="AA45" t="str">
        <f t="shared" si="13"/>
        <v>P</v>
      </c>
    </row>
    <row r="46" spans="1:27" x14ac:dyDescent="0.25">
      <c r="A46" s="44"/>
      <c r="B46" s="45"/>
      <c r="C46" s="45"/>
      <c r="D46" s="46" t="str">
        <f t="shared" si="0"/>
        <v/>
      </c>
      <c r="E46" s="46" t="str">
        <f t="shared" si="1"/>
        <v/>
      </c>
      <c r="F46" s="44"/>
      <c r="G46" s="41" t="str">
        <f t="shared" si="19"/>
        <v>P</v>
      </c>
      <c r="H46" s="41" t="str">
        <f t="shared" si="20"/>
        <v/>
      </c>
      <c r="I46" s="45"/>
      <c r="J46" s="47"/>
      <c r="K46" s="44"/>
      <c r="L46" s="45"/>
      <c r="M46" s="45"/>
      <c r="N46" s="45"/>
      <c r="O46" s="47"/>
      <c r="P46" s="57" t="str">
        <f t="shared" si="10"/>
        <v>N</v>
      </c>
      <c r="Q46" s="58" t="str">
        <f t="shared" si="11"/>
        <v>N</v>
      </c>
      <c r="R46" s="58" t="str">
        <f t="shared" si="12"/>
        <v>N</v>
      </c>
      <c r="S46" s="60"/>
      <c r="T46" s="61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01230</v>
      </c>
      <c r="X46" s="1" t="str">
        <f t="shared" si="22"/>
        <v>01000</v>
      </c>
      <c r="Y46" s="1" t="str">
        <f t="shared" si="23"/>
        <v>230</v>
      </c>
      <c r="Z46" s="1" t="str">
        <f t="shared" si="24"/>
        <v>000</v>
      </c>
      <c r="AA46" t="str">
        <f t="shared" si="13"/>
        <v>P</v>
      </c>
    </row>
    <row r="47" spans="1:27" x14ac:dyDescent="0.25">
      <c r="A47" s="44"/>
      <c r="B47" s="45"/>
      <c r="C47" s="45"/>
      <c r="D47" s="46" t="str">
        <f t="shared" si="0"/>
        <v/>
      </c>
      <c r="E47" s="46" t="str">
        <f t="shared" si="1"/>
        <v/>
      </c>
      <c r="F47" s="44"/>
      <c r="G47" s="41" t="str">
        <f t="shared" si="19"/>
        <v>P</v>
      </c>
      <c r="H47" s="41" t="str">
        <f t="shared" si="20"/>
        <v/>
      </c>
      <c r="I47" s="45"/>
      <c r="J47" s="47"/>
      <c r="K47" s="44"/>
      <c r="L47" s="45"/>
      <c r="M47" s="45"/>
      <c r="N47" s="45"/>
      <c r="O47" s="47"/>
      <c r="P47" s="57" t="str">
        <f t="shared" si="10"/>
        <v>N</v>
      </c>
      <c r="Q47" s="58" t="str">
        <f t="shared" si="11"/>
        <v>N</v>
      </c>
      <c r="R47" s="58" t="str">
        <f t="shared" si="12"/>
        <v>N</v>
      </c>
      <c r="S47" s="60"/>
      <c r="T47" s="61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12300</v>
      </c>
      <c r="X47" s="1" t="str">
        <f t="shared" si="22"/>
        <v>10000</v>
      </c>
      <c r="Y47" s="1" t="str">
        <f t="shared" si="23"/>
        <v>300</v>
      </c>
      <c r="Z47" s="1" t="str">
        <f t="shared" si="24"/>
        <v>000</v>
      </c>
      <c r="AA47" t="str">
        <f t="shared" si="13"/>
        <v>P</v>
      </c>
    </row>
    <row r="48" spans="1:27" x14ac:dyDescent="0.25">
      <c r="A48" s="44"/>
      <c r="B48" s="45"/>
      <c r="C48" s="45"/>
      <c r="D48" s="46" t="str">
        <f t="shared" si="0"/>
        <v/>
      </c>
      <c r="E48" s="46" t="str">
        <f t="shared" si="1"/>
        <v/>
      </c>
      <c r="F48" s="44"/>
      <c r="G48" s="41" t="str">
        <f t="shared" si="19"/>
        <v/>
      </c>
      <c r="H48" s="41" t="str">
        <f t="shared" si="20"/>
        <v>B</v>
      </c>
      <c r="I48" s="45"/>
      <c r="J48" s="47"/>
      <c r="K48" s="44"/>
      <c r="L48" s="45"/>
      <c r="M48" s="45"/>
      <c r="N48" s="45"/>
      <c r="O48" s="47"/>
      <c r="P48" s="57" t="str">
        <f t="shared" si="10"/>
        <v>N</v>
      </c>
      <c r="Q48" s="58" t="str">
        <f t="shared" si="11"/>
        <v>N</v>
      </c>
      <c r="R48" s="58" t="str">
        <f t="shared" si="12"/>
        <v>N</v>
      </c>
      <c r="S48" s="60"/>
      <c r="T48" s="61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23000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4"/>
      <c r="B49" s="45"/>
      <c r="C49" s="45"/>
      <c r="D49" s="46" t="str">
        <f t="shared" si="0"/>
        <v/>
      </c>
      <c r="E49" s="46" t="str">
        <f t="shared" si="1"/>
        <v/>
      </c>
      <c r="F49" s="44"/>
      <c r="G49" s="41" t="str">
        <f t="shared" si="19"/>
        <v/>
      </c>
      <c r="H49" s="41" t="str">
        <f t="shared" si="20"/>
        <v>B</v>
      </c>
      <c r="I49" s="45"/>
      <c r="J49" s="47"/>
      <c r="K49" s="44"/>
      <c r="L49" s="45"/>
      <c r="M49" s="45"/>
      <c r="N49" s="45"/>
      <c r="O49" s="47"/>
      <c r="P49" s="57" t="str">
        <f t="shared" si="10"/>
        <v>N</v>
      </c>
      <c r="Q49" s="58" t="str">
        <f t="shared" si="11"/>
        <v>N</v>
      </c>
      <c r="R49" s="58" t="str">
        <f t="shared" si="12"/>
        <v>N</v>
      </c>
      <c r="S49" s="60"/>
      <c r="T49" s="61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30000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4"/>
      <c r="B50" s="45"/>
      <c r="C50" s="45"/>
      <c r="D50" s="46" t="str">
        <f t="shared" si="0"/>
        <v/>
      </c>
      <c r="E50" s="46" t="str">
        <f t="shared" si="1"/>
        <v/>
      </c>
      <c r="F50" s="44"/>
      <c r="G50" s="41" t="str">
        <f t="shared" si="19"/>
        <v/>
      </c>
      <c r="H50" s="41" t="str">
        <f t="shared" si="20"/>
        <v>B</v>
      </c>
      <c r="I50" s="45"/>
      <c r="J50" s="47"/>
      <c r="K50" s="44"/>
      <c r="L50" s="45"/>
      <c r="M50" s="45"/>
      <c r="N50" s="45"/>
      <c r="O50" s="47"/>
      <c r="P50" s="57" t="str">
        <f t="shared" si="10"/>
        <v>N</v>
      </c>
      <c r="Q50" s="58" t="str">
        <f t="shared" si="11"/>
        <v>N</v>
      </c>
      <c r="R50" s="58" t="str">
        <f t="shared" si="12"/>
        <v>N</v>
      </c>
      <c r="S50" s="60"/>
      <c r="T50" s="61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4"/>
      <c r="B51" s="45"/>
      <c r="C51" s="45"/>
      <c r="D51" s="46" t="str">
        <f t="shared" si="0"/>
        <v/>
      </c>
      <c r="E51" s="46" t="str">
        <f t="shared" si="1"/>
        <v/>
      </c>
      <c r="F51" s="44"/>
      <c r="G51" s="41" t="str">
        <f t="shared" si="19"/>
        <v/>
      </c>
      <c r="H51" s="41" t="str">
        <f t="shared" si="20"/>
        <v>B</v>
      </c>
      <c r="I51" s="45"/>
      <c r="J51" s="47"/>
      <c r="K51" s="44"/>
      <c r="L51" s="45"/>
      <c r="M51" s="45"/>
      <c r="N51" s="45"/>
      <c r="O51" s="47"/>
      <c r="P51" s="57" t="str">
        <f t="shared" si="10"/>
        <v>N</v>
      </c>
      <c r="Q51" s="58" t="str">
        <f t="shared" si="11"/>
        <v>N</v>
      </c>
      <c r="R51" s="58" t="str">
        <f t="shared" si="12"/>
        <v>N</v>
      </c>
      <c r="S51" s="60"/>
      <c r="T51" s="61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4"/>
      <c r="B52" s="45"/>
      <c r="C52" s="45"/>
      <c r="D52" s="46" t="str">
        <f t="shared" si="0"/>
        <v/>
      </c>
      <c r="E52" s="46" t="str">
        <f t="shared" si="1"/>
        <v/>
      </c>
      <c r="F52" s="44"/>
      <c r="G52" s="41" t="str">
        <f t="shared" ref="G52:G83" si="25">IF(AA52="P","P"&amp;REPLACE(AB52, 1, 1, ""),"")</f>
        <v/>
      </c>
      <c r="H52" s="41" t="str">
        <f t="shared" si="20"/>
        <v>B</v>
      </c>
      <c r="I52" s="45"/>
      <c r="J52" s="47"/>
      <c r="K52" s="44"/>
      <c r="L52" s="45"/>
      <c r="M52" s="45"/>
      <c r="N52" s="45"/>
      <c r="O52" s="47"/>
      <c r="P52" s="57" t="str">
        <f t="shared" si="10"/>
        <v>N</v>
      </c>
      <c r="Q52" s="58" t="str">
        <f t="shared" si="11"/>
        <v>N</v>
      </c>
      <c r="R52" s="58" t="str">
        <f t="shared" si="12"/>
        <v>N</v>
      </c>
      <c r="S52" s="60"/>
      <c r="T52" s="61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4"/>
      <c r="B53" s="45"/>
      <c r="C53" s="45"/>
      <c r="D53" s="46" t="str">
        <f t="shared" si="0"/>
        <v/>
      </c>
      <c r="E53" s="46" t="str">
        <f t="shared" si="1"/>
        <v/>
      </c>
      <c r="F53" s="44"/>
      <c r="G53" s="41" t="str">
        <f t="shared" si="25"/>
        <v/>
      </c>
      <c r="H53" s="41" t="str">
        <f t="shared" si="20"/>
        <v>B</v>
      </c>
      <c r="I53" s="45"/>
      <c r="J53" s="47"/>
      <c r="K53" s="44"/>
      <c r="L53" s="45"/>
      <c r="M53" s="45"/>
      <c r="N53" s="45"/>
      <c r="O53" s="47"/>
      <c r="P53" s="57" t="str">
        <f t="shared" si="10"/>
        <v>N</v>
      </c>
      <c r="Q53" s="58" t="str">
        <f t="shared" si="11"/>
        <v>N</v>
      </c>
      <c r="R53" s="58" t="str">
        <f t="shared" si="12"/>
        <v>N</v>
      </c>
      <c r="S53" s="60"/>
      <c r="T53" s="61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4"/>
      <c r="B54" s="45"/>
      <c r="C54" s="45"/>
      <c r="D54" s="46" t="str">
        <f t="shared" si="0"/>
        <v/>
      </c>
      <c r="E54" s="46" t="str">
        <f t="shared" si="1"/>
        <v/>
      </c>
      <c r="F54" s="44"/>
      <c r="G54" s="41" t="str">
        <f t="shared" si="25"/>
        <v/>
      </c>
      <c r="H54" s="41" t="str">
        <f t="shared" si="20"/>
        <v>B</v>
      </c>
      <c r="I54" s="45"/>
      <c r="J54" s="47"/>
      <c r="K54" s="44"/>
      <c r="L54" s="45"/>
      <c r="M54" s="45"/>
      <c r="N54" s="45"/>
      <c r="O54" s="47"/>
      <c r="P54" s="57" t="str">
        <f t="shared" si="10"/>
        <v>N</v>
      </c>
      <c r="Q54" s="58" t="str">
        <f t="shared" si="11"/>
        <v>N</v>
      </c>
      <c r="R54" s="58" t="str">
        <f t="shared" si="12"/>
        <v>N</v>
      </c>
      <c r="S54" s="60"/>
      <c r="T54" s="61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4"/>
      <c r="B55" s="45"/>
      <c r="C55" s="45"/>
      <c r="D55" s="46" t="str">
        <f t="shared" si="0"/>
        <v/>
      </c>
      <c r="E55" s="46" t="str">
        <f t="shared" si="1"/>
        <v/>
      </c>
      <c r="F55" s="44"/>
      <c r="G55" s="41" t="str">
        <f t="shared" si="25"/>
        <v/>
      </c>
      <c r="H55" s="41" t="str">
        <f t="shared" si="20"/>
        <v>B</v>
      </c>
      <c r="I55" s="45"/>
      <c r="J55" s="47"/>
      <c r="K55" s="44"/>
      <c r="L55" s="45"/>
      <c r="M55" s="45"/>
      <c r="N55" s="45"/>
      <c r="O55" s="47"/>
      <c r="P55" s="57" t="str">
        <f t="shared" si="10"/>
        <v>N</v>
      </c>
      <c r="Q55" s="58" t="str">
        <f t="shared" si="11"/>
        <v>N</v>
      </c>
      <c r="R55" s="58" t="str">
        <f t="shared" si="12"/>
        <v>N</v>
      </c>
      <c r="S55" s="60"/>
      <c r="T55" s="61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4"/>
      <c r="B56" s="45"/>
      <c r="C56" s="45"/>
      <c r="D56" s="46" t="str">
        <f t="shared" si="0"/>
        <v/>
      </c>
      <c r="E56" s="46" t="str">
        <f t="shared" si="1"/>
        <v/>
      </c>
      <c r="F56" s="44"/>
      <c r="G56" s="41" t="str">
        <f t="shared" si="25"/>
        <v/>
      </c>
      <c r="H56" s="41" t="str">
        <f t="shared" si="20"/>
        <v>B</v>
      </c>
      <c r="I56" s="45"/>
      <c r="J56" s="47"/>
      <c r="K56" s="44"/>
      <c r="L56" s="45"/>
      <c r="M56" s="45"/>
      <c r="N56" s="45"/>
      <c r="O56" s="47"/>
      <c r="P56" s="57" t="str">
        <f t="shared" si="10"/>
        <v>N</v>
      </c>
      <c r="Q56" s="58" t="str">
        <f t="shared" si="11"/>
        <v>N</v>
      </c>
      <c r="R56" s="58" t="str">
        <f t="shared" si="12"/>
        <v>N</v>
      </c>
      <c r="S56" s="60"/>
      <c r="T56" s="61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4"/>
      <c r="B57" s="45"/>
      <c r="C57" s="45"/>
      <c r="D57" s="46" t="str">
        <f t="shared" si="0"/>
        <v/>
      </c>
      <c r="E57" s="46" t="str">
        <f t="shared" si="1"/>
        <v/>
      </c>
      <c r="F57" s="44"/>
      <c r="G57" s="41" t="str">
        <f t="shared" si="25"/>
        <v/>
      </c>
      <c r="H57" s="41" t="str">
        <f t="shared" si="20"/>
        <v>B</v>
      </c>
      <c r="I57" s="45"/>
      <c r="J57" s="47"/>
      <c r="K57" s="44"/>
      <c r="L57" s="45"/>
      <c r="M57" s="45"/>
      <c r="N57" s="45"/>
      <c r="O57" s="47"/>
      <c r="P57" s="57" t="str">
        <f t="shared" si="10"/>
        <v>N</v>
      </c>
      <c r="Q57" s="58" t="str">
        <f t="shared" si="11"/>
        <v>N</v>
      </c>
      <c r="R57" s="58" t="str">
        <f t="shared" si="12"/>
        <v>N</v>
      </c>
      <c r="S57" s="60"/>
      <c r="T57" s="61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4"/>
      <c r="B58" s="45"/>
      <c r="C58" s="45"/>
      <c r="D58" s="46" t="str">
        <f t="shared" si="0"/>
        <v/>
      </c>
      <c r="E58" s="46" t="str">
        <f t="shared" si="1"/>
        <v/>
      </c>
      <c r="F58" s="44"/>
      <c r="G58" s="41" t="str">
        <f t="shared" si="25"/>
        <v/>
      </c>
      <c r="H58" s="41" t="str">
        <f t="shared" si="20"/>
        <v>B</v>
      </c>
      <c r="I58" s="45"/>
      <c r="J58" s="47"/>
      <c r="K58" s="44"/>
      <c r="L58" s="45"/>
      <c r="M58" s="45"/>
      <c r="N58" s="45"/>
      <c r="O58" s="47"/>
      <c r="P58" s="57" t="str">
        <f t="shared" si="10"/>
        <v>N</v>
      </c>
      <c r="Q58" s="58" t="str">
        <f t="shared" si="11"/>
        <v>N</v>
      </c>
      <c r="R58" s="58" t="str">
        <f t="shared" si="12"/>
        <v>N</v>
      </c>
      <c r="S58" s="60"/>
      <c r="T58" s="61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4"/>
      <c r="B59" s="45"/>
      <c r="C59" s="45"/>
      <c r="D59" s="46" t="str">
        <f t="shared" si="0"/>
        <v/>
      </c>
      <c r="E59" s="46" t="str">
        <f t="shared" si="1"/>
        <v/>
      </c>
      <c r="F59" s="44"/>
      <c r="G59" s="41" t="str">
        <f t="shared" si="25"/>
        <v/>
      </c>
      <c r="H59" s="41" t="str">
        <f t="shared" si="20"/>
        <v>B</v>
      </c>
      <c r="I59" s="45"/>
      <c r="J59" s="47"/>
      <c r="K59" s="44"/>
      <c r="L59" s="45"/>
      <c r="M59" s="45"/>
      <c r="N59" s="45"/>
      <c r="O59" s="47"/>
      <c r="P59" s="57" t="str">
        <f t="shared" si="10"/>
        <v>N</v>
      </c>
      <c r="Q59" s="58" t="str">
        <f t="shared" si="11"/>
        <v>N</v>
      </c>
      <c r="R59" s="58" t="str">
        <f t="shared" si="12"/>
        <v>N</v>
      </c>
      <c r="S59" s="60"/>
      <c r="T59" s="61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4"/>
      <c r="B60" s="45"/>
      <c r="C60" s="45"/>
      <c r="D60" s="46" t="str">
        <f t="shared" si="0"/>
        <v/>
      </c>
      <c r="E60" s="46" t="str">
        <f t="shared" si="1"/>
        <v/>
      </c>
      <c r="F60" s="44"/>
      <c r="G60" s="41" t="str">
        <f t="shared" si="25"/>
        <v/>
      </c>
      <c r="H60" s="41" t="str">
        <f t="shared" si="20"/>
        <v>B</v>
      </c>
      <c r="I60" s="45"/>
      <c r="J60" s="47"/>
      <c r="K60" s="44"/>
      <c r="L60" s="45"/>
      <c r="M60" s="45"/>
      <c r="N60" s="45"/>
      <c r="O60" s="47"/>
      <c r="P60" s="57" t="str">
        <f t="shared" si="10"/>
        <v>N</v>
      </c>
      <c r="Q60" s="58" t="str">
        <f t="shared" si="11"/>
        <v>N</v>
      </c>
      <c r="R60" s="58" t="str">
        <f t="shared" si="12"/>
        <v>N</v>
      </c>
      <c r="S60" s="60"/>
      <c r="T60" s="61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4"/>
      <c r="B61" s="45"/>
      <c r="C61" s="45"/>
      <c r="D61" s="46" t="str">
        <f t="shared" si="0"/>
        <v/>
      </c>
      <c r="E61" s="46" t="str">
        <f t="shared" si="1"/>
        <v/>
      </c>
      <c r="F61" s="44"/>
      <c r="G61" s="41" t="str">
        <f t="shared" si="25"/>
        <v/>
      </c>
      <c r="H61" s="41" t="str">
        <f t="shared" si="20"/>
        <v>B</v>
      </c>
      <c r="I61" s="45"/>
      <c r="J61" s="47"/>
      <c r="K61" s="44"/>
      <c r="L61" s="45"/>
      <c r="M61" s="45"/>
      <c r="N61" s="45"/>
      <c r="O61" s="47"/>
      <c r="P61" s="57" t="str">
        <f t="shared" si="10"/>
        <v>N</v>
      </c>
      <c r="Q61" s="58" t="str">
        <f t="shared" si="11"/>
        <v>N</v>
      </c>
      <c r="R61" s="58" t="str">
        <f t="shared" si="12"/>
        <v>N</v>
      </c>
      <c r="S61" s="60"/>
      <c r="T61" s="61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4"/>
      <c r="B62" s="45"/>
      <c r="C62" s="45"/>
      <c r="D62" s="46" t="str">
        <f t="shared" si="0"/>
        <v/>
      </c>
      <c r="E62" s="46" t="str">
        <f t="shared" si="1"/>
        <v/>
      </c>
      <c r="F62" s="44"/>
      <c r="G62" s="41" t="str">
        <f t="shared" si="25"/>
        <v/>
      </c>
      <c r="H62" s="41" t="str">
        <f t="shared" si="20"/>
        <v>B</v>
      </c>
      <c r="I62" s="45"/>
      <c r="J62" s="47"/>
      <c r="K62" s="44"/>
      <c r="L62" s="45"/>
      <c r="M62" s="45"/>
      <c r="N62" s="45"/>
      <c r="O62" s="47"/>
      <c r="P62" s="57" t="str">
        <f t="shared" si="10"/>
        <v>N</v>
      </c>
      <c r="Q62" s="58" t="str">
        <f t="shared" si="11"/>
        <v>N</v>
      </c>
      <c r="R62" s="58" t="str">
        <f t="shared" si="12"/>
        <v>N</v>
      </c>
      <c r="S62" s="60"/>
      <c r="T62" s="61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4"/>
      <c r="B63" s="45"/>
      <c r="C63" s="45"/>
      <c r="D63" s="46" t="str">
        <f t="shared" si="0"/>
        <v/>
      </c>
      <c r="E63" s="46" t="str">
        <f t="shared" si="1"/>
        <v/>
      </c>
      <c r="F63" s="44"/>
      <c r="G63" s="41" t="str">
        <f t="shared" si="25"/>
        <v/>
      </c>
      <c r="H63" s="41" t="str">
        <f t="shared" si="20"/>
        <v>B</v>
      </c>
      <c r="I63" s="45"/>
      <c r="J63" s="47"/>
      <c r="K63" s="44"/>
      <c r="L63" s="45"/>
      <c r="M63" s="45"/>
      <c r="N63" s="45"/>
      <c r="O63" s="47"/>
      <c r="P63" s="57" t="str">
        <f t="shared" si="10"/>
        <v>N</v>
      </c>
      <c r="Q63" s="58" t="str">
        <f t="shared" si="11"/>
        <v>N</v>
      </c>
      <c r="R63" s="58" t="str">
        <f t="shared" si="12"/>
        <v>N</v>
      </c>
      <c r="S63" s="60"/>
      <c r="T63" s="61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4"/>
      <c r="B64" s="45"/>
      <c r="C64" s="45"/>
      <c r="D64" s="46" t="str">
        <f t="shared" si="0"/>
        <v/>
      </c>
      <c r="E64" s="46" t="str">
        <f t="shared" si="1"/>
        <v/>
      </c>
      <c r="F64" s="44"/>
      <c r="G64" s="41" t="str">
        <f t="shared" si="25"/>
        <v/>
      </c>
      <c r="H64" s="41" t="str">
        <f t="shared" si="20"/>
        <v>B</v>
      </c>
      <c r="I64" s="45"/>
      <c r="J64" s="47"/>
      <c r="K64" s="44"/>
      <c r="L64" s="45"/>
      <c r="M64" s="45"/>
      <c r="N64" s="45"/>
      <c r="O64" s="47"/>
      <c r="P64" s="57" t="str">
        <f t="shared" si="10"/>
        <v>N</v>
      </c>
      <c r="Q64" s="58" t="str">
        <f t="shared" si="11"/>
        <v>N</v>
      </c>
      <c r="R64" s="58" t="str">
        <f t="shared" si="12"/>
        <v>N</v>
      </c>
      <c r="S64" s="60"/>
      <c r="T64" s="61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4"/>
      <c r="B65" s="45"/>
      <c r="C65" s="45"/>
      <c r="D65" s="46" t="str">
        <f t="shared" si="0"/>
        <v/>
      </c>
      <c r="E65" s="46" t="str">
        <f t="shared" si="1"/>
        <v/>
      </c>
      <c r="F65" s="44"/>
      <c r="G65" s="41" t="str">
        <f t="shared" si="25"/>
        <v/>
      </c>
      <c r="H65" s="41" t="str">
        <f t="shared" si="20"/>
        <v>B</v>
      </c>
      <c r="I65" s="45"/>
      <c r="J65" s="47"/>
      <c r="K65" s="44"/>
      <c r="L65" s="45"/>
      <c r="M65" s="45"/>
      <c r="N65" s="45"/>
      <c r="O65" s="47"/>
      <c r="P65" s="57" t="str">
        <f t="shared" si="10"/>
        <v>N</v>
      </c>
      <c r="Q65" s="58" t="str">
        <f t="shared" si="11"/>
        <v>N</v>
      </c>
      <c r="R65" s="58" t="str">
        <f t="shared" si="12"/>
        <v>N</v>
      </c>
      <c r="S65" s="60"/>
      <c r="T65" s="61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4"/>
      <c r="B66" s="45"/>
      <c r="C66" s="45"/>
      <c r="D66" s="46" t="str">
        <f t="shared" si="0"/>
        <v/>
      </c>
      <c r="E66" s="46" t="str">
        <f t="shared" si="1"/>
        <v/>
      </c>
      <c r="F66" s="44"/>
      <c r="G66" s="41" t="str">
        <f t="shared" si="25"/>
        <v/>
      </c>
      <c r="H66" s="41" t="str">
        <f t="shared" si="20"/>
        <v>B</v>
      </c>
      <c r="I66" s="45"/>
      <c r="J66" s="47"/>
      <c r="K66" s="44"/>
      <c r="L66" s="45"/>
      <c r="M66" s="45"/>
      <c r="N66" s="45"/>
      <c r="O66" s="47"/>
      <c r="P66" s="57" t="str">
        <f t="shared" si="10"/>
        <v>N</v>
      </c>
      <c r="Q66" s="58" t="str">
        <f t="shared" si="11"/>
        <v>N</v>
      </c>
      <c r="R66" s="58" t="str">
        <f t="shared" si="12"/>
        <v>N</v>
      </c>
      <c r="S66" s="60"/>
      <c r="T66" s="61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4"/>
      <c r="B67" s="45"/>
      <c r="C67" s="45"/>
      <c r="D67" s="46" t="str">
        <f t="shared" si="0"/>
        <v/>
      </c>
      <c r="E67" s="46" t="str">
        <f t="shared" si="1"/>
        <v/>
      </c>
      <c r="F67" s="44"/>
      <c r="G67" s="41" t="str">
        <f t="shared" si="25"/>
        <v/>
      </c>
      <c r="H67" s="41" t="str">
        <f t="shared" si="20"/>
        <v>B</v>
      </c>
      <c r="I67" s="45"/>
      <c r="J67" s="47"/>
      <c r="K67" s="44"/>
      <c r="L67" s="45"/>
      <c r="M67" s="45"/>
      <c r="N67" s="45"/>
      <c r="O67" s="47"/>
      <c r="P67" s="57" t="str">
        <f t="shared" si="10"/>
        <v>N</v>
      </c>
      <c r="Q67" s="58" t="str">
        <f t="shared" si="11"/>
        <v>N</v>
      </c>
      <c r="R67" s="58" t="str">
        <f t="shared" si="12"/>
        <v>N</v>
      </c>
      <c r="S67" s="60"/>
      <c r="T67" s="61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4"/>
      <c r="B68" s="45"/>
      <c r="C68" s="45"/>
      <c r="D68" s="46" t="str">
        <f t="shared" si="0"/>
        <v/>
      </c>
      <c r="E68" s="46" t="str">
        <f t="shared" si="1"/>
        <v/>
      </c>
      <c r="F68" s="44"/>
      <c r="G68" s="41" t="str">
        <f t="shared" si="25"/>
        <v/>
      </c>
      <c r="H68" s="41" t="str">
        <f t="shared" si="20"/>
        <v>B</v>
      </c>
      <c r="I68" s="45"/>
      <c r="J68" s="47"/>
      <c r="K68" s="44"/>
      <c r="L68" s="45"/>
      <c r="M68" s="45"/>
      <c r="N68" s="45"/>
      <c r="O68" s="47"/>
      <c r="P68" s="57" t="str">
        <f t="shared" si="10"/>
        <v>N</v>
      </c>
      <c r="Q68" s="58" t="str">
        <f t="shared" si="11"/>
        <v>N</v>
      </c>
      <c r="R68" s="58" t="str">
        <f t="shared" si="12"/>
        <v>N</v>
      </c>
      <c r="S68" s="60"/>
      <c r="T68" s="61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4"/>
      <c r="B69" s="45"/>
      <c r="C69" s="45"/>
      <c r="D69" s="46" t="str">
        <f t="shared" si="0"/>
        <v/>
      </c>
      <c r="E69" s="46" t="str">
        <f t="shared" si="1"/>
        <v/>
      </c>
      <c r="F69" s="44"/>
      <c r="G69" s="41" t="str">
        <f t="shared" si="25"/>
        <v/>
      </c>
      <c r="H69" s="41" t="str">
        <f t="shared" si="20"/>
        <v>B</v>
      </c>
      <c r="I69" s="45"/>
      <c r="J69" s="47"/>
      <c r="K69" s="44"/>
      <c r="L69" s="45"/>
      <c r="M69" s="45"/>
      <c r="N69" s="45"/>
      <c r="O69" s="47"/>
      <c r="P69" s="57" t="str">
        <f t="shared" si="10"/>
        <v>N</v>
      </c>
      <c r="Q69" s="58" t="str">
        <f t="shared" si="11"/>
        <v>N</v>
      </c>
      <c r="R69" s="58" t="str">
        <f t="shared" si="12"/>
        <v>N</v>
      </c>
      <c r="S69" s="60"/>
      <c r="T69" s="61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4"/>
      <c r="B70" s="45"/>
      <c r="C70" s="45"/>
      <c r="D70" s="46" t="str">
        <f t="shared" ref="D70:D100" si="26">IF(U70="","","P"&amp;U70)</f>
        <v/>
      </c>
      <c r="E70" s="46" t="str">
        <f t="shared" ref="E70:E100" si="27">IF(V70="","","B"&amp;V70)</f>
        <v/>
      </c>
      <c r="F70" s="44"/>
      <c r="G70" s="41" t="str">
        <f t="shared" si="25"/>
        <v/>
      </c>
      <c r="H70" s="41" t="str">
        <f t="shared" si="20"/>
        <v>B</v>
      </c>
      <c r="I70" s="45"/>
      <c r="J70" s="47"/>
      <c r="K70" s="44"/>
      <c r="L70" s="45"/>
      <c r="M70" s="45"/>
      <c r="N70" s="45"/>
      <c r="O70" s="47"/>
      <c r="P70" s="57" t="str">
        <f t="shared" si="10"/>
        <v>N</v>
      </c>
      <c r="Q70" s="58" t="str">
        <f t="shared" si="11"/>
        <v>N</v>
      </c>
      <c r="R70" s="58" t="str">
        <f t="shared" si="12"/>
        <v>N</v>
      </c>
      <c r="S70" s="60"/>
      <c r="T70" s="61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4"/>
      <c r="B71" s="45"/>
      <c r="C71" s="45"/>
      <c r="D71" s="46" t="str">
        <f t="shared" si="26"/>
        <v/>
      </c>
      <c r="E71" s="46" t="str">
        <f t="shared" si="27"/>
        <v/>
      </c>
      <c r="F71" s="44"/>
      <c r="G71" s="41" t="str">
        <f t="shared" si="25"/>
        <v/>
      </c>
      <c r="H71" s="41" t="str">
        <f t="shared" si="20"/>
        <v>B</v>
      </c>
      <c r="I71" s="45"/>
      <c r="J71" s="47"/>
      <c r="K71" s="44"/>
      <c r="L71" s="45"/>
      <c r="M71" s="45"/>
      <c r="N71" s="45"/>
      <c r="O71" s="47"/>
      <c r="P71" s="57" t="str">
        <f t="shared" si="10"/>
        <v>N</v>
      </c>
      <c r="Q71" s="58" t="str">
        <f t="shared" si="11"/>
        <v>N</v>
      </c>
      <c r="R71" s="58" t="str">
        <f t="shared" si="12"/>
        <v>N</v>
      </c>
      <c r="S71" s="60"/>
      <c r="T71" s="61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4"/>
      <c r="B72" s="45"/>
      <c r="C72" s="45"/>
      <c r="D72" s="46" t="str">
        <f t="shared" si="26"/>
        <v/>
      </c>
      <c r="E72" s="46" t="str">
        <f t="shared" si="27"/>
        <v/>
      </c>
      <c r="F72" s="44"/>
      <c r="G72" s="41" t="str">
        <f t="shared" si="25"/>
        <v/>
      </c>
      <c r="H72" s="41" t="str">
        <f t="shared" si="20"/>
        <v>B</v>
      </c>
      <c r="I72" s="45"/>
      <c r="J72" s="47"/>
      <c r="K72" s="44"/>
      <c r="L72" s="45"/>
      <c r="M72" s="45"/>
      <c r="N72" s="45"/>
      <c r="O72" s="47"/>
      <c r="P72" s="57" t="str">
        <f t="shared" si="10"/>
        <v>N</v>
      </c>
      <c r="Q72" s="58" t="str">
        <f t="shared" si="11"/>
        <v>N</v>
      </c>
      <c r="R72" s="58" t="str">
        <f t="shared" si="12"/>
        <v>N</v>
      </c>
      <c r="S72" s="60"/>
      <c r="T72" s="61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4"/>
      <c r="B73" s="45"/>
      <c r="C73" s="45"/>
      <c r="D73" s="46" t="str">
        <f t="shared" si="26"/>
        <v/>
      </c>
      <c r="E73" s="46" t="str">
        <f t="shared" si="27"/>
        <v/>
      </c>
      <c r="F73" s="44"/>
      <c r="G73" s="41" t="str">
        <f t="shared" si="25"/>
        <v/>
      </c>
      <c r="H73" s="41" t="str">
        <f t="shared" si="20"/>
        <v>B</v>
      </c>
      <c r="I73" s="45"/>
      <c r="J73" s="47"/>
      <c r="K73" s="44"/>
      <c r="L73" s="45"/>
      <c r="M73" s="45"/>
      <c r="N73" s="45"/>
      <c r="O73" s="47"/>
      <c r="P73" s="57" t="str">
        <f t="shared" si="10"/>
        <v>N</v>
      </c>
      <c r="Q73" s="58" t="str">
        <f t="shared" si="11"/>
        <v>N</v>
      </c>
      <c r="R73" s="58" t="str">
        <f t="shared" si="12"/>
        <v>N</v>
      </c>
      <c r="S73" s="60"/>
      <c r="T73" s="61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4"/>
      <c r="B74" s="45"/>
      <c r="C74" s="45"/>
      <c r="D74" s="46" t="str">
        <f t="shared" si="26"/>
        <v/>
      </c>
      <c r="E74" s="46" t="str">
        <f t="shared" si="27"/>
        <v/>
      </c>
      <c r="F74" s="44"/>
      <c r="G74" s="41" t="str">
        <f t="shared" si="25"/>
        <v/>
      </c>
      <c r="H74" s="41" t="str">
        <f t="shared" ref="H74:H100" si="28">IF(AA74="B","B"&amp;REPLACE(AB74, 1, 1, ""),"")</f>
        <v>B</v>
      </c>
      <c r="I74" s="45"/>
      <c r="J74" s="47"/>
      <c r="K74" s="44"/>
      <c r="L74" s="45"/>
      <c r="M74" s="45"/>
      <c r="N74" s="45"/>
      <c r="O74" s="47"/>
      <c r="P74" s="57" t="str">
        <f t="shared" si="10"/>
        <v>N</v>
      </c>
      <c r="Q74" s="58" t="str">
        <f t="shared" si="11"/>
        <v>N</v>
      </c>
      <c r="R74" s="58" t="str">
        <f t="shared" si="12"/>
        <v>N</v>
      </c>
      <c r="S74" s="60"/>
      <c r="T74" s="61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4"/>
      <c r="B75" s="45"/>
      <c r="C75" s="45"/>
      <c r="D75" s="46" t="str">
        <f t="shared" si="26"/>
        <v/>
      </c>
      <c r="E75" s="46" t="str">
        <f t="shared" si="27"/>
        <v/>
      </c>
      <c r="F75" s="44"/>
      <c r="G75" s="41" t="str">
        <f t="shared" si="25"/>
        <v/>
      </c>
      <c r="H75" s="41" t="str">
        <f t="shared" si="28"/>
        <v>B</v>
      </c>
      <c r="I75" s="45"/>
      <c r="J75" s="47"/>
      <c r="K75" s="44"/>
      <c r="L75" s="45"/>
      <c r="M75" s="45"/>
      <c r="N75" s="45"/>
      <c r="O75" s="47"/>
      <c r="P75" s="57" t="str">
        <f t="shared" ref="P75:P100" si="33">IF(W75="10101","Y",IF(X75="10101","Y","N"))</f>
        <v>N</v>
      </c>
      <c r="Q75" s="58" t="str">
        <f t="shared" ref="Q75:Q100" si="34">IF(W75="12345","Y",IF(X75="12345","Y","N"))</f>
        <v>N</v>
      </c>
      <c r="R75" s="58" t="str">
        <f t="shared" ref="R75:R100" si="35">IF(Y75="101","Y",IF(Z75="101","Y","N"))</f>
        <v>N</v>
      </c>
      <c r="S75" s="60"/>
      <c r="T75" s="61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4"/>
      <c r="B76" s="45"/>
      <c r="C76" s="45"/>
      <c r="D76" s="46" t="str">
        <f t="shared" si="26"/>
        <v/>
      </c>
      <c r="E76" s="46" t="str">
        <f t="shared" si="27"/>
        <v/>
      </c>
      <c r="F76" s="44"/>
      <c r="G76" s="41" t="str">
        <f t="shared" si="25"/>
        <v/>
      </c>
      <c r="H76" s="41" t="str">
        <f t="shared" si="28"/>
        <v>B</v>
      </c>
      <c r="I76" s="45"/>
      <c r="J76" s="47"/>
      <c r="K76" s="44"/>
      <c r="L76" s="45"/>
      <c r="M76" s="45"/>
      <c r="N76" s="45"/>
      <c r="O76" s="47"/>
      <c r="P76" s="57" t="str">
        <f t="shared" si="33"/>
        <v>N</v>
      </c>
      <c r="Q76" s="58" t="str">
        <f t="shared" si="34"/>
        <v>N</v>
      </c>
      <c r="R76" s="58" t="str">
        <f t="shared" si="35"/>
        <v>N</v>
      </c>
      <c r="S76" s="60"/>
      <c r="T76" s="61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4"/>
      <c r="B77" s="45"/>
      <c r="C77" s="45"/>
      <c r="D77" s="46" t="str">
        <f t="shared" si="26"/>
        <v/>
      </c>
      <c r="E77" s="46" t="str">
        <f t="shared" si="27"/>
        <v/>
      </c>
      <c r="F77" s="44"/>
      <c r="G77" s="41" t="str">
        <f t="shared" si="25"/>
        <v/>
      </c>
      <c r="H77" s="41" t="str">
        <f t="shared" si="28"/>
        <v>B</v>
      </c>
      <c r="I77" s="45"/>
      <c r="J77" s="47"/>
      <c r="K77" s="44"/>
      <c r="L77" s="45"/>
      <c r="M77" s="45"/>
      <c r="N77" s="45"/>
      <c r="O77" s="47"/>
      <c r="P77" s="57" t="str">
        <f t="shared" si="33"/>
        <v>N</v>
      </c>
      <c r="Q77" s="58" t="str">
        <f t="shared" si="34"/>
        <v>N</v>
      </c>
      <c r="R77" s="58" t="str">
        <f t="shared" si="35"/>
        <v>N</v>
      </c>
      <c r="S77" s="60"/>
      <c r="T77" s="61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4"/>
      <c r="B78" s="45"/>
      <c r="C78" s="45"/>
      <c r="D78" s="46" t="str">
        <f t="shared" si="26"/>
        <v/>
      </c>
      <c r="E78" s="46" t="str">
        <f t="shared" si="27"/>
        <v/>
      </c>
      <c r="F78" s="44"/>
      <c r="G78" s="41" t="str">
        <f t="shared" si="25"/>
        <v/>
      </c>
      <c r="H78" s="41" t="str">
        <f t="shared" si="28"/>
        <v>B</v>
      </c>
      <c r="I78" s="45"/>
      <c r="J78" s="47"/>
      <c r="K78" s="44"/>
      <c r="L78" s="45"/>
      <c r="M78" s="45"/>
      <c r="N78" s="45"/>
      <c r="O78" s="47"/>
      <c r="P78" s="57" t="str">
        <f t="shared" si="33"/>
        <v>N</v>
      </c>
      <c r="Q78" s="58" t="str">
        <f t="shared" si="34"/>
        <v>N</v>
      </c>
      <c r="R78" s="58" t="str">
        <f t="shared" si="35"/>
        <v>N</v>
      </c>
      <c r="S78" s="60"/>
      <c r="T78" s="61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4"/>
      <c r="B79" s="45"/>
      <c r="C79" s="45"/>
      <c r="D79" s="46" t="str">
        <f t="shared" si="26"/>
        <v/>
      </c>
      <c r="E79" s="46" t="str">
        <f t="shared" si="27"/>
        <v/>
      </c>
      <c r="F79" s="44"/>
      <c r="G79" s="41" t="str">
        <f t="shared" si="25"/>
        <v/>
      </c>
      <c r="H79" s="41" t="str">
        <f t="shared" si="28"/>
        <v>B</v>
      </c>
      <c r="I79" s="45"/>
      <c r="J79" s="47"/>
      <c r="K79" s="44"/>
      <c r="L79" s="45"/>
      <c r="M79" s="45"/>
      <c r="N79" s="45"/>
      <c r="O79" s="47"/>
      <c r="P79" s="57" t="str">
        <f t="shared" si="33"/>
        <v>N</v>
      </c>
      <c r="Q79" s="58" t="str">
        <f t="shared" si="34"/>
        <v>N</v>
      </c>
      <c r="R79" s="58" t="str">
        <f t="shared" si="35"/>
        <v>N</v>
      </c>
      <c r="S79" s="60"/>
      <c r="T79" s="61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4"/>
      <c r="B80" s="45"/>
      <c r="C80" s="45"/>
      <c r="D80" s="46" t="str">
        <f t="shared" si="26"/>
        <v/>
      </c>
      <c r="E80" s="46" t="str">
        <f t="shared" si="27"/>
        <v/>
      </c>
      <c r="F80" s="44"/>
      <c r="G80" s="41" t="str">
        <f t="shared" si="25"/>
        <v/>
      </c>
      <c r="H80" s="41" t="str">
        <f t="shared" si="28"/>
        <v>B</v>
      </c>
      <c r="I80" s="45"/>
      <c r="J80" s="47"/>
      <c r="K80" s="44"/>
      <c r="L80" s="45"/>
      <c r="M80" s="45"/>
      <c r="N80" s="45"/>
      <c r="O80" s="47"/>
      <c r="P80" s="57" t="str">
        <f t="shared" si="33"/>
        <v>N</v>
      </c>
      <c r="Q80" s="58" t="str">
        <f t="shared" si="34"/>
        <v>N</v>
      </c>
      <c r="R80" s="58" t="str">
        <f t="shared" si="35"/>
        <v>N</v>
      </c>
      <c r="S80" s="60"/>
      <c r="T80" s="61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4"/>
      <c r="B81" s="45"/>
      <c r="C81" s="45"/>
      <c r="D81" s="46" t="str">
        <f t="shared" si="26"/>
        <v/>
      </c>
      <c r="E81" s="46" t="str">
        <f t="shared" si="27"/>
        <v/>
      </c>
      <c r="F81" s="44"/>
      <c r="G81" s="41" t="str">
        <f t="shared" si="25"/>
        <v/>
      </c>
      <c r="H81" s="41" t="str">
        <f t="shared" si="28"/>
        <v>B</v>
      </c>
      <c r="I81" s="45"/>
      <c r="J81" s="47"/>
      <c r="K81" s="44"/>
      <c r="L81" s="45"/>
      <c r="M81" s="45"/>
      <c r="N81" s="45"/>
      <c r="O81" s="47"/>
      <c r="P81" s="57" t="str">
        <f t="shared" si="33"/>
        <v>N</v>
      </c>
      <c r="Q81" s="58" t="str">
        <f t="shared" si="34"/>
        <v>N</v>
      </c>
      <c r="R81" s="58" t="str">
        <f t="shared" si="35"/>
        <v>N</v>
      </c>
      <c r="S81" s="60"/>
      <c r="T81" s="61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4"/>
      <c r="B82" s="45"/>
      <c r="C82" s="45"/>
      <c r="D82" s="46" t="str">
        <f t="shared" si="26"/>
        <v/>
      </c>
      <c r="E82" s="46" t="str">
        <f t="shared" si="27"/>
        <v/>
      </c>
      <c r="F82" s="44"/>
      <c r="G82" s="41" t="str">
        <f t="shared" si="25"/>
        <v/>
      </c>
      <c r="H82" s="41" t="str">
        <f t="shared" si="28"/>
        <v>B</v>
      </c>
      <c r="I82" s="45"/>
      <c r="J82" s="47"/>
      <c r="K82" s="44"/>
      <c r="L82" s="45"/>
      <c r="M82" s="45"/>
      <c r="N82" s="45"/>
      <c r="O82" s="47"/>
      <c r="P82" s="57" t="str">
        <f t="shared" si="33"/>
        <v>N</v>
      </c>
      <c r="Q82" s="58" t="str">
        <f t="shared" si="34"/>
        <v>N</v>
      </c>
      <c r="R82" s="58" t="str">
        <f t="shared" si="35"/>
        <v>N</v>
      </c>
      <c r="S82" s="60"/>
      <c r="T82" s="61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4"/>
      <c r="B83" s="45"/>
      <c r="C83" s="45"/>
      <c r="D83" s="46" t="str">
        <f t="shared" si="26"/>
        <v/>
      </c>
      <c r="E83" s="46" t="str">
        <f t="shared" si="27"/>
        <v/>
      </c>
      <c r="F83" s="44"/>
      <c r="G83" s="41" t="str">
        <f t="shared" si="25"/>
        <v/>
      </c>
      <c r="H83" s="41" t="str">
        <f t="shared" si="28"/>
        <v>B</v>
      </c>
      <c r="I83" s="45"/>
      <c r="J83" s="47"/>
      <c r="K83" s="44"/>
      <c r="L83" s="45"/>
      <c r="M83" s="45"/>
      <c r="N83" s="45"/>
      <c r="O83" s="47"/>
      <c r="P83" s="57" t="str">
        <f t="shared" si="33"/>
        <v>N</v>
      </c>
      <c r="Q83" s="58" t="str">
        <f t="shared" si="34"/>
        <v>N</v>
      </c>
      <c r="R83" s="58" t="str">
        <f t="shared" si="35"/>
        <v>N</v>
      </c>
      <c r="S83" s="60"/>
      <c r="T83" s="61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4"/>
      <c r="B84" s="45"/>
      <c r="C84" s="45"/>
      <c r="D84" s="46" t="str">
        <f t="shared" si="26"/>
        <v/>
      </c>
      <c r="E84" s="46" t="str">
        <f t="shared" si="27"/>
        <v/>
      </c>
      <c r="F84" s="44"/>
      <c r="G84" s="41" t="str">
        <f t="shared" ref="G84:G100" si="37">IF(AA84="P","P"&amp;REPLACE(AB84, 1, 1, ""),"")</f>
        <v/>
      </c>
      <c r="H84" s="41" t="str">
        <f t="shared" si="28"/>
        <v>B</v>
      </c>
      <c r="I84" s="45"/>
      <c r="J84" s="47"/>
      <c r="K84" s="44"/>
      <c r="L84" s="45"/>
      <c r="M84" s="45"/>
      <c r="N84" s="45"/>
      <c r="O84" s="47"/>
      <c r="P84" s="57" t="str">
        <f t="shared" si="33"/>
        <v>N</v>
      </c>
      <c r="Q84" s="58" t="str">
        <f t="shared" si="34"/>
        <v>N</v>
      </c>
      <c r="R84" s="58" t="str">
        <f t="shared" si="35"/>
        <v>N</v>
      </c>
      <c r="S84" s="60"/>
      <c r="T84" s="61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4"/>
      <c r="B85" s="45"/>
      <c r="C85" s="45"/>
      <c r="D85" s="46" t="str">
        <f t="shared" si="26"/>
        <v/>
      </c>
      <c r="E85" s="46" t="str">
        <f t="shared" si="27"/>
        <v/>
      </c>
      <c r="F85" s="44"/>
      <c r="G85" s="41" t="str">
        <f t="shared" si="37"/>
        <v/>
      </c>
      <c r="H85" s="41" t="str">
        <f t="shared" si="28"/>
        <v>B</v>
      </c>
      <c r="I85" s="45"/>
      <c r="J85" s="47"/>
      <c r="K85" s="44"/>
      <c r="L85" s="45"/>
      <c r="M85" s="45"/>
      <c r="N85" s="45"/>
      <c r="O85" s="47"/>
      <c r="P85" s="57" t="str">
        <f t="shared" si="33"/>
        <v>N</v>
      </c>
      <c r="Q85" s="58" t="str">
        <f t="shared" si="34"/>
        <v>N</v>
      </c>
      <c r="R85" s="58" t="str">
        <f t="shared" si="35"/>
        <v>N</v>
      </c>
      <c r="S85" s="60"/>
      <c r="T85" s="61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4"/>
      <c r="B86" s="45"/>
      <c r="C86" s="45"/>
      <c r="D86" s="46" t="str">
        <f t="shared" si="26"/>
        <v/>
      </c>
      <c r="E86" s="46" t="str">
        <f t="shared" si="27"/>
        <v/>
      </c>
      <c r="F86" s="44"/>
      <c r="G86" s="41" t="str">
        <f t="shared" si="37"/>
        <v/>
      </c>
      <c r="H86" s="41" t="str">
        <f t="shared" si="28"/>
        <v>B</v>
      </c>
      <c r="I86" s="45"/>
      <c r="J86" s="47"/>
      <c r="K86" s="44"/>
      <c r="L86" s="45"/>
      <c r="M86" s="45"/>
      <c r="N86" s="45"/>
      <c r="O86" s="47"/>
      <c r="P86" s="57" t="str">
        <f t="shared" si="33"/>
        <v>N</v>
      </c>
      <c r="Q86" s="58" t="str">
        <f t="shared" si="34"/>
        <v>N</v>
      </c>
      <c r="R86" s="58" t="str">
        <f t="shared" si="35"/>
        <v>N</v>
      </c>
      <c r="S86" s="60"/>
      <c r="T86" s="61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4"/>
      <c r="B87" s="45"/>
      <c r="C87" s="45"/>
      <c r="D87" s="46" t="str">
        <f t="shared" si="26"/>
        <v/>
      </c>
      <c r="E87" s="46" t="str">
        <f t="shared" si="27"/>
        <v/>
      </c>
      <c r="F87" s="44"/>
      <c r="G87" s="41" t="str">
        <f t="shared" si="37"/>
        <v/>
      </c>
      <c r="H87" s="41" t="str">
        <f t="shared" si="28"/>
        <v>B</v>
      </c>
      <c r="I87" s="45"/>
      <c r="J87" s="47"/>
      <c r="K87" s="44"/>
      <c r="L87" s="45"/>
      <c r="M87" s="45"/>
      <c r="N87" s="45"/>
      <c r="O87" s="47"/>
      <c r="P87" s="57" t="str">
        <f t="shared" si="33"/>
        <v>N</v>
      </c>
      <c r="Q87" s="58" t="str">
        <f t="shared" si="34"/>
        <v>N</v>
      </c>
      <c r="R87" s="58" t="str">
        <f t="shared" si="35"/>
        <v>N</v>
      </c>
      <c r="S87" s="60"/>
      <c r="T87" s="61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4"/>
      <c r="B88" s="45"/>
      <c r="C88" s="45"/>
      <c r="D88" s="46" t="str">
        <f t="shared" si="26"/>
        <v/>
      </c>
      <c r="E88" s="46" t="str">
        <f t="shared" si="27"/>
        <v/>
      </c>
      <c r="F88" s="44"/>
      <c r="G88" s="41" t="str">
        <f t="shared" si="37"/>
        <v/>
      </c>
      <c r="H88" s="41" t="str">
        <f t="shared" si="28"/>
        <v>B</v>
      </c>
      <c r="I88" s="45"/>
      <c r="J88" s="47"/>
      <c r="K88" s="44"/>
      <c r="L88" s="45"/>
      <c r="M88" s="45"/>
      <c r="N88" s="45"/>
      <c r="O88" s="47"/>
      <c r="P88" s="57" t="str">
        <f t="shared" si="33"/>
        <v>N</v>
      </c>
      <c r="Q88" s="58" t="str">
        <f t="shared" si="34"/>
        <v>N</v>
      </c>
      <c r="R88" s="58" t="str">
        <f t="shared" si="35"/>
        <v>N</v>
      </c>
      <c r="S88" s="60"/>
      <c r="T88" s="61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4"/>
      <c r="B89" s="45"/>
      <c r="C89" s="45"/>
      <c r="D89" s="46" t="str">
        <f t="shared" si="26"/>
        <v/>
      </c>
      <c r="E89" s="46" t="str">
        <f t="shared" si="27"/>
        <v/>
      </c>
      <c r="F89" s="44"/>
      <c r="G89" s="41" t="str">
        <f t="shared" si="37"/>
        <v/>
      </c>
      <c r="H89" s="41" t="str">
        <f t="shared" si="28"/>
        <v>B</v>
      </c>
      <c r="I89" s="45"/>
      <c r="J89" s="47"/>
      <c r="K89" s="44"/>
      <c r="L89" s="45"/>
      <c r="M89" s="45"/>
      <c r="N89" s="45"/>
      <c r="O89" s="47"/>
      <c r="P89" s="57" t="str">
        <f t="shared" si="33"/>
        <v>N</v>
      </c>
      <c r="Q89" s="58" t="str">
        <f t="shared" si="34"/>
        <v>N</v>
      </c>
      <c r="R89" s="58" t="str">
        <f t="shared" si="35"/>
        <v>N</v>
      </c>
      <c r="S89" s="60"/>
      <c r="T89" s="61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4"/>
      <c r="B90" s="45"/>
      <c r="C90" s="45"/>
      <c r="D90" s="46" t="str">
        <f t="shared" si="26"/>
        <v/>
      </c>
      <c r="E90" s="46" t="str">
        <f t="shared" si="27"/>
        <v/>
      </c>
      <c r="F90" s="44"/>
      <c r="G90" s="41" t="str">
        <f t="shared" si="37"/>
        <v/>
      </c>
      <c r="H90" s="41" t="str">
        <f t="shared" si="28"/>
        <v>B</v>
      </c>
      <c r="I90" s="45"/>
      <c r="J90" s="47"/>
      <c r="K90" s="44"/>
      <c r="L90" s="45"/>
      <c r="M90" s="45"/>
      <c r="N90" s="45"/>
      <c r="O90" s="47"/>
      <c r="P90" s="57" t="str">
        <f t="shared" si="33"/>
        <v>N</v>
      </c>
      <c r="Q90" s="58" t="str">
        <f t="shared" si="34"/>
        <v>N</v>
      </c>
      <c r="R90" s="58" t="str">
        <f t="shared" si="35"/>
        <v>N</v>
      </c>
      <c r="S90" s="60"/>
      <c r="T90" s="61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4"/>
      <c r="B91" s="45"/>
      <c r="C91" s="45"/>
      <c r="D91" s="46" t="str">
        <f t="shared" si="26"/>
        <v/>
      </c>
      <c r="E91" s="46" t="str">
        <f t="shared" si="27"/>
        <v/>
      </c>
      <c r="F91" s="44"/>
      <c r="G91" s="41" t="str">
        <f t="shared" si="37"/>
        <v/>
      </c>
      <c r="H91" s="41" t="str">
        <f t="shared" si="28"/>
        <v>B</v>
      </c>
      <c r="I91" s="45"/>
      <c r="J91" s="47"/>
      <c r="K91" s="44"/>
      <c r="L91" s="45"/>
      <c r="M91" s="45"/>
      <c r="N91" s="45"/>
      <c r="O91" s="47"/>
      <c r="P91" s="57" t="str">
        <f t="shared" si="33"/>
        <v>N</v>
      </c>
      <c r="Q91" s="58" t="str">
        <f t="shared" si="34"/>
        <v>N</v>
      </c>
      <c r="R91" s="58" t="str">
        <f t="shared" si="35"/>
        <v>N</v>
      </c>
      <c r="S91" s="60"/>
      <c r="T91" s="61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4"/>
      <c r="B92" s="45"/>
      <c r="C92" s="45"/>
      <c r="D92" s="46" t="str">
        <f t="shared" si="26"/>
        <v/>
      </c>
      <c r="E92" s="46" t="str">
        <f t="shared" si="27"/>
        <v/>
      </c>
      <c r="F92" s="44"/>
      <c r="G92" s="41" t="str">
        <f t="shared" si="37"/>
        <v/>
      </c>
      <c r="H92" s="41" t="str">
        <f t="shared" si="28"/>
        <v>B</v>
      </c>
      <c r="I92" s="45"/>
      <c r="J92" s="47"/>
      <c r="K92" s="44"/>
      <c r="L92" s="45"/>
      <c r="M92" s="45"/>
      <c r="N92" s="45"/>
      <c r="O92" s="47"/>
      <c r="P92" s="57" t="str">
        <f t="shared" si="33"/>
        <v>N</v>
      </c>
      <c r="Q92" s="58" t="str">
        <f t="shared" si="34"/>
        <v>N</v>
      </c>
      <c r="R92" s="58" t="str">
        <f t="shared" si="35"/>
        <v>N</v>
      </c>
      <c r="S92" s="60"/>
      <c r="T92" s="61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4"/>
      <c r="B93" s="45"/>
      <c r="C93" s="45"/>
      <c r="D93" s="46" t="str">
        <f t="shared" si="26"/>
        <v/>
      </c>
      <c r="E93" s="46" t="str">
        <f t="shared" si="27"/>
        <v/>
      </c>
      <c r="F93" s="44"/>
      <c r="G93" s="41" t="str">
        <f t="shared" si="37"/>
        <v/>
      </c>
      <c r="H93" s="41" t="str">
        <f t="shared" si="28"/>
        <v>B</v>
      </c>
      <c r="I93" s="45"/>
      <c r="J93" s="47"/>
      <c r="K93" s="44"/>
      <c r="L93" s="45"/>
      <c r="M93" s="45"/>
      <c r="N93" s="45"/>
      <c r="O93" s="47"/>
      <c r="P93" s="57" t="str">
        <f t="shared" si="33"/>
        <v>N</v>
      </c>
      <c r="Q93" s="58" t="str">
        <f t="shared" si="34"/>
        <v>N</v>
      </c>
      <c r="R93" s="58" t="str">
        <f t="shared" si="35"/>
        <v>N</v>
      </c>
      <c r="S93" s="60"/>
      <c r="T93" s="61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4"/>
      <c r="B94" s="45"/>
      <c r="C94" s="45"/>
      <c r="D94" s="46" t="str">
        <f t="shared" si="26"/>
        <v/>
      </c>
      <c r="E94" s="46" t="str">
        <f t="shared" si="27"/>
        <v/>
      </c>
      <c r="F94" s="44"/>
      <c r="G94" s="41" t="str">
        <f t="shared" si="37"/>
        <v/>
      </c>
      <c r="H94" s="41" t="str">
        <f t="shared" si="28"/>
        <v>B</v>
      </c>
      <c r="I94" s="45"/>
      <c r="J94" s="47"/>
      <c r="K94" s="44"/>
      <c r="L94" s="45"/>
      <c r="M94" s="45"/>
      <c r="N94" s="45"/>
      <c r="O94" s="47"/>
      <c r="P94" s="57" t="str">
        <f t="shared" si="33"/>
        <v>N</v>
      </c>
      <c r="Q94" s="58" t="str">
        <f t="shared" si="34"/>
        <v>N</v>
      </c>
      <c r="R94" s="58" t="str">
        <f t="shared" si="35"/>
        <v>N</v>
      </c>
      <c r="S94" s="60"/>
      <c r="T94" s="61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4"/>
      <c r="B95" s="45"/>
      <c r="C95" s="45"/>
      <c r="D95" s="46" t="str">
        <f t="shared" si="26"/>
        <v/>
      </c>
      <c r="E95" s="46" t="str">
        <f t="shared" si="27"/>
        <v/>
      </c>
      <c r="F95" s="44"/>
      <c r="G95" s="41" t="str">
        <f t="shared" si="37"/>
        <v/>
      </c>
      <c r="H95" s="41" t="str">
        <f t="shared" si="28"/>
        <v>B</v>
      </c>
      <c r="I95" s="45"/>
      <c r="J95" s="47"/>
      <c r="K95" s="44"/>
      <c r="L95" s="45"/>
      <c r="M95" s="45"/>
      <c r="N95" s="45"/>
      <c r="O95" s="47"/>
      <c r="P95" s="57" t="str">
        <f t="shared" si="33"/>
        <v>N</v>
      </c>
      <c r="Q95" s="58" t="str">
        <f t="shared" si="34"/>
        <v>N</v>
      </c>
      <c r="R95" s="58" t="str">
        <f t="shared" si="35"/>
        <v>N</v>
      </c>
      <c r="S95" s="60"/>
      <c r="T95" s="61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4"/>
      <c r="B96" s="45"/>
      <c r="C96" s="45"/>
      <c r="D96" s="46" t="str">
        <f t="shared" si="26"/>
        <v/>
      </c>
      <c r="E96" s="46" t="str">
        <f t="shared" si="27"/>
        <v/>
      </c>
      <c r="F96" s="44"/>
      <c r="G96" s="41" t="str">
        <f t="shared" si="37"/>
        <v/>
      </c>
      <c r="H96" s="41" t="str">
        <f t="shared" si="28"/>
        <v>B</v>
      </c>
      <c r="I96" s="45"/>
      <c r="J96" s="47"/>
      <c r="K96" s="44"/>
      <c r="L96" s="45"/>
      <c r="M96" s="45"/>
      <c r="N96" s="45"/>
      <c r="O96" s="47"/>
      <c r="P96" s="57" t="str">
        <f t="shared" si="33"/>
        <v>N</v>
      </c>
      <c r="Q96" s="58" t="str">
        <f t="shared" si="34"/>
        <v>N</v>
      </c>
      <c r="R96" s="58" t="str">
        <f t="shared" si="35"/>
        <v>N</v>
      </c>
      <c r="S96" s="60"/>
      <c r="T96" s="61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4"/>
      <c r="B97" s="45"/>
      <c r="C97" s="45"/>
      <c r="D97" s="46" t="str">
        <f t="shared" si="26"/>
        <v/>
      </c>
      <c r="E97" s="46" t="str">
        <f t="shared" si="27"/>
        <v/>
      </c>
      <c r="F97" s="44"/>
      <c r="G97" s="41" t="str">
        <f t="shared" si="37"/>
        <v/>
      </c>
      <c r="H97" s="41" t="str">
        <f t="shared" si="28"/>
        <v>B</v>
      </c>
      <c r="I97" s="45"/>
      <c r="J97" s="47"/>
      <c r="K97" s="44"/>
      <c r="L97" s="45"/>
      <c r="M97" s="45"/>
      <c r="N97" s="45"/>
      <c r="O97" s="47"/>
      <c r="P97" s="57" t="str">
        <f t="shared" si="33"/>
        <v>N</v>
      </c>
      <c r="Q97" s="58" t="str">
        <f t="shared" si="34"/>
        <v>N</v>
      </c>
      <c r="R97" s="58" t="str">
        <f t="shared" si="35"/>
        <v>N</v>
      </c>
      <c r="S97" s="60"/>
      <c r="T97" s="61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4"/>
      <c r="B98" s="45"/>
      <c r="C98" s="45"/>
      <c r="D98" s="46" t="str">
        <f t="shared" si="26"/>
        <v/>
      </c>
      <c r="E98" s="46" t="str">
        <f t="shared" si="27"/>
        <v/>
      </c>
      <c r="F98" s="44"/>
      <c r="G98" s="41" t="str">
        <f t="shared" si="37"/>
        <v/>
      </c>
      <c r="H98" s="41" t="str">
        <f t="shared" si="28"/>
        <v>B</v>
      </c>
      <c r="I98" s="45"/>
      <c r="J98" s="47"/>
      <c r="K98" s="44"/>
      <c r="L98" s="45"/>
      <c r="M98" s="45"/>
      <c r="N98" s="45"/>
      <c r="O98" s="47"/>
      <c r="P98" s="57" t="str">
        <f t="shared" si="33"/>
        <v>N</v>
      </c>
      <c r="Q98" s="58" t="str">
        <f t="shared" si="34"/>
        <v>N</v>
      </c>
      <c r="R98" s="58" t="str">
        <f t="shared" si="35"/>
        <v>N</v>
      </c>
      <c r="S98" s="60"/>
      <c r="T98" s="61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4"/>
      <c r="B99" s="45"/>
      <c r="C99" s="45"/>
      <c r="D99" s="46" t="str">
        <f t="shared" si="26"/>
        <v/>
      </c>
      <c r="E99" s="46" t="str">
        <f t="shared" si="27"/>
        <v/>
      </c>
      <c r="F99" s="44"/>
      <c r="G99" s="41" t="str">
        <f t="shared" si="37"/>
        <v/>
      </c>
      <c r="H99" s="41" t="str">
        <f t="shared" si="28"/>
        <v>B</v>
      </c>
      <c r="I99" s="45"/>
      <c r="J99" s="47"/>
      <c r="K99" s="44"/>
      <c r="L99" s="45"/>
      <c r="M99" s="45"/>
      <c r="N99" s="45"/>
      <c r="O99" s="47"/>
      <c r="P99" s="57" t="str">
        <f t="shared" si="33"/>
        <v>N</v>
      </c>
      <c r="Q99" s="58" t="str">
        <f t="shared" si="34"/>
        <v>N</v>
      </c>
      <c r="R99" s="58" t="str">
        <f t="shared" si="35"/>
        <v>N</v>
      </c>
      <c r="S99" s="60"/>
      <c r="T99" s="61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8"/>
      <c r="B100" s="49"/>
      <c r="C100" s="65"/>
      <c r="D100" s="46" t="str">
        <f t="shared" si="26"/>
        <v/>
      </c>
      <c r="E100" s="46" t="str">
        <f t="shared" si="27"/>
        <v/>
      </c>
      <c r="F100" s="48"/>
      <c r="G100" s="41" t="str">
        <f t="shared" si="37"/>
        <v/>
      </c>
      <c r="H100" s="41" t="str">
        <f t="shared" si="28"/>
        <v>B</v>
      </c>
      <c r="I100" s="49"/>
      <c r="J100" s="50"/>
      <c r="K100" s="48"/>
      <c r="L100" s="49"/>
      <c r="M100" s="49"/>
      <c r="N100" s="49"/>
      <c r="O100" s="50"/>
      <c r="P100" s="57" t="str">
        <f t="shared" si="33"/>
        <v>N</v>
      </c>
      <c r="Q100" s="58" t="str">
        <f t="shared" si="34"/>
        <v>N</v>
      </c>
      <c r="R100" s="58" t="str">
        <f t="shared" si="35"/>
        <v>N</v>
      </c>
      <c r="S100" s="62"/>
      <c r="T100" s="63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topLeftCell="A2" workbookViewId="0">
      <selection activeCell="B23" sqref="B23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22" t="s">
        <v>3</v>
      </c>
      <c r="B1" s="123"/>
      <c r="C1" s="122" t="s">
        <v>12</v>
      </c>
      <c r="D1" s="123"/>
      <c r="E1" s="122" t="s">
        <v>13</v>
      </c>
      <c r="F1" s="123"/>
      <c r="G1" s="122" t="s">
        <v>14</v>
      </c>
      <c r="H1" s="123"/>
      <c r="I1" s="122" t="s">
        <v>15</v>
      </c>
      <c r="J1" s="123"/>
      <c r="K1" s="122" t="s">
        <v>16</v>
      </c>
      <c r="L1" s="123"/>
      <c r="M1" s="122" t="s">
        <v>17</v>
      </c>
      <c r="N1" s="123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1:15" x14ac:dyDescent="0.25">
      <c r="O17" t="s">
        <v>64</v>
      </c>
    </row>
    <row r="19" spans="1:15" x14ac:dyDescent="0.25">
      <c r="O19" t="s">
        <v>65</v>
      </c>
    </row>
    <row r="21" spans="1:15" x14ac:dyDescent="0.25">
      <c r="A21" s="1">
        <v>1</v>
      </c>
      <c r="L21" t="s">
        <v>68</v>
      </c>
      <c r="O21" t="s">
        <v>66</v>
      </c>
    </row>
    <row r="22" spans="1:15" x14ac:dyDescent="0.25">
      <c r="A22" s="1">
        <v>3</v>
      </c>
      <c r="L22" t="s">
        <v>69</v>
      </c>
      <c r="O22" t="s">
        <v>67</v>
      </c>
    </row>
    <row r="23" spans="1:15" x14ac:dyDescent="0.25">
      <c r="A23" s="1">
        <v>6</v>
      </c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1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1:15" x14ac:dyDescent="0.25">
      <c r="G26" t="s">
        <v>73</v>
      </c>
      <c r="I26" t="s">
        <v>74</v>
      </c>
    </row>
    <row r="27" spans="1:15" x14ac:dyDescent="0.25">
      <c r="G27" t="s">
        <v>75</v>
      </c>
      <c r="I27" t="s">
        <v>76</v>
      </c>
    </row>
    <row r="28" spans="1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I2194"/>
  <sheetViews>
    <sheetView topLeftCell="A3" zoomScale="123" zoomScaleNormal="100" workbookViewId="0">
      <pane ySplit="2" topLeftCell="A5" activePane="bottomLeft" state="frozen"/>
      <selection activeCell="A3" sqref="A3"/>
      <selection pane="bottomLeft" activeCell="P12" sqref="P12"/>
    </sheetView>
  </sheetViews>
  <sheetFormatPr defaultRowHeight="15" x14ac:dyDescent="0.25"/>
  <cols>
    <col min="1" max="5" width="9.140625" style="14"/>
    <col min="6" max="6" width="1.28515625" style="14" customWidth="1"/>
    <col min="7" max="7" width="7.7109375" style="14" customWidth="1"/>
    <col min="8" max="8" width="1.42578125" style="14" customWidth="1"/>
    <col min="9" max="16" width="9.140625" style="14"/>
    <col min="17" max="27" width="9" style="14" customWidth="1"/>
    <col min="28" max="29" width="7.85546875" style="14" customWidth="1"/>
    <col min="30" max="37" width="9.140625" style="14" customWidth="1"/>
    <col min="38" max="38" width="4.140625" style="14" customWidth="1"/>
    <col min="39" max="40" width="7.28515625" style="14" customWidth="1"/>
    <col min="41" max="44" width="7" style="14" customWidth="1"/>
    <col min="45" max="51" width="9.140625" style="14" customWidth="1"/>
    <col min="52" max="55" width="9.140625" style="14"/>
    <col min="56" max="58" width="5.140625" style="14" customWidth="1"/>
    <col min="59" max="16384" width="9.140625" style="14"/>
  </cols>
  <sheetData>
    <row r="1" spans="1:61" ht="15.75" hidden="1" thickBot="1" x14ac:dyDescent="0.3"/>
    <row r="2" spans="1:61" ht="15.75" hidden="1" thickBot="1" x14ac:dyDescent="0.3">
      <c r="AO2" s="15"/>
      <c r="AP2" s="15"/>
      <c r="AQ2" s="15"/>
      <c r="AR2" s="15"/>
      <c r="AS2" s="15"/>
    </row>
    <row r="3" spans="1:61" ht="19.5" customHeight="1" thickBot="1" x14ac:dyDescent="0.3">
      <c r="A3" s="125" t="str">
        <f>Dashboard!B3</f>
        <v>Strategy 1 : PD/TG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  <c r="O3" s="78"/>
      <c r="P3" s="78"/>
      <c r="Q3" s="14" t="s">
        <v>120</v>
      </c>
      <c r="AB3" s="113" t="s">
        <v>123</v>
      </c>
      <c r="AC3" s="113"/>
      <c r="AD3" s="113"/>
      <c r="AE3" s="70"/>
      <c r="AF3" s="70"/>
      <c r="AG3" s="70"/>
      <c r="AH3" s="70"/>
      <c r="AI3" s="70"/>
      <c r="AJ3" s="70"/>
      <c r="AM3" s="103" t="s">
        <v>1</v>
      </c>
      <c r="AN3" s="103" t="s">
        <v>2</v>
      </c>
      <c r="AO3" s="92" t="s">
        <v>38</v>
      </c>
      <c r="AP3" s="93"/>
      <c r="AQ3" s="92" t="s">
        <v>84</v>
      </c>
      <c r="AR3" s="93"/>
      <c r="AS3" s="103" t="s">
        <v>42</v>
      </c>
      <c r="AT3" s="129" t="s">
        <v>10</v>
      </c>
      <c r="AU3" s="130"/>
      <c r="AV3" s="129" t="s">
        <v>11</v>
      </c>
      <c r="AW3" s="130"/>
      <c r="AX3" s="66" t="s">
        <v>10</v>
      </c>
      <c r="AY3" s="66" t="s">
        <v>11</v>
      </c>
      <c r="AZ3" s="128" t="s">
        <v>116</v>
      </c>
      <c r="BA3" s="128"/>
      <c r="BB3" s="66"/>
      <c r="BC3" s="66"/>
      <c r="BD3" s="14" t="s">
        <v>86</v>
      </c>
      <c r="BE3" s="14" t="s">
        <v>79</v>
      </c>
      <c r="BF3" s="14" t="s">
        <v>87</v>
      </c>
      <c r="BG3" s="14" t="s">
        <v>88</v>
      </c>
      <c r="BI3" s="14" t="s">
        <v>29</v>
      </c>
    </row>
    <row r="4" spans="1:61" ht="30.75" thickBot="1" x14ac:dyDescent="0.3">
      <c r="A4" s="79" t="s">
        <v>78</v>
      </c>
      <c r="B4" s="80" t="s">
        <v>125</v>
      </c>
      <c r="C4" s="80" t="s">
        <v>29</v>
      </c>
      <c r="D4" s="80" t="s">
        <v>30</v>
      </c>
      <c r="E4" s="81" t="s">
        <v>79</v>
      </c>
      <c r="F4" s="142"/>
      <c r="G4" s="71" t="s">
        <v>0</v>
      </c>
      <c r="H4" s="143"/>
      <c r="I4" s="144" t="s">
        <v>124</v>
      </c>
      <c r="J4" s="80" t="s">
        <v>29</v>
      </c>
      <c r="K4" s="80" t="s">
        <v>30</v>
      </c>
      <c r="L4" s="145" t="s">
        <v>79</v>
      </c>
      <c r="M4" s="145" t="s">
        <v>81</v>
      </c>
      <c r="N4" s="146" t="s">
        <v>82</v>
      </c>
      <c r="O4" s="142" t="s">
        <v>149</v>
      </c>
      <c r="P4" s="142" t="s">
        <v>160</v>
      </c>
      <c r="Q4" s="14" t="s">
        <v>121</v>
      </c>
      <c r="R4" s="14" t="s">
        <v>150</v>
      </c>
      <c r="S4" s="14" t="s">
        <v>151</v>
      </c>
      <c r="T4" s="14" t="s">
        <v>152</v>
      </c>
      <c r="U4" s="14" t="s">
        <v>157</v>
      </c>
      <c r="V4" s="14" t="s">
        <v>145</v>
      </c>
      <c r="W4" s="14" t="s">
        <v>146</v>
      </c>
      <c r="X4" s="14" t="s">
        <v>147</v>
      </c>
      <c r="Y4" s="14" t="s">
        <v>148</v>
      </c>
      <c r="Z4" s="14" t="s">
        <v>158</v>
      </c>
      <c r="AA4" s="14" t="s">
        <v>159</v>
      </c>
      <c r="AB4" s="82" t="s">
        <v>33</v>
      </c>
      <c r="AC4" s="82" t="s">
        <v>34</v>
      </c>
      <c r="AD4" s="82" t="s">
        <v>83</v>
      </c>
      <c r="AE4" s="147" t="s">
        <v>141</v>
      </c>
      <c r="AF4" s="147" t="s">
        <v>142</v>
      </c>
      <c r="AG4" s="147" t="s">
        <v>143</v>
      </c>
      <c r="AH4" s="147" t="s">
        <v>144</v>
      </c>
      <c r="AI4" s="147" t="s">
        <v>140</v>
      </c>
      <c r="AJ4" s="147"/>
      <c r="AK4" s="14" t="s">
        <v>125</v>
      </c>
      <c r="AL4" s="14" t="s">
        <v>124</v>
      </c>
      <c r="AM4" s="124"/>
      <c r="AN4" s="124"/>
      <c r="AO4" s="16" t="s">
        <v>1</v>
      </c>
      <c r="AP4" s="16" t="s">
        <v>2</v>
      </c>
      <c r="AQ4" s="16" t="s">
        <v>1</v>
      </c>
      <c r="AR4" s="16" t="s">
        <v>2</v>
      </c>
      <c r="AS4" s="124"/>
      <c r="AT4" s="28" t="s">
        <v>109</v>
      </c>
      <c r="AU4" s="28" t="s">
        <v>110</v>
      </c>
      <c r="AV4" s="28" t="s">
        <v>111</v>
      </c>
      <c r="AW4" s="28" t="s">
        <v>112</v>
      </c>
      <c r="AX4" s="66" t="s">
        <v>113</v>
      </c>
      <c r="AY4" s="66" t="s">
        <v>113</v>
      </c>
      <c r="AZ4" s="66" t="s">
        <v>117</v>
      </c>
      <c r="BA4" s="66" t="s">
        <v>118</v>
      </c>
      <c r="BB4" s="66"/>
      <c r="BC4" s="66"/>
      <c r="BD4" s="14" t="s">
        <v>30</v>
      </c>
      <c r="BE4" s="14" t="s">
        <v>49</v>
      </c>
      <c r="BF4" s="14" t="str">
        <f>BD4&amp;BE4</f>
        <v>BW</v>
      </c>
      <c r="BG4" s="14" t="s">
        <v>85</v>
      </c>
      <c r="BI4" s="14" t="s">
        <v>30</v>
      </c>
    </row>
    <row r="5" spans="1:61" ht="15.75" thickBot="1" x14ac:dyDescent="0.3">
      <c r="A5" s="148"/>
      <c r="B5" s="38" t="s">
        <v>4</v>
      </c>
      <c r="C5" s="149"/>
      <c r="D5" s="150"/>
      <c r="E5" s="151"/>
      <c r="G5" s="67" t="str">
        <f>IF(Dashboard!N5="","",Dashboard!N5)</f>
        <v>P</v>
      </c>
      <c r="I5" s="148" t="s">
        <v>7</v>
      </c>
      <c r="J5" s="149"/>
      <c r="K5" s="150"/>
      <c r="L5" s="38"/>
      <c r="M5" s="38"/>
      <c r="N5" s="151"/>
      <c r="AB5" s="26"/>
      <c r="AC5" s="26"/>
      <c r="AD5" s="26"/>
      <c r="AI5" s="14" t="str">
        <f t="shared" ref="AI5:AI9" si="0">IF(OR(AB5="Y",AC5="Y",AD5="Y"),"T","")</f>
        <v/>
      </c>
      <c r="AK5" s="14" t="str">
        <f t="shared" ref="AK5:AK9" si="1">IF(AB5="Y","T-C",IF(AC5="Y","T-B",IF(AD5="Y","T-T","PD")))</f>
        <v>PD</v>
      </c>
      <c r="AL5" s="14" t="s">
        <v>7</v>
      </c>
      <c r="AM5" s="14">
        <f>IF(Dashboard!N5="P",1,"")</f>
        <v>1</v>
      </c>
      <c r="AN5" s="14" t="str">
        <f>IF(Dashboard!N5="B",1,"")</f>
        <v/>
      </c>
      <c r="BD5" s="14" t="s">
        <v>30</v>
      </c>
      <c r="BE5" s="14" t="s">
        <v>48</v>
      </c>
      <c r="BF5" s="14" t="str">
        <f t="shared" ref="BF5:BF7" si="2">BD5&amp;BE5</f>
        <v>BL</v>
      </c>
      <c r="BG5" s="14" t="s">
        <v>89</v>
      </c>
      <c r="BI5" s="14" t="s">
        <v>30</v>
      </c>
    </row>
    <row r="6" spans="1:61" ht="15.75" thickBot="1" x14ac:dyDescent="0.3">
      <c r="A6" s="136"/>
      <c r="B6" s="38" t="str">
        <f t="shared" ref="B6:B10" si="3">IF(G5="","",IF(AK5=AK6,"",AK6))</f>
        <v/>
      </c>
      <c r="C6" s="152"/>
      <c r="D6" s="153"/>
      <c r="E6" s="135"/>
      <c r="G6" s="67" t="str">
        <f>IF(Dashboard!N6="","",Dashboard!N6)</f>
        <v>P</v>
      </c>
      <c r="I6" s="148" t="str">
        <f t="shared" ref="I6:I10" si="4">IF(AL5=AL6,"",AL6)</f>
        <v/>
      </c>
      <c r="J6" s="152"/>
      <c r="K6" s="153"/>
      <c r="L6" s="26"/>
      <c r="M6" s="26"/>
      <c r="N6" s="135"/>
      <c r="AB6" s="26"/>
      <c r="AC6" s="26"/>
      <c r="AD6" s="26"/>
      <c r="AI6" s="14" t="str">
        <f t="shared" si="0"/>
        <v/>
      </c>
      <c r="AK6" s="14" t="str">
        <f t="shared" si="1"/>
        <v>PD</v>
      </c>
      <c r="AL6" s="14" t="str">
        <f t="shared" ref="AL6:AL9" si="5">IF(G5="","",IF(AB6="Y","T-C",IF(AC6="Y","T-B",IF(AD6="Y","T-T",IF(AL5="TG","TG",IF(G5="","",IF(AB6="Y","T-C",IF(AC6="Y","T-B",IF(AD6="Y","T-T",IF(AL5="TG","TG",IF(OR(AND(AL5="T-T",AL4="T-T",L4&amp;L5="LL"),AND(OR(AL5="T-B",AL5="T-C"),L5="L")),"TG",AL5)))))))))))</f>
        <v>TG</v>
      </c>
      <c r="AM6" s="14">
        <f>IF(Dashboard!N6="P",IF(AM5="",1,AM5+1),"")</f>
        <v>2</v>
      </c>
      <c r="AN6" s="14" t="str">
        <f>IF(Dashboard!N6="B",IF(AN5="",1,AN5+1),"")</f>
        <v/>
      </c>
      <c r="BD6" s="14" t="s">
        <v>85</v>
      </c>
      <c r="BE6" s="14" t="s">
        <v>49</v>
      </c>
      <c r="BF6" s="14" t="str">
        <f t="shared" si="2"/>
        <v>L5W</v>
      </c>
      <c r="BG6" s="14" t="s">
        <v>90</v>
      </c>
    </row>
    <row r="7" spans="1:61" ht="15.75" thickBot="1" x14ac:dyDescent="0.3">
      <c r="A7" s="136"/>
      <c r="B7" s="38" t="str">
        <f t="shared" si="3"/>
        <v/>
      </c>
      <c r="C7" s="152"/>
      <c r="D7" s="153"/>
      <c r="E7" s="135"/>
      <c r="G7" s="67" t="str">
        <f>IF(Dashboard!N7="","",Dashboard!N7)</f>
        <v>P</v>
      </c>
      <c r="I7" s="148" t="str">
        <f t="shared" si="4"/>
        <v/>
      </c>
      <c r="J7" s="152"/>
      <c r="K7" s="153"/>
      <c r="L7" s="26"/>
      <c r="M7" s="26"/>
      <c r="N7" s="135"/>
      <c r="AB7" s="26"/>
      <c r="AC7" s="26"/>
      <c r="AD7" s="26"/>
      <c r="AI7" s="14" t="str">
        <f t="shared" si="0"/>
        <v/>
      </c>
      <c r="AK7" s="14" t="str">
        <f t="shared" si="1"/>
        <v>PD</v>
      </c>
      <c r="AL7" s="14" t="str">
        <f t="shared" si="5"/>
        <v>TG</v>
      </c>
      <c r="AM7" s="14">
        <f>IF(Dashboard!N7="P",IF(AM6="",1,AM6+1),"")</f>
        <v>3</v>
      </c>
      <c r="AN7" s="14" t="str">
        <f>IF(Dashboard!N7="B",IF(AN6="",1,AN6+1),"")</f>
        <v/>
      </c>
      <c r="BD7" s="14" t="s">
        <v>90</v>
      </c>
      <c r="BE7" s="14" t="s">
        <v>49</v>
      </c>
      <c r="BF7" s="14" t="str">
        <f t="shared" si="2"/>
        <v>L6W</v>
      </c>
      <c r="BG7" s="14" t="s">
        <v>91</v>
      </c>
    </row>
    <row r="8" spans="1:61" ht="15.75" thickBot="1" x14ac:dyDescent="0.3">
      <c r="A8" s="136"/>
      <c r="B8" s="38" t="str">
        <f t="shared" si="3"/>
        <v/>
      </c>
      <c r="C8" s="152"/>
      <c r="D8" s="153"/>
      <c r="E8" s="135"/>
      <c r="G8" s="67" t="str">
        <f>IF(Dashboard!N8="","",Dashboard!N8)</f>
        <v>P</v>
      </c>
      <c r="I8" s="148" t="str">
        <f t="shared" si="4"/>
        <v/>
      </c>
      <c r="J8" s="152"/>
      <c r="K8" s="153"/>
      <c r="L8" s="26"/>
      <c r="M8" s="26"/>
      <c r="N8" s="135"/>
      <c r="AB8" s="26"/>
      <c r="AC8" s="26"/>
      <c r="AD8" s="26"/>
      <c r="AI8" s="14" t="str">
        <f t="shared" si="0"/>
        <v/>
      </c>
      <c r="AK8" s="14" t="str">
        <f t="shared" si="1"/>
        <v>PD</v>
      </c>
      <c r="AL8" s="14" t="str">
        <f t="shared" si="5"/>
        <v>TG</v>
      </c>
      <c r="AM8" s="14">
        <f>IF(Dashboard!N8="P",IF(AM7="",1,AM7+1),"")</f>
        <v>4</v>
      </c>
      <c r="AN8" s="14" t="str">
        <f>IF(Dashboard!N8="B",IF(AN7="",1,AN7+1),"")</f>
        <v/>
      </c>
      <c r="BD8" s="14" t="s">
        <v>91</v>
      </c>
      <c r="BE8" s="14" t="s">
        <v>49</v>
      </c>
      <c r="BF8" s="14" t="str">
        <f t="shared" ref="BF8:BF11" si="6">BD8&amp;BE8</f>
        <v>L7W</v>
      </c>
      <c r="BG8" s="14" t="s">
        <v>92</v>
      </c>
    </row>
    <row r="9" spans="1:61" ht="15.75" thickBot="1" x14ac:dyDescent="0.3">
      <c r="A9" s="138"/>
      <c r="B9" s="38" t="str">
        <f t="shared" si="3"/>
        <v/>
      </c>
      <c r="C9" s="154"/>
      <c r="D9" s="155"/>
      <c r="E9" s="139"/>
      <c r="G9" s="67" t="str">
        <f>IF(Dashboard!N9="","",Dashboard!N9)</f>
        <v>P</v>
      </c>
      <c r="I9" s="148" t="str">
        <f t="shared" si="4"/>
        <v/>
      </c>
      <c r="J9" s="154"/>
      <c r="K9" s="155"/>
      <c r="L9" s="27"/>
      <c r="M9" s="27">
        <v>0</v>
      </c>
      <c r="N9" s="139"/>
      <c r="AB9" s="26"/>
      <c r="AC9" s="26"/>
      <c r="AD9" s="26"/>
      <c r="AI9" s="14" t="str">
        <f t="shared" si="0"/>
        <v/>
      </c>
      <c r="AK9" s="14" t="str">
        <f t="shared" si="1"/>
        <v>PD</v>
      </c>
      <c r="AL9" s="14" t="str">
        <f t="shared" si="5"/>
        <v>TG</v>
      </c>
      <c r="AM9" s="14">
        <f>IF(Dashboard!N9="P",IF(AM8="",1,AM8+1),"")</f>
        <v>5</v>
      </c>
      <c r="AN9" s="14" t="str">
        <f>IF(Dashboard!N9="B",IF(AN8="",1,AN8+1),"")</f>
        <v/>
      </c>
      <c r="AU9" s="14" t="s">
        <v>153</v>
      </c>
      <c r="AW9" s="14" t="s">
        <v>154</v>
      </c>
      <c r="AX9" s="14" t="s">
        <v>155</v>
      </c>
      <c r="AY9" s="14" t="s">
        <v>156</v>
      </c>
      <c r="BD9" s="14" t="s">
        <v>92</v>
      </c>
      <c r="BE9" s="14" t="s">
        <v>49</v>
      </c>
      <c r="BF9" s="14" t="str">
        <f t="shared" si="6"/>
        <v>L8W</v>
      </c>
      <c r="BG9" s="14" t="s">
        <v>93</v>
      </c>
    </row>
    <row r="10" spans="1:61" ht="15.75" thickBot="1" x14ac:dyDescent="0.3">
      <c r="A10" s="148" t="str">
        <f>IF(G9="","",IF(AND(D10="",K10=""),"P"&amp;(V10+X10),IF(AND(C10="",J10=""),"B"&amp;(W10+Y10),IF(AND(C10="",K10=""),IF(W10&gt;X10,"B"&amp;(W10-X10),IF(W10=X10,"NB","P"&amp;(X10-W10))),IF(AND(D10="",J10=""),IF(V10&gt;Y10,"P"&amp;(V10-Y10),IF(V10=Y10,"NB","B"&amp;(Y10-V10))))))))</f>
        <v>P2</v>
      </c>
      <c r="B10" s="38" t="str">
        <f t="shared" si="3"/>
        <v>T-B</v>
      </c>
      <c r="C10" s="149" t="str">
        <f>IF(G9="","",IF(AK10="PD",IF(AS10="P",AU10,""),AE10))</f>
        <v>B</v>
      </c>
      <c r="D10" s="150" t="str">
        <f>IF(G9="","",IF(AK10="PD",IF(AS10="B",AU10,""),AF10))</f>
        <v/>
      </c>
      <c r="E10" s="151" t="str">
        <f>IF(G10="","",IF(G10="P",IF(C10="","L","W"),IF(D10="","L","W")))</f>
        <v>L</v>
      </c>
      <c r="G10" s="67" t="str">
        <f>IF(Dashboard!N10="","",Dashboard!N10)</f>
        <v>B</v>
      </c>
      <c r="I10" s="148" t="str">
        <f t="shared" si="4"/>
        <v>T-B</v>
      </c>
      <c r="J10" s="156" t="str">
        <f>IF(G9="","",IF(AL10="TG",IF(G8="B",IF(AND(AW10=C10,LEN(C10)&gt;0,NOT(C10="B")),LEFT(C10)&amp;(IF((AX10-3)&lt;0,"",AX10-3)),AW10),""),AG10))</f>
        <v>B</v>
      </c>
      <c r="K10" s="157" t="str">
        <f>IF(G9="","",IF(AL10="TG",IF(G8="P",IF(AND(AW10=D10,LEN(D10)&gt;0,NOT(C10="B")),LEFT(D10)&amp;IF((AX10-3)&lt;0,"",AX10-3),AW10),""),AH10))</f>
        <v/>
      </c>
      <c r="L10" s="140" t="str">
        <f>IF(G10="","",IF(G10="P",IF(J10="","L","W"),IF(K10="","L","W")))</f>
        <v>L</v>
      </c>
      <c r="M10" s="140">
        <f>IF(G10="","",IF(L10="W",0+AY10,0-AY10)+IF(E10="W",0+AX10,0-AX10)+IF(Q10="S",0,M9))</f>
        <v>-2</v>
      </c>
      <c r="N10" s="135" t="str">
        <f>IF(G9="","",IF(Q10="S","",IF(M10&gt;0,M10,IF(U10="R",M10,""))))</f>
        <v/>
      </c>
      <c r="O10" s="158">
        <f>IF(G10="","",IF(A10="NB",O9,IF(N10="",SUM($N$5:$N10)+M10,SUM($N$5:$N10))))</f>
        <v>-2</v>
      </c>
      <c r="P10" s="158">
        <f>IF(L10="W",0+AY10,0-AY10)+IF(E10="W",0+AX10,0-AX10)</f>
        <v>-2</v>
      </c>
      <c r="Q10" s="14" t="s">
        <v>122</v>
      </c>
      <c r="R10" s="14">
        <f>IF(Q10="S",1,R9+1)</f>
        <v>1</v>
      </c>
      <c r="S10" s="158" t="str">
        <f>IF(G10="","",(IF(AND(E9&amp;E10="WW",OR(Q9&amp;Q10="SC",Q9&amp;Q10="CC")),"Y",IF(AND(E8&amp;E9&amp;E10="WLW",AU10&lt;&gt;"B",OR(E8&amp;E9&amp;E10="SCC",E8&amp;E9&amp;E10="CCC")),"Y","N"))))</f>
        <v>N</v>
      </c>
      <c r="T10" s="14" t="str">
        <f>IF(G10="","",IF(AND(L9&amp;L10="WW",OR(Q9&amp;Q10="SC",Q9&amp;Q10="CC")),"Y",IF(AND(L8&amp;L9&amp;L10="WLW",AW10&lt;&gt;"B",OR(Q8&amp;Q9&amp;Q10="SCC",Q8&amp;Q9&amp;Q10="CCC")),"Y","N")))</f>
        <v>N</v>
      </c>
      <c r="U10" s="14" t="str">
        <f>IF(G10="","",IF(AND(M10&lt;0,R10&gt;2,M10&gt;=(2-R10)),"R","N"))</f>
        <v>N</v>
      </c>
      <c r="V10" s="14">
        <f t="shared" ref="V10:V52" si="7">IF(C10="B",1,IF(REPLACE(C10,1,1,"")="",0,REPLACE(C10,1,1,"")))</f>
        <v>1</v>
      </c>
      <c r="W10" s="14">
        <f t="shared" ref="W10:W52" si="8">IF(D10="B",1,IF(REPLACE(D10,1,1,"")="",0,REPLACE(D10,1,1,"")))</f>
        <v>0</v>
      </c>
      <c r="X10" s="14">
        <f>IF(J10="B",1,IF(REPLACE(J10,1,1,"")="",0,REPLACE(J10,1,1,"")))</f>
        <v>1</v>
      </c>
      <c r="Y10" s="14">
        <f>IF(K10="B",1,IF(REPLACE(K10,1,1,"")="",0,REPLACE(K10,1,1,"")))</f>
        <v>0</v>
      </c>
      <c r="Z10" s="14">
        <f>IF(AND(V10=X10,LEFT(X10)="L",REPLACE(X10,1,1,"")&gt;=5),"L"&amp;(REPLACE(X10,1,1,"")-3),X10)</f>
        <v>1</v>
      </c>
      <c r="AA10" s="14">
        <f>IF(AND(W10=Y10,LEFT(Y10)="L",REPLACE(Y10,1,1,"")&gt;=5),"L"&amp;(REPLACE(Y10,1,1,"")-3),Y10)</f>
        <v>0</v>
      </c>
      <c r="AB10" s="46" t="str">
        <f>IF(AO10="10101","Y",IF(AP10="10101","Y","N"))</f>
        <v>N</v>
      </c>
      <c r="AC10" s="46" t="str">
        <f>IF(AO10="12345","Y",IF(AP10="12345","Y","N"))</f>
        <v>Y</v>
      </c>
      <c r="AD10" s="46" t="str">
        <f>IF(AQ10="120012","Y",IF(AR10="120012","Y","N"))</f>
        <v>N</v>
      </c>
      <c r="AE10" s="141" t="str">
        <f>IF(AK10="T-T",IF(G8="B",AU10,""),IF(AK10="T-C",IF(G9="B",AU10,""),IF(AK10="T-B",IF(G9="P",AU10,""),"")))</f>
        <v>B</v>
      </c>
      <c r="AF10" s="141" t="str">
        <f>IF(AK10="T-T",IF(G8="P",AU10,""),IF(AK10="T-C",IF(G9="P",AU10,""),IF(AK10="T-B",IF(G9="B",AU10,""),"")))</f>
        <v/>
      </c>
      <c r="AG10" s="141" t="str">
        <f>IF(AK10="T-T",IF(G8="B",AW10,""),IF(AK10="T-C",IF(G9="B",AW10,""),IF(AK10="T-B",IF(G9="P",AW10,""),"")))</f>
        <v>B</v>
      </c>
      <c r="AH10" s="141" t="str">
        <f>IF(AK10="T-T",IF(G8="P",AW10,""),IF(AK10="T-C",IF(G9="P",AW10,""),IF(AK10="T-B",IF(G9="B",AW10,""),"")))</f>
        <v/>
      </c>
      <c r="AK10" s="14" t="str">
        <f>IF(G9="","",IF(AB10="Y","T-C",IF(AC10="Y","T-B",IF(AD10="Y","T-T",IF(AK9="PD","PD",IF(OR(AND(AK9="T-T",AK8="T-T",L8&amp;L9="LL"),AND(OR(AK9="T-B",AK9="T-C"),L9="L")),"PD",AK9))))))</f>
        <v>T-B</v>
      </c>
      <c r="AL10" s="14" t="str">
        <f>IF(G9="","",IF(AB10="Y","T-C",IF(AC10="Y","T-B",IF(AD10="Y","T-T",IF(AL9="TG","TG",IF(G9="","",IF(AB10="Y","T-C",IF(AC10="Y","T-B",IF(AD10="Y","T-T",IF(AL9="TG","TG",IF(OR(AND(AL9="T-T",AL8="T-T",L8&amp;L9="LL"),AND(OR(AL9="T-B",AL9="T-C"),L9="L")),"TG",AL9)))))))))))</f>
        <v>T-B</v>
      </c>
      <c r="AM10" s="14" t="str">
        <f>IF(Dashboard!N10="P",IF(AM9="",1,AM9+1),"")</f>
        <v/>
      </c>
      <c r="AN10" s="14">
        <f>IF(Dashboard!N10="B",IF(AN9="",1,AN9+1),"")</f>
        <v>1</v>
      </c>
      <c r="AO10" s="14" t="str">
        <f t="shared" ref="AO10:AP25" si="9">IF(AM5="",0,AM5)&amp;IF(AM6="",0,AM6)&amp;IF(AM7="",0,AM7)&amp;IF(AM8="",0,AM8)&amp;IF(AM9="",0,AM9)</f>
        <v>12345</v>
      </c>
      <c r="AP10" s="14" t="str">
        <f t="shared" si="9"/>
        <v>00000</v>
      </c>
      <c r="AS10" s="14" t="str">
        <f>IF(COUNTBLANK(AM5:AM9)&gt;2,"B","P")</f>
        <v>P</v>
      </c>
      <c r="AT10" s="14" t="str">
        <f>IF(C9="",D9,C9)&amp;E9</f>
        <v/>
      </c>
      <c r="AU10" s="14" t="str">
        <f>IF(OR(Q10="S",S9="Y"),"B",IFERROR(VLOOKUP(AT10,$BF$3:$BG$100,2,FALSE),""))</f>
        <v>B</v>
      </c>
      <c r="AV10" s="14" t="str">
        <f>IF(J9="",K9,J9)&amp;L9</f>
        <v/>
      </c>
      <c r="AW10" s="14" t="str">
        <f>IF(Q10="S","B",IFERROR(VLOOKUP(AV10,$BF$3:$BG$100,2,FALSE),""))</f>
        <v>B</v>
      </c>
      <c r="AX10" s="14">
        <f>IF(AU10="","",(IF(REPLACE(AU10,1,1,"")="",1,REPLACE(AU10,1,1,""))))</f>
        <v>1</v>
      </c>
      <c r="AY10" s="14">
        <f>IF(REPLACE(AW10, 1, 1, "")="",1,REPLACE(AW10, 1, 1, ""))</f>
        <v>1</v>
      </c>
      <c r="BD10" s="14" t="s">
        <v>93</v>
      </c>
      <c r="BE10" s="14" t="s">
        <v>49</v>
      </c>
      <c r="BF10" s="14" t="str">
        <f t="shared" si="6"/>
        <v>L9W</v>
      </c>
      <c r="BG10" s="14" t="s">
        <v>94</v>
      </c>
    </row>
    <row r="11" spans="1:61" ht="15.75" thickBot="1" x14ac:dyDescent="0.3">
      <c r="A11" s="148" t="str">
        <f>IF(G10="","",IF(AND(D11="",K11=""),"P"&amp;(V11+X11),IF(AND(C11="",J11=""),"B"&amp;(W11+Y11),IF(AND(C11="",K11=""),IF(W11&gt;X11,"B"&amp;(W11-X11),IF(W11=X11,"NB","P"&amp;(X11-W11))),IF(AND(D11="",J11=""),IF(V11&gt;Y11,"P"&amp;(V11-Y11),IF(V11=Y11,"NB","B"&amp;(Y11-V11))))))))</f>
        <v>NB</v>
      </c>
      <c r="B11" s="38" t="str">
        <f>IF(G10="","",IF(AK10=AK11,"",AK11))</f>
        <v>PD</v>
      </c>
      <c r="C11" s="149" t="str">
        <f>IF(G10="","",IF(AK11="PD",IF(AS11="P",AU11,""),AE11))</f>
        <v>F2</v>
      </c>
      <c r="D11" s="150" t="str">
        <f>IF(G10="","",IF(AK11="PD",IF(AS11="B",AU11,""),AF11))</f>
        <v/>
      </c>
      <c r="E11" s="151" t="str">
        <f t="shared" ref="E11:E64" si="10">IF(G11="","",IF(G11="P",IF(C11="","L","W"),IF(D11="","L","W")))</f>
        <v>L</v>
      </c>
      <c r="G11" s="67" t="str">
        <f>IF(Dashboard!N11="","",Dashboard!N11)</f>
        <v>B</v>
      </c>
      <c r="I11" s="148" t="str">
        <f t="shared" ref="I11:I74" si="11">IF(AL10=AL11,"",AL11)</f>
        <v>TG</v>
      </c>
      <c r="J11" s="156" t="str">
        <f>IF(G10="","",IF(AL11="TG",IF(G9="B",IF(AND(AW11=C11,LEN(C11)&gt;0,NOT(C11="B")),LEFT(C11)&amp;(IF((AX11-3)&lt;0,"",AX11-3)),AW11),""),AG11))</f>
        <v/>
      </c>
      <c r="K11" s="157" t="str">
        <f>IF(G10="","",IF(AL11="TG",IF(G9="P",IF(AND(AW11=D11,LEN(D11)&gt;0,NOT(C11="B")),LEFT(D11)&amp;IF((AX11-3)&lt;0,"",AX11-3),AW11),""),AH11))</f>
        <v>F2</v>
      </c>
      <c r="L11" s="140" t="str">
        <f t="shared" ref="L11:L74" si="12">IF(G11="","",IF(G11="P",IF(J11="","L","W"),IF(K11="","L","W")))</f>
        <v>W</v>
      </c>
      <c r="M11" s="140">
        <f>IF(G11="","",IF(L11="W",0+AY11,0-AY11)+IF(E11="W",0+AX11,0-AX11)+IF(Q11="S",0,M10))</f>
        <v>-2</v>
      </c>
      <c r="N11" s="135" t="str">
        <f t="shared" ref="N11:N74" si="13">IF(G10="","",IF(Q11="S","",IF(M11&gt;0,M11,IF(U11="R",M11,""))))</f>
        <v/>
      </c>
      <c r="O11" s="158">
        <f>IF(G11="","",IF(A11="NB",O10,IF(N11="",SUM($N$5:$N11)+M11,SUM($N$5:$N11))))</f>
        <v>-2</v>
      </c>
      <c r="P11" s="158">
        <f t="shared" ref="P11:P74" si="14">IF(L11="W",0+AY11,0-AY11)+IF(E11="W",0+AX11,0-AX11)</f>
        <v>0</v>
      </c>
      <c r="Q11" s="14" t="str">
        <f>IF(G10="","",IF(U10="R","S",IF(Q10="S","C",IF(M10&gt;0,"S","C"))))</f>
        <v>C</v>
      </c>
      <c r="R11" s="14">
        <f t="shared" ref="R11:R57" si="15">IF(Q11="S",1,R10+1)</f>
        <v>2</v>
      </c>
      <c r="S11" s="158" t="str">
        <f>IF(G11="","",(IF(AND(E10&amp;E11="WW",OR(Q10&amp;Q11="SC",Q10&amp;Q11="CC")),"Y",IF(AND(E9&amp;E10&amp;E11="WLW",AU11&lt;&gt;"B",OR(E9&amp;E10&amp;E11="SCC",E9&amp;E10&amp;E11="CCC")),"Y","N"))))</f>
        <v>N</v>
      </c>
      <c r="T11" s="14" t="str">
        <f>IF(G11="","",IF(AND(L10&amp;L11="WW",OR(Q10&amp;Q11="SC",Q10&amp;Q11="CC")),"Y",IF(AND(L9&amp;L10&amp;L11="WLW",AW11&lt;&gt;"B",OR(Q9&amp;Q10&amp;Q11="SCC",Q9&amp;Q10&amp;Q11="CCC")),"Y","N")))</f>
        <v>N</v>
      </c>
      <c r="U11" s="14" t="str">
        <f t="shared" ref="U11:U74" si="16">IF(G11="","",IF(AND(M11&lt;0,R11&gt;2,M11&gt;=(2-R11)),"R","N"))</f>
        <v>N</v>
      </c>
      <c r="V11" s="14" t="str">
        <f t="shared" si="7"/>
        <v>2</v>
      </c>
      <c r="W11" s="14">
        <f t="shared" si="8"/>
        <v>0</v>
      </c>
      <c r="X11" s="14">
        <f>IF(J11="B",1,IF(REPLACE(J11,1,1,"")="",0,REPLACE(J11,1,1,"")))</f>
        <v>0</v>
      </c>
      <c r="Y11" s="14" t="str">
        <f>IF(K11="B",1,IF(REPLACE(K11,1,1,"")="",0,REPLACE(K11,1,1,"")))</f>
        <v>2</v>
      </c>
      <c r="Z11" s="14">
        <f t="shared" ref="Z11:Z74" si="17">IF(AND(V11=X11,LEFT(X11)="L",REPLACE(X11,1,1,"")&gt;=5),"L"&amp;(REPLACE(X11,1,1,"")-3),X11)</f>
        <v>0</v>
      </c>
      <c r="AA11" s="14" t="str">
        <f t="shared" ref="AA11:AA74" si="18">IF(AND(W11=Y11,LEFT(Y11)="L",REPLACE(Y11,1,1,"")&gt;=5),"L"&amp;(REPLACE(Y11,1,1,"")-3),Y11)</f>
        <v>2</v>
      </c>
      <c r="AB11" s="46" t="str">
        <f t="shared" ref="AB11:AB74" si="19">IF(AO11="10101","Y",IF(AP11="10101","Y","N"))</f>
        <v>N</v>
      </c>
      <c r="AC11" s="46" t="str">
        <f t="shared" ref="AC11:AC74" si="20">IF(AO11="12345","Y",IF(AP11="12345","Y","N"))</f>
        <v>N</v>
      </c>
      <c r="AD11" s="46" t="str">
        <f t="shared" ref="AD11:AD74" si="21">IF(AQ11="120012","Y",IF(AR11="120012","Y","N"))</f>
        <v>N</v>
      </c>
      <c r="AE11" s="141" t="str">
        <f>IF(AK11="T-T",IF(G9="B",AU11,""),IF(AK11="T-C",IF(G10="B",AU11,""),IF(AK11="T-B",IF(G10="P",AU11,""),"")))</f>
        <v/>
      </c>
      <c r="AF11" s="141" t="str">
        <f>IF(AK11="T-T",IF(G9="P",AU11,""),IF(AK11="T-C",IF(G10="P",AU11,""),IF(AK11="T-B",IF(G10="B",AU11,""),"")))</f>
        <v/>
      </c>
      <c r="AG11" s="141" t="str">
        <f>IF(AK11="T-T",IF(G9="B",AW11,""),IF(AK11="T-C",IF(G10="B",AW11,""),IF(AK11="T-B",IF(G10="P",AW11,""),"")))</f>
        <v/>
      </c>
      <c r="AH11" s="141" t="str">
        <f>IF(AK11="T-T",IF(G9="P",AW11,""),IF(AK11="T-C",IF(G10="P",AW11,""),IF(AK11="T-B",IF(G10="B",AW11,""),"")))</f>
        <v/>
      </c>
      <c r="AK11" s="14" t="str">
        <f>IF(G10="","",IF(AB11="Y","T-C",IF(AC11="Y","T-B",IF(AD11="Y","T-T",IF(AK10="PD","PD",IF(OR(AND(AK10="T-T",AK9="T-T",L9&amp;L10="LL"),AND(OR(AK10="T-B",AK10="T-C"),L10="L")),"PD",AK10))))))</f>
        <v>PD</v>
      </c>
      <c r="AL11" s="14" t="str">
        <f t="shared" ref="AL11:AL74" si="22">IF(G10="","",IF(AB11="Y","T-C",IF(AC11="Y","T-B",IF(AD11="Y","T-T",IF(AL10="TG","TG",IF(G10="","",IF(AB11="Y","T-C",IF(AC11="Y","T-B",IF(AD11="Y","T-T",IF(AL10="TG","TG",IF(OR(AND(AL10="T-T",AL9="T-T",L9&amp;L10="LL"),AND(OR(AL10="T-B",AL10="T-C"),L10="L")),"TG",AL10)))))))))))</f>
        <v>TG</v>
      </c>
      <c r="AM11" s="14" t="str">
        <f>IF(Dashboard!N11="P",IF(AM10="",1,AM10+1),"")</f>
        <v/>
      </c>
      <c r="AN11" s="14">
        <f>IF(Dashboard!N11="B",IF(AN10="",1,AN10+1),"")</f>
        <v>2</v>
      </c>
      <c r="AO11" s="14" t="str">
        <f t="shared" si="9"/>
        <v>23450</v>
      </c>
      <c r="AP11" s="14" t="str">
        <f t="shared" si="9"/>
        <v>00001</v>
      </c>
      <c r="AQ11" s="14" t="str">
        <f>IF(AM5="",0,AM5)&amp;IF(AM6="",0,AM6)&amp;IF(AM7="",0,AM7)&amp;IF(AM8="",0,AM8)&amp;IF(AM9="",0,AM9)&amp;IF(AM10="",0,AM10)</f>
        <v>123450</v>
      </c>
      <c r="AR11" s="14" t="str">
        <f>IF(AN5="",0,AN5)&amp;IF(AN6="",0,AN6)&amp;IF(AN7="",0,AN7)&amp;IF(AN8="",0,AN8)&amp;IF(AN9="",0,AN9)&amp;IF(AN10="",0,AN10)</f>
        <v>000001</v>
      </c>
      <c r="AS11" s="14" t="str">
        <f t="shared" ref="AS11:AS74" si="23">IF(COUNTBLANK(AM6:AM10)&gt;2,"B","P")</f>
        <v>P</v>
      </c>
      <c r="AT11" s="14" t="str">
        <f>IF(C10="",D10,C10)&amp;E10</f>
        <v>BL</v>
      </c>
      <c r="AU11" s="14" t="str">
        <f>IF(OR(Q11="S",S10="Y"),"B",IFERROR(VLOOKUP(AT11,$BF$3:$BG$100,2,FALSE),""))</f>
        <v>F2</v>
      </c>
      <c r="AV11" s="14" t="str">
        <f>IF(J10="",K10,J10)&amp;L10</f>
        <v>BL</v>
      </c>
      <c r="AW11" s="14" t="str">
        <f>IF(OR(Q11="S",T10="Y"),"B",IFERROR(VLOOKUP(AV11,$BF$3:$BG$100,2,FALSE),""))</f>
        <v>F2</v>
      </c>
      <c r="AX11" s="14" t="str">
        <f t="shared" ref="AX11:AX25" si="24">IF(AU11="","",(IF(REPLACE(AU11,1,1,"")="",1,REPLACE(AU11,1,1,""))))</f>
        <v>2</v>
      </c>
      <c r="AY11" s="14" t="str">
        <f t="shared" ref="AY11:AY50" si="25">IF(REPLACE(AW11, 1, 1, "")="",1,REPLACE(AW11, 1, 1, ""))</f>
        <v>2</v>
      </c>
      <c r="BD11" s="14" t="s">
        <v>94</v>
      </c>
      <c r="BE11" s="14" t="s">
        <v>49</v>
      </c>
      <c r="BF11" s="14" t="str">
        <f t="shared" si="6"/>
        <v>L10W</v>
      </c>
      <c r="BG11" s="14" t="s">
        <v>95</v>
      </c>
    </row>
    <row r="12" spans="1:61" ht="15.75" thickBot="1" x14ac:dyDescent="0.3">
      <c r="A12" s="148" t="str">
        <f>IF(G11="","",IF(AND(D12="",K12=""),"P"&amp;(V12+X12),IF(AND(C12="",J12=""),"B"&amp;(W12+Y12),IF(AND(C12="",K12=""),IF(W12&gt;X12,"B"&amp;(W12-X12),IF(W12=X12,"NB","P"&amp;(X12-W12))),IF(AND(D12="",J12=""),IF(V12&gt;Y12,"P"&amp;(V12-Y12),IF(V12=Y12,"NB","B"&amp;(Y12-V12))))))))</f>
        <v>P4</v>
      </c>
      <c r="B12" s="38" t="str">
        <f>IF(G11="","",IF(AK11=AK12,"",AK12))</f>
        <v/>
      </c>
      <c r="C12" s="149" t="str">
        <f>IF(G11="","",IF(AK12="PD",IF(AS12="P",AU12,""),AE12))</f>
        <v>F3</v>
      </c>
      <c r="D12" s="150" t="str">
        <f>IF(G11="","",IF(AK12="PD",IF(AS12="B",AU12,""),AF12))</f>
        <v/>
      </c>
      <c r="E12" s="151" t="str">
        <f t="shared" si="10"/>
        <v>L</v>
      </c>
      <c r="G12" s="67" t="str">
        <f>IF(Dashboard!N12="","",Dashboard!N12)</f>
        <v>B</v>
      </c>
      <c r="I12" s="148" t="str">
        <f t="shared" si="11"/>
        <v/>
      </c>
      <c r="J12" s="156" t="str">
        <f>IF(G11="","",IF(AL12="TG",IF(G10="B",IF(AND(AW12=C12,LEN(C12)&gt;0,NOT(C12="B")),LEFT(C12)&amp;(IF((AX12-3)&lt;0,"",AX12-3)),AW12),""),AG12))</f>
        <v>B</v>
      </c>
      <c r="K12" s="157" t="str">
        <f>IF(G11="","",IF(AL12="TG",IF(G10="P",IF(AND(AW12=D12,LEN(D12)&gt;0,NOT(C12="B")),LEFT(D12)&amp;IF((AX12-3)&lt;0,"",AX12-3),AW12),""),AH12))</f>
        <v/>
      </c>
      <c r="L12" s="140" t="str">
        <f t="shared" si="12"/>
        <v>L</v>
      </c>
      <c r="M12" s="140">
        <f>IF(G12="","",IF(L12="W",0+AY12,0-AY12)+IF(E12="W",0+AX12,0-AX12)+IF(Q12="S",0,M11))</f>
        <v>-6</v>
      </c>
      <c r="N12" s="135" t="str">
        <f t="shared" si="13"/>
        <v/>
      </c>
      <c r="O12" s="158">
        <f>IF(G12="","",IF(A12="NB",O11,IF(N12="",SUM($N$5:$N12)+M12,SUM($N$5:$N12))))</f>
        <v>-6</v>
      </c>
      <c r="P12" s="158">
        <f t="shared" si="14"/>
        <v>-4</v>
      </c>
      <c r="Q12" s="14" t="str">
        <f t="shared" ref="Q12:Q75" si="26">IF(G11="","",IF(U11="R","S",IF(Q11="S","C",IF(M11&gt;0,"S","C"))))</f>
        <v>C</v>
      </c>
      <c r="R12" s="14">
        <f t="shared" si="15"/>
        <v>3</v>
      </c>
      <c r="S12" s="158" t="str">
        <f>IF(G12="","",(IF(AND(E11&amp;E12="WW",OR(Q11&amp;Q12="SC",Q11&amp;Q12="CC")),"Y",IF(AND(E10&amp;E11&amp;E12="WLW",AU12&lt;&gt;"B",OR(E10&amp;E11&amp;E12="SCC",E10&amp;E11&amp;E12="CCC")),"Y","N"))))</f>
        <v>N</v>
      </c>
      <c r="T12" s="14" t="str">
        <f>IF(G12="","",IF(AND(L11&amp;L12="WW",OR(Q11&amp;Q12="SC",Q11&amp;Q12="CC")),"Y",IF(AND(L10&amp;L11&amp;L12="WLW",AW12&lt;&gt;"B",OR(Q10&amp;Q11&amp;Q12="SCC",Q10&amp;Q11&amp;Q12="CCC")),"Y","N")))</f>
        <v>N</v>
      </c>
      <c r="U12" s="14" t="str">
        <f t="shared" si="16"/>
        <v>N</v>
      </c>
      <c r="V12" s="14" t="str">
        <f t="shared" si="7"/>
        <v>3</v>
      </c>
      <c r="W12" s="14">
        <f t="shared" si="8"/>
        <v>0</v>
      </c>
      <c r="X12" s="14">
        <f>IF(J12="B",1,IF(REPLACE(J12,1,1,"")="",0,REPLACE(J12,1,1,"")))</f>
        <v>1</v>
      </c>
      <c r="Y12" s="14">
        <f>IF(K12="B",1,IF(REPLACE(K12,1,1,"")="",0,REPLACE(K12,1,1,"")))</f>
        <v>0</v>
      </c>
      <c r="Z12" s="14">
        <f t="shared" si="17"/>
        <v>1</v>
      </c>
      <c r="AA12" s="14">
        <f t="shared" si="18"/>
        <v>0</v>
      </c>
      <c r="AB12" s="46" t="str">
        <f t="shared" si="19"/>
        <v>N</v>
      </c>
      <c r="AC12" s="46" t="str">
        <f t="shared" si="20"/>
        <v>N</v>
      </c>
      <c r="AD12" s="46" t="str">
        <f t="shared" si="21"/>
        <v>N</v>
      </c>
      <c r="AE12" s="141" t="str">
        <f>IF(AK12="T-T",IF(G10="B",AU12,""),IF(AK12="T-C",IF(G11="B",AU12,""),IF(AK12="T-B",IF(G11="P",AU12,""),"")))</f>
        <v/>
      </c>
      <c r="AF12" s="141" t="str">
        <f>IF(AK12="T-T",IF(G10="P",AU12,""),IF(AK12="T-C",IF(G11="P",AU12,""),IF(AK12="T-B",IF(G11="B",AU12,""),"")))</f>
        <v/>
      </c>
      <c r="AG12" s="141" t="str">
        <f>IF(AK12="T-T",IF(G10="B",AW12,""),IF(AK12="T-C",IF(G11="B",AW12,""),IF(AK12="T-B",IF(G11="P",AW12,""),"")))</f>
        <v/>
      </c>
      <c r="AH12" s="141" t="str">
        <f>IF(AK12="T-T",IF(G10="P",AW12,""),IF(AK12="T-C",IF(G11="P",AW12,""),IF(AK12="T-B",IF(G11="B",AW12,""),"")))</f>
        <v/>
      </c>
      <c r="AK12" s="14" t="str">
        <f>IF(G11="","",IF(AB12="Y","T-C",IF(AC12="Y","T-B",IF(AD12="Y","T-T",IF(AK11="PD","PD",IF(OR(AND(AK11="T-T",AK10="T-T",L10&amp;L11="LL"),AND(OR(AK11="T-B",AK11="T-C"),L11="L")),"PD",AK11))))))</f>
        <v>PD</v>
      </c>
      <c r="AL12" s="14" t="str">
        <f t="shared" si="22"/>
        <v>TG</v>
      </c>
      <c r="AM12" s="14" t="str">
        <f>IF(Dashboard!N12="P",IF(AM11="",1,AM11+1),"")</f>
        <v/>
      </c>
      <c r="AN12" s="14">
        <f>IF(Dashboard!N12="B",IF(AN11="",1,AN11+1),"")</f>
        <v>3</v>
      </c>
      <c r="AO12" s="14" t="str">
        <f t="shared" si="9"/>
        <v>34500</v>
      </c>
      <c r="AP12" s="14" t="str">
        <f t="shared" si="9"/>
        <v>00012</v>
      </c>
      <c r="AQ12" s="14" t="str">
        <f t="shared" ref="AQ12:AQ15" si="27">IF(AM6="",0,AM6)&amp;IF(AM7="",0,AM7)&amp;IF(AM8="",0,AM8)&amp;IF(AM9="",0,AM9)&amp;IF(AM10="",0,AM10)&amp;IF(AM11="",0,AM11)</f>
        <v>234500</v>
      </c>
      <c r="AR12" s="14" t="str">
        <f t="shared" ref="AR12:AR15" si="28">IF(AN6="",0,AN6)&amp;IF(AN7="",0,AN7)&amp;IF(AN8="",0,AN8)&amp;IF(AN9="",0,AN9)&amp;IF(AN10="",0,AN10)&amp;IF(AN11="",0,AN11)</f>
        <v>000012</v>
      </c>
      <c r="AS12" s="14" t="str">
        <f t="shared" si="23"/>
        <v>P</v>
      </c>
      <c r="AT12" s="14" t="str">
        <f>IF(C11="",D11,C11)&amp;E11</f>
        <v>F2L</v>
      </c>
      <c r="AU12" s="14" t="str">
        <f>IF(OR(Q12="S",S11="Y"),"B",IFERROR(VLOOKUP(AT12,$BF$3:$BG$100,2,FALSE),""))</f>
        <v>F3</v>
      </c>
      <c r="AV12" s="14" t="str">
        <f>IF(J11="",K11,J11)&amp;L11</f>
        <v>F2W</v>
      </c>
      <c r="AW12" s="14" t="str">
        <f t="shared" ref="AW12:AW75" si="29">IF(OR(Q12="S",T11="Y"),"B",IFERROR(VLOOKUP(AV12,$BF$3:$BG$100,2,FALSE),""))</f>
        <v>B</v>
      </c>
      <c r="AX12" s="14" t="str">
        <f t="shared" si="24"/>
        <v>3</v>
      </c>
      <c r="AY12" s="14">
        <f t="shared" si="25"/>
        <v>1</v>
      </c>
      <c r="BD12" s="14" t="s">
        <v>95</v>
      </c>
      <c r="BE12" s="14" t="s">
        <v>49</v>
      </c>
      <c r="BF12" s="14" t="str">
        <f t="shared" ref="BF12:BF15" si="30">BD12&amp;BE12</f>
        <v>L11W</v>
      </c>
      <c r="BG12" s="14" t="s">
        <v>96</v>
      </c>
    </row>
    <row r="13" spans="1:61" ht="15.75" thickBot="1" x14ac:dyDescent="0.3">
      <c r="A13" s="148" t="str">
        <f>IF(G12="","",IF(AND(D13="",K13=""),"P"&amp;(V13+X13),IF(AND(C13="",J13=""),"B"&amp;(W13+Y13),IF(AND(C13="",K13=""),IF(W13&gt;X13,"B"&amp;(W13-X13),IF(W13=X13,"NB","P"&amp;(X13-W13))),IF(AND(D13="",J13=""),IF(V13&gt;Y13,"P"&amp;(V13-Y13),IF(V13=Y13,"NB","B"&amp;(Y13-V13))))))))</f>
        <v>B2</v>
      </c>
      <c r="B13" s="38" t="str">
        <f>IF(G12="","",IF(AK12=AK13,"",AK13))</f>
        <v/>
      </c>
      <c r="C13" s="149" t="str">
        <f>IF(G12="","",IF(AK13="PD",IF(AS13="P",AU13,""),AE13))</f>
        <v/>
      </c>
      <c r="D13" s="150" t="str">
        <f>IF(G12="","",IF(AK13="PD",IF(AS13="B",AU13,""),AF13))</f>
        <v>F4</v>
      </c>
      <c r="E13" s="151" t="str">
        <f t="shared" si="10"/>
        <v>W</v>
      </c>
      <c r="G13" s="67" t="str">
        <f>IF(Dashboard!N13="","",Dashboard!N13)</f>
        <v>B</v>
      </c>
      <c r="I13" s="148" t="str">
        <f t="shared" si="11"/>
        <v/>
      </c>
      <c r="J13" s="156" t="str">
        <f>IF(G12="","",IF(AL13="TG",IF(G11="B",IF(AND(AW13=C13,LEN(C13)&gt;0,NOT(C13="B")),LEFT(C13)&amp;(IF((AX13-3)&lt;0,"",AX13-3)),AW13),""),AG13))</f>
        <v>F2</v>
      </c>
      <c r="K13" s="157" t="str">
        <f>IF(G12="","",IF(AL13="TG",IF(G11="P",IF(AND(AW13=D13,LEN(D13)&gt;0,NOT(C13="B")),LEFT(D13)&amp;IF((AX13-3)&lt;0,"",AX13-3),AW13),""),AH13))</f>
        <v/>
      </c>
      <c r="L13" s="140" t="str">
        <f t="shared" si="12"/>
        <v>L</v>
      </c>
      <c r="M13" s="140">
        <f>IF(G13="","",IF(L13="W",0+AY13,0-AY13)+IF(E13="W",0+AX13,0-AX13)+IF(Q13="S",0,M12))</f>
        <v>-4</v>
      </c>
      <c r="N13" s="135" t="str">
        <f t="shared" si="13"/>
        <v/>
      </c>
      <c r="O13" s="158">
        <f>IF(G13="","",IF(A13="NB",O12,IF(N13="",SUM($N$5:$N13)+M13,SUM($N$5:$N13))))</f>
        <v>-4</v>
      </c>
      <c r="P13" s="158">
        <f t="shared" si="14"/>
        <v>2</v>
      </c>
      <c r="Q13" s="14" t="str">
        <f t="shared" si="26"/>
        <v>C</v>
      </c>
      <c r="R13" s="14">
        <f t="shared" si="15"/>
        <v>4</v>
      </c>
      <c r="S13" s="158" t="str">
        <f>IF(G13="","",(IF(AND(E12&amp;E13="WW",OR(Q12&amp;Q13="SC",Q12&amp;Q13="CC")),"Y",IF(AND(E11&amp;E12&amp;E13="WLW",AU13&lt;&gt;"B",OR(E11&amp;E12&amp;E13="SCC",E11&amp;E12&amp;E13="CCC")),"Y","N"))))</f>
        <v>N</v>
      </c>
      <c r="T13" s="14" t="str">
        <f>IF(G13="","",IF(AND(L12&amp;L13="WW",OR(Q12&amp;Q13="SC",Q12&amp;Q13="CC")),"Y",IF(AND(L11&amp;L12&amp;L13="WLW",AW13&lt;&gt;"B",OR(Q11&amp;Q12&amp;Q13="SCC",Q11&amp;Q12&amp;Q13="CCC")),"Y","N")))</f>
        <v>N</v>
      </c>
      <c r="U13" s="14" t="str">
        <f t="shared" si="16"/>
        <v>N</v>
      </c>
      <c r="V13" s="14">
        <f t="shared" si="7"/>
        <v>0</v>
      </c>
      <c r="W13" s="14" t="str">
        <f t="shared" si="8"/>
        <v>4</v>
      </c>
      <c r="X13" s="14" t="str">
        <f>IF(J13="B",1,IF(REPLACE(J13,1,1,"")="",0,REPLACE(J13,1,1,"")))</f>
        <v>2</v>
      </c>
      <c r="Y13" s="14">
        <f>IF(K13="B",1,IF(REPLACE(K13,1,1,"")="",0,REPLACE(K13,1,1,"")))</f>
        <v>0</v>
      </c>
      <c r="Z13" s="14" t="str">
        <f t="shared" si="17"/>
        <v>2</v>
      </c>
      <c r="AA13" s="14">
        <f t="shared" si="18"/>
        <v>0</v>
      </c>
      <c r="AB13" s="46" t="str">
        <f t="shared" si="19"/>
        <v>N</v>
      </c>
      <c r="AC13" s="46" t="str">
        <f t="shared" si="20"/>
        <v>N</v>
      </c>
      <c r="AD13" s="46" t="str">
        <f t="shared" si="21"/>
        <v>N</v>
      </c>
      <c r="AE13" s="141" t="str">
        <f>IF(AK13="T-T",IF(G11="B",AU13,""),IF(AK13="T-C",IF(G12="B",AU13,""),IF(AK13="T-B",IF(G12="P",AU13,""),"")))</f>
        <v/>
      </c>
      <c r="AF13" s="141" t="str">
        <f>IF(AK13="T-T",IF(G11="P",AU13,""),IF(AK13="T-C",IF(G12="P",AU13,""),IF(AK13="T-B",IF(G12="B",AU13,""),"")))</f>
        <v/>
      </c>
      <c r="AG13" s="141" t="str">
        <f>IF(AK13="T-T",IF(G11="B",AW13,""),IF(AK13="T-C",IF(G12="B",AW13,""),IF(AK13="T-B",IF(G12="P",AW13,""),"")))</f>
        <v/>
      </c>
      <c r="AH13" s="141" t="str">
        <f>IF(AK13="T-T",IF(G11="P",AW13,""),IF(AK13="T-C",IF(G12="P",AW13,""),IF(AK13="T-B",IF(G12="B",AW13,""),"")))</f>
        <v/>
      </c>
      <c r="AK13" s="14" t="str">
        <f>IF(G12="","",IF(AB13="Y","T-C",IF(AC13="Y","T-B",IF(AD13="Y","T-T",IF(AK12="PD","PD",IF(OR(AND(AK12="T-T",AK11="T-T",L11&amp;L12="LL"),AND(OR(AK12="T-B",AK12="T-C"),L12="L")),"PD",AK12))))))</f>
        <v>PD</v>
      </c>
      <c r="AL13" s="14" t="str">
        <f t="shared" si="22"/>
        <v>TG</v>
      </c>
      <c r="AM13" s="14" t="str">
        <f>IF(Dashboard!N13="P",IF(AM12="",1,AM12+1),"")</f>
        <v/>
      </c>
      <c r="AN13" s="14">
        <f>IF(Dashboard!N13="B",IF(AN12="",1,AN12+1),"")</f>
        <v>4</v>
      </c>
      <c r="AO13" s="14" t="str">
        <f t="shared" si="9"/>
        <v>45000</v>
      </c>
      <c r="AP13" s="14" t="str">
        <f t="shared" si="9"/>
        <v>00123</v>
      </c>
      <c r="AQ13" s="14" t="str">
        <f t="shared" si="27"/>
        <v>345000</v>
      </c>
      <c r="AR13" s="14" t="str">
        <f t="shared" si="28"/>
        <v>000123</v>
      </c>
      <c r="AS13" s="14" t="str">
        <f t="shared" si="23"/>
        <v>B</v>
      </c>
      <c r="AT13" s="14" t="str">
        <f>IF(C12="",D12,C12)&amp;E12</f>
        <v>F3L</v>
      </c>
      <c r="AU13" s="14" t="str">
        <f>IF(OR(Q13="S",S12="Y"),"B",IFERROR(VLOOKUP(AT13,$BF$3:$BG$100,2,FALSE),""))</f>
        <v>F4</v>
      </c>
      <c r="AV13" s="14" t="str">
        <f>IF(J12="",K12,J12)&amp;L12</f>
        <v>BL</v>
      </c>
      <c r="AW13" s="14" t="str">
        <f t="shared" si="29"/>
        <v>F2</v>
      </c>
      <c r="AX13" s="14" t="str">
        <f t="shared" si="24"/>
        <v>4</v>
      </c>
      <c r="AY13" s="14" t="str">
        <f t="shared" si="25"/>
        <v>2</v>
      </c>
      <c r="BD13" s="14" t="s">
        <v>96</v>
      </c>
      <c r="BE13" s="14" t="s">
        <v>49</v>
      </c>
      <c r="BF13" s="14" t="str">
        <f t="shared" si="30"/>
        <v>L12W</v>
      </c>
      <c r="BG13" s="14" t="s">
        <v>97</v>
      </c>
    </row>
    <row r="14" spans="1:61" ht="15.75" thickBot="1" x14ac:dyDescent="0.3">
      <c r="A14" s="148" t="str">
        <f>IF(G13="","",IF(AND(D14="",K14=""),"P"&amp;(V14+X14),IF(AND(C14="",J14=""),"B"&amp;(W14+Y14),IF(AND(C14="",K14=""),IF(W14&gt;X14,"B"&amp;(W14-X14),IF(W14=X14,"NB","P"&amp;(X14-W14))),IF(AND(D14="",J14=""),IF(V14&gt;Y14,"P"&amp;(V14-Y14),IF(V14=Y14,"NB","B"&amp;(Y14-V14))))))))</f>
        <v>NB</v>
      </c>
      <c r="B14" s="38" t="str">
        <f>IF(G13="","",IF(AK13=AK14,"",AK14))</f>
        <v/>
      </c>
      <c r="C14" s="149" t="str">
        <f>IF(G13="","",IF(AK14="PD",IF(AS14="P",AU14,""),AE14))</f>
        <v/>
      </c>
      <c r="D14" s="150" t="str">
        <f>IF(G13="","",IF(AK14="PD",IF(AS14="B",AU14,""),AF14))</f>
        <v>F3</v>
      </c>
      <c r="E14" s="151" t="str">
        <f t="shared" si="10"/>
        <v>W</v>
      </c>
      <c r="G14" s="67" t="str">
        <f>IF(Dashboard!N14="","",Dashboard!N14)</f>
        <v>B</v>
      </c>
      <c r="I14" s="148" t="str">
        <f t="shared" si="11"/>
        <v/>
      </c>
      <c r="J14" s="156" t="str">
        <f>IF(G13="","",IF(AL14="TG",IF(G12="B",IF(AND(AW14=C14,LEN(C14)&gt;0,NOT(C14="B")),LEFT(C14)&amp;(IF((AX14-3)&lt;0,"",AX14-3)),AW14),""),AG14))</f>
        <v>F3</v>
      </c>
      <c r="K14" s="157" t="str">
        <f>IF(G13="","",IF(AL14="TG",IF(G12="P",IF(AND(AW14=D14,LEN(D14)&gt;0,NOT(C14="B")),LEFT(D14)&amp;IF((AX14-3)&lt;0,"",AX14-3),AW14),""),AH14))</f>
        <v/>
      </c>
      <c r="L14" s="140" t="str">
        <f t="shared" si="12"/>
        <v>L</v>
      </c>
      <c r="M14" s="140">
        <f>IF(G14="","",IF(L14="W",0+AY14,0-AY14)+IF(E14="W",0+AX14,0-AX14)+IF(Q14="S",0,M13))</f>
        <v>-4</v>
      </c>
      <c r="N14" s="135" t="str">
        <f t="shared" si="13"/>
        <v/>
      </c>
      <c r="O14" s="158">
        <f>IF(G14="","",IF(A14="NB",O13,IF(N14="",SUM($N$5:$N14)+M14,SUM($N$5:$N14))))</f>
        <v>-4</v>
      </c>
      <c r="P14" s="158">
        <f t="shared" si="14"/>
        <v>0</v>
      </c>
      <c r="Q14" s="14" t="str">
        <f t="shared" si="26"/>
        <v>C</v>
      </c>
      <c r="R14" s="14">
        <f t="shared" si="15"/>
        <v>5</v>
      </c>
      <c r="S14" s="158" t="str">
        <f>IF(G14="","",(IF(AND(E13&amp;E14="WW",OR(Q13&amp;Q14="SC",Q13&amp;Q14="CC")),"Y",IF(AND(E12&amp;E13&amp;E14="WLW",AU14&lt;&gt;"B",OR(E12&amp;E13&amp;E14="SCC",E12&amp;E13&amp;E14="CCC")),"Y","N"))))</f>
        <v>Y</v>
      </c>
      <c r="T14" s="14" t="str">
        <f>IF(G14="","",IF(AND(L13&amp;L14="WW",OR(Q13&amp;Q14="SC",Q13&amp;Q14="CC")),"Y",IF(AND(L12&amp;L13&amp;L14="WLW",AW14&lt;&gt;"B",OR(Q12&amp;Q13&amp;Q14="SCC",Q12&amp;Q13&amp;Q14="CCC")),"Y","N")))</f>
        <v>N</v>
      </c>
      <c r="U14" s="14" t="str">
        <f t="shared" si="16"/>
        <v>N</v>
      </c>
      <c r="V14" s="14">
        <f t="shared" si="7"/>
        <v>0</v>
      </c>
      <c r="W14" s="14" t="str">
        <f t="shared" si="8"/>
        <v>3</v>
      </c>
      <c r="X14" s="14" t="str">
        <f>IF(J14="B",1,IF(REPLACE(J14,1,1,"")="",0,REPLACE(J14,1,1,"")))</f>
        <v>3</v>
      </c>
      <c r="Y14" s="14">
        <f>IF(K14="B",1,IF(REPLACE(K14,1,1,"")="",0,REPLACE(K14,1,1,"")))</f>
        <v>0</v>
      </c>
      <c r="Z14" s="14" t="str">
        <f t="shared" si="17"/>
        <v>3</v>
      </c>
      <c r="AA14" s="14">
        <f t="shared" si="18"/>
        <v>0</v>
      </c>
      <c r="AB14" s="46" t="str">
        <f t="shared" si="19"/>
        <v>N</v>
      </c>
      <c r="AC14" s="46" t="str">
        <f t="shared" si="20"/>
        <v>N</v>
      </c>
      <c r="AD14" s="46" t="str">
        <f t="shared" si="21"/>
        <v>N</v>
      </c>
      <c r="AE14" s="141" t="str">
        <f>IF(AK14="T-T",IF(G12="B",AU14,""),IF(AK14="T-C",IF(G13="B",AU14,""),IF(AK14="T-B",IF(G13="P",AU14,""),"")))</f>
        <v/>
      </c>
      <c r="AF14" s="141" t="str">
        <f>IF(AK14="T-T",IF(G12="P",AU14,""),IF(AK14="T-C",IF(G13="P",AU14,""),IF(AK14="T-B",IF(G13="B",AU14,""),"")))</f>
        <v/>
      </c>
      <c r="AG14" s="141" t="str">
        <f>IF(AK14="T-T",IF(G12="B",AW14,""),IF(AK14="T-C",IF(G13="B",AW14,""),IF(AK14="T-B",IF(G13="P",AW14,""),"")))</f>
        <v/>
      </c>
      <c r="AH14" s="141" t="str">
        <f>IF(AK14="T-T",IF(G12="P",AW14,""),IF(AK14="T-C",IF(G13="P",AW14,""),IF(AK14="T-B",IF(G13="B",AW14,""),"")))</f>
        <v/>
      </c>
      <c r="AK14" s="14" t="str">
        <f>IF(G13="","",IF(AB14="Y","T-C",IF(AC14="Y","T-B",IF(AD14="Y","T-T",IF(AK13="PD","PD",IF(OR(AND(AK13="T-T",AK12="T-T",L12&amp;L13="LL"),AND(OR(AK13="T-B",AK13="T-C"),L13="L")),"PD",AK13))))))</f>
        <v>PD</v>
      </c>
      <c r="AL14" s="14" t="str">
        <f t="shared" si="22"/>
        <v>TG</v>
      </c>
      <c r="AM14" s="14" t="str">
        <f>IF(Dashboard!N14="P",IF(AM13="",1,AM13+1),"")</f>
        <v/>
      </c>
      <c r="AN14" s="14">
        <f>IF(Dashboard!N14="B",IF(AN13="",1,AN13+1),"")</f>
        <v>5</v>
      </c>
      <c r="AO14" s="14" t="str">
        <f t="shared" si="9"/>
        <v>50000</v>
      </c>
      <c r="AP14" s="14" t="str">
        <f t="shared" si="9"/>
        <v>01234</v>
      </c>
      <c r="AQ14" s="14" t="str">
        <f t="shared" si="27"/>
        <v>450000</v>
      </c>
      <c r="AR14" s="14" t="str">
        <f t="shared" si="28"/>
        <v>001234</v>
      </c>
      <c r="AS14" s="14" t="str">
        <f t="shared" si="23"/>
        <v>B</v>
      </c>
      <c r="AT14" s="14" t="str">
        <f>IF(C13="",D13,C13)&amp;E13</f>
        <v>F4W</v>
      </c>
      <c r="AU14" s="14" t="str">
        <f>IF(OR(Q14="S",S13="Y"),"B",IFERROR(VLOOKUP(AT14,$BF$3:$BG$100,2,FALSE),""))</f>
        <v>F3</v>
      </c>
      <c r="AV14" s="14" t="str">
        <f>IF(J13="",K13,J13)&amp;L13</f>
        <v>F2L</v>
      </c>
      <c r="AW14" s="14" t="str">
        <f t="shared" si="29"/>
        <v>F3</v>
      </c>
      <c r="AX14" s="14" t="str">
        <f t="shared" si="24"/>
        <v>3</v>
      </c>
      <c r="AY14" s="14" t="str">
        <f t="shared" si="25"/>
        <v>3</v>
      </c>
      <c r="BD14" s="14" t="s">
        <v>97</v>
      </c>
      <c r="BE14" s="14" t="s">
        <v>49</v>
      </c>
      <c r="BF14" s="14" t="str">
        <f t="shared" si="30"/>
        <v>L13W</v>
      </c>
      <c r="BG14" s="14" t="s">
        <v>98</v>
      </c>
    </row>
    <row r="15" spans="1:61" ht="15.75" thickBot="1" x14ac:dyDescent="0.3">
      <c r="A15" s="148" t="str">
        <f>IF(G14="","",IF(AND(D15="",K15=""),"P"&amp;(V15+X15),IF(AND(C15="",J15=""),"B"&amp;(W15+Y15),IF(AND(C15="",K15=""),IF(W15&gt;X15,"B"&amp;(W15-X15),IF(W15=X15,"NB","P"&amp;(X15-W15))),IF(AND(D15="",J15=""),IF(V15&gt;Y15,"P"&amp;(V15-Y15),IF(V15=Y15,"NB","B"&amp;(Y15-V15))))))))</f>
        <v>B5</v>
      </c>
      <c r="B15" s="38" t="str">
        <f>IF(G14="","",IF(AK14=AK15,"",AK15))</f>
        <v>T-B</v>
      </c>
      <c r="C15" s="149" t="str">
        <f>IF(G14="","",IF(AK15="PD",IF(AS15="P",AU15,""),AE15))</f>
        <v/>
      </c>
      <c r="D15" s="150" t="str">
        <f>IF(G14="","",IF(AK15="PD",IF(AS15="B",AU15,""),AF15))</f>
        <v>B</v>
      </c>
      <c r="E15" s="151" t="str">
        <f t="shared" si="10"/>
        <v>L</v>
      </c>
      <c r="G15" s="67" t="str">
        <f>IF(Dashboard!N15="","",Dashboard!N15)</f>
        <v>P</v>
      </c>
      <c r="I15" s="148" t="str">
        <f t="shared" si="11"/>
        <v>T-B</v>
      </c>
      <c r="J15" s="156" t="str">
        <f>IF(G14="","",IF(AL15="TG",IF(G13="B",IF(AND(AW15=C15,LEN(C15)&gt;0,NOT(C15="B")),LEFT(C15)&amp;(IF((AX15-3)&lt;0,"",AX15-3)),AW15),""),AG15))</f>
        <v/>
      </c>
      <c r="K15" s="157" t="str">
        <f>IF(G14="","",IF(AL15="TG",IF(G13="P",IF(AND(AW15=D15,LEN(D15)&gt;0,NOT(C15="B")),LEFT(D15)&amp;IF((AX15-3)&lt;0,"",AX15-3),AW15),""),AH15))</f>
        <v>F4</v>
      </c>
      <c r="L15" s="140" t="str">
        <f t="shared" si="12"/>
        <v>L</v>
      </c>
      <c r="M15" s="140">
        <f>IF(G15="","",IF(L15="W",0+AY15,0-AY15)+IF(E15="W",0+AX15,0-AX15)+IF(Q15="S",0,M14))</f>
        <v>-9</v>
      </c>
      <c r="N15" s="135" t="str">
        <f t="shared" si="13"/>
        <v/>
      </c>
      <c r="O15" s="158">
        <f>IF(G15="","",IF(A15="NB",O14,IF(N15="",SUM($N$5:$N15)+M15,SUM($N$5:$N15))))</f>
        <v>-9</v>
      </c>
      <c r="P15" s="158">
        <f t="shared" si="14"/>
        <v>-5</v>
      </c>
      <c r="Q15" s="14" t="str">
        <f t="shared" si="26"/>
        <v>C</v>
      </c>
      <c r="R15" s="14">
        <f t="shared" si="15"/>
        <v>6</v>
      </c>
      <c r="S15" s="158" t="str">
        <f>IF(G15="","",(IF(AND(E14&amp;E15="WW",OR(Q14&amp;Q15="SC",Q14&amp;Q15="CC")),"Y",IF(AND(E13&amp;E14&amp;E15="WLW",AU15&lt;&gt;"B",OR(E13&amp;E14&amp;E15="SCC",E13&amp;E14&amp;E15="CCC")),"Y","N"))))</f>
        <v>N</v>
      </c>
      <c r="T15" s="14" t="str">
        <f>IF(G15="","",IF(AND(L14&amp;L15="WW",OR(Q14&amp;Q15="SC",Q14&amp;Q15="CC")),"Y",IF(AND(L13&amp;L14&amp;L15="WLW",AW15&lt;&gt;"B",OR(Q13&amp;Q14&amp;Q15="SCC",Q13&amp;Q14&amp;Q15="CCC")),"Y","N")))</f>
        <v>N</v>
      </c>
      <c r="U15" s="14" t="str">
        <f t="shared" si="16"/>
        <v>N</v>
      </c>
      <c r="V15" s="14">
        <f t="shared" si="7"/>
        <v>0</v>
      </c>
      <c r="W15" s="14">
        <f t="shared" si="8"/>
        <v>1</v>
      </c>
      <c r="X15" s="14">
        <f>IF(J15="B",1,IF(REPLACE(J15,1,1,"")="",0,REPLACE(J15,1,1,"")))</f>
        <v>0</v>
      </c>
      <c r="Y15" s="14" t="str">
        <f>IF(K15="B",1,IF(REPLACE(K15,1,1,"")="",0,REPLACE(K15,1,1,"")))</f>
        <v>4</v>
      </c>
      <c r="Z15" s="14">
        <f t="shared" si="17"/>
        <v>0</v>
      </c>
      <c r="AA15" s="14" t="str">
        <f t="shared" si="18"/>
        <v>4</v>
      </c>
      <c r="AB15" s="46" t="str">
        <f t="shared" si="19"/>
        <v>N</v>
      </c>
      <c r="AC15" s="46" t="str">
        <f t="shared" si="20"/>
        <v>Y</v>
      </c>
      <c r="AD15" s="46" t="str">
        <f t="shared" si="21"/>
        <v>N</v>
      </c>
      <c r="AE15" s="141" t="str">
        <f>IF(AK15="T-T",IF(G13="B",AU15,""),IF(AK15="T-C",IF(G14="B",AU15,""),IF(AK15="T-B",IF(G14="P",AU15,""),"")))</f>
        <v/>
      </c>
      <c r="AF15" s="141" t="str">
        <f>IF(AK15="T-T",IF(G13="P",AU15,""),IF(AK15="T-C",IF(G14="P",AU15,""),IF(AK15="T-B",IF(G14="B",AU15,""),"")))</f>
        <v>B</v>
      </c>
      <c r="AG15" s="141" t="str">
        <f>IF(AK15="T-T",IF(G13="B",AW15,""),IF(AK15="T-C",IF(G14="B",AW15,""),IF(AK15="T-B",IF(G14="P",AW15,""),"")))</f>
        <v/>
      </c>
      <c r="AH15" s="141" t="str">
        <f>IF(AK15="T-T",IF(G13="P",AW15,""),IF(AK15="T-C",IF(G14="P",AW15,""),IF(AK15="T-B",IF(G14="B",AW15,""),"")))</f>
        <v>F4</v>
      </c>
      <c r="AK15" s="14" t="str">
        <f>IF(G14="","",IF(AB15="Y","T-C",IF(AC15="Y","T-B",IF(AD15="Y","T-T",IF(AK14="PD","PD",IF(OR(AND(AK14="T-T",AK13="T-T",L13&amp;L14="LL"),AND(OR(AK14="T-B",AK14="T-C"),L14="L")),"PD",AK14))))))</f>
        <v>T-B</v>
      </c>
      <c r="AL15" s="14" t="str">
        <f t="shared" si="22"/>
        <v>T-B</v>
      </c>
      <c r="AM15" s="14">
        <f>IF(Dashboard!N15="P",IF(AM14="",1,AM14+1),"")</f>
        <v>1</v>
      </c>
      <c r="AN15" s="14" t="str">
        <f>IF(Dashboard!N15="B",IF(AN14="",1,AN14+1),"")</f>
        <v/>
      </c>
      <c r="AO15" s="14" t="str">
        <f t="shared" si="9"/>
        <v>00000</v>
      </c>
      <c r="AP15" s="14" t="str">
        <f t="shared" si="9"/>
        <v>12345</v>
      </c>
      <c r="AQ15" s="14" t="str">
        <f t="shared" si="27"/>
        <v>500000</v>
      </c>
      <c r="AR15" s="14" t="str">
        <f t="shared" si="28"/>
        <v>012345</v>
      </c>
      <c r="AS15" s="14" t="str">
        <f t="shared" si="23"/>
        <v>B</v>
      </c>
      <c r="AT15" s="14" t="str">
        <f>IF(C14="",D14,C14)&amp;E14</f>
        <v>F3W</v>
      </c>
      <c r="AU15" s="14" t="str">
        <f>IF(OR(Q15="S",S14="Y"),"B",IFERROR(VLOOKUP(AT15,$BF$3:$BG$100,2,FALSE),""))</f>
        <v>B</v>
      </c>
      <c r="AV15" s="14" t="str">
        <f>IF(J14="",K14,J14)&amp;L14</f>
        <v>F3L</v>
      </c>
      <c r="AW15" s="14" t="str">
        <f t="shared" si="29"/>
        <v>F4</v>
      </c>
      <c r="AX15" s="14">
        <f t="shared" si="24"/>
        <v>1</v>
      </c>
      <c r="AY15" s="14" t="str">
        <f t="shared" si="25"/>
        <v>4</v>
      </c>
      <c r="BD15" s="14" t="s">
        <v>98</v>
      </c>
      <c r="BE15" s="14" t="s">
        <v>49</v>
      </c>
      <c r="BF15" s="14" t="str">
        <f t="shared" si="30"/>
        <v>L14W</v>
      </c>
      <c r="BG15" s="14" t="s">
        <v>99</v>
      </c>
    </row>
    <row r="16" spans="1:61" ht="15.75" thickBot="1" x14ac:dyDescent="0.3">
      <c r="A16" s="148" t="str">
        <f>IF(G15="","",IF(AND(D16="",K16=""),"P"&amp;(V16+X16),IF(AND(C16="",J16=""),"B"&amp;(W16+Y16),IF(AND(C16="",K16=""),IF(W16&gt;X16,"B"&amp;(W16-X16),IF(W16=X16,"NB","P"&amp;(X16-W16))),IF(AND(D16="",J16=""),IF(V16&gt;Y16,"P"&amp;(V16-Y16),IF(V16=Y16,"NB","B"&amp;(Y16-V16))))))))</f>
        <v>P3</v>
      </c>
      <c r="B16" s="38" t="str">
        <f>IF(G15="","",IF(AK15=AK16,"",AK16))</f>
        <v>PD</v>
      </c>
      <c r="C16" s="149" t="str">
        <f>IF(G15="","",IF(AK16="PD",IF(AS16="P",AU16,""),AE16))</f>
        <v/>
      </c>
      <c r="D16" s="150" t="str">
        <f>IF(G15="","",IF(AK16="PD",IF(AS16="B",AU16,""),AF16))</f>
        <v>F2</v>
      </c>
      <c r="E16" s="151" t="str">
        <f t="shared" si="10"/>
        <v>L</v>
      </c>
      <c r="G16" s="67" t="str">
        <f>IF(Dashboard!N16="","",Dashboard!N16)</f>
        <v>P</v>
      </c>
      <c r="I16" s="148" t="str">
        <f t="shared" si="11"/>
        <v>TG</v>
      </c>
      <c r="J16" s="156" t="str">
        <f>IF(G15="","",IF(AL16="TG",IF(G14="B",IF(AND(AW16=C16,LEN(C16)&gt;0,NOT(C16="B")),LEFT(C16)&amp;(IF((AX16-3)&lt;0,"",AX16-3)),AW16),""),AG16))</f>
        <v>F5</v>
      </c>
      <c r="K16" s="157" t="str">
        <f>IF(G15="","",IF(AL16="TG",IF(G14="P",IF(AND(AW16=D16,LEN(D16)&gt;0,NOT(C16="B")),LEFT(D16)&amp;IF((AX16-3)&lt;0,"",AX16-3),AW16),""),AH16))</f>
        <v/>
      </c>
      <c r="L16" s="140" t="str">
        <f t="shared" si="12"/>
        <v>W</v>
      </c>
      <c r="M16" s="140">
        <f>IF(G16="","",IF(L16="W",0+AY16,0-AY16)+IF(E16="W",0+AX16,0-AX16)+IF(Q16="S",0,M15))</f>
        <v>-6</v>
      </c>
      <c r="N16" s="135" t="str">
        <f t="shared" si="13"/>
        <v/>
      </c>
      <c r="O16" s="158">
        <f>IF(G16="","",IF(A16="NB",O15,IF(N16="",SUM($N$5:$N16)+M16,SUM($N$5:$N16))))</f>
        <v>-6</v>
      </c>
      <c r="P16" s="158">
        <f t="shared" si="14"/>
        <v>3</v>
      </c>
      <c r="Q16" s="14" t="str">
        <f t="shared" si="26"/>
        <v>C</v>
      </c>
      <c r="R16" s="14">
        <f t="shared" si="15"/>
        <v>7</v>
      </c>
      <c r="S16" s="158" t="str">
        <f>IF(G16="","",(IF(AND(E15&amp;E16="WW",OR(Q15&amp;Q16="SC",Q15&amp;Q16="CC")),"Y",IF(AND(E14&amp;E15&amp;E16="WLW",AU16&lt;&gt;"B",OR(E14&amp;E15&amp;E16="SCC",E14&amp;E15&amp;E16="CCC")),"Y","N"))))</f>
        <v>N</v>
      </c>
      <c r="T16" s="14" t="str">
        <f>IF(G16="","",IF(AND(L15&amp;L16="WW",OR(Q15&amp;Q16="SC",Q15&amp;Q16="CC")),"Y",IF(AND(L14&amp;L15&amp;L16="WLW",AW16&lt;&gt;"B",OR(Q14&amp;Q15&amp;Q16="SCC",Q14&amp;Q15&amp;Q16="CCC")),"Y","N")))</f>
        <v>N</v>
      </c>
      <c r="U16" s="14" t="str">
        <f t="shared" si="16"/>
        <v>N</v>
      </c>
      <c r="V16" s="14">
        <f t="shared" si="7"/>
        <v>0</v>
      </c>
      <c r="W16" s="14" t="str">
        <f t="shared" si="8"/>
        <v>2</v>
      </c>
      <c r="X16" s="14" t="str">
        <f>IF(J16="B",1,IF(REPLACE(J16,1,1,"")="",0,REPLACE(J16,1,1,"")))</f>
        <v>5</v>
      </c>
      <c r="Y16" s="14">
        <f>IF(K16="B",1,IF(REPLACE(K16,1,1,"")="",0,REPLACE(K16,1,1,"")))</f>
        <v>0</v>
      </c>
      <c r="Z16" s="14" t="str">
        <f t="shared" si="17"/>
        <v>5</v>
      </c>
      <c r="AA16" s="14">
        <f t="shared" si="18"/>
        <v>0</v>
      </c>
      <c r="AB16" s="46" t="str">
        <f t="shared" si="19"/>
        <v>N</v>
      </c>
      <c r="AC16" s="46" t="str">
        <f t="shared" si="20"/>
        <v>N</v>
      </c>
      <c r="AD16" s="46" t="str">
        <f t="shared" si="21"/>
        <v>N</v>
      </c>
      <c r="AE16" s="141" t="str">
        <f>IF(AK16="T-T",IF(G14="B",AU16,""),IF(AK16="T-C",IF(G15="B",AU16,""),IF(AK16="T-B",IF(G15="P",AU16,""),"")))</f>
        <v/>
      </c>
      <c r="AF16" s="141" t="str">
        <f>IF(AK16="T-T",IF(G14="P",AU16,""),IF(AK16="T-C",IF(G15="P",AU16,""),IF(AK16="T-B",IF(G15="B",AU16,""),"")))</f>
        <v/>
      </c>
      <c r="AG16" s="141" t="str">
        <f>IF(AK16="T-T",IF(G14="B",AW16,""),IF(AK16="T-C",IF(G15="B",AW16,""),IF(AK16="T-B",IF(G15="P",AW16,""),"")))</f>
        <v/>
      </c>
      <c r="AH16" s="141" t="str">
        <f>IF(AK16="T-T",IF(G14="P",AW16,""),IF(AK16="T-C",IF(G15="P",AW16,""),IF(AK16="T-B",IF(G15="B",AW16,""),"")))</f>
        <v/>
      </c>
      <c r="AK16" s="14" t="str">
        <f>IF(G15="","",IF(AB16="Y","T-C",IF(AC16="Y","T-B",IF(AD16="Y","T-T",IF(AK15="PD","PD",IF(OR(AND(AK15="T-T",AK14="T-T",L14&amp;L15="LL"),AND(OR(AK15="T-B",AK15="T-C"),L15="L")),"PD",AK15))))))</f>
        <v>PD</v>
      </c>
      <c r="AL16" s="14" t="str">
        <f t="shared" si="22"/>
        <v>TG</v>
      </c>
      <c r="AM16" s="14">
        <f>IF(Dashboard!N16="P",IF(AM15="",1,AM15+1),"")</f>
        <v>2</v>
      </c>
      <c r="AN16" s="14" t="str">
        <f>IF(Dashboard!N16="B",IF(AN15="",1,AN15+1),"")</f>
        <v/>
      </c>
      <c r="AO16" s="14" t="str">
        <f t="shared" si="9"/>
        <v>00001</v>
      </c>
      <c r="AP16" s="14" t="str">
        <f t="shared" si="9"/>
        <v>23450</v>
      </c>
      <c r="AQ16" s="14" t="str">
        <f t="shared" ref="AQ16:AQ79" si="31">IF(AM10="",0,AM10)&amp;IF(AM11="",0,AM11)&amp;IF(AM12="",0,AM12)&amp;IF(AM13="",0,AM13)&amp;IF(AM14="",0,AM14)&amp;IF(AM15="",0,AM15)</f>
        <v>000001</v>
      </c>
      <c r="AR16" s="14" t="str">
        <f t="shared" ref="AR16:AR79" si="32">IF(AN10="",0,AN10)&amp;IF(AN11="",0,AN11)&amp;IF(AN12="",0,AN12)&amp;IF(AN13="",0,AN13)&amp;IF(AN14="",0,AN14)&amp;IF(AN15="",0,AN15)</f>
        <v>123450</v>
      </c>
      <c r="AS16" s="14" t="str">
        <f t="shared" si="23"/>
        <v>B</v>
      </c>
      <c r="AT16" s="14" t="str">
        <f>IF(C15="",D15,C15)&amp;E15</f>
        <v>BL</v>
      </c>
      <c r="AU16" s="14" t="str">
        <f>IF(OR(Q16="S",S15="Y"),"B",IFERROR(VLOOKUP(AT16,$BF$3:$BG$100,2,FALSE),""))</f>
        <v>F2</v>
      </c>
      <c r="AV16" s="14" t="str">
        <f>IF(J15="",K15,J15)&amp;L15</f>
        <v>F4L</v>
      </c>
      <c r="AW16" s="14" t="str">
        <f t="shared" si="29"/>
        <v>F5</v>
      </c>
      <c r="AX16" s="14" t="str">
        <f t="shared" si="24"/>
        <v>2</v>
      </c>
      <c r="AY16" s="14" t="str">
        <f t="shared" si="25"/>
        <v>5</v>
      </c>
      <c r="BD16" s="14" t="s">
        <v>89</v>
      </c>
      <c r="BE16" s="14" t="s">
        <v>48</v>
      </c>
      <c r="BF16" s="14" t="str">
        <f t="shared" ref="BF16:BF30" si="33">BD16&amp;BE16</f>
        <v>F2L</v>
      </c>
      <c r="BG16" s="14" t="s">
        <v>100</v>
      </c>
    </row>
    <row r="17" spans="1:59" ht="15.75" thickBot="1" x14ac:dyDescent="0.3">
      <c r="A17" s="148" t="str">
        <f>IF(G16="","",IF(AND(D17="",K17=""),"P"&amp;(V17+X17),IF(AND(C17="",J17=""),"B"&amp;(W17+Y17),IF(AND(C17="",K17=""),IF(W17&gt;X17,"B"&amp;(W17-X17),IF(W17=X17,"NB","P"&amp;(X17-W17))),IF(AND(D17="",J17=""),IF(V17&gt;Y17,"P"&amp;(V17-Y17),IF(V17=Y17,"NB","B"&amp;(Y17-V17))))))))</f>
        <v>B7</v>
      </c>
      <c r="B17" s="38" t="str">
        <f>IF(G16="","",IF(AK16=AK17,"",AK17))</f>
        <v/>
      </c>
      <c r="C17" s="149" t="str">
        <f>IF(G16="","",IF(AK17="PD",IF(AS17="P",AU17,""),AE17))</f>
        <v/>
      </c>
      <c r="D17" s="150" t="str">
        <f>IF(G16="","",IF(AK17="PD",IF(AS17="B",AU17,""),AF17))</f>
        <v>F3</v>
      </c>
      <c r="E17" s="151" t="str">
        <f t="shared" si="10"/>
        <v>L</v>
      </c>
      <c r="G17" s="67" t="str">
        <f>IF(Dashboard!N17="","",Dashboard!N17)</f>
        <v>P</v>
      </c>
      <c r="I17" s="148" t="str">
        <f t="shared" si="11"/>
        <v/>
      </c>
      <c r="J17" s="156" t="str">
        <f>IF(G16="","",IF(AL17="TG",IF(G15="B",IF(AND(AW17=C17,LEN(C17)&gt;0,NOT(C17="B")),LEFT(C17)&amp;(IF((AX17-3)&lt;0,"",AX17-3)),AW17),""),AG17))</f>
        <v/>
      </c>
      <c r="K17" s="157" t="str">
        <f>IF(G16="","",IF(AL17="TG",IF(G15="P",IF(AND(AW17=D17,LEN(D17)&gt;0,NOT(C17="B")),LEFT(D17)&amp;IF((AX17-3)&lt;0,"",AX17-3),AW17),""),AH17))</f>
        <v>F4</v>
      </c>
      <c r="L17" s="140" t="str">
        <f t="shared" si="12"/>
        <v>L</v>
      </c>
      <c r="M17" s="140">
        <f>IF(G17="","",IF(L17="W",0+AY17,0-AY17)+IF(E17="W",0+AX17,0-AX17)+IF(Q17="S",0,M16))</f>
        <v>-13</v>
      </c>
      <c r="N17" s="135" t="str">
        <f t="shared" si="13"/>
        <v/>
      </c>
      <c r="O17" s="158">
        <f>IF(G17="","",IF(A17="NB",O16,IF(N17="",SUM($N$5:$N17)+M17,SUM($N$5:$N17))))</f>
        <v>-13</v>
      </c>
      <c r="P17" s="158">
        <f t="shared" si="14"/>
        <v>-7</v>
      </c>
      <c r="Q17" s="14" t="str">
        <f t="shared" si="26"/>
        <v>C</v>
      </c>
      <c r="R17" s="14">
        <f t="shared" si="15"/>
        <v>8</v>
      </c>
      <c r="S17" s="158" t="str">
        <f>IF(G17="","",(IF(AND(E16&amp;E17="WW",OR(Q16&amp;Q17="SC",Q16&amp;Q17="CC")),"Y",IF(AND(E15&amp;E16&amp;E17="WLW",AU17&lt;&gt;"B",OR(E15&amp;E16&amp;E17="SCC",E15&amp;E16&amp;E17="CCC")),"Y","N"))))</f>
        <v>N</v>
      </c>
      <c r="T17" s="14" t="str">
        <f>IF(G17="","",IF(AND(L16&amp;L17="WW",OR(Q16&amp;Q17="SC",Q16&amp;Q17="CC")),"Y",IF(AND(L15&amp;L16&amp;L17="WLW",AW17&lt;&gt;"B",OR(Q15&amp;Q16&amp;Q17="SCC",Q15&amp;Q16&amp;Q17="CCC")),"Y","N")))</f>
        <v>N</v>
      </c>
      <c r="U17" s="14" t="str">
        <f t="shared" si="16"/>
        <v>N</v>
      </c>
      <c r="V17" s="14">
        <f t="shared" si="7"/>
        <v>0</v>
      </c>
      <c r="W17" s="14" t="str">
        <f t="shared" si="8"/>
        <v>3</v>
      </c>
      <c r="X17" s="14">
        <f>IF(J17="B",1,IF(REPLACE(J17,1,1,"")="",0,REPLACE(J17,1,1,"")))</f>
        <v>0</v>
      </c>
      <c r="Y17" s="14" t="str">
        <f>IF(K17="B",1,IF(REPLACE(K17,1,1,"")="",0,REPLACE(K17,1,1,"")))</f>
        <v>4</v>
      </c>
      <c r="Z17" s="14">
        <f t="shared" si="17"/>
        <v>0</v>
      </c>
      <c r="AA17" s="14" t="str">
        <f t="shared" si="18"/>
        <v>4</v>
      </c>
      <c r="AB17" s="46" t="str">
        <f t="shared" si="19"/>
        <v>N</v>
      </c>
      <c r="AC17" s="46" t="str">
        <f t="shared" si="20"/>
        <v>N</v>
      </c>
      <c r="AD17" s="46" t="str">
        <f t="shared" si="21"/>
        <v>N</v>
      </c>
      <c r="AE17" s="141" t="str">
        <f>IF(AK17="T-T",IF(G15="B",AU17,""),IF(AK17="T-C",IF(G16="B",AU17,""),IF(AK17="T-B",IF(G16="P",AU17,""),"")))</f>
        <v/>
      </c>
      <c r="AF17" s="141" t="str">
        <f>IF(AK17="T-T",IF(G15="P",AU17,""),IF(AK17="T-C",IF(G16="P",AU17,""),IF(AK17="T-B",IF(G16="B",AU17,""),"")))</f>
        <v/>
      </c>
      <c r="AG17" s="141" t="str">
        <f>IF(AK17="T-T",IF(G15="B",AW17,""),IF(AK17="T-C",IF(G16="B",AW17,""),IF(AK17="T-B",IF(G16="P",AW17,""),"")))</f>
        <v/>
      </c>
      <c r="AH17" s="141" t="str">
        <f>IF(AK17="T-T",IF(G15="P",AW17,""),IF(AK17="T-C",IF(G16="P",AW17,""),IF(AK17="T-B",IF(G16="B",AW17,""),"")))</f>
        <v/>
      </c>
      <c r="AK17" s="14" t="str">
        <f>IF(G16="","",IF(AB17="Y","T-C",IF(AC17="Y","T-B",IF(AD17="Y","T-T",IF(AK16="PD","PD",IF(OR(AND(AK16="T-T",AK15="T-T",L15&amp;L16="LL"),AND(OR(AK16="T-B",AK16="T-C"),L16="L")),"PD",AK16))))))</f>
        <v>PD</v>
      </c>
      <c r="AL17" s="14" t="str">
        <f t="shared" si="22"/>
        <v>TG</v>
      </c>
      <c r="AM17" s="14">
        <f>IF(Dashboard!N17="P",IF(AM16="",1,AM16+1),"")</f>
        <v>3</v>
      </c>
      <c r="AN17" s="14" t="str">
        <f>IF(Dashboard!N17="B",IF(AN16="",1,AN16+1),"")</f>
        <v/>
      </c>
      <c r="AO17" s="14" t="str">
        <f t="shared" si="9"/>
        <v>00012</v>
      </c>
      <c r="AP17" s="14" t="str">
        <f t="shared" si="9"/>
        <v>34500</v>
      </c>
      <c r="AQ17" s="14" t="str">
        <f t="shared" si="31"/>
        <v>000012</v>
      </c>
      <c r="AR17" s="14" t="str">
        <f t="shared" si="32"/>
        <v>234500</v>
      </c>
      <c r="AS17" s="14" t="str">
        <f t="shared" si="23"/>
        <v>B</v>
      </c>
      <c r="AT17" s="14" t="str">
        <f>IF(C16="",D16,C16)&amp;E16</f>
        <v>F2L</v>
      </c>
      <c r="AU17" s="14" t="str">
        <f>IF(OR(Q17="S",S16="Y"),"B",IFERROR(VLOOKUP(AT17,$BF$3:$BG$100,2,FALSE),""))</f>
        <v>F3</v>
      </c>
      <c r="AV17" s="14" t="str">
        <f>IF(J16="",K16,J16)&amp;L16</f>
        <v>F5W</v>
      </c>
      <c r="AW17" s="14" t="str">
        <f t="shared" si="29"/>
        <v>F4</v>
      </c>
      <c r="AX17" s="14" t="str">
        <f t="shared" si="24"/>
        <v>3</v>
      </c>
      <c r="AY17" s="14" t="str">
        <f t="shared" si="25"/>
        <v>4</v>
      </c>
      <c r="BD17" s="14" t="s">
        <v>100</v>
      </c>
      <c r="BE17" s="14" t="s">
        <v>48</v>
      </c>
      <c r="BF17" s="14" t="str">
        <f t="shared" si="33"/>
        <v>F3L</v>
      </c>
      <c r="BG17" s="14" t="s">
        <v>101</v>
      </c>
    </row>
    <row r="18" spans="1:59" ht="15.75" thickBot="1" x14ac:dyDescent="0.3">
      <c r="A18" s="148" t="str">
        <f>IF(G17="","",IF(AND(D18="",K18=""),"P"&amp;(V18+X18),IF(AND(C18="",J18=""),"B"&amp;(W18+Y18),IF(AND(C18="",K18=""),IF(W18&gt;X18,"B"&amp;(W18-X18),IF(W18=X18,"NB","P"&amp;(X18-W18))),IF(AND(D18="",J18=""),IF(V18&gt;Y18,"P"&amp;(V18-Y18),IF(V18=Y18,"NB","B"&amp;(Y18-V18))))))))</f>
        <v>B1</v>
      </c>
      <c r="B18" s="38" t="str">
        <f>IF(G17="","",IF(AK17=AK18,"",AK18))</f>
        <v/>
      </c>
      <c r="C18" s="149" t="str">
        <f>IF(G17="","",IF(AK18="PD",IF(AS18="P",AU18,""),AE18))</f>
        <v>F4</v>
      </c>
      <c r="D18" s="150" t="str">
        <f>IF(G17="","",IF(AK18="PD",IF(AS18="B",AU18,""),AF18))</f>
        <v/>
      </c>
      <c r="E18" s="151" t="str">
        <f t="shared" si="10"/>
        <v>L</v>
      </c>
      <c r="G18" s="67" t="str">
        <f>IF(Dashboard!N18="","",Dashboard!N18)</f>
        <v>B</v>
      </c>
      <c r="I18" s="148" t="str">
        <f t="shared" si="11"/>
        <v/>
      </c>
      <c r="J18" s="156" t="str">
        <f>IF(G17="","",IF(AL18="TG",IF(G16="B",IF(AND(AW18=C18,LEN(C18)&gt;0,NOT(C18="B")),LEFT(C18)&amp;(IF((AX18-3)&lt;0,"",AX18-3)),AW18),""),AG18))</f>
        <v/>
      </c>
      <c r="K18" s="157" t="str">
        <f>IF(G17="","",IF(AL18="TG",IF(G16="P",IF(AND(AW18=D18,LEN(D18)&gt;0,NOT(C18="B")),LEFT(D18)&amp;IF((AX18-3)&lt;0,"",AX18-3),AW18),""),AH18))</f>
        <v>F5</v>
      </c>
      <c r="L18" s="140" t="str">
        <f t="shared" si="12"/>
        <v>W</v>
      </c>
      <c r="M18" s="140">
        <f>IF(G18="","",IF(L18="W",0+AY18,0-AY18)+IF(E18="W",0+AX18,0-AX18)+IF(Q18="S",0,M17))</f>
        <v>-12</v>
      </c>
      <c r="N18" s="135" t="str">
        <f t="shared" si="13"/>
        <v/>
      </c>
      <c r="O18" s="158">
        <f>IF(G18="","",IF(A18="NB",O17,IF(N18="",SUM($N$5:$N18)+M18,SUM($N$5:$N18))))</f>
        <v>-12</v>
      </c>
      <c r="P18" s="158">
        <f t="shared" si="14"/>
        <v>1</v>
      </c>
      <c r="Q18" s="14" t="str">
        <f t="shared" si="26"/>
        <v>C</v>
      </c>
      <c r="R18" s="14">
        <f t="shared" si="15"/>
        <v>9</v>
      </c>
      <c r="S18" s="158" t="str">
        <f>IF(G18="","",(IF(AND(E17&amp;E18="WW",OR(Q17&amp;Q18="SC",Q17&amp;Q18="CC")),"Y",IF(AND(E16&amp;E17&amp;E18="WLW",AU18&lt;&gt;"B",OR(E16&amp;E17&amp;E18="SCC",E16&amp;E17&amp;E18="CCC")),"Y","N"))))</f>
        <v>N</v>
      </c>
      <c r="T18" s="14" t="str">
        <f>IF(G18="","",IF(AND(L17&amp;L18="WW",OR(Q17&amp;Q18="SC",Q17&amp;Q18="CC")),"Y",IF(AND(L16&amp;L17&amp;L18="WLW",AW18&lt;&gt;"B",OR(Q16&amp;Q17&amp;Q18="SCC",Q16&amp;Q17&amp;Q18="CCC")),"Y","N")))</f>
        <v>Y</v>
      </c>
      <c r="U18" s="14" t="str">
        <f t="shared" si="16"/>
        <v>N</v>
      </c>
      <c r="V18" s="14" t="str">
        <f t="shared" si="7"/>
        <v>4</v>
      </c>
      <c r="W18" s="14">
        <f t="shared" si="8"/>
        <v>0</v>
      </c>
      <c r="X18" s="14">
        <f>IF(J18="B",1,IF(REPLACE(J18,1,1,"")="",0,REPLACE(J18,1,1,"")))</f>
        <v>0</v>
      </c>
      <c r="Y18" s="14" t="str">
        <f>IF(K18="B",1,IF(REPLACE(K18,1,1,"")="",0,REPLACE(K18,1,1,"")))</f>
        <v>5</v>
      </c>
      <c r="Z18" s="14">
        <f t="shared" si="17"/>
        <v>0</v>
      </c>
      <c r="AA18" s="14" t="str">
        <f t="shared" si="18"/>
        <v>5</v>
      </c>
      <c r="AB18" s="46" t="str">
        <f t="shared" si="19"/>
        <v>N</v>
      </c>
      <c r="AC18" s="46" t="str">
        <f t="shared" si="20"/>
        <v>N</v>
      </c>
      <c r="AD18" s="46" t="str">
        <f t="shared" si="21"/>
        <v>N</v>
      </c>
      <c r="AE18" s="141" t="str">
        <f>IF(AK18="T-T",IF(G16="B",AU18,""),IF(AK18="T-C",IF(G17="B",AU18,""),IF(AK18="T-B",IF(G17="P",AU18,""),"")))</f>
        <v/>
      </c>
      <c r="AF18" s="141" t="str">
        <f>IF(AK18="T-T",IF(G16="P",AU18,""),IF(AK18="T-C",IF(G17="P",AU18,""),IF(AK18="T-B",IF(G17="B",AU18,""),"")))</f>
        <v/>
      </c>
      <c r="AG18" s="141" t="str">
        <f>IF(AK18="T-T",IF(G16="B",AW18,""),IF(AK18="T-C",IF(G17="B",AW18,""),IF(AK18="T-B",IF(G17="P",AW18,""),"")))</f>
        <v/>
      </c>
      <c r="AH18" s="141" t="str">
        <f>IF(AK18="T-T",IF(G16="P",AW18,""),IF(AK18="T-C",IF(G17="P",AW18,""),IF(AK18="T-B",IF(G17="B",AW18,""),"")))</f>
        <v/>
      </c>
      <c r="AK18" s="14" t="str">
        <f>IF(G17="","",IF(AB18="Y","T-C",IF(AC18="Y","T-B",IF(AD18="Y","T-T",IF(AK17="PD","PD",IF(OR(AND(AK17="T-T",AK16="T-T",L16&amp;L17="LL"),AND(OR(AK17="T-B",AK17="T-C"),L17="L")),"PD",AK17))))))</f>
        <v>PD</v>
      </c>
      <c r="AL18" s="14" t="str">
        <f t="shared" si="22"/>
        <v>TG</v>
      </c>
      <c r="AM18" s="14" t="str">
        <f>IF(Dashboard!N18="P",IF(AM17="",1,AM17+1),"")</f>
        <v/>
      </c>
      <c r="AN18" s="14">
        <f>IF(Dashboard!N18="B",IF(AN17="",1,AN17+1),"")</f>
        <v>1</v>
      </c>
      <c r="AO18" s="14" t="str">
        <f t="shared" si="9"/>
        <v>00123</v>
      </c>
      <c r="AP18" s="14" t="str">
        <f t="shared" si="9"/>
        <v>45000</v>
      </c>
      <c r="AQ18" s="14" t="str">
        <f t="shared" si="31"/>
        <v>000123</v>
      </c>
      <c r="AR18" s="14" t="str">
        <f t="shared" si="32"/>
        <v>345000</v>
      </c>
      <c r="AS18" s="14" t="str">
        <f t="shared" si="23"/>
        <v>P</v>
      </c>
      <c r="AT18" s="14" t="str">
        <f>IF(C17="",D17,C17)&amp;E17</f>
        <v>F3L</v>
      </c>
      <c r="AU18" s="14" t="str">
        <f>IF(OR(Q18="S",S17="Y"),"B",IFERROR(VLOOKUP(AT18,$BF$3:$BG$100,2,FALSE),""))</f>
        <v>F4</v>
      </c>
      <c r="AV18" s="14" t="str">
        <f>IF(J17="",K17,J17)&amp;L17</f>
        <v>F4L</v>
      </c>
      <c r="AW18" s="14" t="str">
        <f t="shared" si="29"/>
        <v>F5</v>
      </c>
      <c r="AX18" s="14" t="str">
        <f t="shared" si="24"/>
        <v>4</v>
      </c>
      <c r="AY18" s="14" t="str">
        <f t="shared" si="25"/>
        <v>5</v>
      </c>
      <c r="BD18" s="14" t="s">
        <v>101</v>
      </c>
      <c r="BE18" s="14" t="s">
        <v>48</v>
      </c>
      <c r="BF18" s="14" t="str">
        <f t="shared" si="33"/>
        <v>F4L</v>
      </c>
      <c r="BG18" s="14" t="s">
        <v>102</v>
      </c>
    </row>
    <row r="19" spans="1:59" ht="15.75" thickBot="1" x14ac:dyDescent="0.3">
      <c r="A19" s="148" t="str">
        <f>IF(G18="","",IF(AND(D19="",K19=""),"P"&amp;(V19+X19),IF(AND(C19="",J19=""),"B"&amp;(W19+Y19),IF(AND(C19="",K19=""),IF(W19&gt;X19,"B"&amp;(W19-X19),IF(W19=X19,"NB","P"&amp;(X19-W19))),IF(AND(D19="",J19=""),IF(V19&gt;Y19,"P"&amp;(V19-Y19),IF(V19=Y19,"NB","B"&amp;(Y19-V19))))))))</f>
        <v>P4</v>
      </c>
      <c r="B19" s="38" t="str">
        <f>IF(G18="","",IF(AK18=AK19,"",AK19))</f>
        <v/>
      </c>
      <c r="C19" s="149" t="str">
        <f>IF(G18="","",IF(AK19="PD",IF(AS19="P",AU19,""),AE19))</f>
        <v>F5</v>
      </c>
      <c r="D19" s="150" t="str">
        <f>IF(G18="","",IF(AK19="PD",IF(AS19="B",AU19,""),AF19))</f>
        <v/>
      </c>
      <c r="E19" s="151" t="str">
        <f t="shared" si="10"/>
        <v>W</v>
      </c>
      <c r="G19" s="67" t="str">
        <f>IF(Dashboard!N19="","",Dashboard!N19)</f>
        <v>P</v>
      </c>
      <c r="I19" s="148" t="str">
        <f t="shared" si="11"/>
        <v/>
      </c>
      <c r="J19" s="156" t="str">
        <f>IF(G18="","",IF(AL19="TG",IF(G17="B",IF(AND(AW19=C19,LEN(C19)&gt;0,NOT(C19="B")),LEFT(C19)&amp;(IF((AX19-3)&lt;0,"",AX19-3)),AW19),""),AG19))</f>
        <v/>
      </c>
      <c r="K19" s="157" t="str">
        <f>IF(G18="","",IF(AL19="TG",IF(G17="P",IF(AND(AW19=D19,LEN(D19)&gt;0,NOT(C19="B")),LEFT(D19)&amp;IF((AX19-3)&lt;0,"",AX19-3),AW19),""),AH19))</f>
        <v>B</v>
      </c>
      <c r="L19" s="140" t="str">
        <f t="shared" si="12"/>
        <v>L</v>
      </c>
      <c r="M19" s="140">
        <f>IF(G19="","",IF(L19="W",0+AY19,0-AY19)+IF(E19="W",0+AX19,0-AX19)+IF(Q19="S",0,M18))</f>
        <v>-8</v>
      </c>
      <c r="N19" s="135">
        <f t="shared" si="13"/>
        <v>-8</v>
      </c>
      <c r="O19" s="158">
        <f>IF(G19="","",IF(A19="NB",O18,IF(N19="",SUM($N$5:$N19)+M19,SUM($N$5:$N19))))</f>
        <v>-8</v>
      </c>
      <c r="P19" s="158">
        <f t="shared" si="14"/>
        <v>4</v>
      </c>
      <c r="Q19" s="14" t="str">
        <f t="shared" si="26"/>
        <v>C</v>
      </c>
      <c r="R19" s="14">
        <f t="shared" si="15"/>
        <v>10</v>
      </c>
      <c r="S19" s="158" t="str">
        <f>IF(G19="","",(IF(AND(E18&amp;E19="WW",OR(Q18&amp;Q19="SC",Q18&amp;Q19="CC")),"Y",IF(AND(E17&amp;E18&amp;E19="WLW",AU19&lt;&gt;"B",OR(E17&amp;E18&amp;E19="SCC",E17&amp;E18&amp;E19="CCC")),"Y","N"))))</f>
        <v>N</v>
      </c>
      <c r="T19" s="14" t="str">
        <f>IF(G19="","",IF(AND(L18&amp;L19="WW",OR(Q18&amp;Q19="SC",Q18&amp;Q19="CC")),"Y",IF(AND(L17&amp;L18&amp;L19="WLW",AW19&lt;&gt;"B",OR(Q17&amp;Q18&amp;Q19="SCC",Q17&amp;Q18&amp;Q19="CCC")),"Y","N")))</f>
        <v>N</v>
      </c>
      <c r="U19" s="14" t="str">
        <f t="shared" si="16"/>
        <v>R</v>
      </c>
      <c r="V19" s="14" t="str">
        <f t="shared" si="7"/>
        <v>5</v>
      </c>
      <c r="W19" s="14">
        <f t="shared" si="8"/>
        <v>0</v>
      </c>
      <c r="X19" s="14">
        <f>IF(J19="B",1,IF(REPLACE(J19,1,1,"")="",0,REPLACE(J19,1,1,"")))</f>
        <v>0</v>
      </c>
      <c r="Y19" s="14">
        <f>IF(K19="B",1,IF(REPLACE(K19,1,1,"")="",0,REPLACE(K19,1,1,"")))</f>
        <v>1</v>
      </c>
      <c r="Z19" s="14">
        <f t="shared" si="17"/>
        <v>0</v>
      </c>
      <c r="AA19" s="14">
        <f t="shared" si="18"/>
        <v>1</v>
      </c>
      <c r="AB19" s="46" t="str">
        <f t="shared" si="19"/>
        <v>N</v>
      </c>
      <c r="AC19" s="46" t="str">
        <f t="shared" si="20"/>
        <v>N</v>
      </c>
      <c r="AD19" s="46" t="str">
        <f t="shared" si="21"/>
        <v>N</v>
      </c>
      <c r="AE19" s="141" t="str">
        <f>IF(AK19="T-T",IF(G17="B",AU19,""),IF(AK19="T-C",IF(G18="B",AU19,""),IF(AK19="T-B",IF(G18="P",AU19,""),"")))</f>
        <v/>
      </c>
      <c r="AF19" s="141" t="str">
        <f>IF(AK19="T-T",IF(G17="P",AU19,""),IF(AK19="T-C",IF(G18="P",AU19,""),IF(AK19="T-B",IF(G18="B",AU19,""),"")))</f>
        <v/>
      </c>
      <c r="AG19" s="141" t="str">
        <f>IF(AK19="T-T",IF(G17="B",AW19,""),IF(AK19="T-C",IF(G18="B",AW19,""),IF(AK19="T-B",IF(G18="P",AW19,""),"")))</f>
        <v/>
      </c>
      <c r="AH19" s="141" t="str">
        <f>IF(AK19="T-T",IF(G17="P",AW19,""),IF(AK19="T-C",IF(G18="P",AW19,""),IF(AK19="T-B",IF(G18="B",AW19,""),"")))</f>
        <v/>
      </c>
      <c r="AK19" s="14" t="str">
        <f>IF(G18="","",IF(AB19="Y","T-C",IF(AC19="Y","T-B",IF(AD19="Y","T-T",IF(AK18="PD","PD",IF(OR(AND(AK18="T-T",AK17="T-T",L17&amp;L18="LL"),AND(OR(AK18="T-B",AK18="T-C"),L18="L")),"PD",AK18))))))</f>
        <v>PD</v>
      </c>
      <c r="AL19" s="14" t="str">
        <f t="shared" si="22"/>
        <v>TG</v>
      </c>
      <c r="AM19" s="14">
        <f>IF(Dashboard!N19="P",IF(AM18="",1,AM18+1),"")</f>
        <v>1</v>
      </c>
      <c r="AN19" s="14" t="str">
        <f>IF(Dashboard!N19="B",IF(AN18="",1,AN18+1),"")</f>
        <v/>
      </c>
      <c r="AO19" s="14" t="str">
        <f t="shared" si="9"/>
        <v>01230</v>
      </c>
      <c r="AP19" s="14" t="str">
        <f t="shared" si="9"/>
        <v>50001</v>
      </c>
      <c r="AQ19" s="14" t="str">
        <f t="shared" si="31"/>
        <v>001230</v>
      </c>
      <c r="AR19" s="14" t="str">
        <f t="shared" si="32"/>
        <v>450001</v>
      </c>
      <c r="AS19" s="14" t="str">
        <f t="shared" si="23"/>
        <v>P</v>
      </c>
      <c r="AT19" s="14" t="str">
        <f>IF(C18="",D18,C18)&amp;E18</f>
        <v>F4L</v>
      </c>
      <c r="AU19" s="14" t="str">
        <f>IF(OR(Q19="S",S18="Y"),"B",IFERROR(VLOOKUP(AT19,$BF$3:$BG$100,2,FALSE),""))</f>
        <v>F5</v>
      </c>
      <c r="AV19" s="14" t="str">
        <f>IF(J18="",K18,J18)&amp;L18</f>
        <v>F5W</v>
      </c>
      <c r="AW19" s="14" t="str">
        <f t="shared" si="29"/>
        <v>B</v>
      </c>
      <c r="AX19" s="14" t="str">
        <f t="shared" si="24"/>
        <v>5</v>
      </c>
      <c r="AY19" s="14">
        <f t="shared" si="25"/>
        <v>1</v>
      </c>
      <c r="BD19" s="14" t="s">
        <v>102</v>
      </c>
      <c r="BE19" s="14" t="s">
        <v>48</v>
      </c>
      <c r="BF19" s="14" t="str">
        <f t="shared" si="33"/>
        <v>F5L</v>
      </c>
      <c r="BG19" s="14" t="s">
        <v>103</v>
      </c>
    </row>
    <row r="20" spans="1:59" ht="15.75" thickBot="1" x14ac:dyDescent="0.3">
      <c r="A20" s="148" t="str">
        <f>IF(G19="","",IF(AND(D20="",K20=""),"P"&amp;(V20+X20),IF(AND(C20="",J20=""),"B"&amp;(W20+Y20),IF(AND(C20="",K20=""),IF(W20&gt;X20,"B"&amp;(W20-X20),IF(W20=X20,"NB","P"&amp;(X20-W20))),IF(AND(D20="",J20=""),IF(V20&gt;Y20,"P"&amp;(V20-Y20),IF(V20=Y20,"NB","B"&amp;(Y20-V20))))))))</f>
        <v>P2</v>
      </c>
      <c r="B20" s="38" t="str">
        <f>IF(G19="","",IF(AK19=AK20,"",AK20))</f>
        <v/>
      </c>
      <c r="C20" s="149" t="str">
        <f>IF(G19="","",IF(AK20="PD",IF(AS20="P",AU20,""),AE20))</f>
        <v>B</v>
      </c>
      <c r="D20" s="150" t="str">
        <f>IF(G19="","",IF(AK20="PD",IF(AS20="B",AU20,""),AF20))</f>
        <v/>
      </c>
      <c r="E20" s="151" t="str">
        <f t="shared" si="10"/>
        <v>W</v>
      </c>
      <c r="G20" s="67" t="str">
        <f>IF(Dashboard!N20="","",Dashboard!N20)</f>
        <v>P</v>
      </c>
      <c r="I20" s="148" t="str">
        <f t="shared" si="11"/>
        <v/>
      </c>
      <c r="J20" s="156" t="str">
        <f>IF(G19="","",IF(AL20="TG",IF(G18="B",IF(AND(AW20=C20,LEN(C20)&gt;0,NOT(C20="B")),LEFT(C20)&amp;(IF((AX20-3)&lt;0,"",AX20-3)),AW20),""),AG20))</f>
        <v>B</v>
      </c>
      <c r="K20" s="157" t="str">
        <f>IF(G19="","",IF(AL20="TG",IF(G18="P",IF(AND(AW20=D20,LEN(D20)&gt;0,NOT(C20="B")),LEFT(D20)&amp;IF((AX20-3)&lt;0,"",AX20-3),AW20),""),AH20))</f>
        <v/>
      </c>
      <c r="L20" s="140" t="str">
        <f t="shared" si="12"/>
        <v>W</v>
      </c>
      <c r="M20" s="140">
        <f>IF(G20="","",IF(L20="W",0+AY20,0-AY20)+IF(E20="W",0+AX20,0-AX20)+IF(Q20="S",0,M19))</f>
        <v>2</v>
      </c>
      <c r="N20" s="135" t="str">
        <f t="shared" si="13"/>
        <v/>
      </c>
      <c r="O20" s="158">
        <f>IF(G20="","",IF(A20="NB",O19,IF(N20="",SUM($N$5:$N20)+M20,SUM($N$5:$N20))))</f>
        <v>-6</v>
      </c>
      <c r="P20" s="158">
        <f t="shared" si="14"/>
        <v>2</v>
      </c>
      <c r="Q20" s="14" t="str">
        <f t="shared" si="26"/>
        <v>S</v>
      </c>
      <c r="R20" s="14">
        <f t="shared" si="15"/>
        <v>1</v>
      </c>
      <c r="S20" s="158" t="str">
        <f>IF(G20="","",(IF(AND(E19&amp;E20="WW",OR(Q19&amp;Q20="SC",Q19&amp;Q20="CC")),"Y",IF(AND(E18&amp;E19&amp;E20="WLW",AU20&lt;&gt;"B",OR(E18&amp;E19&amp;E20="SCC",E18&amp;E19&amp;E20="CCC")),"Y","N"))))</f>
        <v>N</v>
      </c>
      <c r="T20" s="14" t="str">
        <f>IF(G20="","",IF(AND(L19&amp;L20="WW",OR(Q19&amp;Q20="SC",Q19&amp;Q20="CC")),"Y",IF(AND(L18&amp;L19&amp;L20="WLW",AW20&lt;&gt;"B",OR(Q18&amp;Q19&amp;Q20="SCC",Q18&amp;Q19&amp;Q20="CCC")),"Y","N")))</f>
        <v>N</v>
      </c>
      <c r="U20" s="14" t="str">
        <f t="shared" si="16"/>
        <v>N</v>
      </c>
      <c r="V20" s="14">
        <f t="shared" si="7"/>
        <v>1</v>
      </c>
      <c r="W20" s="14">
        <f t="shared" si="8"/>
        <v>0</v>
      </c>
      <c r="X20" s="14">
        <f>IF(J20="B",1,IF(REPLACE(J20,1,1,"")="",0,REPLACE(J20,1,1,"")))</f>
        <v>1</v>
      </c>
      <c r="Y20" s="14">
        <f>IF(K20="B",1,IF(REPLACE(K20,1,1,"")="",0,REPLACE(K20,1,1,"")))</f>
        <v>0</v>
      </c>
      <c r="Z20" s="14">
        <f t="shared" si="17"/>
        <v>1</v>
      </c>
      <c r="AA20" s="14">
        <f t="shared" si="18"/>
        <v>0</v>
      </c>
      <c r="AB20" s="46" t="str">
        <f t="shared" si="19"/>
        <v>N</v>
      </c>
      <c r="AC20" s="46" t="str">
        <f t="shared" si="20"/>
        <v>N</v>
      </c>
      <c r="AD20" s="46" t="str">
        <f t="shared" si="21"/>
        <v>N</v>
      </c>
      <c r="AE20" s="141" t="str">
        <f>IF(AK20="T-T",IF(G18="B",AU20,""),IF(AK20="T-C",IF(G19="B",AU20,""),IF(AK20="T-B",IF(G19="P",AU20,""),"")))</f>
        <v/>
      </c>
      <c r="AF20" s="141" t="str">
        <f>IF(AK20="T-T",IF(G18="P",AU20,""),IF(AK20="T-C",IF(G19="P",AU20,""),IF(AK20="T-B",IF(G19="B",AU20,""),"")))</f>
        <v/>
      </c>
      <c r="AG20" s="141" t="str">
        <f>IF(AK20="T-T",IF(G18="B",AW20,""),IF(AK20="T-C",IF(G19="B",AW20,""),IF(AK20="T-B",IF(G19="P",AW20,""),"")))</f>
        <v/>
      </c>
      <c r="AH20" s="141" t="str">
        <f>IF(AK20="T-T",IF(G18="P",AW20,""),IF(AK20="T-C",IF(G19="P",AW20,""),IF(AK20="T-B",IF(G19="B",AW20,""),"")))</f>
        <v/>
      </c>
      <c r="AK20" s="14" t="str">
        <f>IF(G19="","",IF(AB20="Y","T-C",IF(AC20="Y","T-B",IF(AD20="Y","T-T",IF(AK19="PD","PD",IF(OR(AND(AK19="T-T",AK18="T-T",L18&amp;L19="LL"),AND(OR(AK19="T-B",AK19="T-C"),L19="L")),"PD",AK19))))))</f>
        <v>PD</v>
      </c>
      <c r="AL20" s="14" t="str">
        <f t="shared" si="22"/>
        <v>TG</v>
      </c>
      <c r="AM20" s="14">
        <f>IF(Dashboard!N20="P",IF(AM19="",1,AM19+1),"")</f>
        <v>2</v>
      </c>
      <c r="AN20" s="14" t="str">
        <f>IF(Dashboard!N20="B",IF(AN19="",1,AN19+1),"")</f>
        <v/>
      </c>
      <c r="AO20" s="14" t="str">
        <f t="shared" si="9"/>
        <v>12301</v>
      </c>
      <c r="AP20" s="14" t="str">
        <f t="shared" si="9"/>
        <v>00010</v>
      </c>
      <c r="AQ20" s="14" t="str">
        <f t="shared" si="31"/>
        <v>012301</v>
      </c>
      <c r="AR20" s="14" t="str">
        <f t="shared" si="32"/>
        <v>500010</v>
      </c>
      <c r="AS20" s="14" t="str">
        <f t="shared" si="23"/>
        <v>P</v>
      </c>
      <c r="AT20" s="14" t="str">
        <f>IF(C19="",D19,C19)&amp;E19</f>
        <v>F5W</v>
      </c>
      <c r="AU20" s="14" t="str">
        <f>IF(OR(Q20="S",S19="Y"),"B",IFERROR(VLOOKUP(AT20,$BF$3:$BG$100,2,FALSE),""))</f>
        <v>B</v>
      </c>
      <c r="AV20" s="14" t="str">
        <f>IF(J19="",K19,J19)&amp;L19</f>
        <v>BL</v>
      </c>
      <c r="AW20" s="14" t="str">
        <f t="shared" si="29"/>
        <v>B</v>
      </c>
      <c r="AX20" s="14">
        <f t="shared" si="24"/>
        <v>1</v>
      </c>
      <c r="AY20" s="14">
        <f t="shared" si="25"/>
        <v>1</v>
      </c>
      <c r="BD20" s="14" t="s">
        <v>103</v>
      </c>
      <c r="BE20" s="14" t="s">
        <v>48</v>
      </c>
      <c r="BF20" s="14" t="str">
        <f t="shared" si="33"/>
        <v>F6L</v>
      </c>
      <c r="BG20" s="14" t="s">
        <v>104</v>
      </c>
    </row>
    <row r="21" spans="1:59" ht="15.75" thickBot="1" x14ac:dyDescent="0.3">
      <c r="A21" s="148" t="str">
        <f>IF(G20="","",IF(AND(D21="",K21=""),"P"&amp;(V21+X21),IF(AND(C21="",J21=""),"B"&amp;(W21+Y21),IF(AND(C21="",K21=""),IF(W21&gt;X21,"B"&amp;(W21-X21),IF(W21=X21,"NB","P"&amp;(X21-W21))),IF(AND(D21="",J21=""),IF(V21&gt;Y21,"P"&amp;(V21-Y21),IF(V21=Y21,"NB","B"&amp;(Y21-V21))))))))</f>
        <v>NB</v>
      </c>
      <c r="B21" s="38" t="str">
        <f>IF(G20="","",IF(AK20=AK21,"",AK21))</f>
        <v/>
      </c>
      <c r="C21" s="149" t="str">
        <f>IF(G20="","",IF(AK21="PD",IF(AS21="P",AU21,""),AE21))</f>
        <v>L5</v>
      </c>
      <c r="D21" s="150" t="str">
        <f>IF(G20="","",IF(AK21="PD",IF(AS21="B",AU21,""),AF21))</f>
        <v/>
      </c>
      <c r="E21" s="151" t="str">
        <f t="shared" si="10"/>
        <v>L</v>
      </c>
      <c r="G21" s="67" t="str">
        <f>IF(Dashboard!N21="","",Dashboard!N21)</f>
        <v>B</v>
      </c>
      <c r="I21" s="148" t="str">
        <f t="shared" si="11"/>
        <v/>
      </c>
      <c r="J21" s="156" t="str">
        <f>IF(G20="","",IF(AL21="TG",IF(G19="B",IF(AND(AW21=C21,LEN(C21)&gt;0,NOT(C21="B")),LEFT(C21)&amp;(IF((AX21-3)&lt;0,"",AX21-3)),AW21),""),AG21))</f>
        <v/>
      </c>
      <c r="K21" s="157" t="str">
        <f>IF(G20="","",IF(AL21="TG",IF(G19="P",IF(AND(AW21=D21,LEN(D21)&gt;0,NOT(C21="B")),LEFT(D21)&amp;IF((AX21-3)&lt;0,"",AX21-3),AW21),""),AH21))</f>
        <v>L5</v>
      </c>
      <c r="L21" s="140" t="str">
        <f t="shared" si="12"/>
        <v>W</v>
      </c>
      <c r="M21" s="140">
        <f>IF(G21="","",IF(L21="W",0+AY21,0-AY21)+IF(E21="W",0+AX21,0-AX21)+IF(Q21="S",0,M20))</f>
        <v>2</v>
      </c>
      <c r="N21" s="135">
        <f t="shared" si="13"/>
        <v>2</v>
      </c>
      <c r="O21" s="158">
        <f>IF(G21="","",IF(A21="NB",O20,IF(N21="",SUM($N$5:$N21)+M21,SUM($N$5:$N21))))</f>
        <v>-6</v>
      </c>
      <c r="P21" s="158">
        <f t="shared" si="14"/>
        <v>0</v>
      </c>
      <c r="Q21" s="14" t="str">
        <f t="shared" si="26"/>
        <v>C</v>
      </c>
      <c r="R21" s="14">
        <f t="shared" si="15"/>
        <v>2</v>
      </c>
      <c r="S21" s="158" t="str">
        <f>IF(G21="","",(IF(AND(E20&amp;E21="WW",OR(Q20&amp;Q21="SC",Q20&amp;Q21="CC")),"Y",IF(AND(E19&amp;E20&amp;E21="WLW",AU21&lt;&gt;"B",OR(E19&amp;E20&amp;E21="SCC",E19&amp;E20&amp;E21="CCC")),"Y","N"))))</f>
        <v>N</v>
      </c>
      <c r="T21" s="14" t="str">
        <f>IF(G21="","",IF(AND(L20&amp;L21="WW",OR(Q20&amp;Q21="SC",Q20&amp;Q21="CC")),"Y",IF(AND(L19&amp;L20&amp;L21="WLW",AW21&lt;&gt;"B",OR(Q19&amp;Q20&amp;Q21="SCC",Q19&amp;Q20&amp;Q21="CCC")),"Y","N")))</f>
        <v>Y</v>
      </c>
      <c r="U21" s="14" t="str">
        <f t="shared" si="16"/>
        <v>N</v>
      </c>
      <c r="V21" s="14" t="str">
        <f t="shared" si="7"/>
        <v>5</v>
      </c>
      <c r="W21" s="14">
        <f t="shared" si="8"/>
        <v>0</v>
      </c>
      <c r="X21" s="14">
        <f>IF(J21="B",1,IF(REPLACE(J21,1,1,"")="",0,REPLACE(J21,1,1,"")))</f>
        <v>0</v>
      </c>
      <c r="Y21" s="14" t="str">
        <f>IF(K21="B",1,IF(REPLACE(K21,1,1,"")="",0,REPLACE(K21,1,1,"")))</f>
        <v>5</v>
      </c>
      <c r="Z21" s="14">
        <f t="shared" si="17"/>
        <v>0</v>
      </c>
      <c r="AA21" s="14" t="str">
        <f t="shared" si="18"/>
        <v>5</v>
      </c>
      <c r="AB21" s="46" t="str">
        <f t="shared" si="19"/>
        <v>N</v>
      </c>
      <c r="AC21" s="46" t="str">
        <f t="shared" si="20"/>
        <v>N</v>
      </c>
      <c r="AD21" s="46" t="str">
        <f t="shared" si="21"/>
        <v>N</v>
      </c>
      <c r="AE21" s="141" t="str">
        <f>IF(AK21="T-T",IF(G19="B",AU21,""),IF(AK21="T-C",IF(G20="B",AU21,""),IF(AK21="T-B",IF(G20="P",AU21,""),"")))</f>
        <v/>
      </c>
      <c r="AF21" s="141" t="str">
        <f>IF(AK21="T-T",IF(G19="P",AU21,""),IF(AK21="T-C",IF(G20="P",AU21,""),IF(AK21="T-B",IF(G20="B",AU21,""),"")))</f>
        <v/>
      </c>
      <c r="AG21" s="141" t="str">
        <f>IF(AK21="T-T",IF(G19="B",AW21,""),IF(AK21="T-C",IF(G20="B",AW21,""),IF(AK21="T-B",IF(G20="P",AW21,""),"")))</f>
        <v/>
      </c>
      <c r="AH21" s="141" t="str">
        <f>IF(AK21="T-T",IF(G19="P",AW21,""),IF(AK21="T-C",IF(G20="P",AW21,""),IF(AK21="T-B",IF(G20="B",AW21,""),"")))</f>
        <v/>
      </c>
      <c r="AK21" s="14" t="str">
        <f>IF(G20="","",IF(AB21="Y","T-C",IF(AC21="Y","T-B",IF(AD21="Y","T-T",IF(AK20="PD","PD",IF(OR(AND(AK20="T-T",AK19="T-T",L19&amp;L20="LL"),AND(OR(AK20="T-B",AK20="T-C"),L20="L")),"PD",AK20))))))</f>
        <v>PD</v>
      </c>
      <c r="AL21" s="14" t="str">
        <f t="shared" si="22"/>
        <v>TG</v>
      </c>
      <c r="AM21" s="14" t="str">
        <f>IF(Dashboard!N21="P",IF(AM20="",1,AM20+1),"")</f>
        <v/>
      </c>
      <c r="AN21" s="14">
        <f>IF(Dashboard!N21="B",IF(AN20="",1,AN20+1),"")</f>
        <v>1</v>
      </c>
      <c r="AO21" s="14" t="str">
        <f t="shared" si="9"/>
        <v>23012</v>
      </c>
      <c r="AP21" s="14" t="str">
        <f t="shared" si="9"/>
        <v>00100</v>
      </c>
      <c r="AQ21" s="14" t="str">
        <f t="shared" si="31"/>
        <v>123012</v>
      </c>
      <c r="AR21" s="14" t="str">
        <f t="shared" si="32"/>
        <v>000100</v>
      </c>
      <c r="AS21" s="14" t="str">
        <f t="shared" si="23"/>
        <v>P</v>
      </c>
      <c r="AT21" s="14" t="str">
        <f>IF(C20="",D20,C20)&amp;E20</f>
        <v>BW</v>
      </c>
      <c r="AU21" s="14" t="str">
        <f>IF(OR(Q21="S",S20="Y"),"B",IFERROR(VLOOKUP(AT21,$BF$3:$BG$100,2,FALSE),""))</f>
        <v>L5</v>
      </c>
      <c r="AV21" s="14" t="str">
        <f>IF(J20="",K20,J20)&amp;L20</f>
        <v>BW</v>
      </c>
      <c r="AW21" s="14" t="str">
        <f t="shared" si="29"/>
        <v>L5</v>
      </c>
      <c r="AX21" s="14" t="str">
        <f t="shared" si="24"/>
        <v>5</v>
      </c>
      <c r="AY21" s="14" t="str">
        <f t="shared" si="25"/>
        <v>5</v>
      </c>
      <c r="BD21" s="14" t="s">
        <v>104</v>
      </c>
      <c r="BE21" s="14" t="s">
        <v>48</v>
      </c>
      <c r="BF21" s="14" t="str">
        <f t="shared" si="33"/>
        <v>F7L</v>
      </c>
      <c r="BG21" s="14" t="s">
        <v>105</v>
      </c>
    </row>
    <row r="22" spans="1:59" ht="15.75" thickBot="1" x14ac:dyDescent="0.3">
      <c r="A22" s="148" t="str">
        <f>IF(G21="","",IF(AND(D22="",K22=""),"P"&amp;(V22+X22),IF(AND(C22="",J22=""),"B"&amp;(W22+Y22),IF(AND(C22="",K22=""),IF(W22&gt;X22,"B"&amp;(W22-X22),IF(W22=X22,"NB","P"&amp;(X22-W22))),IF(AND(D22="",J22=""),IF(V22&gt;Y22,"P"&amp;(V22-Y22),IF(V22=Y22,"NB","B"&amp;(Y22-V22))))))))</f>
        <v>NB</v>
      </c>
      <c r="B22" s="38" t="str">
        <f>IF(G21="","",IF(AK21=AK22,"",AK22))</f>
        <v/>
      </c>
      <c r="C22" s="149" t="str">
        <f>IF(G21="","",IF(AK22="PD",IF(AS22="P",AU22,""),AE22))</f>
        <v>B</v>
      </c>
      <c r="D22" s="150" t="str">
        <f>IF(G21="","",IF(AK22="PD",IF(AS22="B",AU22,""),AF22))</f>
        <v/>
      </c>
      <c r="E22" s="151" t="str">
        <f t="shared" si="10"/>
        <v>L</v>
      </c>
      <c r="G22" s="67" t="str">
        <f>IF(Dashboard!N22="","",Dashboard!N22)</f>
        <v>B</v>
      </c>
      <c r="I22" s="148" t="str">
        <f t="shared" si="11"/>
        <v/>
      </c>
      <c r="J22" s="156" t="str">
        <f>IF(G21="","",IF(AL22="TG",IF(G20="B",IF(AND(AW22=C22,LEN(C22)&gt;0,NOT(C22="B")),LEFT(C22)&amp;(IF((AX22-3)&lt;0,"",AX22-3)),AW22),""),AG22))</f>
        <v/>
      </c>
      <c r="K22" s="157" t="str">
        <f>IF(G21="","",IF(AL22="TG",IF(G20="P",IF(AND(AW22=D22,LEN(D22)&gt;0,NOT(C22="B")),LEFT(D22)&amp;IF((AX22-3)&lt;0,"",AX22-3),AW22),""),AH22))</f>
        <v>B</v>
      </c>
      <c r="L22" s="140" t="str">
        <f t="shared" si="12"/>
        <v>W</v>
      </c>
      <c r="M22" s="140">
        <f>IF(G22="","",IF(L22="W",0+AY22,0-AY22)+IF(E22="W",0+AX22,0-AX22)+IF(Q22="S",0,M21))</f>
        <v>0</v>
      </c>
      <c r="N22" s="135" t="str">
        <f t="shared" si="13"/>
        <v/>
      </c>
      <c r="O22" s="158">
        <f>IF(G22="","",IF(A22="NB",O21,IF(N22="",SUM($N$5:$N22)+M22,SUM($N$5:$N22))))</f>
        <v>-6</v>
      </c>
      <c r="P22" s="158">
        <f t="shared" si="14"/>
        <v>0</v>
      </c>
      <c r="Q22" s="14" t="str">
        <f t="shared" si="26"/>
        <v>S</v>
      </c>
      <c r="R22" s="14">
        <f t="shared" si="15"/>
        <v>1</v>
      </c>
      <c r="S22" s="158" t="str">
        <f>IF(G22="","",(IF(AND(E21&amp;E22="WW",OR(Q21&amp;Q22="SC",Q21&amp;Q22="CC")),"Y",IF(AND(E20&amp;E21&amp;E22="WLW",AU22&lt;&gt;"B",OR(E20&amp;E21&amp;E22="SCC",E20&amp;E21&amp;E22="CCC")),"Y","N"))))</f>
        <v>N</v>
      </c>
      <c r="T22" s="14" t="str">
        <f>IF(G22="","",IF(AND(L21&amp;L22="WW",OR(Q21&amp;Q22="SC",Q21&amp;Q22="CC")),"Y",IF(AND(L20&amp;L21&amp;L22="WLW",AW22&lt;&gt;"B",OR(Q20&amp;Q21&amp;Q22="SCC",Q20&amp;Q21&amp;Q22="CCC")),"Y","N")))</f>
        <v>N</v>
      </c>
      <c r="U22" s="14" t="str">
        <f t="shared" si="16"/>
        <v>N</v>
      </c>
      <c r="V22" s="14">
        <f t="shared" si="7"/>
        <v>1</v>
      </c>
      <c r="W22" s="14">
        <f t="shared" si="8"/>
        <v>0</v>
      </c>
      <c r="X22" s="14">
        <f>IF(J22="B",1,IF(REPLACE(J22,1,1,"")="",0,REPLACE(J22,1,1,"")))</f>
        <v>0</v>
      </c>
      <c r="Y22" s="14">
        <f>IF(K22="B",1,IF(REPLACE(K22,1,1,"")="",0,REPLACE(K22,1,1,"")))</f>
        <v>1</v>
      </c>
      <c r="Z22" s="14">
        <f t="shared" si="17"/>
        <v>0</v>
      </c>
      <c r="AA22" s="14">
        <f t="shared" si="18"/>
        <v>1</v>
      </c>
      <c r="AB22" s="46" t="str">
        <f t="shared" si="19"/>
        <v>N</v>
      </c>
      <c r="AC22" s="46" t="str">
        <f t="shared" si="20"/>
        <v>N</v>
      </c>
      <c r="AD22" s="46" t="str">
        <f t="shared" si="21"/>
        <v>N</v>
      </c>
      <c r="AE22" s="141" t="str">
        <f>IF(AK22="T-T",IF(G20="B",AU22,""),IF(AK22="T-C",IF(G21="B",AU22,""),IF(AK22="T-B",IF(G21="P",AU22,""),"")))</f>
        <v/>
      </c>
      <c r="AF22" s="141" t="str">
        <f>IF(AK22="T-T",IF(G20="P",AU22,""),IF(AK22="T-C",IF(G21="P",AU22,""),IF(AK22="T-B",IF(G21="B",AU22,""),"")))</f>
        <v/>
      </c>
      <c r="AG22" s="141" t="str">
        <f>IF(AK22="T-T",IF(G20="B",AW22,""),IF(AK22="T-C",IF(G21="B",AW22,""),IF(AK22="T-B",IF(G21="P",AW22,""),"")))</f>
        <v/>
      </c>
      <c r="AH22" s="141" t="str">
        <f>IF(AK22="T-T",IF(G20="P",AW22,""),IF(AK22="T-C",IF(G21="P",AW22,""),IF(AK22="T-B",IF(G21="B",AW22,""),"")))</f>
        <v/>
      </c>
      <c r="AK22" s="14" t="str">
        <f>IF(G21="","",IF(AB22="Y","T-C",IF(AC22="Y","T-B",IF(AD22="Y","T-T",IF(AK21="PD","PD",IF(OR(AND(AK21="T-T",AK20="T-T",L20&amp;L21="LL"),AND(OR(AK21="T-B",AK21="T-C"),L21="L")),"PD",AK21))))))</f>
        <v>PD</v>
      </c>
      <c r="AL22" s="14" t="str">
        <f t="shared" si="22"/>
        <v>TG</v>
      </c>
      <c r="AM22" s="14" t="str">
        <f>IF(Dashboard!N22="P",IF(AM21="",1,AM21+1),"")</f>
        <v/>
      </c>
      <c r="AN22" s="14">
        <f>IF(Dashboard!N22="B",IF(AN21="",1,AN21+1),"")</f>
        <v>2</v>
      </c>
      <c r="AO22" s="14" t="str">
        <f t="shared" si="9"/>
        <v>30120</v>
      </c>
      <c r="AP22" s="14" t="str">
        <f t="shared" si="9"/>
        <v>01001</v>
      </c>
      <c r="AQ22" s="14" t="str">
        <f t="shared" si="31"/>
        <v>230120</v>
      </c>
      <c r="AR22" s="14" t="str">
        <f t="shared" si="32"/>
        <v>001001</v>
      </c>
      <c r="AS22" s="14" t="str">
        <f t="shared" si="23"/>
        <v>P</v>
      </c>
      <c r="AT22" s="14" t="str">
        <f>IF(C21="",D21,C21)&amp;E21</f>
        <v>L5L</v>
      </c>
      <c r="AU22" s="14" t="str">
        <f>IF(OR(Q22="S",S21="Y"),"B",IFERROR(VLOOKUP(AT22,$BF$3:$BG$100,2,FALSE),""))</f>
        <v>B</v>
      </c>
      <c r="AV22" s="14" t="str">
        <f>IF(J21="",K21,J21)&amp;L21</f>
        <v>L5W</v>
      </c>
      <c r="AW22" s="14" t="str">
        <f t="shared" si="29"/>
        <v>B</v>
      </c>
      <c r="AX22" s="14">
        <f t="shared" si="24"/>
        <v>1</v>
      </c>
      <c r="AY22" s="14">
        <f t="shared" si="25"/>
        <v>1</v>
      </c>
      <c r="BD22" s="14" t="s">
        <v>105</v>
      </c>
      <c r="BE22" s="14" t="s">
        <v>48</v>
      </c>
      <c r="BF22" s="14" t="str">
        <f t="shared" si="33"/>
        <v>F8L</v>
      </c>
      <c r="BG22" s="14" t="s">
        <v>106</v>
      </c>
    </row>
    <row r="23" spans="1:59" ht="15.75" thickBot="1" x14ac:dyDescent="0.3">
      <c r="A23" s="148" t="str">
        <f>IF(G22="","",IF(AND(D23="",K23=""),"P"&amp;(V23+X23),IF(AND(C23="",J23=""),"B"&amp;(W23+Y23),IF(AND(C23="",K23=""),IF(W23&gt;X23,"B"&amp;(W23-X23),IF(W23=X23,"NB","P"&amp;(X23-W23))),IF(AND(D23="",J23=""),IF(V23&gt;Y23,"P"&amp;(V23-Y23),IF(V23=Y23,"NB","B"&amp;(Y23-V23))))))))</f>
        <v>P3</v>
      </c>
      <c r="B23" s="38" t="str">
        <f>IF(G22="","",IF(AK22=AK23,"",AK23))</f>
        <v/>
      </c>
      <c r="C23" s="149" t="str">
        <f>IF(G22="","",IF(AK23="PD",IF(AS23="P",AU23,""),AE23))</f>
        <v/>
      </c>
      <c r="D23" s="150" t="str">
        <f>IF(G22="","",IF(AK23="PD",IF(AS23="B",AU23,""),AF23))</f>
        <v>F2</v>
      </c>
      <c r="E23" s="151" t="str">
        <f t="shared" si="10"/>
        <v>L</v>
      </c>
      <c r="G23" s="67" t="str">
        <f>IF(Dashboard!N23="","",Dashboard!N23)</f>
        <v>P</v>
      </c>
      <c r="I23" s="148" t="str">
        <f t="shared" si="11"/>
        <v/>
      </c>
      <c r="J23" s="156" t="str">
        <f>IF(G22="","",IF(AL23="TG",IF(G21="B",IF(AND(AW23=C23,LEN(C23)&gt;0,NOT(C23="B")),LEFT(C23)&amp;(IF((AX23-3)&lt;0,"",AX23-3)),AW23),""),AG23))</f>
        <v>L5</v>
      </c>
      <c r="K23" s="157" t="str">
        <f>IF(G22="","",IF(AL23="TG",IF(G21="P",IF(AND(AW23=D23,LEN(D23)&gt;0,NOT(C23="B")),LEFT(D23)&amp;IF((AX23-3)&lt;0,"",AX23-3),AW23),""),AH23))</f>
        <v/>
      </c>
      <c r="L23" s="140" t="str">
        <f t="shared" si="12"/>
        <v>W</v>
      </c>
      <c r="M23" s="140">
        <f>IF(G23="","",IF(L23="W",0+AY23,0-AY23)+IF(E23="W",0+AX23,0-AX23)+IF(Q23="S",0,M22))</f>
        <v>3</v>
      </c>
      <c r="N23" s="135">
        <f t="shared" si="13"/>
        <v>3</v>
      </c>
      <c r="O23" s="158">
        <f>IF(G23="","",IF(A23="NB",O22,IF(N23="",SUM($N$5:$N23)+M23,SUM($N$5:$N23))))</f>
        <v>-3</v>
      </c>
      <c r="P23" s="158">
        <f t="shared" si="14"/>
        <v>3</v>
      </c>
      <c r="Q23" s="14" t="str">
        <f t="shared" si="26"/>
        <v>C</v>
      </c>
      <c r="R23" s="14">
        <f t="shared" si="15"/>
        <v>2</v>
      </c>
      <c r="S23" s="158" t="str">
        <f>IF(G23="","",(IF(AND(E22&amp;E23="WW",OR(Q22&amp;Q23="SC",Q22&amp;Q23="CC")),"Y",IF(AND(E21&amp;E22&amp;E23="WLW",AU23&lt;&gt;"B",OR(E21&amp;E22&amp;E23="SCC",E21&amp;E22&amp;E23="CCC")),"Y","N"))))</f>
        <v>N</v>
      </c>
      <c r="T23" s="14" t="str">
        <f>IF(G23="","",IF(AND(L22&amp;L23="WW",OR(Q22&amp;Q23="SC",Q22&amp;Q23="CC")),"Y",IF(AND(L21&amp;L22&amp;L23="WLW",AW23&lt;&gt;"B",OR(Q21&amp;Q22&amp;Q23="SCC",Q21&amp;Q22&amp;Q23="CCC")),"Y","N")))</f>
        <v>Y</v>
      </c>
      <c r="U23" s="14" t="str">
        <f t="shared" si="16"/>
        <v>N</v>
      </c>
      <c r="V23" s="14">
        <f t="shared" si="7"/>
        <v>0</v>
      </c>
      <c r="W23" s="14" t="str">
        <f t="shared" si="8"/>
        <v>2</v>
      </c>
      <c r="X23" s="14" t="str">
        <f>IF(J23="B",1,IF(REPLACE(J23,1,1,"")="",0,REPLACE(J23,1,1,"")))</f>
        <v>5</v>
      </c>
      <c r="Y23" s="14">
        <f>IF(K23="B",1,IF(REPLACE(K23,1,1,"")="",0,REPLACE(K23,1,1,"")))</f>
        <v>0</v>
      </c>
      <c r="Z23" s="14" t="str">
        <f t="shared" si="17"/>
        <v>5</v>
      </c>
      <c r="AA23" s="14">
        <f t="shared" si="18"/>
        <v>0</v>
      </c>
      <c r="AB23" s="46" t="str">
        <f t="shared" si="19"/>
        <v>N</v>
      </c>
      <c r="AC23" s="46" t="str">
        <f t="shared" si="20"/>
        <v>N</v>
      </c>
      <c r="AD23" s="46" t="str">
        <f t="shared" si="21"/>
        <v>N</v>
      </c>
      <c r="AE23" s="141" t="str">
        <f>IF(AK23="T-T",IF(G21="B",AU23,""),IF(AK23="T-C",IF(G22="B",AU23,""),IF(AK23="T-B",IF(G22="P",AU23,""),"")))</f>
        <v/>
      </c>
      <c r="AF23" s="141" t="str">
        <f>IF(AK23="T-T",IF(G21="P",AU23,""),IF(AK23="T-C",IF(G22="P",AU23,""),IF(AK23="T-B",IF(G22="B",AU23,""),"")))</f>
        <v/>
      </c>
      <c r="AG23" s="141" t="str">
        <f>IF(AK23="T-T",IF(G21="B",AW23,""),IF(AK23="T-C",IF(G22="B",AW23,""),IF(AK23="T-B",IF(G22="P",AW23,""),"")))</f>
        <v/>
      </c>
      <c r="AH23" s="141" t="str">
        <f>IF(AK23="T-T",IF(G21="P",AW23,""),IF(AK23="T-C",IF(G22="P",AW23,""),IF(AK23="T-B",IF(G22="B",AW23,""),"")))</f>
        <v/>
      </c>
      <c r="AK23" s="14" t="str">
        <f>IF(G22="","",IF(AB23="Y","T-C",IF(AC23="Y","T-B",IF(AD23="Y","T-T",IF(AK22="PD","PD",IF(OR(AND(AK22="T-T",AK21="T-T",L21&amp;L22="LL"),AND(OR(AK22="T-B",AK22="T-C"),L22="L")),"PD",AK22))))))</f>
        <v>PD</v>
      </c>
      <c r="AL23" s="14" t="str">
        <f t="shared" si="22"/>
        <v>TG</v>
      </c>
      <c r="AM23" s="14">
        <f>IF(Dashboard!N23="P",IF(AM22="",1,AM22+1),"")</f>
        <v>1</v>
      </c>
      <c r="AN23" s="14" t="str">
        <f>IF(Dashboard!N23="B",IF(AN22="",1,AN22+1),"")</f>
        <v/>
      </c>
      <c r="AO23" s="14" t="str">
        <f t="shared" si="9"/>
        <v>01200</v>
      </c>
      <c r="AP23" s="14" t="str">
        <f t="shared" si="9"/>
        <v>10012</v>
      </c>
      <c r="AQ23" s="14" t="str">
        <f t="shared" si="31"/>
        <v>301200</v>
      </c>
      <c r="AR23" s="14" t="str">
        <f t="shared" si="32"/>
        <v>010012</v>
      </c>
      <c r="AS23" s="14" t="str">
        <f t="shared" si="23"/>
        <v>B</v>
      </c>
      <c r="AT23" s="14" t="str">
        <f>IF(C22="",D22,C22)&amp;E22</f>
        <v>BL</v>
      </c>
      <c r="AU23" s="14" t="str">
        <f>IF(OR(Q23="S",S22="Y"),"B",IFERROR(VLOOKUP(AT23,$BF$3:$BG$100,2,FALSE),""))</f>
        <v>F2</v>
      </c>
      <c r="AV23" s="14" t="str">
        <f>IF(J22="",K22,J22)&amp;L22</f>
        <v>BW</v>
      </c>
      <c r="AW23" s="14" t="str">
        <f t="shared" si="29"/>
        <v>L5</v>
      </c>
      <c r="AX23" s="14" t="str">
        <f t="shared" si="24"/>
        <v>2</v>
      </c>
      <c r="AY23" s="14" t="str">
        <f t="shared" si="25"/>
        <v>5</v>
      </c>
      <c r="BD23" s="14" t="s">
        <v>106</v>
      </c>
      <c r="BE23" s="14" t="s">
        <v>48</v>
      </c>
      <c r="BF23" s="14" t="str">
        <f t="shared" si="33"/>
        <v>F9L</v>
      </c>
      <c r="BG23" s="14" t="s">
        <v>107</v>
      </c>
    </row>
    <row r="24" spans="1:59" ht="15.75" thickBot="1" x14ac:dyDescent="0.3">
      <c r="A24" s="148" t="str">
        <f>IF(G23="","",IF(AND(D24="",K24=""),"P"&amp;(V24+X24),IF(AND(C24="",J24=""),"B"&amp;(W24+Y24),IF(AND(C24="",K24=""),IF(W24&gt;X24,"B"&amp;(W24-X24),IF(W24=X24,"NB","P"&amp;(X24-W24))),IF(AND(D24="",J24=""),IF(V24&gt;Y24,"P"&amp;(V24-Y24),IF(V24=Y24,"NB","B"&amp;(Y24-V24))))))))</f>
        <v>P2</v>
      </c>
      <c r="B24" s="38" t="str">
        <f>IF(G23="","",IF(AK23=AK24,"",AK24))</f>
        <v/>
      </c>
      <c r="C24" s="149" t="str">
        <f>IF(G23="","",IF(AK24="PD",IF(AS24="P",AU24,""),AE24))</f>
        <v>B</v>
      </c>
      <c r="D24" s="150" t="str">
        <f>IF(G23="","",IF(AK24="PD",IF(AS24="B",AU24,""),AF24))</f>
        <v/>
      </c>
      <c r="E24" s="151" t="str">
        <f t="shared" si="10"/>
        <v>W</v>
      </c>
      <c r="G24" s="67" t="str">
        <f>IF(Dashboard!N24="","",Dashboard!N24)</f>
        <v>P</v>
      </c>
      <c r="I24" s="148" t="str">
        <f t="shared" si="11"/>
        <v/>
      </c>
      <c r="J24" s="156" t="str">
        <f>IF(G23="","",IF(AL24="TG",IF(G22="B",IF(AND(AW24=C24,LEN(C24)&gt;0,NOT(C24="B")),LEFT(C24)&amp;(IF((AX24-3)&lt;0,"",AX24-3)),AW24),""),AG24))</f>
        <v>B</v>
      </c>
      <c r="K24" s="157" t="str">
        <f>IF(G23="","",IF(AL24="TG",IF(G22="P",IF(AND(AW24=D24,LEN(D24)&gt;0,NOT(C24="B")),LEFT(D24)&amp;IF((AX24-3)&lt;0,"",AX24-3),AW24),""),AH24))</f>
        <v/>
      </c>
      <c r="L24" s="140" t="str">
        <f t="shared" si="12"/>
        <v>W</v>
      </c>
      <c r="M24" s="140">
        <f>IF(G24="","",IF(L24="W",0+AY24,0-AY24)+IF(E24="W",0+AX24,0-AX24)+IF(Q24="S",0,M23))</f>
        <v>2</v>
      </c>
      <c r="N24" s="135" t="str">
        <f t="shared" si="13"/>
        <v/>
      </c>
      <c r="O24" s="158">
        <f>IF(G24="","",IF(A24="NB",O23,IF(N24="",SUM($N$5:$N24)+M24,SUM($N$5:$N24))))</f>
        <v>-1</v>
      </c>
      <c r="P24" s="158">
        <f t="shared" si="14"/>
        <v>2</v>
      </c>
      <c r="Q24" s="14" t="str">
        <f t="shared" si="26"/>
        <v>S</v>
      </c>
      <c r="R24" s="14">
        <f t="shared" si="15"/>
        <v>1</v>
      </c>
      <c r="S24" s="158" t="str">
        <f>IF(G24="","",(IF(AND(E23&amp;E24="WW",OR(Q23&amp;Q24="SC",Q23&amp;Q24="CC")),"Y",IF(AND(E22&amp;E23&amp;E24="WLW",AU24&lt;&gt;"B",OR(E22&amp;E23&amp;E24="SCC",E22&amp;E23&amp;E24="CCC")),"Y","N"))))</f>
        <v>N</v>
      </c>
      <c r="T24" s="14" t="str">
        <f>IF(G24="","",IF(AND(L23&amp;L24="WW",OR(Q23&amp;Q24="SC",Q23&amp;Q24="CC")),"Y",IF(AND(L22&amp;L23&amp;L24="WLW",AW24&lt;&gt;"B",OR(Q22&amp;Q23&amp;Q24="SCC",Q22&amp;Q23&amp;Q24="CCC")),"Y","N")))</f>
        <v>N</v>
      </c>
      <c r="U24" s="14" t="str">
        <f t="shared" si="16"/>
        <v>N</v>
      </c>
      <c r="V24" s="14">
        <f t="shared" si="7"/>
        <v>1</v>
      </c>
      <c r="W24" s="14">
        <f t="shared" si="8"/>
        <v>0</v>
      </c>
      <c r="X24" s="14">
        <f>IF(J24="B",1,IF(REPLACE(J24,1,1,"")="",0,REPLACE(J24,1,1,"")))</f>
        <v>1</v>
      </c>
      <c r="Y24" s="14">
        <f>IF(K24="B",1,IF(REPLACE(K24,1,1,"")="",0,REPLACE(K24,1,1,"")))</f>
        <v>0</v>
      </c>
      <c r="Z24" s="14">
        <f t="shared" si="17"/>
        <v>1</v>
      </c>
      <c r="AA24" s="14">
        <f t="shared" si="18"/>
        <v>0</v>
      </c>
      <c r="AB24" s="46" t="str">
        <f t="shared" si="19"/>
        <v>N</v>
      </c>
      <c r="AC24" s="46" t="str">
        <f t="shared" si="20"/>
        <v>N</v>
      </c>
      <c r="AD24" s="46" t="str">
        <f t="shared" si="21"/>
        <v>N</v>
      </c>
      <c r="AE24" s="141" t="str">
        <f>IF(AK24="T-T",IF(G22="B",AU24,""),IF(AK24="T-C",IF(G23="B",AU24,""),IF(AK24="T-B",IF(G23="P",AU24,""),"")))</f>
        <v/>
      </c>
      <c r="AF24" s="141" t="str">
        <f>IF(AK24="T-T",IF(G22="P",AU24,""),IF(AK24="T-C",IF(G23="P",AU24,""),IF(AK24="T-B",IF(G23="B",AU24,""),"")))</f>
        <v/>
      </c>
      <c r="AG24" s="141" t="str">
        <f>IF(AK24="T-T",IF(G22="B",AW24,""),IF(AK24="T-C",IF(G23="B",AW24,""),IF(AK24="T-B",IF(G23="P",AW24,""),"")))</f>
        <v/>
      </c>
      <c r="AH24" s="141" t="str">
        <f>IF(AK24="T-T",IF(G22="P",AW24,""),IF(AK24="T-C",IF(G23="P",AW24,""),IF(AK24="T-B",IF(G23="B",AW24,""),"")))</f>
        <v/>
      </c>
      <c r="AK24" s="14" t="str">
        <f>IF(G23="","",IF(AB24="Y","T-C",IF(AC24="Y","T-B",IF(AD24="Y","T-T",IF(AK23="PD","PD",IF(OR(AND(AK23="T-T",AK22="T-T",L22&amp;L23="LL"),AND(OR(AK23="T-B",AK23="T-C"),L23="L")),"PD",AK23))))))</f>
        <v>PD</v>
      </c>
      <c r="AL24" s="14" t="str">
        <f t="shared" si="22"/>
        <v>TG</v>
      </c>
      <c r="AM24" s="14">
        <f>IF(Dashboard!N24="P",IF(AM23="",1,AM23+1),"")</f>
        <v>2</v>
      </c>
      <c r="AN24" s="14" t="str">
        <f>IF(Dashboard!N24="B",IF(AN23="",1,AN23+1),"")</f>
        <v/>
      </c>
      <c r="AO24" s="14" t="str">
        <f t="shared" si="9"/>
        <v>12001</v>
      </c>
      <c r="AP24" s="14" t="str">
        <f t="shared" si="9"/>
        <v>00120</v>
      </c>
      <c r="AQ24" s="14" t="str">
        <f t="shared" si="31"/>
        <v>012001</v>
      </c>
      <c r="AR24" s="14" t="str">
        <f t="shared" si="32"/>
        <v>100120</v>
      </c>
      <c r="AS24" s="14" t="str">
        <f t="shared" si="23"/>
        <v>P</v>
      </c>
      <c r="AT24" s="14" t="str">
        <f>IF(C23="",D23,C23)&amp;E23</f>
        <v>F2L</v>
      </c>
      <c r="AU24" s="14" t="str">
        <f>IF(OR(Q24="S",S23="Y"),"B",IFERROR(VLOOKUP(AT24,$BF$3:$BG$100,2,FALSE),""))</f>
        <v>B</v>
      </c>
      <c r="AV24" s="14" t="str">
        <f>IF(J23="",K23,J23)&amp;L23</f>
        <v>L5W</v>
      </c>
      <c r="AW24" s="14" t="str">
        <f t="shared" si="29"/>
        <v>B</v>
      </c>
      <c r="AX24" s="14">
        <f t="shared" si="24"/>
        <v>1</v>
      </c>
      <c r="AY24" s="14">
        <f t="shared" si="25"/>
        <v>1</v>
      </c>
      <c r="BD24" s="14" t="s">
        <v>107</v>
      </c>
      <c r="BE24" s="14" t="s">
        <v>48</v>
      </c>
      <c r="BF24" s="14" t="str">
        <f t="shared" si="33"/>
        <v>F10L</v>
      </c>
      <c r="BG24" s="14" t="s">
        <v>108</v>
      </c>
    </row>
    <row r="25" spans="1:59" ht="15.75" thickBot="1" x14ac:dyDescent="0.3">
      <c r="A25" s="148" t="str">
        <f>IF(G24="","",IF(AND(D25="",K25=""),"P"&amp;(V25+X25),IF(AND(C25="",J25=""),"B"&amp;(W25+Y25),IF(AND(C25="",K25=""),IF(W25&gt;X25,"B"&amp;(W25-X25),IF(W25=X25,"NB","P"&amp;(X25-W25))),IF(AND(D25="",J25=""),IF(V25&gt;Y25,"P"&amp;(V25-Y25),IF(V25=Y25,"NB","B"&amp;(Y25-V25))))))))</f>
        <v>B10</v>
      </c>
      <c r="B25" s="38" t="str">
        <f>IF(G24="","",IF(AK24=AK25,"",AK25))</f>
        <v>T-T</v>
      </c>
      <c r="C25" s="149" t="str">
        <f>IF(G24="","",IF(AK25="PD",IF(AS25="P",AU25,""),AE25))</f>
        <v/>
      </c>
      <c r="D25" s="150" t="str">
        <f>IF(G24="","",IF(AK25="PD",IF(AS25="B",AU25,""),AF25))</f>
        <v>L5</v>
      </c>
      <c r="E25" s="151" t="str">
        <f t="shared" si="10"/>
        <v>W</v>
      </c>
      <c r="G25" s="67" t="str">
        <f>IF(Dashboard!N25="","",Dashboard!N25)</f>
        <v>B</v>
      </c>
      <c r="I25" s="148" t="str">
        <f t="shared" si="11"/>
        <v>T-T</v>
      </c>
      <c r="J25" s="156" t="str">
        <f>IF(G24="","",IF(AL25="TG",IF(G23="B",IF(AND(AW25=C25,LEN(C25)&gt;0,NOT(C25="B")),LEFT(C25)&amp;(IF((AX25-3)&lt;0,"",AX25-3)),AW25),""),AG25))</f>
        <v/>
      </c>
      <c r="K25" s="157" t="str">
        <f>IF(G24="","",IF(AL25="TG",IF(G23="P",IF(AND(AW25=D25,LEN(D25)&gt;0,NOT(C25="B")),LEFT(D25)&amp;IF((AX25-3)&lt;0,"",AX25-3),AW25),""),AH25))</f>
        <v>L5</v>
      </c>
      <c r="L25" s="140" t="str">
        <f t="shared" si="12"/>
        <v>W</v>
      </c>
      <c r="M25" s="140">
        <f>IF(G25="","",IF(L25="W",0+AY25,0-AY25)+IF(E25="W",0+AX25,0-AX25)+IF(Q25="S",0,M24))</f>
        <v>12</v>
      </c>
      <c r="N25" s="135">
        <f t="shared" si="13"/>
        <v>12</v>
      </c>
      <c r="O25" s="158">
        <f>IF(G25="","",IF(A25="NB",O24,IF(N25="",SUM($N$5:$N25)+M25,SUM($N$5:$N25))))</f>
        <v>9</v>
      </c>
      <c r="P25" s="158">
        <f t="shared" si="14"/>
        <v>10</v>
      </c>
      <c r="Q25" s="14" t="str">
        <f t="shared" si="26"/>
        <v>C</v>
      </c>
      <c r="R25" s="14">
        <f t="shared" si="15"/>
        <v>2</v>
      </c>
      <c r="S25" s="158" t="str">
        <f>IF(G25="","",(IF(AND(E24&amp;E25="WW",OR(Q24&amp;Q25="SC",Q24&amp;Q25="CC")),"Y",IF(AND(E23&amp;E24&amp;E25="WLW",AU25&lt;&gt;"B",OR(E23&amp;E24&amp;E25="SCC",E23&amp;E24&amp;E25="CCC")),"Y","N"))))</f>
        <v>Y</v>
      </c>
      <c r="T25" s="14" t="str">
        <f>IF(G25="","",IF(AND(L24&amp;L25="WW",OR(Q24&amp;Q25="SC",Q24&amp;Q25="CC")),"Y",IF(AND(L23&amp;L24&amp;L25="WLW",AW25&lt;&gt;"B",OR(Q23&amp;Q24&amp;Q25="SCC",Q23&amp;Q24&amp;Q25="CCC")),"Y","N")))</f>
        <v>Y</v>
      </c>
      <c r="U25" s="14" t="str">
        <f t="shared" si="16"/>
        <v>N</v>
      </c>
      <c r="V25" s="14">
        <f t="shared" si="7"/>
        <v>0</v>
      </c>
      <c r="W25" s="14" t="str">
        <f t="shared" si="8"/>
        <v>5</v>
      </c>
      <c r="X25" s="14">
        <f>IF(J25="B",1,IF(REPLACE(J25,1,1,"")="",0,REPLACE(J25,1,1,"")))</f>
        <v>0</v>
      </c>
      <c r="Y25" s="14" t="str">
        <f>IF(K25="B",1,IF(REPLACE(K25,1,1,"")="",0,REPLACE(K25,1,1,"")))</f>
        <v>5</v>
      </c>
      <c r="Z25" s="14">
        <f t="shared" si="17"/>
        <v>0</v>
      </c>
      <c r="AA25" s="14" t="str">
        <f t="shared" si="18"/>
        <v>5</v>
      </c>
      <c r="AB25" s="46" t="str">
        <f t="shared" si="19"/>
        <v>N</v>
      </c>
      <c r="AC25" s="46" t="str">
        <f t="shared" si="20"/>
        <v>N</v>
      </c>
      <c r="AD25" s="46" t="str">
        <f t="shared" si="21"/>
        <v>Y</v>
      </c>
      <c r="AE25" s="141" t="str">
        <f>IF(AK25="T-T",IF(G23="B",AU25,""),IF(AK25="T-C",IF(G24="B",AU25,""),IF(AK25="T-B",IF(G24="P",AU25,""),"")))</f>
        <v/>
      </c>
      <c r="AF25" s="141" t="str">
        <f>IF(AK25="T-T",IF(G23="P",AU25,""),IF(AK25="T-C",IF(G24="P",AU25,""),IF(AK25="T-B",IF(G24="B",AU25,""),"")))</f>
        <v>L5</v>
      </c>
      <c r="AG25" s="141" t="str">
        <f>IF(AK25="T-T",IF(G23="B",AW25,""),IF(AK25="T-C",IF(G24="B",AW25,""),IF(AK25="T-B",IF(G24="P",AW25,""),"")))</f>
        <v/>
      </c>
      <c r="AH25" s="141" t="str">
        <f>IF(AK25="T-T",IF(G23="P",AW25,""),IF(AK25="T-C",IF(G24="P",AW25,""),IF(AK25="T-B",IF(G24="B",AW25,""),"")))</f>
        <v>L5</v>
      </c>
      <c r="AK25" s="14" t="str">
        <f>IF(G24="","",IF(AB25="Y","T-C",IF(AC25="Y","T-B",IF(AD25="Y","T-T",IF(AK24="PD","PD",IF(OR(AND(AK24="T-T",AK23="T-T",L23&amp;L24="LL"),AND(OR(AK24="T-B",AK24="T-C"),L24="L")),"PD",AK24))))))</f>
        <v>T-T</v>
      </c>
      <c r="AL25" s="14" t="str">
        <f t="shared" si="22"/>
        <v>T-T</v>
      </c>
      <c r="AM25" s="14" t="str">
        <f>IF(Dashboard!N25="P",IF(AM24="",1,AM24+1),"")</f>
        <v/>
      </c>
      <c r="AN25" s="14">
        <f>IF(Dashboard!N25="B",IF(AN24="",1,AN24+1),"")</f>
        <v>1</v>
      </c>
      <c r="AO25" s="14" t="str">
        <f t="shared" si="9"/>
        <v>20012</v>
      </c>
      <c r="AP25" s="14" t="str">
        <f t="shared" si="9"/>
        <v>01200</v>
      </c>
      <c r="AQ25" s="14" t="str">
        <f t="shared" si="31"/>
        <v>120012</v>
      </c>
      <c r="AR25" s="14" t="str">
        <f t="shared" si="32"/>
        <v>001200</v>
      </c>
      <c r="AS25" s="14" t="str">
        <f t="shared" si="23"/>
        <v>P</v>
      </c>
      <c r="AT25" s="14" t="str">
        <f>IF(C24="",D24,C24)&amp;E24</f>
        <v>BW</v>
      </c>
      <c r="AU25" s="14" t="str">
        <f>IF(OR(Q25="S",S24="Y"),"B",IFERROR(VLOOKUP(AT25,$BF$3:$BG$100,2,FALSE),""))</f>
        <v>L5</v>
      </c>
      <c r="AV25" s="14" t="str">
        <f>IF(J24="",K24,J24)&amp;L24</f>
        <v>BW</v>
      </c>
      <c r="AW25" s="14" t="str">
        <f t="shared" si="29"/>
        <v>L5</v>
      </c>
      <c r="AX25" s="14" t="str">
        <f t="shared" si="24"/>
        <v>5</v>
      </c>
      <c r="AY25" s="14" t="str">
        <f t="shared" si="25"/>
        <v>5</v>
      </c>
      <c r="BD25" s="14" t="s">
        <v>85</v>
      </c>
      <c r="BE25" s="14" t="s">
        <v>48</v>
      </c>
      <c r="BF25" s="14" t="str">
        <f t="shared" si="33"/>
        <v>L5L</v>
      </c>
      <c r="BG25" s="14" t="s">
        <v>89</v>
      </c>
    </row>
    <row r="26" spans="1:59" ht="15.75" thickBot="1" x14ac:dyDescent="0.3">
      <c r="A26" s="148" t="str">
        <f>IF(G25="","",IF(AND(D26="",K26=""),"P"&amp;(V26+X26),IF(AND(C26="",J26=""),"B"&amp;(W26+Y26),IF(AND(C26="",K26=""),IF(W26&gt;X26,"B"&amp;(W26-X26),IF(W26=X26,"NB","P"&amp;(X26-W26))),IF(AND(D26="",J26=""),IF(V26&gt;Y26,"P"&amp;(V26-Y26),IF(V26=Y26,"NB","B"&amp;(Y26-V26))))))))</f>
        <v>B2</v>
      </c>
      <c r="B26" s="38" t="str">
        <f>IF(G25="","",IF(AK25=AK26,"",AK26))</f>
        <v/>
      </c>
      <c r="C26" s="149" t="str">
        <f>IF(G25="","",IF(AK26="PD",IF(AS26="P",AU26,""),AE26))</f>
        <v/>
      </c>
      <c r="D26" s="150" t="str">
        <f>IF(G25="","",IF(AK26="PD",IF(AS26="B",AU26,""),AF26))</f>
        <v>B</v>
      </c>
      <c r="E26" s="151" t="str">
        <f t="shared" si="10"/>
        <v>L</v>
      </c>
      <c r="G26" s="67" t="str">
        <f>IF(Dashboard!N26="","",Dashboard!N26)</f>
        <v>P</v>
      </c>
      <c r="I26" s="148" t="str">
        <f t="shared" si="11"/>
        <v/>
      </c>
      <c r="J26" s="156" t="str">
        <f>IF(G25="","",IF(AL26="TG",IF(G24="B",IF(AND(AW26=C26,LEN(C26)&gt;0,NOT(C26="B")),LEFT(C26)&amp;(IF((AX26-3)&lt;0,"",AX26-3)),AW26),""),AG26))</f>
        <v/>
      </c>
      <c r="K26" s="157" t="str">
        <f>IF(G25="","",IF(AL26="TG",IF(G24="P",IF(AND(AW26=D26,LEN(D26)&gt;0,NOT(C26="B")),LEFT(D26)&amp;IF((AX26-3)&lt;0,"",AX26-3),AW26),""),AH26))</f>
        <v>B</v>
      </c>
      <c r="L26" s="140" t="str">
        <f t="shared" si="12"/>
        <v>L</v>
      </c>
      <c r="M26" s="140">
        <f>IF(G26="","",IF(L26="W",0+AY26,0-AY26)+IF(E26="W",0+AX26,0-AX26)+IF(Q26="S",0,M25))</f>
        <v>-2</v>
      </c>
      <c r="N26" s="135" t="str">
        <f t="shared" si="13"/>
        <v/>
      </c>
      <c r="O26" s="158">
        <f>IF(G26="","",IF(A26="NB",O25,IF(N26="",SUM($N$5:$N26)+M26,SUM($N$5:$N26))))</f>
        <v>7</v>
      </c>
      <c r="P26" s="158">
        <f t="shared" si="14"/>
        <v>-2</v>
      </c>
      <c r="Q26" s="14" t="str">
        <f t="shared" si="26"/>
        <v>S</v>
      </c>
      <c r="R26" s="14">
        <f t="shared" si="15"/>
        <v>1</v>
      </c>
      <c r="S26" s="158" t="str">
        <f>IF(G26="","",(IF(AND(E25&amp;E26="WW",OR(Q25&amp;Q26="SC",Q25&amp;Q26="CC")),"Y",IF(AND(E24&amp;E25&amp;E26="WLW",AU26&lt;&gt;"B",OR(E24&amp;E25&amp;E26="SCC",E24&amp;E25&amp;E26="CCC")),"Y","N"))))</f>
        <v>N</v>
      </c>
      <c r="T26" s="14" t="str">
        <f>IF(G26="","",IF(AND(L25&amp;L26="WW",OR(Q25&amp;Q26="SC",Q25&amp;Q26="CC")),"Y",IF(AND(L24&amp;L25&amp;L26="WLW",AW26&lt;&gt;"B",OR(Q24&amp;Q25&amp;Q26="SCC",Q24&amp;Q25&amp;Q26="CCC")),"Y","N")))</f>
        <v>N</v>
      </c>
      <c r="U26" s="14" t="str">
        <f t="shared" si="16"/>
        <v>N</v>
      </c>
      <c r="V26" s="14">
        <f t="shared" si="7"/>
        <v>0</v>
      </c>
      <c r="W26" s="14">
        <f t="shared" si="8"/>
        <v>1</v>
      </c>
      <c r="X26" s="14">
        <f>IF(J26="B",1,IF(REPLACE(J26,1,1,"")="",0,REPLACE(J26,1,1,"")))</f>
        <v>0</v>
      </c>
      <c r="Y26" s="14">
        <f>IF(K26="B",1,IF(REPLACE(K26,1,1,"")="",0,REPLACE(K26,1,1,"")))</f>
        <v>1</v>
      </c>
      <c r="Z26" s="14">
        <f t="shared" si="17"/>
        <v>0</v>
      </c>
      <c r="AA26" s="14">
        <f t="shared" si="18"/>
        <v>1</v>
      </c>
      <c r="AB26" s="46" t="str">
        <f t="shared" si="19"/>
        <v>N</v>
      </c>
      <c r="AC26" s="46" t="str">
        <f t="shared" si="20"/>
        <v>N</v>
      </c>
      <c r="AD26" s="46" t="str">
        <f t="shared" si="21"/>
        <v>N</v>
      </c>
      <c r="AE26" s="141" t="str">
        <f>IF(AK26="T-T",IF(G24="B",AU26,""),IF(AK26="T-C",IF(G25="B",AU26,""),IF(AK26="T-B",IF(G25="P",AU26,""),"")))</f>
        <v/>
      </c>
      <c r="AF26" s="141" t="str">
        <f>IF(AK26="T-T",IF(G24="P",AU26,""),IF(AK26="T-C",IF(G25="P",AU26,""),IF(AK26="T-B",IF(G25="B",AU26,""),"")))</f>
        <v>B</v>
      </c>
      <c r="AG26" s="141" t="str">
        <f>IF(AK26="T-T",IF(G24="B",AW26,""),IF(AK26="T-C",IF(G25="B",AW26,""),IF(AK26="T-B",IF(G25="P",AW26,""),"")))</f>
        <v/>
      </c>
      <c r="AH26" s="141" t="str">
        <f>IF(AK26="T-T",IF(G24="P",AW26,""),IF(AK26="T-C",IF(G25="P",AW26,""),IF(AK26="T-B",IF(G25="B",AW26,""),"")))</f>
        <v>B</v>
      </c>
      <c r="AK26" s="14" t="str">
        <f>IF(G25="","",IF(AB26="Y","T-C",IF(AC26="Y","T-B",IF(AD26="Y","T-T",IF(AK25="PD","PD",IF(OR(AND(AK25="T-T",AK24="T-T",L24&amp;L25="LL"),AND(OR(AK25="T-B",AK25="T-C"),L25="L")),"PD",AK25))))))</f>
        <v>T-T</v>
      </c>
      <c r="AL26" s="14" t="str">
        <f t="shared" si="22"/>
        <v>T-T</v>
      </c>
      <c r="AM26" s="14">
        <f>IF(Dashboard!N26="P",IF(AM25="",1,AM25+1),"")</f>
        <v>1</v>
      </c>
      <c r="AN26" s="14" t="str">
        <f>IF(Dashboard!N26="B",IF(AN25="",1,AN25+1),"")</f>
        <v/>
      </c>
      <c r="AO26" s="14" t="str">
        <f t="shared" ref="AO26:AP41" si="34">IF(AM21="",0,AM21)&amp;IF(AM22="",0,AM22)&amp;IF(AM23="",0,AM23)&amp;IF(AM24="",0,AM24)&amp;IF(AM25="",0,AM25)</f>
        <v>00120</v>
      </c>
      <c r="AP26" s="14" t="str">
        <f t="shared" si="34"/>
        <v>12001</v>
      </c>
      <c r="AQ26" s="14" t="str">
        <f t="shared" si="31"/>
        <v>200120</v>
      </c>
      <c r="AR26" s="14" t="str">
        <f t="shared" si="32"/>
        <v>012001</v>
      </c>
      <c r="AS26" s="14" t="str">
        <f t="shared" si="23"/>
        <v>B</v>
      </c>
      <c r="AT26" s="14" t="str">
        <f>IF(C25="",D25,C25)&amp;E25</f>
        <v>L5W</v>
      </c>
      <c r="AU26" s="14" t="str">
        <f>IF(OR(Q26="S",S25="Y"),"B",IFERROR(VLOOKUP(AT26,$BF$3:$BG$100,2,FALSE),""))</f>
        <v>B</v>
      </c>
      <c r="AV26" s="14" t="str">
        <f>IF(J25="",K25,J25)&amp;L25</f>
        <v>L5W</v>
      </c>
      <c r="AW26" s="14" t="str">
        <f t="shared" si="29"/>
        <v>B</v>
      </c>
      <c r="AX26" s="14">
        <f t="shared" ref="AX26:AX74" si="35">IF(REPLACE(AU26, 1, 1, "")="",1,REPLACE(AU26, 1, 1, ""))</f>
        <v>1</v>
      </c>
      <c r="AY26" s="14">
        <f t="shared" si="25"/>
        <v>1</v>
      </c>
      <c r="BD26" s="14" t="s">
        <v>90</v>
      </c>
      <c r="BE26" s="14" t="s">
        <v>48</v>
      </c>
      <c r="BF26" s="14" t="str">
        <f t="shared" si="33"/>
        <v>L6L</v>
      </c>
      <c r="BG26" s="14" t="s">
        <v>100</v>
      </c>
    </row>
    <row r="27" spans="1:59" ht="15.75" thickBot="1" x14ac:dyDescent="0.3">
      <c r="A27" s="148" t="str">
        <f>IF(G26="","",IF(AND(D27="",K27=""),"P"&amp;(V27+X27),IF(AND(C27="",J27=""),"B"&amp;(W27+Y27),IF(AND(C27="",K27=""),IF(W27&gt;X27,"B"&amp;(W27-X27),IF(W27=X27,"NB","P"&amp;(X27-W27))),IF(AND(D27="",J27=""),IF(V27&gt;Y27,"P"&amp;(V27-Y27),IF(V27=Y27,"NB","B"&amp;(Y27-V27))))))))</f>
        <v>P4</v>
      </c>
      <c r="B27" s="38" t="str">
        <f>IF(G26="","",IF(AK26=AK27,"",AK27))</f>
        <v/>
      </c>
      <c r="C27" s="149" t="str">
        <f>IF(G26="","",IF(AK27="PD",IF(AS27="P",AU27,""),AE27))</f>
        <v>F2</v>
      </c>
      <c r="D27" s="150" t="str">
        <f>IF(G26="","",IF(AK27="PD",IF(AS27="B",AU27,""),AF27))</f>
        <v/>
      </c>
      <c r="E27" s="151" t="str">
        <f t="shared" si="10"/>
        <v>W</v>
      </c>
      <c r="G27" s="67" t="str">
        <f>IF(Dashboard!N27="","",Dashboard!N27)</f>
        <v>P</v>
      </c>
      <c r="I27" s="148" t="str">
        <f t="shared" si="11"/>
        <v/>
      </c>
      <c r="J27" s="156" t="str">
        <f>IF(G26="","",IF(AL27="TG",IF(G25="B",IF(AND(AW27=C27,LEN(C27)&gt;0,NOT(C27="B")),LEFT(C27)&amp;(IF((AX27-3)&lt;0,"",AX27-3)),AW27),""),AG27))</f>
        <v>F2</v>
      </c>
      <c r="K27" s="157" t="str">
        <f>IF(G26="","",IF(AL27="TG",IF(G25="P",IF(AND(AW27=D27,LEN(D27)&gt;0,NOT(C27="B")),LEFT(D27)&amp;IF((AX27-3)&lt;0,"",AX27-3),AW27),""),AH27))</f>
        <v/>
      </c>
      <c r="L27" s="140" t="str">
        <f t="shared" si="12"/>
        <v>W</v>
      </c>
      <c r="M27" s="140">
        <f>IF(G27="","",IF(L27="W",0+AY27,0-AY27)+IF(E27="W",0+AX27,0-AX27)+IF(Q27="S",0,M26))</f>
        <v>2</v>
      </c>
      <c r="N27" s="135">
        <f t="shared" si="13"/>
        <v>2</v>
      </c>
      <c r="O27" s="158">
        <f>IF(G27="","",IF(A27="NB",O26,IF(N27="",SUM($N$5:$N27)+M27,SUM($N$5:$N27))))</f>
        <v>11</v>
      </c>
      <c r="P27" s="158">
        <f t="shared" si="14"/>
        <v>4</v>
      </c>
      <c r="Q27" s="14" t="str">
        <f t="shared" si="26"/>
        <v>C</v>
      </c>
      <c r="R27" s="14">
        <f t="shared" si="15"/>
        <v>2</v>
      </c>
      <c r="S27" s="158" t="str">
        <f>IF(G27="","",(IF(AND(E26&amp;E27="WW",OR(Q26&amp;Q27="SC",Q26&amp;Q27="CC")),"Y",IF(AND(E25&amp;E26&amp;E27="WLW",AU27&lt;&gt;"B",OR(E25&amp;E26&amp;E27="SCC",E25&amp;E26&amp;E27="CCC")),"Y","N"))))</f>
        <v>N</v>
      </c>
      <c r="T27" s="14" t="str">
        <f>IF(G27="","",IF(AND(L26&amp;L27="WW",OR(Q26&amp;Q27="SC",Q26&amp;Q27="CC")),"Y",IF(AND(L25&amp;L26&amp;L27="WLW",AW27&lt;&gt;"B",OR(Q25&amp;Q26&amp;Q27="SCC",Q25&amp;Q26&amp;Q27="CCC")),"Y","N")))</f>
        <v>N</v>
      </c>
      <c r="U27" s="14" t="str">
        <f t="shared" si="16"/>
        <v>N</v>
      </c>
      <c r="V27" s="14" t="str">
        <f t="shared" si="7"/>
        <v>2</v>
      </c>
      <c r="W27" s="14">
        <f t="shared" si="8"/>
        <v>0</v>
      </c>
      <c r="X27" s="14" t="str">
        <f>IF(J27="B",1,IF(REPLACE(J27,1,1,"")="",0,REPLACE(J27,1,1,"")))</f>
        <v>2</v>
      </c>
      <c r="Y27" s="14">
        <f>IF(K27="B",1,IF(REPLACE(K27,1,1,"")="",0,REPLACE(K27,1,1,"")))</f>
        <v>0</v>
      </c>
      <c r="Z27" s="14" t="str">
        <f t="shared" si="17"/>
        <v>2</v>
      </c>
      <c r="AA27" s="14">
        <f t="shared" si="18"/>
        <v>0</v>
      </c>
      <c r="AB27" s="46" t="str">
        <f t="shared" si="19"/>
        <v>N</v>
      </c>
      <c r="AC27" s="46" t="str">
        <f t="shared" si="20"/>
        <v>N</v>
      </c>
      <c r="AD27" s="46" t="str">
        <f t="shared" si="21"/>
        <v>N</v>
      </c>
      <c r="AE27" s="141" t="str">
        <f>IF(AK27="T-T",IF(G25="B",AU27,""),IF(AK27="T-C",IF(G26="B",AU27,""),IF(AK27="T-B",IF(G26="P",AU27,""),"")))</f>
        <v>F2</v>
      </c>
      <c r="AF27" s="141" t="str">
        <f>IF(AK27="T-T",IF(G25="P",AU27,""),IF(AK27="T-C",IF(G26="P",AU27,""),IF(AK27="T-B",IF(G26="B",AU27,""),"")))</f>
        <v/>
      </c>
      <c r="AG27" s="141" t="str">
        <f>IF(AK27="T-T",IF(G25="B",AW27,""),IF(AK27="T-C",IF(G26="B",AW27,""),IF(AK27="T-B",IF(G26="P",AW27,""),"")))</f>
        <v>F2</v>
      </c>
      <c r="AH27" s="141" t="str">
        <f>IF(AK27="T-T",IF(G25="P",AW27,""),IF(AK27="T-C",IF(G26="P",AW27,""),IF(AK27="T-B",IF(G26="B",AW27,""),"")))</f>
        <v/>
      </c>
      <c r="AK27" s="14" t="str">
        <f>IF(G26="","",IF(AB27="Y","T-C",IF(AC27="Y","T-B",IF(AD27="Y","T-T",IF(AK26="PD","PD",IF(OR(AND(AK26="T-T",AK25="T-T",L25&amp;L26="LL"),AND(OR(AK26="T-B",AK26="T-C"),L26="L")),"PD",AK26))))))</f>
        <v>T-T</v>
      </c>
      <c r="AL27" s="14" t="str">
        <f t="shared" si="22"/>
        <v>T-T</v>
      </c>
      <c r="AM27" s="14">
        <f>IF(Dashboard!N27="P",IF(AM26="",1,AM26+1),"")</f>
        <v>2</v>
      </c>
      <c r="AN27" s="14" t="str">
        <f>IF(Dashboard!N27="B",IF(AN26="",1,AN26+1),"")</f>
        <v/>
      </c>
      <c r="AO27" s="14" t="str">
        <f t="shared" si="34"/>
        <v>01201</v>
      </c>
      <c r="AP27" s="14" t="str">
        <f t="shared" si="34"/>
        <v>20010</v>
      </c>
      <c r="AQ27" s="14" t="str">
        <f t="shared" si="31"/>
        <v>001201</v>
      </c>
      <c r="AR27" s="14" t="str">
        <f t="shared" si="32"/>
        <v>120010</v>
      </c>
      <c r="AS27" s="14" t="str">
        <f t="shared" si="23"/>
        <v>P</v>
      </c>
      <c r="AT27" s="14" t="str">
        <f>IF(C26="",D26,C26)&amp;E26</f>
        <v>BL</v>
      </c>
      <c r="AU27" s="14" t="str">
        <f>IF(OR(Q27="S",S26="Y"),"B",IFERROR(VLOOKUP(AT27,$BF$3:$BG$100,2,FALSE),""))</f>
        <v>F2</v>
      </c>
      <c r="AV27" s="14" t="str">
        <f>IF(J26="",K26,J26)&amp;L26</f>
        <v>BL</v>
      </c>
      <c r="AW27" s="14" t="str">
        <f t="shared" si="29"/>
        <v>F2</v>
      </c>
      <c r="AX27" s="14" t="str">
        <f t="shared" si="35"/>
        <v>2</v>
      </c>
      <c r="AY27" s="14" t="str">
        <f t="shared" si="25"/>
        <v>2</v>
      </c>
      <c r="BD27" s="14" t="s">
        <v>91</v>
      </c>
      <c r="BE27" s="14" t="s">
        <v>48</v>
      </c>
      <c r="BF27" s="14" t="str">
        <f t="shared" si="33"/>
        <v>L7L</v>
      </c>
      <c r="BG27" s="14" t="s">
        <v>101</v>
      </c>
    </row>
    <row r="28" spans="1:59" ht="15.75" thickBot="1" x14ac:dyDescent="0.3">
      <c r="A28" s="148" t="str">
        <f>IF(G27="","",IF(AND(D28="",K28=""),"P"&amp;(V28+X28),IF(AND(C28="",J28=""),"B"&amp;(W28+Y28),IF(AND(C28="",K28=""),IF(W28&gt;X28,"B"&amp;(W28-X28),IF(W28=X28,"NB","P"&amp;(X28-W28))),IF(AND(D28="",J28=""),IF(V28&gt;Y28,"P"&amp;(V28-Y28),IF(V28=Y28,"NB","B"&amp;(Y28-V28))))))))</f>
        <v>B2</v>
      </c>
      <c r="B28" s="38" t="str">
        <f>IF(G27="","",IF(AK27=AK28,"",AK28))</f>
        <v/>
      </c>
      <c r="C28" s="149" t="str">
        <f>IF(G27="","",IF(AK28="PD",IF(AS28="P",AU28,""),AE28))</f>
        <v/>
      </c>
      <c r="D28" s="150" t="str">
        <f>IF(G27="","",IF(AK28="PD",IF(AS28="B",AU28,""),AF28))</f>
        <v>B</v>
      </c>
      <c r="E28" s="151" t="str">
        <f t="shared" si="10"/>
        <v>W</v>
      </c>
      <c r="G28" s="67" t="str">
        <f>IF(Dashboard!N28="","",Dashboard!N28)</f>
        <v>B</v>
      </c>
      <c r="I28" s="148" t="str">
        <f t="shared" si="11"/>
        <v/>
      </c>
      <c r="J28" s="156" t="str">
        <f>IF(G27="","",IF(AL28="TG",IF(G26="B",IF(AND(AW28=C28,LEN(C28)&gt;0,NOT(C28="B")),LEFT(C28)&amp;(IF((AX28-3)&lt;0,"",AX28-3)),AW28),""),AG28))</f>
        <v/>
      </c>
      <c r="K28" s="157" t="str">
        <f>IF(G27="","",IF(AL28="TG",IF(G26="P",IF(AND(AW28=D28,LEN(D28)&gt;0,NOT(C28="B")),LEFT(D28)&amp;IF((AX28-3)&lt;0,"",AX28-3),AW28),""),AH28))</f>
        <v>B</v>
      </c>
      <c r="L28" s="140" t="str">
        <f t="shared" si="12"/>
        <v>W</v>
      </c>
      <c r="M28" s="140">
        <f>IF(G28="","",IF(L28="W",0+AY28,0-AY28)+IF(E28="W",0+AX28,0-AX28)+IF(Q28="S",0,M27))</f>
        <v>2</v>
      </c>
      <c r="N28" s="135" t="str">
        <f t="shared" si="13"/>
        <v/>
      </c>
      <c r="O28" s="158">
        <f>IF(G28="","",IF(A28="NB",O27,IF(N28="",SUM($N$5:$N28)+M28,SUM($N$5:$N28))))</f>
        <v>13</v>
      </c>
      <c r="P28" s="158">
        <f t="shared" si="14"/>
        <v>2</v>
      </c>
      <c r="Q28" s="14" t="str">
        <f t="shared" si="26"/>
        <v>S</v>
      </c>
      <c r="R28" s="14">
        <f t="shared" si="15"/>
        <v>1</v>
      </c>
      <c r="S28" s="158" t="str">
        <f>IF(G28="","",(IF(AND(E27&amp;E28="WW",OR(Q27&amp;Q28="SC",Q27&amp;Q28="CC")),"Y",IF(AND(E26&amp;E27&amp;E28="WLW",AU28&lt;&gt;"B",OR(E26&amp;E27&amp;E28="SCC",E26&amp;E27&amp;E28="CCC")),"Y","N"))))</f>
        <v>N</v>
      </c>
      <c r="T28" s="14" t="str">
        <f>IF(G28="","",IF(AND(L27&amp;L28="WW",OR(Q27&amp;Q28="SC",Q27&amp;Q28="CC")),"Y",IF(AND(L26&amp;L27&amp;L28="WLW",AW28&lt;&gt;"B",OR(Q26&amp;Q27&amp;Q28="SCC",Q26&amp;Q27&amp;Q28="CCC")),"Y","N")))</f>
        <v>N</v>
      </c>
      <c r="U28" s="14" t="str">
        <f t="shared" si="16"/>
        <v>N</v>
      </c>
      <c r="V28" s="14">
        <f t="shared" si="7"/>
        <v>0</v>
      </c>
      <c r="W28" s="14">
        <f t="shared" si="8"/>
        <v>1</v>
      </c>
      <c r="X28" s="14">
        <f>IF(J28="B",1,IF(REPLACE(J28,1,1,"")="",0,REPLACE(J28,1,1,"")))</f>
        <v>0</v>
      </c>
      <c r="Y28" s="14">
        <f>IF(K28="B",1,IF(REPLACE(K28,1,1,"")="",0,REPLACE(K28,1,1,"")))</f>
        <v>1</v>
      </c>
      <c r="Z28" s="14">
        <f t="shared" si="17"/>
        <v>0</v>
      </c>
      <c r="AA28" s="14">
        <f t="shared" si="18"/>
        <v>1</v>
      </c>
      <c r="AB28" s="46" t="str">
        <f t="shared" si="19"/>
        <v>N</v>
      </c>
      <c r="AC28" s="46" t="str">
        <f t="shared" si="20"/>
        <v>N</v>
      </c>
      <c r="AD28" s="46" t="str">
        <f t="shared" si="21"/>
        <v>N</v>
      </c>
      <c r="AE28" s="141" t="str">
        <f>IF(AK28="T-T",IF(G26="B",AU28,""),IF(AK28="T-C",IF(G27="B",AU28,""),IF(AK28="T-B",IF(G27="P",AU28,""),"")))</f>
        <v/>
      </c>
      <c r="AF28" s="141" t="str">
        <f>IF(AK28="T-T",IF(G26="P",AU28,""),IF(AK28="T-C",IF(G27="P",AU28,""),IF(AK28="T-B",IF(G27="B",AU28,""),"")))</f>
        <v>B</v>
      </c>
      <c r="AG28" s="141" t="str">
        <f>IF(AK28="T-T",IF(G26="B",AW28,""),IF(AK28="T-C",IF(G27="B",AW28,""),IF(AK28="T-B",IF(G27="P",AW28,""),"")))</f>
        <v/>
      </c>
      <c r="AH28" s="141" t="str">
        <f>IF(AK28="T-T",IF(G26="P",AW28,""),IF(AK28="T-C",IF(G27="P",AW28,""),IF(AK28="T-B",IF(G27="B",AW28,""),"")))</f>
        <v>B</v>
      </c>
      <c r="AK28" s="14" t="str">
        <f>IF(G27="","",IF(AB28="Y","T-C",IF(AC28="Y","T-B",IF(AD28="Y","T-T",IF(AK27="PD","PD",IF(OR(AND(AK27="T-T",AK26="T-T",L26&amp;L27="LL"),AND(OR(AK27="T-B",AK27="T-C"),L27="L")),"PD",AK27))))))</f>
        <v>T-T</v>
      </c>
      <c r="AL28" s="14" t="str">
        <f t="shared" si="22"/>
        <v>T-T</v>
      </c>
      <c r="AM28" s="14" t="str">
        <f>IF(Dashboard!N28="P",IF(AM27="",1,AM27+1),"")</f>
        <v/>
      </c>
      <c r="AN28" s="14">
        <f>IF(Dashboard!N28="B",IF(AN27="",1,AN27+1),"")</f>
        <v>1</v>
      </c>
      <c r="AO28" s="14" t="str">
        <f t="shared" si="34"/>
        <v>12012</v>
      </c>
      <c r="AP28" s="14" t="str">
        <f t="shared" si="34"/>
        <v>00100</v>
      </c>
      <c r="AQ28" s="14" t="str">
        <f t="shared" si="31"/>
        <v>012012</v>
      </c>
      <c r="AR28" s="14" t="str">
        <f t="shared" si="32"/>
        <v>200100</v>
      </c>
      <c r="AS28" s="14" t="str">
        <f t="shared" si="23"/>
        <v>P</v>
      </c>
      <c r="AT28" s="14" t="str">
        <f>IF(C27="",D27,C27)&amp;E27</f>
        <v>F2W</v>
      </c>
      <c r="AU28" s="14" t="str">
        <f>IF(OR(Q28="S",S27="Y"),"B",IFERROR(VLOOKUP(AT28,$BF$3:$BG$100,2,FALSE),""))</f>
        <v>B</v>
      </c>
      <c r="AV28" s="14" t="str">
        <f>IF(J27="",K27,J27)&amp;L27</f>
        <v>F2W</v>
      </c>
      <c r="AW28" s="14" t="str">
        <f t="shared" si="29"/>
        <v>B</v>
      </c>
      <c r="AX28" s="14">
        <f t="shared" si="35"/>
        <v>1</v>
      </c>
      <c r="AY28" s="14">
        <f t="shared" si="25"/>
        <v>1</v>
      </c>
      <c r="BD28" s="14" t="s">
        <v>92</v>
      </c>
      <c r="BE28" s="14" t="s">
        <v>48</v>
      </c>
      <c r="BF28" s="14" t="str">
        <f t="shared" si="33"/>
        <v>L8L</v>
      </c>
      <c r="BG28" s="14" t="s">
        <v>102</v>
      </c>
    </row>
    <row r="29" spans="1:59" ht="15.75" thickBot="1" x14ac:dyDescent="0.3">
      <c r="A29" s="148" t="str">
        <f>IF(G28="","",IF(AND(D29="",K29=""),"P"&amp;(V29+X29),IF(AND(C29="",J29=""),"B"&amp;(W29+Y29),IF(AND(C29="",K29=""),IF(W29&gt;X29,"B"&amp;(W29-X29),IF(W29=X29,"NB","P"&amp;(X29-W29))),IF(AND(D29="",J29=""),IF(V29&gt;Y29,"P"&amp;(V29-Y29),IF(V29=Y29,"NB","B"&amp;(Y29-V29))))))))</f>
        <v>B10</v>
      </c>
      <c r="B29" s="38" t="str">
        <f>IF(G28="","",IF(AK28=AK29,"",AK29))</f>
        <v/>
      </c>
      <c r="C29" s="149" t="str">
        <f>IF(G28="","",IF(AK29="PD",IF(AS29="P",AU29,""),AE29))</f>
        <v/>
      </c>
      <c r="D29" s="150" t="str">
        <f>IF(G28="","",IF(AK29="PD",IF(AS29="B",AU29,""),AF29))</f>
        <v>L5</v>
      </c>
      <c r="E29" s="151" t="str">
        <f t="shared" si="10"/>
        <v>L</v>
      </c>
      <c r="G29" s="67" t="str">
        <f>IF(Dashboard!N29="","",Dashboard!N29)</f>
        <v>P</v>
      </c>
      <c r="I29" s="148" t="str">
        <f t="shared" si="11"/>
        <v/>
      </c>
      <c r="J29" s="156" t="str">
        <f>IF(G28="","",IF(AL29="TG",IF(G27="B",IF(AND(AW29=C29,LEN(C29)&gt;0,NOT(C29="B")),LEFT(C29)&amp;(IF((AX29-3)&lt;0,"",AX29-3)),AW29),""),AG29))</f>
        <v/>
      </c>
      <c r="K29" s="157" t="str">
        <f>IF(G28="","",IF(AL29="TG",IF(G27="P",IF(AND(AW29=D29,LEN(D29)&gt;0,NOT(C29="B")),LEFT(D29)&amp;IF((AX29-3)&lt;0,"",AX29-3),AW29),""),AH29))</f>
        <v>L5</v>
      </c>
      <c r="L29" s="140" t="str">
        <f t="shared" si="12"/>
        <v>L</v>
      </c>
      <c r="M29" s="140">
        <f>IF(G29="","",IF(L29="W",0+AY29,0-AY29)+IF(E29="W",0+AX29,0-AX29)+IF(Q29="S",0,M28))</f>
        <v>-8</v>
      </c>
      <c r="N29" s="135" t="str">
        <f t="shared" si="13"/>
        <v/>
      </c>
      <c r="O29" s="158">
        <f>IF(G29="","",IF(A29="NB",O28,IF(N29="",SUM($N$5:$N29)+M29,SUM($N$5:$N29))))</f>
        <v>3</v>
      </c>
      <c r="P29" s="158">
        <f t="shared" si="14"/>
        <v>-10</v>
      </c>
      <c r="Q29" s="14" t="str">
        <f t="shared" si="26"/>
        <v>C</v>
      </c>
      <c r="R29" s="14">
        <f t="shared" si="15"/>
        <v>2</v>
      </c>
      <c r="S29" s="158" t="str">
        <f>IF(G29="","",(IF(AND(E28&amp;E29="WW",OR(Q28&amp;Q29="SC",Q28&amp;Q29="CC")),"Y",IF(AND(E27&amp;E28&amp;E29="WLW",AU29&lt;&gt;"B",OR(E27&amp;E28&amp;E29="SCC",E27&amp;E28&amp;E29="CCC")),"Y","N"))))</f>
        <v>N</v>
      </c>
      <c r="T29" s="14" t="str">
        <f>IF(G29="","",IF(AND(L28&amp;L29="WW",OR(Q28&amp;Q29="SC",Q28&amp;Q29="CC")),"Y",IF(AND(L27&amp;L28&amp;L29="WLW",AW29&lt;&gt;"B",OR(Q27&amp;Q28&amp;Q29="SCC",Q27&amp;Q28&amp;Q29="CCC")),"Y","N")))</f>
        <v>N</v>
      </c>
      <c r="U29" s="14" t="str">
        <f t="shared" si="16"/>
        <v>N</v>
      </c>
      <c r="V29" s="14">
        <f t="shared" si="7"/>
        <v>0</v>
      </c>
      <c r="W29" s="14" t="str">
        <f t="shared" si="8"/>
        <v>5</v>
      </c>
      <c r="X29" s="14">
        <f>IF(J29="B",1,IF(REPLACE(J29,1,1,"")="",0,REPLACE(J29,1,1,"")))</f>
        <v>0</v>
      </c>
      <c r="Y29" s="14" t="str">
        <f>IF(K29="B",1,IF(REPLACE(K29,1,1,"")="",0,REPLACE(K29,1,1,"")))</f>
        <v>5</v>
      </c>
      <c r="Z29" s="14">
        <f t="shared" si="17"/>
        <v>0</v>
      </c>
      <c r="AA29" s="14" t="str">
        <f t="shared" si="18"/>
        <v>5</v>
      </c>
      <c r="AB29" s="46" t="str">
        <f t="shared" si="19"/>
        <v>N</v>
      </c>
      <c r="AC29" s="46" t="str">
        <f t="shared" si="20"/>
        <v>N</v>
      </c>
      <c r="AD29" s="46" t="str">
        <f t="shared" si="21"/>
        <v>N</v>
      </c>
      <c r="AE29" s="141" t="str">
        <f>IF(AK29="T-T",IF(G27="B",AU29,""),IF(AK29="T-C",IF(G28="B",AU29,""),IF(AK29="T-B",IF(G28="P",AU29,""),"")))</f>
        <v/>
      </c>
      <c r="AF29" s="141" t="str">
        <f>IF(AK29="T-T",IF(G27="P",AU29,""),IF(AK29="T-C",IF(G28="P",AU29,""),IF(AK29="T-B",IF(G28="B",AU29,""),"")))</f>
        <v>L5</v>
      </c>
      <c r="AG29" s="141" t="str">
        <f>IF(AK29="T-T",IF(G27="B",AW29,""),IF(AK29="T-C",IF(G28="B",AW29,""),IF(AK29="T-B",IF(G28="P",AW29,""),"")))</f>
        <v/>
      </c>
      <c r="AH29" s="141" t="str">
        <f>IF(AK29="T-T",IF(G27="P",AW29,""),IF(AK29="T-C",IF(G28="P",AW29,""),IF(AK29="T-B",IF(G28="B",AW29,""),"")))</f>
        <v>L5</v>
      </c>
      <c r="AK29" s="14" t="str">
        <f>IF(G28="","",IF(AB29="Y","T-C",IF(AC29="Y","T-B",IF(AD29="Y","T-T",IF(AK28="PD","PD",IF(OR(AND(AK28="T-T",AK27="T-T",L27&amp;L28="LL"),AND(OR(AK28="T-B",AK28="T-C"),L28="L")),"PD",AK28))))))</f>
        <v>T-T</v>
      </c>
      <c r="AL29" s="14" t="str">
        <f t="shared" si="22"/>
        <v>T-T</v>
      </c>
      <c r="AM29" s="14">
        <f>IF(Dashboard!N29="P",IF(AM28="",1,AM28+1),"")</f>
        <v>1</v>
      </c>
      <c r="AN29" s="14" t="str">
        <f>IF(Dashboard!N29="B",IF(AN28="",1,AN28+1),"")</f>
        <v/>
      </c>
      <c r="AO29" s="14" t="str">
        <f t="shared" si="34"/>
        <v>20120</v>
      </c>
      <c r="AP29" s="14" t="str">
        <f t="shared" si="34"/>
        <v>01001</v>
      </c>
      <c r="AQ29" s="14" t="str">
        <f t="shared" si="31"/>
        <v>120120</v>
      </c>
      <c r="AR29" s="14" t="str">
        <f t="shared" si="32"/>
        <v>001001</v>
      </c>
      <c r="AS29" s="14" t="str">
        <f t="shared" si="23"/>
        <v>P</v>
      </c>
      <c r="AT29" s="14" t="str">
        <f>IF(C28="",D28,C28)&amp;E28</f>
        <v>BW</v>
      </c>
      <c r="AU29" s="14" t="str">
        <f>IF(OR(Q29="S",S28="Y"),"B",IFERROR(VLOOKUP(AT29,$BF$3:$BG$100,2,FALSE),""))</f>
        <v>L5</v>
      </c>
      <c r="AV29" s="14" t="str">
        <f>IF(J28="",K28,J28)&amp;L28</f>
        <v>BW</v>
      </c>
      <c r="AW29" s="14" t="str">
        <f t="shared" si="29"/>
        <v>L5</v>
      </c>
      <c r="AX29" s="14" t="str">
        <f t="shared" si="35"/>
        <v>5</v>
      </c>
      <c r="AY29" s="14" t="str">
        <f t="shared" si="25"/>
        <v>5</v>
      </c>
      <c r="BD29" s="14" t="s">
        <v>93</v>
      </c>
      <c r="BE29" s="14" t="s">
        <v>48</v>
      </c>
      <c r="BF29" s="14" t="str">
        <f t="shared" si="33"/>
        <v>L9L</v>
      </c>
      <c r="BG29" s="14" t="s">
        <v>103</v>
      </c>
    </row>
    <row r="30" spans="1:59" ht="15.75" thickBot="1" x14ac:dyDescent="0.3">
      <c r="A30" s="148" t="str">
        <f>IF(G29="","",IF(AND(D30="",K30=""),"P"&amp;(V30+X30),IF(AND(C30="",J30=""),"B"&amp;(W30+Y30),IF(AND(C30="",K30=""),IF(W30&gt;X30,"B"&amp;(W30-X30),IF(W30=X30,"NB","P"&amp;(X30-W30))),IF(AND(D30="",J30=""),IF(V30&gt;Y30,"P"&amp;(V30-Y30),IF(V30=Y30,"NB","B"&amp;(Y30-V30))))))))</f>
        <v>P4</v>
      </c>
      <c r="B30" s="38" t="str">
        <f>IF(G29="","",IF(AK29=AK30,"",AK30))</f>
        <v/>
      </c>
      <c r="C30" s="149" t="str">
        <f>IF(G29="","",IF(AK30="PD",IF(AS30="P",AU30,""),AE30))</f>
        <v>F2</v>
      </c>
      <c r="D30" s="150" t="str">
        <f>IF(G29="","",IF(AK30="PD",IF(AS30="B",AU30,""),AF30))</f>
        <v/>
      </c>
      <c r="E30" s="151" t="str">
        <f t="shared" si="10"/>
        <v>W</v>
      </c>
      <c r="G30" s="67" t="str">
        <f>IF(Dashboard!N30="","",Dashboard!N30)</f>
        <v>P</v>
      </c>
      <c r="I30" s="148" t="str">
        <f t="shared" si="11"/>
        <v/>
      </c>
      <c r="J30" s="156" t="str">
        <f>IF(G29="","",IF(AL30="TG",IF(G28="B",IF(AND(AW30=C30,LEN(C30)&gt;0,NOT(C30="B")),LEFT(C30)&amp;(IF((AX30-3)&lt;0,"",AX30-3)),AW30),""),AG30))</f>
        <v>F2</v>
      </c>
      <c r="K30" s="157" t="str">
        <f>IF(G29="","",IF(AL30="TG",IF(G28="P",IF(AND(AW30=D30,LEN(D30)&gt;0,NOT(C30="B")),LEFT(D30)&amp;IF((AX30-3)&lt;0,"",AX30-3),AW30),""),AH30))</f>
        <v/>
      </c>
      <c r="L30" s="140" t="str">
        <f t="shared" si="12"/>
        <v>W</v>
      </c>
      <c r="M30" s="140">
        <f>IF(G30="","",IF(L30="W",0+AY30,0-AY30)+IF(E30="W",0+AX30,0-AX30)+IF(Q30="S",0,M29))</f>
        <v>-4</v>
      </c>
      <c r="N30" s="135" t="str">
        <f t="shared" si="13"/>
        <v/>
      </c>
      <c r="O30" s="158">
        <f>IF(G30="","",IF(A30="NB",O29,IF(N30="",SUM($N$5:$N30)+M30,SUM($N$5:$N30))))</f>
        <v>7</v>
      </c>
      <c r="P30" s="158">
        <f t="shared" si="14"/>
        <v>4</v>
      </c>
      <c r="Q30" s="14" t="str">
        <f t="shared" si="26"/>
        <v>C</v>
      </c>
      <c r="R30" s="14">
        <f t="shared" si="15"/>
        <v>3</v>
      </c>
      <c r="S30" s="158" t="str">
        <f>IF(G30="","",(IF(AND(E29&amp;E30="WW",OR(Q29&amp;Q30="SC",Q29&amp;Q30="CC")),"Y",IF(AND(E28&amp;E29&amp;E30="WLW",AU30&lt;&gt;"B",OR(E28&amp;E29&amp;E30="SCC",E28&amp;E29&amp;E30="CCC")),"Y","N"))))</f>
        <v>N</v>
      </c>
      <c r="T30" s="14" t="str">
        <f>IF(G30="","",IF(AND(L29&amp;L30="WW",OR(Q29&amp;Q30="SC",Q29&amp;Q30="CC")),"Y",IF(AND(L28&amp;L29&amp;L30="WLW",AW30&lt;&gt;"B",OR(Q28&amp;Q29&amp;Q30="SCC",Q28&amp;Q29&amp;Q30="CCC")),"Y","N")))</f>
        <v>Y</v>
      </c>
      <c r="U30" s="14" t="str">
        <f t="shared" si="16"/>
        <v>N</v>
      </c>
      <c r="V30" s="14" t="str">
        <f t="shared" si="7"/>
        <v>2</v>
      </c>
      <c r="W30" s="14">
        <f t="shared" si="8"/>
        <v>0</v>
      </c>
      <c r="X30" s="14" t="str">
        <f>IF(J30="B",1,IF(REPLACE(J30,1,1,"")="",0,REPLACE(J30,1,1,"")))</f>
        <v>2</v>
      </c>
      <c r="Y30" s="14">
        <f>IF(K30="B",1,IF(REPLACE(K30,1,1,"")="",0,REPLACE(K30,1,1,"")))</f>
        <v>0</v>
      </c>
      <c r="Z30" s="14" t="str">
        <f t="shared" si="17"/>
        <v>2</v>
      </c>
      <c r="AA30" s="14">
        <f t="shared" si="18"/>
        <v>0</v>
      </c>
      <c r="AB30" s="46" t="str">
        <f t="shared" si="19"/>
        <v>N</v>
      </c>
      <c r="AC30" s="46" t="str">
        <f t="shared" si="20"/>
        <v>N</v>
      </c>
      <c r="AD30" s="46" t="str">
        <f t="shared" si="21"/>
        <v>N</v>
      </c>
      <c r="AE30" s="141" t="str">
        <f>IF(AK30="T-T",IF(G28="B",AU30,""),IF(AK30="T-C",IF(G29="B",AU30,""),IF(AK30="T-B",IF(G29="P",AU30,""),"")))</f>
        <v>F2</v>
      </c>
      <c r="AF30" s="141" t="str">
        <f>IF(AK30="T-T",IF(G28="P",AU30,""),IF(AK30="T-C",IF(G29="P",AU30,""),IF(AK30="T-B",IF(G29="B",AU30,""),"")))</f>
        <v/>
      </c>
      <c r="AG30" s="141" t="str">
        <f>IF(AK30="T-T",IF(G28="B",AW30,""),IF(AK30="T-C",IF(G29="B",AW30,""),IF(AK30="T-B",IF(G29="P",AW30,""),"")))</f>
        <v>F2</v>
      </c>
      <c r="AH30" s="141" t="str">
        <f>IF(AK30="T-T",IF(G28="P",AW30,""),IF(AK30="T-C",IF(G29="P",AW30,""),IF(AK30="T-B",IF(G29="B",AW30,""),"")))</f>
        <v/>
      </c>
      <c r="AK30" s="14" t="str">
        <f>IF(G29="","",IF(AB30="Y","T-C",IF(AC30="Y","T-B",IF(AD30="Y","T-T",IF(AK29="PD","PD",IF(OR(AND(AK29="T-T",AK28="T-T",L28&amp;L29="LL"),AND(OR(AK29="T-B",AK29="T-C"),L29="L")),"PD",AK29))))))</f>
        <v>T-T</v>
      </c>
      <c r="AL30" s="14" t="str">
        <f t="shared" si="22"/>
        <v>T-T</v>
      </c>
      <c r="AM30" s="14">
        <f>IF(Dashboard!N30="P",IF(AM29="",1,AM29+1),"")</f>
        <v>2</v>
      </c>
      <c r="AN30" s="14" t="str">
        <f>IF(Dashboard!N30="B",IF(AN29="",1,AN29+1),"")</f>
        <v/>
      </c>
      <c r="AO30" s="14" t="str">
        <f t="shared" si="34"/>
        <v>01201</v>
      </c>
      <c r="AP30" s="14" t="str">
        <f t="shared" si="34"/>
        <v>10010</v>
      </c>
      <c r="AQ30" s="14" t="str">
        <f t="shared" si="31"/>
        <v>201201</v>
      </c>
      <c r="AR30" s="14" t="str">
        <f t="shared" si="32"/>
        <v>010010</v>
      </c>
      <c r="AS30" s="14" t="str">
        <f t="shared" si="23"/>
        <v>P</v>
      </c>
      <c r="AT30" s="14" t="str">
        <f>IF(C29="",D29,C29)&amp;E29</f>
        <v>L5L</v>
      </c>
      <c r="AU30" s="14" t="str">
        <f>IF(OR(Q30="S",S29="Y"),"B",IFERROR(VLOOKUP(AT30,$BF$3:$BG$100,2,FALSE),""))</f>
        <v>F2</v>
      </c>
      <c r="AV30" s="14" t="str">
        <f>IF(J29="",K29,J29)&amp;L29</f>
        <v>L5L</v>
      </c>
      <c r="AW30" s="14" t="str">
        <f t="shared" si="29"/>
        <v>F2</v>
      </c>
      <c r="AX30" s="14" t="str">
        <f t="shared" si="35"/>
        <v>2</v>
      </c>
      <c r="AY30" s="14" t="str">
        <f t="shared" si="25"/>
        <v>2</v>
      </c>
      <c r="BD30" s="14" t="s">
        <v>94</v>
      </c>
      <c r="BE30" s="14" t="s">
        <v>48</v>
      </c>
      <c r="BF30" s="14" t="str">
        <f t="shared" si="33"/>
        <v>L10L</v>
      </c>
      <c r="BG30" s="14" t="s">
        <v>104</v>
      </c>
    </row>
    <row r="31" spans="1:59" ht="15.75" thickBot="1" x14ac:dyDescent="0.3">
      <c r="A31" s="148" t="str">
        <f>IF(G30="","",IF(AND(D31="",K31=""),"P"&amp;(V31+X31),IF(AND(C31="",J31=""),"B"&amp;(W31+Y31),IF(AND(C31="",K31=""),IF(W31&gt;X31,"B"&amp;(W31-X31),IF(W31=X31,"NB","P"&amp;(X31-W31))),IF(AND(D31="",J31=""),IF(V31&gt;Y31,"P"&amp;(V31-Y31),IF(V31=Y31,"NB","B"&amp;(Y31-V31))))))))</f>
        <v>B2</v>
      </c>
      <c r="B31" s="38" t="str">
        <f>IF(G30="","",IF(AK30=AK31,"",AK31))</f>
        <v/>
      </c>
      <c r="C31" s="149" t="str">
        <f>IF(G30="","",IF(AK31="PD",IF(AS31="P",AU31,""),AE31))</f>
        <v/>
      </c>
      <c r="D31" s="150" t="str">
        <f>IF(G30="","",IF(AK31="PD",IF(AS31="B",AU31,""),AF31))</f>
        <v>B</v>
      </c>
      <c r="E31" s="151" t="str">
        <f t="shared" si="10"/>
        <v>W</v>
      </c>
      <c r="G31" s="67" t="str">
        <f>IF(Dashboard!N31="","",Dashboard!N31)</f>
        <v>B</v>
      </c>
      <c r="I31" s="148" t="str">
        <f t="shared" si="11"/>
        <v/>
      </c>
      <c r="J31" s="156" t="str">
        <f>IF(G30="","",IF(AL31="TG",IF(G29="B",IF(AND(AW31=C31,LEN(C31)&gt;0,NOT(C31="B")),LEFT(C31)&amp;(IF((AX31-3)&lt;0,"",AX31-3)),AW31),""),AG31))</f>
        <v/>
      </c>
      <c r="K31" s="157" t="str">
        <f>IF(G30="","",IF(AL31="TG",IF(G29="P",IF(AND(AW31=D31,LEN(D31)&gt;0,NOT(C31="B")),LEFT(D31)&amp;IF((AX31-3)&lt;0,"",AX31-3),AW31),""),AH31))</f>
        <v>B</v>
      </c>
      <c r="L31" s="140" t="str">
        <f t="shared" si="12"/>
        <v>W</v>
      </c>
      <c r="M31" s="140">
        <f>IF(G31="","",IF(L31="W",0+AY31,0-AY31)+IF(E31="W",0+AX31,0-AX31)+IF(Q31="S",0,M30))</f>
        <v>-2</v>
      </c>
      <c r="N31" s="135">
        <f t="shared" si="13"/>
        <v>-2</v>
      </c>
      <c r="O31" s="158">
        <f>IF(G31="","",IF(A31="NB",O30,IF(N31="",SUM($N$5:$N31)+M31,SUM($N$5:$N31))))</f>
        <v>9</v>
      </c>
      <c r="P31" s="158">
        <f t="shared" si="14"/>
        <v>2</v>
      </c>
      <c r="Q31" s="14" t="str">
        <f t="shared" si="26"/>
        <v>C</v>
      </c>
      <c r="R31" s="14">
        <f t="shared" si="15"/>
        <v>4</v>
      </c>
      <c r="S31" s="158" t="str">
        <f>IF(G31="","",(IF(AND(E30&amp;E31="WW",OR(Q30&amp;Q31="SC",Q30&amp;Q31="CC")),"Y",IF(AND(E29&amp;E30&amp;E31="WLW",AU31&lt;&gt;"B",OR(E29&amp;E30&amp;E31="SCC",E29&amp;E30&amp;E31="CCC")),"Y","N"))))</f>
        <v>Y</v>
      </c>
      <c r="T31" s="14" t="str">
        <f>IF(G31="","",IF(AND(L30&amp;L31="WW",OR(Q30&amp;Q31="SC",Q30&amp;Q31="CC")),"Y",IF(AND(L29&amp;L30&amp;L31="WLW",AW31&lt;&gt;"B",OR(Q29&amp;Q30&amp;Q31="SCC",Q29&amp;Q30&amp;Q31="CCC")),"Y","N")))</f>
        <v>Y</v>
      </c>
      <c r="U31" s="14" t="str">
        <f t="shared" si="16"/>
        <v>R</v>
      </c>
      <c r="V31" s="14">
        <f t="shared" si="7"/>
        <v>0</v>
      </c>
      <c r="W31" s="14">
        <f t="shared" si="8"/>
        <v>1</v>
      </c>
      <c r="X31" s="14">
        <f>IF(J31="B",1,IF(REPLACE(J31,1,1,"")="",0,REPLACE(J31,1,1,"")))</f>
        <v>0</v>
      </c>
      <c r="Y31" s="14">
        <f>IF(K31="B",1,IF(REPLACE(K31,1,1,"")="",0,REPLACE(K31,1,1,"")))</f>
        <v>1</v>
      </c>
      <c r="Z31" s="14">
        <f t="shared" si="17"/>
        <v>0</v>
      </c>
      <c r="AA31" s="14">
        <f t="shared" si="18"/>
        <v>1</v>
      </c>
      <c r="AB31" s="46" t="str">
        <f t="shared" si="19"/>
        <v>N</v>
      </c>
      <c r="AC31" s="46" t="str">
        <f t="shared" si="20"/>
        <v>N</v>
      </c>
      <c r="AD31" s="46" t="str">
        <f t="shared" si="21"/>
        <v>N</v>
      </c>
      <c r="AE31" s="141" t="str">
        <f>IF(AK31="T-T",IF(G29="B",AU31,""),IF(AK31="T-C",IF(G30="B",AU31,""),IF(AK31="T-B",IF(G30="P",AU31,""),"")))</f>
        <v/>
      </c>
      <c r="AF31" s="141" t="str">
        <f>IF(AK31="T-T",IF(G29="P",AU31,""),IF(AK31="T-C",IF(G30="P",AU31,""),IF(AK31="T-B",IF(G30="B",AU31,""),"")))</f>
        <v>B</v>
      </c>
      <c r="AG31" s="141" t="str">
        <f>IF(AK31="T-T",IF(G29="B",AW31,""),IF(AK31="T-C",IF(G30="B",AW31,""),IF(AK31="T-B",IF(G30="P",AW31,""),"")))</f>
        <v/>
      </c>
      <c r="AH31" s="141" t="str">
        <f>IF(AK31="T-T",IF(G29="P",AW31,""),IF(AK31="T-C",IF(G30="P",AW31,""),IF(AK31="T-B",IF(G30="B",AW31,""),"")))</f>
        <v>B</v>
      </c>
      <c r="AK31" s="14" t="str">
        <f>IF(G30="","",IF(AB31="Y","T-C",IF(AC31="Y","T-B",IF(AD31="Y","T-T",IF(AK30="PD","PD",IF(OR(AND(AK30="T-T",AK29="T-T",L29&amp;L30="LL"),AND(OR(AK30="T-B",AK30="T-C"),L30="L")),"PD",AK30))))))</f>
        <v>T-T</v>
      </c>
      <c r="AL31" s="14" t="str">
        <f t="shared" si="22"/>
        <v>T-T</v>
      </c>
      <c r="AM31" s="14" t="str">
        <f>IF(Dashboard!N31="P",IF(AM30="",1,AM30+1),"")</f>
        <v/>
      </c>
      <c r="AN31" s="14">
        <f>IF(Dashboard!N31="B",IF(AN30="",1,AN30+1),"")</f>
        <v>1</v>
      </c>
      <c r="AO31" s="14" t="str">
        <f t="shared" si="34"/>
        <v>12012</v>
      </c>
      <c r="AP31" s="14" t="str">
        <f t="shared" si="34"/>
        <v>00100</v>
      </c>
      <c r="AQ31" s="14" t="str">
        <f t="shared" si="31"/>
        <v>012012</v>
      </c>
      <c r="AR31" s="14" t="str">
        <f t="shared" si="32"/>
        <v>100100</v>
      </c>
      <c r="AS31" s="14" t="str">
        <f t="shared" si="23"/>
        <v>P</v>
      </c>
      <c r="AT31" s="14" t="str">
        <f>IF(C30="",D30,C30)&amp;E30</f>
        <v>F2W</v>
      </c>
      <c r="AU31" s="14" t="str">
        <f>IF(OR(Q31="S",S30="Y"),"B",IFERROR(VLOOKUP(AT31,$BF$3:$BG$100,2,FALSE),""))</f>
        <v>B</v>
      </c>
      <c r="AV31" s="14" t="str">
        <f>IF(J30="",K30,J30)&amp;L30</f>
        <v>F2W</v>
      </c>
      <c r="AW31" s="14" t="str">
        <f t="shared" si="29"/>
        <v>B</v>
      </c>
      <c r="AX31" s="14">
        <f t="shared" si="35"/>
        <v>1</v>
      </c>
      <c r="AY31" s="14">
        <f t="shared" si="25"/>
        <v>1</v>
      </c>
      <c r="BD31" s="14" t="s">
        <v>89</v>
      </c>
      <c r="BE31" s="14" t="s">
        <v>49</v>
      </c>
      <c r="BF31" s="14" t="str">
        <f t="shared" ref="BF31:BF40" si="36">BD31&amp;BE31</f>
        <v>F2W</v>
      </c>
      <c r="BG31" s="14" t="s">
        <v>30</v>
      </c>
    </row>
    <row r="32" spans="1:59" ht="15.75" thickBot="1" x14ac:dyDescent="0.3">
      <c r="A32" s="148" t="str">
        <f>IF(G31="","",IF(AND(D32="",K32=""),"P"&amp;(V32+X32),IF(AND(C32="",J32=""),"B"&amp;(W32+Y32),IF(AND(C32="",K32=""),IF(W32&gt;X32,"B"&amp;(W32-X32),IF(W32=X32,"NB","P"&amp;(X32-W32))),IF(AND(D32="",J32=""),IF(V32&gt;Y32,"P"&amp;(V32-Y32),IF(V32=Y32,"NB","B"&amp;(Y32-V32))))))))</f>
        <v>B2</v>
      </c>
      <c r="B32" s="38" t="str">
        <f>IF(G31="","",IF(AK31=AK32,"",AK32))</f>
        <v/>
      </c>
      <c r="C32" s="149" t="str">
        <f>IF(G31="","",IF(AK32="PD",IF(AS32="P",AU32,""),AE32))</f>
        <v/>
      </c>
      <c r="D32" s="150" t="str">
        <f>IF(G31="","",IF(AK32="PD",IF(AS32="B",AU32,""),AF32))</f>
        <v>B</v>
      </c>
      <c r="E32" s="151" t="str">
        <f t="shared" si="10"/>
        <v>L</v>
      </c>
      <c r="G32" s="67" t="str">
        <f>IF(Dashboard!N32="","",Dashboard!N32)</f>
        <v>P</v>
      </c>
      <c r="I32" s="148" t="str">
        <f t="shared" si="11"/>
        <v/>
      </c>
      <c r="J32" s="156" t="str">
        <f>IF(G31="","",IF(AL32="TG",IF(G30="B",IF(AND(AW32=C32,LEN(C32)&gt;0,NOT(C32="B")),LEFT(C32)&amp;(IF((AX32-3)&lt;0,"",AX32-3)),AW32),""),AG32))</f>
        <v/>
      </c>
      <c r="K32" s="157" t="str">
        <f>IF(G31="","",IF(AL32="TG",IF(G30="P",IF(AND(AW32=D32,LEN(D32)&gt;0,NOT(C32="B")),LEFT(D32)&amp;IF((AX32-3)&lt;0,"",AX32-3),AW32),""),AH32))</f>
        <v>B</v>
      </c>
      <c r="L32" s="140" t="str">
        <f t="shared" si="12"/>
        <v>L</v>
      </c>
      <c r="M32" s="140">
        <f>IF(G32="","",IF(L32="W",0+AY32,0-AY32)+IF(E32="W",0+AX32,0-AX32)+IF(Q32="S",0,M31))</f>
        <v>-2</v>
      </c>
      <c r="N32" s="135" t="str">
        <f t="shared" si="13"/>
        <v/>
      </c>
      <c r="O32" s="158">
        <f>IF(G32="","",IF(A32="NB",O31,IF(N32="",SUM($N$5:$N32)+M32,SUM($N$5:$N32))))</f>
        <v>7</v>
      </c>
      <c r="P32" s="158">
        <f t="shared" si="14"/>
        <v>-2</v>
      </c>
      <c r="Q32" s="14" t="str">
        <f t="shared" si="26"/>
        <v>S</v>
      </c>
      <c r="R32" s="14">
        <f t="shared" si="15"/>
        <v>1</v>
      </c>
      <c r="S32" s="158" t="str">
        <f>IF(G32="","",(IF(AND(E31&amp;E32="WW",OR(Q31&amp;Q32="SC",Q31&amp;Q32="CC")),"Y",IF(AND(E30&amp;E31&amp;E32="WLW",AU32&lt;&gt;"B",OR(E30&amp;E31&amp;E32="SCC",E30&amp;E31&amp;E32="CCC")),"Y","N"))))</f>
        <v>N</v>
      </c>
      <c r="T32" s="14" t="str">
        <f>IF(G32="","",IF(AND(L31&amp;L32="WW",OR(Q31&amp;Q32="SC",Q31&amp;Q32="CC")),"Y",IF(AND(L30&amp;L31&amp;L32="WLW",AW32&lt;&gt;"B",OR(Q30&amp;Q31&amp;Q32="SCC",Q30&amp;Q31&amp;Q32="CCC")),"Y","N")))</f>
        <v>N</v>
      </c>
      <c r="U32" s="14" t="str">
        <f t="shared" si="16"/>
        <v>N</v>
      </c>
      <c r="V32" s="14">
        <f t="shared" si="7"/>
        <v>0</v>
      </c>
      <c r="W32" s="14">
        <f t="shared" si="8"/>
        <v>1</v>
      </c>
      <c r="X32" s="14">
        <f>IF(J32="B",1,IF(REPLACE(J32,1,1,"")="",0,REPLACE(J32,1,1,"")))</f>
        <v>0</v>
      </c>
      <c r="Y32" s="14">
        <f>IF(K32="B",1,IF(REPLACE(K32,1,1,"")="",0,REPLACE(K32,1,1,"")))</f>
        <v>1</v>
      </c>
      <c r="Z32" s="14">
        <f t="shared" si="17"/>
        <v>0</v>
      </c>
      <c r="AA32" s="14">
        <f t="shared" si="18"/>
        <v>1</v>
      </c>
      <c r="AB32" s="46" t="str">
        <f t="shared" si="19"/>
        <v>N</v>
      </c>
      <c r="AC32" s="46" t="str">
        <f t="shared" si="20"/>
        <v>N</v>
      </c>
      <c r="AD32" s="46" t="str">
        <f t="shared" si="21"/>
        <v>N</v>
      </c>
      <c r="AE32" s="141" t="str">
        <f>IF(AK32="T-T",IF(G30="B",AU32,""),IF(AK32="T-C",IF(G31="B",AU32,""),IF(AK32="T-B",IF(G31="P",AU32,""),"")))</f>
        <v/>
      </c>
      <c r="AF32" s="141" t="str">
        <f>IF(AK32="T-T",IF(G30="P",AU32,""),IF(AK32="T-C",IF(G31="P",AU32,""),IF(AK32="T-B",IF(G31="B",AU32,""),"")))</f>
        <v>B</v>
      </c>
      <c r="AG32" s="141" t="str">
        <f>IF(AK32="T-T",IF(G30="B",AW32,""),IF(AK32="T-C",IF(G31="B",AW32,""),IF(AK32="T-B",IF(G31="P",AW32,""),"")))</f>
        <v/>
      </c>
      <c r="AH32" s="141" t="str">
        <f>IF(AK32="T-T",IF(G30="P",AW32,""),IF(AK32="T-C",IF(G31="P",AW32,""),IF(AK32="T-B",IF(G31="B",AW32,""),"")))</f>
        <v>B</v>
      </c>
      <c r="AK32" s="14" t="str">
        <f>IF(G31="","",IF(AB32="Y","T-C",IF(AC32="Y","T-B",IF(AD32="Y","T-T",IF(AK31="PD","PD",IF(OR(AND(AK31="T-T",AK30="T-T",L30&amp;L31="LL"),AND(OR(AK31="T-B",AK31="T-C"),L31="L")),"PD",AK31))))))</f>
        <v>T-T</v>
      </c>
      <c r="AL32" s="14" t="str">
        <f t="shared" si="22"/>
        <v>T-T</v>
      </c>
      <c r="AM32" s="14">
        <f>IF(Dashboard!N32="P",IF(AM31="",1,AM31+1),"")</f>
        <v>1</v>
      </c>
      <c r="AN32" s="14" t="str">
        <f>IF(Dashboard!N32="B",IF(AN31="",1,AN31+1),"")</f>
        <v/>
      </c>
      <c r="AO32" s="14" t="str">
        <f t="shared" si="34"/>
        <v>20120</v>
      </c>
      <c r="AP32" s="14" t="str">
        <f t="shared" si="34"/>
        <v>01001</v>
      </c>
      <c r="AQ32" s="14" t="str">
        <f t="shared" si="31"/>
        <v>120120</v>
      </c>
      <c r="AR32" s="14" t="str">
        <f t="shared" si="32"/>
        <v>001001</v>
      </c>
      <c r="AS32" s="14" t="str">
        <f t="shared" si="23"/>
        <v>P</v>
      </c>
      <c r="AT32" s="14" t="str">
        <f>IF(C31="",D31,C31)&amp;E31</f>
        <v>BW</v>
      </c>
      <c r="AU32" s="14" t="str">
        <f>IF(OR(Q32="S",S31="Y"),"B",IFERROR(VLOOKUP(AT32,$BF$3:$BG$100,2,FALSE),""))</f>
        <v>B</v>
      </c>
      <c r="AV32" s="14" t="str">
        <f>IF(J31="",K31,J31)&amp;L31</f>
        <v>BW</v>
      </c>
      <c r="AW32" s="14" t="str">
        <f t="shared" si="29"/>
        <v>B</v>
      </c>
      <c r="AX32" s="14">
        <f t="shared" si="35"/>
        <v>1</v>
      </c>
      <c r="AY32" s="14">
        <f t="shared" si="25"/>
        <v>1</v>
      </c>
      <c r="BD32" s="14" t="s">
        <v>100</v>
      </c>
      <c r="BE32" s="14" t="s">
        <v>49</v>
      </c>
      <c r="BF32" s="14" t="str">
        <f t="shared" si="36"/>
        <v>F3W</v>
      </c>
      <c r="BG32" s="14" t="s">
        <v>89</v>
      </c>
    </row>
    <row r="33" spans="1:59" ht="15.75" thickBot="1" x14ac:dyDescent="0.3">
      <c r="A33" s="148" t="str">
        <f>IF(G32="","",IF(AND(D33="",K33=""),"P"&amp;(V33+X33),IF(AND(C33="",J33=""),"B"&amp;(W33+Y33),IF(AND(C33="",K33=""),IF(W33&gt;X33,"B"&amp;(W33-X33),IF(W33=X33,"NB","P"&amp;(X33-W33))),IF(AND(D33="",J33=""),IF(V33&gt;Y33,"P"&amp;(V33-Y33),IF(V33=Y33,"NB","B"&amp;(Y33-V33))))))))</f>
        <v>P4</v>
      </c>
      <c r="B33" s="38" t="str">
        <f>IF(G32="","",IF(AK32=AK33,"",AK33))</f>
        <v/>
      </c>
      <c r="C33" s="149" t="str">
        <f>IF(G32="","",IF(AK33="PD",IF(AS33="P",AU33,""),AE33))</f>
        <v>F2</v>
      </c>
      <c r="D33" s="150" t="str">
        <f>IF(G32="","",IF(AK33="PD",IF(AS33="B",AU33,""),AF33))</f>
        <v/>
      </c>
      <c r="E33" s="151" t="str">
        <f t="shared" si="10"/>
        <v>L</v>
      </c>
      <c r="G33" s="67" t="str">
        <f>IF(Dashboard!N33="","",Dashboard!N33)</f>
        <v>B</v>
      </c>
      <c r="I33" s="148" t="str">
        <f t="shared" si="11"/>
        <v/>
      </c>
      <c r="J33" s="156" t="str">
        <f>IF(G32="","",IF(AL33="TG",IF(G31="B",IF(AND(AW33=C33,LEN(C33)&gt;0,NOT(C33="B")),LEFT(C33)&amp;(IF((AX33-3)&lt;0,"",AX33-3)),AW33),""),AG33))</f>
        <v>F2</v>
      </c>
      <c r="K33" s="157" t="str">
        <f>IF(G32="","",IF(AL33="TG",IF(G31="P",IF(AND(AW33=D33,LEN(D33)&gt;0,NOT(C33="B")),LEFT(D33)&amp;IF((AX33-3)&lt;0,"",AX33-3),AW33),""),AH33))</f>
        <v/>
      </c>
      <c r="L33" s="140" t="str">
        <f t="shared" si="12"/>
        <v>L</v>
      </c>
      <c r="M33" s="140">
        <f>IF(G33="","",IF(L33="W",0+AY33,0-AY33)+IF(E33="W",0+AX33,0-AX33)+IF(Q33="S",0,M32))</f>
        <v>-6</v>
      </c>
      <c r="N33" s="135" t="str">
        <f t="shared" si="13"/>
        <v/>
      </c>
      <c r="O33" s="158">
        <f>IF(G33="","",IF(A33="NB",O32,IF(N33="",SUM($N$5:$N33)+M33,SUM($N$5:$N33))))</f>
        <v>3</v>
      </c>
      <c r="P33" s="158">
        <f t="shared" si="14"/>
        <v>-4</v>
      </c>
      <c r="Q33" s="14" t="str">
        <f t="shared" si="26"/>
        <v>C</v>
      </c>
      <c r="R33" s="14">
        <f t="shared" si="15"/>
        <v>2</v>
      </c>
      <c r="S33" s="158" t="str">
        <f>IF(G33="","",(IF(AND(E32&amp;E33="WW",OR(Q32&amp;Q33="SC",Q32&amp;Q33="CC")),"Y",IF(AND(E31&amp;E32&amp;E33="WLW",AU33&lt;&gt;"B",OR(E31&amp;E32&amp;E33="SCC",E31&amp;E32&amp;E33="CCC")),"Y","N"))))</f>
        <v>N</v>
      </c>
      <c r="T33" s="14" t="str">
        <f>IF(G33="","",IF(AND(L32&amp;L33="WW",OR(Q32&amp;Q33="SC",Q32&amp;Q33="CC")),"Y",IF(AND(L31&amp;L32&amp;L33="WLW",AW33&lt;&gt;"B",OR(Q31&amp;Q32&amp;Q33="SCC",Q31&amp;Q32&amp;Q33="CCC")),"Y","N")))</f>
        <v>N</v>
      </c>
      <c r="U33" s="14" t="str">
        <f t="shared" si="16"/>
        <v>N</v>
      </c>
      <c r="V33" s="14" t="str">
        <f t="shared" si="7"/>
        <v>2</v>
      </c>
      <c r="W33" s="14">
        <f t="shared" si="8"/>
        <v>0</v>
      </c>
      <c r="X33" s="14" t="str">
        <f>IF(J33="B",1,IF(REPLACE(J33,1,1,"")="",0,REPLACE(J33,1,1,"")))</f>
        <v>2</v>
      </c>
      <c r="Y33" s="14">
        <f>IF(K33="B",1,IF(REPLACE(K33,1,1,"")="",0,REPLACE(K33,1,1,"")))</f>
        <v>0</v>
      </c>
      <c r="Z33" s="14" t="str">
        <f t="shared" si="17"/>
        <v>2</v>
      </c>
      <c r="AA33" s="14">
        <f t="shared" si="18"/>
        <v>0</v>
      </c>
      <c r="AB33" s="46" t="str">
        <f t="shared" si="19"/>
        <v>N</v>
      </c>
      <c r="AC33" s="46" t="str">
        <f t="shared" si="20"/>
        <v>N</v>
      </c>
      <c r="AD33" s="46" t="str">
        <f t="shared" si="21"/>
        <v>N</v>
      </c>
      <c r="AE33" s="141" t="str">
        <f>IF(AK33="T-T",IF(G31="B",AU33,""),IF(AK33="T-C",IF(G32="B",AU33,""),IF(AK33="T-B",IF(G32="P",AU33,""),"")))</f>
        <v>F2</v>
      </c>
      <c r="AF33" s="141" t="str">
        <f>IF(AK33="T-T",IF(G31="P",AU33,""),IF(AK33="T-C",IF(G32="P",AU33,""),IF(AK33="T-B",IF(G32="B",AU33,""),"")))</f>
        <v/>
      </c>
      <c r="AG33" s="141" t="str">
        <f>IF(AK33="T-T",IF(G31="B",AW33,""),IF(AK33="T-C",IF(G32="B",AW33,""),IF(AK33="T-B",IF(G32="P",AW33,""),"")))</f>
        <v>F2</v>
      </c>
      <c r="AH33" s="141" t="str">
        <f>IF(AK33="T-T",IF(G31="P",AW33,""),IF(AK33="T-C",IF(G32="P",AW33,""),IF(AK33="T-B",IF(G32="B",AW33,""),"")))</f>
        <v/>
      </c>
      <c r="AK33" s="14" t="str">
        <f>IF(G32="","",IF(AB33="Y","T-C",IF(AC33="Y","T-B",IF(AD33="Y","T-T",IF(AK32="PD","PD",IF(OR(AND(AK32="T-T",AK31="T-T",L31&amp;L32="LL"),AND(OR(AK32="T-B",AK32="T-C"),L32="L")),"PD",AK32))))))</f>
        <v>T-T</v>
      </c>
      <c r="AL33" s="14" t="str">
        <f t="shared" si="22"/>
        <v>T-T</v>
      </c>
      <c r="AM33" s="14" t="str">
        <f>IF(Dashboard!N33="P",IF(AM32="",1,AM32+1),"")</f>
        <v/>
      </c>
      <c r="AN33" s="14">
        <f>IF(Dashboard!N33="B",IF(AN32="",1,AN32+1),"")</f>
        <v>1</v>
      </c>
      <c r="AO33" s="14" t="str">
        <f t="shared" si="34"/>
        <v>01201</v>
      </c>
      <c r="AP33" s="14" t="str">
        <f t="shared" si="34"/>
        <v>10010</v>
      </c>
      <c r="AQ33" s="14" t="str">
        <f t="shared" si="31"/>
        <v>201201</v>
      </c>
      <c r="AR33" s="14" t="str">
        <f t="shared" si="32"/>
        <v>010010</v>
      </c>
      <c r="AS33" s="14" t="str">
        <f t="shared" si="23"/>
        <v>P</v>
      </c>
      <c r="AT33" s="14" t="str">
        <f>IF(C32="",D32,C32)&amp;E32</f>
        <v>BL</v>
      </c>
      <c r="AU33" s="14" t="str">
        <f>IF(OR(Q33="S",S32="Y"),"B",IFERROR(VLOOKUP(AT33,$BF$3:$BG$100,2,FALSE),""))</f>
        <v>F2</v>
      </c>
      <c r="AV33" s="14" t="str">
        <f>IF(J32="",K32,J32)&amp;L32</f>
        <v>BL</v>
      </c>
      <c r="AW33" s="14" t="str">
        <f t="shared" si="29"/>
        <v>F2</v>
      </c>
      <c r="AX33" s="14" t="str">
        <f t="shared" si="35"/>
        <v>2</v>
      </c>
      <c r="AY33" s="14" t="str">
        <f t="shared" si="25"/>
        <v>2</v>
      </c>
      <c r="BD33" s="14" t="s">
        <v>101</v>
      </c>
      <c r="BE33" s="14" t="s">
        <v>49</v>
      </c>
      <c r="BF33" s="14" t="str">
        <f t="shared" si="36"/>
        <v>F4W</v>
      </c>
      <c r="BG33" s="14" t="s">
        <v>100</v>
      </c>
    </row>
    <row r="34" spans="1:59" ht="15.75" thickBot="1" x14ac:dyDescent="0.3">
      <c r="A34" s="148" t="str">
        <f>IF(G33="","",IF(AND(D34="",K34=""),"P"&amp;(V34+X34),IF(AND(C34="",J34=""),"B"&amp;(W34+Y34),IF(AND(C34="",K34=""),IF(W34&gt;X34,"B"&amp;(W34-X34),IF(W34=X34,"NB","P"&amp;(X34-W34))),IF(AND(D34="",J34=""),IF(V34&gt;Y34,"P"&amp;(V34-Y34),IF(V34=Y34,"NB","B"&amp;(Y34-V34))))))))</f>
        <v>NB</v>
      </c>
      <c r="B34" s="38" t="str">
        <f>IF(G33="","",IF(AK33=AK34,"",AK34))</f>
        <v>PD</v>
      </c>
      <c r="C34" s="149" t="str">
        <f>IF(G33="","",IF(AK34="PD",IF(AS34="P",AU34,""),AE34))</f>
        <v>F3</v>
      </c>
      <c r="D34" s="150" t="str">
        <f>IF(G33="","",IF(AK34="PD",IF(AS34="B",AU34,""),AF34))</f>
        <v/>
      </c>
      <c r="E34" s="151" t="str">
        <f t="shared" si="10"/>
        <v>W</v>
      </c>
      <c r="G34" s="67" t="str">
        <f>IF(Dashboard!N34="","",Dashboard!N34)</f>
        <v>P</v>
      </c>
      <c r="I34" s="148" t="str">
        <f t="shared" si="11"/>
        <v>TG</v>
      </c>
      <c r="J34" s="156" t="str">
        <f>IF(G33="","",IF(AL34="TG",IF(G32="B",IF(AND(AW34=C34,LEN(C34)&gt;0,NOT(C34="B")),LEFT(C34)&amp;(IF((AX34-3)&lt;0,"",AX34-3)),AW34),""),AG34))</f>
        <v/>
      </c>
      <c r="K34" s="157" t="str">
        <f>IF(G33="","",IF(AL34="TG",IF(G32="P",IF(AND(AW34=D34,LEN(D34)&gt;0,NOT(C34="B")),LEFT(D34)&amp;IF((AX34-3)&lt;0,"",AX34-3),AW34),""),AH34))</f>
        <v>F3</v>
      </c>
      <c r="L34" s="140" t="str">
        <f t="shared" si="12"/>
        <v>L</v>
      </c>
      <c r="M34" s="140">
        <f>IF(G34="","",IF(L34="W",0+AY34,0-AY34)+IF(E34="W",0+AX34,0-AX34)+IF(Q34="S",0,M33))</f>
        <v>-6</v>
      </c>
      <c r="N34" s="135" t="str">
        <f t="shared" si="13"/>
        <v/>
      </c>
      <c r="O34" s="158">
        <f>IF(G34="","",IF(A34="NB",O33,IF(N34="",SUM($N$5:$N34)+M34,SUM($N$5:$N34))))</f>
        <v>3</v>
      </c>
      <c r="P34" s="158">
        <f t="shared" si="14"/>
        <v>0</v>
      </c>
      <c r="Q34" s="14" t="str">
        <f t="shared" si="26"/>
        <v>C</v>
      </c>
      <c r="R34" s="14">
        <f t="shared" si="15"/>
        <v>3</v>
      </c>
      <c r="S34" s="158" t="str">
        <f>IF(G34="","",(IF(AND(E33&amp;E34="WW",OR(Q33&amp;Q34="SC",Q33&amp;Q34="CC")),"Y",IF(AND(E32&amp;E33&amp;E34="WLW",AU34&lt;&gt;"B",OR(E32&amp;E33&amp;E34="SCC",E32&amp;E33&amp;E34="CCC")),"Y","N"))))</f>
        <v>N</v>
      </c>
      <c r="T34" s="14" t="str">
        <f>IF(G34="","",IF(AND(L33&amp;L34="WW",OR(Q33&amp;Q34="SC",Q33&amp;Q34="CC")),"Y",IF(AND(L32&amp;L33&amp;L34="WLW",AW34&lt;&gt;"B",OR(Q32&amp;Q33&amp;Q34="SCC",Q32&amp;Q33&amp;Q34="CCC")),"Y","N")))</f>
        <v>N</v>
      </c>
      <c r="U34" s="14" t="str">
        <f t="shared" si="16"/>
        <v>N</v>
      </c>
      <c r="V34" s="14" t="str">
        <f t="shared" si="7"/>
        <v>3</v>
      </c>
      <c r="W34" s="14">
        <f t="shared" si="8"/>
        <v>0</v>
      </c>
      <c r="X34" s="14">
        <f>IF(J34="B",1,IF(REPLACE(J34,1,1,"")="",0,REPLACE(J34,1,1,"")))</f>
        <v>0</v>
      </c>
      <c r="Y34" s="14" t="str">
        <f>IF(K34="B",1,IF(REPLACE(K34,1,1,"")="",0,REPLACE(K34,1,1,"")))</f>
        <v>3</v>
      </c>
      <c r="Z34" s="14">
        <f t="shared" si="17"/>
        <v>0</v>
      </c>
      <c r="AA34" s="14" t="str">
        <f t="shared" si="18"/>
        <v>3</v>
      </c>
      <c r="AB34" s="46" t="str">
        <f t="shared" si="19"/>
        <v>N</v>
      </c>
      <c r="AC34" s="46" t="str">
        <f t="shared" si="20"/>
        <v>N</v>
      </c>
      <c r="AD34" s="46" t="str">
        <f t="shared" si="21"/>
        <v>N</v>
      </c>
      <c r="AE34" s="141" t="str">
        <f>IF(AK34="T-T",IF(G32="B",AU34,""),IF(AK34="T-C",IF(G33="B",AU34,""),IF(AK34="T-B",IF(G33="P",AU34,""),"")))</f>
        <v/>
      </c>
      <c r="AF34" s="141" t="str">
        <f>IF(AK34="T-T",IF(G32="P",AU34,""),IF(AK34="T-C",IF(G33="P",AU34,""),IF(AK34="T-B",IF(G33="B",AU34,""),"")))</f>
        <v/>
      </c>
      <c r="AG34" s="141" t="str">
        <f>IF(AK34="T-T",IF(G32="B",AW34,""),IF(AK34="T-C",IF(G33="B",AW34,""),IF(AK34="T-B",IF(G33="P",AW34,""),"")))</f>
        <v/>
      </c>
      <c r="AH34" s="141" t="str">
        <f>IF(AK34="T-T",IF(G32="P",AW34,""),IF(AK34="T-C",IF(G33="P",AW34,""),IF(AK34="T-B",IF(G33="B",AW34,""),"")))</f>
        <v/>
      </c>
      <c r="AK34" s="14" t="str">
        <f>IF(G33="","",IF(AB34="Y","T-C",IF(AC34="Y","T-B",IF(AD34="Y","T-T",IF(AK33="PD","PD",IF(OR(AND(AK33="T-T",AK32="T-T",L32&amp;L33="LL"),AND(OR(AK33="T-B",AK33="T-C"),L33="L")),"PD",AK33))))))</f>
        <v>PD</v>
      </c>
      <c r="AL34" s="14" t="str">
        <f t="shared" si="22"/>
        <v>TG</v>
      </c>
      <c r="AM34" s="14">
        <f>IF(Dashboard!N34="P",IF(AM33="",1,AM33+1),"")</f>
        <v>1</v>
      </c>
      <c r="AN34" s="14" t="str">
        <f>IF(Dashboard!N34="B",IF(AN33="",1,AN33+1),"")</f>
        <v/>
      </c>
      <c r="AO34" s="14" t="str">
        <f t="shared" si="34"/>
        <v>12010</v>
      </c>
      <c r="AP34" s="14" t="str">
        <f t="shared" si="34"/>
        <v>00101</v>
      </c>
      <c r="AQ34" s="14" t="str">
        <f t="shared" si="31"/>
        <v>012010</v>
      </c>
      <c r="AR34" s="14" t="str">
        <f t="shared" si="32"/>
        <v>100101</v>
      </c>
      <c r="AS34" s="14" t="str">
        <f t="shared" si="23"/>
        <v>P</v>
      </c>
      <c r="AT34" s="14" t="str">
        <f>IF(C33="",D33,C33)&amp;E33</f>
        <v>F2L</v>
      </c>
      <c r="AU34" s="14" t="str">
        <f>IF(OR(Q34="S",S33="Y"),"B",IFERROR(VLOOKUP(AT34,$BF$3:$BG$100,2,FALSE),""))</f>
        <v>F3</v>
      </c>
      <c r="AV34" s="14" t="str">
        <f>IF(J33="",K33,J33)&amp;L33</f>
        <v>F2L</v>
      </c>
      <c r="AW34" s="14" t="str">
        <f t="shared" si="29"/>
        <v>F3</v>
      </c>
      <c r="AX34" s="14" t="str">
        <f t="shared" si="35"/>
        <v>3</v>
      </c>
      <c r="AY34" s="14" t="str">
        <f t="shared" si="25"/>
        <v>3</v>
      </c>
      <c r="BD34" s="14" t="s">
        <v>102</v>
      </c>
      <c r="BE34" s="14" t="s">
        <v>49</v>
      </c>
      <c r="BF34" s="14" t="str">
        <f t="shared" si="36"/>
        <v>F5W</v>
      </c>
      <c r="BG34" s="14" t="s">
        <v>101</v>
      </c>
    </row>
    <row r="35" spans="1:59" ht="15.75" thickBot="1" x14ac:dyDescent="0.3">
      <c r="A35" s="148" t="str">
        <f>IF(G34="","",IF(AND(D35="",K35=""),"P"&amp;(V35+X35),IF(AND(C35="",J35=""),"B"&amp;(W35+Y35),IF(AND(C35="",K35=""),IF(W35&gt;X35,"B"&amp;(W35-X35),IF(W35=X35,"NB","P"&amp;(X35-W35))),IF(AND(D35="",J35=""),IF(V35&gt;Y35,"P"&amp;(V35-Y35),IF(V35=Y35,"NB","B"&amp;(Y35-V35))))))))</f>
        <v>P6</v>
      </c>
      <c r="B35" s="38" t="str">
        <f>IF(G34="","",IF(AK34=AK35,"",AK35))</f>
        <v/>
      </c>
      <c r="C35" s="149" t="str">
        <f>IF(G34="","",IF(AK35="PD",IF(AS35="P",AU35,""),AE35))</f>
        <v>F2</v>
      </c>
      <c r="D35" s="150" t="str">
        <f>IF(G34="","",IF(AK35="PD",IF(AS35="B",AU35,""),AF35))</f>
        <v/>
      </c>
      <c r="E35" s="151" t="str">
        <f t="shared" si="10"/>
        <v>L</v>
      </c>
      <c r="G35" s="67" t="str">
        <f>IF(Dashboard!N35="","",Dashboard!N35)</f>
        <v>B</v>
      </c>
      <c r="I35" s="148" t="str">
        <f t="shared" si="11"/>
        <v/>
      </c>
      <c r="J35" s="156" t="str">
        <f>IF(G34="","",IF(AL35="TG",IF(G33="B",IF(AND(AW35=C35,LEN(C35)&gt;0,NOT(C35="B")),LEFT(C35)&amp;(IF((AX35-3)&lt;0,"",AX35-3)),AW35),""),AG35))</f>
        <v>F4</v>
      </c>
      <c r="K35" s="157" t="str">
        <f>IF(G34="","",IF(AL35="TG",IF(G33="P",IF(AND(AW35=D35,LEN(D35)&gt;0,NOT(C35="B")),LEFT(D35)&amp;IF((AX35-3)&lt;0,"",AX35-3),AW35),""),AH35))</f>
        <v/>
      </c>
      <c r="L35" s="140" t="str">
        <f t="shared" si="12"/>
        <v>L</v>
      </c>
      <c r="M35" s="140">
        <f>IF(G35="","",IF(L35="W",0+AY35,0-AY35)+IF(E35="W",0+AX35,0-AX35)+IF(Q35="S",0,M34))</f>
        <v>-12</v>
      </c>
      <c r="N35" s="135" t="str">
        <f t="shared" si="13"/>
        <v/>
      </c>
      <c r="O35" s="158">
        <f>IF(G35="","",IF(A35="NB",O34,IF(N35="",SUM($N$5:$N35)+M35,SUM($N$5:$N35))))</f>
        <v>-3</v>
      </c>
      <c r="P35" s="158">
        <f t="shared" si="14"/>
        <v>-6</v>
      </c>
      <c r="Q35" s="14" t="str">
        <f t="shared" si="26"/>
        <v>C</v>
      </c>
      <c r="R35" s="14">
        <f t="shared" si="15"/>
        <v>4</v>
      </c>
      <c r="S35" s="158" t="str">
        <f>IF(G35="","",(IF(AND(E34&amp;E35="WW",OR(Q34&amp;Q35="SC",Q34&amp;Q35="CC")),"Y",IF(AND(E33&amp;E34&amp;E35="WLW",AU35&lt;&gt;"B",OR(E33&amp;E34&amp;E35="SCC",E33&amp;E34&amp;E35="CCC")),"Y","N"))))</f>
        <v>N</v>
      </c>
      <c r="T35" s="14" t="str">
        <f>IF(G35="","",IF(AND(L34&amp;L35="WW",OR(Q34&amp;Q35="SC",Q34&amp;Q35="CC")),"Y",IF(AND(L33&amp;L34&amp;L35="WLW",AW35&lt;&gt;"B",OR(Q33&amp;Q34&amp;Q35="SCC",Q33&amp;Q34&amp;Q35="CCC")),"Y","N")))</f>
        <v>N</v>
      </c>
      <c r="U35" s="14" t="str">
        <f t="shared" si="16"/>
        <v>N</v>
      </c>
      <c r="V35" s="14" t="str">
        <f t="shared" si="7"/>
        <v>2</v>
      </c>
      <c r="W35" s="14">
        <f t="shared" si="8"/>
        <v>0</v>
      </c>
      <c r="X35" s="14" t="str">
        <f>IF(J35="B",1,IF(REPLACE(J35,1,1,"")="",0,REPLACE(J35,1,1,"")))</f>
        <v>4</v>
      </c>
      <c r="Y35" s="14">
        <f>IF(K35="B",1,IF(REPLACE(K35,1,1,"")="",0,REPLACE(K35,1,1,"")))</f>
        <v>0</v>
      </c>
      <c r="Z35" s="14" t="str">
        <f t="shared" si="17"/>
        <v>4</v>
      </c>
      <c r="AA35" s="14">
        <f t="shared" si="18"/>
        <v>0</v>
      </c>
      <c r="AB35" s="46" t="str">
        <f t="shared" si="19"/>
        <v>N</v>
      </c>
      <c r="AC35" s="46" t="str">
        <f t="shared" si="20"/>
        <v>N</v>
      </c>
      <c r="AD35" s="46" t="str">
        <f t="shared" si="21"/>
        <v>N</v>
      </c>
      <c r="AE35" s="141" t="str">
        <f>IF(AK35="T-T",IF(G33="B",AU35,""),IF(AK35="T-C",IF(G34="B",AU35,""),IF(AK35="T-B",IF(G34="P",AU35,""),"")))</f>
        <v/>
      </c>
      <c r="AF35" s="141" t="str">
        <f>IF(AK35="T-T",IF(G33="P",AU35,""),IF(AK35="T-C",IF(G34="P",AU35,""),IF(AK35="T-B",IF(G34="B",AU35,""),"")))</f>
        <v/>
      </c>
      <c r="AG35" s="141" t="str">
        <f>IF(AK35="T-T",IF(G33="B",AW35,""),IF(AK35="T-C",IF(G34="B",AW35,""),IF(AK35="T-B",IF(G34="P",AW35,""),"")))</f>
        <v/>
      </c>
      <c r="AH35" s="141" t="str">
        <f>IF(AK35="T-T",IF(G33="P",AW35,""),IF(AK35="T-C",IF(G34="P",AW35,""),IF(AK35="T-B",IF(G34="B",AW35,""),"")))</f>
        <v/>
      </c>
      <c r="AK35" s="14" t="str">
        <f>IF(G34="","",IF(AB35="Y","T-C",IF(AC35="Y","T-B",IF(AD35="Y","T-T",IF(AK34="PD","PD",IF(OR(AND(AK34="T-T",AK33="T-T",L33&amp;L34="LL"),AND(OR(AK34="T-B",AK34="T-C"),L34="L")),"PD",AK34))))))</f>
        <v>PD</v>
      </c>
      <c r="AL35" s="14" t="str">
        <f t="shared" si="22"/>
        <v>TG</v>
      </c>
      <c r="AM35" s="14" t="str">
        <f>IF(Dashboard!N35="P",IF(AM34="",1,AM34+1),"")</f>
        <v/>
      </c>
      <c r="AN35" s="14">
        <f>IF(Dashboard!N35="B",IF(AN34="",1,AN34+1),"")</f>
        <v>1</v>
      </c>
      <c r="AO35" s="14" t="str">
        <f t="shared" si="34"/>
        <v>20101</v>
      </c>
      <c r="AP35" s="14" t="str">
        <f t="shared" si="34"/>
        <v>01010</v>
      </c>
      <c r="AQ35" s="14" t="str">
        <f t="shared" si="31"/>
        <v>120101</v>
      </c>
      <c r="AR35" s="14" t="str">
        <f t="shared" si="32"/>
        <v>001010</v>
      </c>
      <c r="AS35" s="14" t="str">
        <f t="shared" si="23"/>
        <v>P</v>
      </c>
      <c r="AT35" s="14" t="str">
        <f>IF(C34="",D34,C34)&amp;E34</f>
        <v>F3W</v>
      </c>
      <c r="AU35" s="14" t="str">
        <f>IF(OR(Q35="S",S34="Y"),"B",IFERROR(VLOOKUP(AT35,$BF$3:$BG$100,2,FALSE),""))</f>
        <v>F2</v>
      </c>
      <c r="AV35" s="14" t="str">
        <f>IF(J34="",K34,J34)&amp;L34</f>
        <v>F3L</v>
      </c>
      <c r="AW35" s="14" t="str">
        <f t="shared" si="29"/>
        <v>F4</v>
      </c>
      <c r="AX35" s="14" t="str">
        <f t="shared" si="35"/>
        <v>2</v>
      </c>
      <c r="AY35" s="14" t="str">
        <f t="shared" si="25"/>
        <v>4</v>
      </c>
      <c r="BD35" s="14" t="s">
        <v>103</v>
      </c>
      <c r="BE35" s="14" t="s">
        <v>49</v>
      </c>
      <c r="BF35" s="14" t="str">
        <f t="shared" si="36"/>
        <v>F6W</v>
      </c>
      <c r="BG35" s="14" t="s">
        <v>102</v>
      </c>
    </row>
    <row r="36" spans="1:59" ht="15.75" thickBot="1" x14ac:dyDescent="0.3">
      <c r="A36" s="148" t="str">
        <f>IF(G35="","",IF(AND(D36="",K36=""),"P"&amp;(V36+X36),IF(AND(C36="",J36=""),"B"&amp;(W36+Y36),IF(AND(C36="",K36=""),IF(W36&gt;X36,"B"&amp;(W36-X36),IF(W36=X36,"NB","P"&amp;(X36-W36))),IF(AND(D36="",J36=""),IF(V36&gt;Y36,"P"&amp;(V36-Y36),IF(V36=Y36,"NB","B"&amp;(Y36-V36))))))))</f>
        <v>P8</v>
      </c>
      <c r="B36" s="38" t="str">
        <f>IF(G35="","",IF(AK35=AK36,"",AK36))</f>
        <v>T-C</v>
      </c>
      <c r="C36" s="149" t="str">
        <f>IF(G35="","",IF(AK36="PD",IF(AS36="P",AU36,""),AE36))</f>
        <v>F3</v>
      </c>
      <c r="D36" s="150" t="str">
        <f>IF(G35="","",IF(AK36="PD",IF(AS36="B",AU36,""),AF36))</f>
        <v/>
      </c>
      <c r="E36" s="151" t="str">
        <f t="shared" si="10"/>
        <v>L</v>
      </c>
      <c r="G36" s="67" t="str">
        <f>IF(Dashboard!N36="","",Dashboard!N36)</f>
        <v>B</v>
      </c>
      <c r="I36" s="148" t="str">
        <f t="shared" si="11"/>
        <v>T-C</v>
      </c>
      <c r="J36" s="156" t="str">
        <f>IF(G35="","",IF(AL36="TG",IF(G34="B",IF(AND(AW36=C36,LEN(C36)&gt;0,NOT(C36="B")),LEFT(C36)&amp;(IF((AX36-3)&lt;0,"",AX36-3)),AW36),""),AG36))</f>
        <v>F5</v>
      </c>
      <c r="K36" s="157" t="str">
        <f>IF(G35="","",IF(AL36="TG",IF(G34="P",IF(AND(AW36=D36,LEN(D36)&gt;0,NOT(C36="B")),LEFT(D36)&amp;IF((AX36-3)&lt;0,"",AX36-3),AW36),""),AH36))</f>
        <v/>
      </c>
      <c r="L36" s="140" t="str">
        <f t="shared" si="12"/>
        <v>L</v>
      </c>
      <c r="M36" s="140">
        <f>IF(G36="","",IF(L36="W",0+AY36,0-AY36)+IF(E36="W",0+AX36,0-AX36)+IF(Q36="S",0,M35))</f>
        <v>-20</v>
      </c>
      <c r="N36" s="135" t="str">
        <f t="shared" si="13"/>
        <v/>
      </c>
      <c r="O36" s="158">
        <f>IF(G36="","",IF(A36="NB",O35,IF(N36="",SUM($N$5:$N36)+M36,SUM($N$5:$N36))))</f>
        <v>-11</v>
      </c>
      <c r="P36" s="158">
        <f t="shared" si="14"/>
        <v>-8</v>
      </c>
      <c r="Q36" s="14" t="str">
        <f t="shared" si="26"/>
        <v>C</v>
      </c>
      <c r="R36" s="14">
        <f t="shared" si="15"/>
        <v>5</v>
      </c>
      <c r="S36" s="158" t="str">
        <f>IF(G36="","",(IF(AND(E35&amp;E36="WW",OR(Q35&amp;Q36="SC",Q35&amp;Q36="CC")),"Y",IF(AND(E34&amp;E35&amp;E36="WLW",AU36&lt;&gt;"B",OR(E34&amp;E35&amp;E36="SCC",E34&amp;E35&amp;E36="CCC")),"Y","N"))))</f>
        <v>N</v>
      </c>
      <c r="T36" s="14" t="str">
        <f>IF(G36="","",IF(AND(L35&amp;L36="WW",OR(Q35&amp;Q36="SC",Q35&amp;Q36="CC")),"Y",IF(AND(L34&amp;L35&amp;L36="WLW",AW36&lt;&gt;"B",OR(Q34&amp;Q35&amp;Q36="SCC",Q34&amp;Q35&amp;Q36="CCC")),"Y","N")))</f>
        <v>N</v>
      </c>
      <c r="U36" s="14" t="str">
        <f t="shared" si="16"/>
        <v>N</v>
      </c>
      <c r="V36" s="14" t="str">
        <f t="shared" si="7"/>
        <v>3</v>
      </c>
      <c r="W36" s="14">
        <f t="shared" si="8"/>
        <v>0</v>
      </c>
      <c r="X36" s="14" t="str">
        <f>IF(J36="B",1,IF(REPLACE(J36,1,1,"")="",0,REPLACE(J36,1,1,"")))</f>
        <v>5</v>
      </c>
      <c r="Y36" s="14">
        <f>IF(K36="B",1,IF(REPLACE(K36,1,1,"")="",0,REPLACE(K36,1,1,"")))</f>
        <v>0</v>
      </c>
      <c r="Z36" s="14" t="str">
        <f t="shared" si="17"/>
        <v>5</v>
      </c>
      <c r="AA36" s="14">
        <f t="shared" si="18"/>
        <v>0</v>
      </c>
      <c r="AB36" s="46" t="str">
        <f t="shared" si="19"/>
        <v>Y</v>
      </c>
      <c r="AC36" s="46" t="str">
        <f t="shared" si="20"/>
        <v>N</v>
      </c>
      <c r="AD36" s="46" t="str">
        <f t="shared" si="21"/>
        <v>N</v>
      </c>
      <c r="AE36" s="141" t="str">
        <f>IF(AK36="T-T",IF(G34="B",AU36,""),IF(AK36="T-C",IF(G35="B",AU36,""),IF(AK36="T-B",IF(G35="P",AU36,""),"")))</f>
        <v>F3</v>
      </c>
      <c r="AF36" s="141" t="str">
        <f>IF(AK36="T-T",IF(G34="P",AU36,""),IF(AK36="T-C",IF(G35="P",AU36,""),IF(AK36="T-B",IF(G35="B",AU36,""),"")))</f>
        <v/>
      </c>
      <c r="AG36" s="141" t="str">
        <f>IF(AK36="T-T",IF(G34="B",AW36,""),IF(AK36="T-C",IF(G35="B",AW36,""),IF(AK36="T-B",IF(G35="P",AW36,""),"")))</f>
        <v>F5</v>
      </c>
      <c r="AH36" s="141" t="str">
        <f>IF(AK36="T-T",IF(G34="P",AW36,""),IF(AK36="T-C",IF(G35="P",AW36,""),IF(AK36="T-B",IF(G35="B",AW36,""),"")))</f>
        <v/>
      </c>
      <c r="AK36" s="14" t="str">
        <f>IF(G35="","",IF(AB36="Y","T-C",IF(AC36="Y","T-B",IF(AD36="Y","T-T",IF(AK35="PD","PD",IF(OR(AND(AK35="T-T",AK34="T-T",L34&amp;L35="LL"),AND(OR(AK35="T-B",AK35="T-C"),L35="L")),"PD",AK35))))))</f>
        <v>T-C</v>
      </c>
      <c r="AL36" s="14" t="str">
        <f t="shared" si="22"/>
        <v>T-C</v>
      </c>
      <c r="AM36" s="14" t="str">
        <f>IF(Dashboard!N36="P",IF(AM35="",1,AM35+1),"")</f>
        <v/>
      </c>
      <c r="AN36" s="14">
        <f>IF(Dashboard!N36="B",IF(AN35="",1,AN35+1),"")</f>
        <v>2</v>
      </c>
      <c r="AO36" s="14" t="str">
        <f t="shared" si="34"/>
        <v>01010</v>
      </c>
      <c r="AP36" s="14" t="str">
        <f t="shared" si="34"/>
        <v>10101</v>
      </c>
      <c r="AQ36" s="14" t="str">
        <f t="shared" si="31"/>
        <v>201010</v>
      </c>
      <c r="AR36" s="14" t="str">
        <f t="shared" si="32"/>
        <v>010101</v>
      </c>
      <c r="AS36" s="14" t="str">
        <f t="shared" si="23"/>
        <v>B</v>
      </c>
      <c r="AT36" s="14" t="str">
        <f>IF(C35="",D35,C35)&amp;E35</f>
        <v>F2L</v>
      </c>
      <c r="AU36" s="14" t="str">
        <f>IF(OR(Q36="S",S35="Y"),"B",IFERROR(VLOOKUP(AT36,$BF$3:$BG$100,2,FALSE),""))</f>
        <v>F3</v>
      </c>
      <c r="AV36" s="14" t="str">
        <f>IF(J35="",K35,J35)&amp;L35</f>
        <v>F4L</v>
      </c>
      <c r="AW36" s="14" t="str">
        <f t="shared" si="29"/>
        <v>F5</v>
      </c>
      <c r="AX36" s="14" t="str">
        <f t="shared" si="35"/>
        <v>3</v>
      </c>
      <c r="AY36" s="14" t="str">
        <f t="shared" si="25"/>
        <v>5</v>
      </c>
      <c r="BD36" s="14" t="s">
        <v>104</v>
      </c>
      <c r="BE36" s="14" t="s">
        <v>49</v>
      </c>
      <c r="BF36" s="14" t="str">
        <f t="shared" si="36"/>
        <v>F7W</v>
      </c>
      <c r="BG36" s="14" t="s">
        <v>103</v>
      </c>
    </row>
    <row r="37" spans="1:59" ht="15.75" thickBot="1" x14ac:dyDescent="0.3">
      <c r="A37" s="148" t="str">
        <f>IF(G36="","",IF(AND(D37="",K37=""),"P"&amp;(V37+X37),IF(AND(C37="",J37=""),"B"&amp;(W37+Y37),IF(AND(C37="",K37=""),IF(W37&gt;X37,"B"&amp;(W37-X37),IF(W37=X37,"NB","P"&amp;(X37-W37))),IF(AND(D37="",J37=""),IF(V37&gt;Y37,"P"&amp;(V37-Y37),IF(V37=Y37,"NB","B"&amp;(Y37-V37))))))))</f>
        <v>P2</v>
      </c>
      <c r="B37" s="38" t="str">
        <f>IF(G36="","",IF(AK36=AK37,"",AK37))</f>
        <v>PD</v>
      </c>
      <c r="C37" s="149" t="str">
        <f>IF(G36="","",IF(AK37="PD",IF(AS37="P",AU37,""),AE37))</f>
        <v/>
      </c>
      <c r="D37" s="150" t="str">
        <f>IF(G36="","",IF(AK37="PD",IF(AS37="B",AU37,""),AF37))</f>
        <v>F4</v>
      </c>
      <c r="E37" s="151" t="str">
        <f t="shared" si="10"/>
        <v>W</v>
      </c>
      <c r="G37" s="67" t="str">
        <f>IF(Dashboard!N37="","",Dashboard!N37)</f>
        <v>B</v>
      </c>
      <c r="I37" s="148" t="str">
        <f t="shared" si="11"/>
        <v>TG</v>
      </c>
      <c r="J37" s="156" t="str">
        <f>IF(G36="","",IF(AL37="TG",IF(G35="B",IF(AND(AW37=C37,LEN(C37)&gt;0,NOT(C37="B")),LEFT(C37)&amp;(IF((AX37-3)&lt;0,"",AX37-3)),AW37),""),AG37))</f>
        <v>F6</v>
      </c>
      <c r="K37" s="157" t="str">
        <f>IF(G36="","",IF(AL37="TG",IF(G35="P",IF(AND(AW37=D37,LEN(D37)&gt;0,NOT(C37="B")),LEFT(D37)&amp;IF((AX37-3)&lt;0,"",AX37-3),AW37),""),AH37))</f>
        <v/>
      </c>
      <c r="L37" s="140" t="str">
        <f t="shared" si="12"/>
        <v>L</v>
      </c>
      <c r="M37" s="140">
        <f>IF(G37="","",IF(L37="W",0+AY37,0-AY37)+IF(E37="W",0+AX37,0-AX37)+IF(Q37="S",0,M36))</f>
        <v>-22</v>
      </c>
      <c r="N37" s="135" t="str">
        <f t="shared" si="13"/>
        <v/>
      </c>
      <c r="O37" s="158">
        <f>IF(G37="","",IF(A37="NB",O36,IF(N37="",SUM($N$5:$N37)+M37,SUM($N$5:$N37))))</f>
        <v>-13</v>
      </c>
      <c r="P37" s="158">
        <f t="shared" si="14"/>
        <v>-2</v>
      </c>
      <c r="Q37" s="14" t="str">
        <f t="shared" si="26"/>
        <v>C</v>
      </c>
      <c r="R37" s="14">
        <f t="shared" si="15"/>
        <v>6</v>
      </c>
      <c r="S37" s="158" t="str">
        <f>IF(G37="","",(IF(AND(E36&amp;E37="WW",OR(Q36&amp;Q37="SC",Q36&amp;Q37="CC")),"Y",IF(AND(E35&amp;E36&amp;E37="WLW",AU37&lt;&gt;"B",OR(E35&amp;E36&amp;E37="SCC",E35&amp;E36&amp;E37="CCC")),"Y","N"))))</f>
        <v>N</v>
      </c>
      <c r="T37" s="14" t="str">
        <f>IF(G37="","",IF(AND(L36&amp;L37="WW",OR(Q36&amp;Q37="SC",Q36&amp;Q37="CC")),"Y",IF(AND(L35&amp;L36&amp;L37="WLW",AW37&lt;&gt;"B",OR(Q35&amp;Q36&amp;Q37="SCC",Q35&amp;Q36&amp;Q37="CCC")),"Y","N")))</f>
        <v>N</v>
      </c>
      <c r="U37" s="14" t="str">
        <f t="shared" si="16"/>
        <v>N</v>
      </c>
      <c r="V37" s="14">
        <f t="shared" si="7"/>
        <v>0</v>
      </c>
      <c r="W37" s="14" t="str">
        <f t="shared" si="8"/>
        <v>4</v>
      </c>
      <c r="X37" s="14" t="str">
        <f>IF(J37="B",1,IF(REPLACE(J37,1,1,"")="",0,REPLACE(J37,1,1,"")))</f>
        <v>6</v>
      </c>
      <c r="Y37" s="14">
        <f>IF(K37="B",1,IF(REPLACE(K37,1,1,"")="",0,REPLACE(K37,1,1,"")))</f>
        <v>0</v>
      </c>
      <c r="Z37" s="14" t="str">
        <f t="shared" si="17"/>
        <v>6</v>
      </c>
      <c r="AA37" s="14">
        <f t="shared" si="18"/>
        <v>0</v>
      </c>
      <c r="AB37" s="46" t="str">
        <f t="shared" si="19"/>
        <v>N</v>
      </c>
      <c r="AC37" s="46" t="str">
        <f t="shared" si="20"/>
        <v>N</v>
      </c>
      <c r="AD37" s="46" t="str">
        <f t="shared" si="21"/>
        <v>N</v>
      </c>
      <c r="AE37" s="141" t="str">
        <f>IF(AK37="T-T",IF(G35="B",AU37,""),IF(AK37="T-C",IF(G36="B",AU37,""),IF(AK37="T-B",IF(G36="P",AU37,""),"")))</f>
        <v/>
      </c>
      <c r="AF37" s="141" t="str">
        <f>IF(AK37="T-T",IF(G35="P",AU37,""),IF(AK37="T-C",IF(G36="P",AU37,""),IF(AK37="T-B",IF(G36="B",AU37,""),"")))</f>
        <v/>
      </c>
      <c r="AG37" s="141" t="str">
        <f>IF(AK37="T-T",IF(G35="B",AW37,""),IF(AK37="T-C",IF(G36="B",AW37,""),IF(AK37="T-B",IF(G36="P",AW37,""),"")))</f>
        <v/>
      </c>
      <c r="AH37" s="141" t="str">
        <f>IF(AK37="T-T",IF(G35="P",AW37,""),IF(AK37="T-C",IF(G36="P",AW37,""),IF(AK37="T-B",IF(G36="B",AW37,""),"")))</f>
        <v/>
      </c>
      <c r="AK37" s="14" t="str">
        <f>IF(G36="","",IF(AB37="Y","T-C",IF(AC37="Y","T-B",IF(AD37="Y","T-T",IF(AK36="PD","PD",IF(OR(AND(AK36="T-T",AK35="T-T",L35&amp;L36="LL"),AND(OR(AK36="T-B",AK36="T-C"),L36="L")),"PD",AK36))))))</f>
        <v>PD</v>
      </c>
      <c r="AL37" s="14" t="str">
        <f t="shared" si="22"/>
        <v>TG</v>
      </c>
      <c r="AM37" s="14" t="str">
        <f>IF(Dashboard!N37="P",IF(AM36="",1,AM36+1),"")</f>
        <v/>
      </c>
      <c r="AN37" s="14">
        <f>IF(Dashboard!N37="B",IF(AN36="",1,AN36+1),"")</f>
        <v>3</v>
      </c>
      <c r="AO37" s="14" t="str">
        <f t="shared" si="34"/>
        <v>10100</v>
      </c>
      <c r="AP37" s="14" t="str">
        <f t="shared" si="34"/>
        <v>01012</v>
      </c>
      <c r="AQ37" s="14" t="str">
        <f t="shared" si="31"/>
        <v>010100</v>
      </c>
      <c r="AR37" s="14" t="str">
        <f t="shared" si="32"/>
        <v>101012</v>
      </c>
      <c r="AS37" s="14" t="str">
        <f t="shared" si="23"/>
        <v>B</v>
      </c>
      <c r="AT37" s="14" t="str">
        <f>IF(C36="",D36,C36)&amp;E36</f>
        <v>F3L</v>
      </c>
      <c r="AU37" s="14" t="str">
        <f>IF(OR(Q37="S",S36="Y"),"B",IFERROR(VLOOKUP(AT37,$BF$3:$BG$100,2,FALSE),""))</f>
        <v>F4</v>
      </c>
      <c r="AV37" s="14" t="str">
        <f>IF(J36="",K36,J36)&amp;L36</f>
        <v>F5L</v>
      </c>
      <c r="AW37" s="14" t="str">
        <f t="shared" si="29"/>
        <v>F6</v>
      </c>
      <c r="AX37" s="14" t="str">
        <f t="shared" si="35"/>
        <v>4</v>
      </c>
      <c r="AY37" s="14" t="str">
        <f t="shared" si="25"/>
        <v>6</v>
      </c>
      <c r="BD37" s="14" t="s">
        <v>105</v>
      </c>
      <c r="BE37" s="14" t="s">
        <v>49</v>
      </c>
      <c r="BF37" s="14" t="str">
        <f t="shared" si="36"/>
        <v>F8W</v>
      </c>
      <c r="BG37" s="14" t="s">
        <v>104</v>
      </c>
    </row>
    <row r="38" spans="1:59" ht="15.75" thickBot="1" x14ac:dyDescent="0.3">
      <c r="A38" s="148" t="str">
        <f>IF(G37="","",IF(AND(D38="",K38=""),"P"&amp;(V38+X38),IF(AND(C38="",J38=""),"B"&amp;(W38+Y38),IF(AND(C38="",K38=""),IF(W38&gt;X38,"B"&amp;(W38-X38),IF(W38=X38,"NB","P"&amp;(X38-W38))),IF(AND(D38="",J38=""),IF(V38&gt;Y38,"P"&amp;(V38-Y38),IF(V38=Y38,"NB","B"&amp;(Y38-V38))))))))</f>
        <v>P4</v>
      </c>
      <c r="B38" s="38" t="str">
        <f>IF(G37="","",IF(AK37=AK38,"",AK38))</f>
        <v/>
      </c>
      <c r="C38" s="149" t="str">
        <f>IF(G37="","",IF(AK38="PD",IF(AS38="P",AU38,""),AE38))</f>
        <v/>
      </c>
      <c r="D38" s="150" t="str">
        <f>IF(G37="","",IF(AK38="PD",IF(AS38="B",AU38,""),AF38))</f>
        <v>F3</v>
      </c>
      <c r="E38" s="151" t="str">
        <f t="shared" si="10"/>
        <v>L</v>
      </c>
      <c r="G38" s="67" t="str">
        <f>IF(Dashboard!N38="","",Dashboard!N38)</f>
        <v>P</v>
      </c>
      <c r="I38" s="148" t="str">
        <f t="shared" si="11"/>
        <v/>
      </c>
      <c r="J38" s="156" t="str">
        <f>IF(G37="","",IF(AL38="TG",IF(G36="B",IF(AND(AW38=C38,LEN(C38)&gt;0,NOT(C38="B")),LEFT(C38)&amp;(IF((AX38-3)&lt;0,"",AX38-3)),AW38),""),AG38))</f>
        <v>F7</v>
      </c>
      <c r="K38" s="157" t="str">
        <f>IF(G37="","",IF(AL38="TG",IF(G36="P",IF(AND(AW38=D38,LEN(D38)&gt;0,NOT(C38="B")),LEFT(D38)&amp;IF((AX38-3)&lt;0,"",AX38-3),AW38),""),AH38))</f>
        <v/>
      </c>
      <c r="L38" s="140" t="str">
        <f t="shared" si="12"/>
        <v>W</v>
      </c>
      <c r="M38" s="140">
        <f>IF(G38="","",IF(L38="W",0+AY38,0-AY38)+IF(E38="W",0+AX38,0-AX38)+IF(Q38="S",0,M37))</f>
        <v>-18</v>
      </c>
      <c r="N38" s="135" t="str">
        <f t="shared" si="13"/>
        <v/>
      </c>
      <c r="O38" s="158">
        <f>IF(G38="","",IF(A38="NB",O37,IF(N38="",SUM($N$5:$N38)+M38,SUM($N$5:$N38))))</f>
        <v>-9</v>
      </c>
      <c r="P38" s="158">
        <f t="shared" si="14"/>
        <v>4</v>
      </c>
      <c r="Q38" s="14" t="str">
        <f t="shared" si="26"/>
        <v>C</v>
      </c>
      <c r="R38" s="14">
        <f t="shared" si="15"/>
        <v>7</v>
      </c>
      <c r="S38" s="158" t="str">
        <f>IF(G38="","",(IF(AND(E37&amp;E38="WW",OR(Q37&amp;Q38="SC",Q37&amp;Q38="CC")),"Y",IF(AND(E36&amp;E37&amp;E38="WLW",AU38&lt;&gt;"B",OR(E36&amp;E37&amp;E38="SCC",E36&amp;E37&amp;E38="CCC")),"Y","N"))))</f>
        <v>N</v>
      </c>
      <c r="T38" s="14" t="str">
        <f>IF(G38="","",IF(AND(L37&amp;L38="WW",OR(Q37&amp;Q38="SC",Q37&amp;Q38="CC")),"Y",IF(AND(L36&amp;L37&amp;L38="WLW",AW38&lt;&gt;"B",OR(Q36&amp;Q37&amp;Q38="SCC",Q36&amp;Q37&amp;Q38="CCC")),"Y","N")))</f>
        <v>N</v>
      </c>
      <c r="U38" s="14" t="str">
        <f t="shared" si="16"/>
        <v>N</v>
      </c>
      <c r="V38" s="14">
        <f t="shared" si="7"/>
        <v>0</v>
      </c>
      <c r="W38" s="14" t="str">
        <f t="shared" si="8"/>
        <v>3</v>
      </c>
      <c r="X38" s="14" t="str">
        <f>IF(J38="B",1,IF(REPLACE(J38,1,1,"")="",0,REPLACE(J38,1,1,"")))</f>
        <v>7</v>
      </c>
      <c r="Y38" s="14">
        <f>IF(K38="B",1,IF(REPLACE(K38,1,1,"")="",0,REPLACE(K38,1,1,"")))</f>
        <v>0</v>
      </c>
      <c r="Z38" s="14" t="str">
        <f t="shared" si="17"/>
        <v>7</v>
      </c>
      <c r="AA38" s="14">
        <f t="shared" si="18"/>
        <v>0</v>
      </c>
      <c r="AB38" s="46" t="str">
        <f t="shared" si="19"/>
        <v>N</v>
      </c>
      <c r="AC38" s="46" t="str">
        <f t="shared" si="20"/>
        <v>N</v>
      </c>
      <c r="AD38" s="46" t="str">
        <f t="shared" si="21"/>
        <v>N</v>
      </c>
      <c r="AE38" s="141" t="str">
        <f>IF(AK38="T-T",IF(G36="B",AU38,""),IF(AK38="T-C",IF(G37="B",AU38,""),IF(AK38="T-B",IF(G37="P",AU38,""),"")))</f>
        <v/>
      </c>
      <c r="AF38" s="141" t="str">
        <f>IF(AK38="T-T",IF(G36="P",AU38,""),IF(AK38="T-C",IF(G37="P",AU38,""),IF(AK38="T-B",IF(G37="B",AU38,""),"")))</f>
        <v/>
      </c>
      <c r="AG38" s="141" t="str">
        <f>IF(AK38="T-T",IF(G36="B",AW38,""),IF(AK38="T-C",IF(G37="B",AW38,""),IF(AK38="T-B",IF(G37="P",AW38,""),"")))</f>
        <v/>
      </c>
      <c r="AH38" s="141" t="str">
        <f>IF(AK38="T-T",IF(G36="P",AW38,""),IF(AK38="T-C",IF(G37="P",AW38,""),IF(AK38="T-B",IF(G37="B",AW38,""),"")))</f>
        <v/>
      </c>
      <c r="AK38" s="14" t="str">
        <f>IF(G37="","",IF(AB38="Y","T-C",IF(AC38="Y","T-B",IF(AD38="Y","T-T",IF(AK37="PD","PD",IF(OR(AND(AK37="T-T",AK36="T-T",L36&amp;L37="LL"),AND(OR(AK37="T-B",AK37="T-C"),L37="L")),"PD",AK37))))))</f>
        <v>PD</v>
      </c>
      <c r="AL38" s="14" t="str">
        <f t="shared" si="22"/>
        <v>TG</v>
      </c>
      <c r="AM38" s="14">
        <f>IF(Dashboard!N38="P",IF(AM37="",1,AM37+1),"")</f>
        <v>1</v>
      </c>
      <c r="AN38" s="14" t="str">
        <f>IF(Dashboard!N38="B",IF(AN37="",1,AN37+1),"")</f>
        <v/>
      </c>
      <c r="AO38" s="14" t="str">
        <f t="shared" si="34"/>
        <v>01000</v>
      </c>
      <c r="AP38" s="14" t="str">
        <f t="shared" si="34"/>
        <v>10123</v>
      </c>
      <c r="AQ38" s="14" t="str">
        <f t="shared" si="31"/>
        <v>101000</v>
      </c>
      <c r="AR38" s="14" t="str">
        <f t="shared" si="32"/>
        <v>010123</v>
      </c>
      <c r="AS38" s="14" t="str">
        <f t="shared" si="23"/>
        <v>B</v>
      </c>
      <c r="AT38" s="14" t="str">
        <f>IF(C37="",D37,C37)&amp;E37</f>
        <v>F4W</v>
      </c>
      <c r="AU38" s="14" t="str">
        <f>IF(OR(Q38="S",S37="Y"),"B",IFERROR(VLOOKUP(AT38,$BF$3:$BG$100,2,FALSE),""))</f>
        <v>F3</v>
      </c>
      <c r="AV38" s="14" t="str">
        <f>IF(J37="",K37,J37)&amp;L37</f>
        <v>F6L</v>
      </c>
      <c r="AW38" s="14" t="str">
        <f t="shared" si="29"/>
        <v>F7</v>
      </c>
      <c r="AX38" s="14" t="str">
        <f t="shared" si="35"/>
        <v>3</v>
      </c>
      <c r="AY38" s="14" t="str">
        <f t="shared" si="25"/>
        <v>7</v>
      </c>
      <c r="BD38" s="14" t="s">
        <v>106</v>
      </c>
      <c r="BE38" s="14" t="s">
        <v>49</v>
      </c>
      <c r="BF38" s="14" t="str">
        <f t="shared" si="36"/>
        <v>F9W</v>
      </c>
      <c r="BG38" s="14" t="s">
        <v>105</v>
      </c>
    </row>
    <row r="39" spans="1:59" ht="15.75" thickBot="1" x14ac:dyDescent="0.3">
      <c r="A39" s="148" t="str">
        <f>IF(G38="","",IF(AND(D39="",K39=""),"P"&amp;(V39+X39),IF(AND(C39="",J39=""),"B"&amp;(W39+Y39),IF(AND(C39="",K39=""),IF(W39&gt;X39,"B"&amp;(W39-X39),IF(W39=X39,"NB","P"&amp;(X39-W39))),IF(AND(D39="",J39=""),IF(V39&gt;Y39,"P"&amp;(V39-Y39),IF(V39=Y39,"NB","B"&amp;(Y39-V39))))))))</f>
        <v>P2</v>
      </c>
      <c r="B39" s="38" t="str">
        <f>IF(G38="","",IF(AK38=AK39,"",AK39))</f>
        <v/>
      </c>
      <c r="C39" s="149" t="str">
        <f>IF(G38="","",IF(AK39="PD",IF(AS39="P",AU39,""),AE39))</f>
        <v/>
      </c>
      <c r="D39" s="150" t="str">
        <f>IF(G38="","",IF(AK39="PD",IF(AS39="B",AU39,""),AF39))</f>
        <v>F4</v>
      </c>
      <c r="E39" s="151" t="str">
        <f t="shared" si="10"/>
        <v>L</v>
      </c>
      <c r="G39" s="67" t="str">
        <f>IF(Dashboard!N39="","",Dashboard!N39)</f>
        <v>P</v>
      </c>
      <c r="I39" s="148" t="str">
        <f t="shared" si="11"/>
        <v/>
      </c>
      <c r="J39" s="156" t="str">
        <f>IF(G38="","",IF(AL39="TG",IF(G37="B",IF(AND(AW39=C39,LEN(C39)&gt;0,NOT(C39="B")),LEFT(C39)&amp;(IF((AX39-3)&lt;0,"",AX39-3)),AW39),""),AG39))</f>
        <v>F6</v>
      </c>
      <c r="K39" s="157" t="str">
        <f>IF(G38="","",IF(AL39="TG",IF(G37="P",IF(AND(AW39=D39,LEN(D39)&gt;0,NOT(C39="B")),LEFT(D39)&amp;IF((AX39-3)&lt;0,"",AX39-3),AW39),""),AH39))</f>
        <v/>
      </c>
      <c r="L39" s="140" t="str">
        <f t="shared" si="12"/>
        <v>W</v>
      </c>
      <c r="M39" s="140">
        <f>IF(G39="","",IF(L39="W",0+AY39,0-AY39)+IF(E39="W",0+AX39,0-AX39)+IF(Q39="S",0,M38))</f>
        <v>-16</v>
      </c>
      <c r="N39" s="135" t="str">
        <f t="shared" si="13"/>
        <v/>
      </c>
      <c r="O39" s="158">
        <f>IF(G39="","",IF(A39="NB",O38,IF(N39="",SUM($N$5:$N39)+M39,SUM($N$5:$N39))))</f>
        <v>-7</v>
      </c>
      <c r="P39" s="158">
        <f t="shared" si="14"/>
        <v>2</v>
      </c>
      <c r="Q39" s="14" t="str">
        <f t="shared" si="26"/>
        <v>C</v>
      </c>
      <c r="R39" s="14">
        <f t="shared" si="15"/>
        <v>8</v>
      </c>
      <c r="S39" s="158" t="str">
        <f>IF(G39="","",(IF(AND(E38&amp;E39="WW",OR(Q38&amp;Q39="SC",Q38&amp;Q39="CC")),"Y",IF(AND(E37&amp;E38&amp;E39="WLW",AU39&lt;&gt;"B",OR(E37&amp;E38&amp;E39="SCC",E37&amp;E38&amp;E39="CCC")),"Y","N"))))</f>
        <v>N</v>
      </c>
      <c r="T39" s="14" t="str">
        <f>IF(G39="","",IF(AND(L38&amp;L39="WW",OR(Q38&amp;Q39="SC",Q38&amp;Q39="CC")),"Y",IF(AND(L37&amp;L38&amp;L39="WLW",AW39&lt;&gt;"B",OR(Q37&amp;Q38&amp;Q39="SCC",Q37&amp;Q38&amp;Q39="CCC")),"Y","N")))</f>
        <v>Y</v>
      </c>
      <c r="U39" s="14" t="str">
        <f t="shared" si="16"/>
        <v>N</v>
      </c>
      <c r="V39" s="14">
        <f t="shared" si="7"/>
        <v>0</v>
      </c>
      <c r="W39" s="14" t="str">
        <f t="shared" si="8"/>
        <v>4</v>
      </c>
      <c r="X39" s="14" t="str">
        <f>IF(J39="B",1,IF(REPLACE(J39,1,1,"")="",0,REPLACE(J39,1,1,"")))</f>
        <v>6</v>
      </c>
      <c r="Y39" s="14">
        <f>IF(K39="B",1,IF(REPLACE(K39,1,1,"")="",0,REPLACE(K39,1,1,"")))</f>
        <v>0</v>
      </c>
      <c r="Z39" s="14" t="str">
        <f t="shared" si="17"/>
        <v>6</v>
      </c>
      <c r="AA39" s="14">
        <f t="shared" si="18"/>
        <v>0</v>
      </c>
      <c r="AB39" s="46" t="str">
        <f t="shared" si="19"/>
        <v>N</v>
      </c>
      <c r="AC39" s="46" t="str">
        <f t="shared" si="20"/>
        <v>N</v>
      </c>
      <c r="AD39" s="46" t="str">
        <f t="shared" si="21"/>
        <v>N</v>
      </c>
      <c r="AE39" s="141" t="str">
        <f>IF(AK39="T-T",IF(G37="B",AU39,""),IF(AK39="T-C",IF(G38="B",AU39,""),IF(AK39="T-B",IF(G38="P",AU39,""),"")))</f>
        <v/>
      </c>
      <c r="AF39" s="141" t="str">
        <f>IF(AK39="T-T",IF(G37="P",AU39,""),IF(AK39="T-C",IF(G38="P",AU39,""),IF(AK39="T-B",IF(G38="B",AU39,""),"")))</f>
        <v/>
      </c>
      <c r="AG39" s="141" t="str">
        <f>IF(AK39="T-T",IF(G37="B",AW39,""),IF(AK39="T-C",IF(G38="B",AW39,""),IF(AK39="T-B",IF(G38="P",AW39,""),"")))</f>
        <v/>
      </c>
      <c r="AH39" s="141" t="str">
        <f>IF(AK39="T-T",IF(G37="P",AW39,""),IF(AK39="T-C",IF(G38="P",AW39,""),IF(AK39="T-B",IF(G38="B",AW39,""),"")))</f>
        <v/>
      </c>
      <c r="AK39" s="14" t="str">
        <f>IF(G38="","",IF(AB39="Y","T-C",IF(AC39="Y","T-B",IF(AD39="Y","T-T",IF(AK38="PD","PD",IF(OR(AND(AK38="T-T",AK37="T-T",L37&amp;L38="LL"),AND(OR(AK38="T-B",AK38="T-C"),L38="L")),"PD",AK38))))))</f>
        <v>PD</v>
      </c>
      <c r="AL39" s="14" t="str">
        <f t="shared" si="22"/>
        <v>TG</v>
      </c>
      <c r="AM39" s="14">
        <f>IF(Dashboard!N39="P",IF(AM38="",1,AM38+1),"")</f>
        <v>2</v>
      </c>
      <c r="AN39" s="14" t="str">
        <f>IF(Dashboard!N39="B",IF(AN38="",1,AN38+1),"")</f>
        <v/>
      </c>
      <c r="AO39" s="14" t="str">
        <f t="shared" si="34"/>
        <v>10001</v>
      </c>
      <c r="AP39" s="14" t="str">
        <f t="shared" si="34"/>
        <v>01230</v>
      </c>
      <c r="AQ39" s="14" t="str">
        <f t="shared" si="31"/>
        <v>010001</v>
      </c>
      <c r="AR39" s="14" t="str">
        <f t="shared" si="32"/>
        <v>101230</v>
      </c>
      <c r="AS39" s="14" t="str">
        <f t="shared" si="23"/>
        <v>B</v>
      </c>
      <c r="AT39" s="14" t="str">
        <f>IF(C38="",D38,C38)&amp;E38</f>
        <v>F3L</v>
      </c>
      <c r="AU39" s="14" t="str">
        <f>IF(OR(Q39="S",S38="Y"),"B",IFERROR(VLOOKUP(AT39,$BF$3:$BG$100,2,FALSE),""))</f>
        <v>F4</v>
      </c>
      <c r="AV39" s="14" t="str">
        <f>IF(J38="",K38,J38)&amp;L38</f>
        <v>F7W</v>
      </c>
      <c r="AW39" s="14" t="str">
        <f t="shared" si="29"/>
        <v>F6</v>
      </c>
      <c r="AX39" s="14" t="str">
        <f t="shared" si="35"/>
        <v>4</v>
      </c>
      <c r="AY39" s="14" t="str">
        <f t="shared" si="25"/>
        <v>6</v>
      </c>
      <c r="BD39" s="14" t="s">
        <v>107</v>
      </c>
      <c r="BE39" s="14" t="s">
        <v>49</v>
      </c>
      <c r="BF39" s="14" t="str">
        <f t="shared" si="36"/>
        <v>F10W</v>
      </c>
      <c r="BG39" s="14" t="s">
        <v>106</v>
      </c>
    </row>
    <row r="40" spans="1:59" ht="15.75" thickBot="1" x14ac:dyDescent="0.3">
      <c r="A40" s="148" t="str">
        <f>IF(G39="","",IF(AND(D40="",K40=""),"P"&amp;(V40+X40),IF(AND(C40="",J40=""),"B"&amp;(W40+Y40),IF(AND(C40="",K40=""),IF(W40&gt;X40,"B"&amp;(W40-X40),IF(W40=X40,"NB","P"&amp;(X40-W40))),IF(AND(D40="",J40=""),IF(V40&gt;Y40,"P"&amp;(V40-Y40),IF(V40=Y40,"NB","B"&amp;(Y40-V40))))))))</f>
        <v>B6</v>
      </c>
      <c r="B40" s="38" t="str">
        <f>IF(G39="","",IF(AK39=AK40,"",AK40))</f>
        <v/>
      </c>
      <c r="C40" s="149" t="str">
        <f>IF(G39="","",IF(AK40="PD",IF(AS40="P",AU40,""),AE40))</f>
        <v/>
      </c>
      <c r="D40" s="150" t="str">
        <f>IF(G39="","",IF(AK40="PD",IF(AS40="B",AU40,""),AF40))</f>
        <v>F5</v>
      </c>
      <c r="E40" s="151" t="str">
        <f t="shared" si="10"/>
        <v>W</v>
      </c>
      <c r="G40" s="67" t="str">
        <f>IF(Dashboard!N40="","",Dashboard!N40)</f>
        <v>B</v>
      </c>
      <c r="I40" s="148" t="str">
        <f t="shared" si="11"/>
        <v/>
      </c>
      <c r="J40" s="156" t="str">
        <f>IF(G39="","",IF(AL40="TG",IF(G38="B",IF(AND(AW40=C40,LEN(C40)&gt;0,NOT(C40="B")),LEFT(C40)&amp;(IF((AX40-3)&lt;0,"",AX40-3)),AW40),""),AG40))</f>
        <v/>
      </c>
      <c r="K40" s="157" t="str">
        <f>IF(G39="","",IF(AL40="TG",IF(G38="P",IF(AND(AW40=D40,LEN(D40)&gt;0,NOT(C40="B")),LEFT(D40)&amp;IF((AX40-3)&lt;0,"",AX40-3),AW40),""),AH40))</f>
        <v>B</v>
      </c>
      <c r="L40" s="140" t="str">
        <f t="shared" si="12"/>
        <v>W</v>
      </c>
      <c r="M40" s="140">
        <f>IF(G40="","",IF(L40="W",0+AY40,0-AY40)+IF(E40="W",0+AX40,0-AX40)+IF(Q40="S",0,M39))</f>
        <v>-10</v>
      </c>
      <c r="N40" s="135" t="str">
        <f t="shared" si="13"/>
        <v/>
      </c>
      <c r="O40" s="158">
        <f>IF(G40="","",IF(A40="NB",O39,IF(N40="",SUM($N$5:$N40)+M40,SUM($N$5:$N40))))</f>
        <v>-1</v>
      </c>
      <c r="P40" s="158">
        <f t="shared" si="14"/>
        <v>6</v>
      </c>
      <c r="Q40" s="14" t="str">
        <f t="shared" si="26"/>
        <v>C</v>
      </c>
      <c r="R40" s="14">
        <f t="shared" si="15"/>
        <v>9</v>
      </c>
      <c r="S40" s="158" t="str">
        <f>IF(G40="","",(IF(AND(E39&amp;E40="WW",OR(Q39&amp;Q40="SC",Q39&amp;Q40="CC")),"Y",IF(AND(E38&amp;E39&amp;E40="WLW",AU40&lt;&gt;"B",OR(E38&amp;E39&amp;E40="SCC",E38&amp;E39&amp;E40="CCC")),"Y","N"))))</f>
        <v>N</v>
      </c>
      <c r="T40" s="14" t="str">
        <f>IF(G40="","",IF(AND(L39&amp;L40="WW",OR(Q39&amp;Q40="SC",Q39&amp;Q40="CC")),"Y",IF(AND(L38&amp;L39&amp;L40="WLW",AW40&lt;&gt;"B",OR(Q38&amp;Q39&amp;Q40="SCC",Q38&amp;Q39&amp;Q40="CCC")),"Y","N")))</f>
        <v>Y</v>
      </c>
      <c r="U40" s="14" t="str">
        <f t="shared" si="16"/>
        <v>N</v>
      </c>
      <c r="V40" s="14">
        <f t="shared" si="7"/>
        <v>0</v>
      </c>
      <c r="W40" s="14" t="str">
        <f t="shared" si="8"/>
        <v>5</v>
      </c>
      <c r="X40" s="14">
        <f>IF(J40="B",1,IF(REPLACE(J40,1,1,"")="",0,REPLACE(J40,1,1,"")))</f>
        <v>0</v>
      </c>
      <c r="Y40" s="14">
        <f>IF(K40="B",1,IF(REPLACE(K40,1,1,"")="",0,REPLACE(K40,1,1,"")))</f>
        <v>1</v>
      </c>
      <c r="Z40" s="14">
        <f t="shared" si="17"/>
        <v>0</v>
      </c>
      <c r="AA40" s="14">
        <f t="shared" si="18"/>
        <v>1</v>
      </c>
      <c r="AB40" s="46" t="str">
        <f t="shared" si="19"/>
        <v>N</v>
      </c>
      <c r="AC40" s="46" t="str">
        <f t="shared" si="20"/>
        <v>N</v>
      </c>
      <c r="AD40" s="46" t="str">
        <f t="shared" si="21"/>
        <v>N</v>
      </c>
      <c r="AE40" s="141" t="str">
        <f>IF(AK40="T-T",IF(G38="B",AU40,""),IF(AK40="T-C",IF(G39="B",AU40,""),IF(AK40="T-B",IF(G39="P",AU40,""),"")))</f>
        <v/>
      </c>
      <c r="AF40" s="141" t="str">
        <f>IF(AK40="T-T",IF(G38="P",AU40,""),IF(AK40="T-C",IF(G39="P",AU40,""),IF(AK40="T-B",IF(G39="B",AU40,""),"")))</f>
        <v/>
      </c>
      <c r="AG40" s="141" t="str">
        <f>IF(AK40="T-T",IF(G38="B",AW40,""),IF(AK40="T-C",IF(G39="B",AW40,""),IF(AK40="T-B",IF(G39="P",AW40,""),"")))</f>
        <v/>
      </c>
      <c r="AH40" s="141" t="str">
        <f>IF(AK40="T-T",IF(G38="P",AW40,""),IF(AK40="T-C",IF(G39="P",AW40,""),IF(AK40="T-B",IF(G39="B",AW40,""),"")))</f>
        <v/>
      </c>
      <c r="AK40" s="14" t="str">
        <f>IF(G39="","",IF(AB40="Y","T-C",IF(AC40="Y","T-B",IF(AD40="Y","T-T",IF(AK39="PD","PD",IF(OR(AND(AK39="T-T",AK38="T-T",L38&amp;L39="LL"),AND(OR(AK39="T-B",AK39="T-C"),L39="L")),"PD",AK39))))))</f>
        <v>PD</v>
      </c>
      <c r="AL40" s="14" t="str">
        <f t="shared" si="22"/>
        <v>TG</v>
      </c>
      <c r="AM40" s="14" t="str">
        <f>IF(Dashboard!N40="P",IF(AM39="",1,AM39+1),"")</f>
        <v/>
      </c>
      <c r="AN40" s="14">
        <f>IF(Dashboard!N40="B",IF(AN39="",1,AN39+1),"")</f>
        <v>1</v>
      </c>
      <c r="AO40" s="14" t="str">
        <f t="shared" si="34"/>
        <v>00012</v>
      </c>
      <c r="AP40" s="14" t="str">
        <f t="shared" si="34"/>
        <v>12300</v>
      </c>
      <c r="AQ40" s="14" t="str">
        <f t="shared" si="31"/>
        <v>100012</v>
      </c>
      <c r="AR40" s="14" t="str">
        <f t="shared" si="32"/>
        <v>012300</v>
      </c>
      <c r="AS40" s="14" t="str">
        <f t="shared" si="23"/>
        <v>B</v>
      </c>
      <c r="AT40" s="14" t="str">
        <f>IF(C39="",D39,C39)&amp;E39</f>
        <v>F4L</v>
      </c>
      <c r="AU40" s="14" t="str">
        <f>IF(OR(Q40="S",S39="Y"),"B",IFERROR(VLOOKUP(AT40,$BF$3:$BG$100,2,FALSE),""))</f>
        <v>F5</v>
      </c>
      <c r="AV40" s="14" t="str">
        <f>IF(J39="",K39,J39)&amp;L39</f>
        <v>F6W</v>
      </c>
      <c r="AW40" s="14" t="str">
        <f t="shared" si="29"/>
        <v>B</v>
      </c>
      <c r="AX40" s="14" t="str">
        <f t="shared" si="35"/>
        <v>5</v>
      </c>
      <c r="AY40" s="14">
        <f t="shared" si="25"/>
        <v>1</v>
      </c>
      <c r="BD40" s="14" t="s">
        <v>80</v>
      </c>
      <c r="BE40" s="14" t="s">
        <v>49</v>
      </c>
      <c r="BF40" s="14" t="str">
        <f t="shared" si="36"/>
        <v>L2W</v>
      </c>
      <c r="BG40" s="14" t="s">
        <v>114</v>
      </c>
    </row>
    <row r="41" spans="1:59" ht="15.75" thickBot="1" x14ac:dyDescent="0.3">
      <c r="A41" s="148" t="str">
        <f>IF(G40="","",IF(AND(D41="",K41=""),"P"&amp;(V41+X41),IF(AND(C41="",J41=""),"B"&amp;(W41+Y41),IF(AND(C41="",K41=""),IF(W41&gt;X41,"B"&amp;(W41-X41),IF(W41=X41,"NB","P"&amp;(X41-W41))),IF(AND(D41="",J41=""),IF(V41&gt;Y41,"P"&amp;(V41-Y41),IF(V41=Y41,"NB","B"&amp;(Y41-V41))))))))</f>
        <v>B5</v>
      </c>
      <c r="B41" s="38" t="str">
        <f>IF(G40="","",IF(AK40=AK41,"",AK41))</f>
        <v/>
      </c>
      <c r="C41" s="149" t="str">
        <f>IF(G40="","",IF(AK41="PD",IF(AS41="P",AU41,""),AE41))</f>
        <v/>
      </c>
      <c r="D41" s="150" t="str">
        <f>IF(G40="","",IF(AK41="PD",IF(AS41="B",AU41,""),AF41))</f>
        <v>F4</v>
      </c>
      <c r="E41" s="151" t="str">
        <f t="shared" si="10"/>
        <v>W</v>
      </c>
      <c r="G41" s="67" t="str">
        <f>IF(Dashboard!N41="","",Dashboard!N41)</f>
        <v>B</v>
      </c>
      <c r="I41" s="148" t="str">
        <f t="shared" si="11"/>
        <v/>
      </c>
      <c r="J41" s="156" t="str">
        <f>IF(G40="","",IF(AL41="TG",IF(G39="B",IF(AND(AW41=C41,LEN(C41)&gt;0,NOT(C41="B")),LEFT(C41)&amp;(IF((AX41-3)&lt;0,"",AX41-3)),AW41),""),AG41))</f>
        <v/>
      </c>
      <c r="K41" s="157" t="str">
        <f>IF(G40="","",IF(AL41="TG",IF(G39="P",IF(AND(AW41=D41,LEN(D41)&gt;0,NOT(C41="B")),LEFT(D41)&amp;IF((AX41-3)&lt;0,"",AX41-3),AW41),""),AH41))</f>
        <v>B</v>
      </c>
      <c r="L41" s="140" t="str">
        <f t="shared" si="12"/>
        <v>W</v>
      </c>
      <c r="M41" s="140">
        <f>IF(G41="","",IF(L41="W",0+AY41,0-AY41)+IF(E41="W",0+AX41,0-AX41)+IF(Q41="S",0,M40))</f>
        <v>-5</v>
      </c>
      <c r="N41" s="135">
        <f t="shared" si="13"/>
        <v>-5</v>
      </c>
      <c r="O41" s="158">
        <f>IF(G41="","",IF(A41="NB",O40,IF(N41="",SUM($N$5:$N41)+M41,SUM($N$5:$N41))))</f>
        <v>4</v>
      </c>
      <c r="P41" s="158">
        <f t="shared" si="14"/>
        <v>5</v>
      </c>
      <c r="Q41" s="14" t="str">
        <f t="shared" si="26"/>
        <v>C</v>
      </c>
      <c r="R41" s="14">
        <f t="shared" si="15"/>
        <v>10</v>
      </c>
      <c r="S41" s="158" t="str">
        <f>IF(G41="","",(IF(AND(E40&amp;E41="WW",OR(Q40&amp;Q41="SC",Q40&amp;Q41="CC")),"Y",IF(AND(E39&amp;E40&amp;E41="WLW",AU41&lt;&gt;"B",OR(E39&amp;E40&amp;E41="SCC",E39&amp;E40&amp;E41="CCC")),"Y","N"))))</f>
        <v>Y</v>
      </c>
      <c r="T41" s="14" t="str">
        <f>IF(G41="","",IF(AND(L40&amp;L41="WW",OR(Q40&amp;Q41="SC",Q40&amp;Q41="CC")),"Y",IF(AND(L39&amp;L40&amp;L41="WLW",AW41&lt;&gt;"B",OR(Q39&amp;Q40&amp;Q41="SCC",Q39&amp;Q40&amp;Q41="CCC")),"Y","N")))</f>
        <v>Y</v>
      </c>
      <c r="U41" s="14" t="str">
        <f t="shared" si="16"/>
        <v>R</v>
      </c>
      <c r="V41" s="14">
        <f t="shared" si="7"/>
        <v>0</v>
      </c>
      <c r="W41" s="14" t="str">
        <f t="shared" si="8"/>
        <v>4</v>
      </c>
      <c r="X41" s="14">
        <f>IF(J41="B",1,IF(REPLACE(J41,1,1,"")="",0,REPLACE(J41,1,1,"")))</f>
        <v>0</v>
      </c>
      <c r="Y41" s="14">
        <f>IF(K41="B",1,IF(REPLACE(K41,1,1,"")="",0,REPLACE(K41,1,1,"")))</f>
        <v>1</v>
      </c>
      <c r="Z41" s="14">
        <f t="shared" si="17"/>
        <v>0</v>
      </c>
      <c r="AA41" s="14">
        <f t="shared" si="18"/>
        <v>1</v>
      </c>
      <c r="AB41" s="46" t="str">
        <f t="shared" si="19"/>
        <v>N</v>
      </c>
      <c r="AC41" s="46" t="str">
        <f t="shared" si="20"/>
        <v>N</v>
      </c>
      <c r="AD41" s="46" t="str">
        <f t="shared" si="21"/>
        <v>N</v>
      </c>
      <c r="AE41" s="141" t="str">
        <f>IF(AK41="T-T",IF(G39="B",AU41,""),IF(AK41="T-C",IF(G40="B",AU41,""),IF(AK41="T-B",IF(G40="P",AU41,""),"")))</f>
        <v/>
      </c>
      <c r="AF41" s="141" t="str">
        <f>IF(AK41="T-T",IF(G39="P",AU41,""),IF(AK41="T-C",IF(G40="P",AU41,""),IF(AK41="T-B",IF(G40="B",AU41,""),"")))</f>
        <v/>
      </c>
      <c r="AG41" s="141" t="str">
        <f>IF(AK41="T-T",IF(G39="B",AW41,""),IF(AK41="T-C",IF(G40="B",AW41,""),IF(AK41="T-B",IF(G40="P",AW41,""),"")))</f>
        <v/>
      </c>
      <c r="AH41" s="141" t="str">
        <f>IF(AK41="T-T",IF(G39="P",AW41,""),IF(AK41="T-C",IF(G40="P",AW41,""),IF(AK41="T-B",IF(G40="B",AW41,""),"")))</f>
        <v/>
      </c>
      <c r="AK41" s="14" t="str">
        <f>IF(G40="","",IF(AB41="Y","T-C",IF(AC41="Y","T-B",IF(AD41="Y","T-T",IF(AK40="PD","PD",IF(OR(AND(AK40="T-T",AK39="T-T",L39&amp;L40="LL"),AND(OR(AK40="T-B",AK40="T-C"),L40="L")),"PD",AK40))))))</f>
        <v>PD</v>
      </c>
      <c r="AL41" s="14" t="str">
        <f t="shared" si="22"/>
        <v>TG</v>
      </c>
      <c r="AM41" s="14" t="str">
        <f>IF(Dashboard!N41="P",IF(AM40="",1,AM40+1),"")</f>
        <v/>
      </c>
      <c r="AN41" s="14">
        <f>IF(Dashboard!N41="B",IF(AN40="",1,AN40+1),"")</f>
        <v>2</v>
      </c>
      <c r="AO41" s="14" t="str">
        <f t="shared" si="34"/>
        <v>00120</v>
      </c>
      <c r="AP41" s="14" t="str">
        <f t="shared" si="34"/>
        <v>23001</v>
      </c>
      <c r="AQ41" s="14" t="str">
        <f t="shared" si="31"/>
        <v>000120</v>
      </c>
      <c r="AR41" s="14" t="str">
        <f t="shared" si="32"/>
        <v>123001</v>
      </c>
      <c r="AS41" s="14" t="str">
        <f t="shared" si="23"/>
        <v>B</v>
      </c>
      <c r="AT41" s="14" t="str">
        <f>IF(C40="",D40,C40)&amp;E40</f>
        <v>F5W</v>
      </c>
      <c r="AU41" s="14" t="str">
        <f>IF(OR(Q41="S",S40="Y"),"B",IFERROR(VLOOKUP(AT41,$BF$3:$BG$100,2,FALSE),""))</f>
        <v>F4</v>
      </c>
      <c r="AV41" s="14" t="str">
        <f>IF(J40="",K40,J40)&amp;L40</f>
        <v>BW</v>
      </c>
      <c r="AW41" s="14" t="str">
        <f t="shared" si="29"/>
        <v>B</v>
      </c>
      <c r="AX41" s="14" t="str">
        <f t="shared" si="35"/>
        <v>4</v>
      </c>
      <c r="AY41" s="14">
        <f t="shared" si="25"/>
        <v>1</v>
      </c>
      <c r="BD41" s="14" t="s">
        <v>114</v>
      </c>
      <c r="BE41" s="14" t="s">
        <v>49</v>
      </c>
      <c r="BF41" s="14" t="str">
        <f t="shared" ref="BF41:BF43" si="37">BD41&amp;BE41</f>
        <v>L3W</v>
      </c>
      <c r="BG41" s="14" t="s">
        <v>115</v>
      </c>
    </row>
    <row r="42" spans="1:59" ht="15.75" thickBot="1" x14ac:dyDescent="0.3">
      <c r="A42" s="148" t="str">
        <f>IF(G41="","",IF(AND(D42="",K42=""),"P"&amp;(V42+X42),IF(AND(C42="",J42=""),"B"&amp;(W42+Y42),IF(AND(C42="",K42=""),IF(W42&gt;X42,"B"&amp;(W42-X42),IF(W42=X42,"NB","P"&amp;(X42-W42))),IF(AND(D42="",J42=""),IF(V42&gt;Y42,"P"&amp;(V42-Y42),IF(V42=Y42,"NB","B"&amp;(Y42-V42))))))))</f>
        <v>NB</v>
      </c>
      <c r="B42" s="38" t="str">
        <f>IF(G41="","",IF(AK41=AK42,"",AK42))</f>
        <v/>
      </c>
      <c r="C42" s="149" t="str">
        <f>IF(G41="","",IF(AK42="PD",IF(AS42="P",AU42,""),AE42))</f>
        <v/>
      </c>
      <c r="D42" s="150" t="str">
        <f>IF(G41="","",IF(AK42="PD",IF(AS42="B",AU42,""),AF42))</f>
        <v>B</v>
      </c>
      <c r="E42" s="151" t="str">
        <f t="shared" si="10"/>
        <v>L</v>
      </c>
      <c r="G42" s="67" t="str">
        <f>IF(Dashboard!N42="","",Dashboard!N42)</f>
        <v>P</v>
      </c>
      <c r="I42" s="148" t="str">
        <f t="shared" si="11"/>
        <v/>
      </c>
      <c r="J42" s="156" t="str">
        <f>IF(G41="","",IF(AL42="TG",IF(G40="B",IF(AND(AW42=C42,LEN(C42)&gt;0,NOT(C42="B")),LEFT(C42)&amp;(IF((AX42-3)&lt;0,"",AX42-3)),AW42),""),AG42))</f>
        <v>B</v>
      </c>
      <c r="K42" s="157" t="str">
        <f>IF(G41="","",IF(AL42="TG",IF(G40="P",IF(AND(AW42=D42,LEN(D42)&gt;0,NOT(C42="B")),LEFT(D42)&amp;IF((AX42-3)&lt;0,"",AX42-3),AW42),""),AH42))</f>
        <v/>
      </c>
      <c r="L42" s="140" t="str">
        <f t="shared" si="12"/>
        <v>W</v>
      </c>
      <c r="M42" s="140">
        <f>IF(G42="","",IF(L42="W",0+AY42,0-AY42)+IF(E42="W",0+AX42,0-AX42)+IF(Q42="S",0,M41))</f>
        <v>0</v>
      </c>
      <c r="N42" s="135" t="str">
        <f t="shared" si="13"/>
        <v/>
      </c>
      <c r="O42" s="158">
        <f>IF(G42="","",IF(A42="NB",O41,IF(N42="",SUM($N$5:$N42)+M42,SUM($N$5:$N42))))</f>
        <v>4</v>
      </c>
      <c r="P42" s="158">
        <f t="shared" si="14"/>
        <v>0</v>
      </c>
      <c r="Q42" s="14" t="str">
        <f t="shared" si="26"/>
        <v>S</v>
      </c>
      <c r="R42" s="14">
        <f t="shared" si="15"/>
        <v>1</v>
      </c>
      <c r="S42" s="158" t="str">
        <f>IF(G42="","",(IF(AND(E41&amp;E42="WW",OR(Q41&amp;Q42="SC",Q41&amp;Q42="CC")),"Y",IF(AND(E40&amp;E41&amp;E42="WLW",AU42&lt;&gt;"B",OR(E40&amp;E41&amp;E42="SCC",E40&amp;E41&amp;E42="CCC")),"Y","N"))))</f>
        <v>N</v>
      </c>
      <c r="T42" s="14" t="str">
        <f>IF(G42="","",IF(AND(L41&amp;L42="WW",OR(Q41&amp;Q42="SC",Q41&amp;Q42="CC")),"Y",IF(AND(L40&amp;L41&amp;L42="WLW",AW42&lt;&gt;"B",OR(Q40&amp;Q41&amp;Q42="SCC",Q40&amp;Q41&amp;Q42="CCC")),"Y","N")))</f>
        <v>N</v>
      </c>
      <c r="U42" s="14" t="str">
        <f t="shared" si="16"/>
        <v>N</v>
      </c>
      <c r="V42" s="14">
        <f t="shared" si="7"/>
        <v>0</v>
      </c>
      <c r="W42" s="14">
        <f t="shared" si="8"/>
        <v>1</v>
      </c>
      <c r="X42" s="14">
        <f>IF(J42="B",1,IF(REPLACE(J42,1,1,"")="",0,REPLACE(J42,1,1,"")))</f>
        <v>1</v>
      </c>
      <c r="Y42" s="14">
        <f>IF(K42="B",1,IF(REPLACE(K42,1,1,"")="",0,REPLACE(K42,1,1,"")))</f>
        <v>0</v>
      </c>
      <c r="Z42" s="14">
        <f t="shared" si="17"/>
        <v>1</v>
      </c>
      <c r="AA42" s="14">
        <f t="shared" si="18"/>
        <v>0</v>
      </c>
      <c r="AB42" s="46" t="str">
        <f t="shared" si="19"/>
        <v>N</v>
      </c>
      <c r="AC42" s="46" t="str">
        <f t="shared" si="20"/>
        <v>N</v>
      </c>
      <c r="AD42" s="46" t="str">
        <f t="shared" si="21"/>
        <v>N</v>
      </c>
      <c r="AE42" s="141" t="str">
        <f>IF(AK42="T-T",IF(G40="B",AU42,""),IF(AK42="T-C",IF(G41="B",AU42,""),IF(AK42="T-B",IF(G41="P",AU42,""),"")))</f>
        <v/>
      </c>
      <c r="AF42" s="141" t="str">
        <f>IF(AK42="T-T",IF(G40="P",AU42,""),IF(AK42="T-C",IF(G41="P",AU42,""),IF(AK42="T-B",IF(G41="B",AU42,""),"")))</f>
        <v/>
      </c>
      <c r="AG42" s="141" t="str">
        <f>IF(AK42="T-T",IF(G40="B",AW42,""),IF(AK42="T-C",IF(G41="B",AW42,""),IF(AK42="T-B",IF(G41="P",AW42,""),"")))</f>
        <v/>
      </c>
      <c r="AH42" s="141" t="str">
        <f>IF(AK42="T-T",IF(G40="P",AW42,""),IF(AK42="T-C",IF(G41="P",AW42,""),IF(AK42="T-B",IF(G41="B",AW42,""),"")))</f>
        <v/>
      </c>
      <c r="AK42" s="14" t="str">
        <f>IF(G41="","",IF(AB42="Y","T-C",IF(AC42="Y","T-B",IF(AD42="Y","T-T",IF(AK41="PD","PD",IF(OR(AND(AK41="T-T",AK40="T-T",L40&amp;L41="LL"),AND(OR(AK41="T-B",AK41="T-C"),L41="L")),"PD",AK41))))))</f>
        <v>PD</v>
      </c>
      <c r="AL42" s="14" t="str">
        <f t="shared" si="22"/>
        <v>TG</v>
      </c>
      <c r="AM42" s="14">
        <f>IF(Dashboard!N42="P",IF(AM41="",1,AM41+1),"")</f>
        <v>1</v>
      </c>
      <c r="AN42" s="14" t="str">
        <f>IF(Dashboard!N42="B",IF(AN41="",1,AN41+1),"")</f>
        <v/>
      </c>
      <c r="AO42" s="14" t="str">
        <f t="shared" ref="AO42:AP57" si="38">IF(AM37="",0,AM37)&amp;IF(AM38="",0,AM38)&amp;IF(AM39="",0,AM39)&amp;IF(AM40="",0,AM40)&amp;IF(AM41="",0,AM41)</f>
        <v>01200</v>
      </c>
      <c r="AP42" s="14" t="str">
        <f t="shared" si="38"/>
        <v>30012</v>
      </c>
      <c r="AQ42" s="14" t="str">
        <f t="shared" si="31"/>
        <v>001200</v>
      </c>
      <c r="AR42" s="14" t="str">
        <f t="shared" si="32"/>
        <v>230012</v>
      </c>
      <c r="AS42" s="14" t="str">
        <f t="shared" si="23"/>
        <v>B</v>
      </c>
      <c r="AT42" s="14" t="str">
        <f>IF(C41="",D41,C41)&amp;E41</f>
        <v>F4W</v>
      </c>
      <c r="AU42" s="14" t="str">
        <f>IF(OR(Q42="S",S41="Y"),"B",IFERROR(VLOOKUP(AT42,$BF$3:$BG$100,2,FALSE),""))</f>
        <v>B</v>
      </c>
      <c r="AV42" s="14" t="str">
        <f>IF(J41="",K41,J41)&amp;L41</f>
        <v>BW</v>
      </c>
      <c r="AW42" s="14" t="str">
        <f t="shared" si="29"/>
        <v>B</v>
      </c>
      <c r="AX42" s="14">
        <f t="shared" si="35"/>
        <v>1</v>
      </c>
      <c r="AY42" s="14">
        <f t="shared" si="25"/>
        <v>1</v>
      </c>
      <c r="BD42" s="14" t="s">
        <v>115</v>
      </c>
      <c r="BE42" s="14" t="s">
        <v>49</v>
      </c>
      <c r="BF42" s="14" t="str">
        <f t="shared" si="37"/>
        <v>L4W</v>
      </c>
      <c r="BG42" s="14" t="s">
        <v>85</v>
      </c>
    </row>
    <row r="43" spans="1:59" ht="15.75" thickBot="1" x14ac:dyDescent="0.3">
      <c r="A43" s="148" t="str">
        <f>IF(G42="","",IF(AND(D43="",K43=""),"P"&amp;(V43+X43),IF(AND(C43="",J43=""),"B"&amp;(W43+Y43),IF(AND(C43="",K43=""),IF(W43&gt;X43,"B"&amp;(W43-X43),IF(W43=X43,"NB","P"&amp;(X43-W43))),IF(AND(D43="",J43=""),IF(V43&gt;Y43,"P"&amp;(V43-Y43),IF(V43=Y43,"NB","B"&amp;(Y43-V43))))))))</f>
        <v>P7</v>
      </c>
      <c r="B43" s="38" t="str">
        <f>IF(G42="","",IF(AK42=AK43,"",AK43))</f>
        <v/>
      </c>
      <c r="C43" s="149" t="str">
        <f>IF(G42="","",IF(AK43="PD",IF(AS43="P",AU43,""),AE43))</f>
        <v>F2</v>
      </c>
      <c r="D43" s="150" t="str">
        <f>IF(G42="","",IF(AK43="PD",IF(AS43="B",AU43,""),AF43))</f>
        <v/>
      </c>
      <c r="E43" s="151" t="str">
        <f t="shared" si="10"/>
        <v>W</v>
      </c>
      <c r="G43" s="67" t="str">
        <f>IF(Dashboard!N43="","",Dashboard!N43)</f>
        <v>P</v>
      </c>
      <c r="I43" s="148" t="str">
        <f t="shared" si="11"/>
        <v/>
      </c>
      <c r="J43" s="156" t="str">
        <f>IF(G42="","",IF(AL43="TG",IF(G41="B",IF(AND(AW43=C43,LEN(C43)&gt;0,NOT(C43="B")),LEFT(C43)&amp;(IF((AX43-3)&lt;0,"",AX43-3)),AW43),""),AG43))</f>
        <v>L5</v>
      </c>
      <c r="K43" s="157" t="str">
        <f>IF(G42="","",IF(AL43="TG",IF(G41="P",IF(AND(AW43=D43,LEN(D43)&gt;0,NOT(C43="B")),LEFT(D43)&amp;IF((AX43-3)&lt;0,"",AX43-3),AW43),""),AH43))</f>
        <v/>
      </c>
      <c r="L43" s="140" t="str">
        <f t="shared" si="12"/>
        <v>W</v>
      </c>
      <c r="M43" s="140">
        <f>IF(G43="","",IF(L43="W",0+AY43,0-AY43)+IF(E43="W",0+AX43,0-AX43)+IF(Q43="S",0,M42))</f>
        <v>7</v>
      </c>
      <c r="N43" s="135">
        <f t="shared" si="13"/>
        <v>7</v>
      </c>
      <c r="O43" s="158">
        <f>IF(G43="","",IF(A43="NB",O42,IF(N43="",SUM($N$5:$N43)+M43,SUM($N$5:$N43))))</f>
        <v>11</v>
      </c>
      <c r="P43" s="158">
        <f t="shared" si="14"/>
        <v>7</v>
      </c>
      <c r="Q43" s="14" t="str">
        <f t="shared" si="26"/>
        <v>C</v>
      </c>
      <c r="R43" s="14">
        <f t="shared" si="15"/>
        <v>2</v>
      </c>
      <c r="S43" s="158" t="str">
        <f>IF(G43="","",(IF(AND(E42&amp;E43="WW",OR(Q42&amp;Q43="SC",Q42&amp;Q43="CC")),"Y",IF(AND(E41&amp;E42&amp;E43="WLW",AU43&lt;&gt;"B",OR(E41&amp;E42&amp;E43="SCC",E41&amp;E42&amp;E43="CCC")),"Y","N"))))</f>
        <v>N</v>
      </c>
      <c r="T43" s="14" t="str">
        <f>IF(G43="","",IF(AND(L42&amp;L43="WW",OR(Q42&amp;Q43="SC",Q42&amp;Q43="CC")),"Y",IF(AND(L41&amp;L42&amp;L43="WLW",AW43&lt;&gt;"B",OR(Q41&amp;Q42&amp;Q43="SCC",Q41&amp;Q42&amp;Q43="CCC")),"Y","N")))</f>
        <v>Y</v>
      </c>
      <c r="U43" s="14" t="str">
        <f t="shared" si="16"/>
        <v>N</v>
      </c>
      <c r="V43" s="14" t="str">
        <f t="shared" si="7"/>
        <v>2</v>
      </c>
      <c r="W43" s="14">
        <f t="shared" si="8"/>
        <v>0</v>
      </c>
      <c r="X43" s="14" t="str">
        <f>IF(J43="B",1,IF(REPLACE(J43,1,1,"")="",0,REPLACE(J43,1,1,"")))</f>
        <v>5</v>
      </c>
      <c r="Y43" s="14">
        <f>IF(K43="B",1,IF(REPLACE(K43,1,1,"")="",0,REPLACE(K43,1,1,"")))</f>
        <v>0</v>
      </c>
      <c r="Z43" s="14" t="str">
        <f t="shared" si="17"/>
        <v>5</v>
      </c>
      <c r="AA43" s="14">
        <f t="shared" si="18"/>
        <v>0</v>
      </c>
      <c r="AB43" s="46" t="str">
        <f t="shared" si="19"/>
        <v>N</v>
      </c>
      <c r="AC43" s="46" t="str">
        <f t="shared" si="20"/>
        <v>N</v>
      </c>
      <c r="AD43" s="46" t="str">
        <f t="shared" si="21"/>
        <v>N</v>
      </c>
      <c r="AE43" s="141" t="str">
        <f>IF(AK43="T-T",IF(G41="B",AU43,""),IF(AK43="T-C",IF(G42="B",AU43,""),IF(AK43="T-B",IF(G42="P",AU43,""),"")))</f>
        <v/>
      </c>
      <c r="AF43" s="141" t="str">
        <f>IF(AK43="T-T",IF(G41="P",AU43,""),IF(AK43="T-C",IF(G42="P",AU43,""),IF(AK43="T-B",IF(G42="B",AU43,""),"")))</f>
        <v/>
      </c>
      <c r="AG43" s="141" t="str">
        <f>IF(AK43="T-T",IF(G41="B",AW43,""),IF(AK43="T-C",IF(G42="B",AW43,""),IF(AK43="T-B",IF(G42="P",AW43,""),"")))</f>
        <v/>
      </c>
      <c r="AH43" s="141" t="str">
        <f>IF(AK43="T-T",IF(G41="P",AW43,""),IF(AK43="T-C",IF(G42="P",AW43,""),IF(AK43="T-B",IF(G42="B",AW43,""),"")))</f>
        <v/>
      </c>
      <c r="AK43" s="14" t="str">
        <f>IF(G42="","",IF(AB43="Y","T-C",IF(AC43="Y","T-B",IF(AD43="Y","T-T",IF(AK42="PD","PD",IF(OR(AND(AK42="T-T",AK41="T-T",L41&amp;L42="LL"),AND(OR(AK42="T-B",AK42="T-C"),L42="L")),"PD",AK42))))))</f>
        <v>PD</v>
      </c>
      <c r="AL43" s="14" t="str">
        <f t="shared" si="22"/>
        <v>TG</v>
      </c>
      <c r="AM43" s="14">
        <f>IF(Dashboard!N43="P",IF(AM42="",1,AM42+1),"")</f>
        <v>2</v>
      </c>
      <c r="AN43" s="14" t="str">
        <f>IF(Dashboard!N43="B",IF(AN42="",1,AN42+1),"")</f>
        <v/>
      </c>
      <c r="AO43" s="14" t="str">
        <f t="shared" si="38"/>
        <v>12001</v>
      </c>
      <c r="AP43" s="14" t="str">
        <f t="shared" si="38"/>
        <v>00120</v>
      </c>
      <c r="AQ43" s="14" t="str">
        <f t="shared" si="31"/>
        <v>012001</v>
      </c>
      <c r="AR43" s="14" t="str">
        <f t="shared" si="32"/>
        <v>300120</v>
      </c>
      <c r="AS43" s="14" t="str">
        <f t="shared" si="23"/>
        <v>P</v>
      </c>
      <c r="AT43" s="14" t="str">
        <f>IF(C42="",D42,C42)&amp;E42</f>
        <v>BL</v>
      </c>
      <c r="AU43" s="14" t="str">
        <f>IF(OR(Q43="S",S42="Y"),"B",IFERROR(VLOOKUP(AT43,$BF$3:$BG$100,2,FALSE),""))</f>
        <v>F2</v>
      </c>
      <c r="AV43" s="14" t="str">
        <f>IF(J42="",K42,J42)&amp;L42</f>
        <v>BW</v>
      </c>
      <c r="AW43" s="14" t="str">
        <f t="shared" si="29"/>
        <v>L5</v>
      </c>
      <c r="AX43" s="14" t="str">
        <f t="shared" si="35"/>
        <v>2</v>
      </c>
      <c r="AY43" s="14" t="str">
        <f t="shared" si="25"/>
        <v>5</v>
      </c>
      <c r="BD43" s="14" t="s">
        <v>114</v>
      </c>
      <c r="BE43" s="14" t="s">
        <v>48</v>
      </c>
      <c r="BF43" s="14" t="str">
        <f t="shared" si="37"/>
        <v>L3L</v>
      </c>
      <c r="BG43" s="14" t="s">
        <v>89</v>
      </c>
    </row>
    <row r="44" spans="1:59" ht="15.75" thickBot="1" x14ac:dyDescent="0.3">
      <c r="A44" s="148" t="str">
        <f>IF(G43="","",IF(AND(D44="",K44=""),"P"&amp;(V44+X44),IF(AND(C44="",J44=""),"B"&amp;(W44+Y44),IF(AND(C44="",K44=""),IF(W44&gt;X44,"B"&amp;(W44-X44),IF(W44=X44,"NB","P"&amp;(X44-W44))),IF(AND(D44="",J44=""),IF(V44&gt;Y44,"P"&amp;(V44-Y44),IF(V44=Y44,"NB","B"&amp;(Y44-V44))))))))</f>
        <v>B2</v>
      </c>
      <c r="B44" s="38" t="str">
        <f>IF(G43="","",IF(AK43=AK44,"",AK44))</f>
        <v>T-T</v>
      </c>
      <c r="C44" s="149" t="str">
        <f>IF(G43="","",IF(AK44="PD",IF(AS44="P",AU44,""),AE44))</f>
        <v/>
      </c>
      <c r="D44" s="150" t="str">
        <f>IF(G43="","",IF(AK44="PD",IF(AS44="B",AU44,""),AF44))</f>
        <v>B</v>
      </c>
      <c r="E44" s="151" t="str">
        <f t="shared" si="10"/>
        <v>L</v>
      </c>
      <c r="G44" s="67" t="str">
        <f>IF(Dashboard!N44="","",Dashboard!N44)</f>
        <v>P</v>
      </c>
      <c r="I44" s="148" t="str">
        <f t="shared" si="11"/>
        <v>T-T</v>
      </c>
      <c r="J44" s="156" t="str">
        <f>IF(G43="","",IF(AL44="TG",IF(G42="B",IF(AND(AW44=C44,LEN(C44)&gt;0,NOT(C44="B")),LEFT(C44)&amp;(IF((AX44-3)&lt;0,"",AX44-3)),AW44),""),AG44))</f>
        <v/>
      </c>
      <c r="K44" s="157" t="str">
        <f>IF(G43="","",IF(AL44="TG",IF(G42="P",IF(AND(AW44=D44,LEN(D44)&gt;0,NOT(C44="B")),LEFT(D44)&amp;IF((AX44-3)&lt;0,"",AX44-3),AW44),""),AH44))</f>
        <v>B</v>
      </c>
      <c r="L44" s="140" t="str">
        <f t="shared" si="12"/>
        <v>L</v>
      </c>
      <c r="M44" s="140">
        <f>IF(G44="","",IF(L44="W",0+AY44,0-AY44)+IF(E44="W",0+AX44,0-AX44)+IF(Q44="S",0,M43))</f>
        <v>-2</v>
      </c>
      <c r="N44" s="135" t="str">
        <f t="shared" si="13"/>
        <v/>
      </c>
      <c r="O44" s="158">
        <f>IF(G44="","",IF(A44="NB",O43,IF(N44="",SUM($N$5:$N44)+M44,SUM($N$5:$N44))))</f>
        <v>9</v>
      </c>
      <c r="P44" s="158">
        <f t="shared" si="14"/>
        <v>-2</v>
      </c>
      <c r="Q44" s="14" t="str">
        <f t="shared" si="26"/>
        <v>S</v>
      </c>
      <c r="R44" s="14">
        <f t="shared" si="15"/>
        <v>1</v>
      </c>
      <c r="S44" s="158" t="str">
        <f>IF(G44="","",(IF(AND(E43&amp;E44="WW",OR(Q43&amp;Q44="SC",Q43&amp;Q44="CC")),"Y",IF(AND(E42&amp;E43&amp;E44="WLW",AU44&lt;&gt;"B",OR(E42&amp;E43&amp;E44="SCC",E42&amp;E43&amp;E44="CCC")),"Y","N"))))</f>
        <v>N</v>
      </c>
      <c r="T44" s="14" t="str">
        <f>IF(G44="","",IF(AND(L43&amp;L44="WW",OR(Q43&amp;Q44="SC",Q43&amp;Q44="CC")),"Y",IF(AND(L42&amp;L43&amp;L44="WLW",AW44&lt;&gt;"B",OR(Q42&amp;Q43&amp;Q44="SCC",Q42&amp;Q43&amp;Q44="CCC")),"Y","N")))</f>
        <v>N</v>
      </c>
      <c r="U44" s="14" t="str">
        <f t="shared" si="16"/>
        <v>N</v>
      </c>
      <c r="V44" s="14">
        <f t="shared" si="7"/>
        <v>0</v>
      </c>
      <c r="W44" s="14">
        <f t="shared" si="8"/>
        <v>1</v>
      </c>
      <c r="X44" s="14">
        <f>IF(J44="B",1,IF(REPLACE(J44,1,1,"")="",0,REPLACE(J44,1,1,"")))</f>
        <v>0</v>
      </c>
      <c r="Y44" s="14">
        <f>IF(K44="B",1,IF(REPLACE(K44,1,1,"")="",0,REPLACE(K44,1,1,"")))</f>
        <v>1</v>
      </c>
      <c r="Z44" s="14">
        <f t="shared" si="17"/>
        <v>0</v>
      </c>
      <c r="AA44" s="14">
        <f t="shared" si="18"/>
        <v>1</v>
      </c>
      <c r="AB44" s="46" t="str">
        <f t="shared" si="19"/>
        <v>N</v>
      </c>
      <c r="AC44" s="46" t="str">
        <f t="shared" si="20"/>
        <v>N</v>
      </c>
      <c r="AD44" s="46" t="str">
        <f t="shared" si="21"/>
        <v>Y</v>
      </c>
      <c r="AE44" s="141" t="str">
        <f>IF(AK44="T-T",IF(G42="B",AU44,""),IF(AK44="T-C",IF(G43="B",AU44,""),IF(AK44="T-B",IF(G43="P",AU44,""),"")))</f>
        <v/>
      </c>
      <c r="AF44" s="141" t="str">
        <f>IF(AK44="T-T",IF(G42="P",AU44,""),IF(AK44="T-C",IF(G43="P",AU44,""),IF(AK44="T-B",IF(G43="B",AU44,""),"")))</f>
        <v>B</v>
      </c>
      <c r="AG44" s="141" t="str">
        <f>IF(AK44="T-T",IF(G42="B",AW44,""),IF(AK44="T-C",IF(G43="B",AW44,""),IF(AK44="T-B",IF(G43="P",AW44,""),"")))</f>
        <v/>
      </c>
      <c r="AH44" s="141" t="str">
        <f>IF(AK44="T-T",IF(G42="P",AW44,""),IF(AK44="T-C",IF(G43="P",AW44,""),IF(AK44="T-B",IF(G43="B",AW44,""),"")))</f>
        <v>B</v>
      </c>
      <c r="AK44" s="14" t="str">
        <f>IF(G43="","",IF(AB44="Y","T-C",IF(AC44="Y","T-B",IF(AD44="Y","T-T",IF(AK43="PD","PD",IF(OR(AND(AK43="T-T",AK42="T-T",L42&amp;L43="LL"),AND(OR(AK43="T-B",AK43="T-C"),L43="L")),"PD",AK43))))))</f>
        <v>T-T</v>
      </c>
      <c r="AL44" s="14" t="str">
        <f t="shared" si="22"/>
        <v>T-T</v>
      </c>
      <c r="AM44" s="14">
        <f>IF(Dashboard!N44="P",IF(AM43="",1,AM43+1),"")</f>
        <v>3</v>
      </c>
      <c r="AN44" s="14" t="str">
        <f>IF(Dashboard!N44="B",IF(AN43="",1,AN43+1),"")</f>
        <v/>
      </c>
      <c r="AO44" s="14" t="str">
        <f t="shared" si="38"/>
        <v>20012</v>
      </c>
      <c r="AP44" s="14" t="str">
        <f t="shared" si="38"/>
        <v>01200</v>
      </c>
      <c r="AQ44" s="14" t="str">
        <f t="shared" si="31"/>
        <v>120012</v>
      </c>
      <c r="AR44" s="14" t="str">
        <f t="shared" si="32"/>
        <v>001200</v>
      </c>
      <c r="AS44" s="14" t="str">
        <f t="shared" si="23"/>
        <v>P</v>
      </c>
      <c r="AT44" s="14" t="str">
        <f>IF(C43="",D43,C43)&amp;E43</f>
        <v>F2W</v>
      </c>
      <c r="AU44" s="14" t="str">
        <f>IF(OR(Q44="S",S43="Y"),"B",IFERROR(VLOOKUP(AT44,$BF$3:$BG$100,2,FALSE),""))</f>
        <v>B</v>
      </c>
      <c r="AV44" s="14" t="str">
        <f>IF(J43="",K43,J43)&amp;L43</f>
        <v>L5W</v>
      </c>
      <c r="AW44" s="14" t="str">
        <f t="shared" si="29"/>
        <v>B</v>
      </c>
      <c r="AX44" s="14">
        <f t="shared" si="35"/>
        <v>1</v>
      </c>
      <c r="AY44" s="14">
        <f t="shared" si="25"/>
        <v>1</v>
      </c>
    </row>
    <row r="45" spans="1:59" ht="15.75" thickBot="1" x14ac:dyDescent="0.3">
      <c r="A45" s="148" t="str">
        <f>IF(G44="","",IF(AND(D45="",K45=""),"P"&amp;(V45+X45),IF(AND(C45="",J45=""),"B"&amp;(W45+Y45),IF(AND(C45="",K45=""),IF(W45&gt;X45,"B"&amp;(W45-X45),IF(W45=X45,"NB","P"&amp;(X45-W45))),IF(AND(D45="",J45=""),IF(V45&gt;Y45,"P"&amp;(V45-Y45),IF(V45=Y45,"NB","B"&amp;(Y45-V45))))))))</f>
        <v>B4</v>
      </c>
      <c r="B45" s="38" t="str">
        <f>IF(G44="","",IF(AK44=AK45,"",AK45))</f>
        <v/>
      </c>
      <c r="C45" s="149" t="str">
        <f>IF(G44="","",IF(AK45="PD",IF(AS45="P",AU45,""),AE45))</f>
        <v/>
      </c>
      <c r="D45" s="150" t="str">
        <f>IF(G44="","",IF(AK45="PD",IF(AS45="B",AU45,""),AF45))</f>
        <v>F2</v>
      </c>
      <c r="E45" s="151" t="str">
        <f t="shared" si="10"/>
        <v>W</v>
      </c>
      <c r="G45" s="67" t="str">
        <f>IF(Dashboard!N45="","",Dashboard!N45)</f>
        <v>B</v>
      </c>
      <c r="I45" s="148" t="str">
        <f t="shared" si="11"/>
        <v/>
      </c>
      <c r="J45" s="156" t="str">
        <f>IF(G44="","",IF(AL45="TG",IF(G43="B",IF(AND(AW45=C45,LEN(C45)&gt;0,NOT(C45="B")),LEFT(C45)&amp;(IF((AX45-3)&lt;0,"",AX45-3)),AW45),""),AG45))</f>
        <v/>
      </c>
      <c r="K45" s="157" t="str">
        <f>IF(G44="","",IF(AL45="TG",IF(G43="P",IF(AND(AW45=D45,LEN(D45)&gt;0,NOT(C45="B")),LEFT(D45)&amp;IF((AX45-3)&lt;0,"",AX45-3),AW45),""),AH45))</f>
        <v>F2</v>
      </c>
      <c r="L45" s="140" t="str">
        <f t="shared" si="12"/>
        <v>W</v>
      </c>
      <c r="M45" s="140">
        <f>IF(G45="","",IF(L45="W",0+AY45,0-AY45)+IF(E45="W",0+AX45,0-AX45)+IF(Q45="S",0,M44))</f>
        <v>2</v>
      </c>
      <c r="N45" s="135">
        <f t="shared" si="13"/>
        <v>2</v>
      </c>
      <c r="O45" s="158">
        <f>IF(G45="","",IF(A45="NB",O44,IF(N45="",SUM($N$5:$N45)+M45,SUM($N$5:$N45))))</f>
        <v>13</v>
      </c>
      <c r="P45" s="158">
        <f t="shared" si="14"/>
        <v>4</v>
      </c>
      <c r="Q45" s="14" t="str">
        <f t="shared" si="26"/>
        <v>C</v>
      </c>
      <c r="R45" s="14">
        <f t="shared" si="15"/>
        <v>2</v>
      </c>
      <c r="S45" s="158" t="str">
        <f>IF(G45="","",(IF(AND(E44&amp;E45="WW",OR(Q44&amp;Q45="SC",Q44&amp;Q45="CC")),"Y",IF(AND(E43&amp;E44&amp;E45="WLW",AU45&lt;&gt;"B",OR(E43&amp;E44&amp;E45="SCC",E43&amp;E44&amp;E45="CCC")),"Y","N"))))</f>
        <v>N</v>
      </c>
      <c r="T45" s="14" t="str">
        <f>IF(G45="","",IF(AND(L44&amp;L45="WW",OR(Q44&amp;Q45="SC",Q44&amp;Q45="CC")),"Y",IF(AND(L43&amp;L44&amp;L45="WLW",AW45&lt;&gt;"B",OR(Q43&amp;Q44&amp;Q45="SCC",Q43&amp;Q44&amp;Q45="CCC")),"Y","N")))</f>
        <v>N</v>
      </c>
      <c r="U45" s="14" t="str">
        <f t="shared" si="16"/>
        <v>N</v>
      </c>
      <c r="V45" s="14">
        <f t="shared" si="7"/>
        <v>0</v>
      </c>
      <c r="W45" s="14" t="str">
        <f t="shared" si="8"/>
        <v>2</v>
      </c>
      <c r="X45" s="14">
        <f>IF(J45="B",1,IF(REPLACE(J45,1,1,"")="",0,REPLACE(J45,1,1,"")))</f>
        <v>0</v>
      </c>
      <c r="Y45" s="14" t="str">
        <f>IF(K45="B",1,IF(REPLACE(K45,1,1,"")="",0,REPLACE(K45,1,1,"")))</f>
        <v>2</v>
      </c>
      <c r="Z45" s="14">
        <f t="shared" si="17"/>
        <v>0</v>
      </c>
      <c r="AA45" s="14" t="str">
        <f t="shared" si="18"/>
        <v>2</v>
      </c>
      <c r="AB45" s="46" t="str">
        <f t="shared" si="19"/>
        <v>N</v>
      </c>
      <c r="AC45" s="46" t="str">
        <f t="shared" si="20"/>
        <v>N</v>
      </c>
      <c r="AD45" s="46" t="str">
        <f t="shared" si="21"/>
        <v>N</v>
      </c>
      <c r="AE45" s="141" t="str">
        <f>IF(AK45="T-T",IF(G43="B",AU45,""),IF(AK45="T-C",IF(G44="B",AU45,""),IF(AK45="T-B",IF(G44="P",AU45,""),"")))</f>
        <v/>
      </c>
      <c r="AF45" s="141" t="str">
        <f>IF(AK45="T-T",IF(G43="P",AU45,""),IF(AK45="T-C",IF(G44="P",AU45,""),IF(AK45="T-B",IF(G44="B",AU45,""),"")))</f>
        <v>F2</v>
      </c>
      <c r="AG45" s="141" t="str">
        <f>IF(AK45="T-T",IF(G43="B",AW45,""),IF(AK45="T-C",IF(G44="B",AW45,""),IF(AK45="T-B",IF(G44="P",AW45,""),"")))</f>
        <v/>
      </c>
      <c r="AH45" s="141" t="str">
        <f>IF(AK45="T-T",IF(G43="P",AW45,""),IF(AK45="T-C",IF(G44="P",AW45,""),IF(AK45="T-B",IF(G44="B",AW45,""),"")))</f>
        <v>F2</v>
      </c>
      <c r="AK45" s="14" t="str">
        <f>IF(G44="","",IF(AB45="Y","T-C",IF(AC45="Y","T-B",IF(AD45="Y","T-T",IF(AK44="PD","PD",IF(OR(AND(AK44="T-T",AK43="T-T",L43&amp;L44="LL"),AND(OR(AK44="T-B",AK44="T-C"),L44="L")),"PD",AK44))))))</f>
        <v>T-T</v>
      </c>
      <c r="AL45" s="14" t="str">
        <f t="shared" si="22"/>
        <v>T-T</v>
      </c>
      <c r="AM45" s="14" t="str">
        <f>IF(Dashboard!N45="P",IF(AM44="",1,AM44+1),"")</f>
        <v/>
      </c>
      <c r="AN45" s="14">
        <f>IF(Dashboard!N45="B",IF(AN44="",1,AN44+1),"")</f>
        <v>1</v>
      </c>
      <c r="AO45" s="14" t="str">
        <f t="shared" si="38"/>
        <v>00123</v>
      </c>
      <c r="AP45" s="14" t="str">
        <f t="shared" si="38"/>
        <v>12000</v>
      </c>
      <c r="AQ45" s="14" t="str">
        <f t="shared" si="31"/>
        <v>200123</v>
      </c>
      <c r="AR45" s="14" t="str">
        <f t="shared" si="32"/>
        <v>012000</v>
      </c>
      <c r="AS45" s="14" t="str">
        <f t="shared" si="23"/>
        <v>P</v>
      </c>
      <c r="AT45" s="14" t="str">
        <f>IF(C44="",D44,C44)&amp;E44</f>
        <v>BL</v>
      </c>
      <c r="AU45" s="14" t="str">
        <f>IF(OR(Q45="S",S44="Y"),"B",IFERROR(VLOOKUP(AT45,$BF$3:$BG$100,2,FALSE),""))</f>
        <v>F2</v>
      </c>
      <c r="AV45" s="14" t="str">
        <f>IF(J44="",K44,J44)&amp;L44</f>
        <v>BL</v>
      </c>
      <c r="AW45" s="14" t="str">
        <f t="shared" si="29"/>
        <v>F2</v>
      </c>
      <c r="AX45" s="14" t="str">
        <f t="shared" si="35"/>
        <v>2</v>
      </c>
      <c r="AY45" s="14" t="str">
        <f t="shared" si="25"/>
        <v>2</v>
      </c>
    </row>
    <row r="46" spans="1:59" ht="15.75" thickBot="1" x14ac:dyDescent="0.3">
      <c r="A46" s="148" t="str">
        <f>IF(G45="","",IF(AND(D46="",K46=""),"P"&amp;(V46+X46),IF(AND(C46="",J46=""),"B"&amp;(W46+Y46),IF(AND(C46="",K46=""),IF(W46&gt;X46,"B"&amp;(W46-X46),IF(W46=X46,"NB","P"&amp;(X46-W46))),IF(AND(D46="",J46=""),IF(V46&gt;Y46,"P"&amp;(V46-Y46),IF(V46=Y46,"NB","B"&amp;(Y46-V46))))))))</f>
        <v>B2</v>
      </c>
      <c r="B46" s="38" t="str">
        <f>IF(G45="","",IF(AK45=AK46,"",AK46))</f>
        <v/>
      </c>
      <c r="C46" s="149" t="str">
        <f>IF(G45="","",IF(AK46="PD",IF(AS46="P",AU46,""),AE46))</f>
        <v/>
      </c>
      <c r="D46" s="150" t="str">
        <f>IF(G45="","",IF(AK46="PD",IF(AS46="B",AU46,""),AF46))</f>
        <v>B</v>
      </c>
      <c r="E46" s="151" t="str">
        <f t="shared" si="10"/>
        <v/>
      </c>
      <c r="G46" s="67" t="str">
        <f>IF(Dashboard!N46="","",Dashboard!N46)</f>
        <v/>
      </c>
      <c r="I46" s="148" t="str">
        <f t="shared" si="11"/>
        <v/>
      </c>
      <c r="J46" s="156" t="str">
        <f>IF(G45="","",IF(AL46="TG",IF(G44="B",IF(AND(AW46=C46,LEN(C46)&gt;0,NOT(C46="B")),LEFT(C46)&amp;(IF((AX46-3)&lt;0,"",AX46-3)),AW46),""),AG46))</f>
        <v/>
      </c>
      <c r="K46" s="157" t="str">
        <f>IF(G45="","",IF(AL46="TG",IF(G44="P",IF(AND(AW46=D46,LEN(D46)&gt;0,NOT(C46="B")),LEFT(D46)&amp;IF((AX46-3)&lt;0,"",AX46-3),AW46),""),AH46))</f>
        <v>B</v>
      </c>
      <c r="L46" s="140" t="str">
        <f t="shared" si="12"/>
        <v/>
      </c>
      <c r="M46" s="140" t="str">
        <f>IF(G46="","",IF(L46="W",0+AY46,0-AY46)+IF(E46="W",0+AX46,0-AX46)+IF(Q46="S",0,M45))</f>
        <v/>
      </c>
      <c r="N46" s="135" t="str">
        <f t="shared" si="13"/>
        <v/>
      </c>
      <c r="O46" s="158" t="str">
        <f>IF(G46="","",IF(A46="NB",O45,IF(N46="",SUM($N$5:$N46)+M46,SUM($N$5:$N46))))</f>
        <v/>
      </c>
      <c r="P46" s="158">
        <f t="shared" si="14"/>
        <v>-2</v>
      </c>
      <c r="Q46" s="14" t="str">
        <f t="shared" si="26"/>
        <v>S</v>
      </c>
      <c r="R46" s="14">
        <f t="shared" si="15"/>
        <v>1</v>
      </c>
      <c r="S46" s="158" t="str">
        <f>IF(G46="","",(IF(AND(E45&amp;E46="WW",OR(Q45&amp;Q46="SC",Q45&amp;Q46="CC")),"Y",IF(AND(E44&amp;E45&amp;E46="WLW",AU46&lt;&gt;"B",OR(E44&amp;E45&amp;E46="SCC",E44&amp;E45&amp;E46="CCC")),"Y","N"))))</f>
        <v/>
      </c>
      <c r="T46" s="14" t="str">
        <f>IF(G46="","",IF(AND(L45&amp;L46="WW",OR(Q45&amp;Q46="SC",Q45&amp;Q46="CC")),"Y",IF(AND(L44&amp;L45&amp;L46="WLW",AW46&lt;&gt;"B",OR(Q44&amp;Q45&amp;Q46="SCC",Q44&amp;Q45&amp;Q46="CCC")),"Y","N")))</f>
        <v/>
      </c>
      <c r="U46" s="14" t="str">
        <f t="shared" si="16"/>
        <v/>
      </c>
      <c r="V46" s="14">
        <f t="shared" si="7"/>
        <v>0</v>
      </c>
      <c r="W46" s="14">
        <f t="shared" si="8"/>
        <v>1</v>
      </c>
      <c r="X46" s="14">
        <f>IF(J46="B",1,IF(REPLACE(J46,1,1,"")="",0,REPLACE(J46,1,1,"")))</f>
        <v>0</v>
      </c>
      <c r="Y46" s="14">
        <f>IF(K46="B",1,IF(REPLACE(K46,1,1,"")="",0,REPLACE(K46,1,1,"")))</f>
        <v>1</v>
      </c>
      <c r="Z46" s="14">
        <f t="shared" si="17"/>
        <v>0</v>
      </c>
      <c r="AA46" s="14">
        <f t="shared" si="18"/>
        <v>1</v>
      </c>
      <c r="AB46" s="46" t="str">
        <f t="shared" si="19"/>
        <v>N</v>
      </c>
      <c r="AC46" s="46" t="str">
        <f t="shared" si="20"/>
        <v>N</v>
      </c>
      <c r="AD46" s="46" t="str">
        <f t="shared" si="21"/>
        <v>N</v>
      </c>
      <c r="AE46" s="141" t="str">
        <f>IF(AK46="T-T",IF(G44="B",AU46,""),IF(AK46="T-C",IF(G45="B",AU46,""),IF(AK46="T-B",IF(G45="P",AU46,""),"")))</f>
        <v/>
      </c>
      <c r="AF46" s="141" t="str">
        <f>IF(AK46="T-T",IF(G44="P",AU46,""),IF(AK46="T-C",IF(G45="P",AU46,""),IF(AK46="T-B",IF(G45="B",AU46,""),"")))</f>
        <v>B</v>
      </c>
      <c r="AG46" s="141" t="str">
        <f>IF(AK46="T-T",IF(G44="B",AW46,""),IF(AK46="T-C",IF(G45="B",AW46,""),IF(AK46="T-B",IF(G45="P",AW46,""),"")))</f>
        <v/>
      </c>
      <c r="AH46" s="141" t="str">
        <f>IF(AK46="T-T",IF(G44="P",AW46,""),IF(AK46="T-C",IF(G45="P",AW46,""),IF(AK46="T-B",IF(G45="B",AW46,""),"")))</f>
        <v>B</v>
      </c>
      <c r="AK46" s="14" t="str">
        <f>IF(G45="","",IF(AB46="Y","T-C",IF(AC46="Y","T-B",IF(AD46="Y","T-T",IF(AK45="PD","PD",IF(OR(AND(AK45="T-T",AK44="T-T",L44&amp;L45="LL"),AND(OR(AK45="T-B",AK45="T-C"),L45="L")),"PD",AK45))))))</f>
        <v>T-T</v>
      </c>
      <c r="AL46" s="14" t="str">
        <f t="shared" si="22"/>
        <v>T-T</v>
      </c>
      <c r="AM46" s="14" t="str">
        <f>IF(Dashboard!N46="P",IF(AM45="",1,AM45+1),"")</f>
        <v/>
      </c>
      <c r="AN46" s="14" t="str">
        <f>IF(Dashboard!N46="B",IF(AN45="",1,AN45+1),"")</f>
        <v/>
      </c>
      <c r="AO46" s="14" t="str">
        <f t="shared" si="38"/>
        <v>01230</v>
      </c>
      <c r="AP46" s="14" t="str">
        <f t="shared" si="38"/>
        <v>20001</v>
      </c>
      <c r="AQ46" s="14" t="str">
        <f t="shared" si="31"/>
        <v>001230</v>
      </c>
      <c r="AR46" s="14" t="str">
        <f t="shared" si="32"/>
        <v>120001</v>
      </c>
      <c r="AS46" s="14" t="str">
        <f t="shared" si="23"/>
        <v>P</v>
      </c>
      <c r="AT46" s="14" t="str">
        <f>IF(C45="",D45,C45)&amp;E45</f>
        <v>F2W</v>
      </c>
      <c r="AU46" s="14" t="str">
        <f>IF(OR(Q46="S",S45="Y"),"B",IFERROR(VLOOKUP(AT46,$BF$3:$BG$100,2,FALSE),""))</f>
        <v>B</v>
      </c>
      <c r="AV46" s="14" t="str">
        <f>IF(J45="",K45,J45)&amp;L45</f>
        <v>F2W</v>
      </c>
      <c r="AW46" s="14" t="str">
        <f t="shared" si="29"/>
        <v>B</v>
      </c>
      <c r="AX46" s="14">
        <f t="shared" si="35"/>
        <v>1</v>
      </c>
      <c r="AY46" s="14">
        <f t="shared" si="25"/>
        <v>1</v>
      </c>
    </row>
    <row r="47" spans="1:59" ht="15.75" thickBot="1" x14ac:dyDescent="0.3">
      <c r="A47" s="148" t="str">
        <f>IF(G46="","",IF(AND(D47="",K47=""),"P"&amp;(V47+X47),IF(AND(C47="",J47=""),"B"&amp;(W47+Y47),IF(AND(C47="",K47=""),IF(W47&gt;X47,"B"&amp;(W47-X47),IF(W47=X47,"NB","P"&amp;(X47-W47))),IF(AND(D47="",J47=""),IF(V47&gt;Y47,"P"&amp;(V47-Y47),IF(V47=Y47,"NB","B"&amp;(Y47-V47))))))))</f>
        <v/>
      </c>
      <c r="B47" s="38" t="str">
        <f>IF(G46="","",IF(AK46=AK47,"",AK47))</f>
        <v/>
      </c>
      <c r="C47" s="149" t="str">
        <f>IF(G46="","",IF(AK47="PD",IF(AS47="P",AU47,""),AE47))</f>
        <v/>
      </c>
      <c r="D47" s="150" t="str">
        <f>IF(G46="","",IF(AK47="PD",IF(AS47="B",AU47,""),AF47))</f>
        <v/>
      </c>
      <c r="E47" s="151" t="str">
        <f t="shared" si="10"/>
        <v/>
      </c>
      <c r="G47" s="67" t="str">
        <f>IF(Dashboard!N47="","",Dashboard!N47)</f>
        <v/>
      </c>
      <c r="I47" s="148" t="str">
        <f t="shared" si="11"/>
        <v/>
      </c>
      <c r="J47" s="156" t="str">
        <f>IF(G46="","",IF(AL47="TG",IF(G45="B",IF(AND(AW47=C47,LEN(C47)&gt;0,NOT(C47="B")),LEFT(C47)&amp;(IF((AX47-3)&lt;0,"",AX47-3)),AW47),""),AG47))</f>
        <v/>
      </c>
      <c r="K47" s="157" t="str">
        <f>IF(G46="","",IF(AL47="TG",IF(G45="P",IF(AND(AW47=D47,LEN(D47)&gt;0,NOT(C47="B")),LEFT(D47)&amp;IF((AX47-3)&lt;0,"",AX47-3),AW47),""),AH47))</f>
        <v/>
      </c>
      <c r="L47" s="140" t="str">
        <f t="shared" si="12"/>
        <v/>
      </c>
      <c r="M47" s="140" t="str">
        <f>IF(G47="","",IF(L47="W",0+AY47,0-AY47)+IF(E47="W",0+AX47,0-AX47)+IF(Q47="S",0,M46))</f>
        <v/>
      </c>
      <c r="N47" s="135" t="str">
        <f t="shared" si="13"/>
        <v/>
      </c>
      <c r="O47" s="158" t="str">
        <f>IF(G47="","",IF(A47="NB",O46,IF(N47="",SUM($N$5:$N47)+M47,SUM($N$5:$N47))))</f>
        <v/>
      </c>
      <c r="P47" s="158">
        <f t="shared" si="14"/>
        <v>-2</v>
      </c>
      <c r="Q47" s="14" t="str">
        <f t="shared" si="26"/>
        <v/>
      </c>
      <c r="R47" s="14">
        <f t="shared" si="15"/>
        <v>2</v>
      </c>
      <c r="S47" s="158" t="str">
        <f>IF(G47="","",(IF(AND(E46&amp;E47="WW",OR(Q46&amp;Q47="SC",Q46&amp;Q47="CC")),"Y",IF(AND(E45&amp;E46&amp;E47="WLW",AU47&lt;&gt;"B",OR(E45&amp;E46&amp;E47="SCC",E45&amp;E46&amp;E47="CCC")),"Y","N"))))</f>
        <v/>
      </c>
      <c r="T47" s="14" t="str">
        <f>IF(G47="","",IF(AND(L46&amp;L47="WW",OR(Q46&amp;Q47="SC",Q46&amp;Q47="CC")),"Y",IF(AND(L45&amp;L46&amp;L47="WLW",AW47&lt;&gt;"B",OR(Q45&amp;Q46&amp;Q47="SCC",Q45&amp;Q46&amp;Q47="CCC")),"Y","N")))</f>
        <v/>
      </c>
      <c r="U47" s="14" t="str">
        <f t="shared" si="16"/>
        <v/>
      </c>
      <c r="V47" s="14">
        <f t="shared" si="7"/>
        <v>0</v>
      </c>
      <c r="W47" s="14">
        <f t="shared" si="8"/>
        <v>0</v>
      </c>
      <c r="X47" s="14">
        <f>IF(J47="B",1,IF(REPLACE(J47,1,1,"")="",0,REPLACE(J47,1,1,"")))</f>
        <v>0</v>
      </c>
      <c r="Y47" s="14">
        <f>IF(K47="B",1,IF(REPLACE(K47,1,1,"")="",0,REPLACE(K47,1,1,"")))</f>
        <v>0</v>
      </c>
      <c r="Z47" s="14">
        <f t="shared" si="17"/>
        <v>0</v>
      </c>
      <c r="AA47" s="14">
        <f t="shared" si="18"/>
        <v>0</v>
      </c>
      <c r="AB47" s="46" t="str">
        <f t="shared" si="19"/>
        <v>N</v>
      </c>
      <c r="AC47" s="46" t="str">
        <f t="shared" si="20"/>
        <v>N</v>
      </c>
      <c r="AD47" s="46" t="str">
        <f t="shared" si="21"/>
        <v>N</v>
      </c>
      <c r="AE47" s="141" t="str">
        <f>IF(AK47="T-T",IF(G45="B",AU47,""),IF(AK47="T-C",IF(G46="B",AU47,""),IF(AK47="T-B",IF(G46="P",AU47,""),"")))</f>
        <v/>
      </c>
      <c r="AF47" s="141" t="str">
        <f>IF(AK47="T-T",IF(G45="P",AU47,""),IF(AK47="T-C",IF(G46="P",AU47,""),IF(AK47="T-B",IF(G46="B",AU47,""),"")))</f>
        <v/>
      </c>
      <c r="AG47" s="141" t="str">
        <f>IF(AK47="T-T",IF(G45="B",AW47,""),IF(AK47="T-C",IF(G46="B",AW47,""),IF(AK47="T-B",IF(G46="P",AW47,""),"")))</f>
        <v/>
      </c>
      <c r="AH47" s="141" t="str">
        <f>IF(AK47="T-T",IF(G45="P",AW47,""),IF(AK47="T-C",IF(G46="P",AW47,""),IF(AK47="T-B",IF(G46="B",AW47,""),"")))</f>
        <v/>
      </c>
      <c r="AK47" s="14" t="str">
        <f>IF(G46="","",IF(AB47="Y","T-C",IF(AC47="Y","T-B",IF(AD47="Y","T-T",IF(AK46="PD","PD",IF(OR(AND(AK46="T-T",AK45="T-T",L45&amp;L46="LL"),AND(OR(AK46="T-B",AK46="T-C"),L46="L")),"PD",AK46))))))</f>
        <v/>
      </c>
      <c r="AL47" s="14" t="str">
        <f t="shared" si="22"/>
        <v/>
      </c>
      <c r="AM47" s="14" t="str">
        <f>IF(Dashboard!N47="P",IF(AM46="",1,AM46+1),"")</f>
        <v/>
      </c>
      <c r="AN47" s="14" t="str">
        <f>IF(Dashboard!N47="B",IF(AN46="",1,AN46+1),"")</f>
        <v/>
      </c>
      <c r="AO47" s="14" t="str">
        <f t="shared" si="38"/>
        <v>12300</v>
      </c>
      <c r="AP47" s="14" t="str">
        <f t="shared" si="38"/>
        <v>00010</v>
      </c>
      <c r="AQ47" s="14" t="str">
        <f t="shared" si="31"/>
        <v>012300</v>
      </c>
      <c r="AR47" s="14" t="str">
        <f t="shared" si="32"/>
        <v>200010</v>
      </c>
      <c r="AS47" s="14" t="str">
        <f t="shared" si="23"/>
        <v>P</v>
      </c>
      <c r="AT47" s="14" t="str">
        <f>IF(C46="",D46,C46)&amp;E46</f>
        <v>B</v>
      </c>
      <c r="AU47" s="14" t="str">
        <f>IF(OR(Q47="S",S46="Y"),"B",IFERROR(VLOOKUP(AT47,$BF$3:$BG$100,2,FALSE),""))</f>
        <v/>
      </c>
      <c r="AV47" s="14" t="str">
        <f>IF(J46="",K46,J46)&amp;L46</f>
        <v>B</v>
      </c>
      <c r="AW47" s="14" t="str">
        <f t="shared" si="29"/>
        <v/>
      </c>
      <c r="AX47" s="14">
        <f t="shared" si="35"/>
        <v>1</v>
      </c>
      <c r="AY47" s="14">
        <f t="shared" si="25"/>
        <v>1</v>
      </c>
    </row>
    <row r="48" spans="1:59" ht="15.75" thickBot="1" x14ac:dyDescent="0.3">
      <c r="A48" s="148" t="str">
        <f>IF(G47="","",IF(AND(D48="",K48=""),"P"&amp;(V48+X48),IF(AND(C48="",J48=""),"B"&amp;(W48+Y48),IF(AND(C48="",K48=""),IF(W48&gt;X48,"B"&amp;(W48-X48),IF(W48=X48,"NB","P"&amp;(X48-W48))),IF(AND(D48="",J48=""),IF(V48&gt;Y48,"P"&amp;(V48-Y48),IF(V48=Y48,"NB","B"&amp;(Y48-V48))))))))</f>
        <v/>
      </c>
      <c r="B48" s="38" t="str">
        <f>IF(G47="","",IF(AK47=AK48,"",AK48))</f>
        <v/>
      </c>
      <c r="C48" s="149" t="str">
        <f>IF(G47="","",IF(AK48="PD",IF(AS48="P",AU48,""),AE48))</f>
        <v/>
      </c>
      <c r="D48" s="150" t="str">
        <f>IF(G47="","",IF(AK48="PD",IF(AS48="B",AU48,""),AF48))</f>
        <v/>
      </c>
      <c r="E48" s="151" t="str">
        <f t="shared" si="10"/>
        <v/>
      </c>
      <c r="G48" s="67" t="str">
        <f>IF(Dashboard!N48="","",Dashboard!N48)</f>
        <v/>
      </c>
      <c r="I48" s="148" t="str">
        <f t="shared" si="11"/>
        <v/>
      </c>
      <c r="J48" s="156" t="str">
        <f>IF(G47="","",IF(AL48="TG",IF(G46="B",IF(AND(AW48=C48,LEN(C48)&gt;0,NOT(C48="B")),LEFT(C48)&amp;(IF((AX48-3)&lt;0,"",AX48-3)),AW48),""),AG48))</f>
        <v/>
      </c>
      <c r="K48" s="157" t="str">
        <f>IF(G47="","",IF(AL48="TG",IF(G46="P",IF(AND(AW48=D48,LEN(D48)&gt;0,NOT(C48="B")),LEFT(D48)&amp;IF((AX48-3)&lt;0,"",AX48-3),AW48),""),AH48))</f>
        <v/>
      </c>
      <c r="L48" s="140" t="str">
        <f t="shared" si="12"/>
        <v/>
      </c>
      <c r="M48" s="140" t="str">
        <f>IF(G48="","",IF(L48="W",0+AY48,0-AY48)+IF(E48="W",0+AX48,0-AX48)+IF(Q48="S",0,M47))</f>
        <v/>
      </c>
      <c r="N48" s="135" t="str">
        <f t="shared" si="13"/>
        <v/>
      </c>
      <c r="O48" s="158" t="str">
        <f>IF(G48="","",IF(A48="NB",O47,IF(N48="",SUM($N$5:$N48)+M48,SUM($N$5:$N48))))</f>
        <v/>
      </c>
      <c r="P48" s="158">
        <f t="shared" si="14"/>
        <v>-2</v>
      </c>
      <c r="Q48" s="14" t="str">
        <f t="shared" si="26"/>
        <v/>
      </c>
      <c r="R48" s="14">
        <f t="shared" si="15"/>
        <v>3</v>
      </c>
      <c r="S48" s="158" t="str">
        <f>IF(G48="","",(IF(AND(E47&amp;E48="WW",OR(Q47&amp;Q48="SC",Q47&amp;Q48="CC")),"Y",IF(AND(E46&amp;E47&amp;E48="WLW",AU48&lt;&gt;"B",OR(E46&amp;E47&amp;E48="SCC",E46&amp;E47&amp;E48="CCC")),"Y","N"))))</f>
        <v/>
      </c>
      <c r="T48" s="14" t="str">
        <f>IF(G48="","",IF(AND(L47&amp;L48="WW",OR(Q47&amp;Q48="SC",Q47&amp;Q48="CC")),"Y",IF(AND(L46&amp;L47&amp;L48="WLW",AW48&lt;&gt;"B",OR(Q46&amp;Q47&amp;Q48="SCC",Q46&amp;Q47&amp;Q48="CCC")),"Y","N")))</f>
        <v/>
      </c>
      <c r="U48" s="14" t="str">
        <f t="shared" si="16"/>
        <v/>
      </c>
      <c r="V48" s="14">
        <f t="shared" si="7"/>
        <v>0</v>
      </c>
      <c r="W48" s="14">
        <f t="shared" si="8"/>
        <v>0</v>
      </c>
      <c r="X48" s="14">
        <f>IF(J48="B",1,IF(REPLACE(J48,1,1,"")="",0,REPLACE(J48,1,1,"")))</f>
        <v>0</v>
      </c>
      <c r="Y48" s="14">
        <f>IF(K48="B",1,IF(REPLACE(K48,1,1,"")="",0,REPLACE(K48,1,1,"")))</f>
        <v>0</v>
      </c>
      <c r="Z48" s="14">
        <f t="shared" si="17"/>
        <v>0</v>
      </c>
      <c r="AA48" s="14">
        <f t="shared" si="18"/>
        <v>0</v>
      </c>
      <c r="AB48" s="46" t="str">
        <f t="shared" si="19"/>
        <v>N</v>
      </c>
      <c r="AC48" s="46" t="str">
        <f t="shared" si="20"/>
        <v>N</v>
      </c>
      <c r="AD48" s="46" t="str">
        <f t="shared" si="21"/>
        <v>N</v>
      </c>
      <c r="AE48" s="141" t="str">
        <f>IF(AK48="T-T",IF(G46="B",AU48,""),IF(AK48="T-C",IF(G47="B",AU48,""),IF(AK48="T-B",IF(G47="P",AU48,""),"")))</f>
        <v/>
      </c>
      <c r="AF48" s="141" t="str">
        <f>IF(AK48="T-T",IF(G46="P",AU48,""),IF(AK48="T-C",IF(G47="P",AU48,""),IF(AK48="T-B",IF(G47="B",AU48,""),"")))</f>
        <v/>
      </c>
      <c r="AG48" s="141" t="str">
        <f>IF(AK48="T-T",IF(G46="B",AW48,""),IF(AK48="T-C",IF(G47="B",AW48,""),IF(AK48="T-B",IF(G47="P",AW48,""),"")))</f>
        <v/>
      </c>
      <c r="AH48" s="141" t="str">
        <f>IF(AK48="T-T",IF(G46="P",AW48,""),IF(AK48="T-C",IF(G47="P",AW48,""),IF(AK48="T-B",IF(G47="B",AW48,""),"")))</f>
        <v/>
      </c>
      <c r="AK48" s="14" t="str">
        <f>IF(G47="","",IF(AB48="Y","T-C",IF(AC48="Y","T-B",IF(AD48="Y","T-T",IF(AK47="PD","PD",IF(OR(AND(AK47="T-T",AK46="T-T",L46&amp;L47="LL"),AND(OR(AK47="T-B",AK47="T-C"),L47="L")),"PD",AK47))))))</f>
        <v/>
      </c>
      <c r="AL48" s="14" t="str">
        <f t="shared" si="22"/>
        <v/>
      </c>
      <c r="AM48" s="14" t="str">
        <f>IF(Dashboard!N48="P",IF(AM47="",1,AM47+1),"")</f>
        <v/>
      </c>
      <c r="AN48" s="14" t="str">
        <f>IF(Dashboard!N48="B",IF(AN47="",1,AN47+1),"")</f>
        <v/>
      </c>
      <c r="AO48" s="14" t="str">
        <f t="shared" si="38"/>
        <v>23000</v>
      </c>
      <c r="AP48" s="14" t="str">
        <f t="shared" si="38"/>
        <v>00100</v>
      </c>
      <c r="AQ48" s="14" t="str">
        <f t="shared" si="31"/>
        <v>123000</v>
      </c>
      <c r="AR48" s="14" t="str">
        <f t="shared" si="32"/>
        <v>000100</v>
      </c>
      <c r="AS48" s="14" t="str">
        <f t="shared" si="23"/>
        <v>B</v>
      </c>
      <c r="AT48" s="14" t="str">
        <f>IF(C47="",D47,C47)&amp;E47</f>
        <v/>
      </c>
      <c r="AU48" s="14" t="str">
        <f>IF(OR(Q48="S",S47="Y"),"B",IFERROR(VLOOKUP(AT48,$BF$3:$BG$100,2,FALSE),""))</f>
        <v/>
      </c>
      <c r="AV48" s="14" t="str">
        <f>IF(J47="",K47,J47)&amp;L47</f>
        <v/>
      </c>
      <c r="AW48" s="14" t="str">
        <f t="shared" si="29"/>
        <v/>
      </c>
      <c r="AX48" s="14">
        <f t="shared" si="35"/>
        <v>1</v>
      </c>
      <c r="AY48" s="14">
        <f t="shared" si="25"/>
        <v>1</v>
      </c>
    </row>
    <row r="49" spans="1:51" ht="15.75" thickBot="1" x14ac:dyDescent="0.3">
      <c r="A49" s="148" t="str">
        <f>IF(G48="","",IF(AND(D49="",K49=""),"P"&amp;(V49+X49),IF(AND(C49="",J49=""),"B"&amp;(W49+Y49),IF(AND(C49="",K49=""),IF(W49&gt;X49,"B"&amp;(W49-X49),IF(W49=X49,"NB","P"&amp;(X49-W49))),IF(AND(D49="",J49=""),IF(V49&gt;Y49,"P"&amp;(V49-Y49),IF(V49=Y49,"NB","B"&amp;(Y49-V49))))))))</f>
        <v/>
      </c>
      <c r="B49" s="38" t="str">
        <f>IF(G48="","",IF(AK48=AK49,"",AK49))</f>
        <v/>
      </c>
      <c r="C49" s="149" t="str">
        <f>IF(G48="","",IF(AK49="PD",IF(AS49="P",AU49,""),AE49))</f>
        <v/>
      </c>
      <c r="D49" s="150" t="str">
        <f>IF(G48="","",IF(AK49="PD",IF(AS49="B",AU49,""),AF49))</f>
        <v/>
      </c>
      <c r="E49" s="151" t="str">
        <f t="shared" si="10"/>
        <v/>
      </c>
      <c r="G49" s="67" t="str">
        <f>IF(Dashboard!N49="","",Dashboard!N49)</f>
        <v/>
      </c>
      <c r="I49" s="148" t="str">
        <f t="shared" si="11"/>
        <v/>
      </c>
      <c r="J49" s="156" t="str">
        <f>IF(G48="","",IF(AL49="TG",IF(G47="B",IF(AND(AW49=C49,LEN(C49)&gt;0,NOT(C49="B")),LEFT(C49)&amp;(IF((AX49-3)&lt;0,"",AX49-3)),AW49),""),AG49))</f>
        <v/>
      </c>
      <c r="K49" s="157" t="str">
        <f>IF(G48="","",IF(AL49="TG",IF(G47="P",IF(AND(AW49=D49,LEN(D49)&gt;0,NOT(C49="B")),LEFT(D49)&amp;IF((AX49-3)&lt;0,"",AX49-3),AW49),""),AH49))</f>
        <v/>
      </c>
      <c r="L49" s="140" t="str">
        <f t="shared" si="12"/>
        <v/>
      </c>
      <c r="M49" s="140" t="str">
        <f>IF(G49="","",IF(L49="W",0+AY49,0-AY49)+IF(E49="W",0+AX49,0-AX49)+IF(Q49="S",0,M48))</f>
        <v/>
      </c>
      <c r="N49" s="135" t="str">
        <f t="shared" si="13"/>
        <v/>
      </c>
      <c r="O49" s="158" t="str">
        <f>IF(G49="","",IF(A49="NB",O48,IF(N49="",SUM($N$5:$N49)+M49,SUM($N$5:$N49))))</f>
        <v/>
      </c>
      <c r="P49" s="158">
        <f t="shared" si="14"/>
        <v>-2</v>
      </c>
      <c r="Q49" s="14" t="str">
        <f t="shared" si="26"/>
        <v/>
      </c>
      <c r="R49" s="14">
        <f t="shared" si="15"/>
        <v>4</v>
      </c>
      <c r="S49" s="158" t="str">
        <f>IF(G49="","",(IF(AND(E48&amp;E49="WW",OR(Q48&amp;Q49="SC",Q48&amp;Q49="CC")),"Y",IF(AND(E47&amp;E48&amp;E49="WLW",AU49&lt;&gt;"B",OR(E47&amp;E48&amp;E49="SCC",E47&amp;E48&amp;E49="CCC")),"Y","N"))))</f>
        <v/>
      </c>
      <c r="T49" s="14" t="str">
        <f>IF(G49="","",IF(AND(L48&amp;L49="WW",OR(Q48&amp;Q49="SC",Q48&amp;Q49="CC")),"Y",IF(AND(L47&amp;L48&amp;L49="WLW",AW49&lt;&gt;"B",OR(Q47&amp;Q48&amp;Q49="SCC",Q47&amp;Q48&amp;Q49="CCC")),"Y","N")))</f>
        <v/>
      </c>
      <c r="U49" s="14" t="str">
        <f t="shared" si="16"/>
        <v/>
      </c>
      <c r="V49" s="14">
        <f t="shared" si="7"/>
        <v>0</v>
      </c>
      <c r="W49" s="14">
        <f t="shared" si="8"/>
        <v>0</v>
      </c>
      <c r="X49" s="14">
        <f>IF(J49="B",1,IF(REPLACE(J49,1,1,"")="",0,REPLACE(J49,1,1,"")))</f>
        <v>0</v>
      </c>
      <c r="Y49" s="14">
        <f>IF(K49="B",1,IF(REPLACE(K49,1,1,"")="",0,REPLACE(K49,1,1,"")))</f>
        <v>0</v>
      </c>
      <c r="Z49" s="14">
        <f t="shared" si="17"/>
        <v>0</v>
      </c>
      <c r="AA49" s="14">
        <f t="shared" si="18"/>
        <v>0</v>
      </c>
      <c r="AB49" s="46" t="str">
        <f t="shared" si="19"/>
        <v>N</v>
      </c>
      <c r="AC49" s="46" t="str">
        <f t="shared" si="20"/>
        <v>N</v>
      </c>
      <c r="AD49" s="46" t="str">
        <f t="shared" si="21"/>
        <v>N</v>
      </c>
      <c r="AE49" s="141" t="str">
        <f>IF(AK49="T-T",IF(G47="B",AU49,""),IF(AK49="T-C",IF(G48="B",AU49,""),IF(AK49="T-B",IF(G48="P",AU49,""),"")))</f>
        <v/>
      </c>
      <c r="AF49" s="141" t="str">
        <f>IF(AK49="T-T",IF(G47="P",AU49,""),IF(AK49="T-C",IF(G48="P",AU49,""),IF(AK49="T-B",IF(G48="B",AU49,""),"")))</f>
        <v/>
      </c>
      <c r="AG49" s="141" t="str">
        <f>IF(AK49="T-T",IF(G47="B",AW49,""),IF(AK49="T-C",IF(G48="B",AW49,""),IF(AK49="T-B",IF(G48="P",AW49,""),"")))</f>
        <v/>
      </c>
      <c r="AH49" s="141" t="str">
        <f>IF(AK49="T-T",IF(G47="P",AW49,""),IF(AK49="T-C",IF(G48="P",AW49,""),IF(AK49="T-B",IF(G48="B",AW49,""),"")))</f>
        <v/>
      </c>
      <c r="AK49" s="14" t="str">
        <f>IF(G48="","",IF(AB49="Y","T-C",IF(AC49="Y","T-B",IF(AD49="Y","T-T",IF(AK48="PD","PD",IF(OR(AND(AK48="T-T",AK47="T-T",L47&amp;L48="LL"),AND(OR(AK48="T-B",AK48="T-C"),L48="L")),"PD",AK48))))))</f>
        <v/>
      </c>
      <c r="AL49" s="14" t="str">
        <f t="shared" si="22"/>
        <v/>
      </c>
      <c r="AM49" s="14" t="str">
        <f>IF(Dashboard!N49="P",IF(AM48="",1,AM48+1),"")</f>
        <v/>
      </c>
      <c r="AN49" s="14" t="str">
        <f>IF(Dashboard!N49="B",IF(AN48="",1,AN48+1),"")</f>
        <v/>
      </c>
      <c r="AO49" s="14" t="str">
        <f t="shared" si="38"/>
        <v>30000</v>
      </c>
      <c r="AP49" s="14" t="str">
        <f t="shared" si="38"/>
        <v>01000</v>
      </c>
      <c r="AQ49" s="14" t="str">
        <f t="shared" si="31"/>
        <v>230000</v>
      </c>
      <c r="AR49" s="14" t="str">
        <f t="shared" si="32"/>
        <v>001000</v>
      </c>
      <c r="AS49" s="14" t="str">
        <f t="shared" si="23"/>
        <v>B</v>
      </c>
      <c r="AT49" s="14" t="str">
        <f>IF(C48="",D48,C48)&amp;E48</f>
        <v/>
      </c>
      <c r="AU49" s="14" t="str">
        <f>IF(OR(Q49="S",S48="Y"),"B",IFERROR(VLOOKUP(AT49,$BF$3:$BG$100,2,FALSE),""))</f>
        <v/>
      </c>
      <c r="AV49" s="14" t="str">
        <f>IF(J48="",K48,J48)&amp;L48</f>
        <v/>
      </c>
      <c r="AW49" s="14" t="str">
        <f t="shared" si="29"/>
        <v/>
      </c>
      <c r="AX49" s="14">
        <f t="shared" si="35"/>
        <v>1</v>
      </c>
      <c r="AY49" s="14">
        <f t="shared" si="25"/>
        <v>1</v>
      </c>
    </row>
    <row r="50" spans="1:51" ht="15.75" thickBot="1" x14ac:dyDescent="0.3">
      <c r="A50" s="148" t="str">
        <f>IF(G49="","",IF(AND(D50="",K50=""),"P"&amp;(V50+X50),IF(AND(C50="",J50=""),"B"&amp;(W50+Y50),IF(AND(C50="",K50=""),IF(W50&gt;X50,"B"&amp;(W50-X50),IF(W50=X50,"NB","P"&amp;(X50-W50))),IF(AND(D50="",J50=""),IF(V50&gt;Y50,"P"&amp;(V50-Y50),IF(V50=Y50,"NB","B"&amp;(Y50-V50))))))))</f>
        <v/>
      </c>
      <c r="B50" s="38" t="str">
        <f>IF(G49="","",IF(AK49=AK50,"",AK50))</f>
        <v/>
      </c>
      <c r="C50" s="149" t="str">
        <f>IF(G49="","",IF(AK50="PD",IF(AS50="P",AU50,""),AE50))</f>
        <v/>
      </c>
      <c r="D50" s="150" t="str">
        <f>IF(G49="","",IF(AK50="PD",IF(AS50="B",AU50,""),AF50))</f>
        <v/>
      </c>
      <c r="E50" s="151" t="str">
        <f t="shared" si="10"/>
        <v/>
      </c>
      <c r="G50" s="67" t="str">
        <f>IF(Dashboard!N50="","",Dashboard!N50)</f>
        <v/>
      </c>
      <c r="I50" s="148" t="str">
        <f t="shared" si="11"/>
        <v/>
      </c>
      <c r="J50" s="156" t="str">
        <f>IF(G49="","",IF(AL50="TG",IF(G48="B",IF(AND(AW50=C50,LEN(C50)&gt;0,NOT(C50="B")),LEFT(C50)&amp;(IF((AX50-3)&lt;0,"",AX50-3)),AW50),""),AG50))</f>
        <v/>
      </c>
      <c r="K50" s="157" t="str">
        <f>IF(G49="","",IF(AL50="TG",IF(G48="P",IF(AND(AW50=D50,LEN(D50)&gt;0,NOT(C50="B")),LEFT(D50)&amp;IF((AX50-3)&lt;0,"",AX50-3),AW50),""),AH50))</f>
        <v/>
      </c>
      <c r="L50" s="140" t="str">
        <f t="shared" si="12"/>
        <v/>
      </c>
      <c r="M50" s="140" t="str">
        <f>IF(G50="","",IF(L50="W",0+AY50,0-AY50)+IF(E50="W",0+AX50,0-AX50)+IF(Q50="S",0,M49))</f>
        <v/>
      </c>
      <c r="N50" s="135" t="str">
        <f t="shared" si="13"/>
        <v/>
      </c>
      <c r="O50" s="158" t="str">
        <f>IF(G50="","",IF(A50="NB",O49,IF(N50="",SUM($N$5:$N50)+M50,SUM($N$5:$N50))))</f>
        <v/>
      </c>
      <c r="P50" s="158">
        <f t="shared" si="14"/>
        <v>-2</v>
      </c>
      <c r="Q50" s="14" t="str">
        <f t="shared" si="26"/>
        <v/>
      </c>
      <c r="R50" s="14">
        <f t="shared" si="15"/>
        <v>5</v>
      </c>
      <c r="S50" s="158" t="str">
        <f>IF(G50="","",(IF(AND(E49&amp;E50="WW",OR(Q49&amp;Q50="SC",Q49&amp;Q50="CC")),"Y",IF(AND(E48&amp;E49&amp;E50="WLW",AU50&lt;&gt;"B",OR(E48&amp;E49&amp;E50="SCC",E48&amp;E49&amp;E50="CCC")),"Y","N"))))</f>
        <v/>
      </c>
      <c r="T50" s="14" t="str">
        <f>IF(G50="","",IF(AND(L49&amp;L50="WW",OR(Q49&amp;Q50="SC",Q49&amp;Q50="CC")),"Y",IF(AND(L48&amp;L49&amp;L50="WLW",AW50&lt;&gt;"B",OR(Q48&amp;Q49&amp;Q50="SCC",Q48&amp;Q49&amp;Q50="CCC")),"Y","N")))</f>
        <v/>
      </c>
      <c r="U50" s="14" t="str">
        <f t="shared" si="16"/>
        <v/>
      </c>
      <c r="V50" s="14">
        <f t="shared" si="7"/>
        <v>0</v>
      </c>
      <c r="W50" s="14">
        <f t="shared" si="8"/>
        <v>0</v>
      </c>
      <c r="X50" s="14">
        <f>IF(J50="B",1,IF(REPLACE(J50,1,1,"")="",0,REPLACE(J50,1,1,"")))</f>
        <v>0</v>
      </c>
      <c r="Y50" s="14">
        <f>IF(K50="B",1,IF(REPLACE(K50,1,1,"")="",0,REPLACE(K50,1,1,"")))</f>
        <v>0</v>
      </c>
      <c r="Z50" s="14">
        <f t="shared" si="17"/>
        <v>0</v>
      </c>
      <c r="AA50" s="14">
        <f t="shared" si="18"/>
        <v>0</v>
      </c>
      <c r="AB50" s="46" t="str">
        <f t="shared" si="19"/>
        <v>N</v>
      </c>
      <c r="AC50" s="46" t="str">
        <f t="shared" si="20"/>
        <v>N</v>
      </c>
      <c r="AD50" s="46" t="str">
        <f t="shared" si="21"/>
        <v>N</v>
      </c>
      <c r="AE50" s="141" t="str">
        <f>IF(AK50="T-T",IF(G48="B",AU50,""),IF(AK50="T-C",IF(G49="B",AU50,""),IF(AK50="T-B",IF(G49="P",AU50,""),"")))</f>
        <v/>
      </c>
      <c r="AF50" s="141" t="str">
        <f>IF(AK50="T-T",IF(G48="P",AU50,""),IF(AK50="T-C",IF(G49="P",AU50,""),IF(AK50="T-B",IF(G49="B",AU50,""),"")))</f>
        <v/>
      </c>
      <c r="AG50" s="141" t="str">
        <f>IF(AK50="T-T",IF(G48="B",AW50,""),IF(AK50="T-C",IF(G49="B",AW50,""),IF(AK50="T-B",IF(G49="P",AW50,""),"")))</f>
        <v/>
      </c>
      <c r="AH50" s="141" t="str">
        <f>IF(AK50="T-T",IF(G48="P",AW50,""),IF(AK50="T-C",IF(G49="P",AW50,""),IF(AK50="T-B",IF(G49="B",AW50,""),"")))</f>
        <v/>
      </c>
      <c r="AK50" s="14" t="str">
        <f>IF(G49="","",IF(AB50="Y","T-C",IF(AC50="Y","T-B",IF(AD50="Y","T-T",IF(AK49="PD","PD",IF(OR(AND(AK49="T-T",AK48="T-T",L48&amp;L49="LL"),AND(OR(AK49="T-B",AK49="T-C"),L49="L")),"PD",AK49))))))</f>
        <v/>
      </c>
      <c r="AL50" s="14" t="str">
        <f t="shared" si="22"/>
        <v/>
      </c>
      <c r="AM50" s="14" t="str">
        <f>IF(Dashboard!N50="P",IF(AM49="",1,AM49+1),"")</f>
        <v/>
      </c>
      <c r="AN50" s="14" t="str">
        <f>IF(Dashboard!N50="B",IF(AN49="",1,AN49+1),"")</f>
        <v/>
      </c>
      <c r="AO50" s="14" t="str">
        <f t="shared" si="38"/>
        <v>00000</v>
      </c>
      <c r="AP50" s="14" t="str">
        <f t="shared" si="38"/>
        <v>10000</v>
      </c>
      <c r="AQ50" s="14" t="str">
        <f t="shared" si="31"/>
        <v>300000</v>
      </c>
      <c r="AR50" s="14" t="str">
        <f t="shared" si="32"/>
        <v>010000</v>
      </c>
      <c r="AS50" s="14" t="str">
        <f t="shared" si="23"/>
        <v>B</v>
      </c>
      <c r="AT50" s="14" t="str">
        <f>IF(C49="",D49,C49)&amp;E49</f>
        <v/>
      </c>
      <c r="AU50" s="14" t="str">
        <f>IF(OR(Q50="S",S49="Y"),"B",IFERROR(VLOOKUP(AT50,$BF$3:$BG$100,2,FALSE),""))</f>
        <v/>
      </c>
      <c r="AV50" s="14" t="str">
        <f>IF(J49="",K49,J49)&amp;L49</f>
        <v/>
      </c>
      <c r="AW50" s="14" t="str">
        <f t="shared" si="29"/>
        <v/>
      </c>
      <c r="AX50" s="14">
        <f t="shared" si="35"/>
        <v>1</v>
      </c>
      <c r="AY50" s="14">
        <f t="shared" si="25"/>
        <v>1</v>
      </c>
    </row>
    <row r="51" spans="1:51" ht="15.75" thickBot="1" x14ac:dyDescent="0.3">
      <c r="A51" s="148" t="str">
        <f>IF(G50="","",IF(AND(D51="",K51=""),"P"&amp;(V51+X51),IF(AND(C51="",J51=""),"B"&amp;(W51+Y51),IF(AND(C51="",K51=""),IF(W51&gt;X51,"B"&amp;(W51-X51),IF(W51=X51,"NB","P"&amp;(X51-W51))),IF(AND(D51="",J51=""),IF(V51&gt;Y51,"P"&amp;(V51-Y51),IF(V51=Y51,"NB","B"&amp;(Y51-V51))))))))</f>
        <v/>
      </c>
      <c r="B51" s="38" t="str">
        <f>IF(G50="","",IF(AK50=AK51,"",AK51))</f>
        <v/>
      </c>
      <c r="C51" s="149" t="str">
        <f>IF(G50="","",IF(AK51="PD",IF(AS51="P",AU51,""),AE51))</f>
        <v/>
      </c>
      <c r="D51" s="150" t="str">
        <f>IF(G50="","",IF(AK51="PD",IF(AS51="B",AU51,""),AF51))</f>
        <v/>
      </c>
      <c r="E51" s="151" t="str">
        <f t="shared" si="10"/>
        <v/>
      </c>
      <c r="G51" s="67" t="str">
        <f>IF(Dashboard!N51="","",Dashboard!N51)</f>
        <v/>
      </c>
      <c r="I51" s="148" t="str">
        <f t="shared" si="11"/>
        <v/>
      </c>
      <c r="J51" s="156" t="str">
        <f>IF(G50="","",IF(AL51="TG",IF(G49="B",IF(AND(AW51=C51,LEN(C51)&gt;0,NOT(C51="B")),LEFT(C51)&amp;(IF((AX51-3)&lt;0,"",AX51-3)),AW51),""),AG51))</f>
        <v/>
      </c>
      <c r="K51" s="157" t="str">
        <f>IF(G50="","",IF(AL51="TG",IF(G49="P",IF(AND(AW51=D51,LEN(D51)&gt;0,NOT(C51="B")),LEFT(D51)&amp;IF((AX51-3)&lt;0,"",AX51-3),AW51),""),AH51))</f>
        <v/>
      </c>
      <c r="L51" s="140" t="str">
        <f t="shared" si="12"/>
        <v/>
      </c>
      <c r="M51" s="140" t="str">
        <f>IF(G51="","",IF(L51="W",0+AY51,0-AY51)+IF(E51="W",0+AX51,0-AX51)+IF(Q51="S",0,M50))</f>
        <v/>
      </c>
      <c r="N51" s="135" t="str">
        <f t="shared" si="13"/>
        <v/>
      </c>
      <c r="O51" s="158" t="str">
        <f>IF(G51="","",IF(A51="NB",O50,IF(N51="",SUM($N$5:$N51)+M51,SUM($N$5:$N51))))</f>
        <v/>
      </c>
      <c r="P51" s="158" t="e">
        <f t="shared" si="14"/>
        <v>#VALUE!</v>
      </c>
      <c r="Q51" s="14" t="str">
        <f t="shared" si="26"/>
        <v/>
      </c>
      <c r="R51" s="14">
        <f t="shared" si="15"/>
        <v>6</v>
      </c>
      <c r="S51" s="158" t="str">
        <f>IF(G51="","",(IF(AND(E50&amp;E51="WW",OR(Q50&amp;Q51="SC",Q50&amp;Q51="CC")),"Y",IF(AND(E49&amp;E50&amp;E51="WLW",AU51&lt;&gt;"B",OR(E49&amp;E50&amp;E51="SCC",E49&amp;E50&amp;E51="CCC")),"Y","N"))))</f>
        <v/>
      </c>
      <c r="T51" s="14" t="str">
        <f>IF(G51="","",IF(AND(L50&amp;L51="WW",OR(Q50&amp;Q51="SC",Q50&amp;Q51="CC")),"Y",IF(AND(L49&amp;L50&amp;L51="WLW",AW51&lt;&gt;"B",OR(Q49&amp;Q50&amp;Q51="SCC",Q49&amp;Q50&amp;Q51="CCC")),"Y","N")))</f>
        <v/>
      </c>
      <c r="U51" s="14" t="str">
        <f t="shared" si="16"/>
        <v/>
      </c>
      <c r="V51" s="14">
        <f t="shared" si="7"/>
        <v>0</v>
      </c>
      <c r="W51" s="14">
        <f t="shared" si="8"/>
        <v>0</v>
      </c>
      <c r="X51" s="14">
        <f>IF(J51="B",1,IF(REPLACE(J51,1,1,"")="",0,REPLACE(J51,1,1,"")))</f>
        <v>0</v>
      </c>
      <c r="Y51" s="14">
        <f>IF(K51="B",1,IF(REPLACE(K51,1,1,"")="",0,REPLACE(K51,1,1,"")))</f>
        <v>0</v>
      </c>
      <c r="Z51" s="14">
        <f t="shared" si="17"/>
        <v>0</v>
      </c>
      <c r="AA51" s="14">
        <f t="shared" si="18"/>
        <v>0</v>
      </c>
      <c r="AB51" s="46" t="str">
        <f t="shared" si="19"/>
        <v>N</v>
      </c>
      <c r="AC51" s="46" t="str">
        <f t="shared" si="20"/>
        <v>N</v>
      </c>
      <c r="AD51" s="46" t="str">
        <f t="shared" si="21"/>
        <v>N</v>
      </c>
      <c r="AE51" s="141" t="str">
        <f>IF(AK51="T-T",IF(G49="B",AU51,""),IF(AK51="T-C",IF(G50="B",AU51,""),IF(AK51="T-B",IF(G50="P",AU51,""),"")))</f>
        <v/>
      </c>
      <c r="AF51" s="141" t="str">
        <f>IF(AK51="T-T",IF(G49="P",AU51,""),IF(AK51="T-C",IF(G50="P",AU51,""),IF(AK51="T-B",IF(G50="B",AU51,""),"")))</f>
        <v/>
      </c>
      <c r="AG51" s="141" t="str">
        <f>IF(AK51="T-T",IF(G49="B",AW51,""),IF(AK51="T-C",IF(G50="B",AW51,""),IF(AK51="T-B",IF(G50="P",AW51,""),"")))</f>
        <v/>
      </c>
      <c r="AH51" s="141" t="str">
        <f>IF(AK51="T-T",IF(G49="P",AW51,""),IF(AK51="T-C",IF(G50="P",AW51,""),IF(AK51="T-B",IF(G50="B",AW51,""),"")))</f>
        <v/>
      </c>
      <c r="AK51" s="14" t="str">
        <f>IF(G50="","",IF(AB51="Y","T-C",IF(AC51="Y","T-B",IF(AD51="Y","T-T",IF(AK50="PD","PD",IF(OR(AND(AK50="T-T",AK49="T-T",L49&amp;L50="LL"),AND(OR(AK50="T-B",AK50="T-C"),L50="L")),"PD",AK50))))))</f>
        <v/>
      </c>
      <c r="AL51" s="14" t="str">
        <f t="shared" si="22"/>
        <v/>
      </c>
      <c r="AM51" s="14" t="str">
        <f>IF(Dashboard!N51="P",IF(AM50="",1,AM50+1),"")</f>
        <v/>
      </c>
      <c r="AN51" s="14" t="str">
        <f>IF(Dashboard!N51="B",IF(AN50="",1,AN50+1),"")</f>
        <v/>
      </c>
      <c r="AO51" s="14" t="str">
        <f t="shared" si="38"/>
        <v>00000</v>
      </c>
      <c r="AP51" s="14" t="str">
        <f t="shared" si="38"/>
        <v>00000</v>
      </c>
      <c r="AQ51" s="14" t="str">
        <f t="shared" si="31"/>
        <v>000000</v>
      </c>
      <c r="AR51" s="14" t="str">
        <f t="shared" si="32"/>
        <v>100000</v>
      </c>
      <c r="AS51" s="14" t="str">
        <f t="shared" si="23"/>
        <v>B</v>
      </c>
      <c r="AT51" s="14" t="str">
        <f>IF(C50="",D50,C50)&amp;E50</f>
        <v/>
      </c>
      <c r="AU51" s="14" t="str">
        <f>IF(OR(Q51="S",S50="Y"),"B",IFERROR(VLOOKUP(AT51,$BF$3:$BG$100,2,FALSE),""))</f>
        <v/>
      </c>
      <c r="AV51" s="14" t="str">
        <f>IF(J50="",K50,J50)&amp;L50</f>
        <v/>
      </c>
      <c r="AW51" s="14" t="str">
        <f t="shared" si="29"/>
        <v/>
      </c>
      <c r="AX51" s="14">
        <f t="shared" si="35"/>
        <v>1</v>
      </c>
      <c r="AY51" s="14" t="str">
        <f t="shared" ref="AY51:AY74" si="39">REPLACE(AW51, 1, 1, "")</f>
        <v/>
      </c>
    </row>
    <row r="52" spans="1:51" ht="15.75" thickBot="1" x14ac:dyDescent="0.3">
      <c r="A52" s="148" t="str">
        <f>IF(G51="","",IF(AND(D52="",K52=""),"P"&amp;(V52+X52),IF(AND(C52="",J52=""),"B"&amp;(W52+Y52),IF(AND(C52="",K52=""),IF(W52&gt;X52,"B"&amp;(W52-X52),IF(W52=X52,"NB","P"&amp;(X52-W52))),IF(AND(D52="",J52=""),IF(V52&gt;Y52,"P"&amp;(V52-Y52),IF(V52=Y52,"NB","B"&amp;(Y52-V52))))))))</f>
        <v/>
      </c>
      <c r="B52" s="38" t="str">
        <f>IF(G51="","",IF(AK51=AK52,"",AK52))</f>
        <v/>
      </c>
      <c r="C52" s="149" t="str">
        <f>IF(G51="","",IF(AK52="PD",IF(AS52="P",AU52,""),AE52))</f>
        <v/>
      </c>
      <c r="D52" s="150" t="str">
        <f>IF(G51="","",IF(AK52="PD",IF(AS52="B",AU52,""),AF52))</f>
        <v/>
      </c>
      <c r="E52" s="151" t="str">
        <f t="shared" si="10"/>
        <v/>
      </c>
      <c r="G52" s="67" t="str">
        <f>IF(Dashboard!N52="","",Dashboard!N52)</f>
        <v/>
      </c>
      <c r="I52" s="148" t="str">
        <f t="shared" si="11"/>
        <v/>
      </c>
      <c r="J52" s="156" t="str">
        <f>IF(G51="","",IF(AL52="TG",IF(G50="B",IF(AND(AW52=C52,LEN(C52)&gt;0,NOT(C52="B")),LEFT(C52)&amp;(IF((AX52-3)&lt;0,"",AX52-3)),AW52),""),AG52))</f>
        <v/>
      </c>
      <c r="K52" s="157" t="str">
        <f>IF(G51="","",IF(AL52="TG",IF(G50="P",IF(AND(AW52=D52,LEN(D52)&gt;0,NOT(C52="B")),LEFT(D52)&amp;IF((AX52-3)&lt;0,"",AX52-3),AW52),""),AH52))</f>
        <v/>
      </c>
      <c r="L52" s="140" t="str">
        <f t="shared" si="12"/>
        <v/>
      </c>
      <c r="M52" s="140" t="str">
        <f>IF(G52="","",IF(L52="W",0+AY52,0-AY52)+IF(E52="W",0+AX52,0-AX52)+IF(Q52="S",0,M51))</f>
        <v/>
      </c>
      <c r="N52" s="135" t="str">
        <f t="shared" si="13"/>
        <v/>
      </c>
      <c r="O52" s="158" t="str">
        <f>IF(G52="","",IF(A52="NB",O51,IF(N52="",SUM($N$5:$N52)+M52,SUM($N$5:$N52))))</f>
        <v/>
      </c>
      <c r="P52" s="158" t="e">
        <f t="shared" si="14"/>
        <v>#VALUE!</v>
      </c>
      <c r="Q52" s="14" t="str">
        <f t="shared" si="26"/>
        <v/>
      </c>
      <c r="R52" s="14">
        <f t="shared" si="15"/>
        <v>7</v>
      </c>
      <c r="S52" s="158" t="str">
        <f>IF(G52="","",(IF(AND(E51&amp;E52="WW",OR(Q51&amp;Q52="SC",Q51&amp;Q52="CC")),"Y",IF(AND(E50&amp;E51&amp;E52="WLW",AU52&lt;&gt;"B",OR(E50&amp;E51&amp;E52="SCC",E50&amp;E51&amp;E52="CCC")),"Y","N"))))</f>
        <v/>
      </c>
      <c r="T52" s="14" t="str">
        <f>IF(G52="","",IF(AND(L51&amp;L52="WW",OR(Q51&amp;Q52="SC",Q51&amp;Q52="CC")),"Y",IF(AND(L50&amp;L51&amp;L52="WLW",AW52&lt;&gt;"B",OR(Q50&amp;Q51&amp;Q52="SCC",Q50&amp;Q51&amp;Q52="CCC")),"Y","N")))</f>
        <v/>
      </c>
      <c r="U52" s="14" t="str">
        <f t="shared" si="16"/>
        <v/>
      </c>
      <c r="V52" s="14">
        <f t="shared" si="7"/>
        <v>0</v>
      </c>
      <c r="W52" s="14">
        <f t="shared" si="8"/>
        <v>0</v>
      </c>
      <c r="X52" s="14">
        <f>IF(J52="B",1,IF(REPLACE(J52,1,1,"")="",0,REPLACE(J52,1,1,"")))</f>
        <v>0</v>
      </c>
      <c r="Y52" s="14">
        <f>IF(K52="B",1,IF(REPLACE(K52,1,1,"")="",0,REPLACE(K52,1,1,"")))</f>
        <v>0</v>
      </c>
      <c r="Z52" s="14">
        <f t="shared" si="17"/>
        <v>0</v>
      </c>
      <c r="AA52" s="14">
        <f t="shared" si="18"/>
        <v>0</v>
      </c>
      <c r="AB52" s="46" t="str">
        <f t="shared" si="19"/>
        <v>N</v>
      </c>
      <c r="AC52" s="46" t="str">
        <f t="shared" si="20"/>
        <v>N</v>
      </c>
      <c r="AD52" s="46" t="str">
        <f t="shared" si="21"/>
        <v>N</v>
      </c>
      <c r="AE52" s="141" t="str">
        <f>IF(AK52="T-T",IF(G50="B",AU52,""),IF(AK52="T-C",IF(G51="B",AU52,""),IF(AK52="T-B",IF(G51="P",AU52,""),"")))</f>
        <v/>
      </c>
      <c r="AF52" s="141" t="str">
        <f>IF(AK52="T-T",IF(G50="P",AU52,""),IF(AK52="T-C",IF(G51="P",AU52,""),IF(AK52="T-B",IF(G51="B",AU52,""),"")))</f>
        <v/>
      </c>
      <c r="AG52" s="141" t="str">
        <f>IF(AK52="T-T",IF(G50="B",AW52,""),IF(AK52="T-C",IF(G51="B",AW52,""),IF(AK52="T-B",IF(G51="P",AW52,""),"")))</f>
        <v/>
      </c>
      <c r="AH52" s="141" t="str">
        <f>IF(AK52="T-T",IF(G50="P",AW52,""),IF(AK52="T-C",IF(G51="P",AW52,""),IF(AK52="T-B",IF(G51="B",AW52,""),"")))</f>
        <v/>
      </c>
      <c r="AK52" s="14" t="str">
        <f>IF(G51="","",IF(AB52="Y","T-C",IF(AC52="Y","T-B",IF(AD52="Y","T-T",IF(AK51="PD","PD",IF(OR(AND(AK51="T-T",AK50="T-T",L50&amp;L51="LL"),AND(OR(AK51="T-B",AK51="T-C"),L51="L")),"PD",AK51))))))</f>
        <v/>
      </c>
      <c r="AL52" s="14" t="str">
        <f t="shared" si="22"/>
        <v/>
      </c>
      <c r="AM52" s="14" t="str">
        <f>IF(Dashboard!N52="P",IF(AM51="",1,AM51+1),"")</f>
        <v/>
      </c>
      <c r="AN52" s="14" t="str">
        <f>IF(Dashboard!N52="B",IF(AN51="",1,AN51+1),"")</f>
        <v/>
      </c>
      <c r="AO52" s="14" t="str">
        <f t="shared" si="38"/>
        <v>00000</v>
      </c>
      <c r="AP52" s="14" t="str">
        <f t="shared" si="38"/>
        <v>00000</v>
      </c>
      <c r="AQ52" s="14" t="str">
        <f t="shared" si="31"/>
        <v>000000</v>
      </c>
      <c r="AR52" s="14" t="str">
        <f t="shared" si="32"/>
        <v>000000</v>
      </c>
      <c r="AS52" s="14" t="str">
        <f t="shared" si="23"/>
        <v>B</v>
      </c>
      <c r="AT52" s="14" t="str">
        <f>IF(C51="",D51,C51)&amp;E51</f>
        <v/>
      </c>
      <c r="AU52" s="14" t="str">
        <f>IF(OR(Q52="S",S51="Y"),"B",IFERROR(VLOOKUP(AT52,$BF$3:$BG$100,2,FALSE),""))</f>
        <v/>
      </c>
      <c r="AV52" s="14" t="str">
        <f>IF(J51="",K51,J51)&amp;L51</f>
        <v/>
      </c>
      <c r="AW52" s="14" t="str">
        <f t="shared" si="29"/>
        <v/>
      </c>
      <c r="AX52" s="14">
        <f t="shared" si="35"/>
        <v>1</v>
      </c>
      <c r="AY52" s="14" t="str">
        <f t="shared" si="39"/>
        <v/>
      </c>
    </row>
    <row r="53" spans="1:51" ht="15.75" thickBot="1" x14ac:dyDescent="0.3">
      <c r="A53" s="148" t="str">
        <f>IF(G52="","",IF(AND(D53="",K53=""),"P"&amp;(V53+X53),IF(AND(C53="",J53=""),"B"&amp;(W53+Y53),IF(AND(C53="",K53=""),IF(W53&gt;X53,"B"&amp;(W53-X53),IF(W53=X53,"NB","P"&amp;(X53-W53))),IF(AND(D53="",J53=""),IF(V53&gt;Y53,"P"&amp;(V53-Y53),IF(V53=Y53,"NB","B"&amp;(Y53-V53))))))))</f>
        <v/>
      </c>
      <c r="B53" s="38" t="str">
        <f>IF(G52="","",IF(AK52=AK53,"",AK53))</f>
        <v/>
      </c>
      <c r="C53" s="149" t="str">
        <f>IF(G52="","",IF(AK53="PD",IF(AS53="P",AU53,""),AE53))</f>
        <v/>
      </c>
      <c r="D53" s="150" t="str">
        <f>IF(G52="","",IF(AK53="PD",IF(AS53="B",AU53,""),AF53))</f>
        <v/>
      </c>
      <c r="E53" s="151" t="str">
        <f t="shared" si="10"/>
        <v/>
      </c>
      <c r="G53" s="67" t="str">
        <f>IF(Dashboard!N53="","",Dashboard!N53)</f>
        <v/>
      </c>
      <c r="I53" s="148" t="str">
        <f t="shared" si="11"/>
        <v/>
      </c>
      <c r="J53" s="156" t="str">
        <f>IF(G52="","",IF(AL53="TG",IF(G51="B",IF(AND(AW53=C53,LEN(C53)&gt;0,NOT(C53="B")),LEFT(C53)&amp;(IF((AX53-3)&lt;0,"",AX53-3)),AW53),""),AG53))</f>
        <v/>
      </c>
      <c r="K53" s="157" t="str">
        <f>IF(G52="","",IF(AL53="TG",IF(G51="P",IF(AND(AW53=D53,LEN(D53)&gt;0,NOT(C53="B")),LEFT(D53)&amp;IF((AX53-3)&lt;0,"",AX53-3),AW53),""),AH53))</f>
        <v/>
      </c>
      <c r="L53" s="140" t="str">
        <f t="shared" si="12"/>
        <v/>
      </c>
      <c r="M53" s="140" t="str">
        <f>IF(G53="","",IF(L53="W",0+AY53,0-AY53)+IF(E53="W",0+AX53,0-AX53)+IF(Q53="S",0,M52))</f>
        <v/>
      </c>
      <c r="N53" s="135" t="str">
        <f t="shared" si="13"/>
        <v/>
      </c>
      <c r="O53" s="158" t="str">
        <f>IF(G53="","",IF(A53="NB",O52,IF(N53="",SUM($N$5:$N53)+M53,SUM($N$5:$N53))))</f>
        <v/>
      </c>
      <c r="P53" s="158" t="e">
        <f t="shared" si="14"/>
        <v>#VALUE!</v>
      </c>
      <c r="Q53" s="14" t="str">
        <f t="shared" si="26"/>
        <v/>
      </c>
      <c r="R53" s="14">
        <f t="shared" si="15"/>
        <v>8</v>
      </c>
      <c r="S53" s="158" t="str">
        <f>IF(G53="","",(IF(AND(E52&amp;E53="WW",OR(Q52&amp;Q53="SC",Q52&amp;Q53="CC")),"Y",IF(AND(E51&amp;E52&amp;E53="WLW",AU53&lt;&gt;"B",OR(E51&amp;E52&amp;E53="SCC",E51&amp;E52&amp;E53="CCC")),"Y","N"))))</f>
        <v/>
      </c>
      <c r="T53" s="14" t="str">
        <f>IF(G53="","",IF(AND(L52&amp;L53="WW",OR(Q52&amp;Q53="SC",Q52&amp;Q53="CC")),"Y",IF(AND(L51&amp;L52&amp;L53="WLW",AW53&lt;&gt;"B",OR(Q51&amp;Q52&amp;Q53="SCC",Q51&amp;Q52&amp;Q53="CCC")),"Y","N")))</f>
        <v/>
      </c>
      <c r="U53" s="14" t="str">
        <f t="shared" si="16"/>
        <v/>
      </c>
      <c r="V53" s="14">
        <f t="shared" ref="V53:V92" si="40">IF(C53="B",1,IF(REPLACE(C53,1,1,"")="",0,REPLACE(C53,1,1,"")))</f>
        <v>0</v>
      </c>
      <c r="W53" s="14">
        <f t="shared" ref="W53:W92" si="41">IF(D53="B",1,IF(REPLACE(D53,1,1,"")="",0,REPLACE(D53,1,1,"")))</f>
        <v>0</v>
      </c>
      <c r="X53" s="14">
        <f>IF(J53="B",1,IF(REPLACE(J53,1,1,"")="",0,REPLACE(J53,1,1,"")))</f>
        <v>0</v>
      </c>
      <c r="Y53" s="14">
        <f>IF(K53="B",1,IF(REPLACE(K53,1,1,"")="",0,REPLACE(K53,1,1,"")))</f>
        <v>0</v>
      </c>
      <c r="Z53" s="14">
        <f t="shared" si="17"/>
        <v>0</v>
      </c>
      <c r="AA53" s="14">
        <f t="shared" si="18"/>
        <v>0</v>
      </c>
      <c r="AB53" s="46" t="str">
        <f t="shared" si="19"/>
        <v>N</v>
      </c>
      <c r="AC53" s="46" t="str">
        <f t="shared" si="20"/>
        <v>N</v>
      </c>
      <c r="AD53" s="46" t="str">
        <f t="shared" si="21"/>
        <v>N</v>
      </c>
      <c r="AE53" s="141" t="str">
        <f>IF(AK53="T-T",IF(G51="B",AU53,""),IF(AK53="T-C",IF(G52="B",AU53,""),IF(AK53="T-B",IF(G52="P",AU53,""),"")))</f>
        <v/>
      </c>
      <c r="AF53" s="141" t="str">
        <f>IF(AK53="T-T",IF(G51="P",AU53,""),IF(AK53="T-C",IF(G52="P",AU53,""),IF(AK53="T-B",IF(G52="B",AU53,""),"")))</f>
        <v/>
      </c>
      <c r="AG53" s="141" t="str">
        <f>IF(AK53="T-T",IF(G51="B",AW53,""),IF(AK53="T-C",IF(G52="B",AW53,""),IF(AK53="T-B",IF(G52="P",AW53,""),"")))</f>
        <v/>
      </c>
      <c r="AH53" s="141" t="str">
        <f>IF(AK53="T-T",IF(G51="P",AW53,""),IF(AK53="T-C",IF(G52="P",AW53,""),IF(AK53="T-B",IF(G52="B",AW53,""),"")))</f>
        <v/>
      </c>
      <c r="AK53" s="14" t="str">
        <f>IF(G52="","",IF(AB53="Y","T-C",IF(AC53="Y","T-B",IF(AD53="Y","T-T",IF(AK52="PD","PD",IF(OR(AND(AK52="T-T",AK51="T-T",L51&amp;L52="LL"),AND(OR(AK52="T-B",AK52="T-C"),L52="L")),"PD",AK52))))))</f>
        <v/>
      </c>
      <c r="AL53" s="14" t="str">
        <f t="shared" si="22"/>
        <v/>
      </c>
      <c r="AM53" s="14" t="str">
        <f>IF(Dashboard!N53="P",IF(AM52="",1,AM52+1),"")</f>
        <v/>
      </c>
      <c r="AN53" s="14" t="str">
        <f>IF(Dashboard!N53="B",IF(AN52="",1,AN52+1),"")</f>
        <v/>
      </c>
      <c r="AO53" s="14" t="str">
        <f t="shared" si="38"/>
        <v>00000</v>
      </c>
      <c r="AP53" s="14" t="str">
        <f t="shared" si="38"/>
        <v>00000</v>
      </c>
      <c r="AQ53" s="14" t="str">
        <f t="shared" si="31"/>
        <v>000000</v>
      </c>
      <c r="AR53" s="14" t="str">
        <f t="shared" si="32"/>
        <v>000000</v>
      </c>
      <c r="AS53" s="14" t="str">
        <f t="shared" si="23"/>
        <v>B</v>
      </c>
      <c r="AT53" s="14" t="str">
        <f>IF(C52="",D52,C52)&amp;E52</f>
        <v/>
      </c>
      <c r="AU53" s="14" t="str">
        <f>IF(OR(Q53="S",S52="Y"),"B",IFERROR(VLOOKUP(AT53,$BF$3:$BG$100,2,FALSE),""))</f>
        <v/>
      </c>
      <c r="AV53" s="14" t="str">
        <f>IF(J52="",K52,J52)&amp;L52</f>
        <v/>
      </c>
      <c r="AW53" s="14" t="str">
        <f t="shared" si="29"/>
        <v/>
      </c>
      <c r="AX53" s="14">
        <f t="shared" si="35"/>
        <v>1</v>
      </c>
      <c r="AY53" s="14" t="str">
        <f t="shared" si="39"/>
        <v/>
      </c>
    </row>
    <row r="54" spans="1:51" ht="15.75" thickBot="1" x14ac:dyDescent="0.3">
      <c r="A54" s="148" t="str">
        <f>IF(G53="","",IF(AND(D54="",K54=""),"P"&amp;(V54+X54),IF(AND(C54="",J54=""),"B"&amp;(W54+Y54),IF(AND(C54="",K54=""),IF(W54&gt;X54,"B"&amp;(W54-X54),IF(W54=X54,"NB","P"&amp;(X54-W54))),IF(AND(D54="",J54=""),IF(V54&gt;Y54,"P"&amp;(V54-Y54),IF(V54=Y54,"NB","B"&amp;(Y54-V54))))))))</f>
        <v/>
      </c>
      <c r="B54" s="38" t="str">
        <f>IF(G53="","",IF(AK53=AK54,"",AK54))</f>
        <v/>
      </c>
      <c r="C54" s="149" t="str">
        <f>IF(G53="","",IF(AK54="PD",IF(AS54="P",AU54,""),AE54))</f>
        <v/>
      </c>
      <c r="D54" s="150" t="str">
        <f>IF(G53="","",IF(AK54="PD",IF(AS54="B",AU54,""),AF54))</f>
        <v/>
      </c>
      <c r="E54" s="151" t="str">
        <f t="shared" si="10"/>
        <v/>
      </c>
      <c r="G54" s="67" t="str">
        <f>IF(Dashboard!N54="","",Dashboard!N54)</f>
        <v/>
      </c>
      <c r="I54" s="148" t="str">
        <f t="shared" si="11"/>
        <v/>
      </c>
      <c r="J54" s="156" t="str">
        <f>IF(G53="","",IF(AL54="TG",IF(G52="B",IF(AND(AW54=C54,LEN(C54)&gt;0,NOT(C54="B")),LEFT(C54)&amp;(IF((AX54-3)&lt;0,"",AX54-3)),AW54),""),AG54))</f>
        <v/>
      </c>
      <c r="K54" s="157" t="str">
        <f>IF(G53="","",IF(AL54="TG",IF(G52="P",IF(AND(AW54=D54,LEN(D54)&gt;0,NOT(C54="B")),LEFT(D54)&amp;IF((AX54-3)&lt;0,"",AX54-3),AW54),""),AH54))</f>
        <v/>
      </c>
      <c r="L54" s="140" t="str">
        <f t="shared" si="12"/>
        <v/>
      </c>
      <c r="M54" s="140" t="str">
        <f>IF(G54="","",IF(L54="W",0+AY54,0-AY54)+IF(E54="W",0+AX54,0-AX54)+IF(Q54="S",0,M53))</f>
        <v/>
      </c>
      <c r="N54" s="135" t="str">
        <f t="shared" si="13"/>
        <v/>
      </c>
      <c r="O54" s="158" t="str">
        <f>IF(G54="","",IF(A54="NB",O53,IF(N54="",SUM($N$5:$N54)+M54,SUM($N$5:$N54))))</f>
        <v/>
      </c>
      <c r="P54" s="158" t="e">
        <f t="shared" si="14"/>
        <v>#VALUE!</v>
      </c>
      <c r="Q54" s="14" t="str">
        <f t="shared" si="26"/>
        <v/>
      </c>
      <c r="R54" s="14">
        <f t="shared" si="15"/>
        <v>9</v>
      </c>
      <c r="S54" s="158" t="str">
        <f>IF(G54="","",(IF(AND(E53&amp;E54="WW",OR(Q53&amp;Q54="SC",Q53&amp;Q54="CC")),"Y",IF(AND(E52&amp;E53&amp;E54="WLW",AU54&lt;&gt;"B",OR(E52&amp;E53&amp;E54="SCC",E52&amp;E53&amp;E54="CCC")),"Y","N"))))</f>
        <v/>
      </c>
      <c r="T54" s="14" t="str">
        <f>IF(G54="","",IF(AND(L53&amp;L54="WW",OR(Q53&amp;Q54="SC",Q53&amp;Q54="CC")),"Y",IF(AND(L52&amp;L53&amp;L54="WLW",AW54&lt;&gt;"B",OR(Q52&amp;Q53&amp;Q54="SCC",Q52&amp;Q53&amp;Q54="CCC")),"Y","N")))</f>
        <v/>
      </c>
      <c r="U54" s="14" t="str">
        <f t="shared" si="16"/>
        <v/>
      </c>
      <c r="V54" s="14">
        <f t="shared" si="40"/>
        <v>0</v>
      </c>
      <c r="W54" s="14">
        <f t="shared" si="41"/>
        <v>0</v>
      </c>
      <c r="X54" s="14">
        <f>IF(J54="B",1,IF(REPLACE(J54,1,1,"")="",0,REPLACE(J54,1,1,"")))</f>
        <v>0</v>
      </c>
      <c r="Y54" s="14">
        <f>IF(K54="B",1,IF(REPLACE(K54,1,1,"")="",0,REPLACE(K54,1,1,"")))</f>
        <v>0</v>
      </c>
      <c r="Z54" s="14">
        <f t="shared" si="17"/>
        <v>0</v>
      </c>
      <c r="AA54" s="14">
        <f t="shared" si="18"/>
        <v>0</v>
      </c>
      <c r="AB54" s="46" t="str">
        <f t="shared" si="19"/>
        <v>N</v>
      </c>
      <c r="AC54" s="46" t="str">
        <f t="shared" si="20"/>
        <v>N</v>
      </c>
      <c r="AD54" s="46" t="str">
        <f t="shared" si="21"/>
        <v>N</v>
      </c>
      <c r="AE54" s="141" t="str">
        <f>IF(AK54="T-T",IF(G52="B",AU54,""),IF(AK54="T-C",IF(G53="B",AU54,""),IF(AK54="T-B",IF(G53="P",AU54,""),"")))</f>
        <v/>
      </c>
      <c r="AF54" s="141" t="str">
        <f>IF(AK54="T-T",IF(G52="P",AU54,""),IF(AK54="T-C",IF(G53="P",AU54,""),IF(AK54="T-B",IF(G53="B",AU54,""),"")))</f>
        <v/>
      </c>
      <c r="AG54" s="141" t="str">
        <f>IF(AK54="T-T",IF(G52="B",AW54,""),IF(AK54="T-C",IF(G53="B",AW54,""),IF(AK54="T-B",IF(G53="P",AW54,""),"")))</f>
        <v/>
      </c>
      <c r="AH54" s="141" t="str">
        <f>IF(AK54="T-T",IF(G52="P",AW54,""),IF(AK54="T-C",IF(G53="P",AW54,""),IF(AK54="T-B",IF(G53="B",AW54,""),"")))</f>
        <v/>
      </c>
      <c r="AK54" s="14" t="str">
        <f>IF(G53="","",IF(AB54="Y","T-C",IF(AC54="Y","T-B",IF(AD54="Y","T-T",IF(AK53="PD","PD",IF(OR(AND(AK53="T-T",AK52="T-T",L52&amp;L53="LL"),AND(OR(AK53="T-B",AK53="T-C"),L53="L")),"PD",AK53))))))</f>
        <v/>
      </c>
      <c r="AL54" s="14" t="str">
        <f t="shared" si="22"/>
        <v/>
      </c>
      <c r="AM54" s="14" t="str">
        <f>IF(Dashboard!N54="P",IF(AM53="",1,AM53+1),"")</f>
        <v/>
      </c>
      <c r="AN54" s="14" t="str">
        <f>IF(Dashboard!N54="B",IF(AN53="",1,AN53+1),"")</f>
        <v/>
      </c>
      <c r="AO54" s="14" t="str">
        <f t="shared" si="38"/>
        <v>00000</v>
      </c>
      <c r="AP54" s="14" t="str">
        <f t="shared" si="38"/>
        <v>00000</v>
      </c>
      <c r="AQ54" s="14" t="str">
        <f t="shared" si="31"/>
        <v>000000</v>
      </c>
      <c r="AR54" s="14" t="str">
        <f t="shared" si="32"/>
        <v>000000</v>
      </c>
      <c r="AS54" s="14" t="str">
        <f t="shared" si="23"/>
        <v>B</v>
      </c>
      <c r="AT54" s="14" t="str">
        <f>IF(C53="",D53,C53)&amp;E53</f>
        <v/>
      </c>
      <c r="AU54" s="14" t="str">
        <f>IF(OR(Q54="S",S53="Y"),"B",IFERROR(VLOOKUP(AT54,$BF$3:$BG$100,2,FALSE),""))</f>
        <v/>
      </c>
      <c r="AV54" s="14" t="str">
        <f>IF(J53="",K53,J53)&amp;L53</f>
        <v/>
      </c>
      <c r="AW54" s="14" t="str">
        <f t="shared" si="29"/>
        <v/>
      </c>
      <c r="AX54" s="14">
        <f t="shared" si="35"/>
        <v>1</v>
      </c>
      <c r="AY54" s="14" t="str">
        <f t="shared" si="39"/>
        <v/>
      </c>
    </row>
    <row r="55" spans="1:51" ht="15.75" thickBot="1" x14ac:dyDescent="0.3">
      <c r="A55" s="148" t="str">
        <f>IF(G54="","",IF(AND(D55="",K55=""),"P"&amp;(V55+X55),IF(AND(C55="",J55=""),"B"&amp;(W55+Y55),IF(AND(C55="",K55=""),IF(W55&gt;X55,"B"&amp;(W55-X55),IF(W55=X55,"NB","P"&amp;(X55-W55))),IF(AND(D55="",J55=""),IF(V55&gt;Y55,"P"&amp;(V55-Y55),IF(V55=Y55,"NB","B"&amp;(Y55-V55))))))))</f>
        <v/>
      </c>
      <c r="B55" s="38" t="str">
        <f>IF(G54="","",IF(AK54=AK55,"",AK55))</f>
        <v/>
      </c>
      <c r="C55" s="149" t="str">
        <f>IF(G54="","",IF(AK55="PD",IF(AS55="P",AU55,""),AE55))</f>
        <v/>
      </c>
      <c r="D55" s="150" t="str">
        <f>IF(G54="","",IF(AK55="PD",IF(AS55="B",AU55,""),AF55))</f>
        <v/>
      </c>
      <c r="E55" s="151" t="str">
        <f t="shared" si="10"/>
        <v/>
      </c>
      <c r="G55" s="67" t="str">
        <f>IF(Dashboard!N55="","",Dashboard!N55)</f>
        <v/>
      </c>
      <c r="I55" s="148" t="str">
        <f t="shared" si="11"/>
        <v/>
      </c>
      <c r="J55" s="156" t="str">
        <f>IF(G54="","",IF(AL55="TG",IF(G53="B",IF(AND(AW55=C55,LEN(C55)&gt;0,NOT(C55="B")),LEFT(C55)&amp;(IF((AX55-3)&lt;0,"",AX55-3)),AW55),""),AG55))</f>
        <v/>
      </c>
      <c r="K55" s="157" t="str">
        <f>IF(G54="","",IF(AL55="TG",IF(G53="P",IF(AND(AW55=D55,LEN(D55)&gt;0,NOT(C55="B")),LEFT(D55)&amp;IF((AX55-3)&lt;0,"",AX55-3),AW55),""),AH55))</f>
        <v/>
      </c>
      <c r="L55" s="140" t="str">
        <f t="shared" si="12"/>
        <v/>
      </c>
      <c r="M55" s="140" t="str">
        <f>IF(G55="","",IF(L55="W",0+AY55,0-AY55)+IF(E55="W",0+AX55,0-AX55)+IF(Q55="S",0,M54))</f>
        <v/>
      </c>
      <c r="N55" s="135" t="str">
        <f t="shared" si="13"/>
        <v/>
      </c>
      <c r="O55" s="158" t="str">
        <f>IF(G55="","",IF(A55="NB",O54,IF(N55="",SUM($N$5:$N55)+M55,SUM($N$5:$N55))))</f>
        <v/>
      </c>
      <c r="P55" s="158" t="e">
        <f t="shared" si="14"/>
        <v>#VALUE!</v>
      </c>
      <c r="Q55" s="14" t="str">
        <f t="shared" si="26"/>
        <v/>
      </c>
      <c r="R55" s="14">
        <f t="shared" si="15"/>
        <v>10</v>
      </c>
      <c r="S55" s="158" t="str">
        <f>IF(G55="","",(IF(AND(E54&amp;E55="WW",OR(Q54&amp;Q55="SC",Q54&amp;Q55="CC")),"Y",IF(AND(E53&amp;E54&amp;E55="WLW",AU55&lt;&gt;"B",OR(E53&amp;E54&amp;E55="SCC",E53&amp;E54&amp;E55="CCC")),"Y","N"))))</f>
        <v/>
      </c>
      <c r="T55" s="14" t="str">
        <f>IF(G55="","",IF(AND(L54&amp;L55="WW",OR(Q54&amp;Q55="SC",Q54&amp;Q55="CC")),"Y",IF(AND(L53&amp;L54&amp;L55="WLW",AW55&lt;&gt;"B",OR(Q53&amp;Q54&amp;Q55="SCC",Q53&amp;Q54&amp;Q55="CCC")),"Y","N")))</f>
        <v/>
      </c>
      <c r="U55" s="14" t="str">
        <f t="shared" si="16"/>
        <v/>
      </c>
      <c r="V55" s="14">
        <f t="shared" si="40"/>
        <v>0</v>
      </c>
      <c r="W55" s="14">
        <f t="shared" si="41"/>
        <v>0</v>
      </c>
      <c r="X55" s="14">
        <f>IF(J55="B",1,IF(REPLACE(J55,1,1,"")="",0,REPLACE(J55,1,1,"")))</f>
        <v>0</v>
      </c>
      <c r="Y55" s="14">
        <f>IF(K55="B",1,IF(REPLACE(K55,1,1,"")="",0,REPLACE(K55,1,1,"")))</f>
        <v>0</v>
      </c>
      <c r="Z55" s="14">
        <f t="shared" si="17"/>
        <v>0</v>
      </c>
      <c r="AA55" s="14">
        <f t="shared" si="18"/>
        <v>0</v>
      </c>
      <c r="AB55" s="46" t="str">
        <f t="shared" si="19"/>
        <v>N</v>
      </c>
      <c r="AC55" s="46" t="str">
        <f t="shared" si="20"/>
        <v>N</v>
      </c>
      <c r="AD55" s="46" t="str">
        <f t="shared" si="21"/>
        <v>N</v>
      </c>
      <c r="AE55" s="141" t="str">
        <f>IF(AK55="T-T",IF(G53="B",AU55,""),IF(AK55="T-C",IF(G54="B",AU55,""),IF(AK55="T-B",IF(G54="P",AU55,""),"")))</f>
        <v/>
      </c>
      <c r="AF55" s="141" t="str">
        <f>IF(AK55="T-T",IF(G53="P",AU55,""),IF(AK55="T-C",IF(G54="P",AU55,""),IF(AK55="T-B",IF(G54="B",AU55,""),"")))</f>
        <v/>
      </c>
      <c r="AG55" s="141" t="str">
        <f>IF(AK55="T-T",IF(G53="B",AW55,""),IF(AK55="T-C",IF(G54="B",AW55,""),IF(AK55="T-B",IF(G54="P",AW55,""),"")))</f>
        <v/>
      </c>
      <c r="AH55" s="141" t="str">
        <f>IF(AK55="T-T",IF(G53="P",AW55,""),IF(AK55="T-C",IF(G54="P",AW55,""),IF(AK55="T-B",IF(G54="B",AW55,""),"")))</f>
        <v/>
      </c>
      <c r="AK55" s="14" t="str">
        <f>IF(G54="","",IF(AB55="Y","T-C",IF(AC55="Y","T-B",IF(AD55="Y","T-T",IF(AK54="PD","PD",IF(OR(AND(AK54="T-T",AK53="T-T",L53&amp;L54="LL"),AND(OR(AK54="T-B",AK54="T-C"),L54="L")),"PD",AK54))))))</f>
        <v/>
      </c>
      <c r="AL55" s="14" t="str">
        <f t="shared" si="22"/>
        <v/>
      </c>
      <c r="AM55" s="14" t="str">
        <f>IF(Dashboard!N55="P",IF(AM54="",1,AM54+1),"")</f>
        <v/>
      </c>
      <c r="AN55" s="14" t="str">
        <f>IF(Dashboard!N55="B",IF(AN54="",1,AN54+1),"")</f>
        <v/>
      </c>
      <c r="AO55" s="14" t="str">
        <f t="shared" si="38"/>
        <v>00000</v>
      </c>
      <c r="AP55" s="14" t="str">
        <f t="shared" si="38"/>
        <v>00000</v>
      </c>
      <c r="AQ55" s="14" t="str">
        <f t="shared" si="31"/>
        <v>000000</v>
      </c>
      <c r="AR55" s="14" t="str">
        <f t="shared" si="32"/>
        <v>000000</v>
      </c>
      <c r="AS55" s="14" t="str">
        <f t="shared" si="23"/>
        <v>B</v>
      </c>
      <c r="AT55" s="14" t="str">
        <f>IF(C54="",D54,C54)&amp;E54</f>
        <v/>
      </c>
      <c r="AU55" s="14" t="str">
        <f>IF(OR(Q55="S",S54="Y"),"B",IFERROR(VLOOKUP(AT55,$BF$3:$BG$100,2,FALSE),""))</f>
        <v/>
      </c>
      <c r="AV55" s="14" t="str">
        <f>IF(J54="",K54,J54)&amp;L54</f>
        <v/>
      </c>
      <c r="AW55" s="14" t="str">
        <f t="shared" si="29"/>
        <v/>
      </c>
      <c r="AX55" s="14">
        <f t="shared" si="35"/>
        <v>1</v>
      </c>
      <c r="AY55" s="14" t="str">
        <f t="shared" si="39"/>
        <v/>
      </c>
    </row>
    <row r="56" spans="1:51" ht="15.75" thickBot="1" x14ac:dyDescent="0.3">
      <c r="A56" s="148" t="str">
        <f>IF(G55="","",IF(AND(D56="",K56=""),"P"&amp;(V56+X56),IF(AND(C56="",J56=""),"B"&amp;(W56+Y56),IF(AND(C56="",K56=""),IF(W56&gt;X56,"B"&amp;(W56-X56),IF(W56=X56,"NB","P"&amp;(X56-W56))),IF(AND(D56="",J56=""),IF(V56&gt;Y56,"P"&amp;(V56-Y56),IF(V56=Y56,"NB","B"&amp;(Y56-V56))))))))</f>
        <v/>
      </c>
      <c r="B56" s="38" t="str">
        <f>IF(G55="","",IF(AK55=AK56,"",AK56))</f>
        <v/>
      </c>
      <c r="C56" s="149" t="str">
        <f>IF(G55="","",IF(AK56="PD",IF(AS56="P",AU56,""),AE56))</f>
        <v/>
      </c>
      <c r="D56" s="150" t="str">
        <f>IF(G55="","",IF(AK56="PD",IF(AS56="B",AU56,""),AF56))</f>
        <v/>
      </c>
      <c r="E56" s="151" t="str">
        <f t="shared" si="10"/>
        <v/>
      </c>
      <c r="G56" s="67" t="str">
        <f>IF(Dashboard!N56="","",Dashboard!N56)</f>
        <v/>
      </c>
      <c r="I56" s="148" t="str">
        <f t="shared" si="11"/>
        <v/>
      </c>
      <c r="J56" s="156" t="str">
        <f>IF(G55="","",IF(AL56="TG",IF(G54="B",IF(AND(AW56=C56,LEN(C56)&gt;0,NOT(C56="B")),LEFT(C56)&amp;(IF((AX56-3)&lt;0,"",AX56-3)),AW56),""),AG56))</f>
        <v/>
      </c>
      <c r="K56" s="157" t="str">
        <f>IF(G55="","",IF(AL56="TG",IF(G54="P",IF(AND(AW56=D56,LEN(D56)&gt;0,NOT(C56="B")),LEFT(D56)&amp;IF((AX56-3)&lt;0,"",AX56-3),AW56),""),AH56))</f>
        <v/>
      </c>
      <c r="L56" s="140" t="str">
        <f t="shared" si="12"/>
        <v/>
      </c>
      <c r="M56" s="140" t="str">
        <f>IF(G56="","",IF(L56="W",0+AY56,0-AY56)+IF(E56="W",0+AX56,0-AX56)+IF(Q56="S",0,M55))</f>
        <v/>
      </c>
      <c r="N56" s="135" t="str">
        <f t="shared" si="13"/>
        <v/>
      </c>
      <c r="O56" s="158" t="str">
        <f>IF(G56="","",IF(A56="NB",O55,IF(N56="",SUM($N$5:$N56)+M56,SUM($N$5:$N56))))</f>
        <v/>
      </c>
      <c r="P56" s="158" t="e">
        <f t="shared" si="14"/>
        <v>#VALUE!</v>
      </c>
      <c r="Q56" s="14" t="str">
        <f t="shared" si="26"/>
        <v/>
      </c>
      <c r="R56" s="14">
        <f t="shared" si="15"/>
        <v>11</v>
      </c>
      <c r="S56" s="158" t="str">
        <f>IF(G56="","",(IF(AND(E55&amp;E56="WW",OR(Q55&amp;Q56="SC",Q55&amp;Q56="CC")),"Y",IF(AND(E54&amp;E55&amp;E56="WLW",AU56&lt;&gt;"B",OR(E54&amp;E55&amp;E56="SCC",E54&amp;E55&amp;E56="CCC")),"Y","N"))))</f>
        <v/>
      </c>
      <c r="T56" s="14" t="str">
        <f>IF(G56="","",IF(AND(L55&amp;L56="WW",OR(Q55&amp;Q56="SC",Q55&amp;Q56="CC")),"Y",IF(AND(L54&amp;L55&amp;L56="WLW",AW56&lt;&gt;"B",OR(Q54&amp;Q55&amp;Q56="SCC",Q54&amp;Q55&amp;Q56="CCC")),"Y","N")))</f>
        <v/>
      </c>
      <c r="U56" s="14" t="str">
        <f t="shared" si="16"/>
        <v/>
      </c>
      <c r="V56" s="14">
        <f t="shared" si="40"/>
        <v>0</v>
      </c>
      <c r="W56" s="14">
        <f t="shared" si="41"/>
        <v>0</v>
      </c>
      <c r="X56" s="14">
        <f>IF(J56="B",1,IF(REPLACE(J56,1,1,"")="",0,REPLACE(J56,1,1,"")))</f>
        <v>0</v>
      </c>
      <c r="Y56" s="14">
        <f>IF(K56="B",1,IF(REPLACE(K56,1,1,"")="",0,REPLACE(K56,1,1,"")))</f>
        <v>0</v>
      </c>
      <c r="Z56" s="14">
        <f t="shared" si="17"/>
        <v>0</v>
      </c>
      <c r="AA56" s="14">
        <f t="shared" si="18"/>
        <v>0</v>
      </c>
      <c r="AB56" s="46" t="str">
        <f t="shared" si="19"/>
        <v>N</v>
      </c>
      <c r="AC56" s="46" t="str">
        <f t="shared" si="20"/>
        <v>N</v>
      </c>
      <c r="AD56" s="46" t="str">
        <f t="shared" si="21"/>
        <v>N</v>
      </c>
      <c r="AE56" s="141" t="str">
        <f>IF(AK56="T-T",IF(G54="B",AU56,""),IF(AK56="T-C",IF(G55="B",AU56,""),IF(AK56="T-B",IF(G55="P",AU56,""),"")))</f>
        <v/>
      </c>
      <c r="AF56" s="141" t="str">
        <f>IF(AK56="T-T",IF(G54="P",AU56,""),IF(AK56="T-C",IF(G55="P",AU56,""),IF(AK56="T-B",IF(G55="B",AU56,""),"")))</f>
        <v/>
      </c>
      <c r="AG56" s="141" t="str">
        <f>IF(AK56="T-T",IF(G54="B",AW56,""),IF(AK56="T-C",IF(G55="B",AW56,""),IF(AK56="T-B",IF(G55="P",AW56,""),"")))</f>
        <v/>
      </c>
      <c r="AH56" s="141" t="str">
        <f>IF(AK56="T-T",IF(G54="P",AW56,""),IF(AK56="T-C",IF(G55="P",AW56,""),IF(AK56="T-B",IF(G55="B",AW56,""),"")))</f>
        <v/>
      </c>
      <c r="AK56" s="14" t="str">
        <f>IF(G55="","",IF(AB56="Y","T-C",IF(AC56="Y","T-B",IF(AD56="Y","T-T",IF(AK55="PD","PD",IF(OR(AND(AK55="T-T",AK54="T-T",L54&amp;L55="LL"),AND(OR(AK55="T-B",AK55="T-C"),L55="L")),"PD",AK55))))))</f>
        <v/>
      </c>
      <c r="AL56" s="14" t="str">
        <f t="shared" si="22"/>
        <v/>
      </c>
      <c r="AM56" s="14" t="str">
        <f>IF(Dashboard!N56="P",IF(AM55="",1,AM55+1),"")</f>
        <v/>
      </c>
      <c r="AN56" s="14" t="str">
        <f>IF(Dashboard!N56="B",IF(AN55="",1,AN55+1),"")</f>
        <v/>
      </c>
      <c r="AO56" s="14" t="str">
        <f t="shared" si="38"/>
        <v>00000</v>
      </c>
      <c r="AP56" s="14" t="str">
        <f t="shared" si="38"/>
        <v>00000</v>
      </c>
      <c r="AQ56" s="14" t="str">
        <f t="shared" si="31"/>
        <v>000000</v>
      </c>
      <c r="AR56" s="14" t="str">
        <f t="shared" si="32"/>
        <v>000000</v>
      </c>
      <c r="AS56" s="14" t="str">
        <f t="shared" si="23"/>
        <v>B</v>
      </c>
      <c r="AT56" s="14" t="str">
        <f>IF(C55="",D55,C55)&amp;E55</f>
        <v/>
      </c>
      <c r="AU56" s="14" t="str">
        <f>IF(OR(Q56="S",S55="Y"),"B",IFERROR(VLOOKUP(AT56,$BF$3:$BG$100,2,FALSE),""))</f>
        <v/>
      </c>
      <c r="AV56" s="14" t="str">
        <f>IF(J55="",K55,J55)&amp;L55</f>
        <v/>
      </c>
      <c r="AW56" s="14" t="str">
        <f t="shared" si="29"/>
        <v/>
      </c>
      <c r="AX56" s="14">
        <f t="shared" si="35"/>
        <v>1</v>
      </c>
      <c r="AY56" s="14" t="str">
        <f t="shared" si="39"/>
        <v/>
      </c>
    </row>
    <row r="57" spans="1:51" ht="15.75" thickBot="1" x14ac:dyDescent="0.3">
      <c r="A57" s="148" t="str">
        <f>IF(G56="","",IF(AND(D57="",K57=""),"P"&amp;(V57+X57),IF(AND(C57="",J57=""),"B"&amp;(W57+Y57),IF(AND(C57="",K57=""),IF(W57&gt;X57,"B"&amp;(W57-X57),IF(W57=X57,"NB","P"&amp;(X57-W57))),IF(AND(D57="",J57=""),IF(V57&gt;Y57,"P"&amp;(V57-Y57),IF(V57=Y57,"NB","B"&amp;(Y57-V57))))))))</f>
        <v/>
      </c>
      <c r="B57" s="38" t="str">
        <f>IF(G56="","",IF(AK56=AK57,"",AK57))</f>
        <v/>
      </c>
      <c r="C57" s="149" t="str">
        <f>IF(G56="","",IF(AK57="PD",IF(AS57="P",AU57,""),AE57))</f>
        <v/>
      </c>
      <c r="D57" s="150" t="str">
        <f>IF(G56="","",IF(AK57="PD",IF(AS57="B",AU57,""),AF57))</f>
        <v/>
      </c>
      <c r="E57" s="151" t="str">
        <f t="shared" si="10"/>
        <v/>
      </c>
      <c r="G57" s="67" t="str">
        <f>IF(Dashboard!N57="","",Dashboard!N57)</f>
        <v/>
      </c>
      <c r="I57" s="148" t="str">
        <f t="shared" si="11"/>
        <v/>
      </c>
      <c r="J57" s="156" t="str">
        <f>IF(G56="","",IF(AL57="TG",IF(G55="B",IF(AND(AW57=C57,LEN(C57)&gt;0,NOT(C57="B")),LEFT(C57)&amp;(IF((AX57-3)&lt;0,"",AX57-3)),AW57),""),AG57))</f>
        <v/>
      </c>
      <c r="K57" s="157" t="str">
        <f>IF(G56="","",IF(AL57="TG",IF(G55="P",IF(AND(AW57=D57,LEN(D57)&gt;0,NOT(C57="B")),LEFT(D57)&amp;IF((AX57-3)&lt;0,"",AX57-3),AW57),""),AH57))</f>
        <v/>
      </c>
      <c r="L57" s="140" t="str">
        <f t="shared" si="12"/>
        <v/>
      </c>
      <c r="M57" s="140" t="str">
        <f>IF(G57="","",IF(L57="W",0+AY57,0-AY57)+IF(E57="W",0+AX57,0-AX57)+IF(Q57="S",0,M56))</f>
        <v/>
      </c>
      <c r="N57" s="135" t="str">
        <f t="shared" si="13"/>
        <v/>
      </c>
      <c r="O57" s="158" t="str">
        <f>IF(G57="","",IF(A57="NB",O56,IF(N57="",SUM($N$5:$N57)+M57,SUM($N$5:$N57))))</f>
        <v/>
      </c>
      <c r="P57" s="158" t="e">
        <f t="shared" si="14"/>
        <v>#VALUE!</v>
      </c>
      <c r="Q57" s="14" t="str">
        <f t="shared" si="26"/>
        <v/>
      </c>
      <c r="R57" s="14">
        <f t="shared" si="15"/>
        <v>12</v>
      </c>
      <c r="S57" s="158" t="str">
        <f>IF(G57="","",(IF(AND(E56&amp;E57="WW",OR(Q56&amp;Q57="SC",Q56&amp;Q57="CC")),"Y",IF(AND(E55&amp;E56&amp;E57="WLW",AU57&lt;&gt;"B",OR(E55&amp;E56&amp;E57="SCC",E55&amp;E56&amp;E57="CCC")),"Y","N"))))</f>
        <v/>
      </c>
      <c r="T57" s="14" t="str">
        <f>IF(G57="","",IF(AND(L56&amp;L57="WW",OR(Q56&amp;Q57="SC",Q56&amp;Q57="CC")),"Y",IF(AND(L55&amp;L56&amp;L57="WLW",AW57&lt;&gt;"B",OR(Q55&amp;Q56&amp;Q57="SCC",Q55&amp;Q56&amp;Q57="CCC")),"Y","N")))</f>
        <v/>
      </c>
      <c r="U57" s="14" t="str">
        <f t="shared" si="16"/>
        <v/>
      </c>
      <c r="V57" s="14">
        <f t="shared" si="40"/>
        <v>0</v>
      </c>
      <c r="W57" s="14">
        <f t="shared" si="41"/>
        <v>0</v>
      </c>
      <c r="X57" s="14">
        <f>IF(J57="B",1,IF(REPLACE(J57,1,1,"")="",0,REPLACE(J57,1,1,"")))</f>
        <v>0</v>
      </c>
      <c r="Y57" s="14">
        <f>IF(K57="B",1,IF(REPLACE(K57,1,1,"")="",0,REPLACE(K57,1,1,"")))</f>
        <v>0</v>
      </c>
      <c r="Z57" s="14">
        <f t="shared" si="17"/>
        <v>0</v>
      </c>
      <c r="AA57" s="14">
        <f t="shared" si="18"/>
        <v>0</v>
      </c>
      <c r="AB57" s="46" t="str">
        <f t="shared" si="19"/>
        <v>N</v>
      </c>
      <c r="AC57" s="46" t="str">
        <f t="shared" si="20"/>
        <v>N</v>
      </c>
      <c r="AD57" s="46" t="str">
        <f t="shared" si="21"/>
        <v>N</v>
      </c>
      <c r="AE57" s="141" t="str">
        <f>IF(AK57="T-T",IF(G55="B",AU57,""),IF(AK57="T-C",IF(G56="B",AU57,""),IF(AK57="T-B",IF(G56="P",AU57,""),"")))</f>
        <v/>
      </c>
      <c r="AF57" s="141" t="str">
        <f>IF(AK57="T-T",IF(G55="P",AU57,""),IF(AK57="T-C",IF(G56="P",AU57,""),IF(AK57="T-B",IF(G56="B",AU57,""),"")))</f>
        <v/>
      </c>
      <c r="AG57" s="141" t="str">
        <f>IF(AK57="T-T",IF(G55="B",AW57,""),IF(AK57="T-C",IF(G56="B",AW57,""),IF(AK57="T-B",IF(G56="P",AW57,""),"")))</f>
        <v/>
      </c>
      <c r="AH57" s="141" t="str">
        <f>IF(AK57="T-T",IF(G55="P",AW57,""),IF(AK57="T-C",IF(G56="P",AW57,""),IF(AK57="T-B",IF(G56="B",AW57,""),"")))</f>
        <v/>
      </c>
      <c r="AK57" s="14" t="str">
        <f>IF(G56="","",IF(AB57="Y","T-C",IF(AC57="Y","T-B",IF(AD57="Y","T-T",IF(AK56="PD","PD",IF(OR(AND(AK56="T-T",AK55="T-T",L55&amp;L56="LL"),AND(OR(AK56="T-B",AK56="T-C"),L56="L")),"PD",AK56))))))</f>
        <v/>
      </c>
      <c r="AL57" s="14" t="str">
        <f t="shared" si="22"/>
        <v/>
      </c>
      <c r="AM57" s="14" t="str">
        <f>IF(Dashboard!N57="P",IF(AM56="",1,AM56+1),"")</f>
        <v/>
      </c>
      <c r="AN57" s="14" t="str">
        <f>IF(Dashboard!N57="B",IF(AN56="",1,AN56+1),"")</f>
        <v/>
      </c>
      <c r="AO57" s="14" t="str">
        <f t="shared" si="38"/>
        <v>00000</v>
      </c>
      <c r="AP57" s="14" t="str">
        <f t="shared" si="38"/>
        <v>00000</v>
      </c>
      <c r="AQ57" s="14" t="str">
        <f t="shared" si="31"/>
        <v>000000</v>
      </c>
      <c r="AR57" s="14" t="str">
        <f t="shared" si="32"/>
        <v>000000</v>
      </c>
      <c r="AS57" s="14" t="str">
        <f t="shared" si="23"/>
        <v>B</v>
      </c>
      <c r="AT57" s="14" t="str">
        <f>IF(C56="",D56,C56)&amp;E56</f>
        <v/>
      </c>
      <c r="AU57" s="14" t="str">
        <f>IF(OR(Q57="S",S56="Y"),"B",IFERROR(VLOOKUP(AT57,$BF$3:$BG$100,2,FALSE),""))</f>
        <v/>
      </c>
      <c r="AV57" s="14" t="str">
        <f>IF(J56="",K56,J56)&amp;L56</f>
        <v/>
      </c>
      <c r="AW57" s="14" t="str">
        <f t="shared" si="29"/>
        <v/>
      </c>
      <c r="AX57" s="14">
        <f t="shared" si="35"/>
        <v>1</v>
      </c>
      <c r="AY57" s="14" t="str">
        <f t="shared" si="39"/>
        <v/>
      </c>
    </row>
    <row r="58" spans="1:51" ht="15.75" thickBot="1" x14ac:dyDescent="0.3">
      <c r="A58" s="148" t="str">
        <f>IF(G57="","",IF(AND(D58="",K58=""),"P"&amp;(V58+X58),IF(AND(C58="",J58=""),"B"&amp;(W58+Y58),IF(AND(C58="",K58=""),IF(W58&gt;X58,"B"&amp;(W58-X58),IF(W58=X58,"NB","P"&amp;(X58-W58))),IF(AND(D58="",J58=""),IF(V58&gt;Y58,"P"&amp;(V58-Y58),IF(V58=Y58,"NB","B"&amp;(Y58-V58))))))))</f>
        <v/>
      </c>
      <c r="B58" s="38" t="str">
        <f>IF(G57="","",IF(AK57=AK58,"",AK58))</f>
        <v/>
      </c>
      <c r="C58" s="149" t="str">
        <f>IF(G57="","",IF(AK58="PD",IF(AS58="P",AU58,""),AE58))</f>
        <v/>
      </c>
      <c r="D58" s="150" t="str">
        <f>IF(G57="","",IF(AK58="PD",IF(AS58="B",AU58,""),AF58))</f>
        <v/>
      </c>
      <c r="E58" s="151" t="str">
        <f t="shared" si="10"/>
        <v/>
      </c>
      <c r="G58" s="67" t="str">
        <f>IF(Dashboard!N58="","",Dashboard!N58)</f>
        <v/>
      </c>
      <c r="I58" s="148" t="str">
        <f t="shared" si="11"/>
        <v/>
      </c>
      <c r="J58" s="156" t="str">
        <f>IF(G57="","",IF(AL58="TG",IF(G56="B",IF(AND(AW58=C58,LEN(C58)&gt;0,NOT(C58="B")),LEFT(C58)&amp;(IF((AX58-3)&lt;0,"",AX58-3)),AW58),""),AG58))</f>
        <v/>
      </c>
      <c r="K58" s="157" t="str">
        <f>IF(G57="","",IF(AL58="TG",IF(G56="P",IF(AND(AW58=D58,LEN(D58)&gt;0,NOT(C58="B")),LEFT(D58)&amp;IF((AX58-3)&lt;0,"",AX58-3),AW58),""),AH58))</f>
        <v/>
      </c>
      <c r="L58" s="140" t="str">
        <f t="shared" si="12"/>
        <v/>
      </c>
      <c r="M58" s="140" t="str">
        <f>IF(G58="","",IF(L58="W",0+AY58,0-AY58)+IF(E58="W",0+AX58,0-AX58)+IF(Q58="S",0,M57))</f>
        <v/>
      </c>
      <c r="N58" s="135" t="str">
        <f t="shared" si="13"/>
        <v/>
      </c>
      <c r="O58" s="158" t="str">
        <f>IF(G58="","",IF(A58="NB",O57,IF(N58="",SUM($N$5:$N58)+M58,SUM($N$5:$N58))))</f>
        <v/>
      </c>
      <c r="P58" s="158" t="e">
        <f t="shared" si="14"/>
        <v>#VALUE!</v>
      </c>
      <c r="Q58" s="14" t="str">
        <f t="shared" si="26"/>
        <v/>
      </c>
      <c r="S58" s="158" t="str">
        <f>IF(G58="","",(IF(AND(E57&amp;E58="WW",OR(Q57&amp;Q58="SC",Q57&amp;Q58="CC")),"Y",IF(AND(E56&amp;E57&amp;E58="WLW",AU58&lt;&gt;"B",OR(E56&amp;E57&amp;E58="SCC",E56&amp;E57&amp;E58="CCC")),"Y","N"))))</f>
        <v/>
      </c>
      <c r="T58" s="14" t="str">
        <f>IF(G58="","",IF(AND(L57&amp;L58="WW",OR(Q57&amp;Q58="SC",Q57&amp;Q58="CC")),"Y",IF(AND(L56&amp;L57&amp;L58="WLW",AW58&lt;&gt;"B",OR(Q56&amp;Q57&amp;Q58="SCC",Q56&amp;Q57&amp;Q58="CCC")),"Y","N")))</f>
        <v/>
      </c>
      <c r="U58" s="14" t="str">
        <f t="shared" si="16"/>
        <v/>
      </c>
      <c r="V58" s="14">
        <f t="shared" si="40"/>
        <v>0</v>
      </c>
      <c r="W58" s="14">
        <f t="shared" si="41"/>
        <v>0</v>
      </c>
      <c r="X58" s="14">
        <f>IF(J58="B",1,IF(REPLACE(J58,1,1,"")="",0,REPLACE(J58,1,1,"")))</f>
        <v>0</v>
      </c>
      <c r="Y58" s="14">
        <f>IF(K58="B",1,IF(REPLACE(K58,1,1,"")="",0,REPLACE(K58,1,1,"")))</f>
        <v>0</v>
      </c>
      <c r="Z58" s="14">
        <f t="shared" si="17"/>
        <v>0</v>
      </c>
      <c r="AA58" s="14">
        <f t="shared" si="18"/>
        <v>0</v>
      </c>
      <c r="AB58" s="46" t="str">
        <f t="shared" si="19"/>
        <v>N</v>
      </c>
      <c r="AC58" s="46" t="str">
        <f t="shared" si="20"/>
        <v>N</v>
      </c>
      <c r="AD58" s="46" t="str">
        <f t="shared" si="21"/>
        <v>N</v>
      </c>
      <c r="AE58" s="141" t="str">
        <f>IF(AK58="T-T",IF(G56="B",AU58,""),IF(AK58="T-C",IF(G57="B",AU58,""),IF(AK58="T-B",IF(G57="P",AU58,""),"")))</f>
        <v/>
      </c>
      <c r="AF58" s="141" t="str">
        <f>IF(AK58="T-T",IF(G56="P",AU58,""),IF(AK58="T-C",IF(G57="P",AU58,""),IF(AK58="T-B",IF(G57="B",AU58,""),"")))</f>
        <v/>
      </c>
      <c r="AG58" s="141" t="str">
        <f>IF(AK58="T-T",IF(G56="B",AW58,""),IF(AK58="T-C",IF(G57="B",AW58,""),IF(AK58="T-B",IF(G57="P",AW58,""),"")))</f>
        <v/>
      </c>
      <c r="AH58" s="141" t="str">
        <f>IF(AK58="T-T",IF(G56="P",AW58,""),IF(AK58="T-C",IF(G57="P",AW58,""),IF(AK58="T-B",IF(G57="B",AW58,""),"")))</f>
        <v/>
      </c>
      <c r="AK58" s="14" t="str">
        <f>IF(G57="","",IF(AB58="Y","T-C",IF(AC58="Y","T-B",IF(AD58="Y","T-T",IF(AK57="PD","PD",IF(OR(AND(AK57="T-T",AK56="T-T",L56&amp;L57="LL"),AND(OR(AK57="T-B",AK57="T-C"),L57="L")),"PD",AK57))))))</f>
        <v/>
      </c>
      <c r="AL58" s="14" t="str">
        <f t="shared" si="22"/>
        <v/>
      </c>
      <c r="AM58" s="14" t="str">
        <f>IF(Dashboard!N58="P",IF(AM57="",1,AM57+1),"")</f>
        <v/>
      </c>
      <c r="AN58" s="14" t="str">
        <f>IF(Dashboard!N58="B",IF(AN57="",1,AN57+1),"")</f>
        <v/>
      </c>
      <c r="AO58" s="14" t="str">
        <f t="shared" ref="AO58:AP73" si="42">IF(AM53="",0,AM53)&amp;IF(AM54="",0,AM54)&amp;IF(AM55="",0,AM55)&amp;IF(AM56="",0,AM56)&amp;IF(AM57="",0,AM57)</f>
        <v>00000</v>
      </c>
      <c r="AP58" s="14" t="str">
        <f t="shared" si="42"/>
        <v>00000</v>
      </c>
      <c r="AQ58" s="14" t="str">
        <f t="shared" si="31"/>
        <v>000000</v>
      </c>
      <c r="AR58" s="14" t="str">
        <f t="shared" si="32"/>
        <v>000000</v>
      </c>
      <c r="AS58" s="14" t="str">
        <f t="shared" si="23"/>
        <v>B</v>
      </c>
      <c r="AT58" s="14" t="str">
        <f>IF(C57="",D57,C57)&amp;E57</f>
        <v/>
      </c>
      <c r="AU58" s="14" t="str">
        <f>IF(OR(Q58="S",S57="Y"),"B",IFERROR(VLOOKUP(AT58,$BF$3:$BG$100,2,FALSE),""))</f>
        <v/>
      </c>
      <c r="AV58" s="14" t="str">
        <f>IF(J57="",K57,J57)&amp;L57</f>
        <v/>
      </c>
      <c r="AW58" s="14" t="str">
        <f t="shared" si="29"/>
        <v/>
      </c>
      <c r="AX58" s="14">
        <f t="shared" si="35"/>
        <v>1</v>
      </c>
      <c r="AY58" s="14" t="str">
        <f t="shared" si="39"/>
        <v/>
      </c>
    </row>
    <row r="59" spans="1:51" ht="15.75" thickBot="1" x14ac:dyDescent="0.3">
      <c r="A59" s="148" t="str">
        <f>IF(G58="","",IF(AND(D59="",K59=""),"P"&amp;(V59+X59),IF(AND(C59="",J59=""),"B"&amp;(W59+Y59),IF(AND(C59="",K59=""),IF(W59&gt;X59,"B"&amp;(W59-X59),IF(W59=X59,"NB","P"&amp;(X59-W59))),IF(AND(D59="",J59=""),IF(V59&gt;Y59,"P"&amp;(V59-Y59),IF(V59=Y59,"NB","B"&amp;(Y59-V59))))))))</f>
        <v/>
      </c>
      <c r="B59" s="38" t="str">
        <f>IF(G58="","",IF(AK58=AK59,"",AK59))</f>
        <v/>
      </c>
      <c r="C59" s="149" t="str">
        <f>IF(G58="","",IF(AK59="PD",IF(AS59="P",AU59,""),AE59))</f>
        <v/>
      </c>
      <c r="D59" s="150" t="str">
        <f>IF(G58="","",IF(AK59="PD",IF(AS59="B",AU59,""),AF59))</f>
        <v/>
      </c>
      <c r="E59" s="151" t="str">
        <f t="shared" si="10"/>
        <v/>
      </c>
      <c r="G59" s="67" t="str">
        <f>IF(Dashboard!N59="","",Dashboard!N59)</f>
        <v/>
      </c>
      <c r="I59" s="148" t="str">
        <f t="shared" si="11"/>
        <v/>
      </c>
      <c r="J59" s="156" t="str">
        <f>IF(G58="","",IF(AL59="TG",IF(G57="B",IF(AND(AW59=C59,LEN(C59)&gt;0,NOT(C59="B")),LEFT(C59)&amp;(IF((AX59-3)&lt;0,"",AX59-3)),AW59),""),AG59))</f>
        <v/>
      </c>
      <c r="K59" s="157" t="str">
        <f>IF(G58="","",IF(AL59="TG",IF(G57="P",IF(AND(AW59=D59,LEN(D59)&gt;0,NOT(C59="B")),LEFT(D59)&amp;IF((AX59-3)&lt;0,"",AX59-3),AW59),""),AH59))</f>
        <v/>
      </c>
      <c r="L59" s="140" t="str">
        <f t="shared" si="12"/>
        <v/>
      </c>
      <c r="M59" s="140" t="str">
        <f>IF(G59="","",IF(L59="W",0+AY59,0-AY59)+IF(E59="W",0+AX59,0-AX59)+IF(Q59="S",0,M58))</f>
        <v/>
      </c>
      <c r="N59" s="135" t="str">
        <f t="shared" si="13"/>
        <v/>
      </c>
      <c r="O59" s="158" t="str">
        <f>IF(G59="","",IF(A59="NB",O58,IF(N59="",SUM($N$5:$N59)+M59,SUM($N$5:$N59))))</f>
        <v/>
      </c>
      <c r="P59" s="158" t="e">
        <f t="shared" si="14"/>
        <v>#VALUE!</v>
      </c>
      <c r="Q59" s="14" t="str">
        <f t="shared" si="26"/>
        <v/>
      </c>
      <c r="S59" s="158" t="str">
        <f>IF(G59="","",(IF(AND(E58&amp;E59="WW",OR(Q58&amp;Q59="SC",Q58&amp;Q59="CC")),"Y",IF(AND(E57&amp;E58&amp;E59="WLW",AU59&lt;&gt;"B",OR(E57&amp;E58&amp;E59="SCC",E57&amp;E58&amp;E59="CCC")),"Y","N"))))</f>
        <v/>
      </c>
      <c r="T59" s="14" t="str">
        <f>IF(G59="","",IF(AND(L58&amp;L59="WW",OR(Q58&amp;Q59="SC",Q58&amp;Q59="CC")),"Y",IF(AND(L57&amp;L58&amp;L59="WLW",AW59&lt;&gt;"B",OR(Q57&amp;Q58&amp;Q59="SCC",Q57&amp;Q58&amp;Q59="CCC")),"Y","N")))</f>
        <v/>
      </c>
      <c r="U59" s="14" t="str">
        <f t="shared" si="16"/>
        <v/>
      </c>
      <c r="V59" s="14">
        <f t="shared" si="40"/>
        <v>0</v>
      </c>
      <c r="W59" s="14">
        <f t="shared" si="41"/>
        <v>0</v>
      </c>
      <c r="X59" s="14">
        <f>IF(J59="B",1,IF(REPLACE(J59,1,1,"")="",0,REPLACE(J59,1,1,"")))</f>
        <v>0</v>
      </c>
      <c r="Y59" s="14">
        <f>IF(K59="B",1,IF(REPLACE(K59,1,1,"")="",0,REPLACE(K59,1,1,"")))</f>
        <v>0</v>
      </c>
      <c r="Z59" s="14">
        <f t="shared" si="17"/>
        <v>0</v>
      </c>
      <c r="AA59" s="14">
        <f t="shared" si="18"/>
        <v>0</v>
      </c>
      <c r="AB59" s="46" t="str">
        <f t="shared" si="19"/>
        <v>N</v>
      </c>
      <c r="AC59" s="46" t="str">
        <f t="shared" si="20"/>
        <v>N</v>
      </c>
      <c r="AD59" s="46" t="str">
        <f t="shared" si="21"/>
        <v>N</v>
      </c>
      <c r="AE59" s="141" t="str">
        <f>IF(AK59="T-T",IF(G57="B",AU59,""),IF(AK59="T-C",IF(G58="B",AU59,""),IF(AK59="T-B",IF(G58="P",AU59,""),"")))</f>
        <v/>
      </c>
      <c r="AF59" s="141" t="str">
        <f>IF(AK59="T-T",IF(G57="P",AU59,""),IF(AK59="T-C",IF(G58="P",AU59,""),IF(AK59="T-B",IF(G58="B",AU59,""),"")))</f>
        <v/>
      </c>
      <c r="AG59" s="141" t="str">
        <f>IF(AK59="T-T",IF(G57="B",AW59,""),IF(AK59="T-C",IF(G58="B",AW59,""),IF(AK59="T-B",IF(G58="P",AW59,""),"")))</f>
        <v/>
      </c>
      <c r="AH59" s="141" t="str">
        <f>IF(AK59="T-T",IF(G57="P",AW59,""),IF(AK59="T-C",IF(G58="P",AW59,""),IF(AK59="T-B",IF(G58="B",AW59,""),"")))</f>
        <v/>
      </c>
      <c r="AK59" s="14" t="str">
        <f>IF(G58="","",IF(AB59="Y","T-C",IF(AC59="Y","T-B",IF(AD59="Y","T-T",IF(AK58="PD","PD",IF(OR(AND(AK58="T-T",AK57="T-T",L57&amp;L58="LL"),AND(OR(AK58="T-B",AK58="T-C"),L58="L")),"PD",AK58))))))</f>
        <v/>
      </c>
      <c r="AL59" s="14" t="str">
        <f t="shared" si="22"/>
        <v/>
      </c>
      <c r="AM59" s="14" t="str">
        <f>IF(Dashboard!N59="P",IF(AM58="",1,AM58+1),"")</f>
        <v/>
      </c>
      <c r="AN59" s="14" t="str">
        <f>IF(Dashboard!N59="B",IF(AN58="",1,AN58+1),"")</f>
        <v/>
      </c>
      <c r="AO59" s="14" t="str">
        <f t="shared" si="42"/>
        <v>00000</v>
      </c>
      <c r="AP59" s="14" t="str">
        <f t="shared" si="42"/>
        <v>00000</v>
      </c>
      <c r="AQ59" s="14" t="str">
        <f t="shared" si="31"/>
        <v>000000</v>
      </c>
      <c r="AR59" s="14" t="str">
        <f t="shared" si="32"/>
        <v>000000</v>
      </c>
      <c r="AS59" s="14" t="str">
        <f t="shared" si="23"/>
        <v>B</v>
      </c>
      <c r="AT59" s="14" t="str">
        <f>IF(C58="",D58,C58)&amp;E58</f>
        <v/>
      </c>
      <c r="AU59" s="14" t="str">
        <f>IF(OR(Q59="S",S58="Y"),"B",IFERROR(VLOOKUP(AT59,$BF$3:$BG$100,2,FALSE),""))</f>
        <v/>
      </c>
      <c r="AV59" s="14" t="str">
        <f>IF(J58="",K58,J58)&amp;L58</f>
        <v/>
      </c>
      <c r="AW59" s="14" t="str">
        <f t="shared" si="29"/>
        <v/>
      </c>
      <c r="AX59" s="14">
        <f t="shared" si="35"/>
        <v>1</v>
      </c>
      <c r="AY59" s="14" t="str">
        <f t="shared" si="39"/>
        <v/>
      </c>
    </row>
    <row r="60" spans="1:51" ht="15.75" thickBot="1" x14ac:dyDescent="0.3">
      <c r="A60" s="148" t="str">
        <f>IF(G59="","",IF(AND(D60="",K60=""),"P"&amp;(V60+X60),IF(AND(C60="",J60=""),"B"&amp;(W60+Y60),IF(AND(C60="",K60=""),IF(W60&gt;X60,"B"&amp;(W60-X60),IF(W60=X60,"NB","P"&amp;(X60-W60))),IF(AND(D60="",J60=""),IF(V60&gt;Y60,"P"&amp;(V60-Y60),IF(V60=Y60,"NB","B"&amp;(Y60-V60))))))))</f>
        <v/>
      </c>
      <c r="B60" s="38" t="str">
        <f>IF(G59="","",IF(AK59=AK60,"",AK60))</f>
        <v/>
      </c>
      <c r="C60" s="149" t="str">
        <f>IF(G59="","",IF(AK60="PD",IF(AS60="P",AU60,""),AE60))</f>
        <v/>
      </c>
      <c r="D60" s="150" t="str">
        <f>IF(G59="","",IF(AK60="PD",IF(AS60="B",AU60,""),AF60))</f>
        <v/>
      </c>
      <c r="E60" s="151" t="str">
        <f t="shared" si="10"/>
        <v/>
      </c>
      <c r="G60" s="67" t="str">
        <f>IF(Dashboard!N60="","",Dashboard!N60)</f>
        <v/>
      </c>
      <c r="I60" s="148" t="str">
        <f t="shared" si="11"/>
        <v/>
      </c>
      <c r="J60" s="156" t="str">
        <f>IF(G59="","",IF(AL60="TG",IF(G58="B",IF(AND(AW60=C60,LEN(C60)&gt;0,NOT(C60="B")),LEFT(C60)&amp;(IF((AX60-3)&lt;0,"",AX60-3)),AW60),""),AG60))</f>
        <v/>
      </c>
      <c r="K60" s="157" t="str">
        <f>IF(G59="","",IF(AL60="TG",IF(G58="P",IF(AND(AW60=D60,LEN(D60)&gt;0,NOT(C60="B")),LEFT(D60)&amp;IF((AX60-3)&lt;0,"",AX60-3),AW60),""),AH60))</f>
        <v/>
      </c>
      <c r="L60" s="140" t="str">
        <f t="shared" si="12"/>
        <v/>
      </c>
      <c r="M60" s="140" t="str">
        <f>IF(G60="","",IF(L60="W",0+AY60,0-AY60)+IF(E60="W",0+AX60,0-AX60)+IF(Q60="S",0,M59))</f>
        <v/>
      </c>
      <c r="N60" s="135" t="str">
        <f t="shared" si="13"/>
        <v/>
      </c>
      <c r="O60" s="158" t="str">
        <f>IF(G60="","",IF(A60="NB",O59,IF(N60="",SUM($N$5:$N60)+M60,SUM($N$5:$N60))))</f>
        <v/>
      </c>
      <c r="P60" s="158" t="e">
        <f t="shared" si="14"/>
        <v>#VALUE!</v>
      </c>
      <c r="Q60" s="14" t="str">
        <f t="shared" si="26"/>
        <v/>
      </c>
      <c r="S60" s="158" t="str">
        <f>IF(G60="","",(IF(AND(E59&amp;E60="WW",OR(Q59&amp;Q60="SC",Q59&amp;Q60="CC")),"Y",IF(AND(E58&amp;E59&amp;E60="WLW",AU60&lt;&gt;"B",OR(E58&amp;E59&amp;E60="SCC",E58&amp;E59&amp;E60="CCC")),"Y","N"))))</f>
        <v/>
      </c>
      <c r="T60" s="14" t="str">
        <f>IF(G60="","",IF(AND(L59&amp;L60="WW",OR(Q59&amp;Q60="SC",Q59&amp;Q60="CC")),"Y",IF(AND(L58&amp;L59&amp;L60="WLW",AW60&lt;&gt;"B",OR(Q58&amp;Q59&amp;Q60="SCC",Q58&amp;Q59&amp;Q60="CCC")),"Y","N")))</f>
        <v/>
      </c>
      <c r="U60" s="14" t="str">
        <f t="shared" si="16"/>
        <v/>
      </c>
      <c r="V60" s="14">
        <f t="shared" si="40"/>
        <v>0</v>
      </c>
      <c r="W60" s="14">
        <f t="shared" si="41"/>
        <v>0</v>
      </c>
      <c r="X60" s="14">
        <f>IF(J60="B",1,IF(REPLACE(J60,1,1,"")="",0,REPLACE(J60,1,1,"")))</f>
        <v>0</v>
      </c>
      <c r="Y60" s="14">
        <f>IF(K60="B",1,IF(REPLACE(K60,1,1,"")="",0,REPLACE(K60,1,1,"")))</f>
        <v>0</v>
      </c>
      <c r="Z60" s="14">
        <f t="shared" si="17"/>
        <v>0</v>
      </c>
      <c r="AA60" s="14">
        <f t="shared" si="18"/>
        <v>0</v>
      </c>
      <c r="AB60" s="46" t="str">
        <f t="shared" si="19"/>
        <v>N</v>
      </c>
      <c r="AC60" s="46" t="str">
        <f t="shared" si="20"/>
        <v>N</v>
      </c>
      <c r="AD60" s="46" t="str">
        <f t="shared" si="21"/>
        <v>N</v>
      </c>
      <c r="AE60" s="141" t="str">
        <f>IF(AK60="T-T",IF(G58="B",AU60,""),IF(AK60="T-C",IF(G59="B",AU60,""),IF(AK60="T-B",IF(G59="P",AU60,""),"")))</f>
        <v/>
      </c>
      <c r="AF60" s="141" t="str">
        <f>IF(AK60="T-T",IF(G58="P",AU60,""),IF(AK60="T-C",IF(G59="P",AU60,""),IF(AK60="T-B",IF(G59="B",AU60,""),"")))</f>
        <v/>
      </c>
      <c r="AG60" s="141" t="str">
        <f>IF(AK60="T-T",IF(G58="B",AW60,""),IF(AK60="T-C",IF(G59="B",AW60,""),IF(AK60="T-B",IF(G59="P",AW60,""),"")))</f>
        <v/>
      </c>
      <c r="AH60" s="141" t="str">
        <f>IF(AK60="T-T",IF(G58="P",AW60,""),IF(AK60="T-C",IF(G59="P",AW60,""),IF(AK60="T-B",IF(G59="B",AW60,""),"")))</f>
        <v/>
      </c>
      <c r="AK60" s="14" t="str">
        <f>IF(G59="","",IF(AB60="Y","T-C",IF(AC60="Y","T-B",IF(AD60="Y","T-T",IF(AK59="PD","PD",IF(OR(AND(AK59="T-T",AK58="T-T",L58&amp;L59="LL"),AND(OR(AK59="T-B",AK59="T-C"),L59="L")),"PD",AK59))))))</f>
        <v/>
      </c>
      <c r="AL60" s="14" t="str">
        <f t="shared" si="22"/>
        <v/>
      </c>
      <c r="AM60" s="14" t="str">
        <f>IF(Dashboard!N60="P",IF(AM59="",1,AM59+1),"")</f>
        <v/>
      </c>
      <c r="AN60" s="14" t="str">
        <f>IF(Dashboard!N60="B",IF(AN59="",1,AN59+1),"")</f>
        <v/>
      </c>
      <c r="AO60" s="14" t="str">
        <f t="shared" si="42"/>
        <v>00000</v>
      </c>
      <c r="AP60" s="14" t="str">
        <f t="shared" si="42"/>
        <v>00000</v>
      </c>
      <c r="AQ60" s="14" t="str">
        <f t="shared" si="31"/>
        <v>000000</v>
      </c>
      <c r="AR60" s="14" t="str">
        <f t="shared" si="32"/>
        <v>000000</v>
      </c>
      <c r="AS60" s="14" t="str">
        <f t="shared" si="23"/>
        <v>B</v>
      </c>
      <c r="AT60" s="14" t="str">
        <f>IF(C59="",D59,C59)&amp;E59</f>
        <v/>
      </c>
      <c r="AU60" s="14" t="str">
        <f>IF(OR(Q60="S",S59="Y"),"B",IFERROR(VLOOKUP(AT60,$BF$3:$BG$100,2,FALSE),""))</f>
        <v/>
      </c>
      <c r="AV60" s="14" t="str">
        <f>IF(J59="",K59,J59)&amp;L59</f>
        <v/>
      </c>
      <c r="AW60" s="14" t="str">
        <f t="shared" si="29"/>
        <v/>
      </c>
      <c r="AX60" s="14">
        <f t="shared" si="35"/>
        <v>1</v>
      </c>
      <c r="AY60" s="14" t="str">
        <f t="shared" si="39"/>
        <v/>
      </c>
    </row>
    <row r="61" spans="1:51" ht="15.75" thickBot="1" x14ac:dyDescent="0.3">
      <c r="A61" s="148" t="str">
        <f>IF(G60="","",IF(AND(D61="",K61=""),"P"&amp;(V61+X61),IF(AND(C61="",J61=""),"B"&amp;(W61+Y61),IF(AND(C61="",K61=""),IF(W61&gt;X61,"B"&amp;(W61-X61),IF(W61=X61,"NB","P"&amp;(X61-W61))),IF(AND(D61="",J61=""),IF(V61&gt;Y61,"P"&amp;(V61-Y61),IF(V61=Y61,"NB","B"&amp;(Y61-V61))))))))</f>
        <v/>
      </c>
      <c r="B61" s="38" t="str">
        <f>IF(G60="","",IF(AK60=AK61,"",AK61))</f>
        <v/>
      </c>
      <c r="C61" s="149" t="str">
        <f>IF(G60="","",IF(AK61="PD",IF(AS61="P",AU61,""),AE61))</f>
        <v/>
      </c>
      <c r="D61" s="150" t="str">
        <f>IF(G60="","",IF(AK61="PD",IF(AS61="B",AU61,""),AF61))</f>
        <v/>
      </c>
      <c r="E61" s="151" t="str">
        <f t="shared" si="10"/>
        <v/>
      </c>
      <c r="G61" s="67" t="str">
        <f>IF(Dashboard!N61="","",Dashboard!N61)</f>
        <v/>
      </c>
      <c r="I61" s="148" t="str">
        <f t="shared" si="11"/>
        <v/>
      </c>
      <c r="J61" s="156" t="str">
        <f>IF(G60="","",IF(AL61="TG",IF(G59="B",IF(AND(AW61=C61,LEN(C61)&gt;0,NOT(C61="B")),LEFT(C61)&amp;(IF((AX61-3)&lt;0,"",AX61-3)),AW61),""),AG61))</f>
        <v/>
      </c>
      <c r="K61" s="157" t="str">
        <f>IF(G60="","",IF(AL61="TG",IF(G59="P",IF(AND(AW61=D61,LEN(D61)&gt;0,NOT(C61="B")),LEFT(D61)&amp;IF((AX61-3)&lt;0,"",AX61-3),AW61),""),AH61))</f>
        <v/>
      </c>
      <c r="L61" s="140" t="str">
        <f t="shared" si="12"/>
        <v/>
      </c>
      <c r="M61" s="140" t="str">
        <f>IF(G61="","",IF(L61="W",0+AY61,0-AY61)+IF(E61="W",0+AX61,0-AX61)+IF(Q61="S",0,M60))</f>
        <v/>
      </c>
      <c r="N61" s="135" t="str">
        <f t="shared" si="13"/>
        <v/>
      </c>
      <c r="O61" s="158" t="str">
        <f>IF(G61="","",IF(A61="NB",O60,IF(N61="",SUM($N$5:$N61)+M61,SUM($N$5:$N61))))</f>
        <v/>
      </c>
      <c r="P61" s="158" t="e">
        <f t="shared" si="14"/>
        <v>#VALUE!</v>
      </c>
      <c r="Q61" s="14" t="str">
        <f t="shared" si="26"/>
        <v/>
      </c>
      <c r="S61" s="158" t="str">
        <f>IF(G61="","",(IF(AND(E60&amp;E61="WW",OR(Q60&amp;Q61="SC",Q60&amp;Q61="CC")),"Y",IF(AND(E59&amp;E60&amp;E61="WLW",AU61&lt;&gt;"B",OR(E59&amp;E60&amp;E61="SCC",E59&amp;E60&amp;E61="CCC")),"Y","N"))))</f>
        <v/>
      </c>
      <c r="T61" s="14" t="str">
        <f>IF(G61="","",IF(AND(L60&amp;L61="WW",OR(Q60&amp;Q61="SC",Q60&amp;Q61="CC")),"Y",IF(AND(L59&amp;L60&amp;L61="WLW",AW61&lt;&gt;"B",OR(Q59&amp;Q60&amp;Q61="SCC",Q59&amp;Q60&amp;Q61="CCC")),"Y","N")))</f>
        <v/>
      </c>
      <c r="U61" s="14" t="str">
        <f t="shared" si="16"/>
        <v/>
      </c>
      <c r="V61" s="14">
        <f t="shared" si="40"/>
        <v>0</v>
      </c>
      <c r="W61" s="14">
        <f t="shared" si="41"/>
        <v>0</v>
      </c>
      <c r="X61" s="14">
        <f>IF(J61="B",1,IF(REPLACE(J61,1,1,"")="",0,REPLACE(J61,1,1,"")))</f>
        <v>0</v>
      </c>
      <c r="Y61" s="14">
        <f>IF(K61="B",1,IF(REPLACE(K61,1,1,"")="",0,REPLACE(K61,1,1,"")))</f>
        <v>0</v>
      </c>
      <c r="Z61" s="14">
        <f t="shared" si="17"/>
        <v>0</v>
      </c>
      <c r="AA61" s="14">
        <f t="shared" si="18"/>
        <v>0</v>
      </c>
      <c r="AB61" s="46" t="str">
        <f t="shared" si="19"/>
        <v>N</v>
      </c>
      <c r="AC61" s="46" t="str">
        <f t="shared" si="20"/>
        <v>N</v>
      </c>
      <c r="AD61" s="46" t="str">
        <f t="shared" si="21"/>
        <v>N</v>
      </c>
      <c r="AE61" s="141" t="str">
        <f>IF(AK61="T-T",IF(G59="B",AU61,""),IF(AK61="T-C",IF(G60="B",AU61,""),IF(AK61="T-B",IF(G60="P",AU61,""),"")))</f>
        <v/>
      </c>
      <c r="AF61" s="141" t="str">
        <f>IF(AK61="T-T",IF(G59="P",AU61,""),IF(AK61="T-C",IF(G60="P",AU61,""),IF(AK61="T-B",IF(G60="B",AU61,""),"")))</f>
        <v/>
      </c>
      <c r="AG61" s="141" t="str">
        <f>IF(AK61="T-T",IF(G59="B",AW61,""),IF(AK61="T-C",IF(G60="B",AW61,""),IF(AK61="T-B",IF(G60="P",AW61,""),"")))</f>
        <v/>
      </c>
      <c r="AH61" s="141" t="str">
        <f>IF(AK61="T-T",IF(G59="P",AW61,""),IF(AK61="T-C",IF(G60="P",AW61,""),IF(AK61="T-B",IF(G60="B",AW61,""),"")))</f>
        <v/>
      </c>
      <c r="AK61" s="14" t="str">
        <f>IF(G60="","",IF(AB61="Y","T-C",IF(AC61="Y","T-B",IF(AD61="Y","T-T",IF(AK60="PD","PD",IF(OR(AND(AK60="T-T",AK59="T-T",L59&amp;L60="LL"),AND(OR(AK60="T-B",AK60="T-C"),L60="L")),"PD",AK60))))))</f>
        <v/>
      </c>
      <c r="AL61" s="14" t="str">
        <f t="shared" si="22"/>
        <v/>
      </c>
      <c r="AM61" s="14" t="str">
        <f>IF(Dashboard!N61="P",IF(AM60="",1,AM60+1),"")</f>
        <v/>
      </c>
      <c r="AN61" s="14" t="str">
        <f>IF(Dashboard!N61="B",IF(AN60="",1,AN60+1),"")</f>
        <v/>
      </c>
      <c r="AO61" s="14" t="str">
        <f t="shared" si="42"/>
        <v>00000</v>
      </c>
      <c r="AP61" s="14" t="str">
        <f t="shared" si="42"/>
        <v>00000</v>
      </c>
      <c r="AQ61" s="14" t="str">
        <f t="shared" si="31"/>
        <v>000000</v>
      </c>
      <c r="AR61" s="14" t="str">
        <f t="shared" si="32"/>
        <v>000000</v>
      </c>
      <c r="AS61" s="14" t="str">
        <f t="shared" si="23"/>
        <v>B</v>
      </c>
      <c r="AT61" s="14" t="str">
        <f>IF(C60="",D60,C60)&amp;E60</f>
        <v/>
      </c>
      <c r="AU61" s="14" t="str">
        <f>IF(OR(Q61="S",S60="Y"),"B",IFERROR(VLOOKUP(AT61,$BF$3:$BG$100,2,FALSE),""))</f>
        <v/>
      </c>
      <c r="AV61" s="14" t="str">
        <f>IF(J60="",K60,J60)&amp;L60</f>
        <v/>
      </c>
      <c r="AW61" s="14" t="str">
        <f t="shared" si="29"/>
        <v/>
      </c>
      <c r="AX61" s="14">
        <f t="shared" si="35"/>
        <v>1</v>
      </c>
      <c r="AY61" s="14" t="str">
        <f t="shared" si="39"/>
        <v/>
      </c>
    </row>
    <row r="62" spans="1:51" ht="15.75" thickBot="1" x14ac:dyDescent="0.3">
      <c r="A62" s="148" t="str">
        <f>IF(G61="","",IF(AND(D62="",K62=""),"P"&amp;(V62+X62),IF(AND(C62="",J62=""),"B"&amp;(W62+Y62),IF(AND(C62="",K62=""),IF(W62&gt;X62,"B"&amp;(W62-X62),IF(W62=X62,"NB","P"&amp;(X62-W62))),IF(AND(D62="",J62=""),IF(V62&gt;Y62,"P"&amp;(V62-Y62),IF(V62=Y62,"NB","B"&amp;(Y62-V62))))))))</f>
        <v/>
      </c>
      <c r="B62" s="38" t="str">
        <f>IF(G61="","",IF(AK61=AK62,"",AK62))</f>
        <v/>
      </c>
      <c r="C62" s="149" t="str">
        <f>IF(G61="","",IF(AK62="PD",IF(AS62="P",AU62,""),AE62))</f>
        <v/>
      </c>
      <c r="D62" s="150" t="str">
        <f>IF(G61="","",IF(AK62="PD",IF(AS62="B",AU62,""),AF62))</f>
        <v/>
      </c>
      <c r="E62" s="151" t="str">
        <f t="shared" si="10"/>
        <v/>
      </c>
      <c r="G62" s="67" t="str">
        <f>IF(Dashboard!N62="","",Dashboard!N62)</f>
        <v/>
      </c>
      <c r="I62" s="148" t="str">
        <f t="shared" si="11"/>
        <v/>
      </c>
      <c r="J62" s="156" t="str">
        <f>IF(G61="","",IF(AL62="TG",IF(G60="B",IF(AND(AW62=C62,LEN(C62)&gt;0,NOT(C62="B")),LEFT(C62)&amp;(IF((AX62-3)&lt;0,"",AX62-3)),AW62),""),AG62))</f>
        <v/>
      </c>
      <c r="K62" s="157" t="str">
        <f>IF(G61="","",IF(AL62="TG",IF(G60="P",IF(AND(AW62=D62,LEN(D62)&gt;0,NOT(C62="B")),LEFT(D62)&amp;IF((AX62-3)&lt;0,"",AX62-3),AW62),""),AH62))</f>
        <v/>
      </c>
      <c r="L62" s="140" t="str">
        <f t="shared" si="12"/>
        <v/>
      </c>
      <c r="M62" s="140" t="str">
        <f>IF(G62="","",IF(L62="W",0+AY62,0-AY62)+IF(E62="W",0+AX62,0-AX62)+IF(Q62="S",0,M61))</f>
        <v/>
      </c>
      <c r="N62" s="135" t="str">
        <f t="shared" si="13"/>
        <v/>
      </c>
      <c r="O62" s="158" t="str">
        <f>IF(G62="","",IF(A62="NB",O61,IF(N62="",SUM($N$5:$N62)+M62,SUM($N$5:$N62))))</f>
        <v/>
      </c>
      <c r="P62" s="158" t="e">
        <f t="shared" si="14"/>
        <v>#VALUE!</v>
      </c>
      <c r="Q62" s="14" t="str">
        <f t="shared" si="26"/>
        <v/>
      </c>
      <c r="S62" s="158" t="str">
        <f>IF(G62="","",(IF(AND(E61&amp;E62="WW",OR(Q61&amp;Q62="SC",Q61&amp;Q62="CC")),"Y",IF(AND(E60&amp;E61&amp;E62="WLW",AU62&lt;&gt;"B",OR(E60&amp;E61&amp;E62="SCC",E60&amp;E61&amp;E62="CCC")),"Y","N"))))</f>
        <v/>
      </c>
      <c r="T62" s="14" t="str">
        <f>IF(G62="","",IF(AND(L61&amp;L62="WW",OR(Q61&amp;Q62="SC",Q61&amp;Q62="CC")),"Y",IF(AND(L60&amp;L61&amp;L62="WLW",AW62&lt;&gt;"B",OR(Q60&amp;Q61&amp;Q62="SCC",Q60&amp;Q61&amp;Q62="CCC")),"Y","N")))</f>
        <v/>
      </c>
      <c r="U62" s="14" t="str">
        <f t="shared" si="16"/>
        <v/>
      </c>
      <c r="V62" s="14">
        <f t="shared" si="40"/>
        <v>0</v>
      </c>
      <c r="W62" s="14">
        <f t="shared" si="41"/>
        <v>0</v>
      </c>
      <c r="X62" s="14">
        <f>IF(J62="B",1,IF(REPLACE(J62,1,1,"")="",0,REPLACE(J62,1,1,"")))</f>
        <v>0</v>
      </c>
      <c r="Y62" s="14">
        <f>IF(K62="B",1,IF(REPLACE(K62,1,1,"")="",0,REPLACE(K62,1,1,"")))</f>
        <v>0</v>
      </c>
      <c r="Z62" s="14">
        <f t="shared" si="17"/>
        <v>0</v>
      </c>
      <c r="AA62" s="14">
        <f t="shared" si="18"/>
        <v>0</v>
      </c>
      <c r="AB62" s="46" t="str">
        <f t="shared" si="19"/>
        <v>N</v>
      </c>
      <c r="AC62" s="46" t="str">
        <f t="shared" si="20"/>
        <v>N</v>
      </c>
      <c r="AD62" s="46" t="str">
        <f t="shared" si="21"/>
        <v>N</v>
      </c>
      <c r="AE62" s="141" t="str">
        <f>IF(AK62="T-T",IF(G60="B",AU62,""),IF(AK62="T-C",IF(G61="B",AU62,""),IF(AK62="T-B",IF(G61="P",AU62,""),"")))</f>
        <v/>
      </c>
      <c r="AF62" s="141" t="str">
        <f>IF(AK62="T-T",IF(G60="P",AU62,""),IF(AK62="T-C",IF(G61="P",AU62,""),IF(AK62="T-B",IF(G61="B",AU62,""),"")))</f>
        <v/>
      </c>
      <c r="AG62" s="141" t="str">
        <f>IF(AK62="T-T",IF(G60="B",AW62,""),IF(AK62="T-C",IF(G61="B",AW62,""),IF(AK62="T-B",IF(G61="P",AW62,""),"")))</f>
        <v/>
      </c>
      <c r="AH62" s="141" t="str">
        <f>IF(AK62="T-T",IF(G60="P",AW62,""),IF(AK62="T-C",IF(G61="P",AW62,""),IF(AK62="T-B",IF(G61="B",AW62,""),"")))</f>
        <v/>
      </c>
      <c r="AK62" s="14" t="str">
        <f>IF(G61="","",IF(AB62="Y","T-C",IF(AC62="Y","T-B",IF(AD62="Y","T-T",IF(AK61="PD","PD",IF(OR(AND(AK61="T-T",AK60="T-T",L60&amp;L61="LL"),AND(OR(AK61="T-B",AK61="T-C"),L61="L")),"PD",AK61))))))</f>
        <v/>
      </c>
      <c r="AL62" s="14" t="str">
        <f t="shared" si="22"/>
        <v/>
      </c>
      <c r="AM62" s="14" t="str">
        <f>IF(Dashboard!N62="P",IF(AM61="",1,AM61+1),"")</f>
        <v/>
      </c>
      <c r="AN62" s="14" t="str">
        <f>IF(Dashboard!N62="B",IF(AN61="",1,AN61+1),"")</f>
        <v/>
      </c>
      <c r="AO62" s="14" t="str">
        <f t="shared" si="42"/>
        <v>00000</v>
      </c>
      <c r="AP62" s="14" t="str">
        <f t="shared" si="42"/>
        <v>00000</v>
      </c>
      <c r="AQ62" s="14" t="str">
        <f t="shared" si="31"/>
        <v>000000</v>
      </c>
      <c r="AR62" s="14" t="str">
        <f t="shared" si="32"/>
        <v>000000</v>
      </c>
      <c r="AS62" s="14" t="str">
        <f t="shared" si="23"/>
        <v>B</v>
      </c>
      <c r="AT62" s="14" t="str">
        <f>IF(C61="",D61,C61)&amp;E61</f>
        <v/>
      </c>
      <c r="AU62" s="14" t="str">
        <f>IF(OR(Q62="S",S61="Y"),"B",IFERROR(VLOOKUP(AT62,$BF$3:$BG$100,2,FALSE),""))</f>
        <v/>
      </c>
      <c r="AV62" s="14" t="str">
        <f>IF(J61="",K61,J61)&amp;L61</f>
        <v/>
      </c>
      <c r="AW62" s="14" t="str">
        <f t="shared" si="29"/>
        <v/>
      </c>
      <c r="AX62" s="14">
        <f t="shared" si="35"/>
        <v>1</v>
      </c>
      <c r="AY62" s="14" t="str">
        <f t="shared" si="39"/>
        <v/>
      </c>
    </row>
    <row r="63" spans="1:51" ht="15.75" thickBot="1" x14ac:dyDescent="0.3">
      <c r="A63" s="148" t="str">
        <f>IF(G62="","",IF(AND(D63="",K63=""),"P"&amp;(V63+X63),IF(AND(C63="",J63=""),"B"&amp;(W63+Y63),IF(AND(C63="",K63=""),IF(W63&gt;X63,"B"&amp;(W63-X63),IF(W63=X63,"NB","P"&amp;(X63-W63))),IF(AND(D63="",J63=""),IF(V63&gt;Y63,"P"&amp;(V63-Y63),IF(V63=Y63,"NB","B"&amp;(Y63-V63))))))))</f>
        <v/>
      </c>
      <c r="B63" s="38" t="str">
        <f>IF(G62="","",IF(AK62=AK63,"",AK63))</f>
        <v/>
      </c>
      <c r="C63" s="149" t="str">
        <f>IF(G62="","",IF(AK63="PD",IF(AS63="P",AU63,""),AE63))</f>
        <v/>
      </c>
      <c r="D63" s="150" t="str">
        <f>IF(G62="","",IF(AK63="PD",IF(AS63="B",AU63,""),AF63))</f>
        <v/>
      </c>
      <c r="E63" s="151" t="str">
        <f t="shared" si="10"/>
        <v/>
      </c>
      <c r="G63" s="67" t="str">
        <f>IF(Dashboard!N63="","",Dashboard!N63)</f>
        <v/>
      </c>
      <c r="I63" s="148" t="str">
        <f t="shared" si="11"/>
        <v/>
      </c>
      <c r="J63" s="156" t="str">
        <f>IF(G62="","",IF(AL63="TG",IF(G61="B",IF(AND(AW63=C63,LEN(C63)&gt;0,NOT(C63="B")),LEFT(C63)&amp;(IF((AX63-3)&lt;0,"",AX63-3)),AW63),""),AG63))</f>
        <v/>
      </c>
      <c r="K63" s="157" t="str">
        <f>IF(G62="","",IF(AL63="TG",IF(G61="P",IF(AND(AW63=D63,LEN(D63)&gt;0,NOT(C63="B")),LEFT(D63)&amp;IF((AX63-3)&lt;0,"",AX63-3),AW63),""),AH63))</f>
        <v/>
      </c>
      <c r="L63" s="140" t="str">
        <f t="shared" si="12"/>
        <v/>
      </c>
      <c r="M63" s="140" t="str">
        <f>IF(G63="","",IF(L63="W",0+AY63,0-AY63)+IF(E63="W",0+AX63,0-AX63)+IF(Q63="S",0,M62))</f>
        <v/>
      </c>
      <c r="N63" s="135" t="str">
        <f t="shared" si="13"/>
        <v/>
      </c>
      <c r="O63" s="158" t="str">
        <f>IF(G63="","",IF(A63="NB",O62,IF(N63="",SUM($N$5:$N63)+M63,SUM($N$5:$N63))))</f>
        <v/>
      </c>
      <c r="P63" s="158" t="e">
        <f t="shared" si="14"/>
        <v>#VALUE!</v>
      </c>
      <c r="Q63" s="14" t="str">
        <f t="shared" si="26"/>
        <v/>
      </c>
      <c r="S63" s="158" t="str">
        <f>IF(G63="","",(IF(AND(E62&amp;E63="WW",OR(Q62&amp;Q63="SC",Q62&amp;Q63="CC")),"Y",IF(AND(E61&amp;E62&amp;E63="WLW",AU63&lt;&gt;"B",OR(E61&amp;E62&amp;E63="SCC",E61&amp;E62&amp;E63="CCC")),"Y","N"))))</f>
        <v/>
      </c>
      <c r="T63" s="14" t="str">
        <f>IF(G63="","",IF(AND(L62&amp;L63="WW",OR(Q62&amp;Q63="SC",Q62&amp;Q63="CC")),"Y",IF(AND(L61&amp;L62&amp;L63="WLW",AW63&lt;&gt;"B",OR(Q61&amp;Q62&amp;Q63="SCC",Q61&amp;Q62&amp;Q63="CCC")),"Y","N")))</f>
        <v/>
      </c>
      <c r="U63" s="14" t="str">
        <f t="shared" si="16"/>
        <v/>
      </c>
      <c r="V63" s="14">
        <f t="shared" si="40"/>
        <v>0</v>
      </c>
      <c r="W63" s="14">
        <f t="shared" si="41"/>
        <v>0</v>
      </c>
      <c r="X63" s="14">
        <f>IF(J63="B",1,IF(REPLACE(J63,1,1,"")="",0,REPLACE(J63,1,1,"")))</f>
        <v>0</v>
      </c>
      <c r="Y63" s="14">
        <f>IF(K63="B",1,IF(REPLACE(K63,1,1,"")="",0,REPLACE(K63,1,1,"")))</f>
        <v>0</v>
      </c>
      <c r="Z63" s="14">
        <f t="shared" si="17"/>
        <v>0</v>
      </c>
      <c r="AA63" s="14">
        <f t="shared" si="18"/>
        <v>0</v>
      </c>
      <c r="AB63" s="46" t="str">
        <f t="shared" si="19"/>
        <v>N</v>
      </c>
      <c r="AC63" s="46" t="str">
        <f t="shared" si="20"/>
        <v>N</v>
      </c>
      <c r="AD63" s="46" t="str">
        <f t="shared" si="21"/>
        <v>N</v>
      </c>
      <c r="AE63" s="141" t="str">
        <f>IF(AK63="T-T",IF(G61="B",AU63,""),IF(AK63="T-C",IF(G62="B",AU63,""),IF(AK63="T-B",IF(G62="P",AU63,""),"")))</f>
        <v/>
      </c>
      <c r="AF63" s="141" t="str">
        <f>IF(AK63="T-T",IF(G61="P",AU63,""),IF(AK63="T-C",IF(G62="P",AU63,""),IF(AK63="T-B",IF(G62="B",AU63,""),"")))</f>
        <v/>
      </c>
      <c r="AG63" s="141" t="str">
        <f>IF(AK63="T-T",IF(G61="B",AW63,""),IF(AK63="T-C",IF(G62="B",AW63,""),IF(AK63="T-B",IF(G62="P",AW63,""),"")))</f>
        <v/>
      </c>
      <c r="AH63" s="141" t="str">
        <f>IF(AK63="T-T",IF(G61="P",AW63,""),IF(AK63="T-C",IF(G62="P",AW63,""),IF(AK63="T-B",IF(G62="B",AW63,""),"")))</f>
        <v/>
      </c>
      <c r="AK63" s="14" t="str">
        <f>IF(G62="","",IF(AB63="Y","T-C",IF(AC63="Y","T-B",IF(AD63="Y","T-T",IF(AK62="PD","PD",IF(OR(AND(AK62="T-T",AK61="T-T",L61&amp;L62="LL"),AND(OR(AK62="T-B",AK62="T-C"),L62="L")),"PD",AK62))))))</f>
        <v/>
      </c>
      <c r="AL63" s="14" t="str">
        <f t="shared" si="22"/>
        <v/>
      </c>
      <c r="AM63" s="14" t="str">
        <f>IF(Dashboard!N63="P",IF(AM62="",1,AM62+1),"")</f>
        <v/>
      </c>
      <c r="AN63" s="14" t="str">
        <f>IF(Dashboard!N63="B",IF(AN62="",1,AN62+1),"")</f>
        <v/>
      </c>
      <c r="AO63" s="14" t="str">
        <f t="shared" si="42"/>
        <v>00000</v>
      </c>
      <c r="AP63" s="14" t="str">
        <f t="shared" si="42"/>
        <v>00000</v>
      </c>
      <c r="AQ63" s="14" t="str">
        <f t="shared" si="31"/>
        <v>000000</v>
      </c>
      <c r="AR63" s="14" t="str">
        <f t="shared" si="32"/>
        <v>000000</v>
      </c>
      <c r="AS63" s="14" t="str">
        <f t="shared" si="23"/>
        <v>B</v>
      </c>
      <c r="AT63" s="14" t="str">
        <f>IF(C62="",D62,C62)&amp;E62</f>
        <v/>
      </c>
      <c r="AU63" s="14" t="str">
        <f>IF(OR(Q63="S",S62="Y"),"B",IFERROR(VLOOKUP(AT63,$BF$3:$BG$100,2,FALSE),""))</f>
        <v/>
      </c>
      <c r="AV63" s="14" t="str">
        <f>IF(J62="",K62,J62)&amp;L62</f>
        <v/>
      </c>
      <c r="AW63" s="14" t="str">
        <f t="shared" si="29"/>
        <v/>
      </c>
      <c r="AX63" s="14">
        <f t="shared" si="35"/>
        <v>1</v>
      </c>
      <c r="AY63" s="14" t="str">
        <f t="shared" si="39"/>
        <v/>
      </c>
    </row>
    <row r="64" spans="1:51" ht="15.75" thickBot="1" x14ac:dyDescent="0.3">
      <c r="A64" s="148" t="str">
        <f>IF(G63="","",IF(AND(D64="",K64=""),"P"&amp;(V64+X64),IF(AND(C64="",J64=""),"B"&amp;(W64+Y64),IF(AND(C64="",K64=""),IF(W64&gt;X64,"B"&amp;(W64-X64),IF(W64=X64,"NB","P"&amp;(X64-W64))),IF(AND(D64="",J64=""),IF(V64&gt;Y64,"P"&amp;(V64-Y64),IF(V64=Y64,"NB","B"&amp;(Y64-V64))))))))</f>
        <v/>
      </c>
      <c r="B64" s="38" t="str">
        <f>IF(G63="","",IF(AK63=AK64,"",AK64))</f>
        <v/>
      </c>
      <c r="C64" s="149" t="str">
        <f>IF(G63="","",IF(AK64="PD",IF(AS64="P",AU64,""),AE64))</f>
        <v/>
      </c>
      <c r="D64" s="150" t="str">
        <f>IF(G63="","",IF(AK64="PD",IF(AS64="B",AU64,""),AF64))</f>
        <v/>
      </c>
      <c r="E64" s="151" t="str">
        <f t="shared" si="10"/>
        <v/>
      </c>
      <c r="G64" s="67" t="str">
        <f>IF(Dashboard!N64="","",Dashboard!N64)</f>
        <v/>
      </c>
      <c r="I64" s="148" t="str">
        <f t="shared" si="11"/>
        <v/>
      </c>
      <c r="J64" s="156" t="str">
        <f>IF(G63="","",IF(AL64="TG",IF(G62="B",IF(AND(AW64=C64,LEN(C64)&gt;0,NOT(C64="B")),LEFT(C64)&amp;(IF((AX64-3)&lt;0,"",AX64-3)),AW64),""),AG64))</f>
        <v/>
      </c>
      <c r="K64" s="157" t="str">
        <f>IF(G63="","",IF(AL64="TG",IF(G62="P",IF(AND(AW64=D64,LEN(D64)&gt;0,NOT(C64="B")),LEFT(D64)&amp;IF((AX64-3)&lt;0,"",AX64-3),AW64),""),AH64))</f>
        <v/>
      </c>
      <c r="L64" s="140" t="str">
        <f t="shared" si="12"/>
        <v/>
      </c>
      <c r="M64" s="140" t="str">
        <f>IF(G64="","",IF(L64="W",0+AY64,0-AY64)+IF(E64="W",0+AX64,0-AX64)+IF(Q64="S",0,M63))</f>
        <v/>
      </c>
      <c r="N64" s="135" t="str">
        <f t="shared" si="13"/>
        <v/>
      </c>
      <c r="O64" s="158" t="str">
        <f>IF(G64="","",IF(A64="NB",O63,IF(N64="",SUM($N$5:$N64)+M64,SUM($N$5:$N64))))</f>
        <v/>
      </c>
      <c r="P64" s="158" t="e">
        <f t="shared" si="14"/>
        <v>#VALUE!</v>
      </c>
      <c r="Q64" s="14" t="str">
        <f t="shared" si="26"/>
        <v/>
      </c>
      <c r="S64" s="158" t="str">
        <f>IF(G64="","",(IF(AND(E63&amp;E64="WW",OR(Q63&amp;Q64="SC",Q63&amp;Q64="CC")),"Y",IF(AND(E62&amp;E63&amp;E64="WLW",AU64&lt;&gt;"B",OR(E62&amp;E63&amp;E64="SCC",E62&amp;E63&amp;E64="CCC")),"Y","N"))))</f>
        <v/>
      </c>
      <c r="T64" s="14" t="str">
        <f>IF(G64="","",IF(AND(L63&amp;L64="WW",OR(Q63&amp;Q64="SC",Q63&amp;Q64="CC")),"Y",IF(AND(L62&amp;L63&amp;L64="WLW",AW64&lt;&gt;"B",OR(Q62&amp;Q63&amp;Q64="SCC",Q62&amp;Q63&amp;Q64="CCC")),"Y","N")))</f>
        <v/>
      </c>
      <c r="U64" s="14" t="str">
        <f t="shared" si="16"/>
        <v/>
      </c>
      <c r="V64" s="14">
        <f t="shared" si="40"/>
        <v>0</v>
      </c>
      <c r="W64" s="14">
        <f t="shared" si="41"/>
        <v>0</v>
      </c>
      <c r="X64" s="14">
        <f>IF(J64="B",1,IF(REPLACE(J64,1,1,"")="",0,REPLACE(J64,1,1,"")))</f>
        <v>0</v>
      </c>
      <c r="Y64" s="14">
        <f>IF(K64="B",1,IF(REPLACE(K64,1,1,"")="",0,REPLACE(K64,1,1,"")))</f>
        <v>0</v>
      </c>
      <c r="Z64" s="14">
        <f t="shared" si="17"/>
        <v>0</v>
      </c>
      <c r="AA64" s="14">
        <f t="shared" si="18"/>
        <v>0</v>
      </c>
      <c r="AB64" s="46" t="str">
        <f t="shared" si="19"/>
        <v>N</v>
      </c>
      <c r="AC64" s="46" t="str">
        <f t="shared" si="20"/>
        <v>N</v>
      </c>
      <c r="AD64" s="46" t="str">
        <f t="shared" si="21"/>
        <v>N</v>
      </c>
      <c r="AE64" s="141" t="str">
        <f>IF(AK64="T-T",IF(G62="B",AU64,""),IF(AK64="T-C",IF(G63="B",AU64,""),IF(AK64="T-B",IF(G63="P",AU64,""),"")))</f>
        <v/>
      </c>
      <c r="AF64" s="141" t="str">
        <f>IF(AK64="T-T",IF(G62="P",AU64,""),IF(AK64="T-C",IF(G63="P",AU64,""),IF(AK64="T-B",IF(G63="B",AU64,""),"")))</f>
        <v/>
      </c>
      <c r="AG64" s="141" t="str">
        <f>IF(AK64="T-T",IF(G62="B",AW64,""),IF(AK64="T-C",IF(G63="B",AW64,""),IF(AK64="T-B",IF(G63="P",AW64,""),"")))</f>
        <v/>
      </c>
      <c r="AH64" s="141" t="str">
        <f>IF(AK64="T-T",IF(G62="P",AW64,""),IF(AK64="T-C",IF(G63="P",AW64,""),IF(AK64="T-B",IF(G63="B",AW64,""),"")))</f>
        <v/>
      </c>
      <c r="AK64" s="14" t="str">
        <f>IF(G63="","",IF(AB64="Y","T-C",IF(AC64="Y","T-B",IF(AD64="Y","T-T",IF(AK63="PD","PD",IF(OR(AND(AK63="T-T",AK62="T-T",L62&amp;L63="LL"),AND(OR(AK63="T-B",AK63="T-C"),L63="L")),"PD",AK63))))))</f>
        <v/>
      </c>
      <c r="AL64" s="14" t="str">
        <f t="shared" si="22"/>
        <v/>
      </c>
      <c r="AM64" s="14" t="str">
        <f>IF(Dashboard!N64="P",IF(AM63="",1,AM63+1),"")</f>
        <v/>
      </c>
      <c r="AN64" s="14" t="str">
        <f>IF(Dashboard!N64="B",IF(AN63="",1,AN63+1),"")</f>
        <v/>
      </c>
      <c r="AO64" s="14" t="str">
        <f t="shared" si="42"/>
        <v>00000</v>
      </c>
      <c r="AP64" s="14" t="str">
        <f t="shared" si="42"/>
        <v>00000</v>
      </c>
      <c r="AQ64" s="14" t="str">
        <f t="shared" si="31"/>
        <v>000000</v>
      </c>
      <c r="AR64" s="14" t="str">
        <f t="shared" si="32"/>
        <v>000000</v>
      </c>
      <c r="AS64" s="14" t="str">
        <f t="shared" si="23"/>
        <v>B</v>
      </c>
      <c r="AT64" s="14" t="str">
        <f>IF(C63="",D63,C63)&amp;E63</f>
        <v/>
      </c>
      <c r="AU64" s="14" t="str">
        <f>IF(OR(Q64="S",S63="Y"),"B",IFERROR(VLOOKUP(AT64,$BF$3:$BG$100,2,FALSE),""))</f>
        <v/>
      </c>
      <c r="AV64" s="14" t="str">
        <f>IF(J63="",K63,J63)&amp;L63</f>
        <v/>
      </c>
      <c r="AW64" s="14" t="str">
        <f t="shared" si="29"/>
        <v/>
      </c>
      <c r="AX64" s="14">
        <f t="shared" si="35"/>
        <v>1</v>
      </c>
      <c r="AY64" s="14" t="str">
        <f t="shared" si="39"/>
        <v/>
      </c>
    </row>
    <row r="65" spans="1:51" ht="15.75" thickBot="1" x14ac:dyDescent="0.3">
      <c r="A65" s="148" t="str">
        <f>IF(G64="","",IF(AND(D65="",K65=""),"P"&amp;(V65+X65),IF(AND(C65="",J65=""),"B"&amp;(W65+Y65),IF(AND(C65="",K65=""),IF(W65&gt;X65,"B"&amp;(W65-X65),IF(W65=X65,"NB","P"&amp;(X65-W65))),IF(AND(D65="",J65=""),IF(V65&gt;Y65,"P"&amp;(V65-Y65),IF(V65=Y65,"NB","B"&amp;(Y65-V65))))))))</f>
        <v/>
      </c>
      <c r="B65" s="38" t="str">
        <f>IF(G64="","",IF(AK64=AK65,"",AK65))</f>
        <v/>
      </c>
      <c r="C65" s="149" t="str">
        <f>IF(G64="","",IF(AK65="PD",IF(AS65="P",AU65,""),AE65))</f>
        <v/>
      </c>
      <c r="D65" s="150" t="str">
        <f>IF(G64="","",IF(AK65="PD",IF(AS65="B",AU65,""),AF65))</f>
        <v/>
      </c>
      <c r="E65" s="159"/>
      <c r="G65" s="67" t="str">
        <f>IF(Dashboard!N65="","",Dashboard!N65)</f>
        <v/>
      </c>
      <c r="I65" s="148" t="str">
        <f t="shared" si="11"/>
        <v/>
      </c>
      <c r="J65" s="156" t="str">
        <f>IF(G64="","",IF(AL65="TG",IF(G63="B",IF(AND(AW65=C65,LEN(C65)&gt;0,NOT(C65="B")),LEFT(C65)&amp;(IF((AX65-3)&lt;0,"",AX65-3)),AW65),""),AG65))</f>
        <v/>
      </c>
      <c r="K65" s="157" t="str">
        <f>IF(G64="","",IF(AL65="TG",IF(G63="P",IF(AND(AW65=D65,LEN(D65)&gt;0,NOT(C65="B")),LEFT(D65)&amp;IF((AX65-3)&lt;0,"",AX65-3),AW65),""),AH65))</f>
        <v/>
      </c>
      <c r="L65" s="140" t="str">
        <f t="shared" si="12"/>
        <v/>
      </c>
      <c r="M65" s="140" t="str">
        <f>IF(G65="","",IF(L65="W",0+AY65,0-AY65)+IF(E65="W",0+AX65,0-AX65)+IF(Q65="S",0,M64))</f>
        <v/>
      </c>
      <c r="N65" s="135" t="str">
        <f t="shared" si="13"/>
        <v/>
      </c>
      <c r="O65" s="158" t="str">
        <f>IF(G65="","",IF(A65="NB",O64,IF(N65="",SUM($N$5:$N65)+M65,SUM($N$5:$N65))))</f>
        <v/>
      </c>
      <c r="P65" s="158" t="e">
        <f t="shared" si="14"/>
        <v>#VALUE!</v>
      </c>
      <c r="Q65" s="14" t="str">
        <f t="shared" si="26"/>
        <v/>
      </c>
      <c r="S65" s="158" t="str">
        <f>IF(G65="","",(IF(AND(E64&amp;E65="WW",OR(Q64&amp;Q65="SC",Q64&amp;Q65="CC")),"Y",IF(AND(E63&amp;E64&amp;E65="WLW",AU65&lt;&gt;"B",OR(E63&amp;E64&amp;E65="SCC",E63&amp;E64&amp;E65="CCC")),"Y","N"))))</f>
        <v/>
      </c>
      <c r="T65" s="14" t="str">
        <f>IF(G65="","",IF(AND(L64&amp;L65="WW",OR(Q64&amp;Q65="SC",Q64&amp;Q65="CC")),"Y",IF(AND(L63&amp;L64&amp;L65="WLW",AW65&lt;&gt;"B",OR(Q63&amp;Q64&amp;Q65="SCC",Q63&amp;Q64&amp;Q65="CCC")),"Y","N")))</f>
        <v/>
      </c>
      <c r="U65" s="14" t="str">
        <f t="shared" si="16"/>
        <v/>
      </c>
      <c r="V65" s="14">
        <f t="shared" si="40"/>
        <v>0</v>
      </c>
      <c r="W65" s="14">
        <f t="shared" si="41"/>
        <v>0</v>
      </c>
      <c r="X65" s="14">
        <f>IF(J65="B",1,IF(REPLACE(J65,1,1,"")="",0,REPLACE(J65,1,1,"")))</f>
        <v>0</v>
      </c>
      <c r="Y65" s="14">
        <f>IF(K65="B",1,IF(REPLACE(K65,1,1,"")="",0,REPLACE(K65,1,1,"")))</f>
        <v>0</v>
      </c>
      <c r="Z65" s="14">
        <f t="shared" si="17"/>
        <v>0</v>
      </c>
      <c r="AA65" s="14">
        <f t="shared" si="18"/>
        <v>0</v>
      </c>
      <c r="AB65" s="46" t="str">
        <f t="shared" si="19"/>
        <v>N</v>
      </c>
      <c r="AC65" s="46" t="str">
        <f t="shared" si="20"/>
        <v>N</v>
      </c>
      <c r="AD65" s="46" t="str">
        <f t="shared" si="21"/>
        <v>N</v>
      </c>
      <c r="AE65" s="141" t="str">
        <f>IF(AK65="T-T",IF(G63="B",AU65,""),IF(AK65="T-C",IF(G64="B",AU65,""),IF(AK65="T-B",IF(G64="P",AU65,""),"")))</f>
        <v/>
      </c>
      <c r="AF65" s="141" t="str">
        <f>IF(AK65="T-T",IF(G63="P",AU65,""),IF(AK65="T-C",IF(G64="P",AU65,""),IF(AK65="T-B",IF(G64="B",AU65,""),"")))</f>
        <v/>
      </c>
      <c r="AG65" s="141" t="str">
        <f>IF(AK65="T-T",IF(G63="B",AW65,""),IF(AK65="T-C",IF(G64="B",AW65,""),IF(AK65="T-B",IF(G64="P",AW65,""),"")))</f>
        <v/>
      </c>
      <c r="AH65" s="141" t="str">
        <f>IF(AK65="T-T",IF(G63="P",AW65,""),IF(AK65="T-C",IF(G64="P",AW65,""),IF(AK65="T-B",IF(G64="B",AW65,""),"")))</f>
        <v/>
      </c>
      <c r="AK65" s="14" t="str">
        <f>IF(G64="","",IF(AB65="Y","T-C",IF(AC65="Y","T-B",IF(AD65="Y","T-T",IF(AK64="PD","PD",IF(OR(AND(AK64="T-T",AK63="T-T",L63&amp;L64="LL"),AND(OR(AK64="T-B",AK64="T-C"),L64="L")),"PD",AK64))))))</f>
        <v/>
      </c>
      <c r="AL65" s="14" t="str">
        <f t="shared" si="22"/>
        <v/>
      </c>
      <c r="AM65" s="14" t="str">
        <f>IF(Dashboard!N65="P",IF(AM64="",1,AM64+1),"")</f>
        <v/>
      </c>
      <c r="AN65" s="14" t="str">
        <f>IF(Dashboard!N65="B",IF(AN64="",1,AN64+1),"")</f>
        <v/>
      </c>
      <c r="AO65" s="14" t="str">
        <f t="shared" si="42"/>
        <v>00000</v>
      </c>
      <c r="AP65" s="14" t="str">
        <f t="shared" si="42"/>
        <v>00000</v>
      </c>
      <c r="AQ65" s="14" t="str">
        <f t="shared" si="31"/>
        <v>000000</v>
      </c>
      <c r="AR65" s="14" t="str">
        <f t="shared" si="32"/>
        <v>000000</v>
      </c>
      <c r="AS65" s="14" t="str">
        <f t="shared" si="23"/>
        <v>B</v>
      </c>
      <c r="AT65" s="14" t="str">
        <f>IF(C64="",D64,C64)&amp;E64</f>
        <v/>
      </c>
      <c r="AU65" s="14" t="str">
        <f>IF(OR(Q65="S",S64="Y"),"B",IFERROR(VLOOKUP(AT65,$BF$3:$BG$100,2,FALSE),""))</f>
        <v/>
      </c>
      <c r="AV65" s="14" t="str">
        <f>IF(J64="",K64,J64)&amp;L64</f>
        <v/>
      </c>
      <c r="AW65" s="14" t="str">
        <f t="shared" si="29"/>
        <v/>
      </c>
      <c r="AX65" s="14">
        <f t="shared" si="35"/>
        <v>1</v>
      </c>
      <c r="AY65" s="14" t="str">
        <f t="shared" si="39"/>
        <v/>
      </c>
    </row>
    <row r="66" spans="1:51" ht="15.75" thickBot="1" x14ac:dyDescent="0.3">
      <c r="A66" s="148" t="str">
        <f>IF(G65="","",IF(AND(D66="",K66=""),"P"&amp;(V66+X66),IF(AND(C66="",J66=""),"B"&amp;(W66+Y66),IF(AND(C66="",K66=""),IF(W66&gt;X66,"B"&amp;(W66-X66),IF(W66=X66,"NB","P"&amp;(X66-W66))),IF(AND(D66="",J66=""),IF(V66&gt;Y66,"P"&amp;(V66-Y66),IF(V66=Y66,"NB","B"&amp;(Y66-V66))))))))</f>
        <v/>
      </c>
      <c r="B66" s="38" t="str">
        <f>IF(G65="","",IF(AK65=AK66,"",AK66))</f>
        <v/>
      </c>
      <c r="C66" s="149" t="str">
        <f>IF(G65="","",IF(AK66="PD",IF(AS66="P",AU66,""),AE66))</f>
        <v/>
      </c>
      <c r="D66" s="150" t="str">
        <f>IF(G65="","",IF(AK66="PD",IF(AS66="B",AU66,""),AF66))</f>
        <v/>
      </c>
      <c r="E66" s="160"/>
      <c r="G66" s="67" t="str">
        <f>IF(Dashboard!N66="","",Dashboard!N66)</f>
        <v/>
      </c>
      <c r="I66" s="148" t="str">
        <f t="shared" si="11"/>
        <v/>
      </c>
      <c r="J66" s="156" t="str">
        <f>IF(G65="","",IF(AL66="TG",IF(G64="B",IF(AND(AW66=C66,LEN(C66)&gt;0,NOT(C66="B")),LEFT(C66)&amp;(IF((AX66-3)&lt;0,"",AX66-3)),AW66),""),AG66))</f>
        <v/>
      </c>
      <c r="K66" s="157" t="str">
        <f>IF(G65="","",IF(AL66="TG",IF(G64="P",IF(AND(AW66=D66,LEN(D66)&gt;0,NOT(C66="B")),LEFT(D66)&amp;IF((AX66-3)&lt;0,"",AX66-3),AW66),""),AH66))</f>
        <v/>
      </c>
      <c r="L66" s="140" t="str">
        <f t="shared" si="12"/>
        <v/>
      </c>
      <c r="M66" s="140" t="str">
        <f>IF(G66="","",IF(L66="W",0+AY66,0-AY66)+IF(E66="W",0+AX66,0-AX66)+IF(Q66="S",0,M65))</f>
        <v/>
      </c>
      <c r="N66" s="135" t="str">
        <f t="shared" si="13"/>
        <v/>
      </c>
      <c r="O66" s="158" t="str">
        <f>IF(G66="","",IF(A66="NB",O65,IF(N66="",SUM($N$5:$N66)+M66,SUM($N$5:$N66))))</f>
        <v/>
      </c>
      <c r="P66" s="158" t="e">
        <f t="shared" si="14"/>
        <v>#VALUE!</v>
      </c>
      <c r="Q66" s="14" t="str">
        <f t="shared" si="26"/>
        <v/>
      </c>
      <c r="S66" s="158" t="str">
        <f>IF(G66="","",(IF(AND(E65&amp;E66="WW",OR(Q65&amp;Q66="SC",Q65&amp;Q66="CC")),"Y",IF(AND(E64&amp;E65&amp;E66="WLW",AU66&lt;&gt;"B",OR(E64&amp;E65&amp;E66="SCC",E64&amp;E65&amp;E66="CCC")),"Y","N"))))</f>
        <v/>
      </c>
      <c r="T66" s="14" t="str">
        <f>IF(G66="","",IF(AND(L65&amp;L66="WW",OR(Q65&amp;Q66="SC",Q65&amp;Q66="CC")),"Y",IF(AND(L64&amp;L65&amp;L66="WLW",AW66&lt;&gt;"B",OR(Q64&amp;Q65&amp;Q66="SCC",Q64&amp;Q65&amp;Q66="CCC")),"Y","N")))</f>
        <v/>
      </c>
      <c r="U66" s="14" t="str">
        <f t="shared" si="16"/>
        <v/>
      </c>
      <c r="V66" s="14">
        <f t="shared" si="40"/>
        <v>0</v>
      </c>
      <c r="W66" s="14">
        <f t="shared" si="41"/>
        <v>0</v>
      </c>
      <c r="X66" s="14">
        <f>IF(J66="B",1,IF(REPLACE(J66,1,1,"")="",0,REPLACE(J66,1,1,"")))</f>
        <v>0</v>
      </c>
      <c r="Y66" s="14">
        <f>IF(K66="B",1,IF(REPLACE(K66,1,1,"")="",0,REPLACE(K66,1,1,"")))</f>
        <v>0</v>
      </c>
      <c r="Z66" s="14">
        <f t="shared" si="17"/>
        <v>0</v>
      </c>
      <c r="AA66" s="14">
        <f t="shared" si="18"/>
        <v>0</v>
      </c>
      <c r="AB66" s="46" t="str">
        <f t="shared" si="19"/>
        <v>N</v>
      </c>
      <c r="AC66" s="46" t="str">
        <f t="shared" si="20"/>
        <v>N</v>
      </c>
      <c r="AD66" s="46" t="str">
        <f t="shared" si="21"/>
        <v>N</v>
      </c>
      <c r="AE66" s="141" t="str">
        <f>IF(AK66="T-T",IF(G64="B",AU66,""),IF(AK66="T-C",IF(G65="B",AU66,""),IF(AK66="T-B",IF(G65="P",AU66,""),"")))</f>
        <v/>
      </c>
      <c r="AF66" s="141" t="str">
        <f>IF(AK66="T-T",IF(G64="P",AU66,""),IF(AK66="T-C",IF(G65="P",AU66,""),IF(AK66="T-B",IF(G65="B",AU66,""),"")))</f>
        <v/>
      </c>
      <c r="AG66" s="141" t="str">
        <f>IF(AK66="T-T",IF(G64="B",AW66,""),IF(AK66="T-C",IF(G65="B",AW66,""),IF(AK66="T-B",IF(G65="P",AW66,""),"")))</f>
        <v/>
      </c>
      <c r="AH66" s="141" t="str">
        <f>IF(AK66="T-T",IF(G64="P",AW66,""),IF(AK66="T-C",IF(G65="P",AW66,""),IF(AK66="T-B",IF(G65="B",AW66,""),"")))</f>
        <v/>
      </c>
      <c r="AK66" s="14" t="str">
        <f>IF(G65="","",IF(AB66="Y","T-C",IF(AC66="Y","T-B",IF(AD66="Y","T-T",IF(AK65="PD","PD",IF(OR(AND(AK65="T-T",AK64="T-T",L64&amp;L65="LL"),AND(OR(AK65="T-B",AK65="T-C"),L65="L")),"PD",AK65))))))</f>
        <v/>
      </c>
      <c r="AL66" s="14" t="str">
        <f t="shared" si="22"/>
        <v/>
      </c>
      <c r="AM66" s="14" t="str">
        <f>IF(Dashboard!N66="P",IF(AM65="",1,AM65+1),"")</f>
        <v/>
      </c>
      <c r="AN66" s="14" t="str">
        <f>IF(Dashboard!N66="B",IF(AN65="",1,AN65+1),"")</f>
        <v/>
      </c>
      <c r="AO66" s="14" t="str">
        <f t="shared" si="42"/>
        <v>00000</v>
      </c>
      <c r="AP66" s="14" t="str">
        <f t="shared" si="42"/>
        <v>00000</v>
      </c>
      <c r="AQ66" s="14" t="str">
        <f t="shared" si="31"/>
        <v>000000</v>
      </c>
      <c r="AR66" s="14" t="str">
        <f t="shared" si="32"/>
        <v>000000</v>
      </c>
      <c r="AS66" s="14" t="str">
        <f t="shared" si="23"/>
        <v>B</v>
      </c>
      <c r="AT66" s="14" t="str">
        <f>IF(C65="",D65,C65)&amp;E65</f>
        <v/>
      </c>
      <c r="AU66" s="14" t="str">
        <f>IF(OR(Q66="S",S65="Y"),"B",IFERROR(VLOOKUP(AT66,$BF$3:$BG$100,2,FALSE),""))</f>
        <v/>
      </c>
      <c r="AV66" s="14" t="str">
        <f>IF(J65="",K65,J65)&amp;L65</f>
        <v/>
      </c>
      <c r="AW66" s="14" t="str">
        <f t="shared" si="29"/>
        <v/>
      </c>
      <c r="AX66" s="14">
        <f t="shared" si="35"/>
        <v>1</v>
      </c>
      <c r="AY66" s="14" t="str">
        <f t="shared" si="39"/>
        <v/>
      </c>
    </row>
    <row r="67" spans="1:51" ht="15.75" thickBot="1" x14ac:dyDescent="0.3">
      <c r="A67" s="148" t="str">
        <f>IF(G66="","",IF(AND(D67="",K67=""),"P"&amp;(V67+X67),IF(AND(C67="",J67=""),"B"&amp;(W67+Y67),IF(AND(C67="",K67=""),IF(W67&gt;X67,"B"&amp;(W67-X67),IF(W67=X67,"NB","P"&amp;(X67-W67))),IF(AND(D67="",J67=""),IF(V67&gt;Y67,"P"&amp;(V67-Y67),IF(V67=Y67,"NB","B"&amp;(Y67-V67))))))))</f>
        <v/>
      </c>
      <c r="B67" s="38" t="str">
        <f>IF(G66="","",IF(AK66=AK67,"",AK67))</f>
        <v/>
      </c>
      <c r="C67" s="149" t="str">
        <f>IF(G66="","",IF(AK67="PD",IF(AS67="P",AU67,""),AE67))</f>
        <v/>
      </c>
      <c r="D67" s="150" t="str">
        <f>IF(G66="","",IF(AK67="PD",IF(AS67="B",AU67,""),AF67))</f>
        <v/>
      </c>
      <c r="E67" s="160"/>
      <c r="G67" s="67" t="str">
        <f>IF(Dashboard!N67="","",Dashboard!N67)</f>
        <v/>
      </c>
      <c r="I67" s="148" t="str">
        <f t="shared" si="11"/>
        <v/>
      </c>
      <c r="J67" s="156" t="str">
        <f>IF(G66="","",IF(AL67="TG",IF(G65="B",IF(AND(AW67=C67,LEN(C67)&gt;0,NOT(C67="B")),LEFT(C67)&amp;(IF((AX67-3)&lt;0,"",AX67-3)),AW67),""),AG67))</f>
        <v/>
      </c>
      <c r="K67" s="157" t="str">
        <f>IF(G66="","",IF(AL67="TG",IF(G65="P",IF(AND(AW67=D67,LEN(D67)&gt;0,NOT(C67="B")),LEFT(D67)&amp;IF((AX67-3)&lt;0,"",AX67-3),AW67),""),AH67))</f>
        <v/>
      </c>
      <c r="L67" s="140" t="str">
        <f t="shared" si="12"/>
        <v/>
      </c>
      <c r="M67" s="140" t="str">
        <f>IF(G67="","",IF(L67="W",0+AY67,0-AY67)+IF(E67="W",0+AX67,0-AX67)+IF(Q67="S",0,M66))</f>
        <v/>
      </c>
      <c r="N67" s="135" t="str">
        <f t="shared" si="13"/>
        <v/>
      </c>
      <c r="O67" s="158" t="str">
        <f>IF(G67="","",IF(A67="NB",O66,IF(N67="",SUM($N$5:$N67)+M67,SUM($N$5:$N67))))</f>
        <v/>
      </c>
      <c r="P67" s="158" t="e">
        <f t="shared" si="14"/>
        <v>#VALUE!</v>
      </c>
      <c r="Q67" s="14" t="str">
        <f t="shared" si="26"/>
        <v/>
      </c>
      <c r="S67" s="158" t="str">
        <f>IF(G67="","",(IF(AND(E66&amp;E67="WW",OR(Q66&amp;Q67="SC",Q66&amp;Q67="CC")),"Y",IF(AND(E65&amp;E66&amp;E67="WLW",AU67&lt;&gt;"B",OR(E65&amp;E66&amp;E67="SCC",E65&amp;E66&amp;E67="CCC")),"Y","N"))))</f>
        <v/>
      </c>
      <c r="T67" s="14" t="str">
        <f>IF(G67="","",IF(AND(L66&amp;L67="WW",OR(Q66&amp;Q67="SC",Q66&amp;Q67="CC")),"Y",IF(AND(L65&amp;L66&amp;L67="WLW",AW67&lt;&gt;"B",OR(Q65&amp;Q66&amp;Q67="SCC",Q65&amp;Q66&amp;Q67="CCC")),"Y","N")))</f>
        <v/>
      </c>
      <c r="U67" s="14" t="str">
        <f t="shared" si="16"/>
        <v/>
      </c>
      <c r="V67" s="14">
        <f t="shared" si="40"/>
        <v>0</v>
      </c>
      <c r="W67" s="14">
        <f t="shared" si="41"/>
        <v>0</v>
      </c>
      <c r="X67" s="14">
        <f>IF(J67="B",1,IF(REPLACE(J67,1,1,"")="",0,REPLACE(J67,1,1,"")))</f>
        <v>0</v>
      </c>
      <c r="Y67" s="14">
        <f>IF(K67="B",1,IF(REPLACE(K67,1,1,"")="",0,REPLACE(K67,1,1,"")))</f>
        <v>0</v>
      </c>
      <c r="Z67" s="14">
        <f t="shared" si="17"/>
        <v>0</v>
      </c>
      <c r="AA67" s="14">
        <f t="shared" si="18"/>
        <v>0</v>
      </c>
      <c r="AB67" s="46" t="str">
        <f t="shared" si="19"/>
        <v>N</v>
      </c>
      <c r="AC67" s="46" t="str">
        <f t="shared" si="20"/>
        <v>N</v>
      </c>
      <c r="AD67" s="46" t="str">
        <f t="shared" si="21"/>
        <v>N</v>
      </c>
      <c r="AE67" s="141" t="str">
        <f>IF(AK67="T-T",IF(G65="B",AU67,""),IF(AK67="T-C",IF(G66="B",AU67,""),IF(AK67="T-B",IF(G66="P",AU67,""),"")))</f>
        <v/>
      </c>
      <c r="AF67" s="141" t="str">
        <f>IF(AK67="T-T",IF(G65="P",AU67,""),IF(AK67="T-C",IF(G66="P",AU67,""),IF(AK67="T-B",IF(G66="B",AU67,""),"")))</f>
        <v/>
      </c>
      <c r="AG67" s="141" t="str">
        <f>IF(AK67="T-T",IF(G65="B",AW67,""),IF(AK67="T-C",IF(G66="B",AW67,""),IF(AK67="T-B",IF(G66="P",AW67,""),"")))</f>
        <v/>
      </c>
      <c r="AH67" s="141" t="str">
        <f>IF(AK67="T-T",IF(G65="P",AW67,""),IF(AK67="T-C",IF(G66="P",AW67,""),IF(AK67="T-B",IF(G66="B",AW67,""),"")))</f>
        <v/>
      </c>
      <c r="AK67" s="14" t="str">
        <f>IF(G66="","",IF(AB67="Y","T-C",IF(AC67="Y","T-B",IF(AD67="Y","T-T",IF(AK66="PD","PD",IF(OR(AND(AK66="T-T",AK65="T-T",L65&amp;L66="LL"),AND(OR(AK66="T-B",AK66="T-C"),L66="L")),"PD",AK66))))))</f>
        <v/>
      </c>
      <c r="AL67" s="14" t="str">
        <f t="shared" si="22"/>
        <v/>
      </c>
      <c r="AM67" s="14" t="str">
        <f>IF(Dashboard!N67="P",IF(AM66="",1,AM66+1),"")</f>
        <v/>
      </c>
      <c r="AN67" s="14" t="str">
        <f>IF(Dashboard!N67="B",IF(AN66="",1,AN66+1),"")</f>
        <v/>
      </c>
      <c r="AO67" s="14" t="str">
        <f t="shared" si="42"/>
        <v>00000</v>
      </c>
      <c r="AP67" s="14" t="str">
        <f t="shared" si="42"/>
        <v>00000</v>
      </c>
      <c r="AQ67" s="14" t="str">
        <f t="shared" si="31"/>
        <v>000000</v>
      </c>
      <c r="AR67" s="14" t="str">
        <f t="shared" si="32"/>
        <v>000000</v>
      </c>
      <c r="AS67" s="14" t="str">
        <f t="shared" si="23"/>
        <v>B</v>
      </c>
      <c r="AT67" s="14" t="str">
        <f>IF(C66="",D66,C66)&amp;E66</f>
        <v/>
      </c>
      <c r="AU67" s="14" t="str">
        <f>IF(OR(Q67="S",S66="Y"),"B",IFERROR(VLOOKUP(AT67,$BF$3:$BG$100,2,FALSE),""))</f>
        <v/>
      </c>
      <c r="AV67" s="14" t="str">
        <f>IF(J66="",K66,J66)&amp;L66</f>
        <v/>
      </c>
      <c r="AW67" s="14" t="str">
        <f t="shared" si="29"/>
        <v/>
      </c>
      <c r="AX67" s="14">
        <f t="shared" si="35"/>
        <v>1</v>
      </c>
      <c r="AY67" s="14" t="str">
        <f t="shared" si="39"/>
        <v/>
      </c>
    </row>
    <row r="68" spans="1:51" ht="15.75" thickBot="1" x14ac:dyDescent="0.3">
      <c r="A68" s="148" t="str">
        <f>IF(G67="","",IF(AND(D68="",K68=""),"P"&amp;(V68+X68),IF(AND(C68="",J68=""),"B"&amp;(W68+Y68),IF(AND(C68="",K68=""),IF(W68&gt;X68,"B"&amp;(W68-X68),IF(W68=X68,"NB","P"&amp;(X68-W68))),IF(AND(D68="",J68=""),IF(V68&gt;Y68,"P"&amp;(V68-Y68),IF(V68=Y68,"NB","B"&amp;(Y68-V68))))))))</f>
        <v/>
      </c>
      <c r="B68" s="38" t="str">
        <f>IF(G67="","",IF(AK67=AK68,"",AK68))</f>
        <v/>
      </c>
      <c r="C68" s="149" t="str">
        <f>IF(G67="","",IF(AK68="PD",IF(AS68="P",AU68,""),AE68))</f>
        <v/>
      </c>
      <c r="D68" s="150" t="str">
        <f>IF(G67="","",IF(AK68="PD",IF(AS68="B",AU68,""),AF68))</f>
        <v/>
      </c>
      <c r="E68" s="160"/>
      <c r="G68" s="67" t="str">
        <f>IF(Dashboard!N68="","",Dashboard!N68)</f>
        <v/>
      </c>
      <c r="I68" s="148" t="str">
        <f t="shared" si="11"/>
        <v/>
      </c>
      <c r="J68" s="156" t="str">
        <f>IF(G67="","",IF(AL68="TG",IF(G66="B",IF(AND(AW68=C68,LEN(C68)&gt;0,NOT(C68="B")),LEFT(C68)&amp;(IF((AX68-3)&lt;0,"",AX68-3)),AW68),""),AG68))</f>
        <v/>
      </c>
      <c r="K68" s="157" t="str">
        <f>IF(G67="","",IF(AL68="TG",IF(G66="P",IF(AND(AW68=D68,LEN(D68)&gt;0,NOT(C68="B")),LEFT(D68)&amp;IF((AX68-3)&lt;0,"",AX68-3),AW68),""),AH68))</f>
        <v/>
      </c>
      <c r="L68" s="140" t="str">
        <f t="shared" si="12"/>
        <v/>
      </c>
      <c r="M68" s="140" t="str">
        <f>IF(G68="","",IF(L68="W",0+AY68,0-AY68)+IF(E68="W",0+AX68,0-AX68)+IF(Q68="S",0,M67))</f>
        <v/>
      </c>
      <c r="N68" s="135" t="str">
        <f t="shared" si="13"/>
        <v/>
      </c>
      <c r="O68" s="158" t="str">
        <f>IF(G68="","",IF(A68="NB",O67,IF(N68="",SUM($N$5:$N68)+M68,SUM($N$5:$N68))))</f>
        <v/>
      </c>
      <c r="P68" s="158" t="e">
        <f t="shared" si="14"/>
        <v>#VALUE!</v>
      </c>
      <c r="Q68" s="14" t="str">
        <f t="shared" si="26"/>
        <v/>
      </c>
      <c r="S68" s="158" t="str">
        <f>IF(G68="","",(IF(AND(E67&amp;E68="WW",OR(Q67&amp;Q68="SC",Q67&amp;Q68="CC")),"Y",IF(AND(E66&amp;E67&amp;E68="WLW",AU68&lt;&gt;"B",OR(E66&amp;E67&amp;E68="SCC",E66&amp;E67&amp;E68="CCC")),"Y","N"))))</f>
        <v/>
      </c>
      <c r="T68" s="14" t="str">
        <f>IF(G68="","",IF(AND(L67&amp;L68="WW",OR(Q67&amp;Q68="SC",Q67&amp;Q68="CC")),"Y",IF(AND(L66&amp;L67&amp;L68="WLW",AW68&lt;&gt;"B",OR(Q66&amp;Q67&amp;Q68="SCC",Q66&amp;Q67&amp;Q68="CCC")),"Y","N")))</f>
        <v/>
      </c>
      <c r="U68" s="14" t="str">
        <f t="shared" si="16"/>
        <v/>
      </c>
      <c r="V68" s="14">
        <f t="shared" si="40"/>
        <v>0</v>
      </c>
      <c r="W68" s="14">
        <f t="shared" si="41"/>
        <v>0</v>
      </c>
      <c r="X68" s="14">
        <f>IF(J68="B",1,IF(REPLACE(J68,1,1,"")="",0,REPLACE(J68,1,1,"")))</f>
        <v>0</v>
      </c>
      <c r="Y68" s="14">
        <f>IF(K68="B",1,IF(REPLACE(K68,1,1,"")="",0,REPLACE(K68,1,1,"")))</f>
        <v>0</v>
      </c>
      <c r="Z68" s="14">
        <f t="shared" si="17"/>
        <v>0</v>
      </c>
      <c r="AA68" s="14">
        <f t="shared" si="18"/>
        <v>0</v>
      </c>
      <c r="AB68" s="46" t="str">
        <f t="shared" si="19"/>
        <v>N</v>
      </c>
      <c r="AC68" s="46" t="str">
        <f t="shared" si="20"/>
        <v>N</v>
      </c>
      <c r="AD68" s="46" t="str">
        <f t="shared" si="21"/>
        <v>N</v>
      </c>
      <c r="AE68" s="141" t="str">
        <f>IF(AK68="T-T",IF(G66="B",AU68,""),IF(AK68="T-C",IF(G67="B",AU68,""),IF(AK68="T-B",IF(G67="P",AU68,""),"")))</f>
        <v/>
      </c>
      <c r="AF68" s="141" t="str">
        <f>IF(AK68="T-T",IF(G66="P",AU68,""),IF(AK68="T-C",IF(G67="P",AU68,""),IF(AK68="T-B",IF(G67="B",AU68,""),"")))</f>
        <v/>
      </c>
      <c r="AG68" s="141" t="str">
        <f>IF(AK68="T-T",IF(G66="B",AW68,""),IF(AK68="T-C",IF(G67="B",AW68,""),IF(AK68="T-B",IF(G67="P",AW68,""),"")))</f>
        <v/>
      </c>
      <c r="AH68" s="141" t="str">
        <f>IF(AK68="T-T",IF(G66="P",AW68,""),IF(AK68="T-C",IF(G67="P",AW68,""),IF(AK68="T-B",IF(G67="B",AW68,""),"")))</f>
        <v/>
      </c>
      <c r="AK68" s="14" t="str">
        <f>IF(G67="","",IF(AB68="Y","T-C",IF(AC68="Y","T-B",IF(AD68="Y","T-T",IF(AK67="PD","PD",IF(OR(AND(AK67="T-T",AK66="T-T",L66&amp;L67="LL"),AND(OR(AK67="T-B",AK67="T-C"),L67="L")),"PD",AK67))))))</f>
        <v/>
      </c>
      <c r="AL68" s="14" t="str">
        <f t="shared" si="22"/>
        <v/>
      </c>
      <c r="AM68" s="14" t="str">
        <f>IF(Dashboard!N68="P",IF(AM67="",1,AM67+1),"")</f>
        <v/>
      </c>
      <c r="AN68" s="14" t="str">
        <f>IF(Dashboard!N68="B",IF(AN67="",1,AN67+1),"")</f>
        <v/>
      </c>
      <c r="AO68" s="14" t="str">
        <f t="shared" si="42"/>
        <v>00000</v>
      </c>
      <c r="AP68" s="14" t="str">
        <f t="shared" si="42"/>
        <v>00000</v>
      </c>
      <c r="AQ68" s="14" t="str">
        <f t="shared" si="31"/>
        <v>000000</v>
      </c>
      <c r="AR68" s="14" t="str">
        <f t="shared" si="32"/>
        <v>000000</v>
      </c>
      <c r="AS68" s="14" t="str">
        <f t="shared" si="23"/>
        <v>B</v>
      </c>
      <c r="AT68" s="14" t="str">
        <f>IF(C67="",D67,C67)&amp;E67</f>
        <v/>
      </c>
      <c r="AU68" s="14" t="str">
        <f>IF(OR(Q68="S",S67="Y"),"B",IFERROR(VLOOKUP(AT68,$BF$3:$BG$100,2,FALSE),""))</f>
        <v/>
      </c>
      <c r="AV68" s="14" t="str">
        <f>IF(J67="",K67,J67)&amp;L67</f>
        <v/>
      </c>
      <c r="AW68" s="14" t="str">
        <f t="shared" si="29"/>
        <v/>
      </c>
      <c r="AX68" s="14">
        <f t="shared" si="35"/>
        <v>1</v>
      </c>
      <c r="AY68" s="14" t="str">
        <f t="shared" si="39"/>
        <v/>
      </c>
    </row>
    <row r="69" spans="1:51" ht="15.75" thickBot="1" x14ac:dyDescent="0.3">
      <c r="A69" s="148" t="str">
        <f>IF(G68="","",IF(AND(D69="",K69=""),"P"&amp;(V69+X69),IF(AND(C69="",J69=""),"B"&amp;(W69+Y69),IF(AND(C69="",K69=""),IF(W69&gt;X69,"B"&amp;(W69-X69),IF(W69=X69,"NB","P"&amp;(X69-W69))),IF(AND(D69="",J69=""),IF(V69&gt;Y69,"P"&amp;(V69-Y69),IF(V69=Y69,"NB","B"&amp;(Y69-V69))))))))</f>
        <v/>
      </c>
      <c r="B69" s="38" t="str">
        <f>IF(G68="","",IF(AK68=AK69,"",AK69))</f>
        <v/>
      </c>
      <c r="C69" s="149" t="str">
        <f>IF(G68="","",IF(AK69="PD",IF(AS69="P",AU69,""),AE69))</f>
        <v/>
      </c>
      <c r="D69" s="150" t="str">
        <f>IF(G68="","",IF(AK69="PD",IF(AS69="B",AU69,""),AF69))</f>
        <v/>
      </c>
      <c r="E69" s="161"/>
      <c r="G69" s="67" t="str">
        <f>IF(Dashboard!N69="","",Dashboard!N69)</f>
        <v/>
      </c>
      <c r="I69" s="148" t="str">
        <f t="shared" si="11"/>
        <v/>
      </c>
      <c r="J69" s="156" t="str">
        <f>IF(G68="","",IF(AL69="TG",IF(G67="B",IF(AND(AW69=C69,LEN(C69)&gt;0,NOT(C69="B")),LEFT(C69)&amp;(IF((AX69-3)&lt;0,"",AX69-3)),AW69),""),AG69))</f>
        <v/>
      </c>
      <c r="K69" s="157" t="str">
        <f>IF(G68="","",IF(AL69="TG",IF(G67="P",IF(AND(AW69=D69,LEN(D69)&gt;0,NOT(C69="B")),LEFT(D69)&amp;IF((AX69-3)&lt;0,"",AX69-3),AW69),""),AH69))</f>
        <v/>
      </c>
      <c r="L69" s="140" t="str">
        <f t="shared" si="12"/>
        <v/>
      </c>
      <c r="M69" s="140" t="str">
        <f>IF(G69="","",IF(L69="W",0+AY69,0-AY69)+IF(E69="W",0+AX69,0-AX69)+IF(Q69="S",0,M68))</f>
        <v/>
      </c>
      <c r="N69" s="135" t="str">
        <f t="shared" si="13"/>
        <v/>
      </c>
      <c r="O69" s="158" t="str">
        <f>IF(G69="","",IF(A69="NB",O68,IF(N69="",SUM($N$5:$N69)+M69,SUM($N$5:$N69))))</f>
        <v/>
      </c>
      <c r="P69" s="158" t="e">
        <f t="shared" si="14"/>
        <v>#VALUE!</v>
      </c>
      <c r="Q69" s="14" t="str">
        <f t="shared" si="26"/>
        <v/>
      </c>
      <c r="S69" s="158" t="str">
        <f>IF(G69="","",(IF(AND(E68&amp;E69="WW",OR(Q68&amp;Q69="SC",Q68&amp;Q69="CC")),"Y",IF(AND(E67&amp;E68&amp;E69="WLW",AU69&lt;&gt;"B",OR(E67&amp;E68&amp;E69="SCC",E67&amp;E68&amp;E69="CCC")),"Y","N"))))</f>
        <v/>
      </c>
      <c r="T69" s="14" t="str">
        <f>IF(G69="","",IF(AND(L68&amp;L69="WW",OR(Q68&amp;Q69="SC",Q68&amp;Q69="CC")),"Y",IF(AND(L67&amp;L68&amp;L69="WLW",AW69&lt;&gt;"B",OR(Q67&amp;Q68&amp;Q69="SCC",Q67&amp;Q68&amp;Q69="CCC")),"Y","N")))</f>
        <v/>
      </c>
      <c r="U69" s="14" t="str">
        <f t="shared" si="16"/>
        <v/>
      </c>
      <c r="V69" s="14">
        <f t="shared" si="40"/>
        <v>0</v>
      </c>
      <c r="W69" s="14">
        <f t="shared" si="41"/>
        <v>0</v>
      </c>
      <c r="X69" s="14">
        <f>IF(J69="B",1,IF(REPLACE(J69,1,1,"")="",0,REPLACE(J69,1,1,"")))</f>
        <v>0</v>
      </c>
      <c r="Y69" s="14">
        <f>IF(K69="B",1,IF(REPLACE(K69,1,1,"")="",0,REPLACE(K69,1,1,"")))</f>
        <v>0</v>
      </c>
      <c r="Z69" s="14">
        <f t="shared" si="17"/>
        <v>0</v>
      </c>
      <c r="AA69" s="14">
        <f t="shared" si="18"/>
        <v>0</v>
      </c>
      <c r="AB69" s="46" t="str">
        <f t="shared" si="19"/>
        <v>N</v>
      </c>
      <c r="AC69" s="46" t="str">
        <f t="shared" si="20"/>
        <v>N</v>
      </c>
      <c r="AD69" s="46" t="str">
        <f t="shared" si="21"/>
        <v>N</v>
      </c>
      <c r="AE69" s="141" t="str">
        <f>IF(AK69="T-T",IF(G67="B",AU69,""),IF(AK69="T-C",IF(G68="B",AU69,""),IF(AK69="T-B",IF(G68="P",AU69,""),"")))</f>
        <v/>
      </c>
      <c r="AF69" s="141" t="str">
        <f>IF(AK69="T-T",IF(G67="P",AU69,""),IF(AK69="T-C",IF(G68="P",AU69,""),IF(AK69="T-B",IF(G68="B",AU69,""),"")))</f>
        <v/>
      </c>
      <c r="AG69" s="141" t="str">
        <f>IF(AK69="T-T",IF(G67="B",AW69,""),IF(AK69="T-C",IF(G68="B",AW69,""),IF(AK69="T-B",IF(G68="P",AW69,""),"")))</f>
        <v/>
      </c>
      <c r="AH69" s="141" t="str">
        <f>IF(AK69="T-T",IF(G67="P",AW69,""),IF(AK69="T-C",IF(G68="P",AW69,""),IF(AK69="T-B",IF(G68="B",AW69,""),"")))</f>
        <v/>
      </c>
      <c r="AK69" s="14" t="str">
        <f>IF(G68="","",IF(AB69="Y","T-C",IF(AC69="Y","T-B",IF(AD69="Y","T-T",IF(AK68="PD","PD",IF(OR(AND(AK68="T-T",AK67="T-T",L67&amp;L68="LL"),AND(OR(AK68="T-B",AK68="T-C"),L68="L")),"PD",AK68))))))</f>
        <v/>
      </c>
      <c r="AL69" s="14" t="str">
        <f t="shared" si="22"/>
        <v/>
      </c>
      <c r="AM69" s="14" t="str">
        <f>IF(Dashboard!N69="P",IF(AM68="",1,AM68+1),"")</f>
        <v/>
      </c>
      <c r="AN69" s="14" t="str">
        <f>IF(Dashboard!N69="B",IF(AN68="",1,AN68+1),"")</f>
        <v/>
      </c>
      <c r="AO69" s="14" t="str">
        <f t="shared" si="42"/>
        <v>00000</v>
      </c>
      <c r="AP69" s="14" t="str">
        <f t="shared" si="42"/>
        <v>00000</v>
      </c>
      <c r="AQ69" s="14" t="str">
        <f t="shared" si="31"/>
        <v>000000</v>
      </c>
      <c r="AR69" s="14" t="str">
        <f t="shared" si="32"/>
        <v>000000</v>
      </c>
      <c r="AS69" s="14" t="str">
        <f t="shared" si="23"/>
        <v>B</v>
      </c>
      <c r="AT69" s="14" t="str">
        <f>IF(C68="",D68,C68)&amp;E68</f>
        <v/>
      </c>
      <c r="AU69" s="14" t="str">
        <f>IF(OR(Q69="S",S68="Y"),"B",IFERROR(VLOOKUP(AT69,$BF$3:$BG$100,2,FALSE),""))</f>
        <v/>
      </c>
      <c r="AV69" s="14" t="str">
        <f>IF(J68="",K68,J68)&amp;L68</f>
        <v/>
      </c>
      <c r="AW69" s="14" t="str">
        <f t="shared" si="29"/>
        <v/>
      </c>
      <c r="AX69" s="14">
        <f t="shared" si="35"/>
        <v>1</v>
      </c>
      <c r="AY69" s="14" t="str">
        <f t="shared" si="39"/>
        <v/>
      </c>
    </row>
    <row r="70" spans="1:51" ht="15.75" thickBot="1" x14ac:dyDescent="0.3">
      <c r="A70" s="148" t="str">
        <f>IF(G69="","",IF(AND(D70="",K70=""),"P"&amp;(V70+X70),IF(AND(C70="",J70=""),"B"&amp;(W70+Y70),IF(AND(C70="",K70=""),IF(W70&gt;X70,"B"&amp;(W70-X70),IF(W70=X70,"NB","P"&amp;(X70-W70))),IF(AND(D70="",J70=""),IF(V70&gt;Y70,"P"&amp;(V70-Y70),IF(V70=Y70,"NB","B"&amp;(Y70-V70))))))))</f>
        <v/>
      </c>
      <c r="B70" s="38" t="str">
        <f>IF(G69="","",IF(AK69=AK70,"",AK70))</f>
        <v/>
      </c>
      <c r="C70" s="149" t="str">
        <f>IF(G69="","",IF(AK70="PD",IF(AS70="P",AU70,""),AE70))</f>
        <v/>
      </c>
      <c r="D70" s="150" t="str">
        <f>IF(G69="","",IF(AK70="PD",IF(AS70="B",AU70,""),AF70))</f>
        <v/>
      </c>
      <c r="E70" s="159"/>
      <c r="G70" s="67" t="str">
        <f>IF(Dashboard!N70="","",Dashboard!N70)</f>
        <v/>
      </c>
      <c r="I70" s="148" t="str">
        <f t="shared" si="11"/>
        <v/>
      </c>
      <c r="J70" s="156" t="str">
        <f>IF(G69="","",IF(AL70="TG",IF(G68="B",IF(AND(AW70=C70,LEN(C70)&gt;0,NOT(C70="B")),LEFT(C70)&amp;(IF((AX70-3)&lt;0,"",AX70-3)),AW70),""),AG70))</f>
        <v/>
      </c>
      <c r="K70" s="157" t="str">
        <f>IF(G69="","",IF(AL70="TG",IF(G68="P",IF(AND(AW70=D70,LEN(D70)&gt;0,NOT(C70="B")),LEFT(D70)&amp;IF((AX70-3)&lt;0,"",AX70-3),AW70),""),AH70))</f>
        <v/>
      </c>
      <c r="L70" s="140" t="str">
        <f t="shared" si="12"/>
        <v/>
      </c>
      <c r="M70" s="140" t="str">
        <f>IF(G70="","",IF(L70="W",0+AY70,0-AY70)+IF(E70="W",0+AX70,0-AX70)+IF(Q70="S",0,M69))</f>
        <v/>
      </c>
      <c r="N70" s="135" t="str">
        <f t="shared" si="13"/>
        <v/>
      </c>
      <c r="O70" s="158" t="str">
        <f>IF(G70="","",IF(A70="NB",O69,IF(N70="",SUM($N$5:$N70)+M70,SUM($N$5:$N70))))</f>
        <v/>
      </c>
      <c r="P70" s="158" t="e">
        <f t="shared" si="14"/>
        <v>#VALUE!</v>
      </c>
      <c r="Q70" s="14" t="str">
        <f t="shared" si="26"/>
        <v/>
      </c>
      <c r="S70" s="158" t="str">
        <f>IF(G70="","",(IF(AND(E69&amp;E70="WW",OR(Q69&amp;Q70="SC",Q69&amp;Q70="CC")),"Y",IF(AND(E68&amp;E69&amp;E70="WLW",AU70&lt;&gt;"B",OR(E68&amp;E69&amp;E70="SCC",E68&amp;E69&amp;E70="CCC")),"Y","N"))))</f>
        <v/>
      </c>
      <c r="T70" s="14" t="str">
        <f>IF(G70="","",IF(AND(L69&amp;L70="WW",OR(Q69&amp;Q70="SC",Q69&amp;Q70="CC")),"Y",IF(AND(L68&amp;L69&amp;L70="WLW",AW70&lt;&gt;"B",OR(Q68&amp;Q69&amp;Q70="SCC",Q68&amp;Q69&amp;Q70="CCC")),"Y","N")))</f>
        <v/>
      </c>
      <c r="U70" s="14" t="str">
        <f t="shared" si="16"/>
        <v/>
      </c>
      <c r="V70" s="14">
        <f t="shared" si="40"/>
        <v>0</v>
      </c>
      <c r="W70" s="14">
        <f t="shared" si="41"/>
        <v>0</v>
      </c>
      <c r="X70" s="14">
        <f>IF(J70="B",1,IF(REPLACE(J70,1,1,"")="",0,REPLACE(J70,1,1,"")))</f>
        <v>0</v>
      </c>
      <c r="Y70" s="14">
        <f>IF(K70="B",1,IF(REPLACE(K70,1,1,"")="",0,REPLACE(K70,1,1,"")))</f>
        <v>0</v>
      </c>
      <c r="Z70" s="14">
        <f t="shared" si="17"/>
        <v>0</v>
      </c>
      <c r="AA70" s="14">
        <f t="shared" si="18"/>
        <v>0</v>
      </c>
      <c r="AB70" s="46" t="str">
        <f t="shared" si="19"/>
        <v>N</v>
      </c>
      <c r="AC70" s="46" t="str">
        <f t="shared" si="20"/>
        <v>N</v>
      </c>
      <c r="AD70" s="46" t="str">
        <f t="shared" si="21"/>
        <v>N</v>
      </c>
      <c r="AE70" s="141" t="str">
        <f>IF(AK70="T-T",IF(G68="B",AU70,""),IF(AK70="T-C",IF(G69="B",AU70,""),IF(AK70="T-B",IF(G69="P",AU70,""),"")))</f>
        <v/>
      </c>
      <c r="AF70" s="141" t="str">
        <f>IF(AK70="T-T",IF(G68="P",AU70,""),IF(AK70="T-C",IF(G69="P",AU70,""),IF(AK70="T-B",IF(G69="B",AU70,""),"")))</f>
        <v/>
      </c>
      <c r="AG70" s="141" t="str">
        <f>IF(AK70="T-T",IF(G68="B",AW70,""),IF(AK70="T-C",IF(G69="B",AW70,""),IF(AK70="T-B",IF(G69="P",AW70,""),"")))</f>
        <v/>
      </c>
      <c r="AH70" s="141" t="str">
        <f>IF(AK70="T-T",IF(G68="P",AW70,""),IF(AK70="T-C",IF(G69="P",AW70,""),IF(AK70="T-B",IF(G69="B",AW70,""),"")))</f>
        <v/>
      </c>
      <c r="AK70" s="14" t="str">
        <f>IF(G69="","",IF(AB70="Y","T-C",IF(AC70="Y","T-B",IF(AD70="Y","T-T",IF(AK69="PD","PD",IF(OR(AND(AK69="T-T",AK68="T-T",L68&amp;L69="LL"),AND(OR(AK69="T-B",AK69="T-C"),L69="L")),"PD",AK69))))))</f>
        <v/>
      </c>
      <c r="AL70" s="14" t="str">
        <f t="shared" si="22"/>
        <v/>
      </c>
      <c r="AM70" s="14" t="str">
        <f>IF(Dashboard!N70="P",IF(AM69="",1,AM69+1),"")</f>
        <v/>
      </c>
      <c r="AN70" s="14" t="str">
        <f>IF(Dashboard!N70="B",IF(AN69="",1,AN69+1),"")</f>
        <v/>
      </c>
      <c r="AO70" s="14" t="str">
        <f t="shared" si="42"/>
        <v>00000</v>
      </c>
      <c r="AP70" s="14" t="str">
        <f t="shared" si="42"/>
        <v>00000</v>
      </c>
      <c r="AQ70" s="14" t="str">
        <f t="shared" si="31"/>
        <v>000000</v>
      </c>
      <c r="AR70" s="14" t="str">
        <f t="shared" si="32"/>
        <v>000000</v>
      </c>
      <c r="AS70" s="14" t="str">
        <f t="shared" si="23"/>
        <v>B</v>
      </c>
      <c r="AT70" s="14" t="str">
        <f>IF(C69="",D69,C69)&amp;E69</f>
        <v/>
      </c>
      <c r="AU70" s="14" t="str">
        <f>IF(OR(Q70="S",S69="Y"),"B",IFERROR(VLOOKUP(AT70,$BF$3:$BG$100,2,FALSE),""))</f>
        <v/>
      </c>
      <c r="AV70" s="14" t="str">
        <f>IF(J69="",K69,J69)&amp;L69</f>
        <v/>
      </c>
      <c r="AW70" s="14" t="str">
        <f t="shared" si="29"/>
        <v/>
      </c>
      <c r="AX70" s="14">
        <f t="shared" si="35"/>
        <v>1</v>
      </c>
      <c r="AY70" s="14" t="str">
        <f t="shared" si="39"/>
        <v/>
      </c>
    </row>
    <row r="71" spans="1:51" ht="15.75" thickBot="1" x14ac:dyDescent="0.3">
      <c r="A71" s="148" t="str">
        <f>IF(G70="","",IF(AND(D71="",K71=""),"P"&amp;(V71+X71),IF(AND(C71="",J71=""),"B"&amp;(W71+Y71),IF(AND(C71="",K71=""),IF(W71&gt;X71,"B"&amp;(W71-X71),IF(W71=X71,"NB","P"&amp;(X71-W71))),IF(AND(D71="",J71=""),IF(V71&gt;Y71,"P"&amp;(V71-Y71),IF(V71=Y71,"NB","B"&amp;(Y71-V71))))))))</f>
        <v/>
      </c>
      <c r="B71" s="38" t="str">
        <f>IF(G70="","",IF(AK70=AK71,"",AK71))</f>
        <v/>
      </c>
      <c r="C71" s="149" t="str">
        <f>IF(G70="","",IF(AK71="PD",IF(AS71="P",AU71,""),AE71))</f>
        <v/>
      </c>
      <c r="D71" s="150" t="str">
        <f>IF(G70="","",IF(AK71="PD",IF(AS71="B",AU71,""),AF71))</f>
        <v/>
      </c>
      <c r="E71" s="160"/>
      <c r="G71" s="67" t="str">
        <f>IF(Dashboard!N71="","",Dashboard!N71)</f>
        <v/>
      </c>
      <c r="I71" s="148" t="str">
        <f t="shared" si="11"/>
        <v/>
      </c>
      <c r="J71" s="156" t="str">
        <f>IF(G70="","",IF(AL71="TG",IF(G69="B",IF(AND(AW71=C71,LEN(C71)&gt;0,NOT(C71="B")),LEFT(C71)&amp;(IF((AX71-3)&lt;0,"",AX71-3)),AW71),""),AG71))</f>
        <v/>
      </c>
      <c r="K71" s="157" t="str">
        <f>IF(G70="","",IF(AL71="TG",IF(G69="P",IF(AND(AW71=D71,LEN(D71)&gt;0,NOT(C71="B")),LEFT(D71)&amp;IF((AX71-3)&lt;0,"",AX71-3),AW71),""),AH71))</f>
        <v/>
      </c>
      <c r="L71" s="140" t="str">
        <f t="shared" si="12"/>
        <v/>
      </c>
      <c r="M71" s="140" t="str">
        <f>IF(G71="","",IF(L71="W",0+AY71,0-AY71)+IF(E71="W",0+AX71,0-AX71)+IF(Q71="S",0,M70))</f>
        <v/>
      </c>
      <c r="N71" s="135" t="str">
        <f t="shared" si="13"/>
        <v/>
      </c>
      <c r="O71" s="158" t="str">
        <f>IF(G71="","",IF(A71="NB",O70,IF(N71="",SUM($N$5:$N71)+M71,SUM($N$5:$N71))))</f>
        <v/>
      </c>
      <c r="P71" s="158" t="e">
        <f t="shared" si="14"/>
        <v>#VALUE!</v>
      </c>
      <c r="Q71" s="14" t="str">
        <f t="shared" si="26"/>
        <v/>
      </c>
      <c r="S71" s="158" t="str">
        <f>IF(G71="","",(IF(AND(E70&amp;E71="WW",OR(Q70&amp;Q71="SC",Q70&amp;Q71="CC")),"Y",IF(AND(E69&amp;E70&amp;E71="WLW",AU71&lt;&gt;"B",OR(E69&amp;E70&amp;E71="SCC",E69&amp;E70&amp;E71="CCC")),"Y","N"))))</f>
        <v/>
      </c>
      <c r="T71" s="14" t="str">
        <f>IF(G71="","",IF(AND(L70&amp;L71="WW",OR(Q70&amp;Q71="SC",Q70&amp;Q71="CC")),"Y",IF(AND(L69&amp;L70&amp;L71="WLW",AW71&lt;&gt;"B",OR(Q69&amp;Q70&amp;Q71="SCC",Q69&amp;Q70&amp;Q71="CCC")),"Y","N")))</f>
        <v/>
      </c>
      <c r="U71" s="14" t="str">
        <f t="shared" si="16"/>
        <v/>
      </c>
      <c r="V71" s="14">
        <f t="shared" si="40"/>
        <v>0</v>
      </c>
      <c r="W71" s="14">
        <f t="shared" si="41"/>
        <v>0</v>
      </c>
      <c r="X71" s="14">
        <f>IF(J71="B",1,IF(REPLACE(J71,1,1,"")="",0,REPLACE(J71,1,1,"")))</f>
        <v>0</v>
      </c>
      <c r="Y71" s="14">
        <f>IF(K71="B",1,IF(REPLACE(K71,1,1,"")="",0,REPLACE(K71,1,1,"")))</f>
        <v>0</v>
      </c>
      <c r="Z71" s="14">
        <f t="shared" si="17"/>
        <v>0</v>
      </c>
      <c r="AA71" s="14">
        <f t="shared" si="18"/>
        <v>0</v>
      </c>
      <c r="AB71" s="46" t="str">
        <f t="shared" si="19"/>
        <v>N</v>
      </c>
      <c r="AC71" s="46" t="str">
        <f t="shared" si="20"/>
        <v>N</v>
      </c>
      <c r="AD71" s="46" t="str">
        <f t="shared" si="21"/>
        <v>N</v>
      </c>
      <c r="AE71" s="141" t="str">
        <f>IF(AK71="T-T",IF(G69="B",AU71,""),IF(AK71="T-C",IF(G70="B",AU71,""),IF(AK71="T-B",IF(G70="P",AU71,""),"")))</f>
        <v/>
      </c>
      <c r="AF71" s="141" t="str">
        <f>IF(AK71="T-T",IF(G69="P",AU71,""),IF(AK71="T-C",IF(G70="P",AU71,""),IF(AK71="T-B",IF(G70="B",AU71,""),"")))</f>
        <v/>
      </c>
      <c r="AG71" s="141" t="str">
        <f>IF(AK71="T-T",IF(G69="B",AW71,""),IF(AK71="T-C",IF(G70="B",AW71,""),IF(AK71="T-B",IF(G70="P",AW71,""),"")))</f>
        <v/>
      </c>
      <c r="AH71" s="141" t="str">
        <f>IF(AK71="T-T",IF(G69="P",AW71,""),IF(AK71="T-C",IF(G70="P",AW71,""),IF(AK71="T-B",IF(G70="B",AW71,""),"")))</f>
        <v/>
      </c>
      <c r="AK71" s="14" t="str">
        <f>IF(G70="","",IF(AB71="Y","T-C",IF(AC71="Y","T-B",IF(AD71="Y","T-T",IF(AK70="PD","PD",IF(OR(AND(AK70="T-T",AK69="T-T",L69&amp;L70="LL"),AND(OR(AK70="T-B",AK70="T-C"),L70="L")),"PD",AK70))))))</f>
        <v/>
      </c>
      <c r="AL71" s="14" t="str">
        <f t="shared" si="22"/>
        <v/>
      </c>
      <c r="AM71" s="14" t="str">
        <f>IF(Dashboard!N71="P",IF(AM70="",1,AM70+1),"")</f>
        <v/>
      </c>
      <c r="AN71" s="14" t="str">
        <f>IF(Dashboard!N71="B",IF(AN70="",1,AN70+1),"")</f>
        <v/>
      </c>
      <c r="AO71" s="14" t="str">
        <f t="shared" si="42"/>
        <v>00000</v>
      </c>
      <c r="AP71" s="14" t="str">
        <f t="shared" si="42"/>
        <v>00000</v>
      </c>
      <c r="AQ71" s="14" t="str">
        <f t="shared" si="31"/>
        <v>000000</v>
      </c>
      <c r="AR71" s="14" t="str">
        <f t="shared" si="32"/>
        <v>000000</v>
      </c>
      <c r="AS71" s="14" t="str">
        <f t="shared" si="23"/>
        <v>B</v>
      </c>
      <c r="AT71" s="14" t="str">
        <f>IF(C70="",D70,C70)&amp;E70</f>
        <v/>
      </c>
      <c r="AU71" s="14" t="str">
        <f>IF(OR(Q71="S",S70="Y"),"B",IFERROR(VLOOKUP(AT71,$BF$3:$BG$100,2,FALSE),""))</f>
        <v/>
      </c>
      <c r="AV71" s="14" t="str">
        <f>IF(J70="",K70,J70)&amp;L70</f>
        <v/>
      </c>
      <c r="AW71" s="14" t="str">
        <f t="shared" si="29"/>
        <v/>
      </c>
      <c r="AX71" s="14">
        <f t="shared" si="35"/>
        <v>1</v>
      </c>
      <c r="AY71" s="14" t="str">
        <f t="shared" si="39"/>
        <v/>
      </c>
    </row>
    <row r="72" spans="1:51" ht="15.75" thickBot="1" x14ac:dyDescent="0.3">
      <c r="A72" s="148" t="str">
        <f>IF(G71="","",IF(AND(D72="",K72=""),"P"&amp;(V72+X72),IF(AND(C72="",J72=""),"B"&amp;(W72+Y72),IF(AND(C72="",K72=""),IF(W72&gt;X72,"B"&amp;(W72-X72),IF(W72=X72,"NB","P"&amp;(X72-W72))),IF(AND(D72="",J72=""),IF(V72&gt;Y72,"P"&amp;(V72-Y72),IF(V72=Y72,"NB","B"&amp;(Y72-V72))))))))</f>
        <v/>
      </c>
      <c r="B72" s="38" t="str">
        <f>IF(G71="","",IF(AK71=AK72,"",AK72))</f>
        <v/>
      </c>
      <c r="C72" s="149" t="str">
        <f>IF(G71="","",IF(AK72="PD",IF(AS72="P",AU72,""),AE72))</f>
        <v/>
      </c>
      <c r="D72" s="150" t="str">
        <f>IF(G71="","",IF(AK72="PD",IF(AS72="B",AU72,""),AF72))</f>
        <v/>
      </c>
      <c r="E72" s="160"/>
      <c r="G72" s="67" t="str">
        <f>IF(Dashboard!N72="","",Dashboard!N72)</f>
        <v/>
      </c>
      <c r="I72" s="148" t="str">
        <f t="shared" si="11"/>
        <v/>
      </c>
      <c r="J72" s="156" t="str">
        <f>IF(G71="","",IF(AL72="TG",IF(G70="B",IF(AND(AW72=C72,LEN(C72)&gt;0,NOT(C72="B")),LEFT(C72)&amp;(IF((AX72-3)&lt;0,"",AX72-3)),AW72),""),AG72))</f>
        <v/>
      </c>
      <c r="K72" s="157" t="str">
        <f>IF(G71="","",IF(AL72="TG",IF(G70="P",IF(AND(AW72=D72,LEN(D72)&gt;0,NOT(C72="B")),LEFT(D72)&amp;IF((AX72-3)&lt;0,"",AX72-3),AW72),""),AH72))</f>
        <v/>
      </c>
      <c r="L72" s="140" t="str">
        <f t="shared" si="12"/>
        <v/>
      </c>
      <c r="M72" s="140" t="str">
        <f>IF(G72="","",IF(L72="W",0+AY72,0-AY72)+IF(E72="W",0+AX72,0-AX72)+IF(Q72="S",0,M71))</f>
        <v/>
      </c>
      <c r="N72" s="135" t="str">
        <f t="shared" si="13"/>
        <v/>
      </c>
      <c r="O72" s="158" t="str">
        <f>IF(G72="","",IF(A72="NB",O71,IF(N72="",SUM($N$5:$N72)+M72,SUM($N$5:$N72))))</f>
        <v/>
      </c>
      <c r="P72" s="158" t="e">
        <f t="shared" si="14"/>
        <v>#VALUE!</v>
      </c>
      <c r="Q72" s="14" t="str">
        <f t="shared" si="26"/>
        <v/>
      </c>
      <c r="S72" s="158" t="str">
        <f>IF(G72="","",(IF(AND(E71&amp;E72="WW",OR(Q71&amp;Q72="SC",Q71&amp;Q72="CC")),"Y",IF(AND(E70&amp;E71&amp;E72="WLW",AU72&lt;&gt;"B",OR(E70&amp;E71&amp;E72="SCC",E70&amp;E71&amp;E72="CCC")),"Y","N"))))</f>
        <v/>
      </c>
      <c r="T72" s="14" t="str">
        <f>IF(G72="","",IF(AND(L71&amp;L72="WW",OR(Q71&amp;Q72="SC",Q71&amp;Q72="CC")),"Y",IF(AND(L70&amp;L71&amp;L72="WLW",AW72&lt;&gt;"B",OR(Q70&amp;Q71&amp;Q72="SCC",Q70&amp;Q71&amp;Q72="CCC")),"Y","N")))</f>
        <v/>
      </c>
      <c r="U72" s="14" t="str">
        <f t="shared" si="16"/>
        <v/>
      </c>
      <c r="V72" s="14">
        <f t="shared" si="40"/>
        <v>0</v>
      </c>
      <c r="W72" s="14">
        <f t="shared" si="41"/>
        <v>0</v>
      </c>
      <c r="X72" s="14">
        <f>IF(J72="B",1,IF(REPLACE(J72,1,1,"")="",0,REPLACE(J72,1,1,"")))</f>
        <v>0</v>
      </c>
      <c r="Y72" s="14">
        <f>IF(K72="B",1,IF(REPLACE(K72,1,1,"")="",0,REPLACE(K72,1,1,"")))</f>
        <v>0</v>
      </c>
      <c r="Z72" s="14">
        <f t="shared" si="17"/>
        <v>0</v>
      </c>
      <c r="AA72" s="14">
        <f t="shared" si="18"/>
        <v>0</v>
      </c>
      <c r="AB72" s="46" t="str">
        <f t="shared" si="19"/>
        <v>N</v>
      </c>
      <c r="AC72" s="46" t="str">
        <f t="shared" si="20"/>
        <v>N</v>
      </c>
      <c r="AD72" s="46" t="str">
        <f t="shared" si="21"/>
        <v>N</v>
      </c>
      <c r="AE72" s="141" t="str">
        <f>IF(AK72="T-T",IF(G70="B",AU72,""),IF(AK72="T-C",IF(G71="B",AU72,""),IF(AK72="T-B",IF(G71="P",AU72,""),"")))</f>
        <v/>
      </c>
      <c r="AF72" s="141" t="str">
        <f>IF(AK72="T-T",IF(G70="P",AU72,""),IF(AK72="T-C",IF(G71="P",AU72,""),IF(AK72="T-B",IF(G71="B",AU72,""),"")))</f>
        <v/>
      </c>
      <c r="AG72" s="141" t="str">
        <f>IF(AK72="T-T",IF(G70="B",AW72,""),IF(AK72="T-C",IF(G71="B",AW72,""),IF(AK72="T-B",IF(G71="P",AW72,""),"")))</f>
        <v/>
      </c>
      <c r="AH72" s="141" t="str">
        <f>IF(AK72="T-T",IF(G70="P",AW72,""),IF(AK72="T-C",IF(G71="P",AW72,""),IF(AK72="T-B",IF(G71="B",AW72,""),"")))</f>
        <v/>
      </c>
      <c r="AK72" s="14" t="str">
        <f>IF(G71="","",IF(AB72="Y","T-C",IF(AC72="Y","T-B",IF(AD72="Y","T-T",IF(AK71="PD","PD",IF(OR(AND(AK71="T-T",AK70="T-T",L70&amp;L71="LL"),AND(OR(AK71="T-B",AK71="T-C"),L71="L")),"PD",AK71))))))</f>
        <v/>
      </c>
      <c r="AL72" s="14" t="str">
        <f t="shared" si="22"/>
        <v/>
      </c>
      <c r="AM72" s="14" t="str">
        <f>IF(Dashboard!N72="P",IF(AM71="",1,AM71+1),"")</f>
        <v/>
      </c>
      <c r="AN72" s="14" t="str">
        <f>IF(Dashboard!N72="B",IF(AN71="",1,AN71+1),"")</f>
        <v/>
      </c>
      <c r="AO72" s="14" t="str">
        <f t="shared" si="42"/>
        <v>00000</v>
      </c>
      <c r="AP72" s="14" t="str">
        <f t="shared" si="42"/>
        <v>00000</v>
      </c>
      <c r="AQ72" s="14" t="str">
        <f t="shared" si="31"/>
        <v>000000</v>
      </c>
      <c r="AR72" s="14" t="str">
        <f t="shared" si="32"/>
        <v>000000</v>
      </c>
      <c r="AS72" s="14" t="str">
        <f t="shared" si="23"/>
        <v>B</v>
      </c>
      <c r="AT72" s="14" t="str">
        <f>IF(C71="",D71,C71)&amp;E71</f>
        <v/>
      </c>
      <c r="AU72" s="14" t="str">
        <f>IF(OR(Q72="S",S71="Y"),"B",IFERROR(VLOOKUP(AT72,$BF$3:$BG$100,2,FALSE),""))</f>
        <v/>
      </c>
      <c r="AV72" s="14" t="str">
        <f>IF(J71="",K71,J71)&amp;L71</f>
        <v/>
      </c>
      <c r="AW72" s="14" t="str">
        <f t="shared" si="29"/>
        <v/>
      </c>
      <c r="AX72" s="14">
        <f t="shared" si="35"/>
        <v>1</v>
      </c>
      <c r="AY72" s="14" t="str">
        <f t="shared" si="39"/>
        <v/>
      </c>
    </row>
    <row r="73" spans="1:51" ht="15.75" thickBot="1" x14ac:dyDescent="0.3">
      <c r="A73" s="148" t="str">
        <f>IF(G72="","",IF(AND(D73="",K73=""),"P"&amp;(V73+X73),IF(AND(C73="",J73=""),"B"&amp;(W73+Y73),IF(AND(C73="",K73=""),IF(W73&gt;X73,"B"&amp;(W73-X73),IF(W73=X73,"NB","P"&amp;(X73-W73))),IF(AND(D73="",J73=""),IF(V73&gt;Y73,"P"&amp;(V73-Y73),IF(V73=Y73,"NB","B"&amp;(Y73-V73))))))))</f>
        <v/>
      </c>
      <c r="B73" s="38" t="str">
        <f>IF(G72="","",IF(AK72=AK73,"",AK73))</f>
        <v/>
      </c>
      <c r="C73" s="149" t="str">
        <f>IF(G72="","",IF(AK73="PD",IF(AS73="P",AU73,""),AE73))</f>
        <v/>
      </c>
      <c r="D73" s="150" t="str">
        <f>IF(G72="","",IF(AK73="PD",IF(AS73="B",AU73,""),AF73))</f>
        <v/>
      </c>
      <c r="E73" s="160"/>
      <c r="G73" s="67" t="str">
        <f>IF(Dashboard!N73="","",Dashboard!N73)</f>
        <v/>
      </c>
      <c r="I73" s="148" t="str">
        <f t="shared" si="11"/>
        <v/>
      </c>
      <c r="J73" s="156" t="str">
        <f>IF(G72="","",IF(AL73="TG",IF(G71="B",IF(AND(AW73=C73,LEN(C73)&gt;0,NOT(C73="B")),LEFT(C73)&amp;(IF((AX73-3)&lt;0,"",AX73-3)),AW73),""),AG73))</f>
        <v/>
      </c>
      <c r="K73" s="157" t="str">
        <f>IF(G72="","",IF(AL73="TG",IF(G71="P",IF(AND(AW73=D73,LEN(D73)&gt;0,NOT(C73="B")),LEFT(D73)&amp;IF((AX73-3)&lt;0,"",AX73-3),AW73),""),AH73))</f>
        <v/>
      </c>
      <c r="L73" s="140" t="str">
        <f t="shared" si="12"/>
        <v/>
      </c>
      <c r="M73" s="140" t="str">
        <f>IF(G73="","",IF(L73="W",0+AY73,0-AY73)+IF(E73="W",0+AX73,0-AX73)+IF(Q73="S",0,M72))</f>
        <v/>
      </c>
      <c r="N73" s="135" t="str">
        <f t="shared" si="13"/>
        <v/>
      </c>
      <c r="O73" s="158" t="str">
        <f>IF(G73="","",IF(A73="NB",O72,IF(N73="",SUM($N$5:$N73)+M73,SUM($N$5:$N73))))</f>
        <v/>
      </c>
      <c r="P73" s="158" t="e">
        <f t="shared" si="14"/>
        <v>#VALUE!</v>
      </c>
      <c r="Q73" s="14" t="str">
        <f t="shared" si="26"/>
        <v/>
      </c>
      <c r="S73" s="158" t="str">
        <f>IF(G73="","",(IF(AND(E72&amp;E73="WW",OR(Q72&amp;Q73="SC",Q72&amp;Q73="CC")),"Y",IF(AND(E71&amp;E72&amp;E73="WLW",AU73&lt;&gt;"B",OR(E71&amp;E72&amp;E73="SCC",E71&amp;E72&amp;E73="CCC")),"Y","N"))))</f>
        <v/>
      </c>
      <c r="T73" s="14" t="str">
        <f>IF(G73="","",IF(AND(L72&amp;L73="WW",OR(Q72&amp;Q73="SC",Q72&amp;Q73="CC")),"Y",IF(AND(L71&amp;L72&amp;L73="WLW",AW73&lt;&gt;"B",OR(Q71&amp;Q72&amp;Q73="SCC",Q71&amp;Q72&amp;Q73="CCC")),"Y","N")))</f>
        <v/>
      </c>
      <c r="U73" s="14" t="str">
        <f t="shared" si="16"/>
        <v/>
      </c>
      <c r="V73" s="14">
        <f t="shared" si="40"/>
        <v>0</v>
      </c>
      <c r="W73" s="14">
        <f t="shared" si="41"/>
        <v>0</v>
      </c>
      <c r="X73" s="14">
        <f>IF(J73="B",1,IF(REPLACE(J73,1,1,"")="",0,REPLACE(J73,1,1,"")))</f>
        <v>0</v>
      </c>
      <c r="Y73" s="14">
        <f>IF(K73="B",1,IF(REPLACE(K73,1,1,"")="",0,REPLACE(K73,1,1,"")))</f>
        <v>0</v>
      </c>
      <c r="Z73" s="14">
        <f t="shared" si="17"/>
        <v>0</v>
      </c>
      <c r="AA73" s="14">
        <f t="shared" si="18"/>
        <v>0</v>
      </c>
      <c r="AB73" s="46" t="str">
        <f t="shared" si="19"/>
        <v>N</v>
      </c>
      <c r="AC73" s="46" t="str">
        <f t="shared" si="20"/>
        <v>N</v>
      </c>
      <c r="AD73" s="46" t="str">
        <f t="shared" si="21"/>
        <v>N</v>
      </c>
      <c r="AE73" s="141" t="str">
        <f>IF(AK73="T-T",IF(G71="B",AU73,""),IF(AK73="T-C",IF(G72="B",AU73,""),IF(AK73="T-B",IF(G72="P",AU73,""),"")))</f>
        <v/>
      </c>
      <c r="AF73" s="141" t="str">
        <f>IF(AK73="T-T",IF(G71="P",AU73,""),IF(AK73="T-C",IF(G72="P",AU73,""),IF(AK73="T-B",IF(G72="B",AU73,""),"")))</f>
        <v/>
      </c>
      <c r="AG73" s="141" t="str">
        <f>IF(AK73="T-T",IF(G71="B",AW73,""),IF(AK73="T-C",IF(G72="B",AW73,""),IF(AK73="T-B",IF(G72="P",AW73,""),"")))</f>
        <v/>
      </c>
      <c r="AH73" s="141" t="str">
        <f>IF(AK73="T-T",IF(G71="P",AW73,""),IF(AK73="T-C",IF(G72="P",AW73,""),IF(AK73="T-B",IF(G72="B",AW73,""),"")))</f>
        <v/>
      </c>
      <c r="AK73" s="14" t="str">
        <f>IF(G72="","",IF(AB73="Y","T-C",IF(AC73="Y","T-B",IF(AD73="Y","T-T",IF(AK72="PD","PD",IF(OR(AND(AK72="T-T",AK71="T-T",L71&amp;L72="LL"),AND(OR(AK72="T-B",AK72="T-C"),L72="L")),"PD",AK72))))))</f>
        <v/>
      </c>
      <c r="AL73" s="14" t="str">
        <f t="shared" si="22"/>
        <v/>
      </c>
      <c r="AM73" s="14" t="str">
        <f>IF(Dashboard!N73="P",IF(AM72="",1,AM72+1),"")</f>
        <v/>
      </c>
      <c r="AN73" s="14" t="str">
        <f>IF(Dashboard!N73="B",IF(AN72="",1,AN72+1),"")</f>
        <v/>
      </c>
      <c r="AO73" s="14" t="str">
        <f t="shared" si="42"/>
        <v>00000</v>
      </c>
      <c r="AP73" s="14" t="str">
        <f t="shared" si="42"/>
        <v>00000</v>
      </c>
      <c r="AQ73" s="14" t="str">
        <f t="shared" si="31"/>
        <v>000000</v>
      </c>
      <c r="AR73" s="14" t="str">
        <f t="shared" si="32"/>
        <v>000000</v>
      </c>
      <c r="AS73" s="14" t="str">
        <f t="shared" si="23"/>
        <v>B</v>
      </c>
      <c r="AT73" s="14" t="str">
        <f>IF(C72="",D72,C72)&amp;E72</f>
        <v/>
      </c>
      <c r="AU73" s="14" t="str">
        <f>IF(OR(Q73="S",S72="Y"),"B",IFERROR(VLOOKUP(AT73,$BF$3:$BG$100,2,FALSE),""))</f>
        <v/>
      </c>
      <c r="AV73" s="14" t="str">
        <f>IF(J72="",K72,J72)&amp;L72</f>
        <v/>
      </c>
      <c r="AW73" s="14" t="str">
        <f t="shared" si="29"/>
        <v/>
      </c>
      <c r="AX73" s="14">
        <f t="shared" si="35"/>
        <v>1</v>
      </c>
      <c r="AY73" s="14" t="str">
        <f t="shared" si="39"/>
        <v/>
      </c>
    </row>
    <row r="74" spans="1:51" ht="15.75" thickBot="1" x14ac:dyDescent="0.3">
      <c r="A74" s="148" t="str">
        <f>IF(G73="","",IF(AND(D74="",K74=""),"P"&amp;(V74+X74),IF(AND(C74="",J74=""),"B"&amp;(W74+Y74),IF(AND(C74="",K74=""),IF(W74&gt;X74,"B"&amp;(W74-X74),IF(W74=X74,"NB","P"&amp;(X74-W74))),IF(AND(D74="",J74=""),IF(V74&gt;Y74,"P"&amp;(V74-Y74),IF(V74=Y74,"NB","B"&amp;(Y74-V74))))))))</f>
        <v/>
      </c>
      <c r="B74" s="38" t="str">
        <f>IF(G73="","",IF(AK73=AK74,"",AK74))</f>
        <v/>
      </c>
      <c r="C74" s="149" t="str">
        <f>IF(G73="","",IF(AK74="PD",IF(AS74="P",AU74,""),AE74))</f>
        <v/>
      </c>
      <c r="D74" s="150" t="str">
        <f>IF(G73="","",IF(AK74="PD",IF(AS74="B",AU74,""),AF74))</f>
        <v/>
      </c>
      <c r="E74" s="161"/>
      <c r="G74" s="67" t="str">
        <f>IF(Dashboard!N74="","",Dashboard!N74)</f>
        <v/>
      </c>
      <c r="I74" s="148" t="str">
        <f t="shared" si="11"/>
        <v/>
      </c>
      <c r="J74" s="156" t="str">
        <f>IF(G73="","",IF(AL74="TG",IF(G72="B",IF(AND(AW74=C74,LEN(C74)&gt;0,NOT(C74="B")),LEFT(C74)&amp;(IF((AX74-3)&lt;0,"",AX74-3)),AW74),""),AG74))</f>
        <v/>
      </c>
      <c r="K74" s="157" t="str">
        <f>IF(G73="","",IF(AL74="TG",IF(G72="P",IF(AND(AW74=D74,LEN(D74)&gt;0,NOT(C74="B")),LEFT(D74)&amp;IF((AX74-3)&lt;0,"",AX74-3),AW74),""),AH74))</f>
        <v/>
      </c>
      <c r="L74" s="140" t="str">
        <f t="shared" si="12"/>
        <v/>
      </c>
      <c r="M74" s="140" t="str">
        <f>IF(G74="","",IF(L74="W",0+AY74,0-AY74)+IF(E74="W",0+AX74,0-AX74)+IF(Q74="S",0,M73))</f>
        <v/>
      </c>
      <c r="N74" s="135" t="str">
        <f t="shared" si="13"/>
        <v/>
      </c>
      <c r="O74" s="158" t="str">
        <f>IF(G74="","",IF(A74="NB",O73,IF(N74="",SUM($N$5:$N74)+M74,SUM($N$5:$N74))))</f>
        <v/>
      </c>
      <c r="P74" s="158" t="e">
        <f t="shared" si="14"/>
        <v>#VALUE!</v>
      </c>
      <c r="Q74" s="14" t="str">
        <f t="shared" si="26"/>
        <v/>
      </c>
      <c r="S74" s="158" t="str">
        <f>IF(G74="","",(IF(AND(E73&amp;E74="WW",OR(Q73&amp;Q74="SC",Q73&amp;Q74="CC")),"Y",IF(AND(E72&amp;E73&amp;E74="WLW",AU74&lt;&gt;"B",OR(E72&amp;E73&amp;E74="SCC",E72&amp;E73&amp;E74="CCC")),"Y","N"))))</f>
        <v/>
      </c>
      <c r="T74" s="14" t="str">
        <f>IF(G74="","",IF(AND(L73&amp;L74="WW",OR(Q73&amp;Q74="SC",Q73&amp;Q74="CC")),"Y",IF(AND(L72&amp;L73&amp;L74="WLW",AW74&lt;&gt;"B",OR(Q72&amp;Q73&amp;Q74="SCC",Q72&amp;Q73&amp;Q74="CCC")),"Y","N")))</f>
        <v/>
      </c>
      <c r="U74" s="14" t="str">
        <f t="shared" si="16"/>
        <v/>
      </c>
      <c r="V74" s="14">
        <f t="shared" si="40"/>
        <v>0</v>
      </c>
      <c r="W74" s="14">
        <f t="shared" si="41"/>
        <v>0</v>
      </c>
      <c r="X74" s="14">
        <f>IF(J74="B",1,IF(REPLACE(J74,1,1,"")="",0,REPLACE(J74,1,1,"")))</f>
        <v>0</v>
      </c>
      <c r="Y74" s="14">
        <f>IF(K74="B",1,IF(REPLACE(K74,1,1,"")="",0,REPLACE(K74,1,1,"")))</f>
        <v>0</v>
      </c>
      <c r="Z74" s="14">
        <f t="shared" si="17"/>
        <v>0</v>
      </c>
      <c r="AA74" s="14">
        <f t="shared" si="18"/>
        <v>0</v>
      </c>
      <c r="AB74" s="46" t="str">
        <f t="shared" si="19"/>
        <v>N</v>
      </c>
      <c r="AC74" s="46" t="str">
        <f t="shared" si="20"/>
        <v>N</v>
      </c>
      <c r="AD74" s="46" t="str">
        <f t="shared" si="21"/>
        <v>N</v>
      </c>
      <c r="AE74" s="141" t="str">
        <f>IF(AK74="T-T",IF(G72="B",AU74,""),IF(AK74="T-C",IF(G73="B",AU74,""),IF(AK74="T-B",IF(G73="P",AU74,""),"")))</f>
        <v/>
      </c>
      <c r="AF74" s="141" t="str">
        <f>IF(AK74="T-T",IF(G72="P",AU74,""),IF(AK74="T-C",IF(G73="P",AU74,""),IF(AK74="T-B",IF(G73="B",AU74,""),"")))</f>
        <v/>
      </c>
      <c r="AG74" s="141" t="str">
        <f>IF(AK74="T-T",IF(G72="B",AW74,""),IF(AK74="T-C",IF(G73="B",AW74,""),IF(AK74="T-B",IF(G73="P",AW74,""),"")))</f>
        <v/>
      </c>
      <c r="AH74" s="141" t="str">
        <f>IF(AK74="T-T",IF(G72="P",AW74,""),IF(AK74="T-C",IF(G73="P",AW74,""),IF(AK74="T-B",IF(G73="B",AW74,""),"")))</f>
        <v/>
      </c>
      <c r="AK74" s="14" t="str">
        <f>IF(G73="","",IF(AB74="Y","T-C",IF(AC74="Y","T-B",IF(AD74="Y","T-T",IF(AK73="PD","PD",IF(OR(AND(AK73="T-T",AK72="T-T",L72&amp;L73="LL"),AND(OR(AK73="T-B",AK73="T-C"),L73="L")),"PD",AK73))))))</f>
        <v/>
      </c>
      <c r="AL74" s="14" t="str">
        <f t="shared" si="22"/>
        <v/>
      </c>
      <c r="AM74" s="14" t="str">
        <f>IF(Dashboard!N74="P",IF(AM73="",1,AM73+1),"")</f>
        <v/>
      </c>
      <c r="AN74" s="14" t="str">
        <f>IF(Dashboard!N74="B",IF(AN73="",1,AN73+1),"")</f>
        <v/>
      </c>
      <c r="AO74" s="14" t="str">
        <f t="shared" ref="AO74:AP89" si="43">IF(AM69="",0,AM69)&amp;IF(AM70="",0,AM70)&amp;IF(AM71="",0,AM71)&amp;IF(AM72="",0,AM72)&amp;IF(AM73="",0,AM73)</f>
        <v>00000</v>
      </c>
      <c r="AP74" s="14" t="str">
        <f t="shared" si="43"/>
        <v>00000</v>
      </c>
      <c r="AQ74" s="14" t="str">
        <f t="shared" si="31"/>
        <v>000000</v>
      </c>
      <c r="AR74" s="14" t="str">
        <f t="shared" si="32"/>
        <v>000000</v>
      </c>
      <c r="AS74" s="14" t="str">
        <f t="shared" si="23"/>
        <v>B</v>
      </c>
      <c r="AT74" s="14" t="str">
        <f>IF(C73="",D73,C73)&amp;E73</f>
        <v/>
      </c>
      <c r="AU74" s="14" t="str">
        <f>IF(OR(Q74="S",S73="Y"),"B",IFERROR(VLOOKUP(AT74,$BF$3:$BG$100,2,FALSE),""))</f>
        <v/>
      </c>
      <c r="AV74" s="14" t="str">
        <f>IF(J73="",K73,J73)&amp;L73</f>
        <v/>
      </c>
      <c r="AW74" s="14" t="str">
        <f t="shared" si="29"/>
        <v/>
      </c>
      <c r="AX74" s="14">
        <f t="shared" si="35"/>
        <v>1</v>
      </c>
      <c r="AY74" s="14" t="str">
        <f t="shared" si="39"/>
        <v/>
      </c>
    </row>
    <row r="75" spans="1:51" ht="15.75" thickBot="1" x14ac:dyDescent="0.3">
      <c r="A75" s="148" t="str">
        <f>IF(G74="","",IF(AND(D75="",K75=""),"P"&amp;(V75+X75),IF(AND(C75="",J75=""),"B"&amp;(W75+Y75),IF(AND(C75="",K75=""),IF(W75&gt;X75,"B"&amp;(W75-X75),IF(W75=X75,"NB","P"&amp;(X75-W75))),IF(AND(D75="",J75=""),IF(V75&gt;Y75,"P"&amp;(V75-Y75),IF(V75=Y75,"NB","B"&amp;(Y75-V75))))))))</f>
        <v/>
      </c>
      <c r="B75" s="38" t="str">
        <f>IF(G74="","",IF(AK74=AK75,"",AK75))</f>
        <v/>
      </c>
      <c r="C75" s="149" t="str">
        <f>IF(G74="","",IF(AK75="PD",IF(AS75="P",AU75,""),AE75))</f>
        <v/>
      </c>
      <c r="D75" s="150" t="str">
        <f>IF(G74="","",IF(AK75="PD",IF(AS75="B",AU75,""),AF75))</f>
        <v/>
      </c>
      <c r="E75" s="159"/>
      <c r="G75" s="67" t="str">
        <f>IF(Dashboard!N75="","",Dashboard!N75)</f>
        <v/>
      </c>
      <c r="I75" s="148" t="str">
        <f t="shared" ref="I75:I100" si="44">IF(AL74=AL75,"",AL75)</f>
        <v/>
      </c>
      <c r="J75" s="156" t="str">
        <f>IF(G74="","",IF(AL75="TG",IF(G73="B",IF(AND(AW75=C75,LEN(C75)&gt;0,NOT(C75="B")),LEFT(C75)&amp;(IF((AX75-3)&lt;0,"",AX75-3)),AW75),""),AG75))</f>
        <v/>
      </c>
      <c r="K75" s="157" t="str">
        <f>IF(G74="","",IF(AL75="TG",IF(G73="P",IF(AND(AW75=D75,LEN(D75)&gt;0,NOT(C75="B")),LEFT(D75)&amp;IF((AX75-3)&lt;0,"",AX75-3),AW75),""),AH75))</f>
        <v/>
      </c>
      <c r="L75" s="140" t="str">
        <f t="shared" ref="L75:L100" si="45">IF(G75="","",IF(G75="P",IF(J75="","L","W"),IF(K75="","L","W")))</f>
        <v/>
      </c>
      <c r="M75" s="140" t="str">
        <f>IF(G75="","",IF(L75="W",0+AY75,0-AY75)+IF(E75="W",0+AX75,0-AX75)+IF(Q75="S",0,M74))</f>
        <v/>
      </c>
      <c r="N75" s="135" t="str">
        <f t="shared" ref="N75:N101" si="46">IF(G74="","",IF(Q75="S","",IF(M75&gt;0,M75,IF(U75="R",M75,""))))</f>
        <v/>
      </c>
      <c r="O75" s="158" t="str">
        <f>IF(G75="","",IF(A75="NB",O74,IF(N75="",SUM($N$5:$N75)+M75,SUM($N$5:$N75))))</f>
        <v/>
      </c>
      <c r="P75" s="158" t="e">
        <f t="shared" ref="P75" si="47">IF(L75="W",0+AY75,0-AY75)+IF(E75="W",0+AX75,0-AX75)</f>
        <v>#VALUE!</v>
      </c>
      <c r="Q75" s="14" t="str">
        <f t="shared" si="26"/>
        <v/>
      </c>
      <c r="S75" s="158" t="str">
        <f>IF(G75="","",(IF(AND(E74&amp;E75="WW",OR(Q74&amp;Q75="SC",Q74&amp;Q75="CC")),"Y",IF(AND(E73&amp;E74&amp;E75="WLW",AU75&lt;&gt;"B",OR(E73&amp;E74&amp;E75="SCC",E73&amp;E74&amp;E75="CCC")),"Y","N"))))</f>
        <v/>
      </c>
      <c r="T75" s="14" t="str">
        <f>IF(G75="","",IF(AND(L74&amp;L75="WW",OR(Q74&amp;Q75="SC",Q74&amp;Q75="CC")),"Y",IF(AND(L73&amp;L74&amp;L75="WLW",AW75&lt;&gt;"B",OR(Q73&amp;Q74&amp;Q75="SCC",Q73&amp;Q74&amp;Q75="CCC")),"Y","N")))</f>
        <v/>
      </c>
      <c r="U75" s="14" t="str">
        <f t="shared" ref="U75:U101" si="48">IF(G75="","",IF(AND(M75&lt;0,R75&gt;2,M75&gt;=(2-R75)),"R","N"))</f>
        <v/>
      </c>
      <c r="V75" s="14">
        <f t="shared" si="40"/>
        <v>0</v>
      </c>
      <c r="W75" s="14">
        <f t="shared" si="41"/>
        <v>0</v>
      </c>
      <c r="X75" s="14">
        <f>IF(J75="B",1,IF(REPLACE(J75,1,1,"")="",0,REPLACE(J75,1,1,"")))</f>
        <v>0</v>
      </c>
      <c r="Y75" s="14">
        <f>IF(K75="B",1,IF(REPLACE(K75,1,1,"")="",0,REPLACE(K75,1,1,"")))</f>
        <v>0</v>
      </c>
      <c r="Z75" s="14">
        <f t="shared" ref="Z75:Z100" si="49">IF(AND(V75=X75,LEFT(X75)="L",REPLACE(X75,1,1,"")&gt;=5),"L"&amp;(REPLACE(X75,1,1,"")-3),X75)</f>
        <v>0</v>
      </c>
      <c r="AA75" s="14">
        <f t="shared" ref="AA75:AA100" si="50">IF(AND(W75=Y75,LEFT(Y75)="L",REPLACE(Y75,1,1,"")&gt;=5),"L"&amp;(REPLACE(Y75,1,1,"")-3),Y75)</f>
        <v>0</v>
      </c>
      <c r="AB75" s="46" t="str">
        <f t="shared" ref="AB75:AB100" si="51">IF(AO75="10101","Y",IF(AP75="10101","Y","N"))</f>
        <v>N</v>
      </c>
      <c r="AC75" s="46" t="str">
        <f t="shared" ref="AC75:AC100" si="52">IF(AO75="12345","Y",IF(AP75="12345","Y","N"))</f>
        <v>N</v>
      </c>
      <c r="AD75" s="46" t="str">
        <f t="shared" ref="AD75:AD100" si="53">IF(AQ75="120012","Y",IF(AR75="120012","Y","N"))</f>
        <v>N</v>
      </c>
      <c r="AE75" s="141" t="str">
        <f>IF(AK75="T-T",IF(G73="B",AU75,""),IF(AK75="T-C",IF(G74="B",AU75,""),IF(AK75="T-B",IF(G74="P",AU75,""),"")))</f>
        <v/>
      </c>
      <c r="AF75" s="141" t="str">
        <f>IF(AK75="T-T",IF(G73="P",AU75,""),IF(AK75="T-C",IF(G74="P",AU75,""),IF(AK75="T-B",IF(G74="B",AU75,""),"")))</f>
        <v/>
      </c>
      <c r="AG75" s="141" t="str">
        <f>IF(AK75="T-T",IF(G73="B",AW75,""),IF(AK75="T-C",IF(G74="B",AW75,""),IF(AK75="T-B",IF(G74="P",AW75,""),"")))</f>
        <v/>
      </c>
      <c r="AH75" s="141" t="str">
        <f>IF(AK75="T-T",IF(G73="P",AW75,""),IF(AK75="T-C",IF(G74="P",AW75,""),IF(AK75="T-B",IF(G74="B",AW75,""),"")))</f>
        <v/>
      </c>
      <c r="AK75" s="14" t="str">
        <f>IF(G74="","",IF(AB75="Y","T-C",IF(AC75="Y","T-B",IF(AD75="Y","T-T",IF(AK74="PD","PD",IF(OR(AND(AK74="T-T",AK73="T-T",L73&amp;L74="LL"),AND(OR(AK74="T-B",AK74="T-C"),L74="L")),"PD",AK74))))))</f>
        <v/>
      </c>
      <c r="AL75" s="14" t="str">
        <f t="shared" ref="AL75:AL100" si="54">IF(G74="","",IF(AB75="Y","T-C",IF(AC75="Y","T-B",IF(AD75="Y","T-T",IF(AL74="TG","TG",IF(G74="","",IF(AB75="Y","T-C",IF(AC75="Y","T-B",IF(AD75="Y","T-T",IF(AL74="TG","TG",IF(OR(AND(AL74="T-T",AL73="T-T",L73&amp;L74="LL"),AND(OR(AL74="T-B",AL74="T-C"),L74="L")),"TG",AL74)))))))))))</f>
        <v/>
      </c>
      <c r="AM75" s="14" t="str">
        <f>IF(Dashboard!N75="P",IF(AM74="",1,AM74+1),"")</f>
        <v/>
      </c>
      <c r="AN75" s="14" t="str">
        <f>IF(Dashboard!N75="B",IF(AN74="",1,AN74+1),"")</f>
        <v/>
      </c>
      <c r="AO75" s="14" t="str">
        <f t="shared" si="43"/>
        <v>00000</v>
      </c>
      <c r="AP75" s="14" t="str">
        <f t="shared" si="43"/>
        <v>00000</v>
      </c>
      <c r="AQ75" s="14" t="str">
        <f t="shared" si="31"/>
        <v>000000</v>
      </c>
      <c r="AR75" s="14" t="str">
        <f t="shared" si="32"/>
        <v>000000</v>
      </c>
      <c r="AS75" s="14" t="str">
        <f t="shared" ref="AS75:AS100" si="55">IF(COUNTBLANK(AM70:AM74)&gt;2,"B","P")</f>
        <v>B</v>
      </c>
      <c r="AT75" s="14" t="str">
        <f>IF(C74="",D74,C74)&amp;E74</f>
        <v/>
      </c>
      <c r="AU75" s="14" t="str">
        <f>IF(OR(Q75="S",S74="Y"),"B",IFERROR(VLOOKUP(AT75,$BF$3:$BG$100,2,FALSE),""))</f>
        <v/>
      </c>
      <c r="AV75" s="14" t="str">
        <f>IF(J74="",K74,J74)&amp;L74</f>
        <v/>
      </c>
      <c r="AW75" s="14" t="str">
        <f t="shared" si="29"/>
        <v/>
      </c>
      <c r="AX75" s="14">
        <f t="shared" ref="AX75:AX100" si="56">IF(REPLACE(AU75, 1, 1, "")="",1,REPLACE(AU75, 1, 1, ""))</f>
        <v>1</v>
      </c>
      <c r="AY75" s="14" t="str">
        <f t="shared" ref="AY75:AY100" si="57">REPLACE(AW75, 1, 1, "")</f>
        <v/>
      </c>
    </row>
    <row r="76" spans="1:51" ht="15.75" thickBot="1" x14ac:dyDescent="0.3">
      <c r="A76" s="148" t="str">
        <f>IF(G75="","",IF(AND(D76="",K76=""),"P"&amp;(V76+X76),IF(AND(C76="",J76=""),"B"&amp;(W76+Y76),IF(AND(C76="",K76=""),IF(W76&gt;X76,"B"&amp;(W76-X76),IF(W76=X76,"NB","P"&amp;(X76-W76))),IF(AND(D76="",J76=""),IF(V76&gt;Y76,"P"&amp;(V76-Y76),IF(V76=Y76,"NB","B"&amp;(Y76-V76))))))))</f>
        <v/>
      </c>
      <c r="B76" s="38" t="str">
        <f>IF(G75="","",IF(AK75=AK76,"",AK76))</f>
        <v/>
      </c>
      <c r="C76" s="149" t="str">
        <f>IF(G75="","",IF(AK76="PD",IF(AS76="P",AU76,""),AE76))</f>
        <v/>
      </c>
      <c r="D76" s="150" t="str">
        <f>IF(G75="","",IF(AK76="PD",IF(AS76="B",AU76,""),AF76))</f>
        <v/>
      </c>
      <c r="E76" s="160"/>
      <c r="G76" s="67" t="str">
        <f>IF(Dashboard!N76="","",Dashboard!N76)</f>
        <v/>
      </c>
      <c r="I76" s="148" t="str">
        <f t="shared" si="44"/>
        <v/>
      </c>
      <c r="J76" s="156" t="str">
        <f>IF(G75="","",IF(AL76="TG",IF(G74="B",IF(AND(AW76=C76,LEN(C76)&gt;0,NOT(C76="B")),LEFT(C76)&amp;(IF((AX76-3)&lt;0,"",AX76-3)),AW76),""),AG76))</f>
        <v/>
      </c>
      <c r="K76" s="157" t="str">
        <f>IF(G75="","",IF(AL76="TG",IF(G74="P",IF(AND(AW76=D76,LEN(D76)&gt;0,NOT(C76="B")),LEFT(D76)&amp;IF((AX76-3)&lt;0,"",AX76-3),AW76),""),AH76))</f>
        <v/>
      </c>
      <c r="L76" s="140" t="str">
        <f t="shared" si="45"/>
        <v/>
      </c>
      <c r="M76" s="140" t="str">
        <f>IF(G76="","",IF(L76="W",0+AY76,0-AY76)+IF(E76="W",0+AX76,0-AX76)+IF(Q76="S",0,M75))</f>
        <v/>
      </c>
      <c r="N76" s="135" t="str">
        <f t="shared" si="46"/>
        <v/>
      </c>
      <c r="O76" s="158" t="str">
        <f>IF(G76="","",IF(A76="NB",O75,IF(N76="",SUM($N$5:$N76)+M76,SUM($N$5:$N76))))</f>
        <v/>
      </c>
      <c r="P76" s="158" t="e">
        <f>IF(L76="W",0+AY76,0-AY76)+IF(E76="W",0+AX76,0-AX76)</f>
        <v>#VALUE!</v>
      </c>
      <c r="Q76" s="14" t="str">
        <f t="shared" ref="Q76" si="58">IF(G75="","",IF(U75="R","S",IF(Q75="S","C",IF(M75&gt;0,"S","C"))))</f>
        <v/>
      </c>
      <c r="S76" s="158" t="str">
        <f>IF(G76="","",(IF(AND(E75&amp;E76="WW",OR(Q75&amp;Q76="SC",Q75&amp;Q76="CC")),"Y",IF(AND(E74&amp;E75&amp;E76="WLW",AU76&lt;&gt;"B",OR(E74&amp;E75&amp;E76="SCC",E74&amp;E75&amp;E76="CCC")),"Y","N"))))</f>
        <v/>
      </c>
      <c r="T76" s="14" t="str">
        <f>IF(G76="","",IF(AND(L75&amp;L76="WW",OR(Q75&amp;Q76="SC",Q75&amp;Q76="CC")),"Y",IF(AND(L74&amp;L75&amp;L76="WLW",AW76&lt;&gt;"B",OR(Q74&amp;Q75&amp;Q76="SCC",Q74&amp;Q75&amp;Q76="CCC")),"Y","N")))</f>
        <v/>
      </c>
      <c r="U76" s="14" t="str">
        <f t="shared" si="48"/>
        <v/>
      </c>
      <c r="V76" s="14">
        <f t="shared" si="40"/>
        <v>0</v>
      </c>
      <c r="W76" s="14">
        <f t="shared" si="41"/>
        <v>0</v>
      </c>
      <c r="X76" s="14">
        <f>IF(J76="B",1,IF(REPLACE(J76,1,1,"")="",0,REPLACE(J76,1,1,"")))</f>
        <v>0</v>
      </c>
      <c r="Y76" s="14">
        <f>IF(K76="B",1,IF(REPLACE(K76,1,1,"")="",0,REPLACE(K76,1,1,"")))</f>
        <v>0</v>
      </c>
      <c r="Z76" s="14">
        <f t="shared" si="49"/>
        <v>0</v>
      </c>
      <c r="AA76" s="14">
        <f t="shared" si="50"/>
        <v>0</v>
      </c>
      <c r="AB76" s="46" t="str">
        <f t="shared" si="51"/>
        <v>N</v>
      </c>
      <c r="AC76" s="46" t="str">
        <f t="shared" si="52"/>
        <v>N</v>
      </c>
      <c r="AD76" s="46" t="str">
        <f t="shared" si="53"/>
        <v>N</v>
      </c>
      <c r="AE76" s="141" t="str">
        <f>IF(AK76="T-T",IF(G74="B",AU76,""),IF(AK76="T-C",IF(G75="B",AU76,""),IF(AK76="T-B",IF(G75="P",AU76,""),"")))</f>
        <v/>
      </c>
      <c r="AF76" s="141" t="str">
        <f>IF(AK76="T-T",IF(G74="P",AU76,""),IF(AK76="T-C",IF(G75="P",AU76,""),IF(AK76="T-B",IF(G75="B",AU76,""),"")))</f>
        <v/>
      </c>
      <c r="AG76" s="141" t="str">
        <f>IF(AK76="T-T",IF(G74="B",AW76,""),IF(AK76="T-C",IF(G75="B",AW76,""),IF(AK76="T-B",IF(G75="P",AW76,""),"")))</f>
        <v/>
      </c>
      <c r="AH76" s="141" t="str">
        <f>IF(AK76="T-T",IF(G74="P",AW76,""),IF(AK76="T-C",IF(G75="P",AW76,""),IF(AK76="T-B",IF(G75="B",AW76,""),"")))</f>
        <v/>
      </c>
      <c r="AK76" s="14" t="str">
        <f>IF(G75="","",IF(AB76="Y","T-C",IF(AC76="Y","T-B",IF(AD76="Y","T-T",IF(AK75="PD","PD",IF(OR(AND(AK75="T-T",AK74="T-T",L74&amp;L75="LL"),AND(OR(AK75="T-B",AK75="T-C"),L75="L")),"PD",AK75))))))</f>
        <v/>
      </c>
      <c r="AL76" s="14" t="str">
        <f t="shared" si="54"/>
        <v/>
      </c>
      <c r="AM76" s="14" t="str">
        <f>IF(Dashboard!N76="P",IF(AM75="",1,AM75+1),"")</f>
        <v/>
      </c>
      <c r="AN76" s="14" t="str">
        <f>IF(Dashboard!N76="B",IF(AN75="",1,AN75+1),"")</f>
        <v/>
      </c>
      <c r="AO76" s="14" t="str">
        <f t="shared" si="43"/>
        <v>00000</v>
      </c>
      <c r="AP76" s="14" t="str">
        <f t="shared" si="43"/>
        <v>00000</v>
      </c>
      <c r="AQ76" s="14" t="str">
        <f t="shared" si="31"/>
        <v>000000</v>
      </c>
      <c r="AR76" s="14" t="str">
        <f t="shared" si="32"/>
        <v>000000</v>
      </c>
      <c r="AS76" s="14" t="str">
        <f t="shared" si="55"/>
        <v>B</v>
      </c>
      <c r="AT76" s="14" t="str">
        <f>IF(C75="",D75,C75)&amp;E75</f>
        <v/>
      </c>
      <c r="AU76" s="14" t="str">
        <f>IF(OR(Q76="S",S75="Y"),"B",IFERROR(VLOOKUP(AT76,$BF$3:$BG$100,2,FALSE),""))</f>
        <v/>
      </c>
      <c r="AV76" s="14" t="str">
        <f>IF(J75="",K75,J75)&amp;L75</f>
        <v/>
      </c>
      <c r="AW76" s="14" t="str">
        <f t="shared" ref="AW76:AW100" si="59">IF(OR(Q76="S",T75="Y"),"B",IFERROR(VLOOKUP(AV76,$BF$3:$BG$100,2,FALSE),""))</f>
        <v/>
      </c>
      <c r="AX76" s="14">
        <f t="shared" si="56"/>
        <v>1</v>
      </c>
      <c r="AY76" s="14" t="str">
        <f t="shared" si="57"/>
        <v/>
      </c>
    </row>
    <row r="77" spans="1:51" ht="15.75" thickBot="1" x14ac:dyDescent="0.3">
      <c r="A77" s="148" t="str">
        <f>IF(G76="","",IF(AND(D77="",K77=""),"P"&amp;(V77+X77),IF(AND(C77="",J77=""),"B"&amp;(W77+Y77),IF(AND(C77="",K77=""),IF(W77&gt;X77,"B"&amp;(W77-X77),IF(W77=X77,"NB","P"&amp;(X77-W77))),IF(AND(D77="",J77=""),IF(V77&gt;Y77,"P"&amp;(V77-Y77),IF(V77=Y77,"NB","B"&amp;(Y77-V77))))))))</f>
        <v/>
      </c>
      <c r="B77" s="38" t="str">
        <f>IF(G76="","",IF(AK76=AK77,"",AK77))</f>
        <v/>
      </c>
      <c r="C77" s="149" t="str">
        <f>IF(G76="","",IF(AK77="PD",IF(AS77="P",AU77,""),AE77))</f>
        <v/>
      </c>
      <c r="D77" s="150" t="str">
        <f>IF(G76="","",IF(AK77="PD",IF(AS77="B",AU77,""),AF77))</f>
        <v/>
      </c>
      <c r="E77" s="160"/>
      <c r="G77" s="67" t="str">
        <f>IF(Dashboard!N77="","",Dashboard!N77)</f>
        <v/>
      </c>
      <c r="I77" s="148" t="str">
        <f t="shared" si="44"/>
        <v/>
      </c>
      <c r="J77" s="156" t="str">
        <f>IF(G76="","",IF(AL77="TG",IF(G75="B",IF(AND(AW77=C77,LEN(C77)&gt;0,NOT(C77="B")),LEFT(C77)&amp;(IF((AX77-3)&lt;0,"",AX77-3)),AW77),""),AG77))</f>
        <v/>
      </c>
      <c r="K77" s="157" t="str">
        <f>IF(G76="","",IF(AL77="TG",IF(G75="P",IF(AND(AW77=D77,LEN(D77)&gt;0,NOT(C77="B")),LEFT(D77)&amp;IF((AX77-3)&lt;0,"",AX77-3),AW77),""),AH77))</f>
        <v/>
      </c>
      <c r="L77" s="140" t="str">
        <f t="shared" si="45"/>
        <v/>
      </c>
      <c r="M77" s="140" t="str">
        <f>IF(G77="","",IF(L77="W",0+AY77,0-AY77)+IF(E77="W",0+AX77,0-AX77)+IF(Q77="S",0,M76))</f>
        <v/>
      </c>
      <c r="N77" s="135" t="str">
        <f t="shared" si="46"/>
        <v/>
      </c>
      <c r="O77" s="158" t="str">
        <f>IF(G77="","",IF(A77="NB",O76,IF(N77="",SUM($N$5:$N77)+M77,SUM($N$5:$N77))))</f>
        <v/>
      </c>
      <c r="P77" s="158" t="e">
        <f t="shared" ref="P77:P99" si="60">IF(L77="W",0+AY77,0-AY77)+IF(E77="W",0+AX77,0-AX77)</f>
        <v>#VALUE!</v>
      </c>
      <c r="Q77" s="14" t="str">
        <f t="shared" ref="Q77:Q101" si="61">IF(G76="","",IF(U76="R","S",IF(Q76="S","C",IF(M76&gt;0,"S","C"))))</f>
        <v/>
      </c>
      <c r="S77" s="158" t="str">
        <f>IF(G77="","",(IF(AND(E76&amp;E77="WW",OR(Q76&amp;Q77="SC",Q76&amp;Q77="CC")),"Y",IF(AND(E75&amp;E76&amp;E77="WLW",AU77&lt;&gt;"B",OR(E75&amp;E76&amp;E77="SCC",E75&amp;E76&amp;E77="CCC")),"Y","N"))))</f>
        <v/>
      </c>
      <c r="T77" s="14" t="str">
        <f>IF(G77="","",IF(AND(L76&amp;L77="WW",OR(Q76&amp;Q77="SC",Q76&amp;Q77="CC")),"Y",IF(AND(L75&amp;L76&amp;L77="WLW",AW77&lt;&gt;"B",OR(Q75&amp;Q76&amp;Q77="SCC",Q75&amp;Q76&amp;Q77="CCC")),"Y","N")))</f>
        <v/>
      </c>
      <c r="U77" s="14" t="str">
        <f t="shared" si="48"/>
        <v/>
      </c>
      <c r="V77" s="14">
        <f t="shared" si="40"/>
        <v>0</v>
      </c>
      <c r="W77" s="14">
        <f t="shared" si="41"/>
        <v>0</v>
      </c>
      <c r="X77" s="14">
        <f>IF(J77="B",1,IF(REPLACE(J77,1,1,"")="",0,REPLACE(J77,1,1,"")))</f>
        <v>0</v>
      </c>
      <c r="Y77" s="14">
        <f>IF(K77="B",1,IF(REPLACE(K77,1,1,"")="",0,REPLACE(K77,1,1,"")))</f>
        <v>0</v>
      </c>
      <c r="Z77" s="14">
        <f t="shared" si="49"/>
        <v>0</v>
      </c>
      <c r="AA77" s="14">
        <f t="shared" si="50"/>
        <v>0</v>
      </c>
      <c r="AB77" s="46" t="str">
        <f t="shared" si="51"/>
        <v>N</v>
      </c>
      <c r="AC77" s="46" t="str">
        <f t="shared" si="52"/>
        <v>N</v>
      </c>
      <c r="AD77" s="46" t="str">
        <f t="shared" si="53"/>
        <v>N</v>
      </c>
      <c r="AE77" s="141" t="str">
        <f>IF(AK77="T-T",IF(G75="B",AU77,""),IF(AK77="T-C",IF(G76="B",AU77,""),IF(AK77="T-B",IF(G76="P",AU77,""),"")))</f>
        <v/>
      </c>
      <c r="AF77" s="141" t="str">
        <f>IF(AK77="T-T",IF(G75="P",AU77,""),IF(AK77="T-C",IF(G76="P",AU77,""),IF(AK77="T-B",IF(G76="B",AU77,""),"")))</f>
        <v/>
      </c>
      <c r="AG77" s="141" t="str">
        <f>IF(AK77="T-T",IF(G75="B",AW77,""),IF(AK77="T-C",IF(G76="B",AW77,""),IF(AK77="T-B",IF(G76="P",AW77,""),"")))</f>
        <v/>
      </c>
      <c r="AH77" s="141" t="str">
        <f>IF(AK77="T-T",IF(G75="P",AW77,""),IF(AK77="T-C",IF(G76="P",AW77,""),IF(AK77="T-B",IF(G76="B",AW77,""),"")))</f>
        <v/>
      </c>
      <c r="AK77" s="14" t="str">
        <f>IF(G76="","",IF(AB77="Y","T-C",IF(AC77="Y","T-B",IF(AD77="Y","T-T",IF(AK76="PD","PD",IF(OR(AND(AK76="T-T",AK75="T-T",L75&amp;L76="LL"),AND(OR(AK76="T-B",AK76="T-C"),L76="L")),"PD",AK76))))))</f>
        <v/>
      </c>
      <c r="AL77" s="14" t="str">
        <f t="shared" si="54"/>
        <v/>
      </c>
      <c r="AM77" s="14" t="str">
        <f>IF(Dashboard!N77="P",IF(AM76="",1,AM76+1),"")</f>
        <v/>
      </c>
      <c r="AN77" s="14" t="str">
        <f>IF(Dashboard!N77="B",IF(AN76="",1,AN76+1),"")</f>
        <v/>
      </c>
      <c r="AO77" s="14" t="str">
        <f t="shared" si="43"/>
        <v>00000</v>
      </c>
      <c r="AP77" s="14" t="str">
        <f t="shared" si="43"/>
        <v>00000</v>
      </c>
      <c r="AQ77" s="14" t="str">
        <f t="shared" si="31"/>
        <v>000000</v>
      </c>
      <c r="AR77" s="14" t="str">
        <f t="shared" si="32"/>
        <v>000000</v>
      </c>
      <c r="AS77" s="14" t="str">
        <f t="shared" si="55"/>
        <v>B</v>
      </c>
      <c r="AT77" s="14" t="str">
        <f>IF(C76="",D76,C76)&amp;E76</f>
        <v/>
      </c>
      <c r="AU77" s="14" t="str">
        <f>IF(OR(Q77="S",S76="Y"),"B",IFERROR(VLOOKUP(AT77,$BF$3:$BG$100,2,FALSE),""))</f>
        <v/>
      </c>
      <c r="AV77" s="14" t="str">
        <f>IF(J76="",K76,J76)&amp;L76</f>
        <v/>
      </c>
      <c r="AW77" s="14" t="str">
        <f t="shared" si="59"/>
        <v/>
      </c>
      <c r="AX77" s="14">
        <f t="shared" si="56"/>
        <v>1</v>
      </c>
      <c r="AY77" s="14" t="str">
        <f t="shared" si="57"/>
        <v/>
      </c>
    </row>
    <row r="78" spans="1:51" ht="15.75" thickBot="1" x14ac:dyDescent="0.3">
      <c r="A78" s="148" t="str">
        <f>IF(G77="","",IF(AND(D78="",K78=""),"P"&amp;(V78+X78),IF(AND(C78="",J78=""),"B"&amp;(W78+Y78),IF(AND(C78="",K78=""),IF(W78&gt;X78,"B"&amp;(W78-X78),IF(W78=X78,"NB","P"&amp;(X78-W78))),IF(AND(D78="",J78=""),IF(V78&gt;Y78,"P"&amp;(V78-Y78),IF(V78=Y78,"NB","B"&amp;(Y78-V78))))))))</f>
        <v/>
      </c>
      <c r="B78" s="38" t="str">
        <f>IF(G77="","",IF(AK77=AK78,"",AK78))</f>
        <v/>
      </c>
      <c r="C78" s="149" t="str">
        <f>IF(G77="","",IF(AK78="PD",IF(AS78="P",AU78,""),AE78))</f>
        <v/>
      </c>
      <c r="D78" s="150" t="str">
        <f>IF(G77="","",IF(AK78="PD",IF(AS78="B",AU78,""),AF78))</f>
        <v/>
      </c>
      <c r="E78" s="160"/>
      <c r="G78" s="67" t="str">
        <f>IF(Dashboard!N78="","",Dashboard!N78)</f>
        <v/>
      </c>
      <c r="I78" s="148" t="str">
        <f t="shared" si="44"/>
        <v/>
      </c>
      <c r="J78" s="156" t="str">
        <f>IF(G77="","",IF(AL78="TG",IF(G76="B",IF(AND(AW78=C78,LEN(C78)&gt;0,NOT(C78="B")),LEFT(C78)&amp;(IF((AX78-3)&lt;0,"",AX78-3)),AW78),""),AG78))</f>
        <v/>
      </c>
      <c r="K78" s="157" t="str">
        <f>IF(G77="","",IF(AL78="TG",IF(G76="P",IF(AND(AW78=D78,LEN(D78)&gt;0,NOT(C78="B")),LEFT(D78)&amp;IF((AX78-3)&lt;0,"",AX78-3),AW78),""),AH78))</f>
        <v/>
      </c>
      <c r="L78" s="140" t="str">
        <f t="shared" si="45"/>
        <v/>
      </c>
      <c r="M78" s="140" t="str">
        <f>IF(G78="","",IF(L78="W",0+AY78,0-AY78)+IF(E78="W",0+AX78,0-AX78)+IF(Q78="S",0,M77))</f>
        <v/>
      </c>
      <c r="N78" s="135" t="str">
        <f t="shared" si="46"/>
        <v/>
      </c>
      <c r="O78" s="158" t="str">
        <f>IF(G78="","",IF(A78="NB",O77,IF(N78="",SUM($N$5:$N78)+M78,SUM($N$5:$N78))))</f>
        <v/>
      </c>
      <c r="P78" s="158" t="e">
        <f t="shared" si="60"/>
        <v>#VALUE!</v>
      </c>
      <c r="Q78" s="14" t="str">
        <f t="shared" si="61"/>
        <v/>
      </c>
      <c r="S78" s="158" t="str">
        <f>IF(G78="","",(IF(AND(E77&amp;E78="WW",OR(Q77&amp;Q78="SC",Q77&amp;Q78="CC")),"Y",IF(AND(E76&amp;E77&amp;E78="WLW",AU78&lt;&gt;"B",OR(E76&amp;E77&amp;E78="SCC",E76&amp;E77&amp;E78="CCC")),"Y","N"))))</f>
        <v/>
      </c>
      <c r="T78" s="14" t="str">
        <f>IF(G78="","",IF(AND(L77&amp;L78="WW",OR(Q77&amp;Q78="SC",Q77&amp;Q78="CC")),"Y",IF(AND(L76&amp;L77&amp;L78="WLW",AW78&lt;&gt;"B",OR(Q76&amp;Q77&amp;Q78="SCC",Q76&amp;Q77&amp;Q78="CCC")),"Y","N")))</f>
        <v/>
      </c>
      <c r="U78" s="14" t="str">
        <f t="shared" si="48"/>
        <v/>
      </c>
      <c r="V78" s="14">
        <f t="shared" si="40"/>
        <v>0</v>
      </c>
      <c r="W78" s="14">
        <f t="shared" si="41"/>
        <v>0</v>
      </c>
      <c r="X78" s="14">
        <f>IF(J78="B",1,IF(REPLACE(J78,1,1,"")="",0,REPLACE(J78,1,1,"")))</f>
        <v>0</v>
      </c>
      <c r="Y78" s="14">
        <f>IF(K78="B",1,IF(REPLACE(K78,1,1,"")="",0,REPLACE(K78,1,1,"")))</f>
        <v>0</v>
      </c>
      <c r="Z78" s="14">
        <f t="shared" si="49"/>
        <v>0</v>
      </c>
      <c r="AA78" s="14">
        <f t="shared" si="50"/>
        <v>0</v>
      </c>
      <c r="AB78" s="46" t="str">
        <f t="shared" si="51"/>
        <v>N</v>
      </c>
      <c r="AC78" s="46" t="str">
        <f t="shared" si="52"/>
        <v>N</v>
      </c>
      <c r="AD78" s="46" t="str">
        <f t="shared" si="53"/>
        <v>N</v>
      </c>
      <c r="AE78" s="141" t="str">
        <f>IF(AK78="T-T",IF(G76="B",AU78,""),IF(AK78="T-C",IF(G77="B",AU78,""),IF(AK78="T-B",IF(G77="P",AU78,""),"")))</f>
        <v/>
      </c>
      <c r="AF78" s="141" t="str">
        <f>IF(AK78="T-T",IF(G76="P",AU78,""),IF(AK78="T-C",IF(G77="P",AU78,""),IF(AK78="T-B",IF(G77="B",AU78,""),"")))</f>
        <v/>
      </c>
      <c r="AG78" s="141" t="str">
        <f>IF(AK78="T-T",IF(G76="B",AW78,""),IF(AK78="T-C",IF(G77="B",AW78,""),IF(AK78="T-B",IF(G77="P",AW78,""),"")))</f>
        <v/>
      </c>
      <c r="AH78" s="141" t="str">
        <f>IF(AK78="T-T",IF(G76="P",AW78,""),IF(AK78="T-C",IF(G77="P",AW78,""),IF(AK78="T-B",IF(G77="B",AW78,""),"")))</f>
        <v/>
      </c>
      <c r="AK78" s="14" t="str">
        <f>IF(G77="","",IF(AB78="Y","T-C",IF(AC78="Y","T-B",IF(AD78="Y","T-T",IF(AK77="PD","PD",IF(OR(AND(AK77="T-T",AK76="T-T",L76&amp;L77="LL"),AND(OR(AK77="T-B",AK77="T-C"),L77="L")),"PD",AK77))))))</f>
        <v/>
      </c>
      <c r="AL78" s="14" t="str">
        <f t="shared" si="54"/>
        <v/>
      </c>
      <c r="AM78" s="14" t="str">
        <f>IF(Dashboard!N78="P",IF(AM77="",1,AM77+1),"")</f>
        <v/>
      </c>
      <c r="AN78" s="14" t="str">
        <f>IF(Dashboard!N78="B",IF(AN77="",1,AN77+1),"")</f>
        <v/>
      </c>
      <c r="AO78" s="14" t="str">
        <f t="shared" si="43"/>
        <v>00000</v>
      </c>
      <c r="AP78" s="14" t="str">
        <f t="shared" si="43"/>
        <v>00000</v>
      </c>
      <c r="AQ78" s="14" t="str">
        <f t="shared" si="31"/>
        <v>000000</v>
      </c>
      <c r="AR78" s="14" t="str">
        <f t="shared" si="32"/>
        <v>000000</v>
      </c>
      <c r="AS78" s="14" t="str">
        <f t="shared" si="55"/>
        <v>B</v>
      </c>
      <c r="AT78" s="14" t="str">
        <f>IF(C77="",D77,C77)&amp;E77</f>
        <v/>
      </c>
      <c r="AU78" s="14" t="str">
        <f>IF(OR(Q78="S",S77="Y"),"B",IFERROR(VLOOKUP(AT78,$BF$3:$BG$100,2,FALSE),""))</f>
        <v/>
      </c>
      <c r="AV78" s="14" t="str">
        <f>IF(J77="",K77,J77)&amp;L77</f>
        <v/>
      </c>
      <c r="AW78" s="14" t="str">
        <f t="shared" si="59"/>
        <v/>
      </c>
      <c r="AX78" s="14">
        <f t="shared" si="56"/>
        <v>1</v>
      </c>
      <c r="AY78" s="14" t="str">
        <f t="shared" si="57"/>
        <v/>
      </c>
    </row>
    <row r="79" spans="1:51" ht="15.75" thickBot="1" x14ac:dyDescent="0.3">
      <c r="A79" s="148" t="str">
        <f>IF(G78="","",IF(AND(D79="",K79=""),"P"&amp;(V79+X79),IF(AND(C79="",J79=""),"B"&amp;(W79+Y79),IF(AND(C79="",K79=""),IF(W79&gt;X79,"B"&amp;(W79-X79),IF(W79=X79,"NB","P"&amp;(X79-W79))),IF(AND(D79="",J79=""),IF(V79&gt;Y79,"P"&amp;(V79-Y79),IF(V79=Y79,"NB","B"&amp;(Y79-V79))))))))</f>
        <v/>
      </c>
      <c r="B79" s="38" t="str">
        <f>IF(G78="","",IF(AK78=AK79,"",AK79))</f>
        <v/>
      </c>
      <c r="C79" s="149" t="str">
        <f>IF(G78="","",IF(AK79="PD",IF(AS79="P",AU79,""),AE79))</f>
        <v/>
      </c>
      <c r="D79" s="150" t="str">
        <f>IF(G78="","",IF(AK79="PD",IF(AS79="B",AU79,""),AF79))</f>
        <v/>
      </c>
      <c r="E79" s="161"/>
      <c r="G79" s="67" t="str">
        <f>IF(Dashboard!N79="","",Dashboard!N79)</f>
        <v/>
      </c>
      <c r="I79" s="148" t="str">
        <f t="shared" si="44"/>
        <v/>
      </c>
      <c r="J79" s="156" t="str">
        <f>IF(G78="","",IF(AL79="TG",IF(G77="B",IF(AND(AW79=C79,LEN(C79)&gt;0,NOT(C79="B")),LEFT(C79)&amp;(IF((AX79-3)&lt;0,"",AX79-3)),AW79),""),AG79))</f>
        <v/>
      </c>
      <c r="K79" s="157" t="str">
        <f>IF(G78="","",IF(AL79="TG",IF(G77="P",IF(AND(AW79=D79,LEN(D79)&gt;0,NOT(C79="B")),LEFT(D79)&amp;IF((AX79-3)&lt;0,"",AX79-3),AW79),""),AH79))</f>
        <v/>
      </c>
      <c r="L79" s="140" t="str">
        <f t="shared" si="45"/>
        <v/>
      </c>
      <c r="M79" s="140" t="str">
        <f>IF(G79="","",IF(L79="W",0+AY79,0-AY79)+IF(E79="W",0+AX79,0-AX79)+IF(Q79="S",0,M78))</f>
        <v/>
      </c>
      <c r="N79" s="135" t="str">
        <f t="shared" si="46"/>
        <v/>
      </c>
      <c r="O79" s="158" t="str">
        <f>IF(G79="","",IF(A79="NB",O78,IF(N79="",SUM($N$5:$N79)+M79,SUM($N$5:$N79))))</f>
        <v/>
      </c>
      <c r="P79" s="158" t="e">
        <f t="shared" si="60"/>
        <v>#VALUE!</v>
      </c>
      <c r="Q79" s="14" t="str">
        <f t="shared" si="61"/>
        <v/>
      </c>
      <c r="S79" s="158" t="str">
        <f>IF(G79="","",(IF(AND(E78&amp;E79="WW",OR(Q78&amp;Q79="SC",Q78&amp;Q79="CC")),"Y",IF(AND(E77&amp;E78&amp;E79="WLW",AU79&lt;&gt;"B",OR(E77&amp;E78&amp;E79="SCC",E77&amp;E78&amp;E79="CCC")),"Y","N"))))</f>
        <v/>
      </c>
      <c r="T79" s="14" t="str">
        <f>IF(G79="","",IF(AND(L78&amp;L79="WW",OR(Q78&amp;Q79="SC",Q78&amp;Q79="CC")),"Y",IF(AND(L77&amp;L78&amp;L79="WLW",AW79&lt;&gt;"B",OR(Q77&amp;Q78&amp;Q79="SCC",Q77&amp;Q78&amp;Q79="CCC")),"Y","N")))</f>
        <v/>
      </c>
      <c r="U79" s="14" t="str">
        <f t="shared" si="48"/>
        <v/>
      </c>
      <c r="V79" s="14">
        <f t="shared" si="40"/>
        <v>0</v>
      </c>
      <c r="W79" s="14">
        <f t="shared" si="41"/>
        <v>0</v>
      </c>
      <c r="X79" s="14">
        <f>IF(J79="B",1,IF(REPLACE(J79,1,1,"")="",0,REPLACE(J79,1,1,"")))</f>
        <v>0</v>
      </c>
      <c r="Y79" s="14">
        <f>IF(K79="B",1,IF(REPLACE(K79,1,1,"")="",0,REPLACE(K79,1,1,"")))</f>
        <v>0</v>
      </c>
      <c r="Z79" s="14">
        <f t="shared" si="49"/>
        <v>0</v>
      </c>
      <c r="AA79" s="14">
        <f t="shared" si="50"/>
        <v>0</v>
      </c>
      <c r="AB79" s="46" t="str">
        <f t="shared" si="51"/>
        <v>N</v>
      </c>
      <c r="AC79" s="46" t="str">
        <f t="shared" si="52"/>
        <v>N</v>
      </c>
      <c r="AD79" s="46" t="str">
        <f t="shared" si="53"/>
        <v>N</v>
      </c>
      <c r="AE79" s="141" t="str">
        <f>IF(AK79="T-T",IF(G77="B",AU79,""),IF(AK79="T-C",IF(G78="B",AU79,""),IF(AK79="T-B",IF(G78="P",AU79,""),"")))</f>
        <v/>
      </c>
      <c r="AF79" s="141" t="str">
        <f>IF(AK79="T-T",IF(G77="P",AU79,""),IF(AK79="T-C",IF(G78="P",AU79,""),IF(AK79="T-B",IF(G78="B",AU79,""),"")))</f>
        <v/>
      </c>
      <c r="AG79" s="141" t="str">
        <f>IF(AK79="T-T",IF(G77="B",AW79,""),IF(AK79="T-C",IF(G78="B",AW79,""),IF(AK79="T-B",IF(G78="P",AW79,""),"")))</f>
        <v/>
      </c>
      <c r="AH79" s="141" t="str">
        <f>IF(AK79="T-T",IF(G77="P",AW79,""),IF(AK79="T-C",IF(G78="P",AW79,""),IF(AK79="T-B",IF(G78="B",AW79,""),"")))</f>
        <v/>
      </c>
      <c r="AK79" s="14" t="str">
        <f>IF(G78="","",IF(AB79="Y","T-C",IF(AC79="Y","T-B",IF(AD79="Y","T-T",IF(AK78="PD","PD",IF(OR(AND(AK78="T-T",AK77="T-T",L77&amp;L78="LL"),AND(OR(AK78="T-B",AK78="T-C"),L78="L")),"PD",AK78))))))</f>
        <v/>
      </c>
      <c r="AL79" s="14" t="str">
        <f t="shared" si="54"/>
        <v/>
      </c>
      <c r="AM79" s="14" t="str">
        <f>IF(Dashboard!N79="P",IF(AM78="",1,AM78+1),"")</f>
        <v/>
      </c>
      <c r="AN79" s="14" t="str">
        <f>IF(Dashboard!N79="B",IF(AN78="",1,AN78+1),"")</f>
        <v/>
      </c>
      <c r="AO79" s="14" t="str">
        <f t="shared" si="43"/>
        <v>00000</v>
      </c>
      <c r="AP79" s="14" t="str">
        <f t="shared" si="43"/>
        <v>00000</v>
      </c>
      <c r="AQ79" s="14" t="str">
        <f t="shared" si="31"/>
        <v>000000</v>
      </c>
      <c r="AR79" s="14" t="str">
        <f t="shared" si="32"/>
        <v>000000</v>
      </c>
      <c r="AS79" s="14" t="str">
        <f t="shared" si="55"/>
        <v>B</v>
      </c>
      <c r="AT79" s="14" t="str">
        <f>IF(C78="",D78,C78)&amp;E78</f>
        <v/>
      </c>
      <c r="AU79" s="14" t="str">
        <f>IF(OR(Q79="S",S78="Y"),"B",IFERROR(VLOOKUP(AT79,$BF$3:$BG$100,2,FALSE),""))</f>
        <v/>
      </c>
      <c r="AV79" s="14" t="str">
        <f>IF(J78="",K78,J78)&amp;L78</f>
        <v/>
      </c>
      <c r="AW79" s="14" t="str">
        <f t="shared" si="59"/>
        <v/>
      </c>
      <c r="AX79" s="14">
        <f t="shared" si="56"/>
        <v>1</v>
      </c>
      <c r="AY79" s="14" t="str">
        <f t="shared" si="57"/>
        <v/>
      </c>
    </row>
    <row r="80" spans="1:51" ht="15.75" thickBot="1" x14ac:dyDescent="0.3">
      <c r="A80" s="148" t="str">
        <f>IF(G79="","",IF(AND(D80="",K80=""),"P"&amp;(V80+X80),IF(AND(C80="",J80=""),"B"&amp;(W80+Y80),IF(AND(C80="",K80=""),IF(W80&gt;X80,"B"&amp;(W80-X80),IF(W80=X80,"NB","P"&amp;(X80-W80))),IF(AND(D80="",J80=""),IF(V80&gt;Y80,"P"&amp;(V80-Y80),IF(V80=Y80,"NB","B"&amp;(Y80-V80))))))))</f>
        <v/>
      </c>
      <c r="B80" s="38" t="str">
        <f>IF(G79="","",IF(AK79=AK80,"",AK80))</f>
        <v/>
      </c>
      <c r="C80" s="149" t="str">
        <f>IF(G79="","",IF(AK80="PD",IF(AS80="P",AU80,""),AE80))</f>
        <v/>
      </c>
      <c r="D80" s="150" t="str">
        <f>IF(G79="","",IF(AK80="PD",IF(AS80="B",AU80,""),AF80))</f>
        <v/>
      </c>
      <c r="E80" s="159"/>
      <c r="G80" s="67" t="str">
        <f>IF(Dashboard!N80="","",Dashboard!N80)</f>
        <v/>
      </c>
      <c r="I80" s="148" t="str">
        <f t="shared" si="44"/>
        <v/>
      </c>
      <c r="J80" s="156" t="str">
        <f>IF(G79="","",IF(AL80="TG",IF(G78="B",IF(AND(AW80=C80,LEN(C80)&gt;0,NOT(C80="B")),LEFT(C80)&amp;(IF((AX80-3)&lt;0,"",AX80-3)),AW80),""),AG80))</f>
        <v/>
      </c>
      <c r="K80" s="157" t="str">
        <f>IF(G79="","",IF(AL80="TG",IF(G78="P",IF(AND(AW80=D80,LEN(D80)&gt;0,NOT(C80="B")),LEFT(D80)&amp;IF((AX80-3)&lt;0,"",AX80-3),AW80),""),AH80))</f>
        <v/>
      </c>
      <c r="L80" s="140" t="str">
        <f t="shared" si="45"/>
        <v/>
      </c>
      <c r="M80" s="140" t="str">
        <f>IF(G80="","",IF(L80="W",0+AY80,0-AY80)+IF(E80="W",0+AX80,0-AX80)+IF(Q80="S",0,M79))</f>
        <v/>
      </c>
      <c r="N80" s="135" t="str">
        <f t="shared" si="46"/>
        <v/>
      </c>
      <c r="O80" s="158" t="str">
        <f>IF(G80="","",IF(A80="NB",O79,IF(N80="",SUM($N$5:$N80)+M80,SUM($N$5:$N80))))</f>
        <v/>
      </c>
      <c r="P80" s="158" t="e">
        <f t="shared" si="60"/>
        <v>#VALUE!</v>
      </c>
      <c r="Q80" s="14" t="str">
        <f t="shared" si="61"/>
        <v/>
      </c>
      <c r="S80" s="158" t="str">
        <f>IF(G80="","",(IF(AND(E79&amp;E80="WW",OR(Q79&amp;Q80="SC",Q79&amp;Q80="CC")),"Y",IF(AND(E78&amp;E79&amp;E80="WLW",AU80&lt;&gt;"B",OR(E78&amp;E79&amp;E80="SCC",E78&amp;E79&amp;E80="CCC")),"Y","N"))))</f>
        <v/>
      </c>
      <c r="T80" s="14" t="str">
        <f>IF(G80="","",IF(AND(L79&amp;L80="WW",OR(Q79&amp;Q80="SC",Q79&amp;Q80="CC")),"Y",IF(AND(L78&amp;L79&amp;L80="WLW",AW80&lt;&gt;"B",OR(Q78&amp;Q79&amp;Q80="SCC",Q78&amp;Q79&amp;Q80="CCC")),"Y","N")))</f>
        <v/>
      </c>
      <c r="U80" s="14" t="str">
        <f t="shared" si="48"/>
        <v/>
      </c>
      <c r="V80" s="14">
        <f t="shared" si="40"/>
        <v>0</v>
      </c>
      <c r="W80" s="14">
        <f t="shared" si="41"/>
        <v>0</v>
      </c>
      <c r="X80" s="14">
        <f>IF(J80="B",1,IF(REPLACE(J80,1,1,"")="",0,REPLACE(J80,1,1,"")))</f>
        <v>0</v>
      </c>
      <c r="Y80" s="14">
        <f>IF(K80="B",1,IF(REPLACE(K80,1,1,"")="",0,REPLACE(K80,1,1,"")))</f>
        <v>0</v>
      </c>
      <c r="Z80" s="14">
        <f t="shared" si="49"/>
        <v>0</v>
      </c>
      <c r="AA80" s="14">
        <f t="shared" si="50"/>
        <v>0</v>
      </c>
      <c r="AB80" s="46" t="str">
        <f t="shared" si="51"/>
        <v>N</v>
      </c>
      <c r="AC80" s="46" t="str">
        <f t="shared" si="52"/>
        <v>N</v>
      </c>
      <c r="AD80" s="46" t="str">
        <f t="shared" si="53"/>
        <v>N</v>
      </c>
      <c r="AE80" s="141" t="str">
        <f>IF(AK80="T-T",IF(G78="B",AU80,""),IF(AK80="T-C",IF(G79="B",AU80,""),IF(AK80="T-B",IF(G79="P",AU80,""),"")))</f>
        <v/>
      </c>
      <c r="AF80" s="141" t="str">
        <f>IF(AK80="T-T",IF(G78="P",AU80,""),IF(AK80="T-C",IF(G79="P",AU80,""),IF(AK80="T-B",IF(G79="B",AU80,""),"")))</f>
        <v/>
      </c>
      <c r="AG80" s="141" t="str">
        <f>IF(AK80="T-T",IF(G78="B",AW80,""),IF(AK80="T-C",IF(G79="B",AW80,""),IF(AK80="T-B",IF(G79="P",AW80,""),"")))</f>
        <v/>
      </c>
      <c r="AH80" s="141" t="str">
        <f>IF(AK80="T-T",IF(G78="P",AW80,""),IF(AK80="T-C",IF(G79="P",AW80,""),IF(AK80="T-B",IF(G79="B",AW80,""),"")))</f>
        <v/>
      </c>
      <c r="AK80" s="14" t="str">
        <f>IF(G79="","",IF(AB80="Y","T-C",IF(AC80="Y","T-B",IF(AD80="Y","T-T",IF(AK79="PD","PD",IF(OR(AND(AK79="T-T",AK78="T-T",L78&amp;L79="LL"),AND(OR(AK79="T-B",AK79="T-C"),L79="L")),"PD",AK79))))))</f>
        <v/>
      </c>
      <c r="AL80" s="14" t="str">
        <f t="shared" si="54"/>
        <v/>
      </c>
      <c r="AM80" s="14" t="str">
        <f>IF(Dashboard!N80="P",IF(AM79="",1,AM79+1),"")</f>
        <v/>
      </c>
      <c r="AN80" s="14" t="str">
        <f>IF(Dashboard!N80="B",IF(AN79="",1,AN79+1),"")</f>
        <v/>
      </c>
      <c r="AO80" s="14" t="str">
        <f t="shared" si="43"/>
        <v>00000</v>
      </c>
      <c r="AP80" s="14" t="str">
        <f t="shared" si="43"/>
        <v>00000</v>
      </c>
      <c r="AQ80" s="14" t="str">
        <f t="shared" ref="AQ80:AQ100" si="62">IF(AM74="",0,AM74)&amp;IF(AM75="",0,AM75)&amp;IF(AM76="",0,AM76)&amp;IF(AM77="",0,AM77)&amp;IF(AM78="",0,AM78)&amp;IF(AM79="",0,AM79)</f>
        <v>000000</v>
      </c>
      <c r="AR80" s="14" t="str">
        <f t="shared" ref="AR80:AR100" si="63">IF(AN74="",0,AN74)&amp;IF(AN75="",0,AN75)&amp;IF(AN76="",0,AN76)&amp;IF(AN77="",0,AN77)&amp;IF(AN78="",0,AN78)&amp;IF(AN79="",0,AN79)</f>
        <v>000000</v>
      </c>
      <c r="AS80" s="14" t="str">
        <f t="shared" si="55"/>
        <v>B</v>
      </c>
      <c r="AT80" s="14" t="str">
        <f>IF(C79="",D79,C79)&amp;E79</f>
        <v/>
      </c>
      <c r="AU80" s="14" t="str">
        <f>IF(OR(Q80="S",S79="Y"),"B",IFERROR(VLOOKUP(AT80,$BF$3:$BG$100,2,FALSE),""))</f>
        <v/>
      </c>
      <c r="AV80" s="14" t="str">
        <f>IF(J79="",K79,J79)&amp;L79</f>
        <v/>
      </c>
      <c r="AW80" s="14" t="str">
        <f t="shared" si="59"/>
        <v/>
      </c>
      <c r="AX80" s="14">
        <f t="shared" si="56"/>
        <v>1</v>
      </c>
      <c r="AY80" s="14" t="str">
        <f t="shared" si="57"/>
        <v/>
      </c>
    </row>
    <row r="81" spans="1:51" ht="15.75" thickBot="1" x14ac:dyDescent="0.3">
      <c r="A81" s="148" t="str">
        <f>IF(G80="","",IF(AND(D81="",K81=""),"P"&amp;(V81+X81),IF(AND(C81="",J81=""),"B"&amp;(W81+Y81),IF(AND(C81="",K81=""),IF(W81&gt;X81,"B"&amp;(W81-X81),IF(W81=X81,"NB","P"&amp;(X81-W81))),IF(AND(D81="",J81=""),IF(V81&gt;Y81,"P"&amp;(V81-Y81),IF(V81=Y81,"NB","B"&amp;(Y81-V81))))))))</f>
        <v/>
      </c>
      <c r="B81" s="38" t="str">
        <f>IF(G80="","",IF(AK80=AK81,"",AK81))</f>
        <v/>
      </c>
      <c r="C81" s="149" t="str">
        <f>IF(G80="","",IF(AK81="PD",IF(AS81="P",AU81,""),AE81))</f>
        <v/>
      </c>
      <c r="D81" s="150" t="str">
        <f>IF(G80="","",IF(AK81="PD",IF(AS81="B",AU81,""),AF81))</f>
        <v/>
      </c>
      <c r="E81" s="160"/>
      <c r="G81" s="67" t="str">
        <f>IF(Dashboard!N81="","",Dashboard!N81)</f>
        <v/>
      </c>
      <c r="I81" s="148" t="str">
        <f t="shared" si="44"/>
        <v/>
      </c>
      <c r="J81" s="156" t="str">
        <f>IF(G80="","",IF(AL81="TG",IF(G79="B",IF(AND(AW81=C81,LEN(C81)&gt;0,NOT(C81="B")),LEFT(C81)&amp;(IF((AX81-3)&lt;0,"",AX81-3)),AW81),""),AG81))</f>
        <v/>
      </c>
      <c r="K81" s="157" t="str">
        <f>IF(G80="","",IF(AL81="TG",IF(G79="P",IF(AND(AW81=D81,LEN(D81)&gt;0,NOT(C81="B")),LEFT(D81)&amp;IF((AX81-3)&lt;0,"",AX81-3),AW81),""),AH81))</f>
        <v/>
      </c>
      <c r="L81" s="140" t="str">
        <f t="shared" si="45"/>
        <v/>
      </c>
      <c r="M81" s="140" t="str">
        <f>IF(G81="","",IF(L81="W",0+AY81,0-AY81)+IF(E81="W",0+AX81,0-AX81)+IF(Q81="S",0,M80))</f>
        <v/>
      </c>
      <c r="N81" s="135" t="str">
        <f t="shared" si="46"/>
        <v/>
      </c>
      <c r="O81" s="158" t="str">
        <f>IF(G81="","",IF(A81="NB",O80,IF(N81="",SUM($N$5:$N81)+M81,SUM($N$5:$N81))))</f>
        <v/>
      </c>
      <c r="P81" s="158" t="e">
        <f t="shared" si="60"/>
        <v>#VALUE!</v>
      </c>
      <c r="Q81" s="14" t="str">
        <f t="shared" si="61"/>
        <v/>
      </c>
      <c r="S81" s="158" t="str">
        <f>IF(G81="","",(IF(AND(E80&amp;E81="WW",OR(Q80&amp;Q81="SC",Q80&amp;Q81="CC")),"Y",IF(AND(E79&amp;E80&amp;E81="WLW",AU81&lt;&gt;"B",OR(E79&amp;E80&amp;E81="SCC",E79&amp;E80&amp;E81="CCC")),"Y","N"))))</f>
        <v/>
      </c>
      <c r="T81" s="14" t="str">
        <f>IF(G81="","",IF(AND(L80&amp;L81="WW",OR(Q80&amp;Q81="SC",Q80&amp;Q81="CC")),"Y",IF(AND(L79&amp;L80&amp;L81="WLW",AW81&lt;&gt;"B",OR(Q79&amp;Q80&amp;Q81="SCC",Q79&amp;Q80&amp;Q81="CCC")),"Y","N")))</f>
        <v/>
      </c>
      <c r="U81" s="14" t="str">
        <f t="shared" si="48"/>
        <v/>
      </c>
      <c r="V81" s="14">
        <f t="shared" si="40"/>
        <v>0</v>
      </c>
      <c r="W81" s="14">
        <f t="shared" si="41"/>
        <v>0</v>
      </c>
      <c r="X81" s="14">
        <f>IF(J81="B",1,IF(REPLACE(J81,1,1,"")="",0,REPLACE(J81,1,1,"")))</f>
        <v>0</v>
      </c>
      <c r="Y81" s="14">
        <f>IF(K81="B",1,IF(REPLACE(K81,1,1,"")="",0,REPLACE(K81,1,1,"")))</f>
        <v>0</v>
      </c>
      <c r="Z81" s="14">
        <f t="shared" si="49"/>
        <v>0</v>
      </c>
      <c r="AA81" s="14">
        <f t="shared" si="50"/>
        <v>0</v>
      </c>
      <c r="AB81" s="46" t="str">
        <f t="shared" si="51"/>
        <v>N</v>
      </c>
      <c r="AC81" s="46" t="str">
        <f t="shared" si="52"/>
        <v>N</v>
      </c>
      <c r="AD81" s="46" t="str">
        <f t="shared" si="53"/>
        <v>N</v>
      </c>
      <c r="AE81" s="141" t="str">
        <f>IF(AK81="T-T",IF(G79="B",AU81,""),IF(AK81="T-C",IF(G80="B",AU81,""),IF(AK81="T-B",IF(G80="P",AU81,""),"")))</f>
        <v/>
      </c>
      <c r="AF81" s="141" t="str">
        <f>IF(AK81="T-T",IF(G79="P",AU81,""),IF(AK81="T-C",IF(G80="P",AU81,""),IF(AK81="T-B",IF(G80="B",AU81,""),"")))</f>
        <v/>
      </c>
      <c r="AG81" s="141" t="str">
        <f>IF(AK81="T-T",IF(G79="B",AW81,""),IF(AK81="T-C",IF(G80="B",AW81,""),IF(AK81="T-B",IF(G80="P",AW81,""),"")))</f>
        <v/>
      </c>
      <c r="AH81" s="141" t="str">
        <f>IF(AK81="T-T",IF(G79="P",AW81,""),IF(AK81="T-C",IF(G80="P",AW81,""),IF(AK81="T-B",IF(G80="B",AW81,""),"")))</f>
        <v/>
      </c>
      <c r="AK81" s="14" t="str">
        <f>IF(G80="","",IF(AB81="Y","T-C",IF(AC81="Y","T-B",IF(AD81="Y","T-T",IF(AK80="PD","PD",IF(OR(AND(AK80="T-T",AK79="T-T",L79&amp;L80="LL"),AND(OR(AK80="T-B",AK80="T-C"),L80="L")),"PD",AK80))))))</f>
        <v/>
      </c>
      <c r="AL81" s="14" t="str">
        <f t="shared" si="54"/>
        <v/>
      </c>
      <c r="AM81" s="14" t="str">
        <f>IF(Dashboard!N81="P",IF(AM80="",1,AM80+1),"")</f>
        <v/>
      </c>
      <c r="AN81" s="14" t="str">
        <f>IF(Dashboard!N81="B",IF(AN80="",1,AN80+1),"")</f>
        <v/>
      </c>
      <c r="AO81" s="14" t="str">
        <f t="shared" si="43"/>
        <v>00000</v>
      </c>
      <c r="AP81" s="14" t="str">
        <f t="shared" si="43"/>
        <v>00000</v>
      </c>
      <c r="AQ81" s="14" t="str">
        <f t="shared" si="62"/>
        <v>000000</v>
      </c>
      <c r="AR81" s="14" t="str">
        <f t="shared" si="63"/>
        <v>000000</v>
      </c>
      <c r="AS81" s="14" t="str">
        <f t="shared" si="55"/>
        <v>B</v>
      </c>
      <c r="AT81" s="14" t="str">
        <f>IF(C80="",D80,C80)&amp;E80</f>
        <v/>
      </c>
      <c r="AU81" s="14" t="str">
        <f>IF(OR(Q81="S",S80="Y"),"B",IFERROR(VLOOKUP(AT81,$BF$3:$BG$100,2,FALSE),""))</f>
        <v/>
      </c>
      <c r="AV81" s="14" t="str">
        <f>IF(J80="",K80,J80)&amp;L80</f>
        <v/>
      </c>
      <c r="AW81" s="14" t="str">
        <f t="shared" si="59"/>
        <v/>
      </c>
      <c r="AX81" s="14">
        <f t="shared" si="56"/>
        <v>1</v>
      </c>
      <c r="AY81" s="14" t="str">
        <f t="shared" si="57"/>
        <v/>
      </c>
    </row>
    <row r="82" spans="1:51" ht="15.75" thickBot="1" x14ac:dyDescent="0.3">
      <c r="A82" s="148" t="str">
        <f>IF(G81="","",IF(AND(D82="",K82=""),"P"&amp;(V82+X82),IF(AND(C82="",J82=""),"B"&amp;(W82+Y82),IF(AND(C82="",K82=""),IF(W82&gt;X82,"B"&amp;(W82-X82),IF(W82=X82,"NB","P"&amp;(X82-W82))),IF(AND(D82="",J82=""),IF(V82&gt;Y82,"P"&amp;(V82-Y82),IF(V82=Y82,"NB","B"&amp;(Y82-V82))))))))</f>
        <v/>
      </c>
      <c r="B82" s="38" t="str">
        <f>IF(G81="","",IF(AK81=AK82,"",AK82))</f>
        <v/>
      </c>
      <c r="C82" s="149" t="str">
        <f>IF(G81="","",IF(AK82="PD",IF(AS82="P",AU82,""),AE82))</f>
        <v/>
      </c>
      <c r="D82" s="150" t="str">
        <f>IF(G81="","",IF(AK82="PD",IF(AS82="B",AU82,""),AF82))</f>
        <v/>
      </c>
      <c r="E82" s="160"/>
      <c r="G82" s="67" t="str">
        <f>IF(Dashboard!N82="","",Dashboard!N82)</f>
        <v/>
      </c>
      <c r="I82" s="148" t="str">
        <f t="shared" si="44"/>
        <v/>
      </c>
      <c r="J82" s="156" t="str">
        <f>IF(G81="","",IF(AL82="TG",IF(G80="B",IF(AND(AW82=C82,LEN(C82)&gt;0,NOT(C82="B")),LEFT(C82)&amp;(IF((AX82-3)&lt;0,"",AX82-3)),AW82),""),AG82))</f>
        <v/>
      </c>
      <c r="K82" s="157" t="str">
        <f>IF(G81="","",IF(AL82="TG",IF(G80="P",IF(AND(AW82=D82,LEN(D82)&gt;0,NOT(C82="B")),LEFT(D82)&amp;IF((AX82-3)&lt;0,"",AX82-3),AW82),""),AH82))</f>
        <v/>
      </c>
      <c r="L82" s="140" t="str">
        <f t="shared" si="45"/>
        <v/>
      </c>
      <c r="M82" s="140" t="str">
        <f>IF(G82="","",IF(L82="W",0+AY82,0-AY82)+IF(E82="W",0+AX82,0-AX82)+IF(Q82="S",0,M81))</f>
        <v/>
      </c>
      <c r="N82" s="135" t="str">
        <f t="shared" si="46"/>
        <v/>
      </c>
      <c r="O82" s="158" t="str">
        <f>IF(G82="","",IF(A82="NB",O81,IF(N82="",SUM($N$5:$N82)+M82,SUM($N$5:$N82))))</f>
        <v/>
      </c>
      <c r="P82" s="158" t="e">
        <f t="shared" si="60"/>
        <v>#VALUE!</v>
      </c>
      <c r="Q82" s="14" t="str">
        <f t="shared" si="61"/>
        <v/>
      </c>
      <c r="S82" s="158" t="str">
        <f>IF(G82="","",(IF(AND(E81&amp;E82="WW",OR(Q81&amp;Q82="SC",Q81&amp;Q82="CC")),"Y",IF(AND(E80&amp;E81&amp;E82="WLW",AU82&lt;&gt;"B",OR(E80&amp;E81&amp;E82="SCC",E80&amp;E81&amp;E82="CCC")),"Y","N"))))</f>
        <v/>
      </c>
      <c r="T82" s="14" t="str">
        <f>IF(G82="","",IF(AND(L81&amp;L82="WW",OR(Q81&amp;Q82="SC",Q81&amp;Q82="CC")),"Y",IF(AND(L80&amp;L81&amp;L82="WLW",AW82&lt;&gt;"B",OR(Q80&amp;Q81&amp;Q82="SCC",Q80&amp;Q81&amp;Q82="CCC")),"Y","N")))</f>
        <v/>
      </c>
      <c r="U82" s="14" t="str">
        <f t="shared" si="48"/>
        <v/>
      </c>
      <c r="V82" s="14">
        <f t="shared" si="40"/>
        <v>0</v>
      </c>
      <c r="W82" s="14">
        <f t="shared" si="41"/>
        <v>0</v>
      </c>
      <c r="X82" s="14">
        <f>IF(J82="B",1,IF(REPLACE(J82,1,1,"")="",0,REPLACE(J82,1,1,"")))</f>
        <v>0</v>
      </c>
      <c r="Y82" s="14">
        <f>IF(K82="B",1,IF(REPLACE(K82,1,1,"")="",0,REPLACE(K82,1,1,"")))</f>
        <v>0</v>
      </c>
      <c r="Z82" s="14">
        <f t="shared" si="49"/>
        <v>0</v>
      </c>
      <c r="AA82" s="14">
        <f t="shared" si="50"/>
        <v>0</v>
      </c>
      <c r="AB82" s="46" t="str">
        <f t="shared" si="51"/>
        <v>N</v>
      </c>
      <c r="AC82" s="46" t="str">
        <f t="shared" si="52"/>
        <v>N</v>
      </c>
      <c r="AD82" s="46" t="str">
        <f t="shared" si="53"/>
        <v>N</v>
      </c>
      <c r="AE82" s="141" t="str">
        <f>IF(AK82="T-T",IF(G80="B",AU82,""),IF(AK82="T-C",IF(G81="B",AU82,""),IF(AK82="T-B",IF(G81="P",AU82,""),"")))</f>
        <v/>
      </c>
      <c r="AF82" s="141" t="str">
        <f>IF(AK82="T-T",IF(G80="P",AU82,""),IF(AK82="T-C",IF(G81="P",AU82,""),IF(AK82="T-B",IF(G81="B",AU82,""),"")))</f>
        <v/>
      </c>
      <c r="AG82" s="141" t="str">
        <f>IF(AK82="T-T",IF(G80="B",AW82,""),IF(AK82="T-C",IF(G81="B",AW82,""),IF(AK82="T-B",IF(G81="P",AW82,""),"")))</f>
        <v/>
      </c>
      <c r="AH82" s="141" t="str">
        <f>IF(AK82="T-T",IF(G80="P",AW82,""),IF(AK82="T-C",IF(G81="P",AW82,""),IF(AK82="T-B",IF(G81="B",AW82,""),"")))</f>
        <v/>
      </c>
      <c r="AK82" s="14" t="str">
        <f>IF(G81="","",IF(AB82="Y","T-C",IF(AC82="Y","T-B",IF(AD82="Y","T-T",IF(AK81="PD","PD",IF(OR(AND(AK81="T-T",AK80="T-T",L80&amp;L81="LL"),AND(OR(AK81="T-B",AK81="T-C"),L81="L")),"PD",AK81))))))</f>
        <v/>
      </c>
      <c r="AL82" s="14" t="str">
        <f t="shared" si="54"/>
        <v/>
      </c>
      <c r="AM82" s="14" t="str">
        <f>IF(Dashboard!N82="P",IF(AM81="",1,AM81+1),"")</f>
        <v/>
      </c>
      <c r="AN82" s="14" t="str">
        <f>IF(Dashboard!N82="B",IF(AN81="",1,AN81+1),"")</f>
        <v/>
      </c>
      <c r="AO82" s="14" t="str">
        <f t="shared" si="43"/>
        <v>00000</v>
      </c>
      <c r="AP82" s="14" t="str">
        <f t="shared" si="43"/>
        <v>00000</v>
      </c>
      <c r="AQ82" s="14" t="str">
        <f t="shared" si="62"/>
        <v>000000</v>
      </c>
      <c r="AR82" s="14" t="str">
        <f t="shared" si="63"/>
        <v>000000</v>
      </c>
      <c r="AS82" s="14" t="str">
        <f t="shared" si="55"/>
        <v>B</v>
      </c>
      <c r="AT82" s="14" t="str">
        <f>IF(C81="",D81,C81)&amp;E81</f>
        <v/>
      </c>
      <c r="AU82" s="14" t="str">
        <f>IF(OR(Q82="S",S81="Y"),"B",IFERROR(VLOOKUP(AT82,$BF$3:$BG$100,2,FALSE),""))</f>
        <v/>
      </c>
      <c r="AV82" s="14" t="str">
        <f>IF(J81="",K81,J81)&amp;L81</f>
        <v/>
      </c>
      <c r="AW82" s="14" t="str">
        <f t="shared" si="59"/>
        <v/>
      </c>
      <c r="AX82" s="14">
        <f t="shared" si="56"/>
        <v>1</v>
      </c>
      <c r="AY82" s="14" t="str">
        <f t="shared" si="57"/>
        <v/>
      </c>
    </row>
    <row r="83" spans="1:51" ht="15.75" thickBot="1" x14ac:dyDescent="0.3">
      <c r="A83" s="148" t="str">
        <f>IF(G82="","",IF(AND(D83="",K83=""),"P"&amp;(V83+X83),IF(AND(C83="",J83=""),"B"&amp;(W83+Y83),IF(AND(C83="",K83=""),IF(W83&gt;X83,"B"&amp;(W83-X83),IF(W83=X83,"NB","P"&amp;(X83-W83))),IF(AND(D83="",J83=""),IF(V83&gt;Y83,"P"&amp;(V83-Y83),IF(V83=Y83,"NB","B"&amp;(Y83-V83))))))))</f>
        <v/>
      </c>
      <c r="B83" s="38" t="str">
        <f>IF(G82="","",IF(AK82=AK83,"",AK83))</f>
        <v/>
      </c>
      <c r="C83" s="149" t="str">
        <f>IF(G82="","",IF(AK83="PD",IF(AS83="P",AU83,""),AE83))</f>
        <v/>
      </c>
      <c r="D83" s="150" t="str">
        <f>IF(G82="","",IF(AK83="PD",IF(AS83="B",AU83,""),AF83))</f>
        <v/>
      </c>
      <c r="E83" s="160"/>
      <c r="G83" s="67" t="str">
        <f>IF(Dashboard!N83="","",Dashboard!N83)</f>
        <v/>
      </c>
      <c r="I83" s="148" t="str">
        <f t="shared" si="44"/>
        <v/>
      </c>
      <c r="J83" s="156" t="str">
        <f>IF(G82="","",IF(AL83="TG",IF(G81="B",IF(AND(AW83=C83,LEN(C83)&gt;0,NOT(C83="B")),LEFT(C83)&amp;(IF((AX83-3)&lt;0,"",AX83-3)),AW83),""),AG83))</f>
        <v/>
      </c>
      <c r="K83" s="157" t="str">
        <f>IF(G82="","",IF(AL83="TG",IF(G81="P",IF(AND(AW83=D83,LEN(D83)&gt;0,NOT(C83="B")),LEFT(D83)&amp;IF((AX83-3)&lt;0,"",AX83-3),AW83),""),AH83))</f>
        <v/>
      </c>
      <c r="L83" s="140" t="str">
        <f t="shared" si="45"/>
        <v/>
      </c>
      <c r="M83" s="140" t="str">
        <f>IF(G83="","",IF(L83="W",0+AY83,0-AY83)+IF(E83="W",0+AX83,0-AX83)+IF(Q83="S",0,M82))</f>
        <v/>
      </c>
      <c r="N83" s="135" t="str">
        <f t="shared" si="46"/>
        <v/>
      </c>
      <c r="O83" s="158" t="str">
        <f>IF(G83="","",IF(A83="NB",O82,IF(N83="",SUM($N$5:$N83)+M83,SUM($N$5:$N83))))</f>
        <v/>
      </c>
      <c r="P83" s="158" t="e">
        <f t="shared" si="60"/>
        <v>#VALUE!</v>
      </c>
      <c r="Q83" s="14" t="str">
        <f t="shared" si="61"/>
        <v/>
      </c>
      <c r="S83" s="158" t="str">
        <f>IF(G83="","",(IF(AND(E82&amp;E83="WW",OR(Q82&amp;Q83="SC",Q82&amp;Q83="CC")),"Y",IF(AND(E81&amp;E82&amp;E83="WLW",AU83&lt;&gt;"B",OR(E81&amp;E82&amp;E83="SCC",E81&amp;E82&amp;E83="CCC")),"Y","N"))))</f>
        <v/>
      </c>
      <c r="T83" s="14" t="str">
        <f>IF(G83="","",IF(AND(L82&amp;L83="WW",OR(Q82&amp;Q83="SC",Q82&amp;Q83="CC")),"Y",IF(AND(L81&amp;L82&amp;L83="WLW",AW83&lt;&gt;"B",OR(Q81&amp;Q82&amp;Q83="SCC",Q81&amp;Q82&amp;Q83="CCC")),"Y","N")))</f>
        <v/>
      </c>
      <c r="U83" s="14" t="str">
        <f t="shared" si="48"/>
        <v/>
      </c>
      <c r="V83" s="14">
        <f t="shared" si="40"/>
        <v>0</v>
      </c>
      <c r="W83" s="14">
        <f t="shared" si="41"/>
        <v>0</v>
      </c>
      <c r="X83" s="14">
        <f>IF(J83="B",1,IF(REPLACE(J83,1,1,"")="",0,REPLACE(J83,1,1,"")))</f>
        <v>0</v>
      </c>
      <c r="Y83" s="14">
        <f>IF(K83="B",1,IF(REPLACE(K83,1,1,"")="",0,REPLACE(K83,1,1,"")))</f>
        <v>0</v>
      </c>
      <c r="Z83" s="14">
        <f t="shared" si="49"/>
        <v>0</v>
      </c>
      <c r="AA83" s="14">
        <f t="shared" si="50"/>
        <v>0</v>
      </c>
      <c r="AB83" s="46" t="str">
        <f t="shared" si="51"/>
        <v>N</v>
      </c>
      <c r="AC83" s="46" t="str">
        <f t="shared" si="52"/>
        <v>N</v>
      </c>
      <c r="AD83" s="46" t="str">
        <f t="shared" si="53"/>
        <v>N</v>
      </c>
      <c r="AE83" s="141" t="str">
        <f>IF(AK83="T-T",IF(G81="B",AU83,""),IF(AK83="T-C",IF(G82="B",AU83,""),IF(AK83="T-B",IF(G82="P",AU83,""),"")))</f>
        <v/>
      </c>
      <c r="AF83" s="141" t="str">
        <f>IF(AK83="T-T",IF(G81="P",AU83,""),IF(AK83="T-C",IF(G82="P",AU83,""),IF(AK83="T-B",IF(G82="B",AU83,""),"")))</f>
        <v/>
      </c>
      <c r="AG83" s="141" t="str">
        <f>IF(AK83="T-T",IF(G81="B",AW83,""),IF(AK83="T-C",IF(G82="B",AW83,""),IF(AK83="T-B",IF(G82="P",AW83,""),"")))</f>
        <v/>
      </c>
      <c r="AH83" s="141" t="str">
        <f>IF(AK83="T-T",IF(G81="P",AW83,""),IF(AK83="T-C",IF(G82="P",AW83,""),IF(AK83="T-B",IF(G82="B",AW83,""),"")))</f>
        <v/>
      </c>
      <c r="AK83" s="14" t="str">
        <f>IF(G82="","",IF(AB83="Y","T-C",IF(AC83="Y","T-B",IF(AD83="Y","T-T",IF(AK82="PD","PD",IF(OR(AND(AK82="T-T",AK81="T-T",L81&amp;L82="LL"),AND(OR(AK82="T-B",AK82="T-C"),L82="L")),"PD",AK82))))))</f>
        <v/>
      </c>
      <c r="AL83" s="14" t="str">
        <f t="shared" si="54"/>
        <v/>
      </c>
      <c r="AM83" s="14" t="str">
        <f>IF(Dashboard!N83="P",IF(AM82="",1,AM82+1),"")</f>
        <v/>
      </c>
      <c r="AN83" s="14" t="str">
        <f>IF(Dashboard!N83="B",IF(AN82="",1,AN82+1),"")</f>
        <v/>
      </c>
      <c r="AO83" s="14" t="str">
        <f t="shared" si="43"/>
        <v>00000</v>
      </c>
      <c r="AP83" s="14" t="str">
        <f t="shared" si="43"/>
        <v>00000</v>
      </c>
      <c r="AQ83" s="14" t="str">
        <f t="shared" si="62"/>
        <v>000000</v>
      </c>
      <c r="AR83" s="14" t="str">
        <f t="shared" si="63"/>
        <v>000000</v>
      </c>
      <c r="AS83" s="14" t="str">
        <f t="shared" si="55"/>
        <v>B</v>
      </c>
      <c r="AT83" s="14" t="str">
        <f>IF(C82="",D82,C82)&amp;E82</f>
        <v/>
      </c>
      <c r="AU83" s="14" t="str">
        <f>IF(OR(Q83="S",S82="Y"),"B",IFERROR(VLOOKUP(AT83,$BF$3:$BG$100,2,FALSE),""))</f>
        <v/>
      </c>
      <c r="AV83" s="14" t="str">
        <f>IF(J82="",K82,J82)&amp;L82</f>
        <v/>
      </c>
      <c r="AW83" s="14" t="str">
        <f t="shared" si="59"/>
        <v/>
      </c>
      <c r="AX83" s="14">
        <f t="shared" si="56"/>
        <v>1</v>
      </c>
      <c r="AY83" s="14" t="str">
        <f t="shared" si="57"/>
        <v/>
      </c>
    </row>
    <row r="84" spans="1:51" ht="15.75" thickBot="1" x14ac:dyDescent="0.3">
      <c r="A84" s="148" t="str">
        <f>IF(G83="","",IF(AND(D84="",K84=""),"P"&amp;(V84+X84),IF(AND(C84="",J84=""),"B"&amp;(W84+Y84),IF(AND(C84="",K84=""),IF(W84&gt;X84,"B"&amp;(W84-X84),IF(W84=X84,"NB","P"&amp;(X84-W84))),IF(AND(D84="",J84=""),IF(V84&gt;Y84,"P"&amp;(V84-Y84),IF(V84=Y84,"NB","B"&amp;(Y84-V84))))))))</f>
        <v/>
      </c>
      <c r="B84" s="38" t="str">
        <f>IF(G83="","",IF(AK83=AK84,"",AK84))</f>
        <v/>
      </c>
      <c r="C84" s="149" t="str">
        <f>IF(G83="","",IF(AK84="PD",IF(AS84="P",AU84,""),AE84))</f>
        <v/>
      </c>
      <c r="D84" s="150" t="str">
        <f>IF(G83="","",IF(AK84="PD",IF(AS84="B",AU84,""),AF84))</f>
        <v/>
      </c>
      <c r="E84" s="161"/>
      <c r="G84" s="67" t="str">
        <f>IF(Dashboard!N84="","",Dashboard!N84)</f>
        <v/>
      </c>
      <c r="I84" s="148" t="str">
        <f t="shared" si="44"/>
        <v/>
      </c>
      <c r="J84" s="156" t="str">
        <f>IF(G83="","",IF(AL84="TG",IF(G82="B",IF(AND(AW84=C84,LEN(C84)&gt;0,NOT(C84="B")),LEFT(C84)&amp;(IF((AX84-3)&lt;0,"",AX84-3)),AW84),""),AG84))</f>
        <v/>
      </c>
      <c r="K84" s="157" t="str">
        <f>IF(G83="","",IF(AL84="TG",IF(G82="P",IF(AND(AW84=D84,LEN(D84)&gt;0,NOT(C84="B")),LEFT(D84)&amp;IF((AX84-3)&lt;0,"",AX84-3),AW84),""),AH84))</f>
        <v/>
      </c>
      <c r="L84" s="140" t="str">
        <f t="shared" si="45"/>
        <v/>
      </c>
      <c r="M84" s="140" t="str">
        <f>IF(G84="","",IF(L84="W",0+AY84,0-AY84)+IF(E84="W",0+AX84,0-AX84)+IF(Q84="S",0,M83))</f>
        <v/>
      </c>
      <c r="N84" s="135" t="str">
        <f t="shared" si="46"/>
        <v/>
      </c>
      <c r="O84" s="158" t="str">
        <f>IF(G84="","",IF(A84="NB",O83,IF(N84="",SUM($N$5:$N84)+M84,SUM($N$5:$N84))))</f>
        <v/>
      </c>
      <c r="P84" s="158" t="e">
        <f t="shared" si="60"/>
        <v>#VALUE!</v>
      </c>
      <c r="Q84" s="14" t="str">
        <f t="shared" si="61"/>
        <v/>
      </c>
      <c r="S84" s="158" t="str">
        <f>IF(G84="","",(IF(AND(E83&amp;E84="WW",OR(Q83&amp;Q84="SC",Q83&amp;Q84="CC")),"Y",IF(AND(E82&amp;E83&amp;E84="WLW",AU84&lt;&gt;"B",OR(E82&amp;E83&amp;E84="SCC",E82&amp;E83&amp;E84="CCC")),"Y","N"))))</f>
        <v/>
      </c>
      <c r="T84" s="14" t="str">
        <f>IF(G84="","",IF(AND(L83&amp;L84="WW",OR(Q83&amp;Q84="SC",Q83&amp;Q84="CC")),"Y",IF(AND(L82&amp;L83&amp;L84="WLW",AW84&lt;&gt;"B",OR(Q82&amp;Q83&amp;Q84="SCC",Q82&amp;Q83&amp;Q84="CCC")),"Y","N")))</f>
        <v/>
      </c>
      <c r="U84" s="14" t="str">
        <f t="shared" si="48"/>
        <v/>
      </c>
      <c r="V84" s="14">
        <f t="shared" si="40"/>
        <v>0</v>
      </c>
      <c r="W84" s="14">
        <f t="shared" si="41"/>
        <v>0</v>
      </c>
      <c r="X84" s="14">
        <f>IF(J84="B",1,IF(REPLACE(J84,1,1,"")="",0,REPLACE(J84,1,1,"")))</f>
        <v>0</v>
      </c>
      <c r="Y84" s="14">
        <f>IF(K84="B",1,IF(REPLACE(K84,1,1,"")="",0,REPLACE(K84,1,1,"")))</f>
        <v>0</v>
      </c>
      <c r="Z84" s="14">
        <f t="shared" si="49"/>
        <v>0</v>
      </c>
      <c r="AA84" s="14">
        <f t="shared" si="50"/>
        <v>0</v>
      </c>
      <c r="AB84" s="46" t="str">
        <f t="shared" si="51"/>
        <v>N</v>
      </c>
      <c r="AC84" s="46" t="str">
        <f t="shared" si="52"/>
        <v>N</v>
      </c>
      <c r="AD84" s="46" t="str">
        <f t="shared" si="53"/>
        <v>N</v>
      </c>
      <c r="AE84" s="141" t="str">
        <f>IF(AK84="T-T",IF(G82="B",AU84,""),IF(AK84="T-C",IF(G83="B",AU84,""),IF(AK84="T-B",IF(G83="P",AU84,""),"")))</f>
        <v/>
      </c>
      <c r="AF84" s="141" t="str">
        <f>IF(AK84="T-T",IF(G82="P",AU84,""),IF(AK84="T-C",IF(G83="P",AU84,""),IF(AK84="T-B",IF(G83="B",AU84,""),"")))</f>
        <v/>
      </c>
      <c r="AG84" s="141" t="str">
        <f>IF(AK84="T-T",IF(G82="B",AW84,""),IF(AK84="T-C",IF(G83="B",AW84,""),IF(AK84="T-B",IF(G83="P",AW84,""),"")))</f>
        <v/>
      </c>
      <c r="AH84" s="141" t="str">
        <f>IF(AK84="T-T",IF(G82="P",AW84,""),IF(AK84="T-C",IF(G83="P",AW84,""),IF(AK84="T-B",IF(G83="B",AW84,""),"")))</f>
        <v/>
      </c>
      <c r="AK84" s="14" t="str">
        <f>IF(G83="","",IF(AB84="Y","T-C",IF(AC84="Y","T-B",IF(AD84="Y","T-T",IF(AK83="PD","PD",IF(OR(AND(AK83="T-T",AK82="T-T",L82&amp;L83="LL"),AND(OR(AK83="T-B",AK83="T-C"),L83="L")),"PD",AK83))))))</f>
        <v/>
      </c>
      <c r="AL84" s="14" t="str">
        <f t="shared" si="54"/>
        <v/>
      </c>
      <c r="AM84" s="14" t="str">
        <f>IF(Dashboard!N84="P",IF(AM83="",1,AM83+1),"")</f>
        <v/>
      </c>
      <c r="AN84" s="14" t="str">
        <f>IF(Dashboard!N84="B",IF(AN83="",1,AN83+1),"")</f>
        <v/>
      </c>
      <c r="AO84" s="14" t="str">
        <f t="shared" si="43"/>
        <v>00000</v>
      </c>
      <c r="AP84" s="14" t="str">
        <f t="shared" si="43"/>
        <v>00000</v>
      </c>
      <c r="AQ84" s="14" t="str">
        <f t="shared" si="62"/>
        <v>000000</v>
      </c>
      <c r="AR84" s="14" t="str">
        <f t="shared" si="63"/>
        <v>000000</v>
      </c>
      <c r="AS84" s="14" t="str">
        <f t="shared" si="55"/>
        <v>B</v>
      </c>
      <c r="AT84" s="14" t="str">
        <f>IF(C83="",D83,C83)&amp;E83</f>
        <v/>
      </c>
      <c r="AU84" s="14" t="str">
        <f>IF(OR(Q84="S",S83="Y"),"B",IFERROR(VLOOKUP(AT84,$BF$3:$BG$100,2,FALSE),""))</f>
        <v/>
      </c>
      <c r="AV84" s="14" t="str">
        <f>IF(J83="",K83,J83)&amp;L83</f>
        <v/>
      </c>
      <c r="AW84" s="14" t="str">
        <f t="shared" si="59"/>
        <v/>
      </c>
      <c r="AX84" s="14">
        <f t="shared" si="56"/>
        <v>1</v>
      </c>
      <c r="AY84" s="14" t="str">
        <f t="shared" si="57"/>
        <v/>
      </c>
    </row>
    <row r="85" spans="1:51" ht="15.75" thickBot="1" x14ac:dyDescent="0.3">
      <c r="A85" s="148" t="str">
        <f>IF(G84="","",IF(AND(D85="",K85=""),"P"&amp;(V85+X85),IF(AND(C85="",J85=""),"B"&amp;(W85+Y85),IF(AND(C85="",K85=""),IF(W85&gt;X85,"B"&amp;(W85-X85),IF(W85=X85,"NB","P"&amp;(X85-W85))),IF(AND(D85="",J85=""),IF(V85&gt;Y85,"P"&amp;(V85-Y85),IF(V85=Y85,"NB","B"&amp;(Y85-V85))))))))</f>
        <v/>
      </c>
      <c r="B85" s="38" t="str">
        <f>IF(G84="","",IF(AK84=AK85,"",AK85))</f>
        <v/>
      </c>
      <c r="C85" s="149" t="str">
        <f>IF(G84="","",IF(AK85="PD",IF(AS85="P",AU85,""),AE85))</f>
        <v/>
      </c>
      <c r="D85" s="150" t="str">
        <f>IF(G84="","",IF(AK85="PD",IF(AS85="B",AU85,""),AF85))</f>
        <v/>
      </c>
      <c r="E85" s="159"/>
      <c r="G85" s="67" t="str">
        <f>IF(Dashboard!N85="","",Dashboard!N85)</f>
        <v/>
      </c>
      <c r="I85" s="148" t="str">
        <f t="shared" si="44"/>
        <v/>
      </c>
      <c r="J85" s="156" t="str">
        <f>IF(G84="","",IF(AL85="TG",IF(G83="B",IF(AND(AW85=C85,LEN(C85)&gt;0,NOT(C85="B")),LEFT(C85)&amp;(IF((AX85-3)&lt;0,"",AX85-3)),AW85),""),AG85))</f>
        <v/>
      </c>
      <c r="K85" s="157" t="str">
        <f>IF(G84="","",IF(AL85="TG",IF(G83="P",IF(AND(AW85=D85,LEN(D85)&gt;0,NOT(C85="B")),LEFT(D85)&amp;IF((AX85-3)&lt;0,"",AX85-3),AW85),""),AH85))</f>
        <v/>
      </c>
      <c r="L85" s="140" t="str">
        <f t="shared" si="45"/>
        <v/>
      </c>
      <c r="M85" s="140" t="str">
        <f>IF(G85="","",IF(L85="W",0+AY85,0-AY85)+IF(E85="W",0+AX85,0-AX85)+IF(Q85="S",0,M84))</f>
        <v/>
      </c>
      <c r="N85" s="135" t="str">
        <f t="shared" si="46"/>
        <v/>
      </c>
      <c r="O85" s="158" t="str">
        <f>IF(G85="","",IF(A85="NB",O84,IF(N85="",SUM($N$5:$N85)+M85,SUM($N$5:$N85))))</f>
        <v/>
      </c>
      <c r="P85" s="158" t="e">
        <f t="shared" si="60"/>
        <v>#VALUE!</v>
      </c>
      <c r="Q85" s="14" t="str">
        <f t="shared" si="61"/>
        <v/>
      </c>
      <c r="S85" s="158" t="str">
        <f>IF(G85="","",(IF(AND(E84&amp;E85="WW",OR(Q84&amp;Q85="SC",Q84&amp;Q85="CC")),"Y",IF(AND(E83&amp;E84&amp;E85="WLW",AU85&lt;&gt;"B",OR(E83&amp;E84&amp;E85="SCC",E83&amp;E84&amp;E85="CCC")),"Y","N"))))</f>
        <v/>
      </c>
      <c r="T85" s="14" t="str">
        <f>IF(G85="","",IF(AND(L84&amp;L85="WW",OR(Q84&amp;Q85="SC",Q84&amp;Q85="CC")),"Y",IF(AND(L83&amp;L84&amp;L85="WLW",AW85&lt;&gt;"B",OR(Q83&amp;Q84&amp;Q85="SCC",Q83&amp;Q84&amp;Q85="CCC")),"Y","N")))</f>
        <v/>
      </c>
      <c r="U85" s="14" t="str">
        <f t="shared" si="48"/>
        <v/>
      </c>
      <c r="V85" s="14">
        <f t="shared" si="40"/>
        <v>0</v>
      </c>
      <c r="W85" s="14">
        <f t="shared" si="41"/>
        <v>0</v>
      </c>
      <c r="X85" s="14">
        <f>IF(J85="B",1,IF(REPLACE(J85,1,1,"")="",0,REPLACE(J85,1,1,"")))</f>
        <v>0</v>
      </c>
      <c r="Y85" s="14">
        <f>IF(K85="B",1,IF(REPLACE(K85,1,1,"")="",0,REPLACE(K85,1,1,"")))</f>
        <v>0</v>
      </c>
      <c r="Z85" s="14">
        <f t="shared" si="49"/>
        <v>0</v>
      </c>
      <c r="AA85" s="14">
        <f t="shared" si="50"/>
        <v>0</v>
      </c>
      <c r="AB85" s="46" t="str">
        <f t="shared" si="51"/>
        <v>N</v>
      </c>
      <c r="AC85" s="46" t="str">
        <f t="shared" si="52"/>
        <v>N</v>
      </c>
      <c r="AD85" s="46" t="str">
        <f t="shared" si="53"/>
        <v>N</v>
      </c>
      <c r="AE85" s="141" t="str">
        <f>IF(AK85="T-T",IF(G83="B",AU85,""),IF(AK85="T-C",IF(G84="B",AU85,""),IF(AK85="T-B",IF(G84="P",AU85,""),"")))</f>
        <v/>
      </c>
      <c r="AF85" s="141" t="str">
        <f>IF(AK85="T-T",IF(G83="P",AU85,""),IF(AK85="T-C",IF(G84="P",AU85,""),IF(AK85="T-B",IF(G84="B",AU85,""),"")))</f>
        <v/>
      </c>
      <c r="AG85" s="141" t="str">
        <f>IF(AK85="T-T",IF(G83="B",AW85,""),IF(AK85="T-C",IF(G84="B",AW85,""),IF(AK85="T-B",IF(G84="P",AW85,""),"")))</f>
        <v/>
      </c>
      <c r="AH85" s="141" t="str">
        <f>IF(AK85="T-T",IF(G83="P",AW85,""),IF(AK85="T-C",IF(G84="P",AW85,""),IF(AK85="T-B",IF(G84="B",AW85,""),"")))</f>
        <v/>
      </c>
      <c r="AK85" s="14" t="str">
        <f>IF(G84="","",IF(AB85="Y","T-C",IF(AC85="Y","T-B",IF(AD85="Y","T-T",IF(AK84="PD","PD",IF(OR(AND(AK84="T-T",AK83="T-T",L83&amp;L84="LL"),AND(OR(AK84="T-B",AK84="T-C"),L84="L")),"PD",AK84))))))</f>
        <v/>
      </c>
      <c r="AL85" s="14" t="str">
        <f t="shared" si="54"/>
        <v/>
      </c>
      <c r="AM85" s="14" t="str">
        <f>IF(Dashboard!N85="P",IF(AM84="",1,AM84+1),"")</f>
        <v/>
      </c>
      <c r="AN85" s="14" t="str">
        <f>IF(Dashboard!N85="B",IF(AN84="",1,AN84+1),"")</f>
        <v/>
      </c>
      <c r="AO85" s="14" t="str">
        <f t="shared" si="43"/>
        <v>00000</v>
      </c>
      <c r="AP85" s="14" t="str">
        <f t="shared" si="43"/>
        <v>00000</v>
      </c>
      <c r="AQ85" s="14" t="str">
        <f t="shared" si="62"/>
        <v>000000</v>
      </c>
      <c r="AR85" s="14" t="str">
        <f t="shared" si="63"/>
        <v>000000</v>
      </c>
      <c r="AS85" s="14" t="str">
        <f t="shared" si="55"/>
        <v>B</v>
      </c>
      <c r="AT85" s="14" t="str">
        <f>IF(C84="",D84,C84)&amp;E84</f>
        <v/>
      </c>
      <c r="AU85" s="14" t="str">
        <f>IF(OR(Q85="S",S84="Y"),"B",IFERROR(VLOOKUP(AT85,$BF$3:$BG$100,2,FALSE),""))</f>
        <v/>
      </c>
      <c r="AV85" s="14" t="str">
        <f>IF(J84="",K84,J84)&amp;L84</f>
        <v/>
      </c>
      <c r="AW85" s="14" t="str">
        <f t="shared" si="59"/>
        <v/>
      </c>
      <c r="AX85" s="14">
        <f t="shared" si="56"/>
        <v>1</v>
      </c>
      <c r="AY85" s="14" t="str">
        <f t="shared" si="57"/>
        <v/>
      </c>
    </row>
    <row r="86" spans="1:51" ht="15.75" thickBot="1" x14ac:dyDescent="0.3">
      <c r="A86" s="148" t="str">
        <f>IF(G85="","",IF(AND(D86="",K86=""),"P"&amp;(V86+X86),IF(AND(C86="",J86=""),"B"&amp;(W86+Y86),IF(AND(C86="",K86=""),IF(W86&gt;X86,"B"&amp;(W86-X86),IF(W86=X86,"NB","P"&amp;(X86-W86))),IF(AND(D86="",J86=""),IF(V86&gt;Y86,"P"&amp;(V86-Y86),IF(V86=Y86,"NB","B"&amp;(Y86-V86))))))))</f>
        <v/>
      </c>
      <c r="B86" s="38" t="str">
        <f>IF(G85="","",IF(AK85=AK86,"",AK86))</f>
        <v/>
      </c>
      <c r="C86" s="149" t="str">
        <f>IF(G85="","",IF(AK86="PD",IF(AS86="P",AU86,""),AE86))</f>
        <v/>
      </c>
      <c r="D86" s="150" t="str">
        <f>IF(G85="","",IF(AK86="PD",IF(AS86="B",AU86,""),AF86))</f>
        <v/>
      </c>
      <c r="E86" s="160"/>
      <c r="G86" s="67" t="str">
        <f>IF(Dashboard!N86="","",Dashboard!N86)</f>
        <v/>
      </c>
      <c r="I86" s="148" t="str">
        <f t="shared" si="44"/>
        <v/>
      </c>
      <c r="J86" s="156" t="str">
        <f>IF(G85="","",IF(AL86="TG",IF(G84="B",IF(AND(AW86=C86,LEN(C86)&gt;0,NOT(C86="B")),LEFT(C86)&amp;(IF((AX86-3)&lt;0,"",AX86-3)),AW86),""),AG86))</f>
        <v/>
      </c>
      <c r="K86" s="157" t="str">
        <f>IF(G85="","",IF(AL86="TG",IF(G84="P",IF(AND(AW86=D86,LEN(D86)&gt;0,NOT(C86="B")),LEFT(D86)&amp;IF((AX86-3)&lt;0,"",AX86-3),AW86),""),AH86))</f>
        <v/>
      </c>
      <c r="L86" s="140" t="str">
        <f t="shared" si="45"/>
        <v/>
      </c>
      <c r="M86" s="140" t="str">
        <f>IF(G86="","",IF(L86="W",0+AY86,0-AY86)+IF(E86="W",0+AX86,0-AX86)+IF(Q86="S",0,M85))</f>
        <v/>
      </c>
      <c r="N86" s="135" t="str">
        <f t="shared" si="46"/>
        <v/>
      </c>
      <c r="O86" s="158" t="str">
        <f>IF(G86="","",IF(A86="NB",O85,IF(N86="",SUM($N$5:$N86)+M86,SUM($N$5:$N86))))</f>
        <v/>
      </c>
      <c r="P86" s="158" t="e">
        <f t="shared" si="60"/>
        <v>#VALUE!</v>
      </c>
      <c r="Q86" s="14" t="str">
        <f t="shared" si="61"/>
        <v/>
      </c>
      <c r="S86" s="158" t="str">
        <f>IF(G86="","",(IF(AND(E85&amp;E86="WW",OR(Q85&amp;Q86="SC",Q85&amp;Q86="CC")),"Y",IF(AND(E84&amp;E85&amp;E86="WLW",AU86&lt;&gt;"B",OR(E84&amp;E85&amp;E86="SCC",E84&amp;E85&amp;E86="CCC")),"Y","N"))))</f>
        <v/>
      </c>
      <c r="T86" s="14" t="str">
        <f>IF(G86="","",IF(AND(L85&amp;L86="WW",OR(Q85&amp;Q86="SC",Q85&amp;Q86="CC")),"Y",IF(AND(L84&amp;L85&amp;L86="WLW",AW86&lt;&gt;"B",OR(Q84&amp;Q85&amp;Q86="SCC",Q84&amp;Q85&amp;Q86="CCC")),"Y","N")))</f>
        <v/>
      </c>
      <c r="U86" s="14" t="str">
        <f t="shared" si="48"/>
        <v/>
      </c>
      <c r="V86" s="14">
        <f t="shared" si="40"/>
        <v>0</v>
      </c>
      <c r="W86" s="14">
        <f t="shared" si="41"/>
        <v>0</v>
      </c>
      <c r="X86" s="14">
        <f>IF(J86="B",1,IF(REPLACE(J86,1,1,"")="",0,REPLACE(J86,1,1,"")))</f>
        <v>0</v>
      </c>
      <c r="Y86" s="14">
        <f>IF(K86="B",1,IF(REPLACE(K86,1,1,"")="",0,REPLACE(K86,1,1,"")))</f>
        <v>0</v>
      </c>
      <c r="Z86" s="14">
        <f t="shared" si="49"/>
        <v>0</v>
      </c>
      <c r="AA86" s="14">
        <f t="shared" si="50"/>
        <v>0</v>
      </c>
      <c r="AB86" s="46" t="str">
        <f t="shared" si="51"/>
        <v>N</v>
      </c>
      <c r="AC86" s="46" t="str">
        <f t="shared" si="52"/>
        <v>N</v>
      </c>
      <c r="AD86" s="46" t="str">
        <f t="shared" si="53"/>
        <v>N</v>
      </c>
      <c r="AE86" s="141" t="str">
        <f>IF(AK86="T-T",IF(G84="B",AU86,""),IF(AK86="T-C",IF(G85="B",AU86,""),IF(AK86="T-B",IF(G85="P",AU86,""),"")))</f>
        <v/>
      </c>
      <c r="AF86" s="141" t="str">
        <f>IF(AK86="T-T",IF(G84="P",AU86,""),IF(AK86="T-C",IF(G85="P",AU86,""),IF(AK86="T-B",IF(G85="B",AU86,""),"")))</f>
        <v/>
      </c>
      <c r="AG86" s="141" t="str">
        <f>IF(AK86="T-T",IF(G84="B",AW86,""),IF(AK86="T-C",IF(G85="B",AW86,""),IF(AK86="T-B",IF(G85="P",AW86,""),"")))</f>
        <v/>
      </c>
      <c r="AH86" s="141" t="str">
        <f>IF(AK86="T-T",IF(G84="P",AW86,""),IF(AK86="T-C",IF(G85="P",AW86,""),IF(AK86="T-B",IF(G85="B",AW86,""),"")))</f>
        <v/>
      </c>
      <c r="AK86" s="14" t="str">
        <f>IF(G85="","",IF(AB86="Y","T-C",IF(AC86="Y","T-B",IF(AD86="Y","T-T",IF(AK85="PD","PD",IF(OR(AND(AK85="T-T",AK84="T-T",L84&amp;L85="LL"),AND(OR(AK85="T-B",AK85="T-C"),L85="L")),"PD",AK85))))))</f>
        <v/>
      </c>
      <c r="AL86" s="14" t="str">
        <f t="shared" si="54"/>
        <v/>
      </c>
      <c r="AM86" s="14" t="str">
        <f>IF(Dashboard!N86="P",IF(AM85="",1,AM85+1),"")</f>
        <v/>
      </c>
      <c r="AN86" s="14" t="str">
        <f>IF(Dashboard!N86="B",IF(AN85="",1,AN85+1),"")</f>
        <v/>
      </c>
      <c r="AO86" s="14" t="str">
        <f t="shared" si="43"/>
        <v>00000</v>
      </c>
      <c r="AP86" s="14" t="str">
        <f t="shared" si="43"/>
        <v>00000</v>
      </c>
      <c r="AQ86" s="14" t="str">
        <f t="shared" si="62"/>
        <v>000000</v>
      </c>
      <c r="AR86" s="14" t="str">
        <f t="shared" si="63"/>
        <v>000000</v>
      </c>
      <c r="AS86" s="14" t="str">
        <f t="shared" si="55"/>
        <v>B</v>
      </c>
      <c r="AT86" s="14" t="str">
        <f>IF(C85="",D85,C85)&amp;E85</f>
        <v/>
      </c>
      <c r="AU86" s="14" t="str">
        <f>IF(OR(Q86="S",S85="Y"),"B",IFERROR(VLOOKUP(AT86,$BF$3:$BG$100,2,FALSE),""))</f>
        <v/>
      </c>
      <c r="AV86" s="14" t="str">
        <f>IF(J85="",K85,J85)&amp;L85</f>
        <v/>
      </c>
      <c r="AW86" s="14" t="str">
        <f t="shared" si="59"/>
        <v/>
      </c>
      <c r="AX86" s="14">
        <f t="shared" si="56"/>
        <v>1</v>
      </c>
      <c r="AY86" s="14" t="str">
        <f t="shared" si="57"/>
        <v/>
      </c>
    </row>
    <row r="87" spans="1:51" ht="15.75" thickBot="1" x14ac:dyDescent="0.3">
      <c r="A87" s="148" t="str">
        <f>IF(G86="","",IF(AND(D87="",K87=""),"P"&amp;(V87+X87),IF(AND(C87="",J87=""),"B"&amp;(W87+Y87),IF(AND(C87="",K87=""),IF(W87&gt;X87,"B"&amp;(W87-X87),IF(W87=X87,"NB","P"&amp;(X87-W87))),IF(AND(D87="",J87=""),IF(V87&gt;Y87,"P"&amp;(V87-Y87),IF(V87=Y87,"NB","B"&amp;(Y87-V87))))))))</f>
        <v/>
      </c>
      <c r="B87" s="38" t="str">
        <f>IF(G86="","",IF(AK86=AK87,"",AK87))</f>
        <v/>
      </c>
      <c r="C87" s="149" t="str">
        <f>IF(G86="","",IF(AK87="PD",IF(AS87="P",AU87,""),AE87))</f>
        <v/>
      </c>
      <c r="D87" s="150" t="str">
        <f>IF(G86="","",IF(AK87="PD",IF(AS87="B",AU87,""),AF87))</f>
        <v/>
      </c>
      <c r="E87" s="160"/>
      <c r="G87" s="67" t="str">
        <f>IF(Dashboard!N87="","",Dashboard!N87)</f>
        <v/>
      </c>
      <c r="I87" s="148" t="str">
        <f t="shared" si="44"/>
        <v/>
      </c>
      <c r="J87" s="156" t="str">
        <f>IF(G86="","",IF(AL87="TG",IF(G85="B",IF(AND(AW87=C87,LEN(C87)&gt;0,NOT(C87="B")),LEFT(C87)&amp;(IF((AX87-3)&lt;0,"",AX87-3)),AW87),""),AG87))</f>
        <v/>
      </c>
      <c r="K87" s="157" t="str">
        <f>IF(G86="","",IF(AL87="TG",IF(G85="P",IF(AND(AW87=D87,LEN(D87)&gt;0,NOT(C87="B")),LEFT(D87)&amp;IF((AX87-3)&lt;0,"",AX87-3),AW87),""),AH87))</f>
        <v/>
      </c>
      <c r="L87" s="140" t="str">
        <f t="shared" si="45"/>
        <v/>
      </c>
      <c r="M87" s="140" t="str">
        <f>IF(G87="","",IF(L87="W",0+AY87,0-AY87)+IF(E87="W",0+AX87,0-AX87)+IF(Q87="S",0,M86))</f>
        <v/>
      </c>
      <c r="N87" s="135" t="str">
        <f t="shared" si="46"/>
        <v/>
      </c>
      <c r="O87" s="158" t="str">
        <f>IF(G87="","",IF(A87="NB",O86,IF(N87="",SUM($N$5:$N87)+M87,SUM($N$5:$N87))))</f>
        <v/>
      </c>
      <c r="P87" s="158" t="e">
        <f t="shared" si="60"/>
        <v>#VALUE!</v>
      </c>
      <c r="Q87" s="14" t="str">
        <f t="shared" si="61"/>
        <v/>
      </c>
      <c r="S87" s="158" t="str">
        <f>IF(G87="","",(IF(AND(E86&amp;E87="WW",OR(Q86&amp;Q87="SC",Q86&amp;Q87="CC")),"Y",IF(AND(E85&amp;E86&amp;E87="WLW",AU87&lt;&gt;"B",OR(E85&amp;E86&amp;E87="SCC",E85&amp;E86&amp;E87="CCC")),"Y","N"))))</f>
        <v/>
      </c>
      <c r="T87" s="14" t="str">
        <f>IF(G87="","",IF(AND(L86&amp;L87="WW",OR(Q86&amp;Q87="SC",Q86&amp;Q87="CC")),"Y",IF(AND(L85&amp;L86&amp;L87="WLW",AW87&lt;&gt;"B",OR(Q85&amp;Q86&amp;Q87="SCC",Q85&amp;Q86&amp;Q87="CCC")),"Y","N")))</f>
        <v/>
      </c>
      <c r="U87" s="14" t="str">
        <f t="shared" si="48"/>
        <v/>
      </c>
      <c r="V87" s="14">
        <f t="shared" si="40"/>
        <v>0</v>
      </c>
      <c r="W87" s="14">
        <f t="shared" si="41"/>
        <v>0</v>
      </c>
      <c r="X87" s="14">
        <f>IF(J87="B",1,IF(REPLACE(J87,1,1,"")="",0,REPLACE(J87,1,1,"")))</f>
        <v>0</v>
      </c>
      <c r="Y87" s="14">
        <f>IF(K87="B",1,IF(REPLACE(K87,1,1,"")="",0,REPLACE(K87,1,1,"")))</f>
        <v>0</v>
      </c>
      <c r="Z87" s="14">
        <f t="shared" si="49"/>
        <v>0</v>
      </c>
      <c r="AA87" s="14">
        <f t="shared" si="50"/>
        <v>0</v>
      </c>
      <c r="AB87" s="46" t="str">
        <f t="shared" si="51"/>
        <v>N</v>
      </c>
      <c r="AC87" s="46" t="str">
        <f t="shared" si="52"/>
        <v>N</v>
      </c>
      <c r="AD87" s="46" t="str">
        <f t="shared" si="53"/>
        <v>N</v>
      </c>
      <c r="AE87" s="141" t="str">
        <f>IF(AK87="T-T",IF(G85="B",AU87,""),IF(AK87="T-C",IF(G86="B",AU87,""),IF(AK87="T-B",IF(G86="P",AU87,""),"")))</f>
        <v/>
      </c>
      <c r="AF87" s="141" t="str">
        <f>IF(AK87="T-T",IF(G85="P",AU87,""),IF(AK87="T-C",IF(G86="P",AU87,""),IF(AK87="T-B",IF(G86="B",AU87,""),"")))</f>
        <v/>
      </c>
      <c r="AG87" s="141" t="str">
        <f>IF(AK87="T-T",IF(G85="B",AW87,""),IF(AK87="T-C",IF(G86="B",AW87,""),IF(AK87="T-B",IF(G86="P",AW87,""),"")))</f>
        <v/>
      </c>
      <c r="AH87" s="141" t="str">
        <f>IF(AK87="T-T",IF(G85="P",AW87,""),IF(AK87="T-C",IF(G86="P",AW87,""),IF(AK87="T-B",IF(G86="B",AW87,""),"")))</f>
        <v/>
      </c>
      <c r="AK87" s="14" t="str">
        <f>IF(G86="","",IF(AB87="Y","T-C",IF(AC87="Y","T-B",IF(AD87="Y","T-T",IF(AK86="PD","PD",IF(OR(AND(AK86="T-T",AK85="T-T",L85&amp;L86="LL"),AND(OR(AK86="T-B",AK86="T-C"),L86="L")),"PD",AK86))))))</f>
        <v/>
      </c>
      <c r="AL87" s="14" t="str">
        <f t="shared" si="54"/>
        <v/>
      </c>
      <c r="AM87" s="14" t="str">
        <f>IF(Dashboard!N87="P",IF(AM86="",1,AM86+1),"")</f>
        <v/>
      </c>
      <c r="AN87" s="14" t="str">
        <f>IF(Dashboard!N87="B",IF(AN86="",1,AN86+1),"")</f>
        <v/>
      </c>
      <c r="AO87" s="14" t="str">
        <f t="shared" si="43"/>
        <v>00000</v>
      </c>
      <c r="AP87" s="14" t="str">
        <f t="shared" si="43"/>
        <v>00000</v>
      </c>
      <c r="AQ87" s="14" t="str">
        <f t="shared" si="62"/>
        <v>000000</v>
      </c>
      <c r="AR87" s="14" t="str">
        <f t="shared" si="63"/>
        <v>000000</v>
      </c>
      <c r="AS87" s="14" t="str">
        <f t="shared" si="55"/>
        <v>B</v>
      </c>
      <c r="AT87" s="14" t="str">
        <f>IF(C86="",D86,C86)&amp;E86</f>
        <v/>
      </c>
      <c r="AU87" s="14" t="str">
        <f>IF(OR(Q87="S",S86="Y"),"B",IFERROR(VLOOKUP(AT87,$BF$3:$BG$100,2,FALSE),""))</f>
        <v/>
      </c>
      <c r="AV87" s="14" t="str">
        <f>IF(J86="",K86,J86)&amp;L86</f>
        <v/>
      </c>
      <c r="AW87" s="14" t="str">
        <f t="shared" si="59"/>
        <v/>
      </c>
      <c r="AX87" s="14">
        <f t="shared" si="56"/>
        <v>1</v>
      </c>
      <c r="AY87" s="14" t="str">
        <f t="shared" si="57"/>
        <v/>
      </c>
    </row>
    <row r="88" spans="1:51" ht="15.75" thickBot="1" x14ac:dyDescent="0.3">
      <c r="A88" s="148" t="str">
        <f>IF(G87="","",IF(AND(D88="",K88=""),"P"&amp;(V88+X88),IF(AND(C88="",J88=""),"B"&amp;(W88+Y88),IF(AND(C88="",K88=""),IF(W88&gt;X88,"B"&amp;(W88-X88),IF(W88=X88,"NB","P"&amp;(X88-W88))),IF(AND(D88="",J88=""),IF(V88&gt;Y88,"P"&amp;(V88-Y88),IF(V88=Y88,"NB","B"&amp;(Y88-V88))))))))</f>
        <v/>
      </c>
      <c r="B88" s="38" t="str">
        <f>IF(G87="","",IF(AK87=AK88,"",AK88))</f>
        <v/>
      </c>
      <c r="C88" s="149" t="str">
        <f>IF(G87="","",IF(AK88="PD",IF(AS88="P",AU88,""),AE88))</f>
        <v/>
      </c>
      <c r="D88" s="150" t="str">
        <f>IF(G87="","",IF(AK88="PD",IF(AS88="B",AU88,""),AF88))</f>
        <v/>
      </c>
      <c r="E88" s="160"/>
      <c r="G88" s="67" t="str">
        <f>IF(Dashboard!N88="","",Dashboard!N88)</f>
        <v/>
      </c>
      <c r="I88" s="148" t="str">
        <f t="shared" si="44"/>
        <v/>
      </c>
      <c r="J88" s="156" t="str">
        <f>IF(G87="","",IF(AL88="TG",IF(G86="B",IF(AND(AW88=C88,LEN(C88)&gt;0,NOT(C88="B")),LEFT(C88)&amp;(IF((AX88-3)&lt;0,"",AX88-3)),AW88),""),AG88))</f>
        <v/>
      </c>
      <c r="K88" s="157" t="str">
        <f>IF(G87="","",IF(AL88="TG",IF(G86="P",IF(AND(AW88=D88,LEN(D88)&gt;0,NOT(C88="B")),LEFT(D88)&amp;IF((AX88-3)&lt;0,"",AX88-3),AW88),""),AH88))</f>
        <v/>
      </c>
      <c r="L88" s="140" t="str">
        <f t="shared" si="45"/>
        <v/>
      </c>
      <c r="M88" s="140" t="str">
        <f>IF(G88="","",IF(L88="W",0+AY88,0-AY88)+IF(E88="W",0+AX88,0-AX88)+IF(Q88="S",0,M87))</f>
        <v/>
      </c>
      <c r="N88" s="135" t="str">
        <f t="shared" si="46"/>
        <v/>
      </c>
      <c r="O88" s="158" t="str">
        <f>IF(G88="","",IF(A88="NB",O87,IF(N88="",SUM($N$5:$N88)+M88,SUM($N$5:$N88))))</f>
        <v/>
      </c>
      <c r="P88" s="158" t="e">
        <f t="shared" si="60"/>
        <v>#VALUE!</v>
      </c>
      <c r="Q88" s="14" t="str">
        <f t="shared" si="61"/>
        <v/>
      </c>
      <c r="S88" s="158" t="str">
        <f>IF(G88="","",(IF(AND(E87&amp;E88="WW",OR(Q87&amp;Q88="SC",Q87&amp;Q88="CC")),"Y",IF(AND(E86&amp;E87&amp;E88="WLW",AU88&lt;&gt;"B",OR(E86&amp;E87&amp;E88="SCC",E86&amp;E87&amp;E88="CCC")),"Y","N"))))</f>
        <v/>
      </c>
      <c r="T88" s="14" t="str">
        <f>IF(G88="","",IF(AND(L87&amp;L88="WW",OR(Q87&amp;Q88="SC",Q87&amp;Q88="CC")),"Y",IF(AND(L86&amp;L87&amp;L88="WLW",AW88&lt;&gt;"B",OR(Q86&amp;Q87&amp;Q88="SCC",Q86&amp;Q87&amp;Q88="CCC")),"Y","N")))</f>
        <v/>
      </c>
      <c r="U88" s="14" t="str">
        <f t="shared" si="48"/>
        <v/>
      </c>
      <c r="V88" s="14">
        <f t="shared" si="40"/>
        <v>0</v>
      </c>
      <c r="W88" s="14">
        <f t="shared" si="41"/>
        <v>0</v>
      </c>
      <c r="X88" s="14">
        <f>IF(J88="B",1,IF(REPLACE(J88,1,1,"")="",0,REPLACE(J88,1,1,"")))</f>
        <v>0</v>
      </c>
      <c r="Y88" s="14">
        <f>IF(K88="B",1,IF(REPLACE(K88,1,1,"")="",0,REPLACE(K88,1,1,"")))</f>
        <v>0</v>
      </c>
      <c r="Z88" s="14">
        <f t="shared" si="49"/>
        <v>0</v>
      </c>
      <c r="AA88" s="14">
        <f t="shared" si="50"/>
        <v>0</v>
      </c>
      <c r="AB88" s="46" t="str">
        <f t="shared" si="51"/>
        <v>N</v>
      </c>
      <c r="AC88" s="46" t="str">
        <f t="shared" si="52"/>
        <v>N</v>
      </c>
      <c r="AD88" s="46" t="str">
        <f t="shared" si="53"/>
        <v>N</v>
      </c>
      <c r="AE88" s="141" t="str">
        <f>IF(AK88="T-T",IF(G86="B",AU88,""),IF(AK88="T-C",IF(G87="B",AU88,""),IF(AK88="T-B",IF(G87="P",AU88,""),"")))</f>
        <v/>
      </c>
      <c r="AF88" s="141" t="str">
        <f>IF(AK88="T-T",IF(G86="P",AU88,""),IF(AK88="T-C",IF(G87="P",AU88,""),IF(AK88="T-B",IF(G87="B",AU88,""),"")))</f>
        <v/>
      </c>
      <c r="AG88" s="141" t="str">
        <f>IF(AK88="T-T",IF(G86="B",AW88,""),IF(AK88="T-C",IF(G87="B",AW88,""),IF(AK88="T-B",IF(G87="P",AW88,""),"")))</f>
        <v/>
      </c>
      <c r="AH88" s="141" t="str">
        <f>IF(AK88="T-T",IF(G86="P",AW88,""),IF(AK88="T-C",IF(G87="P",AW88,""),IF(AK88="T-B",IF(G87="B",AW88,""),"")))</f>
        <v/>
      </c>
      <c r="AK88" s="14" t="str">
        <f>IF(G87="","",IF(AB88="Y","T-C",IF(AC88="Y","T-B",IF(AD88="Y","T-T",IF(AK87="PD","PD",IF(OR(AND(AK87="T-T",AK86="T-T",L86&amp;L87="LL"),AND(OR(AK87="T-B",AK87="T-C"),L87="L")),"PD",AK87))))))</f>
        <v/>
      </c>
      <c r="AL88" s="14" t="str">
        <f t="shared" si="54"/>
        <v/>
      </c>
      <c r="AM88" s="14" t="str">
        <f>IF(Dashboard!N88="P",IF(AM87="",1,AM87+1),"")</f>
        <v/>
      </c>
      <c r="AN88" s="14" t="str">
        <f>IF(Dashboard!N88="B",IF(AN87="",1,AN87+1),"")</f>
        <v/>
      </c>
      <c r="AO88" s="14" t="str">
        <f t="shared" si="43"/>
        <v>00000</v>
      </c>
      <c r="AP88" s="14" t="str">
        <f t="shared" si="43"/>
        <v>00000</v>
      </c>
      <c r="AQ88" s="14" t="str">
        <f t="shared" si="62"/>
        <v>000000</v>
      </c>
      <c r="AR88" s="14" t="str">
        <f t="shared" si="63"/>
        <v>000000</v>
      </c>
      <c r="AS88" s="14" t="str">
        <f t="shared" si="55"/>
        <v>B</v>
      </c>
      <c r="AT88" s="14" t="str">
        <f>IF(C87="",D87,C87)&amp;E87</f>
        <v/>
      </c>
      <c r="AU88" s="14" t="str">
        <f>IF(OR(Q88="S",S87="Y"),"B",IFERROR(VLOOKUP(AT88,$BF$3:$BG$100,2,FALSE),""))</f>
        <v/>
      </c>
      <c r="AV88" s="14" t="str">
        <f>IF(J87="",K87,J87)&amp;L87</f>
        <v/>
      </c>
      <c r="AW88" s="14" t="str">
        <f t="shared" si="59"/>
        <v/>
      </c>
      <c r="AX88" s="14">
        <f t="shared" si="56"/>
        <v>1</v>
      </c>
      <c r="AY88" s="14" t="str">
        <f t="shared" si="57"/>
        <v/>
      </c>
    </row>
    <row r="89" spans="1:51" ht="15.75" thickBot="1" x14ac:dyDescent="0.3">
      <c r="A89" s="148" t="str">
        <f>IF(G88="","",IF(AND(D89="",K89=""),"P"&amp;(V89+X89),IF(AND(C89="",J89=""),"B"&amp;(W89+Y89),IF(AND(C89="",K89=""),IF(W89&gt;X89,"B"&amp;(W89-X89),IF(W89=X89,"NB","P"&amp;(X89-W89))),IF(AND(D89="",J89=""),IF(V89&gt;Y89,"P"&amp;(V89-Y89),IF(V89=Y89,"NB","B"&amp;(Y89-V89))))))))</f>
        <v/>
      </c>
      <c r="B89" s="38" t="str">
        <f>IF(G88="","",IF(AK88=AK89,"",AK89))</f>
        <v/>
      </c>
      <c r="C89" s="149" t="str">
        <f>IF(G88="","",IF(AK89="PD",IF(AS89="P",AU89,""),AE89))</f>
        <v/>
      </c>
      <c r="D89" s="150" t="str">
        <f>IF(G88="","",IF(AK89="PD",IF(AS89="B",AU89,""),AF89))</f>
        <v/>
      </c>
      <c r="E89" s="161"/>
      <c r="G89" s="67" t="str">
        <f>IF(Dashboard!N89="","",Dashboard!N89)</f>
        <v/>
      </c>
      <c r="I89" s="148" t="str">
        <f t="shared" si="44"/>
        <v/>
      </c>
      <c r="J89" s="156" t="str">
        <f>IF(G88="","",IF(AL89="TG",IF(G87="B",IF(AND(AW89=C89,LEN(C89)&gt;0,NOT(C89="B")),LEFT(C89)&amp;(IF((AX89-3)&lt;0,"",AX89-3)),AW89),""),AG89))</f>
        <v/>
      </c>
      <c r="K89" s="157" t="str">
        <f>IF(G88="","",IF(AL89="TG",IF(G87="P",IF(AND(AW89=D89,LEN(D89)&gt;0,NOT(C89="B")),LEFT(D89)&amp;IF((AX89-3)&lt;0,"",AX89-3),AW89),""),AH89))</f>
        <v/>
      </c>
      <c r="L89" s="140" t="str">
        <f t="shared" si="45"/>
        <v/>
      </c>
      <c r="M89" s="140" t="str">
        <f>IF(G89="","",IF(L89="W",0+AY89,0-AY89)+IF(E89="W",0+AX89,0-AX89)+IF(Q89="S",0,M88))</f>
        <v/>
      </c>
      <c r="N89" s="135" t="str">
        <f t="shared" si="46"/>
        <v/>
      </c>
      <c r="O89" s="158" t="str">
        <f>IF(G89="","",IF(A89="NB",O88,IF(N89="",SUM($N$5:$N89)+M89,SUM($N$5:$N89))))</f>
        <v/>
      </c>
      <c r="P89" s="158" t="e">
        <f t="shared" si="60"/>
        <v>#VALUE!</v>
      </c>
      <c r="Q89" s="14" t="str">
        <f t="shared" si="61"/>
        <v/>
      </c>
      <c r="S89" s="158" t="str">
        <f>IF(G89="","",(IF(AND(E88&amp;E89="WW",OR(Q88&amp;Q89="SC",Q88&amp;Q89="CC")),"Y",IF(AND(E87&amp;E88&amp;E89="WLW",AU89&lt;&gt;"B",OR(E87&amp;E88&amp;E89="SCC",E87&amp;E88&amp;E89="CCC")),"Y","N"))))</f>
        <v/>
      </c>
      <c r="T89" s="14" t="str">
        <f>IF(G89="","",IF(AND(L88&amp;L89="WW",OR(Q88&amp;Q89="SC",Q88&amp;Q89="CC")),"Y",IF(AND(L87&amp;L88&amp;L89="WLW",AW89&lt;&gt;"B",OR(Q87&amp;Q88&amp;Q89="SCC",Q87&amp;Q88&amp;Q89="CCC")),"Y","N")))</f>
        <v/>
      </c>
      <c r="U89" s="14" t="str">
        <f t="shared" si="48"/>
        <v/>
      </c>
      <c r="V89" s="14">
        <f t="shared" si="40"/>
        <v>0</v>
      </c>
      <c r="W89" s="14">
        <f t="shared" si="41"/>
        <v>0</v>
      </c>
      <c r="X89" s="14">
        <f>IF(J89="B",1,IF(REPLACE(J89,1,1,"")="",0,REPLACE(J89,1,1,"")))</f>
        <v>0</v>
      </c>
      <c r="Y89" s="14">
        <f>IF(K89="B",1,IF(REPLACE(K89,1,1,"")="",0,REPLACE(K89,1,1,"")))</f>
        <v>0</v>
      </c>
      <c r="Z89" s="14">
        <f t="shared" si="49"/>
        <v>0</v>
      </c>
      <c r="AA89" s="14">
        <f t="shared" si="50"/>
        <v>0</v>
      </c>
      <c r="AB89" s="46" t="str">
        <f t="shared" si="51"/>
        <v>N</v>
      </c>
      <c r="AC89" s="46" t="str">
        <f t="shared" si="52"/>
        <v>N</v>
      </c>
      <c r="AD89" s="46" t="str">
        <f t="shared" si="53"/>
        <v>N</v>
      </c>
      <c r="AE89" s="141" t="str">
        <f>IF(AK89="T-T",IF(G87="B",AU89,""),IF(AK89="T-C",IF(G88="B",AU89,""),IF(AK89="T-B",IF(G88="P",AU89,""),"")))</f>
        <v/>
      </c>
      <c r="AF89" s="141" t="str">
        <f>IF(AK89="T-T",IF(G87="P",AU89,""),IF(AK89="T-C",IF(G88="P",AU89,""),IF(AK89="T-B",IF(G88="B",AU89,""),"")))</f>
        <v/>
      </c>
      <c r="AG89" s="141" t="str">
        <f>IF(AK89="T-T",IF(G87="B",AW89,""),IF(AK89="T-C",IF(G88="B",AW89,""),IF(AK89="T-B",IF(G88="P",AW89,""),"")))</f>
        <v/>
      </c>
      <c r="AH89" s="141" t="str">
        <f>IF(AK89="T-T",IF(G87="P",AW89,""),IF(AK89="T-C",IF(G88="P",AW89,""),IF(AK89="T-B",IF(G88="B",AW89,""),"")))</f>
        <v/>
      </c>
      <c r="AK89" s="14" t="str">
        <f>IF(G88="","",IF(AB89="Y","T-C",IF(AC89="Y","T-B",IF(AD89="Y","T-T",IF(AK88="PD","PD",IF(OR(AND(AK88="T-T",AK87="T-T",L87&amp;L88="LL"),AND(OR(AK88="T-B",AK88="T-C"),L88="L")),"PD",AK88))))))</f>
        <v/>
      </c>
      <c r="AL89" s="14" t="str">
        <f t="shared" si="54"/>
        <v/>
      </c>
      <c r="AM89" s="14" t="str">
        <f>IF(Dashboard!N89="P",IF(AM88="",1,AM88+1),"")</f>
        <v/>
      </c>
      <c r="AN89" s="14" t="str">
        <f>IF(Dashboard!N89="B",IF(AN88="",1,AN88+1),"")</f>
        <v/>
      </c>
      <c r="AO89" s="14" t="str">
        <f t="shared" si="43"/>
        <v>00000</v>
      </c>
      <c r="AP89" s="14" t="str">
        <f t="shared" si="43"/>
        <v>00000</v>
      </c>
      <c r="AQ89" s="14" t="str">
        <f t="shared" si="62"/>
        <v>000000</v>
      </c>
      <c r="AR89" s="14" t="str">
        <f t="shared" si="63"/>
        <v>000000</v>
      </c>
      <c r="AS89" s="14" t="str">
        <f t="shared" si="55"/>
        <v>B</v>
      </c>
      <c r="AT89" s="14" t="str">
        <f>IF(C88="",D88,C88)&amp;E88</f>
        <v/>
      </c>
      <c r="AU89" s="14" t="str">
        <f>IF(OR(Q89="S",S88="Y"),"B",IFERROR(VLOOKUP(AT89,$BF$3:$BG$100,2,FALSE),""))</f>
        <v/>
      </c>
      <c r="AV89" s="14" t="str">
        <f>IF(J88="",K88,J88)&amp;L88</f>
        <v/>
      </c>
      <c r="AW89" s="14" t="str">
        <f t="shared" si="59"/>
        <v/>
      </c>
      <c r="AX89" s="14">
        <f t="shared" si="56"/>
        <v>1</v>
      </c>
      <c r="AY89" s="14" t="str">
        <f t="shared" si="57"/>
        <v/>
      </c>
    </row>
    <row r="90" spans="1:51" ht="15.75" thickBot="1" x14ac:dyDescent="0.3">
      <c r="A90" s="148" t="str">
        <f>IF(G89="","",IF(AND(D90="",K90=""),"P"&amp;(V90+X90),IF(AND(C90="",J90=""),"B"&amp;(W90+Y90),IF(AND(C90="",K90=""),IF(W90&gt;X90,"B"&amp;(W90-X90),IF(W90=X90,"NB","P"&amp;(X90-W90))),IF(AND(D90="",J90=""),IF(V90&gt;Y90,"P"&amp;(V90-Y90),IF(V90=Y90,"NB","B"&amp;(Y90-V90))))))))</f>
        <v/>
      </c>
      <c r="B90" s="38" t="str">
        <f>IF(G89="","",IF(AK89=AK90,"",AK90))</f>
        <v/>
      </c>
      <c r="C90" s="149" t="str">
        <f>IF(G89="","",IF(AK90="PD",IF(AS90="P",AU90,""),AE90))</f>
        <v/>
      </c>
      <c r="D90" s="150" t="str">
        <f>IF(G89="","",IF(AK90="PD",IF(AS90="B",AU90,""),AF90))</f>
        <v/>
      </c>
      <c r="E90" s="159"/>
      <c r="G90" s="67" t="str">
        <f>IF(Dashboard!N90="","",Dashboard!N90)</f>
        <v/>
      </c>
      <c r="I90" s="148" t="str">
        <f t="shared" si="44"/>
        <v/>
      </c>
      <c r="J90" s="156" t="str">
        <f>IF(G89="","",IF(AL90="TG",IF(G88="B",IF(AND(AW90=C90,LEN(C90)&gt;0,NOT(C90="B")),LEFT(C90)&amp;(IF((AX90-3)&lt;0,"",AX90-3)),AW90),""),AG90))</f>
        <v/>
      </c>
      <c r="K90" s="157" t="str">
        <f>IF(G89="","",IF(AL90="TG",IF(G88="P",IF(AND(AW90=D90,LEN(D90)&gt;0,NOT(C90="B")),LEFT(D90)&amp;IF((AX90-3)&lt;0,"",AX90-3),AW90),""),AH90))</f>
        <v/>
      </c>
      <c r="L90" s="140" t="str">
        <f t="shared" si="45"/>
        <v/>
      </c>
      <c r="M90" s="140" t="str">
        <f>IF(G90="","",IF(L90="W",0+AY90,0-AY90)+IF(E90="W",0+AX90,0-AX90)+IF(Q90="S",0,M89))</f>
        <v/>
      </c>
      <c r="N90" s="135" t="str">
        <f t="shared" si="46"/>
        <v/>
      </c>
      <c r="O90" s="158" t="str">
        <f>IF(G90="","",IF(A90="NB",O89,IF(N90="",SUM($N$5:$N90)+M90,SUM($N$5:$N90))))</f>
        <v/>
      </c>
      <c r="P90" s="158" t="e">
        <f t="shared" si="60"/>
        <v>#VALUE!</v>
      </c>
      <c r="Q90" s="14" t="str">
        <f t="shared" si="61"/>
        <v/>
      </c>
      <c r="S90" s="158" t="str">
        <f>IF(G90="","",(IF(AND(E89&amp;E90="WW",OR(Q89&amp;Q90="SC",Q89&amp;Q90="CC")),"Y",IF(AND(E88&amp;E89&amp;E90="WLW",AU90&lt;&gt;"B",OR(E88&amp;E89&amp;E90="SCC",E88&amp;E89&amp;E90="CCC")),"Y","N"))))</f>
        <v/>
      </c>
      <c r="T90" s="14" t="str">
        <f>IF(G90="","",IF(AND(L89&amp;L90="WW",OR(Q89&amp;Q90="SC",Q89&amp;Q90="CC")),"Y",IF(AND(L88&amp;L89&amp;L90="WLW",AW90&lt;&gt;"B",OR(Q88&amp;Q89&amp;Q90="SCC",Q88&amp;Q89&amp;Q90="CCC")),"Y","N")))</f>
        <v/>
      </c>
      <c r="U90" s="14" t="str">
        <f t="shared" si="48"/>
        <v/>
      </c>
      <c r="V90" s="14">
        <f t="shared" si="40"/>
        <v>0</v>
      </c>
      <c r="W90" s="14">
        <f t="shared" si="41"/>
        <v>0</v>
      </c>
      <c r="X90" s="14">
        <f>IF(J90="B",1,IF(REPLACE(J90,1,1,"")="",0,REPLACE(J90,1,1,"")))</f>
        <v>0</v>
      </c>
      <c r="Y90" s="14">
        <f>IF(K90="B",1,IF(REPLACE(K90,1,1,"")="",0,REPLACE(K90,1,1,"")))</f>
        <v>0</v>
      </c>
      <c r="Z90" s="14">
        <f t="shared" si="49"/>
        <v>0</v>
      </c>
      <c r="AA90" s="14">
        <f t="shared" si="50"/>
        <v>0</v>
      </c>
      <c r="AB90" s="46" t="str">
        <f t="shared" si="51"/>
        <v>N</v>
      </c>
      <c r="AC90" s="46" t="str">
        <f t="shared" si="52"/>
        <v>N</v>
      </c>
      <c r="AD90" s="46" t="str">
        <f t="shared" si="53"/>
        <v>N</v>
      </c>
      <c r="AE90" s="141" t="str">
        <f>IF(AK90="T-T",IF(G88="B",AU90,""),IF(AK90="T-C",IF(G89="B",AU90,""),IF(AK90="T-B",IF(G89="P",AU90,""),"")))</f>
        <v/>
      </c>
      <c r="AF90" s="141" t="str">
        <f>IF(AK90="T-T",IF(G88="P",AU90,""),IF(AK90="T-C",IF(G89="P",AU90,""),IF(AK90="T-B",IF(G89="B",AU90,""),"")))</f>
        <v/>
      </c>
      <c r="AG90" s="141" t="str">
        <f>IF(AK90="T-T",IF(G88="B",AW90,""),IF(AK90="T-C",IF(G89="B",AW90,""),IF(AK90="T-B",IF(G89="P",AW90,""),"")))</f>
        <v/>
      </c>
      <c r="AH90" s="141" t="str">
        <f>IF(AK90="T-T",IF(G88="P",AW90,""),IF(AK90="T-C",IF(G89="P",AW90,""),IF(AK90="T-B",IF(G89="B",AW90,""),"")))</f>
        <v/>
      </c>
      <c r="AK90" s="14" t="str">
        <f>IF(G89="","",IF(AB90="Y","T-C",IF(AC90="Y","T-B",IF(AD90="Y","T-T",IF(AK89="PD","PD",IF(OR(AND(AK89="T-T",AK88="T-T",L88&amp;L89="LL"),AND(OR(AK89="T-B",AK89="T-C"),L89="L")),"PD",AK89))))))</f>
        <v/>
      </c>
      <c r="AL90" s="14" t="str">
        <f t="shared" si="54"/>
        <v/>
      </c>
      <c r="AM90" s="14" t="str">
        <f>IF(Dashboard!N90="P",IF(AM89="",1,AM89+1),"")</f>
        <v/>
      </c>
      <c r="AN90" s="14" t="str">
        <f>IF(Dashboard!N90="B",IF(AN89="",1,AN89+1),"")</f>
        <v/>
      </c>
      <c r="AO90" s="14" t="str">
        <f t="shared" ref="AO90:AP100" si="64">IF(AM85="",0,AM85)&amp;IF(AM86="",0,AM86)&amp;IF(AM87="",0,AM87)&amp;IF(AM88="",0,AM88)&amp;IF(AM89="",0,AM89)</f>
        <v>00000</v>
      </c>
      <c r="AP90" s="14" t="str">
        <f t="shared" si="64"/>
        <v>00000</v>
      </c>
      <c r="AQ90" s="14" t="str">
        <f t="shared" si="62"/>
        <v>000000</v>
      </c>
      <c r="AR90" s="14" t="str">
        <f t="shared" si="63"/>
        <v>000000</v>
      </c>
      <c r="AS90" s="14" t="str">
        <f t="shared" si="55"/>
        <v>B</v>
      </c>
      <c r="AT90" s="14" t="str">
        <f>IF(C89="",D89,C89)&amp;E89</f>
        <v/>
      </c>
      <c r="AU90" s="14" t="str">
        <f>IF(OR(Q90="S",S89="Y"),"B",IFERROR(VLOOKUP(AT90,$BF$3:$BG$100,2,FALSE),""))</f>
        <v/>
      </c>
      <c r="AV90" s="14" t="str">
        <f>IF(J89="",K89,J89)&amp;L89</f>
        <v/>
      </c>
      <c r="AW90" s="14" t="str">
        <f t="shared" si="59"/>
        <v/>
      </c>
      <c r="AX90" s="14">
        <f t="shared" si="56"/>
        <v>1</v>
      </c>
      <c r="AY90" s="14" t="str">
        <f t="shared" si="57"/>
        <v/>
      </c>
    </row>
    <row r="91" spans="1:51" ht="15.75" thickBot="1" x14ac:dyDescent="0.3">
      <c r="A91" s="148" t="str">
        <f>IF(G90="","",IF(AND(D91="",K91=""),"P"&amp;(V91+X91),IF(AND(C91="",J91=""),"B"&amp;(W91+Y91),IF(AND(C91="",K91=""),IF(W91&gt;X91,"B"&amp;(W91-X91),IF(W91=X91,"NB","P"&amp;(X91-W91))),IF(AND(D91="",J91=""),IF(V91&gt;Y91,"P"&amp;(V91-Y91),IF(V91=Y91,"NB","B"&amp;(Y91-V91))))))))</f>
        <v/>
      </c>
      <c r="B91" s="38" t="str">
        <f>IF(G90="","",IF(AK90=AK91,"",AK91))</f>
        <v/>
      </c>
      <c r="C91" s="149" t="str">
        <f>IF(G90="","",IF(AK91="PD",IF(AS91="P",AU91,""),AE91))</f>
        <v/>
      </c>
      <c r="D91" s="150" t="str">
        <f>IF(G90="","",IF(AK91="PD",IF(AS91="B",AU91,""),AF91))</f>
        <v/>
      </c>
      <c r="E91" s="160"/>
      <c r="G91" s="67" t="str">
        <f>IF(Dashboard!N91="","",Dashboard!N91)</f>
        <v/>
      </c>
      <c r="I91" s="148" t="str">
        <f t="shared" si="44"/>
        <v/>
      </c>
      <c r="J91" s="156" t="str">
        <f>IF(G90="","",IF(AL91="TG",IF(G89="B",IF(AND(AW91=C91,LEN(C91)&gt;0,NOT(C91="B")),LEFT(C91)&amp;(IF((AX91-3)&lt;0,"",AX91-3)),AW91),""),AG91))</f>
        <v/>
      </c>
      <c r="K91" s="157" t="str">
        <f>IF(G90="","",IF(AL91="TG",IF(G89="P",IF(AND(AW91=D91,LEN(D91)&gt;0,NOT(C91="B")),LEFT(D91)&amp;IF((AX91-3)&lt;0,"",AX91-3),AW91),""),AH91))</f>
        <v/>
      </c>
      <c r="L91" s="140" t="str">
        <f t="shared" si="45"/>
        <v/>
      </c>
      <c r="M91" s="140" t="str">
        <f>IF(G91="","",IF(L91="W",0+AY91,0-AY91)+IF(E91="W",0+AX91,0-AX91)+IF(Q91="S",0,M90))</f>
        <v/>
      </c>
      <c r="N91" s="135" t="str">
        <f t="shared" si="46"/>
        <v/>
      </c>
      <c r="O91" s="158" t="str">
        <f>IF(G91="","",IF(A91="NB",O90,IF(N91="",SUM($N$5:$N91)+M91,SUM($N$5:$N91))))</f>
        <v/>
      </c>
      <c r="P91" s="158" t="e">
        <f t="shared" si="60"/>
        <v>#VALUE!</v>
      </c>
      <c r="Q91" s="14" t="str">
        <f t="shared" si="61"/>
        <v/>
      </c>
      <c r="S91" s="158" t="str">
        <f>IF(G91="","",(IF(AND(E90&amp;E91="WW",OR(Q90&amp;Q91="SC",Q90&amp;Q91="CC")),"Y",IF(AND(E89&amp;E90&amp;E91="WLW",AU91&lt;&gt;"B",OR(E89&amp;E90&amp;E91="SCC",E89&amp;E90&amp;E91="CCC")),"Y","N"))))</f>
        <v/>
      </c>
      <c r="T91" s="14" t="str">
        <f>IF(G91="","",IF(AND(L90&amp;L91="WW",OR(Q90&amp;Q91="SC",Q90&amp;Q91="CC")),"Y",IF(AND(L89&amp;L90&amp;L91="WLW",AW91&lt;&gt;"B",OR(Q89&amp;Q90&amp;Q91="SCC",Q89&amp;Q90&amp;Q91="CCC")),"Y","N")))</f>
        <v/>
      </c>
      <c r="U91" s="14" t="str">
        <f t="shared" si="48"/>
        <v/>
      </c>
      <c r="V91" s="14">
        <f t="shared" si="40"/>
        <v>0</v>
      </c>
      <c r="W91" s="14">
        <f t="shared" si="41"/>
        <v>0</v>
      </c>
      <c r="X91" s="14">
        <f>IF(J91="B",1,IF(REPLACE(J91,1,1,"")="",0,REPLACE(J91,1,1,"")))</f>
        <v>0</v>
      </c>
      <c r="Y91" s="14">
        <f>IF(K91="B",1,IF(REPLACE(K91,1,1,"")="",0,REPLACE(K91,1,1,"")))</f>
        <v>0</v>
      </c>
      <c r="Z91" s="14">
        <f t="shared" si="49"/>
        <v>0</v>
      </c>
      <c r="AA91" s="14">
        <f t="shared" si="50"/>
        <v>0</v>
      </c>
      <c r="AB91" s="46" t="str">
        <f t="shared" si="51"/>
        <v>N</v>
      </c>
      <c r="AC91" s="46" t="str">
        <f t="shared" si="52"/>
        <v>N</v>
      </c>
      <c r="AD91" s="46" t="str">
        <f t="shared" si="53"/>
        <v>N</v>
      </c>
      <c r="AE91" s="141" t="str">
        <f>IF(AK91="T-T",IF(G89="B",AU91,""),IF(AK91="T-C",IF(G90="B",AU91,""),IF(AK91="T-B",IF(G90="P",AU91,""),"")))</f>
        <v/>
      </c>
      <c r="AF91" s="141" t="str">
        <f>IF(AK91="T-T",IF(G89="P",AU91,""),IF(AK91="T-C",IF(G90="P",AU91,""),IF(AK91="T-B",IF(G90="B",AU91,""),"")))</f>
        <v/>
      </c>
      <c r="AG91" s="141" t="str">
        <f>IF(AK91="T-T",IF(G89="B",AW91,""),IF(AK91="T-C",IF(G90="B",AW91,""),IF(AK91="T-B",IF(G90="P",AW91,""),"")))</f>
        <v/>
      </c>
      <c r="AH91" s="141" t="str">
        <f>IF(AK91="T-T",IF(G89="P",AW91,""),IF(AK91="T-C",IF(G90="P",AW91,""),IF(AK91="T-B",IF(G90="B",AW91,""),"")))</f>
        <v/>
      </c>
      <c r="AK91" s="14" t="str">
        <f>IF(G90="","",IF(AB91="Y","T-C",IF(AC91="Y","T-B",IF(AD91="Y","T-T",IF(AK90="PD","PD",IF(OR(AND(AK90="T-T",AK89="T-T",L89&amp;L90="LL"),AND(OR(AK90="T-B",AK90="T-C"),L90="L")),"PD",AK90))))))</f>
        <v/>
      </c>
      <c r="AL91" s="14" t="str">
        <f t="shared" si="54"/>
        <v/>
      </c>
      <c r="AM91" s="14" t="str">
        <f>IF(Dashboard!N91="P",IF(AM90="",1,AM90+1),"")</f>
        <v/>
      </c>
      <c r="AN91" s="14" t="str">
        <f>IF(Dashboard!N91="B",IF(AN90="",1,AN90+1),"")</f>
        <v/>
      </c>
      <c r="AO91" s="14" t="str">
        <f t="shared" si="64"/>
        <v>00000</v>
      </c>
      <c r="AP91" s="14" t="str">
        <f t="shared" si="64"/>
        <v>00000</v>
      </c>
      <c r="AQ91" s="14" t="str">
        <f t="shared" si="62"/>
        <v>000000</v>
      </c>
      <c r="AR91" s="14" t="str">
        <f t="shared" si="63"/>
        <v>000000</v>
      </c>
      <c r="AS91" s="14" t="str">
        <f t="shared" si="55"/>
        <v>B</v>
      </c>
      <c r="AT91" s="14" t="str">
        <f>IF(C90="",D90,C90)&amp;E90</f>
        <v/>
      </c>
      <c r="AU91" s="14" t="str">
        <f>IF(OR(Q91="S",S90="Y"),"B",IFERROR(VLOOKUP(AT91,$BF$3:$BG$100,2,FALSE),""))</f>
        <v/>
      </c>
      <c r="AV91" s="14" t="str">
        <f>IF(J90="",K90,J90)&amp;L90</f>
        <v/>
      </c>
      <c r="AW91" s="14" t="str">
        <f t="shared" si="59"/>
        <v/>
      </c>
      <c r="AX91" s="14">
        <f t="shared" si="56"/>
        <v>1</v>
      </c>
      <c r="AY91" s="14" t="str">
        <f t="shared" si="57"/>
        <v/>
      </c>
    </row>
    <row r="92" spans="1:51" ht="15.75" thickBot="1" x14ac:dyDescent="0.3">
      <c r="A92" s="148" t="str">
        <f>IF(G91="","",IF(AND(D92="",K92=""),"P"&amp;(V92+X92),IF(AND(C92="",J92=""),"B"&amp;(W92+Y92),IF(AND(C92="",K92=""),IF(W92&gt;X92,"B"&amp;(W92-X92),IF(W92=X92,"NB","P"&amp;(X92-W92))),IF(AND(D92="",J92=""),IF(V92&gt;Y92,"P"&amp;(V92-Y92),IF(V92=Y92,"NB","B"&amp;(Y92-V92))))))))</f>
        <v/>
      </c>
      <c r="B92" s="38" t="str">
        <f>IF(G91="","",IF(AK91=AK92,"",AK92))</f>
        <v/>
      </c>
      <c r="C92" s="149" t="str">
        <f>IF(G91="","",IF(AK92="PD",IF(AS92="P",AU92,""),AE92))</f>
        <v/>
      </c>
      <c r="D92" s="150" t="str">
        <f>IF(G91="","",IF(AK92="PD",IF(AS92="B",AU92,""),AF92))</f>
        <v/>
      </c>
      <c r="E92" s="160"/>
      <c r="G92" s="67" t="str">
        <f>IF(Dashboard!N92="","",Dashboard!N92)</f>
        <v/>
      </c>
      <c r="I92" s="148" t="str">
        <f t="shared" si="44"/>
        <v/>
      </c>
      <c r="J92" s="156" t="str">
        <f>IF(G91="","",IF(AL92="TG",IF(G90="B",IF(AND(AW92=C92,LEN(C92)&gt;0,NOT(C92="B")),LEFT(C92)&amp;(IF((AX92-3)&lt;0,"",AX92-3)),AW92),""),AG92))</f>
        <v/>
      </c>
      <c r="K92" s="157" t="str">
        <f>IF(G91="","",IF(AL92="TG",IF(G90="P",IF(AND(AW92=D92,LEN(D92)&gt;0,NOT(C92="B")),LEFT(D92)&amp;IF((AX92-3)&lt;0,"",AX92-3),AW92),""),AH92))</f>
        <v/>
      </c>
      <c r="L92" s="140" t="str">
        <f t="shared" si="45"/>
        <v/>
      </c>
      <c r="M92" s="140" t="str">
        <f>IF(G92="","",IF(L92="W",0+AY92,0-AY92)+IF(E92="W",0+AX92,0-AX92)+IF(Q92="S",0,M91))</f>
        <v/>
      </c>
      <c r="N92" s="135" t="str">
        <f t="shared" si="46"/>
        <v/>
      </c>
      <c r="O92" s="158" t="str">
        <f>IF(G92="","",IF(A92="NB",O91,IF(N92="",SUM($N$5:$N92)+M92,SUM($N$5:$N92))))</f>
        <v/>
      </c>
      <c r="P92" s="158" t="e">
        <f t="shared" si="60"/>
        <v>#VALUE!</v>
      </c>
      <c r="Q92" s="14" t="str">
        <f t="shared" si="61"/>
        <v/>
      </c>
      <c r="S92" s="158" t="str">
        <f>IF(G92="","",(IF(AND(E91&amp;E92="WW",OR(Q91&amp;Q92="SC",Q91&amp;Q92="CC")),"Y",IF(AND(E90&amp;E91&amp;E92="WLW",AU92&lt;&gt;"B",OR(E90&amp;E91&amp;E92="SCC",E90&amp;E91&amp;E92="CCC")),"Y","N"))))</f>
        <v/>
      </c>
      <c r="T92" s="14" t="str">
        <f>IF(G92="","",IF(AND(L91&amp;L92="WW",OR(Q91&amp;Q92="SC",Q91&amp;Q92="CC")),"Y",IF(AND(L90&amp;L91&amp;L92="WLW",AW92&lt;&gt;"B",OR(Q90&amp;Q91&amp;Q92="SCC",Q90&amp;Q91&amp;Q92="CCC")),"Y","N")))</f>
        <v/>
      </c>
      <c r="U92" s="14" t="str">
        <f t="shared" si="48"/>
        <v/>
      </c>
      <c r="V92" s="14">
        <f t="shared" si="40"/>
        <v>0</v>
      </c>
      <c r="W92" s="14">
        <f t="shared" si="41"/>
        <v>0</v>
      </c>
      <c r="X92" s="14">
        <f>IF(J92="B",1,IF(REPLACE(J92,1,1,"")="",0,REPLACE(J92,1,1,"")))</f>
        <v>0</v>
      </c>
      <c r="Y92" s="14">
        <f>IF(K92="B",1,IF(REPLACE(K92,1,1,"")="",0,REPLACE(K92,1,1,"")))</f>
        <v>0</v>
      </c>
      <c r="Z92" s="14">
        <f t="shared" si="49"/>
        <v>0</v>
      </c>
      <c r="AA92" s="14">
        <f t="shared" si="50"/>
        <v>0</v>
      </c>
      <c r="AB92" s="46" t="str">
        <f t="shared" si="51"/>
        <v>N</v>
      </c>
      <c r="AC92" s="46" t="str">
        <f t="shared" si="52"/>
        <v>N</v>
      </c>
      <c r="AD92" s="46" t="str">
        <f t="shared" si="53"/>
        <v>N</v>
      </c>
      <c r="AE92" s="141" t="str">
        <f>IF(AK92="T-T",IF(G90="B",AU92,""),IF(AK92="T-C",IF(G91="B",AU92,""),IF(AK92="T-B",IF(G91="P",AU92,""),"")))</f>
        <v/>
      </c>
      <c r="AF92" s="141" t="str">
        <f>IF(AK92="T-T",IF(G90="P",AU92,""),IF(AK92="T-C",IF(G91="P",AU92,""),IF(AK92="T-B",IF(G91="B",AU92,""),"")))</f>
        <v/>
      </c>
      <c r="AG92" s="141" t="str">
        <f>IF(AK92="T-T",IF(G90="B",AW92,""),IF(AK92="T-C",IF(G91="B",AW92,""),IF(AK92="T-B",IF(G91="P",AW92,""),"")))</f>
        <v/>
      </c>
      <c r="AH92" s="141" t="str">
        <f>IF(AK92="T-T",IF(G90="P",AW92,""),IF(AK92="T-C",IF(G91="P",AW92,""),IF(AK92="T-B",IF(G91="B",AW92,""),"")))</f>
        <v/>
      </c>
      <c r="AI92" s="14" t="str">
        <f t="shared" ref="AI92:AI100" si="65">IF(OR(AB92="Y",AC92="Y",AD92="Y"),"T",IF(AJ89&gt;1,"",IF(AI91="T","T","")))</f>
        <v/>
      </c>
      <c r="AK92" s="14" t="str">
        <f>IF(G91="","",IF(AB92="Y","T-C",IF(AC92="Y","T-B",IF(AD92="Y","T-T",IF(AK91="PD","PD",IF(OR(AND(AK91="T-T",AK90="T-T",L90&amp;L91="LL"),AND(OR(AK91="T-B",AK91="T-C"),L91="L")),"PD",AK91))))))</f>
        <v/>
      </c>
      <c r="AL92" s="14" t="str">
        <f t="shared" si="54"/>
        <v/>
      </c>
      <c r="AM92" s="14" t="str">
        <f>IF(Dashboard!N92="P",IF(AM91="",1,AM91+1),"")</f>
        <v/>
      </c>
      <c r="AN92" s="14" t="str">
        <f>IF(Dashboard!N92="B",IF(AN91="",1,AN91+1),"")</f>
        <v/>
      </c>
      <c r="AO92" s="14" t="str">
        <f t="shared" si="64"/>
        <v>00000</v>
      </c>
      <c r="AP92" s="14" t="str">
        <f t="shared" si="64"/>
        <v>00000</v>
      </c>
      <c r="AQ92" s="14" t="str">
        <f t="shared" si="62"/>
        <v>000000</v>
      </c>
      <c r="AR92" s="14" t="str">
        <f t="shared" si="63"/>
        <v>000000</v>
      </c>
      <c r="AS92" s="14" t="str">
        <f t="shared" si="55"/>
        <v>B</v>
      </c>
      <c r="AT92" s="14" t="str">
        <f>IF(C91="",D91,C91)&amp;E91</f>
        <v/>
      </c>
      <c r="AU92" s="14" t="str">
        <f>IF(OR(Q92="S",S91="Y"),"B",IFERROR(VLOOKUP(AT92,$BF$3:$BG$100,2,FALSE),""))</f>
        <v/>
      </c>
      <c r="AV92" s="14" t="str">
        <f>IF(J91="",K91,J91)&amp;L91</f>
        <v/>
      </c>
      <c r="AW92" s="14" t="str">
        <f t="shared" si="59"/>
        <v/>
      </c>
      <c r="AX92" s="14">
        <f t="shared" si="56"/>
        <v>1</v>
      </c>
      <c r="AY92" s="14" t="str">
        <f t="shared" si="57"/>
        <v/>
      </c>
    </row>
    <row r="93" spans="1:51" ht="15.75" thickBot="1" x14ac:dyDescent="0.3">
      <c r="A93" s="148" t="str">
        <f>IF(G92="","",IF(AND(D93="",K93=""),"P"&amp;(V93+X93),IF(AND(C93="",J93=""),"B"&amp;(W93+Y93),IF(AND(C93="",K93=""),IF(W93&gt;X93,"B"&amp;(W93-X93),IF(W93=X93,"NB","P"&amp;(X93-W93))),IF(AND(D93="",J93=""),IF(V93&gt;Y93,"P"&amp;(V93-Y93),IF(V93=Y93,"NB","B"&amp;(Y93-V93))))))))</f>
        <v/>
      </c>
      <c r="B93" s="38" t="str">
        <f>IF(G92="","",IF(AK92=AK93,"",AK93))</f>
        <v/>
      </c>
      <c r="C93" s="149" t="str">
        <f>IF(G92="","",IF(AK93="PD",IF(AS93="P",AU93,""),AE93))</f>
        <v/>
      </c>
      <c r="D93" s="150" t="str">
        <f>IF(G92="","",IF(AK93="PD",IF(AS93="B",AU93,""),AF93))</f>
        <v/>
      </c>
      <c r="E93" s="160"/>
      <c r="G93" s="67" t="str">
        <f>IF(Dashboard!N93="","",Dashboard!N93)</f>
        <v/>
      </c>
      <c r="I93" s="148" t="str">
        <f t="shared" si="44"/>
        <v/>
      </c>
      <c r="J93" s="156" t="str">
        <f>IF(G92="","",IF(AL93="TG",IF(G91="B",IF(AND(AW93=C93,LEN(C93)&gt;0,NOT(C93="B")),LEFT(C93)&amp;(IF((AX93-3)&lt;0,"",AX93-3)),AW93),""),AG93))</f>
        <v/>
      </c>
      <c r="K93" s="157" t="str">
        <f>IF(G92="","",IF(AL93="TG",IF(G91="P",IF(AND(AW93=D93,LEN(D93)&gt;0,NOT(C93="B")),LEFT(D93)&amp;IF((AX93-3)&lt;0,"",AX93-3),AW93),""),AH93))</f>
        <v/>
      </c>
      <c r="L93" s="140" t="str">
        <f t="shared" si="45"/>
        <v/>
      </c>
      <c r="M93" s="140" t="str">
        <f>IF(G93="","",IF(L93="W",0+AY93,0-AY93)+IF(E93="W",0+AX93,0-AX93)+IF(Q93="S",0,M92))</f>
        <v/>
      </c>
      <c r="N93" s="135" t="str">
        <f t="shared" si="46"/>
        <v/>
      </c>
      <c r="O93" s="158" t="str">
        <f>IF(G93="","",IF(A93="NB",O92,IF(N93="",SUM($N$5:$N93)+M93,SUM($N$5:$N93))))</f>
        <v/>
      </c>
      <c r="P93" s="158" t="e">
        <f t="shared" si="60"/>
        <v>#VALUE!</v>
      </c>
      <c r="Q93" s="14" t="str">
        <f t="shared" si="61"/>
        <v/>
      </c>
      <c r="S93" s="158" t="str">
        <f>IF(G93="","",(IF(AND(E92&amp;E93="WW",OR(Q92&amp;Q93="SC",Q92&amp;Q93="CC")),"Y",IF(AND(E91&amp;E92&amp;E93="WLW",AU93&lt;&gt;"B",OR(E91&amp;E92&amp;E93="SCC",E91&amp;E92&amp;E93="CCC")),"Y","N"))))</f>
        <v/>
      </c>
      <c r="T93" s="14" t="str">
        <f>IF(G93="","",IF(AND(L92&amp;L93="WW",OR(Q92&amp;Q93="SC",Q92&amp;Q93="CC")),"Y",IF(AND(L91&amp;L92&amp;L93="WLW",AW93&lt;&gt;"B",OR(Q91&amp;Q92&amp;Q93="SCC",Q91&amp;Q92&amp;Q93="CCC")),"Y","N")))</f>
        <v/>
      </c>
      <c r="U93" s="14" t="str">
        <f t="shared" si="48"/>
        <v/>
      </c>
      <c r="V93" s="14">
        <f>IF(C93="B",1,IF(REPLACE(C93,1,1,"")="",0,REPLACE(C93,1,1,"")))</f>
        <v>0</v>
      </c>
      <c r="W93" s="14">
        <f>IF(D93="B",1,IF(REPLACE(D93,1,1,"")="",0,REPLACE(D93,1,1,"")))</f>
        <v>0</v>
      </c>
      <c r="X93" s="14">
        <f>IF(J93="B",1,IF(REPLACE(J93,1,1,"")="",0,REPLACE(J93,1,1,"")))</f>
        <v>0</v>
      </c>
      <c r="Y93" s="14">
        <f>IF(K93="B",1,IF(REPLACE(K93,1,1,"")="",0,REPLACE(K93,1,1,"")))</f>
        <v>0</v>
      </c>
      <c r="Z93" s="14">
        <f t="shared" si="49"/>
        <v>0</v>
      </c>
      <c r="AA93" s="14">
        <f t="shared" si="50"/>
        <v>0</v>
      </c>
      <c r="AB93" s="46" t="str">
        <f t="shared" si="51"/>
        <v>N</v>
      </c>
      <c r="AC93" s="46" t="str">
        <f t="shared" si="52"/>
        <v>N</v>
      </c>
      <c r="AD93" s="46" t="str">
        <f t="shared" si="53"/>
        <v>N</v>
      </c>
      <c r="AE93" s="141" t="str">
        <f>IF(AK93="T-T",IF(G91="B",AU93,""),IF(AK93="T-C",IF(G92="B",AU93,""),IF(AK93="T-B",IF(G92="P",AU93,""),"")))</f>
        <v/>
      </c>
      <c r="AF93" s="141" t="str">
        <f>IF(AK93="T-T",IF(G91="P",AU93,""),IF(AK93="T-C",IF(G92="P",AU93,""),IF(AK93="T-B",IF(G92="B",AU93,""),"")))</f>
        <v/>
      </c>
      <c r="AG93" s="141" t="str">
        <f>IF(AK93="T-T",IF(G91="B",AW93,""),IF(AK93="T-C",IF(G92="B",AW93,""),IF(AK93="T-B",IF(G92="P",AW93,""),"")))</f>
        <v/>
      </c>
      <c r="AH93" s="141" t="str">
        <f>IF(AK93="T-T",IF(G91="P",AW93,""),IF(AK93="T-C",IF(G92="P",AW93,""),IF(AK93="T-B",IF(G92="B",AW93,""),"")))</f>
        <v/>
      </c>
      <c r="AI93" s="14" t="str">
        <f t="shared" si="65"/>
        <v/>
      </c>
      <c r="AK93" s="14" t="str">
        <f>IF(G92="","",IF(AB93="Y","T-C",IF(AC93="Y","T-B",IF(AD93="Y","T-T",IF(AK92="PD","PD",IF(OR(AND(AK92="T-T",AK91="T-T",L91&amp;L92="LL"),AND(OR(AK92="T-B",AK92="T-C"),L92="L")),"PD",AK92))))))</f>
        <v/>
      </c>
      <c r="AL93" s="14" t="str">
        <f t="shared" si="54"/>
        <v/>
      </c>
      <c r="AM93" s="14" t="str">
        <f>IF(Dashboard!N93="P",IF(AM92="",1,AM92+1),"")</f>
        <v/>
      </c>
      <c r="AN93" s="14" t="str">
        <f>IF(Dashboard!N93="B",IF(AN92="",1,AN92+1),"")</f>
        <v/>
      </c>
      <c r="AO93" s="14" t="str">
        <f t="shared" si="64"/>
        <v>00000</v>
      </c>
      <c r="AP93" s="14" t="str">
        <f t="shared" si="64"/>
        <v>00000</v>
      </c>
      <c r="AQ93" s="14" t="str">
        <f t="shared" si="62"/>
        <v>000000</v>
      </c>
      <c r="AR93" s="14" t="str">
        <f t="shared" si="63"/>
        <v>000000</v>
      </c>
      <c r="AS93" s="14" t="str">
        <f t="shared" si="55"/>
        <v>B</v>
      </c>
      <c r="AT93" s="14" t="str">
        <f>IF(C92="",D92,C92)&amp;E92</f>
        <v/>
      </c>
      <c r="AU93" s="14" t="str">
        <f>IF(OR(Q93="S",S92="Y"),"B",IFERROR(VLOOKUP(AT93,$BF$3:$BG$100,2,FALSE),""))</f>
        <v/>
      </c>
      <c r="AV93" s="14" t="str">
        <f>IF(J92="",K92,J92)&amp;L92</f>
        <v/>
      </c>
      <c r="AW93" s="14" t="str">
        <f t="shared" si="59"/>
        <v/>
      </c>
      <c r="AX93" s="14">
        <f t="shared" si="56"/>
        <v>1</v>
      </c>
      <c r="AY93" s="14" t="str">
        <f t="shared" si="57"/>
        <v/>
      </c>
    </row>
    <row r="94" spans="1:51" ht="15.75" thickBot="1" x14ac:dyDescent="0.3">
      <c r="A94" s="148" t="str">
        <f>IF(G93="","",IF(AND(D94="",K94=""),"P"&amp;(V94+X94),IF(AND(C94="",J94=""),"B"&amp;(W94+Y94),IF(AND(C94="",K94=""),IF(W94&gt;X94,"B"&amp;(W94-X94),IF(W94=X94,"NB","P"&amp;(X94-W94))),IF(AND(D94="",J94=""),IF(V94&gt;Y94,"P"&amp;(V94-Y94),IF(V94=Y94,"NB","B"&amp;(Y94-V94))))))))</f>
        <v/>
      </c>
      <c r="B94" s="38" t="str">
        <f>IF(G93="","",IF(AK93=AK94,"",AK94))</f>
        <v/>
      </c>
      <c r="C94" s="149" t="str">
        <f>IF(G93="","",IF(AK94="PD",IF(AS94="P",AU94,""),AE94))</f>
        <v/>
      </c>
      <c r="D94" s="150" t="str">
        <f>IF(G93="","",IF(AK94="PD",IF(AS94="B",AU94,""),AF94))</f>
        <v/>
      </c>
      <c r="E94" s="161"/>
      <c r="G94" s="67" t="str">
        <f>IF(Dashboard!N94="","",Dashboard!N94)</f>
        <v/>
      </c>
      <c r="I94" s="148" t="str">
        <f t="shared" si="44"/>
        <v/>
      </c>
      <c r="J94" s="156" t="str">
        <f>IF(G93="","",IF(AL94="TG",IF(G92="B",IF(AND(AW94=C94,LEN(C94)&gt;0,NOT(C94="B")),LEFT(C94)&amp;(IF((AX94-3)&lt;0,"",AX94-3)),AW94),""),AG94))</f>
        <v/>
      </c>
      <c r="K94" s="157" t="str">
        <f>IF(G93="","",IF(AL94="TG",IF(G92="P",IF(AND(AW94=D94,LEN(D94)&gt;0,NOT(C94="B")),LEFT(D94)&amp;IF((AX94-3)&lt;0,"",AX94-3),AW94),""),AH94))</f>
        <v/>
      </c>
      <c r="L94" s="140" t="str">
        <f t="shared" si="45"/>
        <v/>
      </c>
      <c r="M94" s="140" t="str">
        <f>IF(G94="","",IF(L94="W",0+AY94,0-AY94)+IF(E94="W",0+AX94,0-AX94)+IF(Q94="S",0,M93))</f>
        <v/>
      </c>
      <c r="N94" s="135" t="str">
        <f t="shared" si="46"/>
        <v/>
      </c>
      <c r="O94" s="158" t="str">
        <f>IF(G94="","",IF(A94="NB",O93,IF(N94="",SUM($N$5:$N94)+M94,SUM($N$5:$N94))))</f>
        <v/>
      </c>
      <c r="P94" s="158" t="e">
        <f t="shared" si="60"/>
        <v>#VALUE!</v>
      </c>
      <c r="Q94" s="14" t="str">
        <f t="shared" si="61"/>
        <v/>
      </c>
      <c r="S94" s="158" t="str">
        <f>IF(G94="","",(IF(AND(E93&amp;E94="WW",OR(Q93&amp;Q94="SC",Q93&amp;Q94="CC")),"Y",IF(AND(E92&amp;E93&amp;E94="WLW",AU94&lt;&gt;"B",OR(E92&amp;E93&amp;E94="SCC",E92&amp;E93&amp;E94="CCC")),"Y","N"))))</f>
        <v/>
      </c>
      <c r="T94" s="14" t="str">
        <f>IF(G94="","",IF(AND(L93&amp;L94="WW",OR(Q93&amp;Q94="SC",Q93&amp;Q94="CC")),"Y",IF(AND(L92&amp;L93&amp;L94="WLW",AW94&lt;&gt;"B",OR(Q92&amp;Q93&amp;Q94="SCC",Q92&amp;Q93&amp;Q94="CCC")),"Y","N")))</f>
        <v/>
      </c>
      <c r="U94" s="14" t="str">
        <f t="shared" si="48"/>
        <v/>
      </c>
      <c r="V94" s="14">
        <f>IF(C94="B",1,IF(REPLACE(C94,1,1,"")="",0,REPLACE(C94,1,1,"")))</f>
        <v>0</v>
      </c>
      <c r="W94" s="14">
        <f>IF(D94="B",1,IF(REPLACE(D94,1,1,"")="",0,REPLACE(D94,1,1,"")))</f>
        <v>0</v>
      </c>
      <c r="X94" s="14">
        <f>IF(J94="B",1,IF(REPLACE(J94,1,1,"")="",0,REPLACE(J94,1,1,"")))</f>
        <v>0</v>
      </c>
      <c r="Y94" s="14">
        <f>IF(K94="B",1,IF(REPLACE(K94,1,1,"")="",0,REPLACE(K94,1,1,"")))</f>
        <v>0</v>
      </c>
      <c r="Z94" s="14">
        <f t="shared" si="49"/>
        <v>0</v>
      </c>
      <c r="AA94" s="14">
        <f t="shared" si="50"/>
        <v>0</v>
      </c>
      <c r="AB94" s="46" t="str">
        <f t="shared" si="51"/>
        <v>N</v>
      </c>
      <c r="AC94" s="46" t="str">
        <f t="shared" si="52"/>
        <v>N</v>
      </c>
      <c r="AD94" s="46" t="str">
        <f t="shared" si="53"/>
        <v>N</v>
      </c>
      <c r="AE94" s="141" t="str">
        <f>IF(AK94="T-T",IF(G92="B",AU94,""),IF(AK94="T-C",IF(G93="B",AU94,""),IF(AK94="T-B",IF(G93="P",AU94,""),"")))</f>
        <v/>
      </c>
      <c r="AF94" s="141" t="str">
        <f>IF(AK94="T-T",IF(G92="P",AU94,""),IF(AK94="T-C",IF(G93="P",AU94,""),IF(AK94="T-B",IF(G93="B",AU94,""),"")))</f>
        <v/>
      </c>
      <c r="AG94" s="141" t="str">
        <f>IF(AK94="T-T",IF(G92="B",AW94,""),IF(AK94="T-C",IF(G93="B",AW94,""),IF(AK94="T-B",IF(G93="P",AW94,""),"")))</f>
        <v/>
      </c>
      <c r="AH94" s="141" t="str">
        <f>IF(AK94="T-T",IF(G92="P",AW94,""),IF(AK94="T-C",IF(G93="P",AW94,""),IF(AK94="T-B",IF(G93="B",AW94,""),"")))</f>
        <v/>
      </c>
      <c r="AI94" s="14" t="str">
        <f t="shared" si="65"/>
        <v/>
      </c>
      <c r="AK94" s="14" t="str">
        <f>IF(G93="","",IF(AB94="Y","T-C",IF(AC94="Y","T-B",IF(AD94="Y","T-T",IF(AK93="PD","PD",IF(OR(AND(AK93="T-T",AK92="T-T",L92&amp;L93="LL"),AND(OR(AK93="T-B",AK93="T-C"),L93="L")),"PD",AK93))))))</f>
        <v/>
      </c>
      <c r="AL94" s="14" t="str">
        <f t="shared" si="54"/>
        <v/>
      </c>
      <c r="AM94" s="14" t="str">
        <f>IF(Dashboard!N94="P",IF(AM93="",1,AM93+1),"")</f>
        <v/>
      </c>
      <c r="AN94" s="14" t="str">
        <f>IF(Dashboard!N94="B",IF(AN93="",1,AN93+1),"")</f>
        <v/>
      </c>
      <c r="AO94" s="14" t="str">
        <f t="shared" si="64"/>
        <v>00000</v>
      </c>
      <c r="AP94" s="14" t="str">
        <f t="shared" si="64"/>
        <v>00000</v>
      </c>
      <c r="AQ94" s="14" t="str">
        <f t="shared" si="62"/>
        <v>000000</v>
      </c>
      <c r="AR94" s="14" t="str">
        <f t="shared" si="63"/>
        <v>000000</v>
      </c>
      <c r="AS94" s="14" t="str">
        <f t="shared" si="55"/>
        <v>B</v>
      </c>
      <c r="AT94" s="14" t="str">
        <f>IF(C93="",D93,C93)&amp;E93</f>
        <v/>
      </c>
      <c r="AU94" s="14" t="str">
        <f>IF(OR(Q94="S",S93="Y"),"B",IFERROR(VLOOKUP(AT94,$BF$3:$BG$100,2,FALSE),""))</f>
        <v/>
      </c>
      <c r="AV94" s="14" t="str">
        <f>IF(J93="",K93,J93)&amp;L93</f>
        <v/>
      </c>
      <c r="AW94" s="14" t="str">
        <f t="shared" si="59"/>
        <v/>
      </c>
      <c r="AX94" s="14">
        <f t="shared" si="56"/>
        <v>1</v>
      </c>
      <c r="AY94" s="14" t="str">
        <f t="shared" si="57"/>
        <v/>
      </c>
    </row>
    <row r="95" spans="1:51" ht="15.75" thickBot="1" x14ac:dyDescent="0.3">
      <c r="A95" s="148" t="str">
        <f>IF(G94="","",IF(AND(D95="",K95=""),"P"&amp;(V95+X95),IF(AND(C95="",J95=""),"B"&amp;(W95+Y95),IF(AND(C95="",K95=""),IF(W95&gt;X95,"B"&amp;(W95-X95),IF(W95=X95,"NB","P"&amp;(X95-W95))),IF(AND(D95="",J95=""),IF(V95&gt;Y95,"P"&amp;(V95-Y95),IF(V95=Y95,"NB","B"&amp;(Y95-V95))))))))</f>
        <v/>
      </c>
      <c r="B95" s="38" t="str">
        <f>IF(G94="","",IF(AK94=AK95,"",AK95))</f>
        <v/>
      </c>
      <c r="C95" s="149" t="str">
        <f>IF(G94="","",IF(AK95="PD",IF(AS95="P",AU95,""),AE95))</f>
        <v/>
      </c>
      <c r="D95" s="150" t="str">
        <f>IF(G94="","",IF(AK95="PD",IF(AS95="B",AU95,""),AF95))</f>
        <v/>
      </c>
      <c r="E95" s="159"/>
      <c r="G95" s="67" t="str">
        <f>IF(Dashboard!N95="","",Dashboard!N95)</f>
        <v/>
      </c>
      <c r="I95" s="148" t="str">
        <f t="shared" si="44"/>
        <v/>
      </c>
      <c r="J95" s="156" t="str">
        <f>IF(G94="","",IF(AL95="TG",IF(G93="B",IF(AND(AW95=C95,LEN(C95)&gt;0,NOT(C95="B")),LEFT(C95)&amp;(IF((AX95-3)&lt;0,"",AX95-3)),AW95),""),AG95))</f>
        <v/>
      </c>
      <c r="K95" s="157" t="str">
        <f>IF(G94="","",IF(AL95="TG",IF(G93="P",IF(AND(AW95=D95,LEN(D95)&gt;0,NOT(C95="B")),LEFT(D95)&amp;IF((AX95-3)&lt;0,"",AX95-3),AW95),""),AH95))</f>
        <v/>
      </c>
      <c r="L95" s="140" t="str">
        <f t="shared" si="45"/>
        <v/>
      </c>
      <c r="M95" s="140" t="str">
        <f>IF(G95="","",IF(L95="W",0+AY95,0-AY95)+IF(E95="W",0+AX95,0-AX95)+IF(Q95="S",0,M94))</f>
        <v/>
      </c>
      <c r="N95" s="135" t="str">
        <f t="shared" si="46"/>
        <v/>
      </c>
      <c r="O95" s="158" t="str">
        <f>IF(G95="","",IF(A95="NB",O94,IF(N95="",SUM($N$5:$N95)+M95,SUM($N$5:$N95))))</f>
        <v/>
      </c>
      <c r="P95" s="158" t="e">
        <f t="shared" si="60"/>
        <v>#VALUE!</v>
      </c>
      <c r="Q95" s="14" t="str">
        <f t="shared" si="61"/>
        <v/>
      </c>
      <c r="S95" s="158" t="str">
        <f>IF(G95="","",(IF(AND(E94&amp;E95="WW",OR(Q94&amp;Q95="SC",Q94&amp;Q95="CC")),"Y",IF(AND(E93&amp;E94&amp;E95="WLW",AU95&lt;&gt;"B",OR(E93&amp;E94&amp;E95="SCC",E93&amp;E94&amp;E95="CCC")),"Y","N"))))</f>
        <v/>
      </c>
      <c r="T95" s="14" t="str">
        <f>IF(G95="","",IF(AND(L94&amp;L95="WW",OR(Q94&amp;Q95="SC",Q94&amp;Q95="CC")),"Y",IF(AND(L93&amp;L94&amp;L95="WLW",AW95&lt;&gt;"B",OR(Q93&amp;Q94&amp;Q95="SCC",Q93&amp;Q94&amp;Q95="CCC")),"Y","N")))</f>
        <v/>
      </c>
      <c r="U95" s="14" t="str">
        <f t="shared" si="48"/>
        <v/>
      </c>
      <c r="V95" s="14">
        <f>IF(C95="B",1,IF(REPLACE(C95,1,1,"")="",0,REPLACE(C95,1,1,"")))</f>
        <v>0</v>
      </c>
      <c r="W95" s="14">
        <f>IF(D95="B",1,IF(REPLACE(D95,1,1,"")="",0,REPLACE(D95,1,1,"")))</f>
        <v>0</v>
      </c>
      <c r="X95" s="14">
        <f>IF(J95="B",1,IF(REPLACE(J95,1,1,"")="",0,REPLACE(J95,1,1,"")))</f>
        <v>0</v>
      </c>
      <c r="Y95" s="14">
        <f>IF(K95="B",1,IF(REPLACE(K95,1,1,"")="",0,REPLACE(K95,1,1,"")))</f>
        <v>0</v>
      </c>
      <c r="Z95" s="14">
        <f t="shared" si="49"/>
        <v>0</v>
      </c>
      <c r="AA95" s="14">
        <f t="shared" si="50"/>
        <v>0</v>
      </c>
      <c r="AB95" s="46" t="str">
        <f t="shared" si="51"/>
        <v>N</v>
      </c>
      <c r="AC95" s="46" t="str">
        <f t="shared" si="52"/>
        <v>N</v>
      </c>
      <c r="AD95" s="46" t="str">
        <f t="shared" si="53"/>
        <v>N</v>
      </c>
      <c r="AE95" s="141" t="str">
        <f>IF(AK95="T-T",IF(G93="B",AU95,""),IF(AK95="T-C",IF(G94="B",AU95,""),IF(AK95="T-B",IF(G94="P",AU95,""),"")))</f>
        <v/>
      </c>
      <c r="AF95" s="141" t="str">
        <f>IF(AK95="T-T",IF(G93="P",AU95,""),IF(AK95="T-C",IF(G94="P",AU95,""),IF(AK95="T-B",IF(G94="B",AU95,""),"")))</f>
        <v/>
      </c>
      <c r="AG95" s="141" t="str">
        <f>IF(AK95="T-T",IF(G93="B",AW95,""),IF(AK95="T-C",IF(G94="B",AW95,""),IF(AK95="T-B",IF(G94="P",AW95,""),"")))</f>
        <v/>
      </c>
      <c r="AH95" s="141" t="str">
        <f>IF(AK95="T-T",IF(G93="P",AW95,""),IF(AK95="T-C",IF(G94="P",AW95,""),IF(AK95="T-B",IF(G94="B",AW95,""),"")))</f>
        <v/>
      </c>
      <c r="AI95" s="14" t="str">
        <f t="shared" si="65"/>
        <v/>
      </c>
      <c r="AK95" s="14" t="str">
        <f>IF(G94="","",IF(AB95="Y","T-C",IF(AC95="Y","T-B",IF(AD95="Y","T-T",IF(AK94="PD","PD",IF(OR(AND(AK94="T-T",AK93="T-T",L93&amp;L94="LL"),AND(OR(AK94="T-B",AK94="T-C"),L94="L")),"PD",AK94))))))</f>
        <v/>
      </c>
      <c r="AL95" s="14" t="str">
        <f t="shared" si="54"/>
        <v/>
      </c>
      <c r="AM95" s="14" t="str">
        <f>IF(Dashboard!N95="P",IF(AM94="",1,AM94+1),"")</f>
        <v/>
      </c>
      <c r="AN95" s="14" t="str">
        <f>IF(Dashboard!N95="B",IF(AN94="",1,AN94+1),"")</f>
        <v/>
      </c>
      <c r="AO95" s="14" t="str">
        <f t="shared" si="64"/>
        <v>00000</v>
      </c>
      <c r="AP95" s="14" t="str">
        <f t="shared" si="64"/>
        <v>00000</v>
      </c>
      <c r="AQ95" s="14" t="str">
        <f t="shared" si="62"/>
        <v>000000</v>
      </c>
      <c r="AR95" s="14" t="str">
        <f t="shared" si="63"/>
        <v>000000</v>
      </c>
      <c r="AS95" s="14" t="str">
        <f t="shared" si="55"/>
        <v>B</v>
      </c>
      <c r="AT95" s="14" t="str">
        <f>IF(C94="",D94,C94)&amp;E94</f>
        <v/>
      </c>
      <c r="AU95" s="14" t="str">
        <f>IF(OR(Q95="S",S94="Y"),"B",IFERROR(VLOOKUP(AT95,$BF$3:$BG$100,2,FALSE),""))</f>
        <v/>
      </c>
      <c r="AV95" s="14" t="str">
        <f>IF(J94="",K94,J94)&amp;L94</f>
        <v/>
      </c>
      <c r="AW95" s="14" t="str">
        <f t="shared" si="59"/>
        <v/>
      </c>
      <c r="AX95" s="14">
        <f t="shared" si="56"/>
        <v>1</v>
      </c>
      <c r="AY95" s="14" t="str">
        <f t="shared" si="57"/>
        <v/>
      </c>
    </row>
    <row r="96" spans="1:51" ht="15.75" thickBot="1" x14ac:dyDescent="0.3">
      <c r="A96" s="148" t="str">
        <f>IF(G95="","",IF(AND(D96="",K96=""),"P"&amp;(V96+X96),IF(AND(C96="",J96=""),"B"&amp;(W96+Y96),IF(AND(C96="",K96=""),IF(W96&gt;X96,"B"&amp;(W96-X96),IF(W96=X96,"NB","P"&amp;(X96-W96))),IF(AND(D96="",J96=""),IF(V96&gt;Y96,"P"&amp;(V96-Y96),IF(V96=Y96,"NB","B"&amp;(Y96-V96))))))))</f>
        <v/>
      </c>
      <c r="B96" s="38" t="str">
        <f>IF(G95="","",IF(AK95=AK96,"",AK96))</f>
        <v/>
      </c>
      <c r="C96" s="149" t="str">
        <f>IF(G95="","",IF(AK96="PD",IF(AS96="P",AU96,""),AE96))</f>
        <v/>
      </c>
      <c r="D96" s="150" t="str">
        <f>IF(G95="","",IF(AK96="PD",IF(AS96="B",AU96,""),AF96))</f>
        <v/>
      </c>
      <c r="E96" s="160"/>
      <c r="G96" s="67" t="str">
        <f>IF(Dashboard!N96="","",Dashboard!N96)</f>
        <v/>
      </c>
      <c r="I96" s="148" t="str">
        <f t="shared" si="44"/>
        <v/>
      </c>
      <c r="J96" s="156" t="str">
        <f>IF(G95="","",IF(AL96="TG",IF(G94="B",IF(AND(AW96=C96,LEN(C96)&gt;0,NOT(C96="B")),LEFT(C96)&amp;(IF((AX96-3)&lt;0,"",AX96-3)),AW96),""),AG96))</f>
        <v/>
      </c>
      <c r="K96" s="157" t="str">
        <f>IF(G95="","",IF(AL96="TG",IF(G94="P",IF(AND(AW96=D96,LEN(D96)&gt;0,NOT(C96="B")),LEFT(D96)&amp;IF((AX96-3)&lt;0,"",AX96-3),AW96),""),AH96))</f>
        <v/>
      </c>
      <c r="L96" s="140" t="str">
        <f t="shared" si="45"/>
        <v/>
      </c>
      <c r="M96" s="140" t="str">
        <f>IF(G96="","",IF(L96="W",0+AY96,0-AY96)+IF(E96="W",0+AX96,0-AX96)+IF(Q96="S",0,M95))</f>
        <v/>
      </c>
      <c r="N96" s="135" t="str">
        <f t="shared" si="46"/>
        <v/>
      </c>
      <c r="O96" s="158" t="str">
        <f>IF(G96="","",IF(A96="NB",O95,IF(N96="",SUM($N$5:$N96)+M96,SUM($N$5:$N96))))</f>
        <v/>
      </c>
      <c r="P96" s="158" t="e">
        <f t="shared" si="60"/>
        <v>#VALUE!</v>
      </c>
      <c r="Q96" s="14" t="str">
        <f t="shared" si="61"/>
        <v/>
      </c>
      <c r="S96" s="158" t="str">
        <f>IF(G96="","",(IF(AND(E95&amp;E96="WW",OR(Q95&amp;Q96="SC",Q95&amp;Q96="CC")),"Y",IF(AND(E94&amp;E95&amp;E96="WLW",AU96&lt;&gt;"B",OR(E94&amp;E95&amp;E96="SCC",E94&amp;E95&amp;E96="CCC")),"Y","N"))))</f>
        <v/>
      </c>
      <c r="T96" s="14" t="str">
        <f>IF(G96="","",IF(AND(L95&amp;L96="WW",OR(Q95&amp;Q96="SC",Q95&amp;Q96="CC")),"Y",IF(AND(L94&amp;L95&amp;L96="WLW",AW96&lt;&gt;"B",OR(Q94&amp;Q95&amp;Q96="SCC",Q94&amp;Q95&amp;Q96="CCC")),"Y","N")))</f>
        <v/>
      </c>
      <c r="U96" s="14" t="str">
        <f t="shared" si="48"/>
        <v/>
      </c>
      <c r="V96" s="14">
        <f>IF(C96="B",1,IF(REPLACE(C96,1,1,"")="",0,REPLACE(C96,1,1,"")))</f>
        <v>0</v>
      </c>
      <c r="W96" s="14">
        <f>IF(D96="B",1,IF(REPLACE(D96,1,1,"")="",0,REPLACE(D96,1,1,"")))</f>
        <v>0</v>
      </c>
      <c r="X96" s="14">
        <f>IF(J96="B",1,IF(REPLACE(J96,1,1,"")="",0,REPLACE(J96,1,1,"")))</f>
        <v>0</v>
      </c>
      <c r="Y96" s="14">
        <f>IF(K96="B",1,IF(REPLACE(K96,1,1,"")="",0,REPLACE(K96,1,1,"")))</f>
        <v>0</v>
      </c>
      <c r="Z96" s="14">
        <f t="shared" si="49"/>
        <v>0</v>
      </c>
      <c r="AA96" s="14">
        <f t="shared" si="50"/>
        <v>0</v>
      </c>
      <c r="AB96" s="46" t="str">
        <f t="shared" si="51"/>
        <v>N</v>
      </c>
      <c r="AC96" s="46" t="str">
        <f t="shared" si="52"/>
        <v>N</v>
      </c>
      <c r="AD96" s="46" t="str">
        <f t="shared" si="53"/>
        <v>N</v>
      </c>
      <c r="AE96" s="141" t="str">
        <f>IF(AK96="T-T",IF(G94="B",AU96,""),IF(AK96="T-C",IF(G95="B",AU96,""),IF(AK96="T-B",IF(G95="P",AU96,""),"")))</f>
        <v/>
      </c>
      <c r="AF96" s="141" t="str">
        <f>IF(AK96="T-T",IF(G94="P",AU96,""),IF(AK96="T-C",IF(G95="P",AU96,""),IF(AK96="T-B",IF(G95="B",AU96,""),"")))</f>
        <v/>
      </c>
      <c r="AG96" s="141" t="str">
        <f>IF(AK96="T-T",IF(G94="B",AW96,""),IF(AK96="T-C",IF(G95="B",AW96,""),IF(AK96="T-B",IF(G95="P",AW96,""),"")))</f>
        <v/>
      </c>
      <c r="AH96" s="141" t="str">
        <f>IF(AK96="T-T",IF(G94="P",AW96,""),IF(AK96="T-C",IF(G95="P",AW96,""),IF(AK96="T-B",IF(G95="B",AW96,""),"")))</f>
        <v/>
      </c>
      <c r="AI96" s="14" t="str">
        <f t="shared" si="65"/>
        <v/>
      </c>
      <c r="AK96" s="14" t="str">
        <f>IF(G95="","",IF(AB96="Y","T-C",IF(AC96="Y","T-B",IF(AD96="Y","T-T",IF(AK95="PD","PD",IF(OR(AND(AK95="T-T",AK94="T-T",L94&amp;L95="LL"),AND(OR(AK95="T-B",AK95="T-C"),L95="L")),"PD",AK95))))))</f>
        <v/>
      </c>
      <c r="AL96" s="14" t="str">
        <f t="shared" si="54"/>
        <v/>
      </c>
      <c r="AM96" s="14" t="str">
        <f>IF(Dashboard!N96="P",IF(AM95="",1,AM95+1),"")</f>
        <v/>
      </c>
      <c r="AN96" s="14" t="str">
        <f>IF(Dashboard!N96="B",IF(AN95="",1,AN95+1),"")</f>
        <v/>
      </c>
      <c r="AO96" s="14" t="str">
        <f t="shared" si="64"/>
        <v>00000</v>
      </c>
      <c r="AP96" s="14" t="str">
        <f t="shared" si="64"/>
        <v>00000</v>
      </c>
      <c r="AQ96" s="14" t="str">
        <f t="shared" si="62"/>
        <v>000000</v>
      </c>
      <c r="AR96" s="14" t="str">
        <f t="shared" si="63"/>
        <v>000000</v>
      </c>
      <c r="AS96" s="14" t="str">
        <f t="shared" si="55"/>
        <v>B</v>
      </c>
      <c r="AT96" s="14" t="str">
        <f>IF(C95="",D95,C95)&amp;E95</f>
        <v/>
      </c>
      <c r="AU96" s="14" t="str">
        <f>IF(OR(Q96="S",S95="Y"),"B",IFERROR(VLOOKUP(AT96,$BF$3:$BG$100,2,FALSE),""))</f>
        <v/>
      </c>
      <c r="AV96" s="14" t="str">
        <f>IF(J95="",K95,J95)&amp;L95</f>
        <v/>
      </c>
      <c r="AW96" s="14" t="str">
        <f t="shared" si="59"/>
        <v/>
      </c>
      <c r="AX96" s="14">
        <f t="shared" si="56"/>
        <v>1</v>
      </c>
      <c r="AY96" s="14" t="str">
        <f t="shared" si="57"/>
        <v/>
      </c>
    </row>
    <row r="97" spans="1:51" ht="15.75" thickBot="1" x14ac:dyDescent="0.3">
      <c r="A97" s="148" t="str">
        <f>IF(G96="","",IF(AND(D97="",K97=""),"P"&amp;(V97+X97),IF(AND(C97="",J97=""),"B"&amp;(W97+Y97),IF(AND(C97="",K97=""),IF(W97&gt;X97,"B"&amp;(W97-X97),IF(W97=X97,"NB","P"&amp;(X97-W97))),IF(AND(D97="",J97=""),IF(V97&gt;Y97,"P"&amp;(V97-Y97),IF(V97=Y97,"NB","B"&amp;(Y97-V97))))))))</f>
        <v/>
      </c>
      <c r="B97" s="38" t="str">
        <f>IF(G96="","",IF(AK96=AK97,"",AK97))</f>
        <v/>
      </c>
      <c r="C97" s="149" t="str">
        <f>IF(G96="","",IF(AK97="PD",IF(AS97="P",AU97,""),AE97))</f>
        <v/>
      </c>
      <c r="D97" s="150" t="str">
        <f>IF(G96="","",IF(AK97="PD",IF(AS97="B",AU97,""),AF97))</f>
        <v/>
      </c>
      <c r="E97" s="160"/>
      <c r="G97" s="67" t="str">
        <f>IF(Dashboard!N97="","",Dashboard!N97)</f>
        <v/>
      </c>
      <c r="I97" s="148" t="str">
        <f t="shared" si="44"/>
        <v/>
      </c>
      <c r="J97" s="156" t="str">
        <f>IF(G96="","",IF(AL97="TG",IF(G95="B",IF(AND(AW97=C97,LEN(C97)&gt;0,NOT(C97="B")),LEFT(C97)&amp;(IF((AX97-3)&lt;0,"",AX97-3)),AW97),""),AG97))</f>
        <v/>
      </c>
      <c r="K97" s="157" t="str">
        <f>IF(G96="","",IF(AL97="TG",IF(G95="P",IF(AND(AW97=D97,LEN(D97)&gt;0,NOT(C97="B")),LEFT(D97)&amp;IF((AX97-3)&lt;0,"",AX97-3),AW97),""),AH97))</f>
        <v/>
      </c>
      <c r="L97" s="140" t="str">
        <f t="shared" si="45"/>
        <v/>
      </c>
      <c r="M97" s="140" t="str">
        <f>IF(G97="","",IF(L97="W",0+AY97,0-AY97)+IF(E97="W",0+AX97,0-AX97)+IF(Q97="S",0,M96))</f>
        <v/>
      </c>
      <c r="N97" s="135" t="str">
        <f t="shared" si="46"/>
        <v/>
      </c>
      <c r="O97" s="158" t="str">
        <f>IF(G97="","",IF(A97="NB",O96,IF(N97="",SUM($N$5:$N97)+M97,SUM($N$5:$N97))))</f>
        <v/>
      </c>
      <c r="P97" s="158" t="e">
        <f t="shared" si="60"/>
        <v>#VALUE!</v>
      </c>
      <c r="Q97" s="14" t="str">
        <f t="shared" si="61"/>
        <v/>
      </c>
      <c r="S97" s="158" t="str">
        <f>IF(G97="","",(IF(AND(E96&amp;E97="WW",OR(Q96&amp;Q97="SC",Q96&amp;Q97="CC")),"Y",IF(AND(E95&amp;E96&amp;E97="WLW",AU97&lt;&gt;"B",OR(E95&amp;E96&amp;E97="SCC",E95&amp;E96&amp;E97="CCC")),"Y","N"))))</f>
        <v/>
      </c>
      <c r="T97" s="14" t="str">
        <f>IF(G97="","",IF(AND(L96&amp;L97="WW",OR(Q96&amp;Q97="SC",Q96&amp;Q97="CC")),"Y",IF(AND(L95&amp;L96&amp;L97="WLW",AW97&lt;&gt;"B",OR(Q95&amp;Q96&amp;Q97="SCC",Q95&amp;Q96&amp;Q97="CCC")),"Y","N")))</f>
        <v/>
      </c>
      <c r="U97" s="14" t="str">
        <f t="shared" si="48"/>
        <v/>
      </c>
      <c r="V97" s="14">
        <f>IF(C97="B",1,IF(REPLACE(C97,1,1,"")="",0,REPLACE(C97,1,1,"")))</f>
        <v>0</v>
      </c>
      <c r="W97" s="14">
        <f>IF(D97="B",1,IF(REPLACE(D97,1,1,"")="",0,REPLACE(D97,1,1,"")))</f>
        <v>0</v>
      </c>
      <c r="X97" s="14">
        <f>IF(J97="B",1,IF(REPLACE(J97,1,1,"")="",0,REPLACE(J97,1,1,"")))</f>
        <v>0</v>
      </c>
      <c r="Y97" s="14">
        <f>IF(K97="B",1,IF(REPLACE(K97,1,1,"")="",0,REPLACE(K97,1,1,"")))</f>
        <v>0</v>
      </c>
      <c r="Z97" s="14">
        <f t="shared" si="49"/>
        <v>0</v>
      </c>
      <c r="AA97" s="14">
        <f t="shared" si="50"/>
        <v>0</v>
      </c>
      <c r="AB97" s="46" t="str">
        <f t="shared" si="51"/>
        <v>N</v>
      </c>
      <c r="AC97" s="46" t="str">
        <f t="shared" si="52"/>
        <v>N</v>
      </c>
      <c r="AD97" s="46" t="str">
        <f t="shared" si="53"/>
        <v>N</v>
      </c>
      <c r="AE97" s="141" t="str">
        <f>IF(AK97="T-T",IF(G95="B",AU97,""),IF(AK97="T-C",IF(G96="B",AU97,""),IF(AK97="T-B",IF(G96="P",AU97,""),"")))</f>
        <v/>
      </c>
      <c r="AF97" s="141" t="str">
        <f>IF(AK97="T-T",IF(G95="P",AU97,""),IF(AK97="T-C",IF(G96="P",AU97,""),IF(AK97="T-B",IF(G96="B",AU97,""),"")))</f>
        <v/>
      </c>
      <c r="AG97" s="141" t="str">
        <f>IF(AK97="T-T",IF(G95="B",AW97,""),IF(AK97="T-C",IF(G96="B",AW97,""),IF(AK97="T-B",IF(G96="P",AW97,""),"")))</f>
        <v/>
      </c>
      <c r="AH97" s="141" t="str">
        <f>IF(AK97="T-T",IF(G95="P",AW97,""),IF(AK97="T-C",IF(G96="P",AW97,""),IF(AK97="T-B",IF(G96="B",AW97,""),"")))</f>
        <v/>
      </c>
      <c r="AI97" s="14" t="str">
        <f t="shared" si="65"/>
        <v/>
      </c>
      <c r="AK97" s="14" t="str">
        <f>IF(G96="","",IF(AB97="Y","T-C",IF(AC97="Y","T-B",IF(AD97="Y","T-T",IF(AK96="PD","PD",IF(OR(AND(AK96="T-T",AK95="T-T",L95&amp;L96="LL"),AND(OR(AK96="T-B",AK96="T-C"),L96="L")),"PD",AK96))))))</f>
        <v/>
      </c>
      <c r="AL97" s="14" t="str">
        <f t="shared" si="54"/>
        <v/>
      </c>
      <c r="AM97" s="14" t="str">
        <f>IF(Dashboard!N97="P",IF(AM96="",1,AM96+1),"")</f>
        <v/>
      </c>
      <c r="AN97" s="14" t="str">
        <f>IF(Dashboard!N97="B",IF(AN96="",1,AN96+1),"")</f>
        <v/>
      </c>
      <c r="AO97" s="14" t="str">
        <f t="shared" si="64"/>
        <v>00000</v>
      </c>
      <c r="AP97" s="14" t="str">
        <f t="shared" si="64"/>
        <v>00000</v>
      </c>
      <c r="AQ97" s="14" t="str">
        <f t="shared" si="62"/>
        <v>000000</v>
      </c>
      <c r="AR97" s="14" t="str">
        <f t="shared" si="63"/>
        <v>000000</v>
      </c>
      <c r="AS97" s="14" t="str">
        <f t="shared" si="55"/>
        <v>B</v>
      </c>
      <c r="AT97" s="14" t="str">
        <f>IF(C96="",D96,C96)&amp;E96</f>
        <v/>
      </c>
      <c r="AU97" s="14" t="str">
        <f>IF(OR(Q97="S",S96="Y"),"B",IFERROR(VLOOKUP(AT97,$BF$3:$BG$100,2,FALSE),""))</f>
        <v/>
      </c>
      <c r="AV97" s="14" t="str">
        <f>IF(J96="",K96,J96)&amp;L96</f>
        <v/>
      </c>
      <c r="AW97" s="14" t="str">
        <f t="shared" si="59"/>
        <v/>
      </c>
      <c r="AX97" s="14">
        <f t="shared" si="56"/>
        <v>1</v>
      </c>
      <c r="AY97" s="14" t="str">
        <f t="shared" si="57"/>
        <v/>
      </c>
    </row>
    <row r="98" spans="1:51" ht="15.75" thickBot="1" x14ac:dyDescent="0.3">
      <c r="A98" s="148" t="str">
        <f>IF(G97="","",IF(AND(D98="",K98=""),"P"&amp;(V98+X98),IF(AND(C98="",J98=""),"B"&amp;(W98+Y98),IF(AND(C98="",K98=""),IF(W98&gt;X98,"B"&amp;(W98-X98),IF(W98=X98,"NB","P"&amp;(X98-W98))),IF(AND(D98="",J98=""),IF(V98&gt;Y98,"P"&amp;(V98-Y98),IF(V98=Y98,"NB","B"&amp;(Y98-V98))))))))</f>
        <v/>
      </c>
      <c r="B98" s="38" t="str">
        <f>IF(G97="","",IF(AK97=AK98,"",AK98))</f>
        <v/>
      </c>
      <c r="C98" s="149" t="str">
        <f>IF(G97="","",IF(AK98="PD",IF(AS98="P",AU98,""),AE98))</f>
        <v/>
      </c>
      <c r="D98" s="150" t="str">
        <f>IF(G97="","",IF(AK98="PD",IF(AS98="B",AU98,""),AF98))</f>
        <v/>
      </c>
      <c r="E98" s="160"/>
      <c r="G98" s="67" t="str">
        <f>IF(Dashboard!N98="","",Dashboard!N98)</f>
        <v/>
      </c>
      <c r="I98" s="148" t="str">
        <f t="shared" si="44"/>
        <v/>
      </c>
      <c r="J98" s="156" t="str">
        <f>IF(G97="","",IF(AL98="TG",IF(G96="B",IF(AND(AW98=C98,LEN(C98)&gt;0,NOT(C98="B")),LEFT(C98)&amp;(IF((AX98-3)&lt;0,"",AX98-3)),AW98),""),AG98))</f>
        <v/>
      </c>
      <c r="K98" s="157" t="str">
        <f>IF(G97="","",IF(AL98="TG",IF(G96="P",IF(AND(AW98=D98,LEN(D98)&gt;0,NOT(C98="B")),LEFT(D98)&amp;IF((AX98-3)&lt;0,"",AX98-3),AW98),""),AH98))</f>
        <v/>
      </c>
      <c r="L98" s="140" t="str">
        <f t="shared" si="45"/>
        <v/>
      </c>
      <c r="M98" s="140" t="str">
        <f>IF(G98="","",IF(L98="W",0+AY98,0-AY98)+IF(E98="W",0+AX98,0-AX98)+IF(Q98="S",0,M97))</f>
        <v/>
      </c>
      <c r="N98" s="135" t="str">
        <f t="shared" si="46"/>
        <v/>
      </c>
      <c r="O98" s="158" t="str">
        <f>IF(G98="","",IF(A98="NB",O97,IF(N98="",SUM($N$5:$N98)+M98,SUM($N$5:$N98))))</f>
        <v/>
      </c>
      <c r="P98" s="158" t="e">
        <f t="shared" si="60"/>
        <v>#VALUE!</v>
      </c>
      <c r="Q98" s="14" t="str">
        <f t="shared" si="61"/>
        <v/>
      </c>
      <c r="S98" s="158" t="str">
        <f>IF(G98="","",(IF(AND(E97&amp;E98="WW",OR(Q97&amp;Q98="SC",Q97&amp;Q98="CC")),"Y",IF(AND(E96&amp;E97&amp;E98="WLW",AU98&lt;&gt;"B",OR(E96&amp;E97&amp;E98="SCC",E96&amp;E97&amp;E98="CCC")),"Y","N"))))</f>
        <v/>
      </c>
      <c r="T98" s="14" t="str">
        <f>IF(G98="","",IF(AND(L97&amp;L98="WW",OR(Q97&amp;Q98="SC",Q97&amp;Q98="CC")),"Y",IF(AND(L96&amp;L97&amp;L98="WLW",AW98&lt;&gt;"B",OR(Q96&amp;Q97&amp;Q98="SCC",Q96&amp;Q97&amp;Q98="CCC")),"Y","N")))</f>
        <v/>
      </c>
      <c r="U98" s="14" t="str">
        <f t="shared" si="48"/>
        <v/>
      </c>
      <c r="V98" s="14">
        <f>IF(C98="B",1,IF(REPLACE(C98,1,1,"")="",0,REPLACE(C98,1,1,"")))</f>
        <v>0</v>
      </c>
      <c r="W98" s="14">
        <f>IF(D98="B",1,IF(REPLACE(D98,1,1,"")="",0,REPLACE(D98,1,1,"")))</f>
        <v>0</v>
      </c>
      <c r="X98" s="14">
        <f>IF(J98="B",1,IF(REPLACE(J98,1,1,"")="",0,REPLACE(J98,1,1,"")))</f>
        <v>0</v>
      </c>
      <c r="Y98" s="14">
        <f>IF(K98="B",1,IF(REPLACE(K98,1,1,"")="",0,REPLACE(K98,1,1,"")))</f>
        <v>0</v>
      </c>
      <c r="Z98" s="14">
        <f t="shared" si="49"/>
        <v>0</v>
      </c>
      <c r="AA98" s="14">
        <f t="shared" si="50"/>
        <v>0</v>
      </c>
      <c r="AB98" s="46" t="str">
        <f t="shared" si="51"/>
        <v>N</v>
      </c>
      <c r="AC98" s="46" t="str">
        <f t="shared" si="52"/>
        <v>N</v>
      </c>
      <c r="AD98" s="46" t="str">
        <f t="shared" si="53"/>
        <v>N</v>
      </c>
      <c r="AE98" s="141" t="str">
        <f>IF(AK98="T-T",IF(G96="B",AU98,""),IF(AK98="T-C",IF(G97="B",AU98,""),IF(AK98="T-B",IF(G97="P",AU98,""),"")))</f>
        <v/>
      </c>
      <c r="AF98" s="141" t="str">
        <f>IF(AK98="T-T",IF(G96="P",AU98,""),IF(AK98="T-C",IF(G97="P",AU98,""),IF(AK98="T-B",IF(G97="B",AU98,""),"")))</f>
        <v/>
      </c>
      <c r="AG98" s="141" t="str">
        <f>IF(AK98="T-T",IF(G96="B",AW98,""),IF(AK98="T-C",IF(G97="B",AW98,""),IF(AK98="T-B",IF(G97="P",AW98,""),"")))</f>
        <v/>
      </c>
      <c r="AH98" s="141" t="str">
        <f>IF(AK98="T-T",IF(G96="P",AW98,""),IF(AK98="T-C",IF(G97="P",AW98,""),IF(AK98="T-B",IF(G97="B",AW98,""),"")))</f>
        <v/>
      </c>
      <c r="AI98" s="14" t="str">
        <f t="shared" si="65"/>
        <v/>
      </c>
      <c r="AK98" s="14" t="str">
        <f>IF(G97="","",IF(AB98="Y","T-C",IF(AC98="Y","T-B",IF(AD98="Y","T-T",IF(AK97="PD","PD",IF(OR(AND(AK97="T-T",AK96="T-T",L96&amp;L97="LL"),AND(OR(AK97="T-B",AK97="T-C"),L97="L")),"PD",AK97))))))</f>
        <v/>
      </c>
      <c r="AL98" s="14" t="str">
        <f t="shared" si="54"/>
        <v/>
      </c>
      <c r="AM98" s="14" t="str">
        <f>IF(Dashboard!N98="P",IF(AM97="",1,AM97+1),"")</f>
        <v/>
      </c>
      <c r="AN98" s="14" t="str">
        <f>IF(Dashboard!N98="B",IF(AN97="",1,AN97+1),"")</f>
        <v/>
      </c>
      <c r="AO98" s="14" t="str">
        <f t="shared" si="64"/>
        <v>00000</v>
      </c>
      <c r="AP98" s="14" t="str">
        <f t="shared" si="64"/>
        <v>00000</v>
      </c>
      <c r="AQ98" s="14" t="str">
        <f t="shared" si="62"/>
        <v>000000</v>
      </c>
      <c r="AR98" s="14" t="str">
        <f t="shared" si="63"/>
        <v>000000</v>
      </c>
      <c r="AS98" s="14" t="str">
        <f t="shared" si="55"/>
        <v>B</v>
      </c>
      <c r="AT98" s="14" t="str">
        <f>IF(C97="",D97,C97)&amp;E97</f>
        <v/>
      </c>
      <c r="AU98" s="14" t="str">
        <f>IF(OR(Q98="S",S97="Y"),"B",IFERROR(VLOOKUP(AT98,$BF$3:$BG$100,2,FALSE),""))</f>
        <v/>
      </c>
      <c r="AV98" s="14" t="str">
        <f>IF(J97="",K97,J97)&amp;L97</f>
        <v/>
      </c>
      <c r="AW98" s="14" t="str">
        <f t="shared" si="59"/>
        <v/>
      </c>
      <c r="AX98" s="14">
        <f t="shared" si="56"/>
        <v>1</v>
      </c>
      <c r="AY98" s="14" t="str">
        <f t="shared" si="57"/>
        <v/>
      </c>
    </row>
    <row r="99" spans="1:51" ht="15.75" thickBot="1" x14ac:dyDescent="0.3">
      <c r="A99" s="148" t="str">
        <f>IF(G98="","",IF(AND(D99="",K99=""),"P"&amp;(V99+X99),IF(AND(C99="",J99=""),"B"&amp;(W99+Y99),IF(AND(C99="",K99=""),IF(W99&gt;X99,"B"&amp;(W99-X99),IF(W99=X99,"NB","P"&amp;(X99-W99))),IF(AND(D99="",J99=""),IF(V99&gt;Y99,"P"&amp;(V99-Y99),IF(V99=Y99,"NB","B"&amp;(Y99-V99))))))))</f>
        <v/>
      </c>
      <c r="B99" s="38" t="str">
        <f>IF(G98="","",IF(AK98=AK99,"",AK99))</f>
        <v/>
      </c>
      <c r="C99" s="149" t="str">
        <f>IF(G98="","",IF(AK99="PD",IF(AS99="P",AU99,""),AE99))</f>
        <v/>
      </c>
      <c r="D99" s="150" t="str">
        <f>IF(G98="","",IF(AK99="PD",IF(AS99="B",AU99,""),AF99))</f>
        <v/>
      </c>
      <c r="E99" s="161"/>
      <c r="G99" s="67" t="str">
        <f>IF(Dashboard!N99="","",Dashboard!N99)</f>
        <v/>
      </c>
      <c r="I99" s="148" t="str">
        <f t="shared" si="44"/>
        <v/>
      </c>
      <c r="J99" s="156" t="str">
        <f>IF(G98="","",IF(AL99="TG",IF(G97="B",IF(AND(AW99=C99,LEN(C99)&gt;0,NOT(C99="B")),LEFT(C99)&amp;(IF((AX99-3)&lt;0,"",AX99-3)),AW99),""),AG99))</f>
        <v/>
      </c>
      <c r="K99" s="157" t="str">
        <f>IF(G98="","",IF(AL99="TG",IF(G97="P",IF(AND(AW99=D99,LEN(D99)&gt;0,NOT(C99="B")),LEFT(D99)&amp;IF((AX99-3)&lt;0,"",AX99-3),AW99),""),AH99))</f>
        <v/>
      </c>
      <c r="L99" s="140" t="str">
        <f t="shared" si="45"/>
        <v/>
      </c>
      <c r="M99" s="140" t="str">
        <f>IF(G99="","",IF(L99="W",0+AY99,0-AY99)+IF(E99="W",0+AX99,0-AX99)+IF(Q99="S",0,M98))</f>
        <v/>
      </c>
      <c r="N99" s="135" t="str">
        <f t="shared" si="46"/>
        <v/>
      </c>
      <c r="O99" s="158" t="str">
        <f>IF(G99="","",IF(A99="NB",O98,IF(N99="",SUM($N$5:$N99)+M99,SUM($N$5:$N99))))</f>
        <v/>
      </c>
      <c r="P99" s="158" t="e">
        <f t="shared" si="60"/>
        <v>#VALUE!</v>
      </c>
      <c r="Q99" s="14" t="str">
        <f t="shared" si="61"/>
        <v/>
      </c>
      <c r="U99" s="14" t="str">
        <f t="shared" si="48"/>
        <v/>
      </c>
      <c r="V99" s="14">
        <f>IF(C99="B",1,IF(REPLACE(C99,1,1,"")="",0,REPLACE(C99,1,1,"")))</f>
        <v>0</v>
      </c>
      <c r="W99" s="14">
        <f>IF(D99="B",1,IF(REPLACE(D99,1,1,"")="",0,REPLACE(D99,1,1,"")))</f>
        <v>0</v>
      </c>
      <c r="X99" s="14">
        <f>IF(J99="B",1,IF(REPLACE(J99,1,1,"")="",0,REPLACE(J99,1,1,"")))</f>
        <v>0</v>
      </c>
      <c r="Y99" s="14">
        <f>IF(K99="B",1,IF(REPLACE(K99,1,1,"")="",0,REPLACE(K99,1,1,"")))</f>
        <v>0</v>
      </c>
      <c r="Z99" s="14">
        <f t="shared" si="49"/>
        <v>0</v>
      </c>
      <c r="AA99" s="14">
        <f t="shared" si="50"/>
        <v>0</v>
      </c>
      <c r="AB99" s="46" t="str">
        <f t="shared" si="51"/>
        <v>N</v>
      </c>
      <c r="AC99" s="46" t="str">
        <f t="shared" si="52"/>
        <v>N</v>
      </c>
      <c r="AD99" s="46" t="str">
        <f t="shared" si="53"/>
        <v>N</v>
      </c>
      <c r="AE99" s="141" t="str">
        <f>IF(AK99="T-T",IF(G97="B",AU99,""),IF(AK99="T-C",IF(G98="B",AU99,""),IF(AK99="T-B",IF(G98="P",AU99,""),"")))</f>
        <v/>
      </c>
      <c r="AF99" s="141" t="str">
        <f>IF(AK99="T-T",IF(G97="P",AU99,""),IF(AK99="T-C",IF(G98="P",AU99,""),IF(AK99="T-B",IF(G98="B",AU99,""),"")))</f>
        <v/>
      </c>
      <c r="AG99" s="141" t="str">
        <f>IF(AK99="T-T",IF(G97="B",AW99,""),IF(AK99="T-C",IF(G98="B",AW99,""),IF(AK99="T-B",IF(G98="P",AW99,""),"")))</f>
        <v/>
      </c>
      <c r="AH99" s="141" t="str">
        <f>IF(AK99="T-T",IF(G97="P",AW99,""),IF(AK99="T-C",IF(G98="P",AW99,""),IF(AK99="T-B",IF(G98="B",AW99,""),"")))</f>
        <v/>
      </c>
      <c r="AI99" s="14" t="str">
        <f t="shared" si="65"/>
        <v/>
      </c>
      <c r="AK99" s="14" t="str">
        <f>IF(G98="","",IF(AB99="Y","T-C",IF(AC99="Y","T-B",IF(AD99="Y","T-T",IF(AK98="PD","PD",IF(OR(AND(AK98="T-T",AK97="T-T",L97&amp;L98="LL"),AND(OR(AK98="T-B",AK98="T-C"),L98="L")),"PD",AK98))))))</f>
        <v/>
      </c>
      <c r="AL99" s="14" t="str">
        <f t="shared" si="54"/>
        <v/>
      </c>
      <c r="AM99" s="14" t="str">
        <f>IF(Dashboard!N99="P",IF(AM98="",1,AM98+1),"")</f>
        <v/>
      </c>
      <c r="AN99" s="14" t="str">
        <f>IF(Dashboard!N99="B",IF(AN98="",1,AN98+1),"")</f>
        <v/>
      </c>
      <c r="AO99" s="14" t="str">
        <f t="shared" si="64"/>
        <v>00000</v>
      </c>
      <c r="AP99" s="14" t="str">
        <f t="shared" si="64"/>
        <v>00000</v>
      </c>
      <c r="AQ99" s="14" t="str">
        <f t="shared" si="62"/>
        <v>000000</v>
      </c>
      <c r="AR99" s="14" t="str">
        <f t="shared" si="63"/>
        <v>000000</v>
      </c>
      <c r="AS99" s="14" t="str">
        <f t="shared" si="55"/>
        <v>B</v>
      </c>
      <c r="AT99" s="14" t="str">
        <f>IF(C98="",D98,C98)&amp;E98</f>
        <v/>
      </c>
      <c r="AU99" s="14" t="str">
        <f>IF(OR(Q99="S",S98="Y"),"B",IFERROR(VLOOKUP(AT99,$BF$3:$BG$100,2,FALSE),""))</f>
        <v/>
      </c>
      <c r="AV99" s="14" t="str">
        <f>IF(J98="",K98,J98)&amp;L98</f>
        <v/>
      </c>
      <c r="AW99" s="14" t="str">
        <f t="shared" si="59"/>
        <v/>
      </c>
      <c r="AX99" s="14">
        <f t="shared" si="56"/>
        <v>1</v>
      </c>
      <c r="AY99" s="14" t="str">
        <f t="shared" si="57"/>
        <v/>
      </c>
    </row>
    <row r="100" spans="1:51" ht="15.75" thickBot="1" x14ac:dyDescent="0.3">
      <c r="A100" s="148" t="str">
        <f>IF(G99="","",IF(AND(D100="",K100=""),"P"&amp;(V100+X100),IF(AND(C100="",J100=""),"B"&amp;(W100+Y100),IF(AND(C100="",K100=""),IF(W100&gt;X100,"B"&amp;(W100-X100),IF(W100=X100,"NB","P"&amp;(X100-W100))),IF(AND(D100="",J100=""),IF(V100&gt;Y100,"P"&amp;(V100-Y100),IF(V100=Y100,"NB","B"&amp;(Y100-V100))))))))</f>
        <v/>
      </c>
      <c r="B100" s="38" t="str">
        <f t="shared" ref="B100" si="66">IF(AK99=AK100,"",AK100)</f>
        <v/>
      </c>
      <c r="C100" s="149" t="str">
        <f t="shared" ref="C100" si="67">IF(AK100="PD",IF(AS100="P",AU100,""),AE100)</f>
        <v/>
      </c>
      <c r="D100" s="150" t="str">
        <f t="shared" ref="D100" si="68">IF(AK100="PD",IF(AS100="B",AU100,""),AF100)</f>
        <v/>
      </c>
      <c r="E100" s="159"/>
      <c r="G100" s="67" t="str">
        <f>IF(Dashboard!N100="","",Dashboard!N100)</f>
        <v/>
      </c>
      <c r="I100" s="148" t="str">
        <f t="shared" si="44"/>
        <v/>
      </c>
      <c r="J100" s="156" t="str">
        <f>IF(G99="","",IF(AL100="TG",IF(G98="B",IF(AND(AW100=C100,LEN(C100)&gt;0,NOT(C100="B")),LEFT(C100)&amp;(IF((AX100-3)&lt;0,"",AX100-3)),AW100),""),AG100))</f>
        <v/>
      </c>
      <c r="K100" s="157" t="str">
        <f>IF(G99="","",IF(AL100="TG",IF(G98="P",IF(AND(AW100=D100,LEN(D100)&gt;0,NOT(C100="B")),LEFT(D100)&amp;IF((AX100-3)&lt;0,"",AX100-3),AW100),""),AH100))</f>
        <v/>
      </c>
      <c r="L100" s="140" t="str">
        <f t="shared" si="45"/>
        <v/>
      </c>
      <c r="M100" s="140" t="str">
        <f>IF(G100="","",IF(L100="W",0+AY100,0-AY100)+IF(E100="W",0+AX100,0-AX100)+IF(Q100="S",0,M99))</f>
        <v/>
      </c>
      <c r="N100" s="135" t="str">
        <f t="shared" si="46"/>
        <v/>
      </c>
      <c r="O100" s="158" t="str">
        <f t="shared" ref="O100:O101" si="69">IF(G100="","",IF(A100="NB",O99,O99+M100))</f>
        <v/>
      </c>
      <c r="P100" s="158"/>
      <c r="Q100" s="14" t="str">
        <f t="shared" si="61"/>
        <v/>
      </c>
      <c r="U100" s="14" t="str">
        <f t="shared" si="48"/>
        <v/>
      </c>
      <c r="V100" s="14">
        <f>IF(C100="B",1,IF(REPLACE(C100,1,1,"")="",0,REPLACE(C100,1,1,"")))</f>
        <v>0</v>
      </c>
      <c r="W100" s="14">
        <f>IF(D100="B",1,IF(REPLACE(D100,1,1,"")="",0,REPLACE(D100,1,1,"")))</f>
        <v>0</v>
      </c>
      <c r="X100" s="14">
        <f>IF(J100="B",1,IF(REPLACE(J100,1,1,"")="",0,REPLACE(J100,1,1,"")))</f>
        <v>0</v>
      </c>
      <c r="Y100" s="14">
        <f>IF(K100="B",1,IF(REPLACE(K100,1,1,"")="",0,REPLACE(K100,1,1,"")))</f>
        <v>0</v>
      </c>
      <c r="Z100" s="14">
        <f t="shared" si="49"/>
        <v>0</v>
      </c>
      <c r="AA100" s="14">
        <f t="shared" si="50"/>
        <v>0</v>
      </c>
      <c r="AB100" s="46" t="str">
        <f t="shared" si="51"/>
        <v>N</v>
      </c>
      <c r="AC100" s="46" t="str">
        <f t="shared" si="52"/>
        <v>N</v>
      </c>
      <c r="AD100" s="46" t="str">
        <f t="shared" si="53"/>
        <v>N</v>
      </c>
      <c r="AE100" s="141" t="str">
        <f>IF(AK100="T-T",IF(G98="B",AU100,""),IF(AK100="T-C",IF(G99="B",AU100,""),IF(AK100="T-B",IF(G99="P",AU100,""),"")))</f>
        <v/>
      </c>
      <c r="AF100" s="141" t="str">
        <f>IF(AK100="T-T",IF(G98="P",AU100,""),IF(AK100="T-C",IF(G99="P",AU100,""),IF(AK100="T-B",IF(G99="B",AU100,""),"")))</f>
        <v/>
      </c>
      <c r="AG100" s="141" t="str">
        <f>IF(AK100="T-T",IF(G98="B",AW100,""),IF(AK100="T-C",IF(G99="B",AW100,""),IF(AK100="T-B",IF(G99="P",AW100,""),"")))</f>
        <v/>
      </c>
      <c r="AH100" s="141" t="str">
        <f>IF(AK100="T-T",IF(G98="P",AW100,""),IF(AK100="T-C",IF(G99="P",AW100,""),IF(AK100="T-B",IF(G99="B",AW100,""),"")))</f>
        <v/>
      </c>
      <c r="AI100" s="14" t="str">
        <f t="shared" si="65"/>
        <v/>
      </c>
      <c r="AK100" s="14" t="str">
        <f>IF(G99="","",IF(AB100="Y","T-C",IF(AC100="Y","T-B",IF(AD100="Y","T-T",IF(AK99="PD","PD",IF(OR(AND(AK99="T-T",AK98="T-T",L98&amp;L99="LL"),AND(OR(AK99="T-B",AK99="T-C"),L99="L")),"PD",AK99))))))</f>
        <v/>
      </c>
      <c r="AL100" s="14" t="str">
        <f t="shared" si="54"/>
        <v/>
      </c>
      <c r="AM100" s="14" t="str">
        <f>IF(Dashboard!N100="P",IF(AM99="",1,AM99+1),"")</f>
        <v/>
      </c>
      <c r="AN100" s="14" t="str">
        <f>IF(Dashboard!N100="B",IF(AN99="",1,AN99+1),"")</f>
        <v/>
      </c>
      <c r="AO100" s="14" t="str">
        <f t="shared" si="64"/>
        <v>00000</v>
      </c>
      <c r="AP100" s="14" t="str">
        <f t="shared" si="64"/>
        <v>00000</v>
      </c>
      <c r="AQ100" s="14" t="str">
        <f t="shared" si="62"/>
        <v>000000</v>
      </c>
      <c r="AR100" s="14" t="str">
        <f t="shared" si="63"/>
        <v>000000</v>
      </c>
      <c r="AS100" s="14" t="str">
        <f t="shared" si="55"/>
        <v>B</v>
      </c>
      <c r="AT100" s="14" t="str">
        <f>IF(C99="",D99,C99)&amp;E99</f>
        <v/>
      </c>
      <c r="AU100" s="14" t="str">
        <f>IF(OR(Q100="S",S99="Y"),"B",IFERROR(VLOOKUP(AT100,$BF$3:$BG$100,2,FALSE),""))</f>
        <v/>
      </c>
      <c r="AV100" s="14" t="str">
        <f>IF(J99="",K99,J99)&amp;L99</f>
        <v/>
      </c>
      <c r="AW100" s="14" t="str">
        <f t="shared" si="59"/>
        <v/>
      </c>
      <c r="AX100" s="14">
        <f t="shared" si="56"/>
        <v>1</v>
      </c>
      <c r="AY100" s="14" t="str">
        <f t="shared" si="57"/>
        <v/>
      </c>
    </row>
    <row r="101" spans="1:51" ht="15.75" thickBot="1" x14ac:dyDescent="0.3">
      <c r="B101" s="38"/>
      <c r="C101" s="38"/>
      <c r="D101" s="38"/>
      <c r="G101" s="67"/>
      <c r="I101" s="148"/>
      <c r="J101" s="140"/>
      <c r="K101" s="157" t="str">
        <f>IF(G100="","",IF(AL101="TG",IF(G99="P",IF(AND(AW101=D101,LEN(D101)&gt;0,NOT(C101="B")),LEFT(D101)&amp;(AX101-3),AW101),""),AH101))</f>
        <v/>
      </c>
      <c r="L101" s="140"/>
      <c r="M101" s="140" t="str">
        <f>IF(G101="","",IF(L101="W",0+AY101,0-AY101)+IF(E101="W",0+AX101,0-AX101)+IF(Q101="S",0,M100))</f>
        <v/>
      </c>
      <c r="N101" s="135" t="str">
        <f t="shared" si="46"/>
        <v/>
      </c>
      <c r="O101" s="158" t="str">
        <f t="shared" si="69"/>
        <v/>
      </c>
      <c r="P101" s="158"/>
      <c r="Q101" s="14" t="str">
        <f t="shared" si="61"/>
        <v/>
      </c>
      <c r="U101" s="14" t="str">
        <f t="shared" si="48"/>
        <v/>
      </c>
      <c r="AE101" s="141"/>
      <c r="AF101" s="141"/>
      <c r="AG101" s="141"/>
      <c r="AH101" s="141"/>
      <c r="AK101" s="14" t="str">
        <f>IF(G100="","",IF(AB101="Y","T-C",IF(AC101="Y","T-B",IF(AD101="Y","T-T",IF(AK100="PD","PD",IF(OR(AND(AK100="T-T",L99&amp;L100="LL"),AND(OR(AK100="T-B",AK100="T-C"),L100="L")),"PD",AK100))))))</f>
        <v/>
      </c>
      <c r="AL101" s="14" t="str">
        <f>IF(G100="","",IF(AB101="Y","T-C",IF(AC101="Y","T-B",IF(AD101="Y","T-T",IF(AL100="TG","TG",IF(G100="","",IF(AB101="Y","T-C",IF(AC101="Y","T-B",IF(AD101="Y","T-T",IF(AL100="TG","TG",IF(OR(AND(AL100="T-T",AL99="T-T",L99&amp;L100="LL"),AND(OR(AL100="T-B",AL100="T-C"),L100="L")),"PD",AL100)))))))))))</f>
        <v/>
      </c>
      <c r="AU101" s="14" t="str">
        <f>IF(OR(Q101="S"),"B",IFERROR(VLOOKUP(AT101,$BF$3:$BG$100,2,FALSE),""))</f>
        <v/>
      </c>
      <c r="AV101" s="14" t="str">
        <f>IF(J100="",K100,J100)&amp;L100</f>
        <v/>
      </c>
      <c r="AW101" s="14" t="str">
        <f>IF(OR(Q101="S"),"B",IFERROR(VLOOKUP(AV101,$BF$3:$BG$100,2,FALSE),""))</f>
        <v/>
      </c>
    </row>
    <row r="102" spans="1:51" ht="15.75" thickBot="1" x14ac:dyDescent="0.3">
      <c r="B102" s="38"/>
      <c r="C102" s="38"/>
      <c r="D102" s="38"/>
      <c r="G102" s="67"/>
      <c r="I102" s="148"/>
      <c r="J102" s="140"/>
      <c r="K102" s="157" t="str">
        <f>IF(G101="","",IF(AL102="TG",IF(G100="P",IF(AND(AW102=D102,LEN(D102)&gt;0,NOT(C102="B")),LEFT(D102)&amp;(AX102-3),AW102),""),AH102))</f>
        <v/>
      </c>
      <c r="L102" s="140"/>
      <c r="M102" s="140" t="str">
        <f>IF(G101="","",IF(L102="W",0+AY102,0-AY102)+IF(E102="W",0+AX102,0-AX102)+IF(Q102="S",0,M101))</f>
        <v/>
      </c>
      <c r="N102" s="135" t="str">
        <f t="shared" ref="N102" si="70">IF(G101="","",IF(Q102="S","",IF(M102&gt;0,M102,"")))</f>
        <v/>
      </c>
      <c r="O102" s="158" t="str">
        <f t="shared" ref="O102" si="71">IF(G101="","",M101+M102)</f>
        <v/>
      </c>
      <c r="P102" s="158"/>
      <c r="U102" s="14" t="str">
        <f>IF(G101="","",IF(AND(M102&lt;-6,R102&gt;6,ABS(M102)&gt;R102-2),"R","N"))</f>
        <v/>
      </c>
      <c r="AE102" s="141"/>
      <c r="AF102" s="141"/>
      <c r="AG102" s="141"/>
      <c r="AH102" s="141"/>
      <c r="AK102" s="14" t="str">
        <f>IF(G101="","",IF(AB102="Y","T-C",IF(AC102="Y","T-B",IF(AD102="Y","T-T",IF(AK101="PD","PD",IF(OR(AND(AK101="T-T",L100&amp;L101="LL"),AND(OR(AK101="T-B",AK101="T-C"),L101="L")),"PD",AK101))))))</f>
        <v/>
      </c>
      <c r="AL102" s="14" t="str">
        <f>IF(G101="","",IF(AB102="Y","T-C",IF(AC102="Y","T-B",IF(AD102="Y","T-T",IF(AL101="TG","TG",IF(G101="","",IF(AB102="Y","T-C",IF(AC102="Y","T-B",IF(AD102="Y","T-T",IF(AL101="TG","TG",IF(OR(AND(AL101="T-T",AL100="T-T",L100&amp;L101="LL"),AND(OR(AL101="T-B",AL101="T-C"),L101="L")),"PD",AL101)))))))))))</f>
        <v/>
      </c>
      <c r="AU102" s="14" t="str">
        <f>IF(OR(Q102="S"),"B",IFERROR(VLOOKUP(AT102,$BF$3:$BG$100,2,FALSE),""))</f>
        <v/>
      </c>
      <c r="AV102" s="14" t="str">
        <f>IF(J101="",K101,J101)&amp;L101</f>
        <v/>
      </c>
      <c r="AW102" s="14" t="str">
        <f>IF(OR(Q102="S"),"B",IFERROR(VLOOKUP(AV102,$BF$3:$BG$100,2,FALSE),""))</f>
        <v/>
      </c>
    </row>
    <row r="103" spans="1:51" ht="15.75" thickBot="1" x14ac:dyDescent="0.3">
      <c r="B103" s="38"/>
      <c r="C103" s="38"/>
      <c r="D103" s="38"/>
      <c r="G103" s="67"/>
      <c r="I103" s="148"/>
      <c r="J103" s="140"/>
      <c r="K103" s="140"/>
      <c r="L103" s="140"/>
      <c r="N103" s="135"/>
      <c r="O103" s="158"/>
      <c r="P103" s="158"/>
      <c r="AE103" s="141"/>
      <c r="AF103" s="141"/>
      <c r="AG103" s="141"/>
      <c r="AH103" s="141"/>
    </row>
    <row r="104" spans="1:51" ht="15.75" thickBot="1" x14ac:dyDescent="0.3">
      <c r="B104" s="38"/>
      <c r="C104" s="38"/>
      <c r="D104" s="38"/>
      <c r="G104" s="67"/>
      <c r="I104" s="148"/>
      <c r="J104" s="140"/>
      <c r="K104" s="140"/>
      <c r="L104" s="140"/>
      <c r="N104" s="135"/>
      <c r="O104" s="158"/>
      <c r="P104" s="158"/>
      <c r="AE104" s="141"/>
      <c r="AF104" s="141"/>
      <c r="AG104" s="141"/>
      <c r="AH104" s="141"/>
    </row>
    <row r="105" spans="1:51" ht="15.75" thickBot="1" x14ac:dyDescent="0.3">
      <c r="B105" s="38"/>
      <c r="C105" s="38"/>
      <c r="D105" s="38"/>
      <c r="G105" s="67"/>
      <c r="I105" s="148"/>
      <c r="J105" s="140"/>
      <c r="K105" s="140"/>
      <c r="L105" s="140"/>
      <c r="N105" s="135"/>
      <c r="O105" s="158"/>
      <c r="P105" s="158"/>
      <c r="AE105" s="141"/>
      <c r="AF105" s="141"/>
      <c r="AG105" s="141"/>
      <c r="AH105" s="141"/>
    </row>
    <row r="106" spans="1:51" ht="15.75" thickBot="1" x14ac:dyDescent="0.3">
      <c r="B106" s="38"/>
      <c r="C106" s="38"/>
      <c r="D106" s="38"/>
      <c r="G106" s="67"/>
      <c r="I106" s="148"/>
      <c r="J106" s="140"/>
      <c r="K106" s="140"/>
      <c r="L106" s="140"/>
      <c r="N106" s="135"/>
      <c r="O106" s="158"/>
      <c r="P106" s="158"/>
      <c r="AE106" s="141"/>
      <c r="AF106" s="141"/>
      <c r="AG106" s="141"/>
      <c r="AH106" s="141"/>
    </row>
    <row r="107" spans="1:51" ht="15.75" thickBot="1" x14ac:dyDescent="0.3">
      <c r="B107" s="38"/>
      <c r="C107" s="38"/>
      <c r="D107" s="38"/>
      <c r="G107" s="67"/>
      <c r="I107" s="148"/>
      <c r="J107" s="140"/>
      <c r="K107" s="140"/>
      <c r="L107" s="140"/>
      <c r="N107" s="135"/>
      <c r="O107" s="158"/>
      <c r="P107" s="158"/>
      <c r="AE107" s="141"/>
      <c r="AF107" s="141"/>
      <c r="AG107" s="141"/>
      <c r="AH107" s="141"/>
    </row>
    <row r="108" spans="1:51" ht="15.75" thickBot="1" x14ac:dyDescent="0.3">
      <c r="B108" s="38"/>
      <c r="C108" s="38"/>
      <c r="D108" s="38"/>
      <c r="G108" s="67"/>
      <c r="I108" s="148"/>
      <c r="J108" s="140"/>
      <c r="K108" s="140"/>
      <c r="L108" s="140"/>
      <c r="N108" s="135"/>
      <c r="O108" s="158"/>
      <c r="P108" s="158"/>
      <c r="AE108" s="141"/>
      <c r="AF108" s="141"/>
      <c r="AG108" s="141"/>
      <c r="AH108" s="141"/>
    </row>
    <row r="109" spans="1:51" ht="15.75" thickBot="1" x14ac:dyDescent="0.3">
      <c r="B109" s="38"/>
      <c r="C109" s="38"/>
      <c r="D109" s="38"/>
      <c r="G109" s="67"/>
      <c r="I109" s="148"/>
      <c r="J109" s="140"/>
      <c r="K109" s="140"/>
      <c r="L109" s="140"/>
      <c r="N109" s="135"/>
      <c r="O109" s="158"/>
      <c r="P109" s="158"/>
      <c r="AE109" s="141"/>
      <c r="AF109" s="141"/>
      <c r="AG109" s="141"/>
      <c r="AH109" s="141"/>
    </row>
    <row r="110" spans="1:51" ht="15.75" thickBot="1" x14ac:dyDescent="0.3">
      <c r="B110" s="38"/>
      <c r="C110" s="38"/>
      <c r="D110" s="38"/>
      <c r="G110" s="67"/>
      <c r="I110" s="148"/>
      <c r="J110" s="140"/>
      <c r="K110" s="140"/>
      <c r="L110" s="140"/>
      <c r="N110" s="135"/>
      <c r="O110" s="158"/>
      <c r="P110" s="158"/>
      <c r="AE110" s="141"/>
      <c r="AF110" s="141"/>
      <c r="AG110" s="141"/>
      <c r="AH110" s="141"/>
    </row>
    <row r="111" spans="1:51" ht="15.75" thickBot="1" x14ac:dyDescent="0.3">
      <c r="B111" s="38"/>
      <c r="C111" s="38"/>
      <c r="D111" s="38"/>
      <c r="G111" s="67"/>
      <c r="I111" s="148"/>
      <c r="J111" s="140"/>
      <c r="K111" s="140"/>
      <c r="L111" s="140"/>
      <c r="N111" s="135"/>
      <c r="O111" s="158"/>
      <c r="P111" s="158"/>
      <c r="AE111" s="141"/>
      <c r="AF111" s="141"/>
      <c r="AG111" s="141"/>
      <c r="AH111" s="141"/>
    </row>
    <row r="112" spans="1:51" ht="15.75" thickBot="1" x14ac:dyDescent="0.3">
      <c r="B112" s="38"/>
      <c r="C112" s="38"/>
      <c r="D112" s="38"/>
      <c r="G112" s="67"/>
      <c r="I112" s="148"/>
      <c r="J112" s="140"/>
      <c r="K112" s="140"/>
      <c r="L112" s="140"/>
      <c r="N112" s="135"/>
      <c r="O112" s="158"/>
      <c r="P112" s="158"/>
      <c r="AE112" s="141"/>
      <c r="AF112" s="141"/>
      <c r="AG112" s="141"/>
      <c r="AH112" s="141"/>
    </row>
    <row r="113" spans="2:34" ht="15.75" thickBot="1" x14ac:dyDescent="0.3">
      <c r="B113" s="38"/>
      <c r="C113" s="38"/>
      <c r="D113" s="38"/>
      <c r="G113" s="67"/>
      <c r="I113" s="148"/>
      <c r="J113" s="140"/>
      <c r="K113" s="140"/>
      <c r="L113" s="140"/>
      <c r="N113" s="135"/>
      <c r="O113" s="158"/>
      <c r="P113" s="158"/>
      <c r="AE113" s="141"/>
      <c r="AF113" s="141"/>
      <c r="AG113" s="141"/>
      <c r="AH113" s="141"/>
    </row>
    <row r="114" spans="2:34" ht="15.75" thickBot="1" x14ac:dyDescent="0.3">
      <c r="B114" s="38"/>
      <c r="C114" s="38"/>
      <c r="D114" s="38"/>
      <c r="G114" s="67"/>
      <c r="I114" s="148"/>
      <c r="J114" s="140"/>
      <c r="K114" s="140"/>
      <c r="L114" s="140"/>
      <c r="N114" s="135"/>
      <c r="O114" s="158"/>
      <c r="P114" s="158"/>
      <c r="AE114" s="141"/>
      <c r="AF114" s="141"/>
      <c r="AG114" s="141"/>
      <c r="AH114" s="141"/>
    </row>
    <row r="115" spans="2:34" ht="15.75" thickBot="1" x14ac:dyDescent="0.3">
      <c r="B115" s="38"/>
      <c r="C115" s="38"/>
      <c r="D115" s="38"/>
      <c r="G115" s="67"/>
      <c r="I115" s="148"/>
      <c r="J115" s="140"/>
      <c r="K115" s="140"/>
      <c r="L115" s="140"/>
      <c r="N115" s="135"/>
      <c r="O115" s="158"/>
      <c r="P115" s="158"/>
      <c r="AE115" s="141"/>
      <c r="AF115" s="141"/>
      <c r="AG115" s="141"/>
      <c r="AH115" s="141"/>
    </row>
    <row r="116" spans="2:34" ht="15.75" thickBot="1" x14ac:dyDescent="0.3">
      <c r="B116" s="38"/>
      <c r="C116" s="38"/>
      <c r="D116" s="38"/>
      <c r="G116" s="67"/>
      <c r="I116" s="148"/>
      <c r="J116" s="140"/>
      <c r="K116" s="140"/>
      <c r="L116" s="140"/>
      <c r="N116" s="135"/>
      <c r="AE116" s="141"/>
      <c r="AF116" s="141"/>
      <c r="AG116" s="141"/>
      <c r="AH116" s="141"/>
    </row>
    <row r="117" spans="2:34" ht="15.75" thickBot="1" x14ac:dyDescent="0.3">
      <c r="B117" s="38"/>
      <c r="C117" s="38"/>
      <c r="D117" s="38"/>
      <c r="G117" s="67"/>
      <c r="I117" s="148"/>
      <c r="J117" s="140"/>
      <c r="K117" s="140"/>
      <c r="L117" s="140"/>
      <c r="N117" s="135"/>
      <c r="AE117" s="141"/>
      <c r="AF117" s="141"/>
      <c r="AG117" s="141"/>
      <c r="AH117" s="141"/>
    </row>
    <row r="118" spans="2:34" ht="15.75" thickBot="1" x14ac:dyDescent="0.3">
      <c r="B118" s="38"/>
      <c r="C118" s="38"/>
      <c r="D118" s="38"/>
      <c r="G118" s="67"/>
      <c r="I118" s="148"/>
      <c r="J118" s="140"/>
      <c r="K118" s="140"/>
      <c r="L118" s="140"/>
      <c r="N118" s="135"/>
      <c r="AE118" s="141"/>
      <c r="AF118" s="141"/>
      <c r="AG118" s="141"/>
      <c r="AH118" s="141"/>
    </row>
    <row r="119" spans="2:34" ht="15.75" thickBot="1" x14ac:dyDescent="0.3">
      <c r="B119" s="38"/>
      <c r="C119" s="38"/>
      <c r="D119" s="38"/>
      <c r="G119" s="67"/>
      <c r="I119" s="148"/>
      <c r="J119" s="140"/>
      <c r="K119" s="140"/>
      <c r="L119" s="140"/>
      <c r="N119" s="135"/>
      <c r="AE119" s="141"/>
      <c r="AF119" s="141"/>
      <c r="AG119" s="141"/>
      <c r="AH119" s="141"/>
    </row>
    <row r="120" spans="2:34" ht="15.75" thickBot="1" x14ac:dyDescent="0.3">
      <c r="B120" s="38"/>
      <c r="C120" s="38"/>
      <c r="D120" s="38"/>
      <c r="G120" s="67"/>
      <c r="I120" s="148"/>
      <c r="J120" s="140"/>
      <c r="K120" s="140"/>
      <c r="L120" s="140"/>
      <c r="N120" s="135"/>
      <c r="AE120" s="141"/>
      <c r="AF120" s="141"/>
      <c r="AG120" s="141"/>
      <c r="AH120" s="141"/>
    </row>
    <row r="121" spans="2:34" ht="15.75" thickBot="1" x14ac:dyDescent="0.3">
      <c r="B121" s="38"/>
      <c r="C121" s="38"/>
      <c r="D121" s="38"/>
      <c r="G121" s="67"/>
      <c r="I121" s="148"/>
      <c r="J121" s="140"/>
      <c r="K121" s="140"/>
      <c r="L121" s="140"/>
      <c r="N121" s="135"/>
      <c r="AE121" s="141"/>
      <c r="AF121" s="141"/>
      <c r="AG121" s="141"/>
      <c r="AH121" s="141"/>
    </row>
    <row r="122" spans="2:34" ht="15.75" thickBot="1" x14ac:dyDescent="0.3">
      <c r="B122" s="38"/>
      <c r="C122" s="38"/>
      <c r="D122" s="38"/>
      <c r="G122" s="67"/>
      <c r="I122" s="148"/>
      <c r="J122" s="140"/>
      <c r="K122" s="140"/>
      <c r="L122" s="140"/>
      <c r="N122" s="135"/>
      <c r="AE122" s="141"/>
      <c r="AF122" s="141"/>
      <c r="AG122" s="141"/>
      <c r="AH122" s="141"/>
    </row>
    <row r="123" spans="2:34" ht="15.75" thickBot="1" x14ac:dyDescent="0.3">
      <c r="B123" s="38"/>
      <c r="C123" s="38"/>
      <c r="D123" s="38"/>
      <c r="G123" s="67"/>
      <c r="I123" s="148"/>
      <c r="J123" s="140"/>
      <c r="K123" s="140"/>
      <c r="L123" s="140"/>
      <c r="N123" s="135"/>
      <c r="AE123" s="141"/>
      <c r="AF123" s="141"/>
      <c r="AG123" s="141"/>
      <c r="AH123" s="141"/>
    </row>
    <row r="124" spans="2:34" ht="15.75" thickBot="1" x14ac:dyDescent="0.3">
      <c r="B124" s="38"/>
      <c r="C124" s="38"/>
      <c r="D124" s="38"/>
      <c r="G124" s="67"/>
      <c r="I124" s="148"/>
      <c r="J124" s="140"/>
      <c r="K124" s="140"/>
      <c r="L124" s="140"/>
      <c r="N124" s="135"/>
      <c r="AE124" s="141"/>
      <c r="AF124" s="141"/>
      <c r="AG124" s="141"/>
      <c r="AH124" s="141"/>
    </row>
    <row r="125" spans="2:34" ht="15.75" thickBot="1" x14ac:dyDescent="0.3">
      <c r="B125" s="38"/>
      <c r="C125" s="38"/>
      <c r="D125" s="38"/>
      <c r="G125" s="67"/>
      <c r="I125" s="148"/>
      <c r="J125" s="140"/>
      <c r="K125" s="140"/>
      <c r="L125" s="140"/>
      <c r="N125" s="135"/>
      <c r="AE125" s="141"/>
      <c r="AF125" s="141"/>
      <c r="AG125" s="141"/>
      <c r="AH125" s="141"/>
    </row>
    <row r="126" spans="2:34" ht="15.75" thickBot="1" x14ac:dyDescent="0.3">
      <c r="B126" s="38"/>
      <c r="C126" s="38"/>
      <c r="D126" s="38"/>
      <c r="G126" s="67"/>
      <c r="I126" s="148"/>
      <c r="J126" s="140"/>
      <c r="K126" s="140"/>
      <c r="L126" s="140"/>
      <c r="N126" s="135"/>
      <c r="AE126" s="141"/>
      <c r="AF126" s="141"/>
      <c r="AG126" s="141"/>
      <c r="AH126" s="141"/>
    </row>
    <row r="127" spans="2:34" ht="15.75" thickBot="1" x14ac:dyDescent="0.3">
      <c r="B127" s="38"/>
      <c r="C127" s="38"/>
      <c r="D127" s="38"/>
      <c r="G127" s="67"/>
      <c r="I127" s="148"/>
      <c r="J127" s="140"/>
      <c r="K127" s="140"/>
      <c r="L127" s="140"/>
      <c r="N127" s="135"/>
      <c r="AE127" s="141"/>
      <c r="AF127" s="141"/>
      <c r="AG127" s="141"/>
      <c r="AH127" s="141"/>
    </row>
    <row r="128" spans="2:34" ht="15.75" thickBot="1" x14ac:dyDescent="0.3">
      <c r="B128" s="38"/>
      <c r="C128" s="38"/>
      <c r="D128" s="38"/>
      <c r="G128" s="67"/>
      <c r="I128" s="148"/>
      <c r="J128" s="140"/>
      <c r="K128" s="140"/>
      <c r="L128" s="140"/>
      <c r="N128" s="135"/>
      <c r="AE128" s="141"/>
      <c r="AF128" s="141"/>
      <c r="AG128" s="141"/>
      <c r="AH128" s="141"/>
    </row>
    <row r="129" spans="2:34" ht="15.75" thickBot="1" x14ac:dyDescent="0.3">
      <c r="B129" s="38"/>
      <c r="C129" s="38"/>
      <c r="D129" s="38"/>
      <c r="G129" s="67"/>
      <c r="I129" s="148"/>
      <c r="J129" s="140"/>
      <c r="K129" s="140"/>
      <c r="L129" s="140"/>
      <c r="N129" s="135"/>
      <c r="AE129" s="141"/>
      <c r="AF129" s="141"/>
      <c r="AG129" s="141"/>
      <c r="AH129" s="141"/>
    </row>
    <row r="130" spans="2:34" ht="15.75" thickBot="1" x14ac:dyDescent="0.3">
      <c r="B130" s="38"/>
      <c r="C130" s="38"/>
      <c r="D130" s="38"/>
      <c r="G130" s="67"/>
      <c r="I130" s="148"/>
      <c r="J130" s="140"/>
      <c r="K130" s="140"/>
      <c r="L130" s="140"/>
      <c r="N130" s="135"/>
      <c r="AE130" s="141"/>
      <c r="AF130" s="141"/>
      <c r="AG130" s="141"/>
      <c r="AH130" s="141"/>
    </row>
    <row r="131" spans="2:34" ht="15.75" thickBot="1" x14ac:dyDescent="0.3">
      <c r="B131" s="38"/>
      <c r="C131" s="38"/>
      <c r="D131" s="38"/>
      <c r="G131" s="67"/>
      <c r="I131" s="148"/>
      <c r="J131" s="140"/>
      <c r="K131" s="140"/>
      <c r="L131" s="140"/>
      <c r="N131" s="135"/>
      <c r="AE131" s="141"/>
      <c r="AF131" s="141"/>
      <c r="AG131" s="141"/>
      <c r="AH131" s="141"/>
    </row>
    <row r="132" spans="2:34" ht="15.75" thickBot="1" x14ac:dyDescent="0.3">
      <c r="B132" s="38"/>
      <c r="C132" s="38"/>
      <c r="D132" s="38"/>
      <c r="G132" s="67"/>
      <c r="I132" s="148"/>
      <c r="J132" s="140"/>
      <c r="K132" s="140"/>
      <c r="L132" s="140"/>
      <c r="N132" s="135"/>
      <c r="AE132" s="141"/>
      <c r="AF132" s="141"/>
      <c r="AG132" s="141"/>
      <c r="AH132" s="141"/>
    </row>
    <row r="133" spans="2:34" ht="15.75" thickBot="1" x14ac:dyDescent="0.3">
      <c r="B133" s="38"/>
      <c r="C133" s="38"/>
      <c r="D133" s="38"/>
      <c r="G133" s="67"/>
      <c r="I133" s="148"/>
      <c r="J133" s="140"/>
      <c r="K133" s="140"/>
      <c r="L133" s="140"/>
      <c r="N133" s="135"/>
      <c r="AE133" s="141"/>
      <c r="AF133" s="141"/>
      <c r="AG133" s="141"/>
      <c r="AH133" s="141"/>
    </row>
    <row r="134" spans="2:34" ht="15.75" thickBot="1" x14ac:dyDescent="0.3">
      <c r="B134" s="38"/>
      <c r="C134" s="38"/>
      <c r="D134" s="38"/>
      <c r="G134" s="67"/>
      <c r="I134" s="148"/>
      <c r="J134" s="140"/>
      <c r="K134" s="140"/>
      <c r="L134" s="140"/>
      <c r="N134" s="135"/>
      <c r="AE134" s="141"/>
      <c r="AF134" s="141"/>
      <c r="AG134" s="141"/>
      <c r="AH134" s="141"/>
    </row>
    <row r="135" spans="2:34" ht="15.75" thickBot="1" x14ac:dyDescent="0.3">
      <c r="B135" s="38"/>
      <c r="C135" s="38"/>
      <c r="D135" s="38"/>
      <c r="G135" s="67"/>
      <c r="I135" s="148"/>
      <c r="J135" s="140"/>
      <c r="K135" s="140"/>
      <c r="L135" s="140"/>
      <c r="N135" s="135"/>
      <c r="AE135" s="141"/>
      <c r="AF135" s="141"/>
      <c r="AG135" s="141"/>
      <c r="AH135" s="141"/>
    </row>
    <row r="136" spans="2:34" ht="15.75" thickBot="1" x14ac:dyDescent="0.3">
      <c r="B136" s="38"/>
      <c r="C136" s="38"/>
      <c r="D136" s="38"/>
      <c r="G136" s="67"/>
      <c r="I136" s="148"/>
      <c r="J136" s="140"/>
      <c r="K136" s="140"/>
      <c r="L136" s="140"/>
      <c r="N136" s="135"/>
      <c r="AE136" s="141"/>
      <c r="AF136" s="141"/>
      <c r="AG136" s="141"/>
      <c r="AH136" s="141"/>
    </row>
    <row r="137" spans="2:34" ht="15.75" thickBot="1" x14ac:dyDescent="0.3">
      <c r="B137" s="38"/>
      <c r="C137" s="38"/>
      <c r="D137" s="38"/>
      <c r="G137" s="67"/>
      <c r="I137" s="148"/>
      <c r="J137" s="140"/>
      <c r="K137" s="140"/>
      <c r="L137" s="140"/>
      <c r="N137" s="135"/>
      <c r="AE137" s="141"/>
      <c r="AF137" s="141"/>
      <c r="AG137" s="141"/>
      <c r="AH137" s="141"/>
    </row>
    <row r="138" spans="2:34" ht="15.75" thickBot="1" x14ac:dyDescent="0.3">
      <c r="B138" s="38"/>
      <c r="C138" s="38"/>
      <c r="D138" s="38"/>
      <c r="G138" s="67"/>
      <c r="I138" s="148"/>
      <c r="J138" s="140"/>
      <c r="K138" s="140"/>
      <c r="L138" s="140"/>
      <c r="N138" s="135"/>
      <c r="AE138" s="141"/>
      <c r="AF138" s="141"/>
      <c r="AG138" s="141"/>
      <c r="AH138" s="141"/>
    </row>
    <row r="139" spans="2:34" ht="15.75" thickBot="1" x14ac:dyDescent="0.3">
      <c r="B139" s="38"/>
      <c r="C139" s="38"/>
      <c r="D139" s="38"/>
      <c r="G139" s="67"/>
      <c r="I139" s="148"/>
      <c r="J139" s="140"/>
      <c r="K139" s="140"/>
      <c r="L139" s="140"/>
      <c r="N139" s="135"/>
      <c r="AE139" s="141"/>
      <c r="AF139" s="141"/>
      <c r="AG139" s="141"/>
      <c r="AH139" s="141"/>
    </row>
    <row r="140" spans="2:34" ht="15.75" thickBot="1" x14ac:dyDescent="0.3">
      <c r="B140" s="38"/>
      <c r="C140" s="38"/>
      <c r="D140" s="38"/>
      <c r="G140" s="67"/>
      <c r="I140" s="148"/>
      <c r="J140" s="140"/>
      <c r="K140" s="140"/>
      <c r="L140" s="140"/>
      <c r="N140" s="135"/>
      <c r="AE140" s="141"/>
      <c r="AF140" s="141"/>
      <c r="AG140" s="141"/>
      <c r="AH140" s="141"/>
    </row>
    <row r="141" spans="2:34" ht="15.75" thickBot="1" x14ac:dyDescent="0.3">
      <c r="B141" s="38"/>
      <c r="C141" s="38"/>
      <c r="D141" s="38"/>
      <c r="G141" s="67"/>
      <c r="I141" s="148"/>
      <c r="J141" s="140"/>
      <c r="K141" s="140"/>
      <c r="L141" s="140"/>
      <c r="N141" s="135"/>
      <c r="AE141" s="141"/>
      <c r="AF141" s="141"/>
      <c r="AG141" s="141"/>
      <c r="AH141" s="141"/>
    </row>
    <row r="142" spans="2:34" ht="15.75" thickBot="1" x14ac:dyDescent="0.3">
      <c r="B142" s="38"/>
      <c r="C142" s="38"/>
      <c r="D142" s="38"/>
      <c r="G142" s="67"/>
      <c r="I142" s="148"/>
      <c r="J142" s="140"/>
      <c r="K142" s="140"/>
      <c r="L142" s="140"/>
      <c r="N142" s="135"/>
      <c r="AE142" s="141"/>
      <c r="AF142" s="141"/>
      <c r="AG142" s="141"/>
      <c r="AH142" s="141"/>
    </row>
    <row r="143" spans="2:34" ht="15.75" thickBot="1" x14ac:dyDescent="0.3">
      <c r="B143" s="38"/>
      <c r="C143" s="38"/>
      <c r="D143" s="38"/>
      <c r="G143" s="67"/>
      <c r="I143" s="148"/>
      <c r="J143" s="140"/>
      <c r="K143" s="140"/>
      <c r="L143" s="140"/>
      <c r="N143" s="135"/>
      <c r="AE143" s="141"/>
      <c r="AF143" s="141"/>
      <c r="AG143" s="141"/>
      <c r="AH143" s="141"/>
    </row>
    <row r="144" spans="2:34" ht="15.75" thickBot="1" x14ac:dyDescent="0.3">
      <c r="B144" s="38"/>
      <c r="C144" s="38"/>
      <c r="D144" s="38"/>
      <c r="G144" s="67"/>
      <c r="I144" s="148"/>
      <c r="J144" s="140"/>
      <c r="K144" s="140"/>
      <c r="L144" s="140"/>
      <c r="N144" s="135"/>
      <c r="AE144" s="141"/>
      <c r="AF144" s="141"/>
      <c r="AG144" s="141"/>
      <c r="AH144" s="141"/>
    </row>
    <row r="145" spans="2:34" ht="15.75" thickBot="1" x14ac:dyDescent="0.3">
      <c r="B145" s="38"/>
      <c r="C145" s="38"/>
      <c r="D145" s="38"/>
      <c r="G145" s="67"/>
      <c r="I145" s="148"/>
      <c r="J145" s="140"/>
      <c r="K145" s="140"/>
      <c r="L145" s="140"/>
      <c r="N145" s="135"/>
      <c r="AE145" s="141"/>
      <c r="AF145" s="141"/>
      <c r="AG145" s="141"/>
      <c r="AH145" s="141"/>
    </row>
    <row r="146" spans="2:34" ht="15.75" thickBot="1" x14ac:dyDescent="0.3">
      <c r="B146" s="38"/>
      <c r="C146" s="38"/>
      <c r="D146" s="38"/>
      <c r="G146" s="67"/>
      <c r="I146" s="148"/>
      <c r="J146" s="140"/>
      <c r="K146" s="140"/>
      <c r="L146" s="140"/>
      <c r="N146" s="135"/>
      <c r="AE146" s="141"/>
      <c r="AF146" s="141"/>
      <c r="AG146" s="141"/>
      <c r="AH146" s="141"/>
    </row>
    <row r="147" spans="2:34" ht="15.75" thickBot="1" x14ac:dyDescent="0.3">
      <c r="B147" s="38"/>
      <c r="C147" s="38"/>
      <c r="D147" s="38"/>
      <c r="G147" s="67"/>
      <c r="I147" s="148"/>
      <c r="J147" s="140"/>
      <c r="K147" s="140"/>
      <c r="L147" s="140"/>
      <c r="N147" s="135"/>
      <c r="AE147" s="141"/>
      <c r="AF147" s="141"/>
      <c r="AG147" s="141"/>
      <c r="AH147" s="141"/>
    </row>
    <row r="148" spans="2:34" ht="15.75" thickBot="1" x14ac:dyDescent="0.3">
      <c r="B148" s="38"/>
      <c r="C148" s="38"/>
      <c r="D148" s="38"/>
      <c r="G148" s="67"/>
      <c r="I148" s="148"/>
      <c r="J148" s="140"/>
      <c r="K148" s="140"/>
      <c r="L148" s="140"/>
      <c r="N148" s="135"/>
      <c r="AE148" s="141"/>
      <c r="AF148" s="141"/>
      <c r="AG148" s="141"/>
      <c r="AH148" s="141"/>
    </row>
    <row r="149" spans="2:34" ht="15.75" thickBot="1" x14ac:dyDescent="0.3">
      <c r="B149" s="38"/>
      <c r="C149" s="38"/>
      <c r="D149" s="38"/>
      <c r="G149" s="67"/>
      <c r="I149" s="148"/>
      <c r="J149" s="140"/>
      <c r="K149" s="140"/>
      <c r="L149" s="140"/>
      <c r="N149" s="135"/>
      <c r="AE149" s="141"/>
      <c r="AF149" s="141"/>
      <c r="AG149" s="141"/>
      <c r="AH149" s="141"/>
    </row>
    <row r="150" spans="2:34" ht="15.75" thickBot="1" x14ac:dyDescent="0.3">
      <c r="B150" s="38"/>
      <c r="G150" s="67"/>
      <c r="I150" s="148"/>
      <c r="J150" s="140"/>
      <c r="K150" s="140"/>
      <c r="L150" s="140"/>
      <c r="N150" s="135"/>
      <c r="AE150" s="141"/>
      <c r="AF150" s="141"/>
      <c r="AG150" s="141"/>
      <c r="AH150" s="141"/>
    </row>
    <row r="151" spans="2:34" ht="15.75" thickBot="1" x14ac:dyDescent="0.3">
      <c r="B151" s="38"/>
      <c r="G151" s="67"/>
      <c r="I151" s="148"/>
      <c r="J151" s="140"/>
      <c r="K151" s="140"/>
      <c r="L151" s="140"/>
      <c r="N151" s="135"/>
      <c r="AE151" s="141"/>
      <c r="AF151" s="141"/>
      <c r="AG151" s="141"/>
      <c r="AH151" s="141"/>
    </row>
    <row r="152" spans="2:34" ht="15.75" thickBot="1" x14ac:dyDescent="0.3">
      <c r="B152" s="38"/>
      <c r="G152" s="67"/>
      <c r="I152" s="148"/>
      <c r="J152" s="140"/>
      <c r="K152" s="140"/>
      <c r="L152" s="140"/>
      <c r="N152" s="135"/>
      <c r="AE152" s="141"/>
      <c r="AF152" s="141"/>
      <c r="AG152" s="141"/>
      <c r="AH152" s="141"/>
    </row>
    <row r="153" spans="2:34" ht="15.75" thickBot="1" x14ac:dyDescent="0.3">
      <c r="B153" s="38"/>
      <c r="G153" s="67"/>
      <c r="I153" s="148"/>
      <c r="J153" s="140"/>
      <c r="K153" s="140"/>
      <c r="L153" s="140"/>
      <c r="N153" s="135"/>
      <c r="AE153" s="141"/>
      <c r="AF153" s="141"/>
      <c r="AG153" s="141"/>
      <c r="AH153" s="141"/>
    </row>
    <row r="154" spans="2:34" ht="15.75" thickBot="1" x14ac:dyDescent="0.3">
      <c r="B154" s="38"/>
      <c r="G154" s="67"/>
      <c r="I154" s="148"/>
      <c r="J154" s="140"/>
      <c r="K154" s="140"/>
      <c r="L154" s="140"/>
      <c r="N154" s="135"/>
      <c r="AE154" s="141"/>
      <c r="AF154" s="141"/>
      <c r="AG154" s="141"/>
      <c r="AH154" s="141"/>
    </row>
    <row r="155" spans="2:34" ht="15.75" thickBot="1" x14ac:dyDescent="0.3">
      <c r="B155" s="38"/>
      <c r="G155" s="67"/>
      <c r="I155" s="148"/>
      <c r="J155" s="140"/>
      <c r="K155" s="140"/>
      <c r="L155" s="140"/>
      <c r="N155" s="135"/>
      <c r="AE155" s="141"/>
      <c r="AF155" s="141"/>
      <c r="AG155" s="141"/>
      <c r="AH155" s="141"/>
    </row>
    <row r="156" spans="2:34" ht="15.75" thickBot="1" x14ac:dyDescent="0.3">
      <c r="B156" s="38"/>
      <c r="G156" s="67"/>
      <c r="I156" s="148"/>
      <c r="J156" s="140"/>
      <c r="K156" s="140"/>
      <c r="L156" s="140"/>
      <c r="N156" s="135"/>
      <c r="AE156" s="141"/>
      <c r="AF156" s="141"/>
      <c r="AG156" s="141"/>
      <c r="AH156" s="141"/>
    </row>
    <row r="157" spans="2:34" ht="15.75" thickBot="1" x14ac:dyDescent="0.3">
      <c r="B157" s="38"/>
      <c r="G157" s="67"/>
      <c r="I157" s="148"/>
      <c r="J157" s="140"/>
      <c r="K157" s="140"/>
      <c r="L157" s="140"/>
      <c r="N157" s="135"/>
      <c r="AE157" s="141"/>
      <c r="AF157" s="141"/>
      <c r="AG157" s="141"/>
      <c r="AH157" s="141"/>
    </row>
    <row r="158" spans="2:34" ht="15.75" thickBot="1" x14ac:dyDescent="0.3">
      <c r="B158" s="38"/>
      <c r="G158" s="67"/>
      <c r="I158" s="148"/>
      <c r="J158" s="140"/>
      <c r="K158" s="140"/>
      <c r="L158" s="140"/>
      <c r="N158" s="135"/>
      <c r="AE158" s="141"/>
      <c r="AF158" s="141"/>
      <c r="AG158" s="141"/>
      <c r="AH158" s="141"/>
    </row>
    <row r="159" spans="2:34" ht="15.75" thickBot="1" x14ac:dyDescent="0.3">
      <c r="B159" s="38"/>
      <c r="G159" s="67"/>
      <c r="I159" s="148"/>
      <c r="J159" s="140"/>
      <c r="K159" s="140"/>
      <c r="L159" s="140"/>
      <c r="N159" s="135"/>
      <c r="AE159" s="141"/>
      <c r="AF159" s="141"/>
      <c r="AG159" s="141"/>
      <c r="AH159" s="141"/>
    </row>
    <row r="160" spans="2:34" ht="15.75" thickBot="1" x14ac:dyDescent="0.3">
      <c r="B160" s="38"/>
      <c r="G160" s="67"/>
      <c r="I160" s="148"/>
      <c r="J160" s="140"/>
      <c r="K160" s="140"/>
      <c r="L160" s="140"/>
      <c r="N160" s="135"/>
      <c r="AE160" s="141"/>
      <c r="AF160" s="141"/>
      <c r="AG160" s="141"/>
      <c r="AH160" s="141"/>
    </row>
    <row r="161" spans="2:34" ht="15.75" thickBot="1" x14ac:dyDescent="0.3">
      <c r="B161" s="38"/>
      <c r="G161" s="67"/>
      <c r="I161" s="148"/>
      <c r="J161" s="140"/>
      <c r="K161" s="140"/>
      <c r="L161" s="140"/>
      <c r="N161" s="135"/>
      <c r="AE161" s="141"/>
      <c r="AF161" s="141"/>
      <c r="AG161" s="141"/>
      <c r="AH161" s="141"/>
    </row>
    <row r="162" spans="2:34" ht="15.75" thickBot="1" x14ac:dyDescent="0.3">
      <c r="B162" s="38"/>
      <c r="G162" s="67"/>
      <c r="I162" s="148"/>
      <c r="J162" s="140"/>
      <c r="K162" s="140"/>
      <c r="L162" s="140"/>
      <c r="N162" s="135"/>
      <c r="AE162" s="141"/>
      <c r="AF162" s="141"/>
      <c r="AG162" s="141"/>
      <c r="AH162" s="141"/>
    </row>
    <row r="163" spans="2:34" ht="15.75" thickBot="1" x14ac:dyDescent="0.3">
      <c r="B163" s="38"/>
      <c r="G163" s="67"/>
      <c r="I163" s="148"/>
      <c r="J163" s="140"/>
      <c r="K163" s="140"/>
      <c r="L163" s="140"/>
      <c r="N163" s="135"/>
      <c r="AE163" s="141"/>
      <c r="AF163" s="141"/>
      <c r="AG163" s="141"/>
      <c r="AH163" s="141"/>
    </row>
    <row r="164" spans="2:34" ht="15.75" thickBot="1" x14ac:dyDescent="0.3">
      <c r="B164" s="38"/>
      <c r="G164" s="67"/>
      <c r="I164" s="148"/>
      <c r="J164" s="140"/>
      <c r="K164" s="140"/>
      <c r="L164" s="140"/>
      <c r="N164" s="135"/>
      <c r="AE164" s="141"/>
      <c r="AF164" s="141"/>
      <c r="AG164" s="141"/>
      <c r="AH164" s="141"/>
    </row>
    <row r="165" spans="2:34" ht="15.75" thickBot="1" x14ac:dyDescent="0.3">
      <c r="B165" s="38"/>
      <c r="G165" s="67"/>
      <c r="I165" s="148"/>
      <c r="J165" s="140"/>
      <c r="K165" s="140"/>
      <c r="L165" s="140"/>
      <c r="N165" s="135"/>
      <c r="AE165" s="141"/>
      <c r="AF165" s="141"/>
      <c r="AG165" s="141"/>
      <c r="AH165" s="141"/>
    </row>
    <row r="166" spans="2:34" ht="15.75" thickBot="1" x14ac:dyDescent="0.3">
      <c r="B166" s="38"/>
      <c r="G166" s="67"/>
      <c r="I166" s="148"/>
      <c r="J166" s="140"/>
      <c r="K166" s="140"/>
      <c r="L166" s="140"/>
      <c r="N166" s="135"/>
      <c r="AE166" s="141"/>
      <c r="AF166" s="141"/>
      <c r="AG166" s="141"/>
      <c r="AH166" s="141"/>
    </row>
    <row r="167" spans="2:34" ht="15.75" thickBot="1" x14ac:dyDescent="0.3">
      <c r="B167" s="38"/>
      <c r="G167" s="67"/>
      <c r="I167" s="148"/>
      <c r="J167" s="140"/>
      <c r="K167" s="140"/>
      <c r="L167" s="140"/>
      <c r="N167" s="135"/>
      <c r="AE167" s="141"/>
      <c r="AF167" s="141"/>
      <c r="AG167" s="141"/>
      <c r="AH167" s="141"/>
    </row>
    <row r="168" spans="2:34" ht="15.75" thickBot="1" x14ac:dyDescent="0.3">
      <c r="B168" s="38"/>
      <c r="G168" s="67"/>
      <c r="I168" s="148"/>
      <c r="J168" s="140"/>
      <c r="K168" s="140"/>
      <c r="L168" s="140"/>
      <c r="N168" s="135"/>
      <c r="AE168" s="141"/>
      <c r="AF168" s="141"/>
      <c r="AG168" s="141"/>
      <c r="AH168" s="141"/>
    </row>
    <row r="169" spans="2:34" ht="15.75" thickBot="1" x14ac:dyDescent="0.3">
      <c r="B169" s="38"/>
      <c r="G169" s="67"/>
      <c r="I169" s="148"/>
      <c r="J169" s="140"/>
      <c r="K169" s="140"/>
      <c r="L169" s="140"/>
      <c r="N169" s="135"/>
      <c r="AE169" s="141"/>
      <c r="AF169" s="141"/>
      <c r="AG169" s="141"/>
      <c r="AH169" s="141"/>
    </row>
    <row r="170" spans="2:34" ht="15.75" thickBot="1" x14ac:dyDescent="0.3">
      <c r="B170" s="38"/>
      <c r="G170" s="67"/>
      <c r="I170" s="148"/>
      <c r="J170" s="140"/>
      <c r="K170" s="140"/>
      <c r="L170" s="140"/>
      <c r="N170" s="135"/>
      <c r="AE170" s="141"/>
      <c r="AF170" s="141"/>
      <c r="AG170" s="141"/>
      <c r="AH170" s="141"/>
    </row>
    <row r="171" spans="2:34" ht="15.75" thickBot="1" x14ac:dyDescent="0.3">
      <c r="B171" s="38"/>
      <c r="G171" s="67"/>
      <c r="I171" s="148"/>
      <c r="J171" s="140"/>
      <c r="K171" s="140"/>
      <c r="L171" s="140"/>
      <c r="N171" s="135"/>
      <c r="AE171" s="141"/>
      <c r="AF171" s="141"/>
      <c r="AG171" s="141"/>
      <c r="AH171" s="141"/>
    </row>
    <row r="172" spans="2:34" ht="15.75" thickBot="1" x14ac:dyDescent="0.3">
      <c r="B172" s="38"/>
      <c r="G172" s="67"/>
      <c r="I172" s="148"/>
      <c r="J172" s="140"/>
      <c r="K172" s="140"/>
      <c r="L172" s="140"/>
      <c r="N172" s="135"/>
      <c r="AE172" s="141"/>
      <c r="AF172" s="141"/>
      <c r="AG172" s="141"/>
      <c r="AH172" s="141"/>
    </row>
    <row r="173" spans="2:34" ht="15.75" thickBot="1" x14ac:dyDescent="0.3">
      <c r="B173" s="38"/>
      <c r="G173" s="67"/>
      <c r="I173" s="148"/>
      <c r="J173" s="140"/>
      <c r="K173" s="140"/>
      <c r="L173" s="140"/>
      <c r="N173" s="135"/>
      <c r="AE173" s="141"/>
      <c r="AF173" s="141"/>
      <c r="AG173" s="141"/>
      <c r="AH173" s="141"/>
    </row>
    <row r="174" spans="2:34" ht="15.75" thickBot="1" x14ac:dyDescent="0.3">
      <c r="B174" s="38"/>
      <c r="G174" s="67"/>
      <c r="I174" s="148"/>
      <c r="J174" s="140"/>
      <c r="K174" s="140"/>
      <c r="L174" s="140"/>
      <c r="N174" s="135"/>
      <c r="AE174" s="141"/>
      <c r="AF174" s="141"/>
      <c r="AG174" s="141"/>
      <c r="AH174" s="141"/>
    </row>
    <row r="175" spans="2:34" ht="15.75" thickBot="1" x14ac:dyDescent="0.3">
      <c r="B175" s="38"/>
      <c r="G175" s="67"/>
      <c r="I175" s="148"/>
      <c r="J175" s="140"/>
      <c r="K175" s="140"/>
      <c r="L175" s="140"/>
      <c r="N175" s="135"/>
      <c r="AE175" s="141"/>
      <c r="AF175" s="141"/>
      <c r="AG175" s="141"/>
      <c r="AH175" s="141"/>
    </row>
    <row r="176" spans="2:34" ht="15.75" thickBot="1" x14ac:dyDescent="0.3">
      <c r="B176" s="38"/>
      <c r="G176" s="67"/>
      <c r="I176" s="148"/>
      <c r="J176" s="140"/>
      <c r="K176" s="140"/>
      <c r="L176" s="140"/>
      <c r="N176" s="135"/>
      <c r="AE176" s="141"/>
      <c r="AF176" s="141"/>
      <c r="AG176" s="141"/>
      <c r="AH176" s="141"/>
    </row>
    <row r="177" spans="2:34" ht="15.75" thickBot="1" x14ac:dyDescent="0.3">
      <c r="B177" s="38"/>
      <c r="G177" s="67"/>
      <c r="I177" s="148"/>
      <c r="J177" s="140"/>
      <c r="K177" s="140"/>
      <c r="L177" s="140"/>
      <c r="N177" s="135"/>
      <c r="AE177" s="141"/>
      <c r="AF177" s="141"/>
      <c r="AG177" s="141"/>
      <c r="AH177" s="141"/>
    </row>
    <row r="178" spans="2:34" ht="15.75" thickBot="1" x14ac:dyDescent="0.3">
      <c r="B178" s="38"/>
      <c r="G178" s="67"/>
      <c r="I178" s="148"/>
      <c r="J178" s="140"/>
      <c r="K178" s="140"/>
      <c r="L178" s="140"/>
      <c r="N178" s="135"/>
      <c r="AE178" s="141"/>
      <c r="AF178" s="141"/>
      <c r="AG178" s="141"/>
      <c r="AH178" s="141"/>
    </row>
    <row r="179" spans="2:34" ht="15.75" thickBot="1" x14ac:dyDescent="0.3">
      <c r="B179" s="38"/>
      <c r="G179" s="67"/>
      <c r="I179" s="148"/>
      <c r="J179" s="140"/>
      <c r="K179" s="140"/>
      <c r="L179" s="140"/>
      <c r="N179" s="135"/>
      <c r="AE179" s="141"/>
      <c r="AF179" s="141"/>
      <c r="AG179" s="141"/>
      <c r="AH179" s="141"/>
    </row>
    <row r="180" spans="2:34" ht="15.75" thickBot="1" x14ac:dyDescent="0.3">
      <c r="B180" s="38"/>
      <c r="G180" s="67"/>
      <c r="I180" s="148"/>
      <c r="J180" s="140"/>
      <c r="K180" s="140"/>
      <c r="L180" s="140"/>
      <c r="N180" s="135"/>
      <c r="AE180" s="141"/>
      <c r="AF180" s="141"/>
      <c r="AG180" s="141"/>
      <c r="AH180" s="141"/>
    </row>
    <row r="181" spans="2:34" ht="15.75" thickBot="1" x14ac:dyDescent="0.3">
      <c r="B181" s="38"/>
      <c r="G181" s="67"/>
      <c r="I181" s="148"/>
      <c r="J181" s="140"/>
      <c r="K181" s="140"/>
      <c r="L181" s="140"/>
      <c r="N181" s="135"/>
      <c r="AE181" s="141"/>
      <c r="AF181" s="141"/>
      <c r="AG181" s="141"/>
      <c r="AH181" s="141"/>
    </row>
    <row r="182" spans="2:34" ht="15.75" thickBot="1" x14ac:dyDescent="0.3">
      <c r="B182" s="38"/>
      <c r="G182" s="67"/>
      <c r="I182" s="148"/>
      <c r="J182" s="140"/>
      <c r="K182" s="140"/>
      <c r="L182" s="140"/>
      <c r="N182" s="135"/>
      <c r="AE182" s="141"/>
      <c r="AF182" s="141"/>
      <c r="AG182" s="141"/>
      <c r="AH182" s="141"/>
    </row>
    <row r="183" spans="2:34" ht="15.75" thickBot="1" x14ac:dyDescent="0.3">
      <c r="B183" s="38"/>
      <c r="G183" s="67"/>
      <c r="I183" s="148"/>
      <c r="J183" s="140"/>
      <c r="K183" s="140"/>
      <c r="L183" s="140"/>
      <c r="N183" s="135"/>
      <c r="AE183" s="141"/>
      <c r="AF183" s="141"/>
      <c r="AG183" s="141"/>
      <c r="AH183" s="141"/>
    </row>
    <row r="184" spans="2:34" ht="15.75" thickBot="1" x14ac:dyDescent="0.3">
      <c r="B184" s="38"/>
      <c r="G184" s="67"/>
      <c r="I184" s="148"/>
      <c r="J184" s="140"/>
      <c r="K184" s="140"/>
      <c r="L184" s="140"/>
      <c r="N184" s="135"/>
      <c r="AE184" s="141"/>
      <c r="AF184" s="141"/>
      <c r="AG184" s="141"/>
      <c r="AH184" s="141"/>
    </row>
    <row r="185" spans="2:34" ht="15.75" thickBot="1" x14ac:dyDescent="0.3">
      <c r="B185" s="38"/>
      <c r="G185" s="67"/>
      <c r="I185" s="148"/>
      <c r="J185" s="140"/>
      <c r="K185" s="140"/>
      <c r="L185" s="140"/>
      <c r="N185" s="135"/>
      <c r="AE185" s="141"/>
      <c r="AF185" s="141"/>
      <c r="AG185" s="141"/>
      <c r="AH185" s="141"/>
    </row>
    <row r="186" spans="2:34" ht="15.75" thickBot="1" x14ac:dyDescent="0.3">
      <c r="B186" s="38"/>
      <c r="G186" s="67"/>
      <c r="I186" s="148"/>
      <c r="J186" s="140"/>
      <c r="K186" s="140"/>
      <c r="L186" s="140"/>
      <c r="N186" s="135"/>
      <c r="AE186" s="141"/>
      <c r="AF186" s="141"/>
      <c r="AG186" s="141"/>
      <c r="AH186" s="141"/>
    </row>
    <row r="187" spans="2:34" ht="15.75" thickBot="1" x14ac:dyDescent="0.3">
      <c r="B187" s="38"/>
      <c r="G187" s="67"/>
      <c r="I187" s="148"/>
      <c r="J187" s="140"/>
      <c r="K187" s="140"/>
      <c r="L187" s="140"/>
      <c r="N187" s="135"/>
      <c r="AE187" s="141"/>
      <c r="AF187" s="141"/>
      <c r="AG187" s="141"/>
      <c r="AH187" s="141"/>
    </row>
    <row r="188" spans="2:34" ht="15.75" thickBot="1" x14ac:dyDescent="0.3">
      <c r="B188" s="38"/>
      <c r="G188" s="67"/>
      <c r="I188" s="148"/>
      <c r="J188" s="140"/>
      <c r="K188" s="140"/>
      <c r="L188" s="140"/>
      <c r="N188" s="135"/>
      <c r="AE188" s="141"/>
      <c r="AF188" s="141"/>
      <c r="AG188" s="141"/>
      <c r="AH188" s="141"/>
    </row>
    <row r="189" spans="2:34" ht="15.75" thickBot="1" x14ac:dyDescent="0.3">
      <c r="B189" s="38"/>
      <c r="G189" s="67"/>
      <c r="I189" s="148"/>
      <c r="J189" s="140"/>
      <c r="K189" s="140"/>
      <c r="L189" s="140"/>
      <c r="N189" s="135"/>
      <c r="AE189" s="141"/>
      <c r="AF189" s="141"/>
      <c r="AG189" s="141"/>
      <c r="AH189" s="141"/>
    </row>
    <row r="190" spans="2:34" ht="15.75" thickBot="1" x14ac:dyDescent="0.3">
      <c r="B190" s="38"/>
      <c r="G190" s="67"/>
      <c r="I190" s="148"/>
      <c r="J190" s="140"/>
      <c r="K190" s="140"/>
      <c r="L190" s="140"/>
      <c r="N190" s="135"/>
      <c r="AE190" s="141"/>
      <c r="AF190" s="141"/>
      <c r="AG190" s="141"/>
      <c r="AH190" s="141"/>
    </row>
    <row r="191" spans="2:34" ht="15.75" thickBot="1" x14ac:dyDescent="0.3">
      <c r="B191" s="38"/>
      <c r="G191" s="67"/>
      <c r="I191" s="148"/>
      <c r="J191" s="140"/>
      <c r="K191" s="140"/>
      <c r="L191" s="140"/>
      <c r="N191" s="135"/>
      <c r="AE191" s="141"/>
      <c r="AF191" s="141"/>
      <c r="AG191" s="141"/>
      <c r="AH191" s="141"/>
    </row>
    <row r="192" spans="2:34" ht="15.75" thickBot="1" x14ac:dyDescent="0.3">
      <c r="B192" s="38"/>
      <c r="G192" s="67"/>
      <c r="I192" s="148"/>
      <c r="J192" s="140"/>
      <c r="K192" s="140"/>
      <c r="L192" s="140"/>
      <c r="N192" s="135"/>
      <c r="AE192" s="141"/>
      <c r="AF192" s="141"/>
      <c r="AG192" s="141"/>
      <c r="AH192" s="141"/>
    </row>
    <row r="193" spans="2:34" ht="15.75" thickBot="1" x14ac:dyDescent="0.3">
      <c r="B193" s="38"/>
      <c r="G193" s="67"/>
      <c r="I193" s="148"/>
      <c r="J193" s="140"/>
      <c r="K193" s="140"/>
      <c r="L193" s="140"/>
      <c r="N193" s="135"/>
      <c r="AE193" s="141"/>
      <c r="AF193" s="141"/>
      <c r="AG193" s="141"/>
      <c r="AH193" s="141"/>
    </row>
    <row r="194" spans="2:34" ht="15.75" thickBot="1" x14ac:dyDescent="0.3">
      <c r="B194" s="38"/>
      <c r="G194" s="67"/>
      <c r="I194" s="148"/>
      <c r="J194" s="140"/>
      <c r="K194" s="140"/>
      <c r="L194" s="140"/>
      <c r="N194" s="135"/>
      <c r="AE194" s="141"/>
      <c r="AF194" s="141"/>
      <c r="AG194" s="141"/>
      <c r="AH194" s="141"/>
    </row>
    <row r="195" spans="2:34" ht="15.75" thickBot="1" x14ac:dyDescent="0.3">
      <c r="B195" s="38"/>
      <c r="G195" s="67"/>
      <c r="I195" s="148"/>
      <c r="J195" s="140"/>
      <c r="K195" s="140"/>
      <c r="L195" s="140"/>
      <c r="N195" s="135"/>
      <c r="AE195" s="141"/>
      <c r="AF195" s="141"/>
      <c r="AG195" s="141"/>
      <c r="AH195" s="141"/>
    </row>
    <row r="196" spans="2:34" ht="15.75" thickBot="1" x14ac:dyDescent="0.3">
      <c r="B196" s="38"/>
      <c r="G196" s="67"/>
      <c r="I196" s="148"/>
      <c r="J196" s="140"/>
      <c r="K196" s="140"/>
      <c r="L196" s="140"/>
      <c r="N196" s="135"/>
      <c r="AE196" s="141"/>
      <c r="AF196" s="141"/>
      <c r="AG196" s="141"/>
      <c r="AH196" s="141"/>
    </row>
    <row r="197" spans="2:34" ht="15.75" thickBot="1" x14ac:dyDescent="0.3">
      <c r="B197" s="38"/>
      <c r="G197" s="67"/>
      <c r="I197" s="148"/>
      <c r="J197" s="140"/>
      <c r="K197" s="140"/>
      <c r="L197" s="140"/>
      <c r="N197" s="135"/>
      <c r="AE197" s="141"/>
      <c r="AF197" s="141"/>
      <c r="AG197" s="141"/>
      <c r="AH197" s="141"/>
    </row>
    <row r="198" spans="2:34" ht="15.75" thickBot="1" x14ac:dyDescent="0.3">
      <c r="B198" s="38"/>
      <c r="G198" s="67"/>
      <c r="I198" s="148"/>
      <c r="J198" s="140"/>
      <c r="K198" s="140"/>
      <c r="L198" s="140"/>
      <c r="N198" s="135"/>
      <c r="AE198" s="141"/>
      <c r="AF198" s="141"/>
      <c r="AG198" s="141"/>
      <c r="AH198" s="141"/>
    </row>
    <row r="199" spans="2:34" ht="15.75" thickBot="1" x14ac:dyDescent="0.3">
      <c r="B199" s="38"/>
      <c r="G199" s="67"/>
      <c r="I199" s="148"/>
      <c r="J199" s="140"/>
      <c r="K199" s="140"/>
      <c r="L199" s="140"/>
      <c r="N199" s="135"/>
      <c r="AE199" s="141"/>
      <c r="AF199" s="141"/>
      <c r="AG199" s="141"/>
      <c r="AH199" s="141"/>
    </row>
    <row r="200" spans="2:34" ht="15.75" thickBot="1" x14ac:dyDescent="0.3">
      <c r="B200" s="38"/>
      <c r="G200" s="67"/>
      <c r="I200" s="148"/>
      <c r="J200" s="140"/>
      <c r="K200" s="140"/>
      <c r="L200" s="140"/>
      <c r="N200" s="135"/>
      <c r="AE200" s="141"/>
      <c r="AF200" s="141"/>
      <c r="AG200" s="141"/>
      <c r="AH200" s="141"/>
    </row>
    <row r="201" spans="2:34" ht="15.75" thickBot="1" x14ac:dyDescent="0.3">
      <c r="B201" s="38"/>
      <c r="G201" s="67"/>
      <c r="I201" s="148"/>
      <c r="J201" s="140"/>
      <c r="K201" s="140"/>
      <c r="L201" s="140"/>
      <c r="N201" s="135"/>
      <c r="AE201" s="141"/>
      <c r="AF201" s="141"/>
      <c r="AG201" s="141"/>
      <c r="AH201" s="141"/>
    </row>
    <row r="202" spans="2:34" ht="15.75" thickBot="1" x14ac:dyDescent="0.3">
      <c r="B202" s="38"/>
      <c r="G202" s="67"/>
      <c r="I202" s="148"/>
      <c r="J202" s="140"/>
      <c r="K202" s="140"/>
      <c r="L202" s="140"/>
      <c r="N202" s="135"/>
      <c r="AE202" s="141"/>
      <c r="AF202" s="141"/>
      <c r="AG202" s="141"/>
      <c r="AH202" s="141"/>
    </row>
    <row r="203" spans="2:34" ht="15.75" thickBot="1" x14ac:dyDescent="0.3">
      <c r="B203" s="38"/>
      <c r="G203" s="67"/>
      <c r="I203" s="148"/>
      <c r="J203" s="140"/>
      <c r="K203" s="140"/>
      <c r="L203" s="140"/>
      <c r="N203" s="135"/>
      <c r="AE203" s="141"/>
      <c r="AF203" s="141"/>
      <c r="AG203" s="141"/>
      <c r="AH203" s="141"/>
    </row>
    <row r="204" spans="2:34" ht="15.75" thickBot="1" x14ac:dyDescent="0.3">
      <c r="B204" s="38"/>
      <c r="G204" s="67"/>
      <c r="I204" s="148"/>
      <c r="J204" s="140"/>
      <c r="K204" s="140"/>
      <c r="L204" s="140"/>
      <c r="N204" s="135"/>
      <c r="AE204" s="141"/>
      <c r="AF204" s="141"/>
      <c r="AG204" s="141"/>
      <c r="AH204" s="141"/>
    </row>
    <row r="205" spans="2:34" ht="15.75" thickBot="1" x14ac:dyDescent="0.3">
      <c r="B205" s="38"/>
      <c r="G205" s="67"/>
      <c r="I205" s="148"/>
      <c r="J205" s="140"/>
      <c r="K205" s="140"/>
      <c r="L205" s="140"/>
      <c r="N205" s="135"/>
      <c r="AE205" s="141"/>
      <c r="AF205" s="141"/>
      <c r="AG205" s="141"/>
      <c r="AH205" s="141"/>
    </row>
    <row r="206" spans="2:34" ht="15.75" thickBot="1" x14ac:dyDescent="0.3">
      <c r="B206" s="38"/>
      <c r="G206" s="67"/>
      <c r="I206" s="148"/>
      <c r="J206" s="140"/>
      <c r="K206" s="140"/>
      <c r="L206" s="140"/>
      <c r="N206" s="135"/>
      <c r="AE206" s="141"/>
      <c r="AF206" s="141"/>
      <c r="AG206" s="141"/>
      <c r="AH206" s="141"/>
    </row>
    <row r="207" spans="2:34" ht="15.75" thickBot="1" x14ac:dyDescent="0.3">
      <c r="B207" s="38"/>
      <c r="G207" s="67"/>
      <c r="I207" s="148"/>
      <c r="J207" s="140"/>
      <c r="K207" s="140"/>
      <c r="L207" s="140"/>
      <c r="N207" s="135"/>
      <c r="AE207" s="141"/>
      <c r="AF207" s="141"/>
      <c r="AG207" s="141"/>
      <c r="AH207" s="141"/>
    </row>
    <row r="208" spans="2:34" ht="15.75" thickBot="1" x14ac:dyDescent="0.3">
      <c r="B208" s="38"/>
      <c r="G208" s="67"/>
      <c r="I208" s="148"/>
      <c r="J208" s="140"/>
      <c r="K208" s="140"/>
      <c r="L208" s="140"/>
      <c r="N208" s="135"/>
      <c r="AE208" s="141"/>
      <c r="AF208" s="141"/>
      <c r="AG208" s="141"/>
      <c r="AH208" s="141"/>
    </row>
    <row r="209" spans="2:34" ht="15.75" thickBot="1" x14ac:dyDescent="0.3">
      <c r="B209" s="38"/>
      <c r="G209" s="67"/>
      <c r="I209" s="148"/>
      <c r="J209" s="140"/>
      <c r="K209" s="140"/>
      <c r="L209" s="140"/>
      <c r="N209" s="135"/>
      <c r="AE209" s="141"/>
      <c r="AF209" s="141"/>
      <c r="AG209" s="141"/>
      <c r="AH209" s="141"/>
    </row>
    <row r="210" spans="2:34" ht="15.75" thickBot="1" x14ac:dyDescent="0.3">
      <c r="B210" s="38"/>
      <c r="G210" s="67"/>
      <c r="I210" s="148"/>
      <c r="J210" s="140"/>
      <c r="K210" s="140"/>
      <c r="L210" s="140"/>
      <c r="N210" s="135"/>
      <c r="AE210" s="141"/>
      <c r="AF210" s="141"/>
      <c r="AG210" s="141"/>
      <c r="AH210" s="141"/>
    </row>
    <row r="211" spans="2:34" ht="15.75" thickBot="1" x14ac:dyDescent="0.3">
      <c r="B211" s="38"/>
      <c r="G211" s="67"/>
      <c r="I211" s="148"/>
      <c r="J211" s="140"/>
      <c r="K211" s="140"/>
      <c r="L211" s="140"/>
      <c r="N211" s="135"/>
      <c r="AE211" s="141"/>
      <c r="AF211" s="141"/>
      <c r="AG211" s="141"/>
      <c r="AH211" s="141"/>
    </row>
    <row r="212" spans="2:34" ht="15.75" thickBot="1" x14ac:dyDescent="0.3">
      <c r="B212" s="38"/>
      <c r="G212" s="67"/>
      <c r="I212" s="148"/>
      <c r="J212" s="140"/>
      <c r="K212" s="140"/>
      <c r="L212" s="140"/>
      <c r="N212" s="135"/>
      <c r="AE212" s="141"/>
      <c r="AF212" s="141"/>
      <c r="AG212" s="141"/>
      <c r="AH212" s="141"/>
    </row>
    <row r="213" spans="2:34" ht="15.75" thickBot="1" x14ac:dyDescent="0.3">
      <c r="B213" s="38"/>
      <c r="G213" s="68"/>
      <c r="I213" s="148"/>
      <c r="J213" s="140"/>
      <c r="K213" s="140"/>
      <c r="L213" s="140"/>
      <c r="N213" s="135"/>
      <c r="AE213" s="141"/>
      <c r="AF213" s="141"/>
      <c r="AG213" s="141"/>
      <c r="AH213" s="141"/>
    </row>
    <row r="214" spans="2:34" ht="15.75" thickBot="1" x14ac:dyDescent="0.3">
      <c r="B214" s="38"/>
      <c r="G214" s="68"/>
      <c r="I214" s="148"/>
      <c r="J214" s="140"/>
      <c r="K214" s="140"/>
      <c r="L214" s="140"/>
      <c r="N214" s="135"/>
      <c r="AE214" s="141"/>
      <c r="AF214" s="141"/>
      <c r="AG214" s="141"/>
      <c r="AH214" s="141"/>
    </row>
    <row r="215" spans="2:34" ht="15.75" thickBot="1" x14ac:dyDescent="0.3">
      <c r="B215" s="38"/>
      <c r="G215" s="68"/>
      <c r="I215" s="148"/>
      <c r="J215" s="140"/>
      <c r="K215" s="140"/>
      <c r="L215" s="140"/>
      <c r="N215" s="135"/>
      <c r="AE215" s="141"/>
      <c r="AF215" s="141"/>
      <c r="AG215" s="141"/>
      <c r="AH215" s="141"/>
    </row>
    <row r="216" spans="2:34" ht="15.75" thickBot="1" x14ac:dyDescent="0.3">
      <c r="B216" s="38"/>
      <c r="G216" s="68"/>
      <c r="I216" s="148"/>
      <c r="J216" s="140"/>
      <c r="K216" s="140"/>
      <c r="L216" s="140"/>
      <c r="N216" s="135"/>
      <c r="AE216" s="141"/>
      <c r="AF216" s="141"/>
      <c r="AG216" s="141"/>
      <c r="AH216" s="141"/>
    </row>
    <row r="217" spans="2:34" ht="15.75" thickBot="1" x14ac:dyDescent="0.3">
      <c r="B217" s="38"/>
      <c r="G217" s="68"/>
      <c r="I217" s="148"/>
      <c r="J217" s="140"/>
      <c r="K217" s="140"/>
      <c r="L217" s="140"/>
      <c r="N217" s="135"/>
      <c r="AE217" s="141"/>
      <c r="AF217" s="141"/>
      <c r="AG217" s="141"/>
      <c r="AH217" s="141"/>
    </row>
    <row r="218" spans="2:34" ht="15.75" thickBot="1" x14ac:dyDescent="0.3">
      <c r="B218" s="38"/>
      <c r="G218" s="68"/>
      <c r="I218" s="148"/>
      <c r="J218" s="140"/>
      <c r="K218" s="140"/>
      <c r="L218" s="140"/>
      <c r="N218" s="135"/>
      <c r="AE218" s="141"/>
      <c r="AF218" s="141"/>
      <c r="AG218" s="141"/>
      <c r="AH218" s="141"/>
    </row>
    <row r="219" spans="2:34" ht="15.75" thickBot="1" x14ac:dyDescent="0.3">
      <c r="B219" s="38"/>
      <c r="G219" s="68"/>
      <c r="I219" s="148"/>
      <c r="J219" s="140"/>
      <c r="K219" s="140"/>
      <c r="L219" s="140"/>
      <c r="N219" s="135"/>
      <c r="AE219" s="141"/>
      <c r="AF219" s="141"/>
      <c r="AG219" s="141"/>
      <c r="AH219" s="141"/>
    </row>
    <row r="220" spans="2:34" ht="15.75" thickBot="1" x14ac:dyDescent="0.3">
      <c r="B220" s="38"/>
      <c r="G220" s="68"/>
      <c r="I220" s="148"/>
      <c r="J220" s="140"/>
      <c r="K220" s="140"/>
      <c r="L220" s="140"/>
      <c r="N220" s="135"/>
      <c r="AE220" s="141"/>
      <c r="AF220" s="141"/>
      <c r="AG220" s="141"/>
      <c r="AH220" s="141"/>
    </row>
    <row r="221" spans="2:34" ht="15.75" thickBot="1" x14ac:dyDescent="0.3">
      <c r="B221" s="38"/>
      <c r="G221" s="68"/>
      <c r="I221" s="148"/>
      <c r="J221" s="140"/>
      <c r="K221" s="140"/>
      <c r="L221" s="140"/>
      <c r="N221" s="135"/>
      <c r="AE221" s="141"/>
      <c r="AF221" s="141"/>
      <c r="AG221" s="141"/>
      <c r="AH221" s="141"/>
    </row>
    <row r="222" spans="2:34" ht="15.75" thickBot="1" x14ac:dyDescent="0.3">
      <c r="B222" s="38"/>
      <c r="G222" s="68"/>
      <c r="I222" s="148"/>
      <c r="J222" s="140"/>
      <c r="K222" s="140"/>
      <c r="L222" s="140"/>
      <c r="N222" s="135"/>
      <c r="AE222" s="141"/>
      <c r="AF222" s="141"/>
      <c r="AG222" s="141"/>
      <c r="AH222" s="141"/>
    </row>
    <row r="223" spans="2:34" ht="15.75" thickBot="1" x14ac:dyDescent="0.3">
      <c r="B223" s="38"/>
      <c r="G223" s="68"/>
      <c r="I223" s="148"/>
      <c r="J223" s="140"/>
      <c r="K223" s="140"/>
      <c r="L223" s="140"/>
      <c r="N223" s="135"/>
      <c r="AE223" s="141"/>
      <c r="AF223" s="141"/>
      <c r="AG223" s="141"/>
      <c r="AH223" s="141"/>
    </row>
    <row r="224" spans="2:34" ht="15.75" thickBot="1" x14ac:dyDescent="0.3">
      <c r="B224" s="38"/>
      <c r="G224" s="68"/>
      <c r="I224" s="148"/>
      <c r="J224" s="140"/>
      <c r="K224" s="140"/>
      <c r="L224" s="140"/>
      <c r="N224" s="135"/>
      <c r="AE224" s="141"/>
      <c r="AF224" s="141"/>
      <c r="AG224" s="141"/>
      <c r="AH224" s="141"/>
    </row>
    <row r="225" spans="2:34" ht="15.75" thickBot="1" x14ac:dyDescent="0.3">
      <c r="B225" s="38"/>
      <c r="G225" s="68"/>
      <c r="I225" s="148"/>
      <c r="J225" s="140"/>
      <c r="K225" s="140"/>
      <c r="L225" s="140"/>
      <c r="N225" s="135"/>
      <c r="AE225" s="141"/>
      <c r="AF225" s="141"/>
      <c r="AG225" s="141"/>
      <c r="AH225" s="141"/>
    </row>
    <row r="226" spans="2:34" ht="15.75" thickBot="1" x14ac:dyDescent="0.3">
      <c r="B226" s="38"/>
      <c r="G226" s="68"/>
      <c r="I226" s="148"/>
      <c r="J226" s="140"/>
      <c r="K226" s="140"/>
      <c r="L226" s="140"/>
      <c r="N226" s="135"/>
      <c r="AE226" s="141"/>
      <c r="AF226" s="141"/>
      <c r="AG226" s="141"/>
      <c r="AH226" s="141"/>
    </row>
    <row r="227" spans="2:34" ht="15.75" thickBot="1" x14ac:dyDescent="0.3">
      <c r="B227" s="38"/>
      <c r="G227" s="68"/>
      <c r="I227" s="148"/>
      <c r="J227" s="140"/>
      <c r="K227" s="140"/>
      <c r="L227" s="140"/>
      <c r="N227" s="135"/>
      <c r="AE227" s="141"/>
      <c r="AF227" s="141"/>
      <c r="AG227" s="141"/>
      <c r="AH227" s="141"/>
    </row>
    <row r="228" spans="2:34" ht="15.75" thickBot="1" x14ac:dyDescent="0.3">
      <c r="B228" s="38"/>
      <c r="G228" s="68"/>
      <c r="I228" s="148"/>
      <c r="J228" s="140"/>
      <c r="K228" s="140"/>
      <c r="L228" s="140"/>
      <c r="N228" s="135"/>
      <c r="AE228" s="141"/>
      <c r="AF228" s="141"/>
      <c r="AG228" s="141"/>
      <c r="AH228" s="141"/>
    </row>
    <row r="229" spans="2:34" ht="15.75" thickBot="1" x14ac:dyDescent="0.3">
      <c r="B229" s="38"/>
      <c r="G229" s="68"/>
      <c r="I229" s="148"/>
      <c r="J229" s="140"/>
      <c r="K229" s="140"/>
      <c r="L229" s="140"/>
      <c r="N229" s="135"/>
      <c r="AE229" s="141"/>
      <c r="AF229" s="141"/>
      <c r="AG229" s="141"/>
      <c r="AH229" s="141"/>
    </row>
    <row r="230" spans="2:34" ht="15.75" thickBot="1" x14ac:dyDescent="0.3">
      <c r="B230" s="38"/>
      <c r="G230" s="68"/>
      <c r="I230" s="148"/>
      <c r="J230" s="140"/>
      <c r="K230" s="140"/>
      <c r="L230" s="140"/>
      <c r="N230" s="135"/>
      <c r="AE230" s="141"/>
      <c r="AF230" s="141"/>
      <c r="AG230" s="141"/>
      <c r="AH230" s="141"/>
    </row>
    <row r="231" spans="2:34" ht="15.75" thickBot="1" x14ac:dyDescent="0.3">
      <c r="B231" s="38"/>
      <c r="G231" s="68"/>
      <c r="I231" s="148"/>
      <c r="J231" s="140"/>
      <c r="K231" s="140"/>
      <c r="L231" s="140"/>
      <c r="N231" s="135"/>
      <c r="AE231" s="141"/>
      <c r="AF231" s="141"/>
      <c r="AG231" s="141"/>
      <c r="AH231" s="141"/>
    </row>
    <row r="232" spans="2:34" ht="15.75" thickBot="1" x14ac:dyDescent="0.3">
      <c r="B232" s="38"/>
      <c r="G232" s="68"/>
      <c r="I232" s="148"/>
      <c r="J232" s="140"/>
      <c r="K232" s="140"/>
      <c r="L232" s="140"/>
      <c r="N232" s="135"/>
      <c r="AE232" s="141"/>
      <c r="AF232" s="141"/>
      <c r="AG232" s="141"/>
      <c r="AH232" s="141"/>
    </row>
    <row r="233" spans="2:34" ht="15.75" thickBot="1" x14ac:dyDescent="0.3">
      <c r="B233" s="38"/>
      <c r="G233" s="68"/>
      <c r="I233" s="148"/>
      <c r="J233" s="140"/>
      <c r="K233" s="140"/>
      <c r="L233" s="140"/>
      <c r="N233" s="135"/>
      <c r="AE233" s="141"/>
      <c r="AF233" s="141"/>
      <c r="AG233" s="141"/>
      <c r="AH233" s="141"/>
    </row>
    <row r="234" spans="2:34" ht="15.75" thickBot="1" x14ac:dyDescent="0.3">
      <c r="B234" s="38"/>
      <c r="G234" s="68"/>
      <c r="I234" s="148"/>
      <c r="J234" s="140"/>
      <c r="K234" s="140"/>
      <c r="L234" s="140"/>
      <c r="N234" s="135"/>
      <c r="AE234" s="141"/>
      <c r="AF234" s="141"/>
      <c r="AG234" s="141"/>
      <c r="AH234" s="141"/>
    </row>
    <row r="235" spans="2:34" ht="15.75" thickBot="1" x14ac:dyDescent="0.3">
      <c r="B235" s="38"/>
      <c r="G235" s="68"/>
      <c r="I235" s="148"/>
      <c r="J235" s="140"/>
      <c r="K235" s="140"/>
      <c r="L235" s="140"/>
      <c r="N235" s="135"/>
      <c r="AE235" s="141"/>
      <c r="AF235" s="141"/>
      <c r="AG235" s="141"/>
      <c r="AH235" s="141"/>
    </row>
    <row r="236" spans="2:34" ht="15.75" thickBot="1" x14ac:dyDescent="0.3">
      <c r="B236" s="38"/>
      <c r="G236" s="68"/>
      <c r="I236" s="148"/>
      <c r="J236" s="140"/>
      <c r="K236" s="140"/>
      <c r="L236" s="140"/>
      <c r="N236" s="135"/>
      <c r="AE236" s="141"/>
      <c r="AF236" s="141"/>
      <c r="AG236" s="141"/>
      <c r="AH236" s="141"/>
    </row>
    <row r="237" spans="2:34" ht="15.75" thickBot="1" x14ac:dyDescent="0.3">
      <c r="B237" s="38"/>
      <c r="G237" s="68"/>
      <c r="I237" s="148"/>
      <c r="J237" s="140"/>
      <c r="K237" s="140"/>
      <c r="L237" s="140"/>
      <c r="N237" s="135"/>
      <c r="AE237" s="141"/>
      <c r="AF237" s="141"/>
      <c r="AG237" s="141"/>
      <c r="AH237" s="141"/>
    </row>
    <row r="238" spans="2:34" ht="15.75" thickBot="1" x14ac:dyDescent="0.3">
      <c r="B238" s="38"/>
      <c r="G238" s="68"/>
      <c r="I238" s="148"/>
      <c r="J238" s="140"/>
      <c r="K238" s="140"/>
      <c r="L238" s="140"/>
      <c r="N238" s="135"/>
      <c r="AE238" s="141"/>
      <c r="AF238" s="141"/>
      <c r="AG238" s="141"/>
      <c r="AH238" s="141"/>
    </row>
    <row r="239" spans="2:34" ht="15.75" thickBot="1" x14ac:dyDescent="0.3">
      <c r="B239" s="38"/>
      <c r="G239" s="68"/>
      <c r="I239" s="148"/>
      <c r="J239" s="140"/>
      <c r="K239" s="140"/>
      <c r="L239" s="140"/>
      <c r="N239" s="135"/>
      <c r="AE239" s="141"/>
      <c r="AF239" s="141"/>
      <c r="AG239" s="141"/>
      <c r="AH239" s="141"/>
    </row>
    <row r="240" spans="2:34" ht="15.75" thickBot="1" x14ac:dyDescent="0.3">
      <c r="G240" s="68"/>
      <c r="I240" s="148"/>
      <c r="J240" s="140"/>
      <c r="K240" s="140"/>
      <c r="L240" s="140"/>
      <c r="AE240" s="141"/>
      <c r="AF240" s="141"/>
      <c r="AG240" s="141"/>
      <c r="AH240" s="141"/>
    </row>
    <row r="241" spans="7:34" ht="15.75" thickBot="1" x14ac:dyDescent="0.3">
      <c r="G241" s="68"/>
      <c r="I241" s="148"/>
      <c r="J241" s="140"/>
      <c r="K241" s="140"/>
      <c r="L241" s="140"/>
      <c r="AE241" s="141"/>
      <c r="AF241" s="141"/>
      <c r="AG241" s="141"/>
      <c r="AH241" s="141"/>
    </row>
    <row r="242" spans="7:34" ht="15.75" thickBot="1" x14ac:dyDescent="0.3">
      <c r="G242" s="68"/>
      <c r="I242" s="148"/>
      <c r="J242" s="140"/>
      <c r="K242" s="140"/>
      <c r="L242" s="140"/>
      <c r="AE242" s="141"/>
      <c r="AF242" s="141"/>
      <c r="AG242" s="141"/>
      <c r="AH242" s="141"/>
    </row>
    <row r="243" spans="7:34" ht="15.75" thickBot="1" x14ac:dyDescent="0.3">
      <c r="G243" s="68"/>
      <c r="I243" s="148"/>
      <c r="J243" s="140"/>
      <c r="K243" s="140"/>
      <c r="L243" s="140"/>
      <c r="AE243" s="141"/>
      <c r="AF243" s="141"/>
      <c r="AG243" s="141"/>
      <c r="AH243" s="141"/>
    </row>
    <row r="244" spans="7:34" ht="15.75" thickBot="1" x14ac:dyDescent="0.3">
      <c r="G244" s="68"/>
      <c r="I244" s="148"/>
      <c r="J244" s="140"/>
      <c r="K244" s="140"/>
      <c r="L244" s="140"/>
      <c r="AE244" s="141"/>
      <c r="AF244" s="141"/>
      <c r="AG244" s="141"/>
      <c r="AH244" s="141"/>
    </row>
    <row r="245" spans="7:34" ht="15.75" thickBot="1" x14ac:dyDescent="0.3">
      <c r="G245" s="68"/>
      <c r="I245" s="148"/>
      <c r="J245" s="140"/>
      <c r="K245" s="140"/>
      <c r="L245" s="140"/>
      <c r="AE245" s="141"/>
      <c r="AF245" s="141"/>
      <c r="AG245" s="141"/>
      <c r="AH245" s="141"/>
    </row>
    <row r="246" spans="7:34" ht="15.75" thickBot="1" x14ac:dyDescent="0.3">
      <c r="G246" s="68"/>
      <c r="I246" s="148"/>
      <c r="J246" s="140"/>
      <c r="K246" s="140"/>
      <c r="L246" s="140"/>
      <c r="AE246" s="141"/>
      <c r="AF246" s="141"/>
      <c r="AG246" s="141"/>
      <c r="AH246" s="141"/>
    </row>
    <row r="247" spans="7:34" ht="15.75" thickBot="1" x14ac:dyDescent="0.3">
      <c r="G247" s="68"/>
      <c r="I247" s="148"/>
      <c r="J247" s="140"/>
      <c r="K247" s="140"/>
      <c r="L247" s="140"/>
      <c r="AE247" s="141"/>
      <c r="AF247" s="141"/>
      <c r="AG247" s="141"/>
      <c r="AH247" s="141"/>
    </row>
    <row r="248" spans="7:34" ht="15.75" thickBot="1" x14ac:dyDescent="0.3">
      <c r="G248" s="68"/>
      <c r="I248" s="148"/>
      <c r="J248" s="140"/>
      <c r="K248" s="140"/>
      <c r="L248" s="140"/>
      <c r="AE248" s="141"/>
      <c r="AF248" s="141"/>
      <c r="AG248" s="141"/>
      <c r="AH248" s="141"/>
    </row>
    <row r="249" spans="7:34" ht="15.75" thickBot="1" x14ac:dyDescent="0.3">
      <c r="G249" s="68"/>
      <c r="I249" s="148"/>
      <c r="J249" s="140"/>
      <c r="K249" s="140"/>
      <c r="L249" s="140"/>
      <c r="AE249" s="141"/>
      <c r="AF249" s="141"/>
    </row>
    <row r="250" spans="7:34" ht="15.75" thickBot="1" x14ac:dyDescent="0.3">
      <c r="G250" s="68"/>
      <c r="I250" s="148"/>
      <c r="J250" s="140"/>
      <c r="K250" s="140"/>
      <c r="L250" s="140"/>
      <c r="AE250" s="141"/>
      <c r="AF250" s="141"/>
    </row>
    <row r="251" spans="7:34" ht="15.75" thickBot="1" x14ac:dyDescent="0.3">
      <c r="G251" s="68"/>
      <c r="I251" s="148"/>
      <c r="J251" s="140"/>
      <c r="K251" s="140"/>
      <c r="L251" s="140"/>
      <c r="AE251" s="141"/>
      <c r="AF251" s="141"/>
    </row>
    <row r="252" spans="7:34" ht="15.75" thickBot="1" x14ac:dyDescent="0.3">
      <c r="G252" s="68"/>
      <c r="I252" s="148"/>
      <c r="J252" s="140"/>
      <c r="K252" s="140"/>
      <c r="L252" s="140"/>
      <c r="AE252" s="141"/>
      <c r="AF252" s="141"/>
    </row>
    <row r="253" spans="7:34" ht="15.75" thickBot="1" x14ac:dyDescent="0.3">
      <c r="G253" s="68"/>
      <c r="I253" s="148"/>
      <c r="J253" s="140"/>
      <c r="K253" s="140"/>
      <c r="L253" s="140"/>
      <c r="AE253" s="141"/>
      <c r="AF253" s="141"/>
    </row>
    <row r="254" spans="7:34" ht="15.75" thickBot="1" x14ac:dyDescent="0.3">
      <c r="G254" s="68"/>
      <c r="I254" s="148"/>
      <c r="J254" s="140"/>
      <c r="K254" s="140"/>
      <c r="L254" s="140"/>
      <c r="AE254" s="141"/>
      <c r="AF254" s="141"/>
    </row>
    <row r="255" spans="7:34" ht="15.75" thickBot="1" x14ac:dyDescent="0.3">
      <c r="G255" s="68"/>
      <c r="I255" s="148"/>
      <c r="J255" s="140"/>
      <c r="K255" s="140"/>
      <c r="L255" s="140"/>
      <c r="AE255" s="141"/>
      <c r="AF255" s="141"/>
    </row>
    <row r="256" spans="7:34" ht="15.75" thickBot="1" x14ac:dyDescent="0.3">
      <c r="G256" s="68"/>
      <c r="I256" s="148"/>
      <c r="J256" s="140"/>
      <c r="K256" s="140"/>
      <c r="L256" s="140"/>
      <c r="AE256" s="141"/>
      <c r="AF256" s="141"/>
    </row>
    <row r="257" spans="7:32" ht="15.75" thickBot="1" x14ac:dyDescent="0.3">
      <c r="G257" s="68"/>
      <c r="I257" s="148"/>
      <c r="J257" s="140"/>
      <c r="K257" s="140"/>
      <c r="L257" s="140"/>
      <c r="AE257" s="141"/>
      <c r="AF257" s="141"/>
    </row>
    <row r="258" spans="7:32" ht="15.75" thickBot="1" x14ac:dyDescent="0.3">
      <c r="G258" s="68"/>
      <c r="I258" s="148"/>
      <c r="J258" s="140"/>
      <c r="K258" s="140"/>
      <c r="L258" s="140"/>
      <c r="AE258" s="141"/>
      <c r="AF258" s="141"/>
    </row>
    <row r="259" spans="7:32" ht="15.75" thickBot="1" x14ac:dyDescent="0.3">
      <c r="G259" s="68"/>
      <c r="I259" s="148"/>
      <c r="J259" s="140"/>
      <c r="K259" s="140"/>
      <c r="L259" s="140"/>
      <c r="AE259" s="141"/>
      <c r="AF259" s="141"/>
    </row>
    <row r="260" spans="7:32" ht="15.75" thickBot="1" x14ac:dyDescent="0.3">
      <c r="G260" s="68"/>
      <c r="I260" s="148"/>
      <c r="J260" s="140"/>
      <c r="K260" s="140"/>
      <c r="L260" s="140"/>
      <c r="AE260" s="141"/>
      <c r="AF260" s="141"/>
    </row>
    <row r="261" spans="7:32" ht="15.75" thickBot="1" x14ac:dyDescent="0.3">
      <c r="G261" s="68"/>
      <c r="I261" s="148"/>
      <c r="J261" s="140"/>
      <c r="K261" s="140"/>
      <c r="L261" s="140"/>
      <c r="AE261" s="141"/>
      <c r="AF261" s="141"/>
    </row>
    <row r="262" spans="7:32" ht="15.75" thickBot="1" x14ac:dyDescent="0.3">
      <c r="G262" s="68"/>
      <c r="I262" s="148"/>
      <c r="J262" s="140"/>
      <c r="K262" s="140"/>
      <c r="L262" s="140"/>
      <c r="AE262" s="141"/>
      <c r="AF262" s="141"/>
    </row>
    <row r="263" spans="7:32" ht="15.75" thickBot="1" x14ac:dyDescent="0.3">
      <c r="G263" s="68"/>
      <c r="I263" s="148"/>
      <c r="J263" s="140"/>
      <c r="K263" s="140"/>
      <c r="L263" s="140"/>
      <c r="AE263" s="141"/>
      <c r="AF263" s="141"/>
    </row>
    <row r="264" spans="7:32" ht="15.75" thickBot="1" x14ac:dyDescent="0.3">
      <c r="G264" s="68"/>
      <c r="I264" s="148"/>
      <c r="J264" s="140"/>
      <c r="K264" s="140"/>
      <c r="L264" s="140"/>
      <c r="AE264" s="141"/>
      <c r="AF264" s="141"/>
    </row>
    <row r="265" spans="7:32" ht="15.75" thickBot="1" x14ac:dyDescent="0.3">
      <c r="G265" s="68"/>
      <c r="I265" s="148"/>
      <c r="J265" s="140"/>
      <c r="K265" s="140"/>
      <c r="L265" s="140"/>
      <c r="AE265" s="141"/>
      <c r="AF265" s="141"/>
    </row>
    <row r="266" spans="7:32" ht="15.75" thickBot="1" x14ac:dyDescent="0.3">
      <c r="G266" s="68"/>
      <c r="I266" s="148"/>
      <c r="J266" s="140"/>
      <c r="K266" s="140"/>
      <c r="L266" s="140"/>
      <c r="AE266" s="141"/>
      <c r="AF266" s="141"/>
    </row>
    <row r="267" spans="7:32" ht="15.75" thickBot="1" x14ac:dyDescent="0.3">
      <c r="G267" s="68"/>
      <c r="I267" s="148"/>
      <c r="J267" s="140"/>
      <c r="K267" s="140"/>
      <c r="L267" s="140"/>
      <c r="AE267" s="141"/>
      <c r="AF267" s="141"/>
    </row>
    <row r="268" spans="7:32" ht="15.75" thickBot="1" x14ac:dyDescent="0.3">
      <c r="G268" s="68"/>
      <c r="I268" s="148"/>
      <c r="J268" s="140"/>
      <c r="K268" s="140"/>
      <c r="L268" s="140"/>
      <c r="AE268" s="141"/>
      <c r="AF268" s="141"/>
    </row>
    <row r="269" spans="7:32" ht="15.75" thickBot="1" x14ac:dyDescent="0.3">
      <c r="G269" s="68"/>
      <c r="I269" s="148"/>
      <c r="J269" s="140"/>
      <c r="K269" s="140"/>
      <c r="L269" s="140"/>
      <c r="AE269" s="141"/>
      <c r="AF269" s="141"/>
    </row>
    <row r="270" spans="7:32" ht="15.75" thickBot="1" x14ac:dyDescent="0.3">
      <c r="G270" s="68"/>
      <c r="I270" s="148"/>
      <c r="J270" s="140"/>
      <c r="K270" s="140"/>
      <c r="L270" s="140"/>
      <c r="AE270" s="141"/>
      <c r="AF270" s="141"/>
    </row>
    <row r="271" spans="7:32" ht="15.75" thickBot="1" x14ac:dyDescent="0.3">
      <c r="G271" s="68"/>
      <c r="I271" s="148"/>
      <c r="J271" s="140"/>
      <c r="K271" s="140"/>
      <c r="L271" s="140"/>
      <c r="AE271" s="141"/>
      <c r="AF271" s="141"/>
    </row>
    <row r="272" spans="7:32" ht="15.75" thickBot="1" x14ac:dyDescent="0.3">
      <c r="G272" s="68"/>
      <c r="I272" s="148"/>
      <c r="J272" s="140"/>
      <c r="K272" s="140"/>
      <c r="L272" s="140"/>
      <c r="AE272" s="141"/>
      <c r="AF272" s="141"/>
    </row>
    <row r="273" spans="7:32" ht="15.75" thickBot="1" x14ac:dyDescent="0.3">
      <c r="G273" s="68"/>
      <c r="I273" s="148"/>
      <c r="J273" s="140"/>
      <c r="K273" s="140"/>
      <c r="L273" s="140"/>
      <c r="AE273" s="141"/>
      <c r="AF273" s="141"/>
    </row>
    <row r="274" spans="7:32" ht="15.75" thickBot="1" x14ac:dyDescent="0.3">
      <c r="G274" s="68"/>
      <c r="I274" s="148"/>
      <c r="J274" s="140"/>
      <c r="K274" s="140"/>
      <c r="L274" s="140"/>
      <c r="AE274" s="141"/>
      <c r="AF274" s="141"/>
    </row>
    <row r="275" spans="7:32" ht="15.75" thickBot="1" x14ac:dyDescent="0.3">
      <c r="G275" s="68"/>
      <c r="I275" s="148"/>
      <c r="J275" s="140"/>
      <c r="K275" s="140"/>
      <c r="L275" s="140"/>
      <c r="AE275" s="141"/>
      <c r="AF275" s="141"/>
    </row>
    <row r="276" spans="7:32" ht="15.75" thickBot="1" x14ac:dyDescent="0.3">
      <c r="G276" s="68"/>
      <c r="I276" s="148"/>
      <c r="J276" s="140"/>
      <c r="K276" s="140"/>
      <c r="L276" s="140"/>
      <c r="AE276" s="141"/>
      <c r="AF276" s="141"/>
    </row>
    <row r="277" spans="7:32" ht="15.75" thickBot="1" x14ac:dyDescent="0.3">
      <c r="G277" s="68"/>
      <c r="I277" s="148"/>
      <c r="J277" s="140"/>
      <c r="K277" s="140"/>
      <c r="L277" s="140"/>
      <c r="AE277" s="141"/>
      <c r="AF277" s="141"/>
    </row>
    <row r="278" spans="7:32" ht="15.75" thickBot="1" x14ac:dyDescent="0.3">
      <c r="G278" s="68"/>
      <c r="I278" s="148"/>
      <c r="J278" s="140"/>
      <c r="K278" s="140"/>
      <c r="L278" s="140"/>
      <c r="AE278" s="141"/>
      <c r="AF278" s="141"/>
    </row>
    <row r="279" spans="7:32" ht="15.75" thickBot="1" x14ac:dyDescent="0.3">
      <c r="G279" s="68"/>
      <c r="I279" s="148"/>
      <c r="J279" s="140"/>
      <c r="K279" s="140"/>
      <c r="L279" s="140"/>
      <c r="AE279" s="141"/>
      <c r="AF279" s="141"/>
    </row>
    <row r="280" spans="7:32" ht="15.75" thickBot="1" x14ac:dyDescent="0.3">
      <c r="G280" s="68"/>
      <c r="I280" s="148"/>
      <c r="J280" s="140"/>
      <c r="K280" s="140"/>
      <c r="L280" s="140"/>
      <c r="AE280" s="141"/>
      <c r="AF280" s="141"/>
    </row>
    <row r="281" spans="7:32" ht="15.75" thickBot="1" x14ac:dyDescent="0.3">
      <c r="G281" s="68"/>
      <c r="I281" s="148"/>
      <c r="J281" s="140"/>
      <c r="K281" s="140"/>
      <c r="L281" s="140"/>
      <c r="AE281" s="141"/>
      <c r="AF281" s="141"/>
    </row>
    <row r="282" spans="7:32" ht="15.75" thickBot="1" x14ac:dyDescent="0.3">
      <c r="G282" s="68"/>
      <c r="I282" s="148"/>
      <c r="J282" s="140"/>
      <c r="K282" s="140"/>
      <c r="L282" s="140"/>
      <c r="AE282" s="141"/>
      <c r="AF282" s="141"/>
    </row>
    <row r="283" spans="7:32" ht="15.75" thickBot="1" x14ac:dyDescent="0.3">
      <c r="G283" s="68"/>
      <c r="I283" s="148"/>
      <c r="J283" s="140"/>
      <c r="K283" s="140"/>
      <c r="L283" s="140"/>
      <c r="AE283" s="141"/>
      <c r="AF283" s="141"/>
    </row>
    <row r="284" spans="7:32" ht="15.75" thickBot="1" x14ac:dyDescent="0.3">
      <c r="G284" s="68"/>
      <c r="I284" s="148"/>
      <c r="J284" s="140"/>
      <c r="K284" s="140"/>
      <c r="L284" s="140"/>
      <c r="AE284" s="141"/>
      <c r="AF284" s="141"/>
    </row>
    <row r="285" spans="7:32" ht="15.75" thickBot="1" x14ac:dyDescent="0.3">
      <c r="G285" s="68"/>
      <c r="I285" s="148"/>
      <c r="J285" s="140"/>
      <c r="K285" s="140"/>
      <c r="L285" s="140"/>
      <c r="AE285" s="141"/>
      <c r="AF285" s="141"/>
    </row>
    <row r="286" spans="7:32" ht="15.75" thickBot="1" x14ac:dyDescent="0.3">
      <c r="G286" s="68"/>
      <c r="I286" s="148"/>
      <c r="J286" s="140"/>
      <c r="K286" s="140"/>
      <c r="L286" s="140"/>
      <c r="AE286" s="141"/>
      <c r="AF286" s="141"/>
    </row>
    <row r="287" spans="7:32" ht="15.75" thickBot="1" x14ac:dyDescent="0.3">
      <c r="G287" s="68"/>
      <c r="I287" s="148"/>
      <c r="J287" s="140"/>
      <c r="K287" s="140"/>
      <c r="L287" s="140"/>
      <c r="AE287" s="141"/>
      <c r="AF287" s="141"/>
    </row>
    <row r="288" spans="7:32" ht="15.75" thickBot="1" x14ac:dyDescent="0.3">
      <c r="G288" s="68"/>
      <c r="I288" s="148"/>
      <c r="J288" s="140"/>
      <c r="K288" s="140"/>
      <c r="L288" s="140"/>
      <c r="AE288" s="141"/>
      <c r="AF288" s="141"/>
    </row>
    <row r="289" spans="7:32" ht="15.75" thickBot="1" x14ac:dyDescent="0.3">
      <c r="G289" s="68"/>
      <c r="I289" s="148"/>
      <c r="J289" s="140"/>
      <c r="K289" s="140"/>
      <c r="L289" s="140"/>
      <c r="AE289" s="141"/>
      <c r="AF289" s="141"/>
    </row>
    <row r="290" spans="7:32" ht="15.75" thickBot="1" x14ac:dyDescent="0.3">
      <c r="G290" s="68"/>
      <c r="I290" s="148"/>
      <c r="J290" s="140"/>
      <c r="K290" s="140"/>
      <c r="L290" s="140"/>
      <c r="AE290" s="141"/>
      <c r="AF290" s="141"/>
    </row>
    <row r="291" spans="7:32" ht="15.75" thickBot="1" x14ac:dyDescent="0.3">
      <c r="G291" s="68"/>
      <c r="I291" s="148"/>
      <c r="J291" s="140"/>
      <c r="K291" s="140"/>
      <c r="L291" s="140"/>
      <c r="AE291" s="141"/>
      <c r="AF291" s="141"/>
    </row>
    <row r="292" spans="7:32" ht="15.75" thickBot="1" x14ac:dyDescent="0.3">
      <c r="G292" s="68"/>
      <c r="I292" s="148"/>
      <c r="J292" s="140"/>
      <c r="K292" s="140"/>
      <c r="L292" s="140"/>
      <c r="AE292" s="141"/>
      <c r="AF292" s="141"/>
    </row>
    <row r="293" spans="7:32" ht="15.75" thickBot="1" x14ac:dyDescent="0.3">
      <c r="G293" s="68"/>
      <c r="I293" s="148"/>
      <c r="J293" s="140"/>
      <c r="K293" s="140"/>
      <c r="L293" s="140"/>
      <c r="AE293" s="141"/>
      <c r="AF293" s="141"/>
    </row>
    <row r="294" spans="7:32" ht="15.75" thickBot="1" x14ac:dyDescent="0.3">
      <c r="G294" s="68"/>
      <c r="I294" s="148"/>
      <c r="J294" s="140"/>
      <c r="K294" s="140"/>
      <c r="L294" s="140"/>
      <c r="AE294" s="141"/>
      <c r="AF294" s="141"/>
    </row>
    <row r="295" spans="7:32" ht="15.75" thickBot="1" x14ac:dyDescent="0.3">
      <c r="G295" s="68"/>
      <c r="I295" s="148"/>
      <c r="J295" s="140"/>
      <c r="K295" s="140"/>
      <c r="L295" s="140"/>
      <c r="AE295" s="141"/>
      <c r="AF295" s="141"/>
    </row>
    <row r="296" spans="7:32" ht="15.75" thickBot="1" x14ac:dyDescent="0.3">
      <c r="G296" s="68"/>
      <c r="I296" s="148"/>
      <c r="J296" s="140"/>
      <c r="K296" s="140"/>
      <c r="L296" s="140"/>
      <c r="AE296" s="141"/>
      <c r="AF296" s="141"/>
    </row>
    <row r="297" spans="7:32" ht="15.75" thickBot="1" x14ac:dyDescent="0.3">
      <c r="G297" s="68"/>
      <c r="I297" s="148"/>
      <c r="J297" s="140"/>
      <c r="K297" s="140"/>
      <c r="L297" s="140"/>
      <c r="AE297" s="141"/>
      <c r="AF297" s="141"/>
    </row>
    <row r="298" spans="7:32" ht="15.75" thickBot="1" x14ac:dyDescent="0.3">
      <c r="G298" s="68"/>
      <c r="I298" s="148"/>
      <c r="J298" s="140"/>
      <c r="K298" s="140"/>
      <c r="L298" s="140"/>
      <c r="AE298" s="141"/>
      <c r="AF298" s="141"/>
    </row>
    <row r="299" spans="7:32" ht="15.75" thickBot="1" x14ac:dyDescent="0.3">
      <c r="G299" s="68"/>
      <c r="I299" s="148"/>
      <c r="J299" s="140"/>
      <c r="K299" s="140"/>
      <c r="L299" s="140"/>
      <c r="AE299" s="141"/>
      <c r="AF299" s="141"/>
    </row>
    <row r="300" spans="7:32" ht="15.75" thickBot="1" x14ac:dyDescent="0.3">
      <c r="G300" s="68"/>
      <c r="I300" s="148"/>
      <c r="J300" s="140"/>
      <c r="K300" s="140"/>
      <c r="L300" s="140"/>
      <c r="AE300" s="141"/>
      <c r="AF300" s="141"/>
    </row>
    <row r="301" spans="7:32" ht="15.75" thickBot="1" x14ac:dyDescent="0.3">
      <c r="G301" s="68"/>
      <c r="I301" s="148"/>
      <c r="J301" s="140"/>
      <c r="K301" s="140"/>
      <c r="L301" s="140"/>
      <c r="AE301" s="141"/>
      <c r="AF301" s="141"/>
    </row>
    <row r="302" spans="7:32" ht="15.75" thickBot="1" x14ac:dyDescent="0.3">
      <c r="G302" s="68"/>
      <c r="I302" s="148"/>
      <c r="J302" s="140"/>
      <c r="K302" s="140"/>
      <c r="L302" s="140"/>
      <c r="AE302" s="141"/>
      <c r="AF302" s="141"/>
    </row>
    <row r="303" spans="7:32" ht="15.75" thickBot="1" x14ac:dyDescent="0.3">
      <c r="G303" s="68"/>
      <c r="I303" s="148"/>
      <c r="J303" s="140"/>
      <c r="K303" s="140"/>
      <c r="L303" s="140"/>
      <c r="AE303" s="141"/>
      <c r="AF303" s="141"/>
    </row>
    <row r="304" spans="7:32" ht="15.75" thickBot="1" x14ac:dyDescent="0.3">
      <c r="G304" s="68"/>
      <c r="I304" s="148"/>
      <c r="J304" s="140"/>
      <c r="K304" s="140"/>
      <c r="L304" s="140"/>
      <c r="AE304" s="141"/>
      <c r="AF304" s="141"/>
    </row>
    <row r="305" spans="7:32" ht="15.75" thickBot="1" x14ac:dyDescent="0.3">
      <c r="G305" s="68"/>
      <c r="I305" s="148"/>
      <c r="J305" s="140"/>
      <c r="K305" s="140"/>
      <c r="L305" s="140"/>
      <c r="AE305" s="141"/>
      <c r="AF305" s="141"/>
    </row>
    <row r="306" spans="7:32" ht="15.75" thickBot="1" x14ac:dyDescent="0.3">
      <c r="G306" s="68"/>
      <c r="I306" s="148"/>
      <c r="J306" s="140"/>
      <c r="K306" s="140"/>
      <c r="L306" s="140"/>
      <c r="AE306" s="141"/>
      <c r="AF306" s="141"/>
    </row>
    <row r="307" spans="7:32" ht="15.75" thickBot="1" x14ac:dyDescent="0.3">
      <c r="G307" s="68"/>
      <c r="I307" s="148"/>
      <c r="J307" s="140"/>
      <c r="K307" s="140"/>
      <c r="L307" s="140"/>
      <c r="AE307" s="141"/>
      <c r="AF307" s="141"/>
    </row>
    <row r="308" spans="7:32" ht="15.75" thickBot="1" x14ac:dyDescent="0.3">
      <c r="G308" s="68"/>
      <c r="I308" s="148"/>
      <c r="J308" s="140"/>
      <c r="K308" s="140"/>
      <c r="L308" s="140"/>
      <c r="AE308" s="141"/>
      <c r="AF308" s="141"/>
    </row>
    <row r="309" spans="7:32" ht="15.75" thickBot="1" x14ac:dyDescent="0.3">
      <c r="G309" s="68"/>
      <c r="I309" s="148"/>
      <c r="J309" s="140"/>
      <c r="K309" s="140"/>
      <c r="L309" s="140"/>
      <c r="AE309" s="141"/>
      <c r="AF309" s="141"/>
    </row>
    <row r="310" spans="7:32" ht="15.75" thickBot="1" x14ac:dyDescent="0.3">
      <c r="G310" s="68"/>
      <c r="I310" s="148"/>
      <c r="J310" s="140"/>
      <c r="K310" s="140"/>
      <c r="L310" s="140"/>
      <c r="AE310" s="141"/>
      <c r="AF310" s="141"/>
    </row>
    <row r="311" spans="7:32" ht="15.75" thickBot="1" x14ac:dyDescent="0.3">
      <c r="G311" s="68"/>
      <c r="I311" s="148"/>
      <c r="J311" s="140"/>
      <c r="K311" s="140"/>
      <c r="L311" s="140"/>
      <c r="AE311" s="141"/>
      <c r="AF311" s="141"/>
    </row>
    <row r="312" spans="7:32" ht="15.75" thickBot="1" x14ac:dyDescent="0.3">
      <c r="G312" s="68"/>
      <c r="I312" s="148"/>
      <c r="J312" s="140"/>
      <c r="K312" s="140"/>
      <c r="L312" s="140"/>
      <c r="AE312" s="141"/>
      <c r="AF312" s="141"/>
    </row>
    <row r="313" spans="7:32" ht="15.75" thickBot="1" x14ac:dyDescent="0.3">
      <c r="G313" s="68"/>
      <c r="I313" s="148"/>
      <c r="J313" s="140"/>
      <c r="K313" s="140"/>
      <c r="L313" s="140"/>
      <c r="AE313" s="141"/>
      <c r="AF313" s="141"/>
    </row>
    <row r="314" spans="7:32" ht="15.75" thickBot="1" x14ac:dyDescent="0.3">
      <c r="G314" s="68"/>
      <c r="I314" s="148"/>
      <c r="J314" s="140"/>
      <c r="K314" s="140"/>
      <c r="L314" s="140"/>
      <c r="AE314" s="141"/>
      <c r="AF314" s="141"/>
    </row>
    <row r="315" spans="7:32" ht="15.75" thickBot="1" x14ac:dyDescent="0.3">
      <c r="G315" s="68"/>
      <c r="I315" s="148"/>
      <c r="J315" s="140"/>
      <c r="K315" s="140"/>
      <c r="L315" s="140"/>
      <c r="AE315" s="141"/>
      <c r="AF315" s="141"/>
    </row>
    <row r="316" spans="7:32" ht="15.75" thickBot="1" x14ac:dyDescent="0.3">
      <c r="G316" s="68"/>
      <c r="I316" s="148"/>
      <c r="J316" s="140"/>
      <c r="K316" s="140"/>
      <c r="L316" s="140"/>
      <c r="AE316" s="141"/>
      <c r="AF316" s="141"/>
    </row>
    <row r="317" spans="7:32" x14ac:dyDescent="0.25">
      <c r="G317" s="68"/>
      <c r="I317" s="148"/>
      <c r="J317" s="140"/>
      <c r="K317" s="140"/>
      <c r="L317" s="140"/>
      <c r="AE317" s="141"/>
      <c r="AF317" s="141"/>
    </row>
    <row r="318" spans="7:32" x14ac:dyDescent="0.25">
      <c r="G318" s="68"/>
      <c r="J318" s="140"/>
      <c r="K318" s="140"/>
      <c r="L318" s="140"/>
      <c r="AE318" s="141"/>
      <c r="AF318" s="141"/>
    </row>
    <row r="319" spans="7:32" x14ac:dyDescent="0.25">
      <c r="G319" s="68"/>
      <c r="J319" s="140"/>
      <c r="K319" s="140"/>
      <c r="L319" s="140"/>
      <c r="AE319" s="141"/>
      <c r="AF319" s="141"/>
    </row>
    <row r="320" spans="7:32" x14ac:dyDescent="0.25">
      <c r="G320" s="68"/>
      <c r="J320" s="140"/>
      <c r="K320" s="140"/>
      <c r="L320" s="140"/>
      <c r="AE320" s="141"/>
      <c r="AF320" s="141"/>
    </row>
    <row r="321" spans="7:32" x14ac:dyDescent="0.25">
      <c r="G321" s="68"/>
      <c r="J321" s="140"/>
      <c r="K321" s="140"/>
      <c r="L321" s="140"/>
      <c r="AE321" s="141"/>
      <c r="AF321" s="141"/>
    </row>
    <row r="322" spans="7:32" x14ac:dyDescent="0.25">
      <c r="G322" s="68"/>
      <c r="J322" s="140"/>
      <c r="K322" s="140"/>
      <c r="L322" s="140"/>
      <c r="AE322" s="141"/>
      <c r="AF322" s="141"/>
    </row>
    <row r="323" spans="7:32" x14ac:dyDescent="0.25">
      <c r="G323" s="68"/>
      <c r="J323" s="140"/>
      <c r="K323" s="140"/>
      <c r="L323" s="140"/>
      <c r="AE323" s="141"/>
      <c r="AF323" s="141"/>
    </row>
    <row r="324" spans="7:32" x14ac:dyDescent="0.25">
      <c r="G324" s="68"/>
      <c r="J324" s="140"/>
      <c r="K324" s="140"/>
      <c r="L324" s="140"/>
      <c r="AE324" s="141"/>
      <c r="AF324" s="141"/>
    </row>
    <row r="325" spans="7:32" x14ac:dyDescent="0.25">
      <c r="G325" s="68"/>
      <c r="J325" s="140"/>
      <c r="K325" s="140"/>
      <c r="L325" s="140"/>
      <c r="AE325" s="141"/>
      <c r="AF325" s="141"/>
    </row>
    <row r="326" spans="7:32" x14ac:dyDescent="0.25">
      <c r="G326" s="68"/>
      <c r="J326" s="140"/>
      <c r="K326" s="140"/>
      <c r="L326" s="140"/>
      <c r="AE326" s="141"/>
      <c r="AF326" s="141"/>
    </row>
    <row r="327" spans="7:32" x14ac:dyDescent="0.25">
      <c r="G327" s="68"/>
      <c r="J327" s="140"/>
      <c r="K327" s="140"/>
      <c r="L327" s="140"/>
      <c r="AE327" s="141"/>
      <c r="AF327" s="141"/>
    </row>
    <row r="328" spans="7:32" x14ac:dyDescent="0.25">
      <c r="G328" s="68"/>
      <c r="J328" s="140"/>
      <c r="K328" s="140"/>
      <c r="L328" s="140"/>
      <c r="AE328" s="141"/>
      <c r="AF328" s="141"/>
    </row>
    <row r="329" spans="7:32" x14ac:dyDescent="0.25">
      <c r="G329" s="68"/>
      <c r="J329" s="140"/>
      <c r="K329" s="140"/>
      <c r="L329" s="140"/>
      <c r="AE329" s="141"/>
      <c r="AF329" s="141"/>
    </row>
    <row r="330" spans="7:32" x14ac:dyDescent="0.25">
      <c r="G330" s="68"/>
      <c r="J330" s="140"/>
      <c r="K330" s="140"/>
      <c r="L330" s="140"/>
      <c r="AE330" s="141"/>
      <c r="AF330" s="141"/>
    </row>
    <row r="331" spans="7:32" x14ac:dyDescent="0.25">
      <c r="G331" s="68"/>
      <c r="J331" s="140"/>
      <c r="K331" s="140"/>
      <c r="L331" s="140"/>
      <c r="AE331" s="141"/>
      <c r="AF331" s="141"/>
    </row>
    <row r="332" spans="7:32" x14ac:dyDescent="0.25">
      <c r="G332" s="68"/>
      <c r="J332" s="140"/>
      <c r="K332" s="140"/>
      <c r="L332" s="140"/>
      <c r="AE332" s="141"/>
      <c r="AF332" s="141"/>
    </row>
    <row r="333" spans="7:32" x14ac:dyDescent="0.25">
      <c r="G333" s="68"/>
      <c r="J333" s="140"/>
      <c r="K333" s="140"/>
      <c r="L333" s="140"/>
      <c r="AE333" s="141"/>
      <c r="AF333" s="141"/>
    </row>
    <row r="334" spans="7:32" x14ac:dyDescent="0.25">
      <c r="G334" s="68"/>
      <c r="J334" s="140"/>
      <c r="K334" s="140"/>
      <c r="L334" s="140"/>
      <c r="AE334" s="141"/>
      <c r="AF334" s="141"/>
    </row>
    <row r="335" spans="7:32" x14ac:dyDescent="0.25">
      <c r="G335" s="68"/>
      <c r="J335" s="140"/>
      <c r="K335" s="140"/>
      <c r="L335" s="140"/>
      <c r="AE335" s="141"/>
      <c r="AF335" s="141"/>
    </row>
    <row r="336" spans="7:32" x14ac:dyDescent="0.25">
      <c r="G336" s="68"/>
      <c r="J336" s="140"/>
      <c r="K336" s="140"/>
      <c r="L336" s="140"/>
      <c r="AE336" s="141"/>
      <c r="AF336" s="141"/>
    </row>
    <row r="337" spans="7:32" x14ac:dyDescent="0.25">
      <c r="G337" s="68"/>
      <c r="J337" s="140"/>
      <c r="K337" s="140"/>
      <c r="L337" s="140"/>
      <c r="AE337" s="141"/>
      <c r="AF337" s="141"/>
    </row>
    <row r="338" spans="7:32" x14ac:dyDescent="0.25">
      <c r="G338" s="68"/>
      <c r="J338" s="140"/>
      <c r="K338" s="140"/>
      <c r="L338" s="140"/>
      <c r="AE338" s="141"/>
      <c r="AF338" s="141"/>
    </row>
    <row r="339" spans="7:32" x14ac:dyDescent="0.25">
      <c r="G339" s="68"/>
      <c r="J339" s="140"/>
      <c r="K339" s="140"/>
      <c r="L339" s="140"/>
      <c r="AE339" s="141"/>
      <c r="AF339" s="141"/>
    </row>
    <row r="340" spans="7:32" x14ac:dyDescent="0.25">
      <c r="G340" s="68"/>
      <c r="J340" s="140"/>
      <c r="K340" s="140"/>
      <c r="L340" s="140"/>
      <c r="AE340" s="141"/>
      <c r="AF340" s="141"/>
    </row>
    <row r="341" spans="7:32" x14ac:dyDescent="0.25">
      <c r="G341" s="68"/>
      <c r="J341" s="140"/>
      <c r="K341" s="140"/>
      <c r="L341" s="140"/>
      <c r="AE341" s="141"/>
      <c r="AF341" s="141"/>
    </row>
    <row r="342" spans="7:32" x14ac:dyDescent="0.25">
      <c r="G342" s="68"/>
      <c r="J342" s="140"/>
      <c r="K342" s="140"/>
      <c r="L342" s="140"/>
      <c r="AE342" s="141"/>
      <c r="AF342" s="141"/>
    </row>
    <row r="343" spans="7:32" x14ac:dyDescent="0.25">
      <c r="G343" s="68"/>
      <c r="L343" s="140"/>
      <c r="AE343" s="141"/>
      <c r="AF343" s="141"/>
    </row>
    <row r="344" spans="7:32" x14ac:dyDescent="0.25">
      <c r="G344" s="68"/>
      <c r="L344" s="140"/>
      <c r="AE344" s="141"/>
      <c r="AF344" s="141"/>
    </row>
    <row r="345" spans="7:32" x14ac:dyDescent="0.25">
      <c r="G345" s="68"/>
      <c r="L345" s="140"/>
      <c r="AE345" s="141"/>
      <c r="AF345" s="141"/>
    </row>
    <row r="346" spans="7:32" x14ac:dyDescent="0.25">
      <c r="G346" s="68"/>
      <c r="L346" s="140"/>
      <c r="AE346" s="141"/>
      <c r="AF346" s="141"/>
    </row>
    <row r="347" spans="7:32" x14ac:dyDescent="0.25">
      <c r="G347" s="68"/>
      <c r="L347" s="140"/>
      <c r="AE347" s="141"/>
      <c r="AF347" s="141"/>
    </row>
    <row r="348" spans="7:32" x14ac:dyDescent="0.25">
      <c r="G348" s="68"/>
      <c r="L348" s="140"/>
      <c r="AE348" s="141"/>
      <c r="AF348" s="141"/>
    </row>
    <row r="349" spans="7:32" x14ac:dyDescent="0.25">
      <c r="G349" s="68"/>
      <c r="L349" s="140"/>
      <c r="AE349" s="141"/>
      <c r="AF349" s="141"/>
    </row>
    <row r="350" spans="7:32" x14ac:dyDescent="0.25">
      <c r="G350" s="68"/>
      <c r="L350" s="140"/>
      <c r="AE350" s="141"/>
      <c r="AF350" s="141"/>
    </row>
    <row r="351" spans="7:32" x14ac:dyDescent="0.25">
      <c r="G351" s="68"/>
      <c r="L351" s="140"/>
      <c r="AE351" s="141"/>
      <c r="AF351" s="141"/>
    </row>
    <row r="352" spans="7:32" x14ac:dyDescent="0.25">
      <c r="G352" s="68"/>
      <c r="L352" s="140"/>
      <c r="AE352" s="141"/>
      <c r="AF352" s="141"/>
    </row>
    <row r="353" spans="7:32" x14ac:dyDescent="0.25">
      <c r="G353" s="68"/>
      <c r="L353" s="140"/>
      <c r="AE353" s="141"/>
      <c r="AF353" s="141"/>
    </row>
    <row r="354" spans="7:32" x14ac:dyDescent="0.25">
      <c r="G354" s="68"/>
      <c r="L354" s="140"/>
      <c r="AE354" s="141"/>
      <c r="AF354" s="141"/>
    </row>
    <row r="355" spans="7:32" x14ac:dyDescent="0.25">
      <c r="G355" s="68"/>
      <c r="L355" s="140"/>
      <c r="AE355" s="141"/>
      <c r="AF355" s="141"/>
    </row>
    <row r="356" spans="7:32" x14ac:dyDescent="0.25">
      <c r="G356" s="68"/>
      <c r="L356" s="140"/>
      <c r="AE356" s="141"/>
      <c r="AF356" s="141"/>
    </row>
    <row r="357" spans="7:32" x14ac:dyDescent="0.25">
      <c r="G357" s="68"/>
      <c r="L357" s="140"/>
      <c r="AE357" s="141"/>
      <c r="AF357" s="141"/>
    </row>
    <row r="358" spans="7:32" x14ac:dyDescent="0.25">
      <c r="G358" s="68"/>
      <c r="L358" s="140"/>
      <c r="AE358" s="141"/>
      <c r="AF358" s="141"/>
    </row>
    <row r="359" spans="7:32" x14ac:dyDescent="0.25">
      <c r="G359" s="68"/>
      <c r="L359" s="140"/>
      <c r="AE359" s="141"/>
      <c r="AF359" s="141"/>
    </row>
    <row r="360" spans="7:32" x14ac:dyDescent="0.25">
      <c r="G360" s="68"/>
      <c r="L360" s="140"/>
      <c r="AE360" s="141"/>
      <c r="AF360" s="141"/>
    </row>
    <row r="361" spans="7:32" x14ac:dyDescent="0.25">
      <c r="G361" s="68"/>
      <c r="L361" s="140"/>
      <c r="AE361" s="141"/>
      <c r="AF361" s="141"/>
    </row>
    <row r="362" spans="7:32" x14ac:dyDescent="0.25">
      <c r="G362" s="68"/>
      <c r="L362" s="140"/>
      <c r="AE362" s="141"/>
      <c r="AF362" s="141"/>
    </row>
    <row r="363" spans="7:32" x14ac:dyDescent="0.25">
      <c r="G363" s="68"/>
      <c r="L363" s="140"/>
      <c r="AE363" s="141"/>
      <c r="AF363" s="141"/>
    </row>
    <row r="364" spans="7:32" x14ac:dyDescent="0.25">
      <c r="G364" s="68"/>
      <c r="L364" s="140"/>
      <c r="AE364" s="141"/>
      <c r="AF364" s="141"/>
    </row>
    <row r="365" spans="7:32" x14ac:dyDescent="0.25">
      <c r="G365" s="68"/>
      <c r="L365" s="140"/>
      <c r="AE365" s="141"/>
      <c r="AF365" s="141"/>
    </row>
    <row r="366" spans="7:32" x14ac:dyDescent="0.25">
      <c r="G366" s="68"/>
      <c r="L366" s="140"/>
      <c r="AE366" s="141"/>
      <c r="AF366" s="141"/>
    </row>
    <row r="367" spans="7:32" x14ac:dyDescent="0.25">
      <c r="G367" s="68"/>
      <c r="L367" s="140"/>
      <c r="AE367" s="141"/>
      <c r="AF367" s="141"/>
    </row>
    <row r="368" spans="7:32" x14ac:dyDescent="0.25">
      <c r="G368" s="68"/>
      <c r="L368" s="140"/>
      <c r="AE368" s="141"/>
      <c r="AF368" s="141"/>
    </row>
    <row r="369" spans="7:32" x14ac:dyDescent="0.25">
      <c r="G369" s="68"/>
      <c r="L369" s="140"/>
      <c r="AE369" s="141"/>
      <c r="AF369" s="141"/>
    </row>
    <row r="370" spans="7:32" x14ac:dyDescent="0.25">
      <c r="G370" s="68"/>
      <c r="L370" s="140"/>
      <c r="AE370" s="141"/>
      <c r="AF370" s="141"/>
    </row>
    <row r="371" spans="7:32" x14ac:dyDescent="0.25">
      <c r="G371" s="68"/>
      <c r="L371" s="140"/>
      <c r="AE371" s="141"/>
      <c r="AF371" s="141"/>
    </row>
    <row r="372" spans="7:32" x14ac:dyDescent="0.25">
      <c r="G372" s="68"/>
      <c r="L372" s="140"/>
      <c r="AE372" s="141"/>
      <c r="AF372" s="141"/>
    </row>
    <row r="373" spans="7:32" x14ac:dyDescent="0.25">
      <c r="G373" s="68"/>
      <c r="L373" s="140"/>
      <c r="AE373" s="141"/>
      <c r="AF373" s="141"/>
    </row>
    <row r="374" spans="7:32" x14ac:dyDescent="0.25">
      <c r="G374" s="68"/>
      <c r="L374" s="140"/>
      <c r="AE374" s="141"/>
      <c r="AF374" s="141"/>
    </row>
    <row r="375" spans="7:32" x14ac:dyDescent="0.25">
      <c r="G375" s="68"/>
      <c r="L375" s="140"/>
      <c r="AE375" s="141"/>
      <c r="AF375" s="141"/>
    </row>
    <row r="376" spans="7:32" x14ac:dyDescent="0.25">
      <c r="G376" s="68"/>
      <c r="L376" s="140"/>
      <c r="AE376" s="141"/>
      <c r="AF376" s="141"/>
    </row>
    <row r="377" spans="7:32" x14ac:dyDescent="0.25">
      <c r="G377" s="68"/>
      <c r="L377" s="140"/>
      <c r="AE377" s="141"/>
      <c r="AF377" s="141"/>
    </row>
    <row r="378" spans="7:32" x14ac:dyDescent="0.25">
      <c r="G378" s="68"/>
      <c r="L378" s="140"/>
      <c r="AE378" s="141"/>
      <c r="AF378" s="141"/>
    </row>
    <row r="379" spans="7:32" x14ac:dyDescent="0.25">
      <c r="G379" s="68"/>
      <c r="L379" s="140"/>
      <c r="AE379" s="141"/>
      <c r="AF379" s="141"/>
    </row>
    <row r="380" spans="7:32" x14ac:dyDescent="0.25">
      <c r="G380" s="68"/>
      <c r="L380" s="140"/>
      <c r="AE380" s="141"/>
      <c r="AF380" s="141"/>
    </row>
    <row r="381" spans="7:32" x14ac:dyDescent="0.25">
      <c r="G381" s="68"/>
      <c r="L381" s="140"/>
      <c r="AE381" s="141"/>
      <c r="AF381" s="141"/>
    </row>
    <row r="382" spans="7:32" x14ac:dyDescent="0.25">
      <c r="G382" s="68"/>
      <c r="L382" s="140"/>
      <c r="AE382" s="141"/>
      <c r="AF382" s="141"/>
    </row>
    <row r="383" spans="7:32" x14ac:dyDescent="0.25">
      <c r="G383" s="68"/>
      <c r="L383" s="140"/>
      <c r="AE383" s="141"/>
      <c r="AF383" s="141"/>
    </row>
    <row r="384" spans="7:32" x14ac:dyDescent="0.25">
      <c r="G384" s="68"/>
      <c r="L384" s="140"/>
      <c r="AE384" s="141"/>
      <c r="AF384" s="141"/>
    </row>
    <row r="385" spans="7:32" x14ac:dyDescent="0.25">
      <c r="G385" s="68"/>
      <c r="L385" s="140"/>
      <c r="AE385" s="141"/>
      <c r="AF385" s="141"/>
    </row>
    <row r="386" spans="7:32" x14ac:dyDescent="0.25">
      <c r="G386" s="68"/>
      <c r="L386" s="140"/>
      <c r="AE386" s="141"/>
      <c r="AF386" s="141"/>
    </row>
    <row r="387" spans="7:32" x14ac:dyDescent="0.25">
      <c r="G387" s="68"/>
      <c r="L387" s="140"/>
      <c r="AE387" s="141"/>
      <c r="AF387" s="141"/>
    </row>
    <row r="388" spans="7:32" x14ac:dyDescent="0.25">
      <c r="G388" s="68"/>
      <c r="L388" s="140"/>
      <c r="AE388" s="141"/>
      <c r="AF388" s="141"/>
    </row>
    <row r="389" spans="7:32" x14ac:dyDescent="0.25">
      <c r="G389" s="68"/>
      <c r="L389" s="140"/>
      <c r="AE389" s="141"/>
      <c r="AF389" s="141"/>
    </row>
    <row r="390" spans="7:32" x14ac:dyDescent="0.25">
      <c r="G390" s="68"/>
      <c r="L390" s="140"/>
      <c r="AE390" s="141"/>
      <c r="AF390" s="141"/>
    </row>
    <row r="391" spans="7:32" x14ac:dyDescent="0.25">
      <c r="G391" s="68"/>
      <c r="L391" s="140"/>
    </row>
    <row r="392" spans="7:32" x14ac:dyDescent="0.25">
      <c r="G392" s="68"/>
      <c r="L392" s="140"/>
    </row>
    <row r="393" spans="7:32" x14ac:dyDescent="0.25">
      <c r="G393" s="68"/>
      <c r="L393" s="140"/>
    </row>
    <row r="394" spans="7:32" x14ac:dyDescent="0.25">
      <c r="G394" s="68"/>
      <c r="L394" s="140"/>
    </row>
    <row r="395" spans="7:32" x14ac:dyDescent="0.25">
      <c r="G395" s="68"/>
      <c r="L395" s="140"/>
    </row>
    <row r="396" spans="7:32" x14ac:dyDescent="0.25">
      <c r="G396" s="68"/>
      <c r="L396" s="140"/>
    </row>
    <row r="397" spans="7:32" x14ac:dyDescent="0.25">
      <c r="G397" s="68"/>
      <c r="L397" s="140"/>
    </row>
    <row r="398" spans="7:32" x14ac:dyDescent="0.25">
      <c r="G398" s="68"/>
      <c r="L398" s="140"/>
    </row>
    <row r="399" spans="7:32" x14ac:dyDescent="0.25">
      <c r="G399" s="68"/>
      <c r="L399" s="140"/>
    </row>
    <row r="400" spans="7:32" x14ac:dyDescent="0.25">
      <c r="G400" s="68"/>
      <c r="L400" s="140"/>
    </row>
    <row r="401" spans="7:12" x14ac:dyDescent="0.25">
      <c r="G401" s="68"/>
      <c r="L401" s="140"/>
    </row>
    <row r="402" spans="7:12" x14ac:dyDescent="0.25">
      <c r="G402" s="68"/>
      <c r="L402" s="140"/>
    </row>
    <row r="403" spans="7:12" x14ac:dyDescent="0.25">
      <c r="G403" s="68"/>
      <c r="L403" s="140"/>
    </row>
    <row r="404" spans="7:12" x14ac:dyDescent="0.25">
      <c r="G404" s="68"/>
      <c r="L404" s="140"/>
    </row>
    <row r="405" spans="7:12" x14ac:dyDescent="0.25">
      <c r="G405" s="68"/>
      <c r="L405" s="140"/>
    </row>
    <row r="406" spans="7:12" x14ac:dyDescent="0.25">
      <c r="G406" s="68"/>
      <c r="L406" s="140"/>
    </row>
    <row r="407" spans="7:12" x14ac:dyDescent="0.25">
      <c r="G407" s="68"/>
      <c r="L407" s="140"/>
    </row>
    <row r="408" spans="7:12" x14ac:dyDescent="0.25">
      <c r="G408" s="68"/>
      <c r="L408" s="140"/>
    </row>
    <row r="409" spans="7:12" x14ac:dyDescent="0.25">
      <c r="G409" s="68"/>
      <c r="L409" s="140"/>
    </row>
    <row r="410" spans="7:12" x14ac:dyDescent="0.25">
      <c r="G410" s="68"/>
      <c r="L410" s="140"/>
    </row>
    <row r="411" spans="7:12" x14ac:dyDescent="0.25">
      <c r="G411" s="68"/>
      <c r="L411" s="140"/>
    </row>
    <row r="412" spans="7:12" x14ac:dyDescent="0.25">
      <c r="G412" s="68"/>
      <c r="L412" s="140"/>
    </row>
    <row r="413" spans="7:12" x14ac:dyDescent="0.25">
      <c r="G413" s="68"/>
      <c r="L413" s="140"/>
    </row>
    <row r="414" spans="7:12" x14ac:dyDescent="0.25">
      <c r="G414" s="68"/>
      <c r="L414" s="140"/>
    </row>
    <row r="415" spans="7:12" x14ac:dyDescent="0.25">
      <c r="G415" s="68"/>
      <c r="L415" s="140"/>
    </row>
    <row r="416" spans="7:12" x14ac:dyDescent="0.25">
      <c r="G416" s="68"/>
      <c r="L416" s="140"/>
    </row>
    <row r="417" spans="7:12" x14ac:dyDescent="0.25">
      <c r="G417" s="68"/>
      <c r="L417" s="140"/>
    </row>
    <row r="418" spans="7:12" x14ac:dyDescent="0.25">
      <c r="G418" s="68"/>
      <c r="L418" s="140"/>
    </row>
    <row r="419" spans="7:12" x14ac:dyDescent="0.25">
      <c r="G419" s="68"/>
      <c r="L419" s="140"/>
    </row>
    <row r="420" spans="7:12" x14ac:dyDescent="0.25">
      <c r="G420" s="68"/>
      <c r="L420" s="140"/>
    </row>
    <row r="421" spans="7:12" x14ac:dyDescent="0.25">
      <c r="G421" s="68"/>
      <c r="L421" s="140"/>
    </row>
    <row r="422" spans="7:12" x14ac:dyDescent="0.25">
      <c r="G422" s="68"/>
      <c r="L422" s="140"/>
    </row>
    <row r="423" spans="7:12" x14ac:dyDescent="0.25">
      <c r="G423" s="68"/>
      <c r="L423" s="140"/>
    </row>
    <row r="424" spans="7:12" x14ac:dyDescent="0.25">
      <c r="G424" s="68"/>
      <c r="L424" s="140"/>
    </row>
    <row r="425" spans="7:12" x14ac:dyDescent="0.25">
      <c r="G425" s="68"/>
      <c r="L425" s="140"/>
    </row>
    <row r="426" spans="7:12" x14ac:dyDescent="0.25">
      <c r="G426" s="68"/>
      <c r="L426" s="140"/>
    </row>
    <row r="427" spans="7:12" x14ac:dyDescent="0.25">
      <c r="G427" s="68"/>
      <c r="L427" s="140"/>
    </row>
    <row r="428" spans="7:12" x14ac:dyDescent="0.25">
      <c r="G428" s="68"/>
      <c r="L428" s="140"/>
    </row>
    <row r="429" spans="7:12" x14ac:dyDescent="0.25">
      <c r="G429" s="68"/>
      <c r="L429" s="140"/>
    </row>
    <row r="430" spans="7:12" x14ac:dyDescent="0.25">
      <c r="G430" s="68"/>
      <c r="L430" s="140"/>
    </row>
    <row r="431" spans="7:12" x14ac:dyDescent="0.25">
      <c r="G431" s="68"/>
      <c r="L431" s="140"/>
    </row>
    <row r="432" spans="7:12" x14ac:dyDescent="0.25">
      <c r="G432" s="68"/>
      <c r="L432" s="140"/>
    </row>
    <row r="433" spans="7:12" x14ac:dyDescent="0.25">
      <c r="G433" s="68"/>
      <c r="L433" s="140"/>
    </row>
    <row r="434" spans="7:12" x14ac:dyDescent="0.25">
      <c r="G434" s="68"/>
      <c r="L434" s="140"/>
    </row>
    <row r="435" spans="7:12" x14ac:dyDescent="0.25">
      <c r="G435" s="68"/>
      <c r="L435" s="140"/>
    </row>
    <row r="436" spans="7:12" x14ac:dyDescent="0.25">
      <c r="G436" s="68"/>
    </row>
    <row r="437" spans="7:12" x14ac:dyDescent="0.25">
      <c r="G437" s="68"/>
    </row>
    <row r="438" spans="7:12" x14ac:dyDescent="0.25">
      <c r="G438" s="68"/>
    </row>
    <row r="439" spans="7:12" x14ac:dyDescent="0.25">
      <c r="G439" s="68"/>
    </row>
    <row r="440" spans="7:12" x14ac:dyDescent="0.25">
      <c r="G440" s="68"/>
    </row>
    <row r="441" spans="7:12" x14ac:dyDescent="0.25">
      <c r="G441" s="68"/>
    </row>
    <row r="442" spans="7:12" x14ac:dyDescent="0.25">
      <c r="G442" s="68"/>
    </row>
    <row r="443" spans="7:12" x14ac:dyDescent="0.25">
      <c r="G443" s="68"/>
    </row>
    <row r="444" spans="7:12" x14ac:dyDescent="0.25">
      <c r="G444" s="68"/>
    </row>
    <row r="445" spans="7:12" x14ac:dyDescent="0.25">
      <c r="G445" s="68"/>
    </row>
    <row r="446" spans="7:12" x14ac:dyDescent="0.25">
      <c r="G446" s="68"/>
    </row>
    <row r="447" spans="7:12" x14ac:dyDescent="0.25">
      <c r="G447" s="68"/>
    </row>
    <row r="448" spans="7:12" x14ac:dyDescent="0.25">
      <c r="G448" s="68"/>
    </row>
    <row r="449" spans="7:7" x14ac:dyDescent="0.25">
      <c r="G449" s="68"/>
    </row>
    <row r="450" spans="7:7" x14ac:dyDescent="0.25">
      <c r="G450" s="68"/>
    </row>
    <row r="451" spans="7:7" x14ac:dyDescent="0.25">
      <c r="G451" s="68"/>
    </row>
    <row r="452" spans="7:7" x14ac:dyDescent="0.25">
      <c r="G452" s="68"/>
    </row>
    <row r="453" spans="7:7" x14ac:dyDescent="0.25">
      <c r="G453" s="68"/>
    </row>
    <row r="454" spans="7:7" x14ac:dyDescent="0.25">
      <c r="G454" s="68"/>
    </row>
    <row r="455" spans="7:7" x14ac:dyDescent="0.25">
      <c r="G455" s="68"/>
    </row>
    <row r="456" spans="7:7" x14ac:dyDescent="0.25">
      <c r="G456" s="68"/>
    </row>
    <row r="457" spans="7:7" x14ac:dyDescent="0.25">
      <c r="G457" s="68"/>
    </row>
    <row r="458" spans="7:7" x14ac:dyDescent="0.25">
      <c r="G458" s="68"/>
    </row>
    <row r="459" spans="7:7" x14ac:dyDescent="0.25">
      <c r="G459" s="68"/>
    </row>
    <row r="460" spans="7:7" x14ac:dyDescent="0.25">
      <c r="G460" s="68"/>
    </row>
    <row r="461" spans="7:7" x14ac:dyDescent="0.25">
      <c r="G461" s="68"/>
    </row>
    <row r="462" spans="7:7" x14ac:dyDescent="0.25">
      <c r="G462" s="68"/>
    </row>
    <row r="463" spans="7:7" x14ac:dyDescent="0.25">
      <c r="G463" s="68"/>
    </row>
    <row r="464" spans="7:7" x14ac:dyDescent="0.25">
      <c r="G464" s="68"/>
    </row>
    <row r="465" spans="7:7" x14ac:dyDescent="0.25">
      <c r="G465" s="68"/>
    </row>
    <row r="466" spans="7:7" x14ac:dyDescent="0.25">
      <c r="G466" s="68"/>
    </row>
    <row r="467" spans="7:7" x14ac:dyDescent="0.25">
      <c r="G467" s="68"/>
    </row>
    <row r="468" spans="7:7" x14ac:dyDescent="0.25">
      <c r="G468" s="68"/>
    </row>
    <row r="469" spans="7:7" x14ac:dyDescent="0.25">
      <c r="G469" s="68"/>
    </row>
    <row r="470" spans="7:7" x14ac:dyDescent="0.25">
      <c r="G470" s="68"/>
    </row>
    <row r="471" spans="7:7" x14ac:dyDescent="0.25">
      <c r="G471" s="68"/>
    </row>
    <row r="472" spans="7:7" x14ac:dyDescent="0.25">
      <c r="G472" s="68"/>
    </row>
    <row r="473" spans="7:7" x14ac:dyDescent="0.25">
      <c r="G473" s="68"/>
    </row>
    <row r="474" spans="7:7" x14ac:dyDescent="0.25">
      <c r="G474" s="68"/>
    </row>
    <row r="475" spans="7:7" x14ac:dyDescent="0.25">
      <c r="G475" s="68"/>
    </row>
    <row r="476" spans="7:7" x14ac:dyDescent="0.25">
      <c r="G476" s="68"/>
    </row>
    <row r="477" spans="7:7" x14ac:dyDescent="0.25">
      <c r="G477" s="68"/>
    </row>
    <row r="478" spans="7:7" x14ac:dyDescent="0.25">
      <c r="G478" s="68"/>
    </row>
    <row r="479" spans="7:7" x14ac:dyDescent="0.25">
      <c r="G479" s="68"/>
    </row>
    <row r="480" spans="7:7" x14ac:dyDescent="0.25">
      <c r="G480" s="68"/>
    </row>
    <row r="481" spans="7:7" x14ac:dyDescent="0.25">
      <c r="G481" s="68"/>
    </row>
    <row r="482" spans="7:7" x14ac:dyDescent="0.25">
      <c r="G482" s="68"/>
    </row>
    <row r="483" spans="7:7" x14ac:dyDescent="0.25">
      <c r="G483" s="68"/>
    </row>
    <row r="484" spans="7:7" x14ac:dyDescent="0.25">
      <c r="G484" s="68"/>
    </row>
    <row r="485" spans="7:7" x14ac:dyDescent="0.25">
      <c r="G485" s="68"/>
    </row>
    <row r="486" spans="7:7" x14ac:dyDescent="0.25">
      <c r="G486" s="68"/>
    </row>
    <row r="487" spans="7:7" x14ac:dyDescent="0.25">
      <c r="G487" s="68"/>
    </row>
    <row r="488" spans="7:7" x14ac:dyDescent="0.25">
      <c r="G488" s="68"/>
    </row>
    <row r="489" spans="7:7" x14ac:dyDescent="0.25">
      <c r="G489" s="68"/>
    </row>
    <row r="490" spans="7:7" x14ac:dyDescent="0.25">
      <c r="G490" s="68"/>
    </row>
    <row r="491" spans="7:7" x14ac:dyDescent="0.25">
      <c r="G491" s="68"/>
    </row>
    <row r="492" spans="7:7" x14ac:dyDescent="0.25">
      <c r="G492" s="68"/>
    </row>
    <row r="493" spans="7:7" x14ac:dyDescent="0.25">
      <c r="G493" s="68"/>
    </row>
    <row r="494" spans="7:7" x14ac:dyDescent="0.25">
      <c r="G494" s="68"/>
    </row>
    <row r="495" spans="7:7" x14ac:dyDescent="0.25">
      <c r="G495" s="68"/>
    </row>
    <row r="496" spans="7:7" x14ac:dyDescent="0.25">
      <c r="G496" s="68"/>
    </row>
    <row r="497" spans="7:7" x14ac:dyDescent="0.25">
      <c r="G497" s="68"/>
    </row>
    <row r="498" spans="7:7" x14ac:dyDescent="0.25">
      <c r="G498" s="68"/>
    </row>
    <row r="499" spans="7:7" x14ac:dyDescent="0.25">
      <c r="G499" s="68"/>
    </row>
    <row r="500" spans="7:7" x14ac:dyDescent="0.25">
      <c r="G500" s="68"/>
    </row>
    <row r="501" spans="7:7" x14ac:dyDescent="0.25">
      <c r="G501" s="68"/>
    </row>
    <row r="502" spans="7:7" x14ac:dyDescent="0.25">
      <c r="G502" s="68"/>
    </row>
    <row r="503" spans="7:7" x14ac:dyDescent="0.25">
      <c r="G503" s="68"/>
    </row>
    <row r="504" spans="7:7" x14ac:dyDescent="0.25">
      <c r="G504" s="68"/>
    </row>
    <row r="505" spans="7:7" x14ac:dyDescent="0.25">
      <c r="G505" s="68"/>
    </row>
    <row r="506" spans="7:7" x14ac:dyDescent="0.25">
      <c r="G506" s="68"/>
    </row>
    <row r="507" spans="7:7" x14ac:dyDescent="0.25">
      <c r="G507" s="68"/>
    </row>
    <row r="508" spans="7:7" x14ac:dyDescent="0.25">
      <c r="G508" s="68"/>
    </row>
    <row r="509" spans="7:7" x14ac:dyDescent="0.25">
      <c r="G509" s="68"/>
    </row>
    <row r="510" spans="7:7" x14ac:dyDescent="0.25">
      <c r="G510" s="68"/>
    </row>
    <row r="511" spans="7:7" x14ac:dyDescent="0.25">
      <c r="G511" s="68"/>
    </row>
    <row r="512" spans="7:7" x14ac:dyDescent="0.25">
      <c r="G512" s="68"/>
    </row>
    <row r="513" spans="7:7" x14ac:dyDescent="0.25">
      <c r="G513" s="68"/>
    </row>
    <row r="514" spans="7:7" x14ac:dyDescent="0.25">
      <c r="G514" s="68"/>
    </row>
    <row r="515" spans="7:7" x14ac:dyDescent="0.25">
      <c r="G515" s="68"/>
    </row>
    <row r="516" spans="7:7" x14ac:dyDescent="0.25">
      <c r="G516" s="68"/>
    </row>
    <row r="517" spans="7:7" x14ac:dyDescent="0.25">
      <c r="G517" s="68"/>
    </row>
    <row r="518" spans="7:7" x14ac:dyDescent="0.25">
      <c r="G518" s="68"/>
    </row>
    <row r="519" spans="7:7" x14ac:dyDescent="0.25">
      <c r="G519" s="68"/>
    </row>
    <row r="520" spans="7:7" x14ac:dyDescent="0.25">
      <c r="G520" s="68"/>
    </row>
    <row r="521" spans="7:7" x14ac:dyDescent="0.25">
      <c r="G521" s="68"/>
    </row>
    <row r="522" spans="7:7" x14ac:dyDescent="0.25">
      <c r="G522" s="68"/>
    </row>
    <row r="523" spans="7:7" x14ac:dyDescent="0.25">
      <c r="G523" s="68"/>
    </row>
    <row r="524" spans="7:7" x14ac:dyDescent="0.25">
      <c r="G524" s="68"/>
    </row>
    <row r="525" spans="7:7" x14ac:dyDescent="0.25">
      <c r="G525" s="68"/>
    </row>
    <row r="526" spans="7:7" x14ac:dyDescent="0.25">
      <c r="G526" s="68"/>
    </row>
    <row r="527" spans="7:7" x14ac:dyDescent="0.25">
      <c r="G527" s="68"/>
    </row>
    <row r="528" spans="7:7" x14ac:dyDescent="0.25">
      <c r="G528" s="68"/>
    </row>
    <row r="529" spans="7:7" x14ac:dyDescent="0.25">
      <c r="G529" s="68"/>
    </row>
    <row r="530" spans="7:7" x14ac:dyDescent="0.25">
      <c r="G530" s="68"/>
    </row>
    <row r="531" spans="7:7" x14ac:dyDescent="0.25">
      <c r="G531" s="68"/>
    </row>
    <row r="532" spans="7:7" x14ac:dyDescent="0.25">
      <c r="G532" s="68"/>
    </row>
    <row r="533" spans="7:7" x14ac:dyDescent="0.25">
      <c r="G533" s="68"/>
    </row>
    <row r="534" spans="7:7" x14ac:dyDescent="0.25">
      <c r="G534" s="68"/>
    </row>
    <row r="535" spans="7:7" x14ac:dyDescent="0.25">
      <c r="G535" s="68"/>
    </row>
    <row r="536" spans="7:7" x14ac:dyDescent="0.25">
      <c r="G536" s="68"/>
    </row>
    <row r="537" spans="7:7" x14ac:dyDescent="0.25">
      <c r="G537" s="68"/>
    </row>
    <row r="538" spans="7:7" x14ac:dyDescent="0.25">
      <c r="G538" s="68"/>
    </row>
    <row r="539" spans="7:7" x14ac:dyDescent="0.25">
      <c r="G539" s="68"/>
    </row>
    <row r="540" spans="7:7" x14ac:dyDescent="0.25">
      <c r="G540" s="68"/>
    </row>
    <row r="541" spans="7:7" x14ac:dyDescent="0.25">
      <c r="G541" s="68"/>
    </row>
    <row r="542" spans="7:7" x14ac:dyDescent="0.25">
      <c r="G542" s="68"/>
    </row>
    <row r="543" spans="7:7" x14ac:dyDescent="0.25">
      <c r="G543" s="68"/>
    </row>
    <row r="544" spans="7:7" x14ac:dyDescent="0.25">
      <c r="G544" s="68"/>
    </row>
    <row r="545" spans="7:7" x14ac:dyDescent="0.25">
      <c r="G545" s="68"/>
    </row>
    <row r="546" spans="7:7" x14ac:dyDescent="0.25">
      <c r="G546" s="68"/>
    </row>
    <row r="547" spans="7:7" x14ac:dyDescent="0.25">
      <c r="G547" s="68"/>
    </row>
    <row r="548" spans="7:7" x14ac:dyDescent="0.25">
      <c r="G548" s="68"/>
    </row>
    <row r="549" spans="7:7" x14ac:dyDescent="0.25">
      <c r="G549" s="68"/>
    </row>
    <row r="550" spans="7:7" x14ac:dyDescent="0.25">
      <c r="G550" s="68"/>
    </row>
    <row r="551" spans="7:7" x14ac:dyDescent="0.25">
      <c r="G551" s="68"/>
    </row>
    <row r="552" spans="7:7" x14ac:dyDescent="0.25">
      <c r="G552" s="68"/>
    </row>
    <row r="553" spans="7:7" x14ac:dyDescent="0.25">
      <c r="G553" s="68"/>
    </row>
    <row r="554" spans="7:7" x14ac:dyDescent="0.25">
      <c r="G554" s="68"/>
    </row>
    <row r="555" spans="7:7" x14ac:dyDescent="0.25">
      <c r="G555" s="68"/>
    </row>
    <row r="556" spans="7:7" x14ac:dyDescent="0.25">
      <c r="G556" s="68"/>
    </row>
    <row r="557" spans="7:7" x14ac:dyDescent="0.25">
      <c r="G557" s="68"/>
    </row>
    <row r="558" spans="7:7" x14ac:dyDescent="0.25">
      <c r="G558" s="68"/>
    </row>
    <row r="559" spans="7:7" x14ac:dyDescent="0.25">
      <c r="G559" s="68"/>
    </row>
    <row r="560" spans="7:7" x14ac:dyDescent="0.25">
      <c r="G560" s="68"/>
    </row>
    <row r="561" spans="7:7" x14ac:dyDescent="0.25">
      <c r="G561" s="68"/>
    </row>
    <row r="562" spans="7:7" x14ac:dyDescent="0.25">
      <c r="G562" s="68"/>
    </row>
    <row r="563" spans="7:7" x14ac:dyDescent="0.25">
      <c r="G563" s="68"/>
    </row>
    <row r="564" spans="7:7" x14ac:dyDescent="0.25">
      <c r="G564" s="68"/>
    </row>
    <row r="565" spans="7:7" x14ac:dyDescent="0.25">
      <c r="G565" s="68"/>
    </row>
    <row r="566" spans="7:7" x14ac:dyDescent="0.25">
      <c r="G566" s="68"/>
    </row>
    <row r="567" spans="7:7" x14ac:dyDescent="0.25">
      <c r="G567" s="68"/>
    </row>
    <row r="568" spans="7:7" x14ac:dyDescent="0.25">
      <c r="G568" s="68"/>
    </row>
    <row r="569" spans="7:7" x14ac:dyDescent="0.25">
      <c r="G569" s="68"/>
    </row>
    <row r="570" spans="7:7" x14ac:dyDescent="0.25">
      <c r="G570" s="68"/>
    </row>
    <row r="571" spans="7:7" x14ac:dyDescent="0.25">
      <c r="G571" s="68"/>
    </row>
    <row r="572" spans="7:7" x14ac:dyDescent="0.25">
      <c r="G572" s="68"/>
    </row>
    <row r="573" spans="7:7" x14ac:dyDescent="0.25">
      <c r="G573" s="68"/>
    </row>
    <row r="574" spans="7:7" x14ac:dyDescent="0.25">
      <c r="G574" s="68"/>
    </row>
    <row r="575" spans="7:7" x14ac:dyDescent="0.25">
      <c r="G575" s="68"/>
    </row>
    <row r="576" spans="7:7" x14ac:dyDescent="0.25">
      <c r="G576" s="68"/>
    </row>
    <row r="577" spans="7:7" x14ac:dyDescent="0.25">
      <c r="G577" s="68"/>
    </row>
    <row r="578" spans="7:7" x14ac:dyDescent="0.25">
      <c r="G578" s="68"/>
    </row>
    <row r="579" spans="7:7" x14ac:dyDescent="0.25">
      <c r="G579" s="68"/>
    </row>
    <row r="580" spans="7:7" x14ac:dyDescent="0.25">
      <c r="G580" s="68"/>
    </row>
    <row r="581" spans="7:7" x14ac:dyDescent="0.25">
      <c r="G581" s="68"/>
    </row>
    <row r="582" spans="7:7" x14ac:dyDescent="0.25">
      <c r="G582" s="68"/>
    </row>
    <row r="583" spans="7:7" x14ac:dyDescent="0.25">
      <c r="G583" s="68"/>
    </row>
    <row r="584" spans="7:7" x14ac:dyDescent="0.25">
      <c r="G584" s="68"/>
    </row>
    <row r="585" spans="7:7" x14ac:dyDescent="0.25">
      <c r="G585" s="68"/>
    </row>
    <row r="586" spans="7:7" x14ac:dyDescent="0.25">
      <c r="G586" s="68"/>
    </row>
    <row r="587" spans="7:7" x14ac:dyDescent="0.25">
      <c r="G587" s="68"/>
    </row>
    <row r="588" spans="7:7" x14ac:dyDescent="0.25">
      <c r="G588" s="68"/>
    </row>
    <row r="589" spans="7:7" x14ac:dyDescent="0.25">
      <c r="G589" s="68"/>
    </row>
    <row r="590" spans="7:7" x14ac:dyDescent="0.25">
      <c r="G590" s="68"/>
    </row>
    <row r="591" spans="7:7" x14ac:dyDescent="0.25">
      <c r="G591" s="68"/>
    </row>
    <row r="592" spans="7:7" x14ac:dyDescent="0.25">
      <c r="G592" s="68"/>
    </row>
    <row r="593" spans="7:7" x14ac:dyDescent="0.25">
      <c r="G593" s="68"/>
    </row>
    <row r="594" spans="7:7" x14ac:dyDescent="0.25">
      <c r="G594" s="68"/>
    </row>
    <row r="595" spans="7:7" x14ac:dyDescent="0.25">
      <c r="G595" s="68"/>
    </row>
    <row r="596" spans="7:7" x14ac:dyDescent="0.25">
      <c r="G596" s="68"/>
    </row>
    <row r="597" spans="7:7" x14ac:dyDescent="0.25">
      <c r="G597" s="68"/>
    </row>
    <row r="598" spans="7:7" x14ac:dyDescent="0.25">
      <c r="G598" s="68"/>
    </row>
    <row r="599" spans="7:7" x14ac:dyDescent="0.25">
      <c r="G599" s="68"/>
    </row>
    <row r="600" spans="7:7" x14ac:dyDescent="0.25">
      <c r="G600" s="68"/>
    </row>
    <row r="601" spans="7:7" x14ac:dyDescent="0.25">
      <c r="G601" s="68"/>
    </row>
    <row r="602" spans="7:7" x14ac:dyDescent="0.25">
      <c r="G602" s="68"/>
    </row>
    <row r="603" spans="7:7" x14ac:dyDescent="0.25">
      <c r="G603" s="68"/>
    </row>
    <row r="604" spans="7:7" x14ac:dyDescent="0.25">
      <c r="G604" s="68"/>
    </row>
    <row r="605" spans="7:7" x14ac:dyDescent="0.25">
      <c r="G605" s="68"/>
    </row>
    <row r="606" spans="7:7" x14ac:dyDescent="0.25">
      <c r="G606" s="68"/>
    </row>
    <row r="607" spans="7:7" x14ac:dyDescent="0.25">
      <c r="G607" s="68"/>
    </row>
    <row r="608" spans="7:7" x14ac:dyDescent="0.25">
      <c r="G608" s="68"/>
    </row>
    <row r="609" spans="7:7" x14ac:dyDescent="0.25">
      <c r="G609" s="68"/>
    </row>
    <row r="610" spans="7:7" x14ac:dyDescent="0.25">
      <c r="G610" s="68"/>
    </row>
    <row r="611" spans="7:7" x14ac:dyDescent="0.25">
      <c r="G611" s="68"/>
    </row>
    <row r="612" spans="7:7" x14ac:dyDescent="0.25">
      <c r="G612" s="68"/>
    </row>
    <row r="613" spans="7:7" x14ac:dyDescent="0.25">
      <c r="G613" s="68"/>
    </row>
    <row r="614" spans="7:7" x14ac:dyDescent="0.25">
      <c r="G614" s="68"/>
    </row>
    <row r="615" spans="7:7" x14ac:dyDescent="0.25">
      <c r="G615" s="68"/>
    </row>
    <row r="616" spans="7:7" x14ac:dyDescent="0.25">
      <c r="G616" s="68"/>
    </row>
    <row r="617" spans="7:7" x14ac:dyDescent="0.25">
      <c r="G617" s="68"/>
    </row>
    <row r="618" spans="7:7" x14ac:dyDescent="0.25">
      <c r="G618" s="68"/>
    </row>
    <row r="619" spans="7:7" x14ac:dyDescent="0.25">
      <c r="G619" s="68"/>
    </row>
    <row r="620" spans="7:7" x14ac:dyDescent="0.25">
      <c r="G620" s="68"/>
    </row>
    <row r="621" spans="7:7" x14ac:dyDescent="0.25">
      <c r="G621" s="68"/>
    </row>
    <row r="622" spans="7:7" x14ac:dyDescent="0.25">
      <c r="G622" s="68"/>
    </row>
    <row r="623" spans="7:7" x14ac:dyDescent="0.25">
      <c r="G623" s="68"/>
    </row>
    <row r="624" spans="7:7" x14ac:dyDescent="0.25">
      <c r="G624" s="68"/>
    </row>
    <row r="625" spans="7:7" x14ac:dyDescent="0.25">
      <c r="G625" s="68"/>
    </row>
    <row r="626" spans="7:7" x14ac:dyDescent="0.25">
      <c r="G626" s="68"/>
    </row>
    <row r="627" spans="7:7" x14ac:dyDescent="0.25">
      <c r="G627" s="68"/>
    </row>
    <row r="628" spans="7:7" x14ac:dyDescent="0.25">
      <c r="G628" s="68"/>
    </row>
    <row r="629" spans="7:7" x14ac:dyDescent="0.25">
      <c r="G629" s="68"/>
    </row>
    <row r="630" spans="7:7" x14ac:dyDescent="0.25">
      <c r="G630" s="68"/>
    </row>
    <row r="631" spans="7:7" x14ac:dyDescent="0.25">
      <c r="G631" s="68"/>
    </row>
    <row r="632" spans="7:7" x14ac:dyDescent="0.25">
      <c r="G632" s="68"/>
    </row>
    <row r="633" spans="7:7" x14ac:dyDescent="0.25">
      <c r="G633" s="68"/>
    </row>
    <row r="634" spans="7:7" x14ac:dyDescent="0.25">
      <c r="G634" s="68"/>
    </row>
    <row r="635" spans="7:7" x14ac:dyDescent="0.25">
      <c r="G635" s="68"/>
    </row>
    <row r="636" spans="7:7" x14ac:dyDescent="0.25">
      <c r="G636" s="68"/>
    </row>
    <row r="637" spans="7:7" x14ac:dyDescent="0.25">
      <c r="G637" s="68"/>
    </row>
    <row r="638" spans="7:7" x14ac:dyDescent="0.25">
      <c r="G638" s="68"/>
    </row>
    <row r="639" spans="7:7" x14ac:dyDescent="0.25">
      <c r="G639" s="68"/>
    </row>
    <row r="640" spans="7:7" x14ac:dyDescent="0.25">
      <c r="G640" s="68"/>
    </row>
    <row r="641" spans="7:7" x14ac:dyDescent="0.25">
      <c r="G641" s="68"/>
    </row>
    <row r="642" spans="7:7" x14ac:dyDescent="0.25">
      <c r="G642" s="68"/>
    </row>
    <row r="643" spans="7:7" x14ac:dyDescent="0.25">
      <c r="G643" s="68"/>
    </row>
    <row r="644" spans="7:7" x14ac:dyDescent="0.25">
      <c r="G644" s="68"/>
    </row>
    <row r="645" spans="7:7" x14ac:dyDescent="0.25">
      <c r="G645" s="68"/>
    </row>
    <row r="646" spans="7:7" x14ac:dyDescent="0.25">
      <c r="G646" s="68"/>
    </row>
    <row r="647" spans="7:7" x14ac:dyDescent="0.25">
      <c r="G647" s="68"/>
    </row>
    <row r="648" spans="7:7" x14ac:dyDescent="0.25">
      <c r="G648" s="68"/>
    </row>
    <row r="649" spans="7:7" x14ac:dyDescent="0.25">
      <c r="G649" s="68"/>
    </row>
    <row r="650" spans="7:7" x14ac:dyDescent="0.25">
      <c r="G650" s="68"/>
    </row>
    <row r="651" spans="7:7" x14ac:dyDescent="0.25">
      <c r="G651" s="68"/>
    </row>
    <row r="652" spans="7:7" x14ac:dyDescent="0.25">
      <c r="G652" s="68"/>
    </row>
    <row r="653" spans="7:7" x14ac:dyDescent="0.25">
      <c r="G653" s="68"/>
    </row>
    <row r="654" spans="7:7" x14ac:dyDescent="0.25">
      <c r="G654" s="68"/>
    </row>
    <row r="655" spans="7:7" x14ac:dyDescent="0.25">
      <c r="G655" s="68"/>
    </row>
    <row r="656" spans="7:7" x14ac:dyDescent="0.25">
      <c r="G656" s="68"/>
    </row>
    <row r="657" spans="7:7" x14ac:dyDescent="0.25">
      <c r="G657" s="68"/>
    </row>
    <row r="658" spans="7:7" x14ac:dyDescent="0.25">
      <c r="G658" s="68"/>
    </row>
    <row r="659" spans="7:7" x14ac:dyDescent="0.25">
      <c r="G659" s="68"/>
    </row>
    <row r="660" spans="7:7" x14ac:dyDescent="0.25">
      <c r="G660" s="68"/>
    </row>
    <row r="661" spans="7:7" x14ac:dyDescent="0.25">
      <c r="G661" s="68"/>
    </row>
    <row r="662" spans="7:7" x14ac:dyDescent="0.25">
      <c r="G662" s="68"/>
    </row>
    <row r="663" spans="7:7" x14ac:dyDescent="0.25">
      <c r="G663" s="68"/>
    </row>
    <row r="664" spans="7:7" x14ac:dyDescent="0.25">
      <c r="G664" s="68"/>
    </row>
    <row r="665" spans="7:7" x14ac:dyDescent="0.25">
      <c r="G665" s="68"/>
    </row>
    <row r="666" spans="7:7" x14ac:dyDescent="0.25">
      <c r="G666" s="68"/>
    </row>
    <row r="667" spans="7:7" x14ac:dyDescent="0.25">
      <c r="G667" s="68"/>
    </row>
    <row r="668" spans="7:7" x14ac:dyDescent="0.25">
      <c r="G668" s="68"/>
    </row>
    <row r="669" spans="7:7" x14ac:dyDescent="0.25">
      <c r="G669" s="68"/>
    </row>
    <row r="670" spans="7:7" x14ac:dyDescent="0.25">
      <c r="G670" s="68"/>
    </row>
    <row r="671" spans="7:7" x14ac:dyDescent="0.25">
      <c r="G671" s="68"/>
    </row>
    <row r="672" spans="7:7" x14ac:dyDescent="0.25">
      <c r="G672" s="68"/>
    </row>
    <row r="673" spans="7:7" x14ac:dyDescent="0.25">
      <c r="G673" s="68"/>
    </row>
    <row r="674" spans="7:7" x14ac:dyDescent="0.25">
      <c r="G674" s="68"/>
    </row>
    <row r="675" spans="7:7" x14ac:dyDescent="0.25">
      <c r="G675" s="68"/>
    </row>
    <row r="676" spans="7:7" x14ac:dyDescent="0.25">
      <c r="G676" s="68"/>
    </row>
    <row r="677" spans="7:7" x14ac:dyDescent="0.25">
      <c r="G677" s="68"/>
    </row>
    <row r="678" spans="7:7" x14ac:dyDescent="0.25">
      <c r="G678" s="68"/>
    </row>
    <row r="679" spans="7:7" x14ac:dyDescent="0.25">
      <c r="G679" s="68"/>
    </row>
    <row r="680" spans="7:7" x14ac:dyDescent="0.25">
      <c r="G680" s="68"/>
    </row>
    <row r="681" spans="7:7" x14ac:dyDescent="0.25">
      <c r="G681" s="68"/>
    </row>
    <row r="682" spans="7:7" x14ac:dyDescent="0.25">
      <c r="G682" s="68"/>
    </row>
    <row r="683" spans="7:7" x14ac:dyDescent="0.25">
      <c r="G683" s="68"/>
    </row>
    <row r="684" spans="7:7" x14ac:dyDescent="0.25">
      <c r="G684" s="68"/>
    </row>
    <row r="685" spans="7:7" x14ac:dyDescent="0.25">
      <c r="G685" s="68"/>
    </row>
    <row r="686" spans="7:7" x14ac:dyDescent="0.25">
      <c r="G686" s="68"/>
    </row>
    <row r="687" spans="7:7" x14ac:dyDescent="0.25">
      <c r="G687" s="68"/>
    </row>
    <row r="688" spans="7:7" x14ac:dyDescent="0.25">
      <c r="G688" s="68"/>
    </row>
    <row r="689" spans="7:7" x14ac:dyDescent="0.25">
      <c r="G689" s="68"/>
    </row>
    <row r="690" spans="7:7" x14ac:dyDescent="0.25">
      <c r="G690" s="68"/>
    </row>
    <row r="691" spans="7:7" x14ac:dyDescent="0.25">
      <c r="G691" s="68"/>
    </row>
    <row r="692" spans="7:7" x14ac:dyDescent="0.25">
      <c r="G692" s="68"/>
    </row>
    <row r="693" spans="7:7" x14ac:dyDescent="0.25">
      <c r="G693" s="68"/>
    </row>
    <row r="694" spans="7:7" x14ac:dyDescent="0.25">
      <c r="G694" s="68"/>
    </row>
    <row r="695" spans="7:7" x14ac:dyDescent="0.25">
      <c r="G695" s="68"/>
    </row>
    <row r="696" spans="7:7" x14ac:dyDescent="0.25">
      <c r="G696" s="68"/>
    </row>
    <row r="697" spans="7:7" x14ac:dyDescent="0.25">
      <c r="G697" s="68"/>
    </row>
    <row r="698" spans="7:7" x14ac:dyDescent="0.25">
      <c r="G698" s="68"/>
    </row>
    <row r="699" spans="7:7" x14ac:dyDescent="0.25">
      <c r="G699" s="68"/>
    </row>
    <row r="700" spans="7:7" x14ac:dyDescent="0.25">
      <c r="G700" s="68"/>
    </row>
    <row r="701" spans="7:7" x14ac:dyDescent="0.25">
      <c r="G701" s="68"/>
    </row>
    <row r="702" spans="7:7" x14ac:dyDescent="0.25">
      <c r="G702" s="68"/>
    </row>
    <row r="703" spans="7:7" x14ac:dyDescent="0.25">
      <c r="G703" s="68"/>
    </row>
    <row r="704" spans="7:7" x14ac:dyDescent="0.25">
      <c r="G704" s="68"/>
    </row>
    <row r="705" spans="7:7" x14ac:dyDescent="0.25">
      <c r="G705" s="68"/>
    </row>
    <row r="706" spans="7:7" x14ac:dyDescent="0.25">
      <c r="G706" s="68"/>
    </row>
    <row r="707" spans="7:7" x14ac:dyDescent="0.25">
      <c r="G707" s="68"/>
    </row>
    <row r="708" spans="7:7" x14ac:dyDescent="0.25">
      <c r="G708" s="68"/>
    </row>
    <row r="709" spans="7:7" x14ac:dyDescent="0.25">
      <c r="G709" s="68"/>
    </row>
    <row r="710" spans="7:7" x14ac:dyDescent="0.25">
      <c r="G710" s="68"/>
    </row>
    <row r="711" spans="7:7" x14ac:dyDescent="0.25">
      <c r="G711" s="68"/>
    </row>
    <row r="712" spans="7:7" x14ac:dyDescent="0.25">
      <c r="G712" s="68"/>
    </row>
    <row r="713" spans="7:7" x14ac:dyDescent="0.25">
      <c r="G713" s="68"/>
    </row>
    <row r="714" spans="7:7" x14ac:dyDescent="0.25">
      <c r="G714" s="68"/>
    </row>
    <row r="715" spans="7:7" x14ac:dyDescent="0.25">
      <c r="G715" s="68"/>
    </row>
    <row r="716" spans="7:7" x14ac:dyDescent="0.25">
      <c r="G716" s="68"/>
    </row>
    <row r="717" spans="7:7" x14ac:dyDescent="0.25">
      <c r="G717" s="68"/>
    </row>
    <row r="718" spans="7:7" x14ac:dyDescent="0.25">
      <c r="G718" s="68"/>
    </row>
    <row r="719" spans="7:7" x14ac:dyDescent="0.25">
      <c r="G719" s="68"/>
    </row>
    <row r="720" spans="7:7" x14ac:dyDescent="0.25">
      <c r="G720" s="68"/>
    </row>
    <row r="721" spans="7:7" x14ac:dyDescent="0.25">
      <c r="G721" s="68"/>
    </row>
    <row r="722" spans="7:7" x14ac:dyDescent="0.25">
      <c r="G722" s="68"/>
    </row>
    <row r="723" spans="7:7" x14ac:dyDescent="0.25">
      <c r="G723" s="68"/>
    </row>
    <row r="724" spans="7:7" x14ac:dyDescent="0.25">
      <c r="G724" s="68"/>
    </row>
    <row r="725" spans="7:7" x14ac:dyDescent="0.25">
      <c r="G725" s="68"/>
    </row>
    <row r="726" spans="7:7" x14ac:dyDescent="0.25">
      <c r="G726" s="68"/>
    </row>
    <row r="727" spans="7:7" x14ac:dyDescent="0.25">
      <c r="G727" s="68"/>
    </row>
    <row r="728" spans="7:7" x14ac:dyDescent="0.25">
      <c r="G728" s="68"/>
    </row>
    <row r="729" spans="7:7" x14ac:dyDescent="0.25">
      <c r="G729" s="68"/>
    </row>
    <row r="730" spans="7:7" x14ac:dyDescent="0.25">
      <c r="G730" s="68"/>
    </row>
    <row r="731" spans="7:7" x14ac:dyDescent="0.25">
      <c r="G731" s="68"/>
    </row>
    <row r="732" spans="7:7" x14ac:dyDescent="0.25">
      <c r="G732" s="68"/>
    </row>
    <row r="733" spans="7:7" x14ac:dyDescent="0.25">
      <c r="G733" s="68"/>
    </row>
    <row r="734" spans="7:7" x14ac:dyDescent="0.25">
      <c r="G734" s="68"/>
    </row>
    <row r="735" spans="7:7" x14ac:dyDescent="0.25">
      <c r="G735" s="68"/>
    </row>
    <row r="736" spans="7:7" x14ac:dyDescent="0.25">
      <c r="G736" s="68"/>
    </row>
    <row r="737" spans="7:7" x14ac:dyDescent="0.25">
      <c r="G737" s="68"/>
    </row>
    <row r="738" spans="7:7" x14ac:dyDescent="0.25">
      <c r="G738" s="68"/>
    </row>
    <row r="739" spans="7:7" x14ac:dyDescent="0.25">
      <c r="G739" s="68"/>
    </row>
    <row r="740" spans="7:7" x14ac:dyDescent="0.25">
      <c r="G740" s="68"/>
    </row>
    <row r="741" spans="7:7" x14ac:dyDescent="0.25">
      <c r="G741" s="68"/>
    </row>
    <row r="742" spans="7:7" x14ac:dyDescent="0.25">
      <c r="G742" s="68"/>
    </row>
    <row r="743" spans="7:7" x14ac:dyDescent="0.25">
      <c r="G743" s="68"/>
    </row>
    <row r="744" spans="7:7" x14ac:dyDescent="0.25">
      <c r="G744" s="68"/>
    </row>
    <row r="745" spans="7:7" x14ac:dyDescent="0.25">
      <c r="G745" s="68"/>
    </row>
    <row r="746" spans="7:7" x14ac:dyDescent="0.25">
      <c r="G746" s="68"/>
    </row>
    <row r="747" spans="7:7" x14ac:dyDescent="0.25">
      <c r="G747" s="68"/>
    </row>
    <row r="748" spans="7:7" x14ac:dyDescent="0.25">
      <c r="G748" s="68"/>
    </row>
    <row r="749" spans="7:7" x14ac:dyDescent="0.25">
      <c r="G749" s="68"/>
    </row>
    <row r="750" spans="7:7" x14ac:dyDescent="0.25">
      <c r="G750" s="68"/>
    </row>
    <row r="751" spans="7:7" x14ac:dyDescent="0.25">
      <c r="G751" s="68"/>
    </row>
    <row r="752" spans="7:7" x14ac:dyDescent="0.25">
      <c r="G752" s="68"/>
    </row>
    <row r="753" spans="7:7" x14ac:dyDescent="0.25">
      <c r="G753" s="68"/>
    </row>
    <row r="754" spans="7:7" x14ac:dyDescent="0.25">
      <c r="G754" s="68"/>
    </row>
    <row r="755" spans="7:7" x14ac:dyDescent="0.25">
      <c r="G755" s="68"/>
    </row>
    <row r="756" spans="7:7" x14ac:dyDescent="0.25">
      <c r="G756" s="68"/>
    </row>
    <row r="757" spans="7:7" x14ac:dyDescent="0.25">
      <c r="G757" s="68"/>
    </row>
    <row r="758" spans="7:7" x14ac:dyDescent="0.25">
      <c r="G758" s="68"/>
    </row>
    <row r="759" spans="7:7" x14ac:dyDescent="0.25">
      <c r="G759" s="68"/>
    </row>
    <row r="760" spans="7:7" x14ac:dyDescent="0.25">
      <c r="G760" s="68"/>
    </row>
    <row r="761" spans="7:7" x14ac:dyDescent="0.25">
      <c r="G761" s="68"/>
    </row>
    <row r="762" spans="7:7" x14ac:dyDescent="0.25">
      <c r="G762" s="68"/>
    </row>
    <row r="763" spans="7:7" x14ac:dyDescent="0.25">
      <c r="G763" s="68"/>
    </row>
    <row r="764" spans="7:7" x14ac:dyDescent="0.25">
      <c r="G764" s="68"/>
    </row>
    <row r="765" spans="7:7" x14ac:dyDescent="0.25">
      <c r="G765" s="68"/>
    </row>
    <row r="766" spans="7:7" x14ac:dyDescent="0.25">
      <c r="G766" s="68"/>
    </row>
    <row r="767" spans="7:7" x14ac:dyDescent="0.25">
      <c r="G767" s="68"/>
    </row>
    <row r="768" spans="7:7" x14ac:dyDescent="0.25">
      <c r="G768" s="68"/>
    </row>
    <row r="769" spans="7:7" x14ac:dyDescent="0.25">
      <c r="G769" s="68"/>
    </row>
    <row r="770" spans="7:7" x14ac:dyDescent="0.25">
      <c r="G770" s="68"/>
    </row>
    <row r="771" spans="7:7" x14ac:dyDescent="0.25">
      <c r="G771" s="68"/>
    </row>
    <row r="772" spans="7:7" x14ac:dyDescent="0.25">
      <c r="G772" s="68"/>
    </row>
    <row r="773" spans="7:7" x14ac:dyDescent="0.25">
      <c r="G773" s="68"/>
    </row>
    <row r="774" spans="7:7" x14ac:dyDescent="0.25">
      <c r="G774" s="68"/>
    </row>
    <row r="775" spans="7:7" x14ac:dyDescent="0.25">
      <c r="G775" s="68"/>
    </row>
    <row r="776" spans="7:7" x14ac:dyDescent="0.25">
      <c r="G776" s="68"/>
    </row>
    <row r="777" spans="7:7" x14ac:dyDescent="0.25">
      <c r="G777" s="68"/>
    </row>
    <row r="778" spans="7:7" x14ac:dyDescent="0.25">
      <c r="G778" s="68"/>
    </row>
    <row r="779" spans="7:7" x14ac:dyDescent="0.25">
      <c r="G779" s="68"/>
    </row>
    <row r="780" spans="7:7" x14ac:dyDescent="0.25">
      <c r="G780" s="68"/>
    </row>
    <row r="781" spans="7:7" x14ac:dyDescent="0.25">
      <c r="G781" s="68"/>
    </row>
    <row r="782" spans="7:7" x14ac:dyDescent="0.25">
      <c r="G782" s="68"/>
    </row>
    <row r="783" spans="7:7" x14ac:dyDescent="0.25">
      <c r="G783" s="68"/>
    </row>
    <row r="784" spans="7:7" x14ac:dyDescent="0.25">
      <c r="G784" s="68"/>
    </row>
    <row r="785" spans="7:7" x14ac:dyDescent="0.25">
      <c r="G785" s="68"/>
    </row>
    <row r="786" spans="7:7" x14ac:dyDescent="0.25">
      <c r="G786" s="68"/>
    </row>
    <row r="787" spans="7:7" x14ac:dyDescent="0.25">
      <c r="G787" s="68"/>
    </row>
    <row r="788" spans="7:7" x14ac:dyDescent="0.25">
      <c r="G788" s="68"/>
    </row>
    <row r="789" spans="7:7" x14ac:dyDescent="0.25">
      <c r="G789" s="68"/>
    </row>
    <row r="790" spans="7:7" x14ac:dyDescent="0.25">
      <c r="G790" s="68"/>
    </row>
    <row r="791" spans="7:7" x14ac:dyDescent="0.25">
      <c r="G791" s="68"/>
    </row>
    <row r="792" spans="7:7" x14ac:dyDescent="0.25">
      <c r="G792" s="68"/>
    </row>
    <row r="793" spans="7:7" x14ac:dyDescent="0.25">
      <c r="G793" s="68"/>
    </row>
    <row r="794" spans="7:7" x14ac:dyDescent="0.25">
      <c r="G794" s="68"/>
    </row>
    <row r="795" spans="7:7" x14ac:dyDescent="0.25">
      <c r="G795" s="68"/>
    </row>
    <row r="796" spans="7:7" x14ac:dyDescent="0.25">
      <c r="G796" s="68"/>
    </row>
    <row r="797" spans="7:7" x14ac:dyDescent="0.25">
      <c r="G797" s="68"/>
    </row>
    <row r="798" spans="7:7" x14ac:dyDescent="0.25">
      <c r="G798" s="68"/>
    </row>
    <row r="799" spans="7:7" x14ac:dyDescent="0.25">
      <c r="G799" s="68"/>
    </row>
    <row r="800" spans="7:7" x14ac:dyDescent="0.25">
      <c r="G800" s="68"/>
    </row>
    <row r="801" spans="7:7" x14ac:dyDescent="0.25">
      <c r="G801" s="68"/>
    </row>
    <row r="802" spans="7:7" x14ac:dyDescent="0.25">
      <c r="G802" s="68"/>
    </row>
    <row r="803" spans="7:7" x14ac:dyDescent="0.25">
      <c r="G803" s="68"/>
    </row>
    <row r="804" spans="7:7" x14ac:dyDescent="0.25">
      <c r="G804" s="68"/>
    </row>
    <row r="805" spans="7:7" x14ac:dyDescent="0.25">
      <c r="G805" s="68"/>
    </row>
    <row r="806" spans="7:7" x14ac:dyDescent="0.25">
      <c r="G806" s="68"/>
    </row>
    <row r="807" spans="7:7" x14ac:dyDescent="0.25">
      <c r="G807" s="68"/>
    </row>
    <row r="808" spans="7:7" x14ac:dyDescent="0.25">
      <c r="G808" s="68"/>
    </row>
    <row r="809" spans="7:7" x14ac:dyDescent="0.25">
      <c r="G809" s="68"/>
    </row>
    <row r="810" spans="7:7" x14ac:dyDescent="0.25">
      <c r="G810" s="68"/>
    </row>
    <row r="811" spans="7:7" x14ac:dyDescent="0.25">
      <c r="G811" s="68"/>
    </row>
    <row r="812" spans="7:7" x14ac:dyDescent="0.25">
      <c r="G812" s="68"/>
    </row>
    <row r="813" spans="7:7" x14ac:dyDescent="0.25">
      <c r="G813" s="68"/>
    </row>
    <row r="814" spans="7:7" x14ac:dyDescent="0.25">
      <c r="G814" s="68"/>
    </row>
    <row r="815" spans="7:7" x14ac:dyDescent="0.25">
      <c r="G815" s="68"/>
    </row>
    <row r="816" spans="7:7" x14ac:dyDescent="0.25">
      <c r="G816" s="68"/>
    </row>
    <row r="817" spans="7:7" x14ac:dyDescent="0.25">
      <c r="G817" s="68"/>
    </row>
    <row r="818" spans="7:7" x14ac:dyDescent="0.25">
      <c r="G818" s="68"/>
    </row>
    <row r="819" spans="7:7" x14ac:dyDescent="0.25">
      <c r="G819" s="68"/>
    </row>
    <row r="820" spans="7:7" x14ac:dyDescent="0.25">
      <c r="G820" s="68"/>
    </row>
    <row r="821" spans="7:7" x14ac:dyDescent="0.25">
      <c r="G821" s="68"/>
    </row>
    <row r="822" spans="7:7" x14ac:dyDescent="0.25">
      <c r="G822" s="68"/>
    </row>
    <row r="823" spans="7:7" x14ac:dyDescent="0.25">
      <c r="G823" s="68"/>
    </row>
    <row r="824" spans="7:7" x14ac:dyDescent="0.25">
      <c r="G824" s="68"/>
    </row>
    <row r="825" spans="7:7" x14ac:dyDescent="0.25">
      <c r="G825" s="68"/>
    </row>
    <row r="826" spans="7:7" x14ac:dyDescent="0.25">
      <c r="G826" s="68"/>
    </row>
    <row r="827" spans="7:7" x14ac:dyDescent="0.25">
      <c r="G827" s="68"/>
    </row>
    <row r="828" spans="7:7" x14ac:dyDescent="0.25">
      <c r="G828" s="68"/>
    </row>
    <row r="829" spans="7:7" x14ac:dyDescent="0.25">
      <c r="G829" s="68"/>
    </row>
    <row r="830" spans="7:7" x14ac:dyDescent="0.25">
      <c r="G830" s="68"/>
    </row>
    <row r="831" spans="7:7" x14ac:dyDescent="0.25">
      <c r="G831" s="68"/>
    </row>
    <row r="832" spans="7:7" x14ac:dyDescent="0.25">
      <c r="G832" s="68"/>
    </row>
    <row r="833" spans="7:7" x14ac:dyDescent="0.25">
      <c r="G833" s="68"/>
    </row>
    <row r="834" spans="7:7" x14ac:dyDescent="0.25">
      <c r="G834" s="68"/>
    </row>
    <row r="835" spans="7:7" x14ac:dyDescent="0.25">
      <c r="G835" s="68"/>
    </row>
    <row r="836" spans="7:7" x14ac:dyDescent="0.25">
      <c r="G836" s="68"/>
    </row>
    <row r="837" spans="7:7" x14ac:dyDescent="0.25">
      <c r="G837" s="68"/>
    </row>
    <row r="838" spans="7:7" x14ac:dyDescent="0.25">
      <c r="G838" s="68"/>
    </row>
    <row r="839" spans="7:7" x14ac:dyDescent="0.25">
      <c r="G839" s="68"/>
    </row>
    <row r="840" spans="7:7" x14ac:dyDescent="0.25">
      <c r="G840" s="68"/>
    </row>
    <row r="841" spans="7:7" x14ac:dyDescent="0.25">
      <c r="G841" s="68"/>
    </row>
    <row r="842" spans="7:7" x14ac:dyDescent="0.25">
      <c r="G842" s="68"/>
    </row>
    <row r="843" spans="7:7" x14ac:dyDescent="0.25">
      <c r="G843" s="68"/>
    </row>
    <row r="844" spans="7:7" x14ac:dyDescent="0.25">
      <c r="G844" s="68"/>
    </row>
    <row r="845" spans="7:7" x14ac:dyDescent="0.25">
      <c r="G845" s="68"/>
    </row>
    <row r="846" spans="7:7" x14ac:dyDescent="0.25">
      <c r="G846" s="68"/>
    </row>
    <row r="847" spans="7:7" x14ac:dyDescent="0.25">
      <c r="G847" s="68"/>
    </row>
    <row r="848" spans="7:7" x14ac:dyDescent="0.25">
      <c r="G848" s="68"/>
    </row>
    <row r="849" spans="7:7" x14ac:dyDescent="0.25">
      <c r="G849" s="68"/>
    </row>
    <row r="850" spans="7:7" x14ac:dyDescent="0.25">
      <c r="G850" s="68"/>
    </row>
    <row r="851" spans="7:7" x14ac:dyDescent="0.25">
      <c r="G851" s="68"/>
    </row>
    <row r="852" spans="7:7" x14ac:dyDescent="0.25">
      <c r="G852" s="68"/>
    </row>
    <row r="853" spans="7:7" x14ac:dyDescent="0.25">
      <c r="G853" s="68"/>
    </row>
    <row r="854" spans="7:7" x14ac:dyDescent="0.25">
      <c r="G854" s="68"/>
    </row>
    <row r="855" spans="7:7" x14ac:dyDescent="0.25">
      <c r="G855" s="68"/>
    </row>
    <row r="856" spans="7:7" x14ac:dyDescent="0.25">
      <c r="G856" s="68"/>
    </row>
    <row r="857" spans="7:7" x14ac:dyDescent="0.25">
      <c r="G857" s="68"/>
    </row>
    <row r="858" spans="7:7" x14ac:dyDescent="0.25">
      <c r="G858" s="68"/>
    </row>
    <row r="859" spans="7:7" x14ac:dyDescent="0.25">
      <c r="G859" s="68"/>
    </row>
    <row r="860" spans="7:7" x14ac:dyDescent="0.25">
      <c r="G860" s="68"/>
    </row>
    <row r="861" spans="7:7" x14ac:dyDescent="0.25">
      <c r="G861" s="68"/>
    </row>
    <row r="862" spans="7:7" x14ac:dyDescent="0.25">
      <c r="G862" s="68"/>
    </row>
    <row r="863" spans="7:7" x14ac:dyDescent="0.25">
      <c r="G863" s="68"/>
    </row>
    <row r="864" spans="7:7" x14ac:dyDescent="0.25">
      <c r="G864" s="68"/>
    </row>
    <row r="865" spans="7:7" x14ac:dyDescent="0.25">
      <c r="G865" s="68"/>
    </row>
    <row r="866" spans="7:7" x14ac:dyDescent="0.25">
      <c r="G866" s="68"/>
    </row>
    <row r="867" spans="7:7" x14ac:dyDescent="0.25">
      <c r="G867" s="68"/>
    </row>
    <row r="868" spans="7:7" x14ac:dyDescent="0.25">
      <c r="G868" s="68"/>
    </row>
    <row r="869" spans="7:7" x14ac:dyDescent="0.25">
      <c r="G869" s="68"/>
    </row>
    <row r="870" spans="7:7" x14ac:dyDescent="0.25">
      <c r="G870" s="68"/>
    </row>
    <row r="871" spans="7:7" x14ac:dyDescent="0.25">
      <c r="G871" s="68"/>
    </row>
    <row r="872" spans="7:7" x14ac:dyDescent="0.25">
      <c r="G872" s="68"/>
    </row>
    <row r="873" spans="7:7" x14ac:dyDescent="0.25">
      <c r="G873" s="68"/>
    </row>
    <row r="874" spans="7:7" x14ac:dyDescent="0.25">
      <c r="G874" s="68"/>
    </row>
    <row r="875" spans="7:7" x14ac:dyDescent="0.25">
      <c r="G875" s="68"/>
    </row>
    <row r="876" spans="7:7" x14ac:dyDescent="0.25">
      <c r="G876" s="68"/>
    </row>
    <row r="877" spans="7:7" x14ac:dyDescent="0.25">
      <c r="G877" s="68"/>
    </row>
    <row r="878" spans="7:7" x14ac:dyDescent="0.25">
      <c r="G878" s="68"/>
    </row>
    <row r="879" spans="7:7" x14ac:dyDescent="0.25">
      <c r="G879" s="68"/>
    </row>
    <row r="880" spans="7:7" x14ac:dyDescent="0.25">
      <c r="G880" s="68"/>
    </row>
    <row r="881" spans="7:7" x14ac:dyDescent="0.25">
      <c r="G881" s="68"/>
    </row>
    <row r="882" spans="7:7" x14ac:dyDescent="0.25">
      <c r="G882" s="68"/>
    </row>
    <row r="883" spans="7:7" x14ac:dyDescent="0.25">
      <c r="G883" s="68"/>
    </row>
    <row r="884" spans="7:7" x14ac:dyDescent="0.25">
      <c r="G884" s="68"/>
    </row>
    <row r="885" spans="7:7" x14ac:dyDescent="0.25">
      <c r="G885" s="68"/>
    </row>
    <row r="886" spans="7:7" x14ac:dyDescent="0.25">
      <c r="G886" s="68"/>
    </row>
    <row r="887" spans="7:7" x14ac:dyDescent="0.25">
      <c r="G887" s="68"/>
    </row>
    <row r="888" spans="7:7" x14ac:dyDescent="0.25">
      <c r="G888" s="68"/>
    </row>
    <row r="889" spans="7:7" x14ac:dyDescent="0.25">
      <c r="G889" s="68"/>
    </row>
    <row r="890" spans="7:7" x14ac:dyDescent="0.25">
      <c r="G890" s="68"/>
    </row>
    <row r="891" spans="7:7" x14ac:dyDescent="0.25">
      <c r="G891" s="68"/>
    </row>
    <row r="892" spans="7:7" x14ac:dyDescent="0.25">
      <c r="G892" s="68"/>
    </row>
    <row r="893" spans="7:7" x14ac:dyDescent="0.25">
      <c r="G893" s="68"/>
    </row>
    <row r="894" spans="7:7" x14ac:dyDescent="0.25">
      <c r="G894" s="68"/>
    </row>
    <row r="895" spans="7:7" x14ac:dyDescent="0.25">
      <c r="G895" s="68"/>
    </row>
    <row r="896" spans="7:7" x14ac:dyDescent="0.25">
      <c r="G896" s="68"/>
    </row>
    <row r="897" spans="7:7" x14ac:dyDescent="0.25">
      <c r="G897" s="68"/>
    </row>
    <row r="898" spans="7:7" x14ac:dyDescent="0.25">
      <c r="G898" s="68"/>
    </row>
    <row r="899" spans="7:7" x14ac:dyDescent="0.25">
      <c r="G899" s="68"/>
    </row>
    <row r="900" spans="7:7" x14ac:dyDescent="0.25">
      <c r="G900" s="68"/>
    </row>
    <row r="901" spans="7:7" x14ac:dyDescent="0.25">
      <c r="G901" s="68"/>
    </row>
    <row r="902" spans="7:7" x14ac:dyDescent="0.25">
      <c r="G902" s="68"/>
    </row>
    <row r="903" spans="7:7" x14ac:dyDescent="0.25">
      <c r="G903" s="68"/>
    </row>
    <row r="904" spans="7:7" x14ac:dyDescent="0.25">
      <c r="G904" s="68"/>
    </row>
    <row r="905" spans="7:7" x14ac:dyDescent="0.25">
      <c r="G905" s="68"/>
    </row>
    <row r="906" spans="7:7" x14ac:dyDescent="0.25">
      <c r="G906" s="68"/>
    </row>
    <row r="907" spans="7:7" x14ac:dyDescent="0.25">
      <c r="G907" s="68"/>
    </row>
    <row r="908" spans="7:7" x14ac:dyDescent="0.25">
      <c r="G908" s="68"/>
    </row>
    <row r="909" spans="7:7" x14ac:dyDescent="0.25">
      <c r="G909" s="68"/>
    </row>
    <row r="910" spans="7:7" x14ac:dyDescent="0.25">
      <c r="G910" s="68"/>
    </row>
    <row r="911" spans="7:7" x14ac:dyDescent="0.25">
      <c r="G911" s="68"/>
    </row>
    <row r="912" spans="7:7" x14ac:dyDescent="0.25">
      <c r="G912" s="68"/>
    </row>
    <row r="913" spans="7:7" x14ac:dyDescent="0.25">
      <c r="G913" s="68"/>
    </row>
    <row r="914" spans="7:7" x14ac:dyDescent="0.25">
      <c r="G914" s="68"/>
    </row>
    <row r="915" spans="7:7" x14ac:dyDescent="0.25">
      <c r="G915" s="68"/>
    </row>
    <row r="916" spans="7:7" x14ac:dyDescent="0.25">
      <c r="G916" s="68"/>
    </row>
    <row r="917" spans="7:7" x14ac:dyDescent="0.25">
      <c r="G917" s="68"/>
    </row>
    <row r="918" spans="7:7" x14ac:dyDescent="0.25">
      <c r="G918" s="68"/>
    </row>
    <row r="919" spans="7:7" x14ac:dyDescent="0.25">
      <c r="G919" s="68"/>
    </row>
    <row r="920" spans="7:7" x14ac:dyDescent="0.25">
      <c r="G920" s="68"/>
    </row>
    <row r="921" spans="7:7" x14ac:dyDescent="0.25">
      <c r="G921" s="68"/>
    </row>
    <row r="922" spans="7:7" x14ac:dyDescent="0.25">
      <c r="G922" s="68"/>
    </row>
    <row r="923" spans="7:7" x14ac:dyDescent="0.25">
      <c r="G923" s="68"/>
    </row>
    <row r="924" spans="7:7" x14ac:dyDescent="0.25">
      <c r="G924" s="68"/>
    </row>
    <row r="925" spans="7:7" x14ac:dyDescent="0.25">
      <c r="G925" s="68"/>
    </row>
    <row r="926" spans="7:7" x14ac:dyDescent="0.25">
      <c r="G926" s="68"/>
    </row>
    <row r="927" spans="7:7" x14ac:dyDescent="0.25">
      <c r="G927" s="68"/>
    </row>
    <row r="928" spans="7:7" x14ac:dyDescent="0.25">
      <c r="G928" s="68"/>
    </row>
    <row r="929" spans="7:7" x14ac:dyDescent="0.25">
      <c r="G929" s="68"/>
    </row>
    <row r="930" spans="7:7" x14ac:dyDescent="0.25">
      <c r="G930" s="68"/>
    </row>
    <row r="931" spans="7:7" x14ac:dyDescent="0.25">
      <c r="G931" s="68"/>
    </row>
    <row r="932" spans="7:7" x14ac:dyDescent="0.25">
      <c r="G932" s="68"/>
    </row>
    <row r="933" spans="7:7" x14ac:dyDescent="0.25">
      <c r="G933" s="68"/>
    </row>
    <row r="934" spans="7:7" x14ac:dyDescent="0.25">
      <c r="G934" s="68"/>
    </row>
    <row r="935" spans="7:7" x14ac:dyDescent="0.25">
      <c r="G935" s="68"/>
    </row>
    <row r="936" spans="7:7" x14ac:dyDescent="0.25">
      <c r="G936" s="68"/>
    </row>
    <row r="937" spans="7:7" x14ac:dyDescent="0.25">
      <c r="G937" s="68"/>
    </row>
    <row r="938" spans="7:7" x14ac:dyDescent="0.25">
      <c r="G938" s="68"/>
    </row>
    <row r="939" spans="7:7" x14ac:dyDescent="0.25">
      <c r="G939" s="68"/>
    </row>
    <row r="940" spans="7:7" x14ac:dyDescent="0.25">
      <c r="G940" s="68"/>
    </row>
    <row r="941" spans="7:7" x14ac:dyDescent="0.25">
      <c r="G941" s="68"/>
    </row>
    <row r="942" spans="7:7" x14ac:dyDescent="0.25">
      <c r="G942" s="68"/>
    </row>
    <row r="943" spans="7:7" x14ac:dyDescent="0.25">
      <c r="G943" s="68"/>
    </row>
    <row r="944" spans="7:7" x14ac:dyDescent="0.25">
      <c r="G944" s="68"/>
    </row>
    <row r="945" spans="7:7" x14ac:dyDescent="0.25">
      <c r="G945" s="68"/>
    </row>
    <row r="946" spans="7:7" x14ac:dyDescent="0.25">
      <c r="G946" s="68"/>
    </row>
    <row r="947" spans="7:7" x14ac:dyDescent="0.25">
      <c r="G947" s="68"/>
    </row>
    <row r="948" spans="7:7" x14ac:dyDescent="0.25">
      <c r="G948" s="68"/>
    </row>
    <row r="949" spans="7:7" x14ac:dyDescent="0.25">
      <c r="G949" s="68"/>
    </row>
    <row r="950" spans="7:7" x14ac:dyDescent="0.25">
      <c r="G950" s="68"/>
    </row>
    <row r="951" spans="7:7" x14ac:dyDescent="0.25">
      <c r="G951" s="68"/>
    </row>
    <row r="952" spans="7:7" x14ac:dyDescent="0.25">
      <c r="G952" s="68"/>
    </row>
    <row r="953" spans="7:7" x14ac:dyDescent="0.25">
      <c r="G953" s="68"/>
    </row>
    <row r="954" spans="7:7" x14ac:dyDescent="0.25">
      <c r="G954" s="68"/>
    </row>
    <row r="955" spans="7:7" x14ac:dyDescent="0.25">
      <c r="G955" s="68"/>
    </row>
    <row r="956" spans="7:7" x14ac:dyDescent="0.25">
      <c r="G956" s="68"/>
    </row>
    <row r="957" spans="7:7" x14ac:dyDescent="0.25">
      <c r="G957" s="68"/>
    </row>
    <row r="958" spans="7:7" x14ac:dyDescent="0.25">
      <c r="G958" s="68"/>
    </row>
    <row r="959" spans="7:7" x14ac:dyDescent="0.25">
      <c r="G959" s="68"/>
    </row>
    <row r="960" spans="7:7" x14ac:dyDescent="0.25">
      <c r="G960" s="68"/>
    </row>
    <row r="961" spans="7:7" x14ac:dyDescent="0.25">
      <c r="G961" s="68"/>
    </row>
    <row r="962" spans="7:7" x14ac:dyDescent="0.25">
      <c r="G962" s="68"/>
    </row>
    <row r="963" spans="7:7" x14ac:dyDescent="0.25">
      <c r="G963" s="68"/>
    </row>
    <row r="964" spans="7:7" x14ac:dyDescent="0.25">
      <c r="G964" s="68"/>
    </row>
    <row r="965" spans="7:7" x14ac:dyDescent="0.25">
      <c r="G965" s="68"/>
    </row>
    <row r="966" spans="7:7" x14ac:dyDescent="0.25">
      <c r="G966" s="68"/>
    </row>
    <row r="967" spans="7:7" x14ac:dyDescent="0.25">
      <c r="G967" s="68"/>
    </row>
    <row r="968" spans="7:7" x14ac:dyDescent="0.25">
      <c r="G968" s="68"/>
    </row>
    <row r="969" spans="7:7" x14ac:dyDescent="0.25">
      <c r="G969" s="68"/>
    </row>
    <row r="970" spans="7:7" x14ac:dyDescent="0.25">
      <c r="G970" s="68"/>
    </row>
    <row r="971" spans="7:7" x14ac:dyDescent="0.25">
      <c r="G971" s="68"/>
    </row>
    <row r="972" spans="7:7" x14ac:dyDescent="0.25">
      <c r="G972" s="68"/>
    </row>
    <row r="973" spans="7:7" x14ac:dyDescent="0.25">
      <c r="G973" s="68"/>
    </row>
    <row r="974" spans="7:7" x14ac:dyDescent="0.25">
      <c r="G974" s="68"/>
    </row>
    <row r="975" spans="7:7" x14ac:dyDescent="0.25">
      <c r="G975" s="68"/>
    </row>
    <row r="976" spans="7:7" x14ac:dyDescent="0.25">
      <c r="G976" s="68"/>
    </row>
    <row r="977" spans="7:7" x14ac:dyDescent="0.25">
      <c r="G977" s="68"/>
    </row>
    <row r="978" spans="7:7" x14ac:dyDescent="0.25">
      <c r="G978" s="68"/>
    </row>
    <row r="979" spans="7:7" x14ac:dyDescent="0.25">
      <c r="G979" s="68"/>
    </row>
    <row r="980" spans="7:7" x14ac:dyDescent="0.25">
      <c r="G980" s="68"/>
    </row>
    <row r="981" spans="7:7" x14ac:dyDescent="0.25">
      <c r="G981" s="68"/>
    </row>
    <row r="982" spans="7:7" x14ac:dyDescent="0.25">
      <c r="G982" s="68"/>
    </row>
    <row r="983" spans="7:7" x14ac:dyDescent="0.25">
      <c r="G983" s="68"/>
    </row>
    <row r="984" spans="7:7" x14ac:dyDescent="0.25">
      <c r="G984" s="68"/>
    </row>
    <row r="985" spans="7:7" x14ac:dyDescent="0.25">
      <c r="G985" s="68"/>
    </row>
    <row r="986" spans="7:7" x14ac:dyDescent="0.25">
      <c r="G986" s="68"/>
    </row>
    <row r="987" spans="7:7" x14ac:dyDescent="0.25">
      <c r="G987" s="68"/>
    </row>
    <row r="988" spans="7:7" x14ac:dyDescent="0.25">
      <c r="G988" s="68"/>
    </row>
    <row r="989" spans="7:7" x14ac:dyDescent="0.25">
      <c r="G989" s="68"/>
    </row>
    <row r="990" spans="7:7" x14ac:dyDescent="0.25">
      <c r="G990" s="68"/>
    </row>
    <row r="991" spans="7:7" x14ac:dyDescent="0.25">
      <c r="G991" s="68"/>
    </row>
    <row r="992" spans="7:7" x14ac:dyDescent="0.25">
      <c r="G992" s="68"/>
    </row>
    <row r="993" spans="7:7" x14ac:dyDescent="0.25">
      <c r="G993" s="68"/>
    </row>
    <row r="994" spans="7:7" x14ac:dyDescent="0.25">
      <c r="G994" s="68"/>
    </row>
    <row r="995" spans="7:7" x14ac:dyDescent="0.25">
      <c r="G995" s="68"/>
    </row>
    <row r="996" spans="7:7" x14ac:dyDescent="0.25">
      <c r="G996" s="68"/>
    </row>
    <row r="997" spans="7:7" x14ac:dyDescent="0.25">
      <c r="G997" s="68"/>
    </row>
    <row r="998" spans="7:7" x14ac:dyDescent="0.25">
      <c r="G998" s="68"/>
    </row>
    <row r="999" spans="7:7" x14ac:dyDescent="0.25">
      <c r="G999" s="68"/>
    </row>
    <row r="1000" spans="7:7" x14ac:dyDescent="0.25">
      <c r="G1000" s="68"/>
    </row>
    <row r="1001" spans="7:7" x14ac:dyDescent="0.25">
      <c r="G1001" s="68"/>
    </row>
    <row r="1002" spans="7:7" x14ac:dyDescent="0.25">
      <c r="G1002" s="68"/>
    </row>
    <row r="1003" spans="7:7" x14ac:dyDescent="0.25">
      <c r="G1003" s="68"/>
    </row>
    <row r="1004" spans="7:7" x14ac:dyDescent="0.25">
      <c r="G1004" s="68"/>
    </row>
    <row r="1005" spans="7:7" x14ac:dyDescent="0.25">
      <c r="G1005" s="68"/>
    </row>
    <row r="1006" spans="7:7" x14ac:dyDescent="0.25">
      <c r="G1006" s="68"/>
    </row>
    <row r="1007" spans="7:7" x14ac:dyDescent="0.25">
      <c r="G1007" s="68"/>
    </row>
    <row r="1008" spans="7:7" x14ac:dyDescent="0.25">
      <c r="G1008" s="68"/>
    </row>
    <row r="1009" spans="7:7" x14ac:dyDescent="0.25">
      <c r="G1009" s="68"/>
    </row>
    <row r="1010" spans="7:7" x14ac:dyDescent="0.25">
      <c r="G1010" s="68"/>
    </row>
    <row r="1011" spans="7:7" x14ac:dyDescent="0.25">
      <c r="G1011" s="68"/>
    </row>
    <row r="1012" spans="7:7" x14ac:dyDescent="0.25">
      <c r="G1012" s="68"/>
    </row>
    <row r="1013" spans="7:7" x14ac:dyDescent="0.25">
      <c r="G1013" s="68"/>
    </row>
    <row r="1014" spans="7:7" x14ac:dyDescent="0.25">
      <c r="G1014" s="68"/>
    </row>
    <row r="1015" spans="7:7" x14ac:dyDescent="0.25">
      <c r="G1015" s="68"/>
    </row>
    <row r="1016" spans="7:7" x14ac:dyDescent="0.25">
      <c r="G1016" s="68"/>
    </row>
    <row r="1017" spans="7:7" x14ac:dyDescent="0.25">
      <c r="G1017" s="68"/>
    </row>
    <row r="1018" spans="7:7" x14ac:dyDescent="0.25">
      <c r="G1018" s="68"/>
    </row>
    <row r="1019" spans="7:7" x14ac:dyDescent="0.25">
      <c r="G1019" s="68"/>
    </row>
    <row r="1020" spans="7:7" x14ac:dyDescent="0.25">
      <c r="G1020" s="68"/>
    </row>
    <row r="1021" spans="7:7" x14ac:dyDescent="0.25">
      <c r="G1021" s="68"/>
    </row>
    <row r="1022" spans="7:7" x14ac:dyDescent="0.25">
      <c r="G1022" s="68"/>
    </row>
    <row r="1023" spans="7:7" x14ac:dyDescent="0.25">
      <c r="G1023" s="68"/>
    </row>
    <row r="1024" spans="7:7" x14ac:dyDescent="0.25">
      <c r="G1024" s="68"/>
    </row>
    <row r="1025" spans="7:7" x14ac:dyDescent="0.25">
      <c r="G1025" s="68"/>
    </row>
    <row r="1026" spans="7:7" x14ac:dyDescent="0.25">
      <c r="G1026" s="68"/>
    </row>
    <row r="1027" spans="7:7" x14ac:dyDescent="0.25">
      <c r="G1027" s="68"/>
    </row>
    <row r="1028" spans="7:7" x14ac:dyDescent="0.25">
      <c r="G1028" s="68"/>
    </row>
    <row r="1029" spans="7:7" x14ac:dyDescent="0.25">
      <c r="G1029" s="68"/>
    </row>
    <row r="1030" spans="7:7" x14ac:dyDescent="0.25">
      <c r="G1030" s="68"/>
    </row>
    <row r="1031" spans="7:7" x14ac:dyDescent="0.25">
      <c r="G1031" s="68"/>
    </row>
    <row r="1032" spans="7:7" x14ac:dyDescent="0.25">
      <c r="G1032" s="68"/>
    </row>
    <row r="1033" spans="7:7" x14ac:dyDescent="0.25">
      <c r="G1033" s="68"/>
    </row>
    <row r="1034" spans="7:7" x14ac:dyDescent="0.25">
      <c r="G1034" s="68"/>
    </row>
    <row r="1035" spans="7:7" x14ac:dyDescent="0.25">
      <c r="G1035" s="68"/>
    </row>
    <row r="1036" spans="7:7" x14ac:dyDescent="0.25">
      <c r="G1036" s="68"/>
    </row>
    <row r="1037" spans="7:7" x14ac:dyDescent="0.25">
      <c r="G1037" s="68"/>
    </row>
    <row r="1038" spans="7:7" x14ac:dyDescent="0.25">
      <c r="G1038" s="68"/>
    </row>
    <row r="1039" spans="7:7" x14ac:dyDescent="0.25">
      <c r="G1039" s="68"/>
    </row>
    <row r="1040" spans="7:7" x14ac:dyDescent="0.25">
      <c r="G1040" s="68"/>
    </row>
    <row r="1041" spans="7:7" x14ac:dyDescent="0.25">
      <c r="G1041" s="68"/>
    </row>
    <row r="1042" spans="7:7" x14ac:dyDescent="0.25">
      <c r="G1042" s="68"/>
    </row>
    <row r="1043" spans="7:7" x14ac:dyDescent="0.25">
      <c r="G1043" s="68"/>
    </row>
    <row r="1044" spans="7:7" x14ac:dyDescent="0.25">
      <c r="G1044" s="68"/>
    </row>
    <row r="1045" spans="7:7" x14ac:dyDescent="0.25">
      <c r="G1045" s="68"/>
    </row>
    <row r="1046" spans="7:7" x14ac:dyDescent="0.25">
      <c r="G1046" s="68"/>
    </row>
    <row r="1047" spans="7:7" x14ac:dyDescent="0.25">
      <c r="G1047" s="68"/>
    </row>
    <row r="1048" spans="7:7" x14ac:dyDescent="0.25">
      <c r="G1048" s="68"/>
    </row>
    <row r="1049" spans="7:7" x14ac:dyDescent="0.25">
      <c r="G1049" s="68"/>
    </row>
    <row r="1050" spans="7:7" x14ac:dyDescent="0.25">
      <c r="G1050" s="68"/>
    </row>
    <row r="1051" spans="7:7" x14ac:dyDescent="0.25">
      <c r="G1051" s="68"/>
    </row>
    <row r="1052" spans="7:7" x14ac:dyDescent="0.25">
      <c r="G1052" s="68"/>
    </row>
    <row r="1053" spans="7:7" x14ac:dyDescent="0.25">
      <c r="G1053" s="68"/>
    </row>
    <row r="1054" spans="7:7" x14ac:dyDescent="0.25">
      <c r="G1054" s="68"/>
    </row>
    <row r="1055" spans="7:7" x14ac:dyDescent="0.25">
      <c r="G1055" s="68"/>
    </row>
    <row r="1056" spans="7:7" x14ac:dyDescent="0.25">
      <c r="G1056" s="68"/>
    </row>
    <row r="1057" spans="7:7" x14ac:dyDescent="0.25">
      <c r="G1057" s="68"/>
    </row>
    <row r="1058" spans="7:7" x14ac:dyDescent="0.25">
      <c r="G1058" s="68"/>
    </row>
    <row r="1059" spans="7:7" x14ac:dyDescent="0.25">
      <c r="G1059" s="68"/>
    </row>
    <row r="1060" spans="7:7" x14ac:dyDescent="0.25">
      <c r="G1060" s="68"/>
    </row>
    <row r="1061" spans="7:7" x14ac:dyDescent="0.25">
      <c r="G1061" s="68"/>
    </row>
    <row r="1062" spans="7:7" x14ac:dyDescent="0.25">
      <c r="G1062" s="68"/>
    </row>
    <row r="1063" spans="7:7" x14ac:dyDescent="0.25">
      <c r="G1063" s="68"/>
    </row>
    <row r="1064" spans="7:7" x14ac:dyDescent="0.25">
      <c r="G1064" s="68"/>
    </row>
    <row r="1065" spans="7:7" x14ac:dyDescent="0.25">
      <c r="G1065" s="68"/>
    </row>
    <row r="1066" spans="7:7" x14ac:dyDescent="0.25">
      <c r="G1066" s="68"/>
    </row>
    <row r="1067" spans="7:7" x14ac:dyDescent="0.25">
      <c r="G1067" s="68"/>
    </row>
    <row r="1068" spans="7:7" x14ac:dyDescent="0.25">
      <c r="G1068" s="68"/>
    </row>
    <row r="1069" spans="7:7" x14ac:dyDescent="0.25">
      <c r="G1069" s="68"/>
    </row>
    <row r="1070" spans="7:7" x14ac:dyDescent="0.25">
      <c r="G1070" s="68"/>
    </row>
    <row r="1071" spans="7:7" x14ac:dyDescent="0.25">
      <c r="G1071" s="68"/>
    </row>
    <row r="1072" spans="7:7" x14ac:dyDescent="0.25">
      <c r="G1072" s="68"/>
    </row>
    <row r="1073" spans="7:7" x14ac:dyDescent="0.25">
      <c r="G1073" s="68"/>
    </row>
    <row r="1074" spans="7:7" x14ac:dyDescent="0.25">
      <c r="G1074" s="68"/>
    </row>
    <row r="1075" spans="7:7" x14ac:dyDescent="0.25">
      <c r="G1075" s="68"/>
    </row>
    <row r="1076" spans="7:7" x14ac:dyDescent="0.25">
      <c r="G1076" s="68"/>
    </row>
    <row r="1077" spans="7:7" x14ac:dyDescent="0.25">
      <c r="G1077" s="68"/>
    </row>
    <row r="1078" spans="7:7" x14ac:dyDescent="0.25">
      <c r="G1078" s="68"/>
    </row>
    <row r="1079" spans="7:7" x14ac:dyDescent="0.25">
      <c r="G1079" s="68"/>
    </row>
    <row r="1080" spans="7:7" x14ac:dyDescent="0.25">
      <c r="G1080" s="68"/>
    </row>
    <row r="1081" spans="7:7" x14ac:dyDescent="0.25">
      <c r="G1081" s="68"/>
    </row>
    <row r="1082" spans="7:7" x14ac:dyDescent="0.25">
      <c r="G1082" s="68"/>
    </row>
    <row r="1083" spans="7:7" x14ac:dyDescent="0.25">
      <c r="G1083" s="68"/>
    </row>
    <row r="1084" spans="7:7" x14ac:dyDescent="0.25">
      <c r="G1084" s="68"/>
    </row>
    <row r="1085" spans="7:7" x14ac:dyDescent="0.25">
      <c r="G1085" s="68"/>
    </row>
    <row r="1086" spans="7:7" x14ac:dyDescent="0.25">
      <c r="G1086" s="68"/>
    </row>
    <row r="1087" spans="7:7" x14ac:dyDescent="0.25">
      <c r="G1087" s="68"/>
    </row>
    <row r="1088" spans="7:7" x14ac:dyDescent="0.25">
      <c r="G1088" s="68"/>
    </row>
    <row r="1089" spans="7:7" x14ac:dyDescent="0.25">
      <c r="G1089" s="68"/>
    </row>
    <row r="1090" spans="7:7" x14ac:dyDescent="0.25">
      <c r="G1090" s="68"/>
    </row>
    <row r="1091" spans="7:7" x14ac:dyDescent="0.25">
      <c r="G1091" s="68"/>
    </row>
    <row r="1092" spans="7:7" x14ac:dyDescent="0.25">
      <c r="G1092" s="68"/>
    </row>
    <row r="1093" spans="7:7" x14ac:dyDescent="0.25">
      <c r="G1093" s="68"/>
    </row>
    <row r="1094" spans="7:7" x14ac:dyDescent="0.25">
      <c r="G1094" s="68"/>
    </row>
    <row r="1095" spans="7:7" x14ac:dyDescent="0.25">
      <c r="G1095" s="68"/>
    </row>
    <row r="1096" spans="7:7" x14ac:dyDescent="0.25">
      <c r="G1096" s="68"/>
    </row>
    <row r="1097" spans="7:7" x14ac:dyDescent="0.25">
      <c r="G1097" s="68"/>
    </row>
    <row r="1098" spans="7:7" x14ac:dyDescent="0.25">
      <c r="G1098" s="68"/>
    </row>
    <row r="1099" spans="7:7" x14ac:dyDescent="0.25">
      <c r="G1099" s="68"/>
    </row>
    <row r="1100" spans="7:7" x14ac:dyDescent="0.25">
      <c r="G1100" s="68"/>
    </row>
    <row r="1101" spans="7:7" x14ac:dyDescent="0.25">
      <c r="G1101" s="68"/>
    </row>
    <row r="1102" spans="7:7" x14ac:dyDescent="0.25">
      <c r="G1102" s="68"/>
    </row>
    <row r="1103" spans="7:7" x14ac:dyDescent="0.25">
      <c r="G1103" s="68"/>
    </row>
    <row r="1104" spans="7:7" x14ac:dyDescent="0.25">
      <c r="G1104" s="68"/>
    </row>
    <row r="1105" spans="7:7" x14ac:dyDescent="0.25">
      <c r="G1105" s="68"/>
    </row>
    <row r="1106" spans="7:7" x14ac:dyDescent="0.25">
      <c r="G1106" s="68"/>
    </row>
    <row r="1107" spans="7:7" x14ac:dyDescent="0.25">
      <c r="G1107" s="68"/>
    </row>
    <row r="1108" spans="7:7" x14ac:dyDescent="0.25">
      <c r="G1108" s="68"/>
    </row>
    <row r="1109" spans="7:7" x14ac:dyDescent="0.25">
      <c r="G1109" s="68"/>
    </row>
    <row r="1110" spans="7:7" x14ac:dyDescent="0.25">
      <c r="G1110" s="68"/>
    </row>
    <row r="1111" spans="7:7" x14ac:dyDescent="0.25">
      <c r="G1111" s="68"/>
    </row>
    <row r="1112" spans="7:7" x14ac:dyDescent="0.25">
      <c r="G1112" s="68"/>
    </row>
    <row r="1113" spans="7:7" x14ac:dyDescent="0.25">
      <c r="G1113" s="68"/>
    </row>
    <row r="1114" spans="7:7" x14ac:dyDescent="0.25">
      <c r="G1114" s="68"/>
    </row>
    <row r="1115" spans="7:7" x14ac:dyDescent="0.25">
      <c r="G1115" s="68"/>
    </row>
    <row r="1116" spans="7:7" x14ac:dyDescent="0.25">
      <c r="G1116" s="68"/>
    </row>
    <row r="1117" spans="7:7" x14ac:dyDescent="0.25">
      <c r="G1117" s="68"/>
    </row>
    <row r="1118" spans="7:7" x14ac:dyDescent="0.25">
      <c r="G1118" s="68"/>
    </row>
    <row r="1119" spans="7:7" x14ac:dyDescent="0.25">
      <c r="G1119" s="68"/>
    </row>
    <row r="1120" spans="7:7" x14ac:dyDescent="0.25">
      <c r="G1120" s="68"/>
    </row>
    <row r="1121" spans="7:7" x14ac:dyDescent="0.25">
      <c r="G1121" s="68"/>
    </row>
    <row r="1122" spans="7:7" x14ac:dyDescent="0.25">
      <c r="G1122" s="68"/>
    </row>
    <row r="1123" spans="7:7" x14ac:dyDescent="0.25">
      <c r="G1123" s="68"/>
    </row>
    <row r="1124" spans="7:7" x14ac:dyDescent="0.25">
      <c r="G1124" s="68"/>
    </row>
    <row r="1125" spans="7:7" x14ac:dyDescent="0.25">
      <c r="G1125" s="68"/>
    </row>
    <row r="1126" spans="7:7" x14ac:dyDescent="0.25">
      <c r="G1126" s="68"/>
    </row>
    <row r="1127" spans="7:7" x14ac:dyDescent="0.25">
      <c r="G1127" s="68"/>
    </row>
    <row r="1128" spans="7:7" x14ac:dyDescent="0.25">
      <c r="G1128" s="68"/>
    </row>
    <row r="1129" spans="7:7" x14ac:dyDescent="0.25">
      <c r="G1129" s="68"/>
    </row>
    <row r="1130" spans="7:7" x14ac:dyDescent="0.25">
      <c r="G1130" s="68"/>
    </row>
    <row r="1131" spans="7:7" x14ac:dyDescent="0.25">
      <c r="G1131" s="68"/>
    </row>
    <row r="1132" spans="7:7" x14ac:dyDescent="0.25">
      <c r="G1132" s="68"/>
    </row>
    <row r="1133" spans="7:7" x14ac:dyDescent="0.25">
      <c r="G1133" s="68"/>
    </row>
    <row r="1134" spans="7:7" x14ac:dyDescent="0.25">
      <c r="G1134" s="68"/>
    </row>
    <row r="1135" spans="7:7" x14ac:dyDescent="0.25">
      <c r="G1135" s="68"/>
    </row>
    <row r="1136" spans="7:7" x14ac:dyDescent="0.25">
      <c r="G1136" s="68"/>
    </row>
    <row r="1137" spans="7:7" x14ac:dyDescent="0.25">
      <c r="G1137" s="68"/>
    </row>
    <row r="1138" spans="7:7" x14ac:dyDescent="0.25">
      <c r="G1138" s="68"/>
    </row>
    <row r="1139" spans="7:7" x14ac:dyDescent="0.25">
      <c r="G1139" s="68"/>
    </row>
    <row r="1140" spans="7:7" x14ac:dyDescent="0.25">
      <c r="G1140" s="68"/>
    </row>
    <row r="1141" spans="7:7" x14ac:dyDescent="0.25">
      <c r="G1141" s="68"/>
    </row>
    <row r="1142" spans="7:7" x14ac:dyDescent="0.25">
      <c r="G1142" s="68"/>
    </row>
    <row r="1143" spans="7:7" x14ac:dyDescent="0.25">
      <c r="G1143" s="68"/>
    </row>
    <row r="1144" spans="7:7" x14ac:dyDescent="0.25">
      <c r="G1144" s="68"/>
    </row>
    <row r="1145" spans="7:7" x14ac:dyDescent="0.25">
      <c r="G1145" s="68"/>
    </row>
    <row r="1146" spans="7:7" x14ac:dyDescent="0.25">
      <c r="G1146" s="68"/>
    </row>
    <row r="1147" spans="7:7" x14ac:dyDescent="0.25">
      <c r="G1147" s="68"/>
    </row>
    <row r="1148" spans="7:7" x14ac:dyDescent="0.25">
      <c r="G1148" s="68"/>
    </row>
    <row r="1149" spans="7:7" x14ac:dyDescent="0.25">
      <c r="G1149" s="68"/>
    </row>
    <row r="1150" spans="7:7" x14ac:dyDescent="0.25">
      <c r="G1150" s="68"/>
    </row>
    <row r="1151" spans="7:7" x14ac:dyDescent="0.25">
      <c r="G1151" s="68"/>
    </row>
    <row r="1152" spans="7:7" x14ac:dyDescent="0.25">
      <c r="G1152" s="68"/>
    </row>
    <row r="1153" spans="7:7" x14ac:dyDescent="0.25">
      <c r="G1153" s="68"/>
    </row>
    <row r="1154" spans="7:7" x14ac:dyDescent="0.25">
      <c r="G1154" s="68"/>
    </row>
    <row r="1155" spans="7:7" x14ac:dyDescent="0.25">
      <c r="G1155" s="68"/>
    </row>
    <row r="1156" spans="7:7" x14ac:dyDescent="0.25">
      <c r="G1156" s="68"/>
    </row>
    <row r="1157" spans="7:7" x14ac:dyDescent="0.25">
      <c r="G1157" s="68"/>
    </row>
    <row r="1158" spans="7:7" x14ac:dyDescent="0.25">
      <c r="G1158" s="68"/>
    </row>
    <row r="1159" spans="7:7" x14ac:dyDescent="0.25">
      <c r="G1159" s="68"/>
    </row>
    <row r="1160" spans="7:7" x14ac:dyDescent="0.25">
      <c r="G1160" s="68"/>
    </row>
    <row r="1161" spans="7:7" x14ac:dyDescent="0.25">
      <c r="G1161" s="68"/>
    </row>
    <row r="1162" spans="7:7" x14ac:dyDescent="0.25">
      <c r="G1162" s="68"/>
    </row>
    <row r="1163" spans="7:7" x14ac:dyDescent="0.25">
      <c r="G1163" s="68"/>
    </row>
    <row r="1164" spans="7:7" x14ac:dyDescent="0.25">
      <c r="G1164" s="68"/>
    </row>
    <row r="1165" spans="7:7" x14ac:dyDescent="0.25">
      <c r="G1165" s="68"/>
    </row>
    <row r="1166" spans="7:7" x14ac:dyDescent="0.25">
      <c r="G1166" s="68"/>
    </row>
    <row r="1167" spans="7:7" x14ac:dyDescent="0.25">
      <c r="G1167" s="68"/>
    </row>
    <row r="1168" spans="7:7" x14ac:dyDescent="0.25">
      <c r="G1168" s="68"/>
    </row>
    <row r="1169" spans="7:7" x14ac:dyDescent="0.25">
      <c r="G1169" s="68"/>
    </row>
    <row r="1170" spans="7:7" x14ac:dyDescent="0.25">
      <c r="G1170" s="68"/>
    </row>
    <row r="1171" spans="7:7" x14ac:dyDescent="0.25">
      <c r="G1171" s="68"/>
    </row>
    <row r="1172" spans="7:7" x14ac:dyDescent="0.25">
      <c r="G1172" s="68"/>
    </row>
    <row r="1173" spans="7:7" x14ac:dyDescent="0.25">
      <c r="G1173" s="68"/>
    </row>
    <row r="1174" spans="7:7" x14ac:dyDescent="0.25">
      <c r="G1174" s="68"/>
    </row>
    <row r="1175" spans="7:7" x14ac:dyDescent="0.25">
      <c r="G1175" s="68"/>
    </row>
    <row r="1176" spans="7:7" x14ac:dyDescent="0.25">
      <c r="G1176" s="68"/>
    </row>
    <row r="1177" spans="7:7" x14ac:dyDescent="0.25">
      <c r="G1177" s="68"/>
    </row>
    <row r="1178" spans="7:7" x14ac:dyDescent="0.25">
      <c r="G1178" s="68"/>
    </row>
    <row r="1179" spans="7:7" x14ac:dyDescent="0.25">
      <c r="G1179" s="68"/>
    </row>
    <row r="1180" spans="7:7" x14ac:dyDescent="0.25">
      <c r="G1180" s="68"/>
    </row>
    <row r="1181" spans="7:7" x14ac:dyDescent="0.25">
      <c r="G1181" s="68"/>
    </row>
    <row r="1182" spans="7:7" x14ac:dyDescent="0.25">
      <c r="G1182" s="68"/>
    </row>
    <row r="1183" spans="7:7" x14ac:dyDescent="0.25">
      <c r="G1183" s="68"/>
    </row>
    <row r="1184" spans="7:7" x14ac:dyDescent="0.25">
      <c r="G1184" s="68"/>
    </row>
    <row r="1185" spans="7:7" x14ac:dyDescent="0.25">
      <c r="G1185" s="68"/>
    </row>
    <row r="1186" spans="7:7" x14ac:dyDescent="0.25">
      <c r="G1186" s="68"/>
    </row>
    <row r="1187" spans="7:7" x14ac:dyDescent="0.25">
      <c r="G1187" s="68"/>
    </row>
    <row r="1188" spans="7:7" x14ac:dyDescent="0.25">
      <c r="G1188" s="68"/>
    </row>
    <row r="1189" spans="7:7" x14ac:dyDescent="0.25">
      <c r="G1189" s="68"/>
    </row>
    <row r="1190" spans="7:7" x14ac:dyDescent="0.25">
      <c r="G1190" s="68"/>
    </row>
    <row r="1191" spans="7:7" x14ac:dyDescent="0.25">
      <c r="G1191" s="68"/>
    </row>
    <row r="1192" spans="7:7" x14ac:dyDescent="0.25">
      <c r="G1192" s="68"/>
    </row>
    <row r="1193" spans="7:7" x14ac:dyDescent="0.25">
      <c r="G1193" s="68"/>
    </row>
    <row r="1194" spans="7:7" x14ac:dyDescent="0.25">
      <c r="G1194" s="68"/>
    </row>
    <row r="1195" spans="7:7" x14ac:dyDescent="0.25">
      <c r="G1195" s="68"/>
    </row>
    <row r="1196" spans="7:7" x14ac:dyDescent="0.25">
      <c r="G1196" s="68"/>
    </row>
    <row r="1197" spans="7:7" x14ac:dyDescent="0.25">
      <c r="G1197" s="68"/>
    </row>
    <row r="1198" spans="7:7" x14ac:dyDescent="0.25">
      <c r="G1198" s="68"/>
    </row>
    <row r="1199" spans="7:7" x14ac:dyDescent="0.25">
      <c r="G1199" s="68"/>
    </row>
    <row r="1200" spans="7:7" x14ac:dyDescent="0.25">
      <c r="G1200" s="68"/>
    </row>
    <row r="1201" spans="7:7" x14ac:dyDescent="0.25">
      <c r="G1201" s="68"/>
    </row>
    <row r="1202" spans="7:7" x14ac:dyDescent="0.25">
      <c r="G1202" s="68"/>
    </row>
    <row r="1203" spans="7:7" x14ac:dyDescent="0.25">
      <c r="G1203" s="68"/>
    </row>
    <row r="1204" spans="7:7" x14ac:dyDescent="0.25">
      <c r="G1204" s="68"/>
    </row>
    <row r="1205" spans="7:7" x14ac:dyDescent="0.25">
      <c r="G1205" s="68"/>
    </row>
    <row r="1206" spans="7:7" x14ac:dyDescent="0.25">
      <c r="G1206" s="68"/>
    </row>
    <row r="1207" spans="7:7" x14ac:dyDescent="0.25">
      <c r="G1207" s="68"/>
    </row>
    <row r="1208" spans="7:7" x14ac:dyDescent="0.25">
      <c r="G1208" s="68"/>
    </row>
    <row r="1209" spans="7:7" x14ac:dyDescent="0.25">
      <c r="G1209" s="68"/>
    </row>
    <row r="1210" spans="7:7" x14ac:dyDescent="0.25">
      <c r="G1210" s="68"/>
    </row>
    <row r="1211" spans="7:7" x14ac:dyDescent="0.25">
      <c r="G1211" s="68"/>
    </row>
    <row r="1212" spans="7:7" x14ac:dyDescent="0.25">
      <c r="G1212" s="68"/>
    </row>
    <row r="1213" spans="7:7" x14ac:dyDescent="0.25">
      <c r="G1213" s="68"/>
    </row>
    <row r="1214" spans="7:7" x14ac:dyDescent="0.25">
      <c r="G1214" s="68"/>
    </row>
    <row r="1215" spans="7:7" x14ac:dyDescent="0.25">
      <c r="G1215" s="68"/>
    </row>
    <row r="1216" spans="7:7" x14ac:dyDescent="0.25">
      <c r="G1216" s="68"/>
    </row>
    <row r="1217" spans="7:7" x14ac:dyDescent="0.25">
      <c r="G1217" s="68"/>
    </row>
    <row r="1218" spans="7:7" x14ac:dyDescent="0.25">
      <c r="G1218" s="68"/>
    </row>
    <row r="1219" spans="7:7" x14ac:dyDescent="0.25">
      <c r="G1219" s="68"/>
    </row>
    <row r="1220" spans="7:7" x14ac:dyDescent="0.25">
      <c r="G1220" s="68"/>
    </row>
    <row r="1221" spans="7:7" x14ac:dyDescent="0.25">
      <c r="G1221" s="68"/>
    </row>
    <row r="1222" spans="7:7" x14ac:dyDescent="0.25">
      <c r="G1222" s="68"/>
    </row>
    <row r="1223" spans="7:7" x14ac:dyDescent="0.25">
      <c r="G1223" s="68"/>
    </row>
    <row r="1224" spans="7:7" x14ac:dyDescent="0.25">
      <c r="G1224" s="68"/>
    </row>
    <row r="1225" spans="7:7" x14ac:dyDescent="0.25">
      <c r="G1225" s="68"/>
    </row>
    <row r="1226" spans="7:7" x14ac:dyDescent="0.25">
      <c r="G1226" s="68"/>
    </row>
    <row r="1227" spans="7:7" x14ac:dyDescent="0.25">
      <c r="G1227" s="68"/>
    </row>
    <row r="1228" spans="7:7" x14ac:dyDescent="0.25">
      <c r="G1228" s="68"/>
    </row>
    <row r="1229" spans="7:7" x14ac:dyDescent="0.25">
      <c r="G1229" s="68"/>
    </row>
    <row r="1230" spans="7:7" x14ac:dyDescent="0.25">
      <c r="G1230" s="68"/>
    </row>
    <row r="1231" spans="7:7" x14ac:dyDescent="0.25">
      <c r="G1231" s="68"/>
    </row>
    <row r="1232" spans="7:7" x14ac:dyDescent="0.25">
      <c r="G1232" s="68"/>
    </row>
    <row r="1233" spans="7:7" x14ac:dyDescent="0.25">
      <c r="G1233" s="68"/>
    </row>
    <row r="1234" spans="7:7" x14ac:dyDescent="0.25">
      <c r="G1234" s="68"/>
    </row>
    <row r="1235" spans="7:7" x14ac:dyDescent="0.25">
      <c r="G1235" s="68"/>
    </row>
    <row r="1236" spans="7:7" x14ac:dyDescent="0.25">
      <c r="G1236" s="68"/>
    </row>
    <row r="1237" spans="7:7" x14ac:dyDescent="0.25">
      <c r="G1237" s="68"/>
    </row>
    <row r="1238" spans="7:7" x14ac:dyDescent="0.25">
      <c r="G1238" s="68"/>
    </row>
    <row r="1239" spans="7:7" x14ac:dyDescent="0.25">
      <c r="G1239" s="68"/>
    </row>
    <row r="1240" spans="7:7" x14ac:dyDescent="0.25">
      <c r="G1240" s="68"/>
    </row>
    <row r="1241" spans="7:7" x14ac:dyDescent="0.25">
      <c r="G1241" s="68"/>
    </row>
    <row r="1242" spans="7:7" x14ac:dyDescent="0.25">
      <c r="G1242" s="68"/>
    </row>
    <row r="1243" spans="7:7" x14ac:dyDescent="0.25">
      <c r="G1243" s="68"/>
    </row>
    <row r="1244" spans="7:7" x14ac:dyDescent="0.25">
      <c r="G1244" s="68"/>
    </row>
    <row r="1245" spans="7:7" x14ac:dyDescent="0.25">
      <c r="G1245" s="68"/>
    </row>
    <row r="1246" spans="7:7" x14ac:dyDescent="0.25">
      <c r="G1246" s="68"/>
    </row>
    <row r="1247" spans="7:7" x14ac:dyDescent="0.25">
      <c r="G1247" s="68"/>
    </row>
    <row r="1248" spans="7:7" x14ac:dyDescent="0.25">
      <c r="G1248" s="68"/>
    </row>
    <row r="1249" spans="7:7" x14ac:dyDescent="0.25">
      <c r="G1249" s="68"/>
    </row>
    <row r="1250" spans="7:7" x14ac:dyDescent="0.25">
      <c r="G1250" s="68"/>
    </row>
    <row r="1251" spans="7:7" x14ac:dyDescent="0.25">
      <c r="G1251" s="68"/>
    </row>
    <row r="1252" spans="7:7" x14ac:dyDescent="0.25">
      <c r="G1252" s="68"/>
    </row>
    <row r="1253" spans="7:7" x14ac:dyDescent="0.25">
      <c r="G1253" s="68"/>
    </row>
    <row r="1254" spans="7:7" x14ac:dyDescent="0.25">
      <c r="G1254" s="68"/>
    </row>
    <row r="1255" spans="7:7" x14ac:dyDescent="0.25">
      <c r="G1255" s="68"/>
    </row>
    <row r="1256" spans="7:7" x14ac:dyDescent="0.25">
      <c r="G1256" s="68"/>
    </row>
    <row r="1257" spans="7:7" x14ac:dyDescent="0.25">
      <c r="G1257" s="68"/>
    </row>
    <row r="1258" spans="7:7" x14ac:dyDescent="0.25">
      <c r="G1258" s="68"/>
    </row>
    <row r="1259" spans="7:7" x14ac:dyDescent="0.25">
      <c r="G1259" s="68"/>
    </row>
    <row r="1260" spans="7:7" x14ac:dyDescent="0.25">
      <c r="G1260" s="68"/>
    </row>
    <row r="1261" spans="7:7" x14ac:dyDescent="0.25">
      <c r="G1261" s="68"/>
    </row>
    <row r="1262" spans="7:7" x14ac:dyDescent="0.25">
      <c r="G1262" s="68"/>
    </row>
    <row r="1263" spans="7:7" x14ac:dyDescent="0.25">
      <c r="G1263" s="68"/>
    </row>
    <row r="1264" spans="7:7" x14ac:dyDescent="0.25">
      <c r="G1264" s="68"/>
    </row>
    <row r="1265" spans="7:7" x14ac:dyDescent="0.25">
      <c r="G1265" s="68"/>
    </row>
    <row r="1266" spans="7:7" x14ac:dyDescent="0.25">
      <c r="G1266" s="68"/>
    </row>
    <row r="1267" spans="7:7" x14ac:dyDescent="0.25">
      <c r="G1267" s="68"/>
    </row>
    <row r="1268" spans="7:7" x14ac:dyDescent="0.25">
      <c r="G1268" s="68"/>
    </row>
    <row r="1269" spans="7:7" x14ac:dyDescent="0.25">
      <c r="G1269" s="68"/>
    </row>
    <row r="1270" spans="7:7" x14ac:dyDescent="0.25">
      <c r="G1270" s="68"/>
    </row>
    <row r="1271" spans="7:7" x14ac:dyDescent="0.25">
      <c r="G1271" s="68"/>
    </row>
    <row r="1272" spans="7:7" x14ac:dyDescent="0.25">
      <c r="G1272" s="68"/>
    </row>
    <row r="1273" spans="7:7" x14ac:dyDescent="0.25">
      <c r="G1273" s="68"/>
    </row>
    <row r="1274" spans="7:7" x14ac:dyDescent="0.25">
      <c r="G1274" s="68"/>
    </row>
    <row r="1275" spans="7:7" x14ac:dyDescent="0.25">
      <c r="G1275" s="68"/>
    </row>
    <row r="1276" spans="7:7" x14ac:dyDescent="0.25">
      <c r="G1276" s="68"/>
    </row>
    <row r="1277" spans="7:7" x14ac:dyDescent="0.25">
      <c r="G1277" s="68"/>
    </row>
    <row r="1278" spans="7:7" x14ac:dyDescent="0.25">
      <c r="G1278" s="68"/>
    </row>
    <row r="1279" spans="7:7" x14ac:dyDescent="0.25">
      <c r="G1279" s="68"/>
    </row>
    <row r="1280" spans="7:7" x14ac:dyDescent="0.25">
      <c r="G1280" s="68"/>
    </row>
    <row r="1281" spans="7:7" x14ac:dyDescent="0.25">
      <c r="G1281" s="68"/>
    </row>
    <row r="1282" spans="7:7" x14ac:dyDescent="0.25">
      <c r="G1282" s="68"/>
    </row>
    <row r="1283" spans="7:7" x14ac:dyDescent="0.25">
      <c r="G1283" s="68"/>
    </row>
    <row r="1284" spans="7:7" x14ac:dyDescent="0.25">
      <c r="G1284" s="68"/>
    </row>
    <row r="1285" spans="7:7" x14ac:dyDescent="0.25">
      <c r="G1285" s="68"/>
    </row>
    <row r="1286" spans="7:7" x14ac:dyDescent="0.25">
      <c r="G1286" s="68"/>
    </row>
    <row r="1287" spans="7:7" x14ac:dyDescent="0.25">
      <c r="G1287" s="68"/>
    </row>
    <row r="1288" spans="7:7" x14ac:dyDescent="0.25">
      <c r="G1288" s="68"/>
    </row>
    <row r="1289" spans="7:7" x14ac:dyDescent="0.25">
      <c r="G1289" s="68"/>
    </row>
    <row r="1290" spans="7:7" x14ac:dyDescent="0.25">
      <c r="G1290" s="68"/>
    </row>
    <row r="1291" spans="7:7" x14ac:dyDescent="0.25">
      <c r="G1291" s="68"/>
    </row>
    <row r="1292" spans="7:7" x14ac:dyDescent="0.25">
      <c r="G1292" s="68"/>
    </row>
    <row r="1293" spans="7:7" x14ac:dyDescent="0.25">
      <c r="G1293" s="68"/>
    </row>
    <row r="1294" spans="7:7" x14ac:dyDescent="0.25">
      <c r="G1294" s="68"/>
    </row>
    <row r="1295" spans="7:7" x14ac:dyDescent="0.25">
      <c r="G1295" s="68"/>
    </row>
    <row r="1296" spans="7:7" x14ac:dyDescent="0.25">
      <c r="G1296" s="68"/>
    </row>
    <row r="1297" spans="7:7" x14ac:dyDescent="0.25">
      <c r="G1297" s="68"/>
    </row>
    <row r="1298" spans="7:7" x14ac:dyDescent="0.25">
      <c r="G1298" s="68"/>
    </row>
    <row r="1299" spans="7:7" x14ac:dyDescent="0.25">
      <c r="G1299" s="68"/>
    </row>
    <row r="1300" spans="7:7" x14ac:dyDescent="0.25">
      <c r="G1300" s="68"/>
    </row>
    <row r="1301" spans="7:7" x14ac:dyDescent="0.25">
      <c r="G1301" s="68"/>
    </row>
    <row r="1302" spans="7:7" x14ac:dyDescent="0.25">
      <c r="G1302" s="68"/>
    </row>
    <row r="1303" spans="7:7" x14ac:dyDescent="0.25">
      <c r="G1303" s="68"/>
    </row>
    <row r="1304" spans="7:7" x14ac:dyDescent="0.25">
      <c r="G1304" s="68"/>
    </row>
    <row r="1305" spans="7:7" x14ac:dyDescent="0.25">
      <c r="G1305" s="68"/>
    </row>
    <row r="1306" spans="7:7" x14ac:dyDescent="0.25">
      <c r="G1306" s="68"/>
    </row>
    <row r="1307" spans="7:7" x14ac:dyDescent="0.25">
      <c r="G1307" s="68"/>
    </row>
    <row r="1308" spans="7:7" x14ac:dyDescent="0.25">
      <c r="G1308" s="68"/>
    </row>
    <row r="1309" spans="7:7" x14ac:dyDescent="0.25">
      <c r="G1309" s="68"/>
    </row>
    <row r="1310" spans="7:7" x14ac:dyDescent="0.25">
      <c r="G1310" s="68"/>
    </row>
    <row r="1311" spans="7:7" x14ac:dyDescent="0.25">
      <c r="G1311" s="68"/>
    </row>
    <row r="1312" spans="7:7" x14ac:dyDescent="0.25">
      <c r="G1312" s="68"/>
    </row>
    <row r="1313" spans="7:7" x14ac:dyDescent="0.25">
      <c r="G1313" s="68"/>
    </row>
    <row r="1314" spans="7:7" x14ac:dyDescent="0.25">
      <c r="G1314" s="68"/>
    </row>
    <row r="1315" spans="7:7" x14ac:dyDescent="0.25">
      <c r="G1315" s="68"/>
    </row>
    <row r="1316" spans="7:7" x14ac:dyDescent="0.25">
      <c r="G1316" s="68"/>
    </row>
    <row r="1317" spans="7:7" x14ac:dyDescent="0.25">
      <c r="G1317" s="68"/>
    </row>
    <row r="1318" spans="7:7" x14ac:dyDescent="0.25">
      <c r="G1318" s="68"/>
    </row>
    <row r="1319" spans="7:7" x14ac:dyDescent="0.25">
      <c r="G1319" s="68"/>
    </row>
    <row r="1320" spans="7:7" x14ac:dyDescent="0.25">
      <c r="G1320" s="68"/>
    </row>
    <row r="1321" spans="7:7" x14ac:dyDescent="0.25">
      <c r="G1321" s="68"/>
    </row>
    <row r="1322" spans="7:7" x14ac:dyDescent="0.25">
      <c r="G1322" s="68"/>
    </row>
    <row r="1323" spans="7:7" x14ac:dyDescent="0.25">
      <c r="G1323" s="68"/>
    </row>
    <row r="1324" spans="7:7" x14ac:dyDescent="0.25">
      <c r="G1324" s="68"/>
    </row>
    <row r="1325" spans="7:7" x14ac:dyDescent="0.25">
      <c r="G1325" s="68"/>
    </row>
    <row r="1326" spans="7:7" x14ac:dyDescent="0.25">
      <c r="G1326" s="68"/>
    </row>
    <row r="1327" spans="7:7" x14ac:dyDescent="0.25">
      <c r="G1327" s="68"/>
    </row>
    <row r="1328" spans="7:7" x14ac:dyDescent="0.25">
      <c r="G1328" s="68"/>
    </row>
    <row r="1329" spans="7:7" x14ac:dyDescent="0.25">
      <c r="G1329" s="68"/>
    </row>
    <row r="1330" spans="7:7" x14ac:dyDescent="0.25">
      <c r="G1330" s="68"/>
    </row>
    <row r="1331" spans="7:7" x14ac:dyDescent="0.25">
      <c r="G1331" s="68"/>
    </row>
    <row r="1332" spans="7:7" x14ac:dyDescent="0.25">
      <c r="G1332" s="68"/>
    </row>
    <row r="1333" spans="7:7" x14ac:dyDescent="0.25">
      <c r="G1333" s="68"/>
    </row>
    <row r="1334" spans="7:7" x14ac:dyDescent="0.25">
      <c r="G1334" s="68"/>
    </row>
    <row r="1335" spans="7:7" x14ac:dyDescent="0.25">
      <c r="G1335" s="68"/>
    </row>
    <row r="1336" spans="7:7" x14ac:dyDescent="0.25">
      <c r="G1336" s="68"/>
    </row>
    <row r="1337" spans="7:7" x14ac:dyDescent="0.25">
      <c r="G1337" s="68"/>
    </row>
    <row r="1338" spans="7:7" x14ac:dyDescent="0.25">
      <c r="G1338" s="68"/>
    </row>
    <row r="1339" spans="7:7" x14ac:dyDescent="0.25">
      <c r="G1339" s="68"/>
    </row>
    <row r="1340" spans="7:7" x14ac:dyDescent="0.25">
      <c r="G1340" s="68"/>
    </row>
    <row r="1341" spans="7:7" x14ac:dyDescent="0.25">
      <c r="G1341" s="68"/>
    </row>
    <row r="1342" spans="7:7" x14ac:dyDescent="0.25">
      <c r="G1342" s="68"/>
    </row>
    <row r="1343" spans="7:7" x14ac:dyDescent="0.25">
      <c r="G1343" s="68"/>
    </row>
    <row r="1344" spans="7:7" x14ac:dyDescent="0.25">
      <c r="G1344" s="68"/>
    </row>
    <row r="1345" spans="7:7" x14ac:dyDescent="0.25">
      <c r="G1345" s="68"/>
    </row>
    <row r="1346" spans="7:7" x14ac:dyDescent="0.25">
      <c r="G1346" s="68"/>
    </row>
    <row r="1347" spans="7:7" x14ac:dyDescent="0.25">
      <c r="G1347" s="68"/>
    </row>
    <row r="1348" spans="7:7" x14ac:dyDescent="0.25">
      <c r="G1348" s="68"/>
    </row>
    <row r="1349" spans="7:7" x14ac:dyDescent="0.25">
      <c r="G1349" s="68"/>
    </row>
    <row r="1350" spans="7:7" x14ac:dyDescent="0.25">
      <c r="G1350" s="68"/>
    </row>
    <row r="1351" spans="7:7" x14ac:dyDescent="0.25">
      <c r="G1351" s="68"/>
    </row>
    <row r="1352" spans="7:7" x14ac:dyDescent="0.25">
      <c r="G1352" s="68"/>
    </row>
    <row r="1353" spans="7:7" x14ac:dyDescent="0.25">
      <c r="G1353" s="68"/>
    </row>
    <row r="1354" spans="7:7" x14ac:dyDescent="0.25">
      <c r="G1354" s="68"/>
    </row>
    <row r="1355" spans="7:7" x14ac:dyDescent="0.25">
      <c r="G1355" s="68"/>
    </row>
    <row r="1356" spans="7:7" x14ac:dyDescent="0.25">
      <c r="G1356" s="68"/>
    </row>
    <row r="1357" spans="7:7" x14ac:dyDescent="0.25">
      <c r="G1357" s="68"/>
    </row>
    <row r="1358" spans="7:7" x14ac:dyDescent="0.25">
      <c r="G1358" s="68"/>
    </row>
    <row r="1359" spans="7:7" x14ac:dyDescent="0.25">
      <c r="G1359" s="68"/>
    </row>
    <row r="1360" spans="7:7" x14ac:dyDescent="0.25">
      <c r="G1360" s="68"/>
    </row>
    <row r="1361" spans="7:7" x14ac:dyDescent="0.25">
      <c r="G1361" s="68"/>
    </row>
    <row r="1362" spans="7:7" x14ac:dyDescent="0.25">
      <c r="G1362" s="68"/>
    </row>
    <row r="1363" spans="7:7" x14ac:dyDescent="0.25">
      <c r="G1363" s="68"/>
    </row>
    <row r="1364" spans="7:7" x14ac:dyDescent="0.25">
      <c r="G1364" s="68"/>
    </row>
    <row r="1365" spans="7:7" x14ac:dyDescent="0.25">
      <c r="G1365" s="68"/>
    </row>
    <row r="1366" spans="7:7" x14ac:dyDescent="0.25">
      <c r="G1366" s="68"/>
    </row>
    <row r="1367" spans="7:7" x14ac:dyDescent="0.25">
      <c r="G1367" s="68"/>
    </row>
    <row r="1368" spans="7:7" x14ac:dyDescent="0.25">
      <c r="G1368" s="68"/>
    </row>
    <row r="1369" spans="7:7" x14ac:dyDescent="0.25">
      <c r="G1369" s="68"/>
    </row>
    <row r="1370" spans="7:7" x14ac:dyDescent="0.25">
      <c r="G1370" s="68"/>
    </row>
    <row r="1371" spans="7:7" x14ac:dyDescent="0.25">
      <c r="G1371" s="68"/>
    </row>
    <row r="1372" spans="7:7" x14ac:dyDescent="0.25">
      <c r="G1372" s="68"/>
    </row>
    <row r="1373" spans="7:7" x14ac:dyDescent="0.25">
      <c r="G1373" s="68"/>
    </row>
    <row r="1374" spans="7:7" x14ac:dyDescent="0.25">
      <c r="G1374" s="68"/>
    </row>
    <row r="1375" spans="7:7" x14ac:dyDescent="0.25">
      <c r="G1375" s="68"/>
    </row>
    <row r="1376" spans="7:7" x14ac:dyDescent="0.25">
      <c r="G1376" s="68"/>
    </row>
    <row r="1377" spans="7:7" x14ac:dyDescent="0.25">
      <c r="G1377" s="68"/>
    </row>
    <row r="1378" spans="7:7" x14ac:dyDescent="0.25">
      <c r="G1378" s="68"/>
    </row>
    <row r="1379" spans="7:7" x14ac:dyDescent="0.25">
      <c r="G1379" s="68"/>
    </row>
    <row r="1380" spans="7:7" x14ac:dyDescent="0.25">
      <c r="G1380" s="68"/>
    </row>
    <row r="1381" spans="7:7" x14ac:dyDescent="0.25">
      <c r="G1381" s="68"/>
    </row>
    <row r="1382" spans="7:7" x14ac:dyDescent="0.25">
      <c r="G1382" s="68"/>
    </row>
    <row r="1383" spans="7:7" x14ac:dyDescent="0.25">
      <c r="G1383" s="68"/>
    </row>
    <row r="1384" spans="7:7" x14ac:dyDescent="0.25">
      <c r="G1384" s="68"/>
    </row>
    <row r="1385" spans="7:7" x14ac:dyDescent="0.25">
      <c r="G1385" s="68"/>
    </row>
    <row r="1386" spans="7:7" x14ac:dyDescent="0.25">
      <c r="G1386" s="68"/>
    </row>
    <row r="1387" spans="7:7" x14ac:dyDescent="0.25">
      <c r="G1387" s="68"/>
    </row>
    <row r="1388" spans="7:7" x14ac:dyDescent="0.25">
      <c r="G1388" s="68"/>
    </row>
    <row r="1389" spans="7:7" x14ac:dyDescent="0.25">
      <c r="G1389" s="68"/>
    </row>
    <row r="1390" spans="7:7" x14ac:dyDescent="0.25">
      <c r="G1390" s="68"/>
    </row>
    <row r="1391" spans="7:7" x14ac:dyDescent="0.25">
      <c r="G1391" s="68"/>
    </row>
    <row r="1392" spans="7:7" x14ac:dyDescent="0.25">
      <c r="G1392" s="68"/>
    </row>
    <row r="1393" spans="7:7" x14ac:dyDescent="0.25">
      <c r="G1393" s="68"/>
    </row>
    <row r="1394" spans="7:7" x14ac:dyDescent="0.25">
      <c r="G1394" s="68"/>
    </row>
    <row r="1395" spans="7:7" x14ac:dyDescent="0.25">
      <c r="G1395" s="68"/>
    </row>
    <row r="1396" spans="7:7" x14ac:dyDescent="0.25">
      <c r="G1396" s="68"/>
    </row>
    <row r="1397" spans="7:7" x14ac:dyDescent="0.25">
      <c r="G1397" s="68"/>
    </row>
    <row r="1398" spans="7:7" x14ac:dyDescent="0.25">
      <c r="G1398" s="68"/>
    </row>
    <row r="1399" spans="7:7" x14ac:dyDescent="0.25">
      <c r="G1399" s="68"/>
    </row>
    <row r="1400" spans="7:7" x14ac:dyDescent="0.25">
      <c r="G1400" s="68"/>
    </row>
    <row r="1401" spans="7:7" x14ac:dyDescent="0.25">
      <c r="G1401" s="68"/>
    </row>
    <row r="1402" spans="7:7" x14ac:dyDescent="0.25">
      <c r="G1402" s="68"/>
    </row>
    <row r="1403" spans="7:7" x14ac:dyDescent="0.25">
      <c r="G1403" s="68"/>
    </row>
    <row r="1404" spans="7:7" x14ac:dyDescent="0.25">
      <c r="G1404" s="68"/>
    </row>
    <row r="1405" spans="7:7" x14ac:dyDescent="0.25">
      <c r="G1405" s="68"/>
    </row>
    <row r="1406" spans="7:7" x14ac:dyDescent="0.25">
      <c r="G1406" s="68"/>
    </row>
    <row r="1407" spans="7:7" x14ac:dyDescent="0.25">
      <c r="G1407" s="68"/>
    </row>
    <row r="1408" spans="7:7" x14ac:dyDescent="0.25">
      <c r="G1408" s="68"/>
    </row>
    <row r="1409" spans="7:7" x14ac:dyDescent="0.25">
      <c r="G1409" s="68"/>
    </row>
    <row r="1410" spans="7:7" x14ac:dyDescent="0.25">
      <c r="G1410" s="68"/>
    </row>
    <row r="1411" spans="7:7" x14ac:dyDescent="0.25">
      <c r="G1411" s="68"/>
    </row>
    <row r="1412" spans="7:7" x14ac:dyDescent="0.25">
      <c r="G1412" s="68"/>
    </row>
    <row r="1413" spans="7:7" x14ac:dyDescent="0.25">
      <c r="G1413" s="68"/>
    </row>
    <row r="1414" spans="7:7" x14ac:dyDescent="0.25">
      <c r="G1414" s="68"/>
    </row>
    <row r="1415" spans="7:7" x14ac:dyDescent="0.25">
      <c r="G1415" s="68"/>
    </row>
    <row r="1416" spans="7:7" x14ac:dyDescent="0.25">
      <c r="G1416" s="68"/>
    </row>
    <row r="1417" spans="7:7" x14ac:dyDescent="0.25">
      <c r="G1417" s="68"/>
    </row>
    <row r="1418" spans="7:7" x14ac:dyDescent="0.25">
      <c r="G1418" s="68"/>
    </row>
    <row r="1419" spans="7:7" x14ac:dyDescent="0.25">
      <c r="G1419" s="68"/>
    </row>
    <row r="1420" spans="7:7" x14ac:dyDescent="0.25">
      <c r="G1420" s="68"/>
    </row>
    <row r="1421" spans="7:7" x14ac:dyDescent="0.25">
      <c r="G1421" s="68"/>
    </row>
    <row r="1422" spans="7:7" x14ac:dyDescent="0.25">
      <c r="G1422" s="68"/>
    </row>
    <row r="1423" spans="7:7" x14ac:dyDescent="0.25">
      <c r="G1423" s="68"/>
    </row>
    <row r="1424" spans="7:7" x14ac:dyDescent="0.25">
      <c r="G1424" s="68"/>
    </row>
    <row r="1425" spans="7:7" x14ac:dyDescent="0.25">
      <c r="G1425" s="68"/>
    </row>
    <row r="1426" spans="7:7" x14ac:dyDescent="0.25">
      <c r="G1426" s="68"/>
    </row>
    <row r="1427" spans="7:7" x14ac:dyDescent="0.25">
      <c r="G1427" s="68"/>
    </row>
    <row r="1428" spans="7:7" x14ac:dyDescent="0.25">
      <c r="G1428" s="68"/>
    </row>
    <row r="1429" spans="7:7" x14ac:dyDescent="0.25">
      <c r="G1429" s="68"/>
    </row>
    <row r="1430" spans="7:7" x14ac:dyDescent="0.25">
      <c r="G1430" s="68"/>
    </row>
    <row r="1431" spans="7:7" x14ac:dyDescent="0.25">
      <c r="G1431" s="68"/>
    </row>
    <row r="1432" spans="7:7" x14ac:dyDescent="0.25">
      <c r="G1432" s="68"/>
    </row>
    <row r="1433" spans="7:7" x14ac:dyDescent="0.25">
      <c r="G1433" s="68"/>
    </row>
    <row r="1434" spans="7:7" x14ac:dyDescent="0.25">
      <c r="G1434" s="68"/>
    </row>
    <row r="1435" spans="7:7" x14ac:dyDescent="0.25">
      <c r="G1435" s="68"/>
    </row>
    <row r="1436" spans="7:7" x14ac:dyDescent="0.25">
      <c r="G1436" s="68"/>
    </row>
    <row r="1437" spans="7:7" x14ac:dyDescent="0.25">
      <c r="G1437" s="68"/>
    </row>
    <row r="1438" spans="7:7" x14ac:dyDescent="0.25">
      <c r="G1438" s="68"/>
    </row>
    <row r="1439" spans="7:7" x14ac:dyDescent="0.25">
      <c r="G1439" s="68"/>
    </row>
    <row r="1440" spans="7:7" x14ac:dyDescent="0.25">
      <c r="G1440" s="68"/>
    </row>
    <row r="1441" spans="7:7" x14ac:dyDescent="0.25">
      <c r="G1441" s="68"/>
    </row>
    <row r="1442" spans="7:7" x14ac:dyDescent="0.25">
      <c r="G1442" s="68"/>
    </row>
    <row r="1443" spans="7:7" x14ac:dyDescent="0.25">
      <c r="G1443" s="68"/>
    </row>
    <row r="1444" spans="7:7" x14ac:dyDescent="0.25">
      <c r="G1444" s="68"/>
    </row>
    <row r="1445" spans="7:7" x14ac:dyDescent="0.25">
      <c r="G1445" s="68"/>
    </row>
    <row r="1446" spans="7:7" x14ac:dyDescent="0.25">
      <c r="G1446" s="68"/>
    </row>
    <row r="1447" spans="7:7" x14ac:dyDescent="0.25">
      <c r="G1447" s="68"/>
    </row>
    <row r="1448" spans="7:7" x14ac:dyDescent="0.25">
      <c r="G1448" s="68"/>
    </row>
    <row r="1449" spans="7:7" x14ac:dyDescent="0.25">
      <c r="G1449" s="68"/>
    </row>
    <row r="1450" spans="7:7" x14ac:dyDescent="0.25">
      <c r="G1450" s="68"/>
    </row>
    <row r="1451" spans="7:7" x14ac:dyDescent="0.25">
      <c r="G1451" s="68"/>
    </row>
    <row r="1452" spans="7:7" x14ac:dyDescent="0.25">
      <c r="G1452" s="68"/>
    </row>
    <row r="1453" spans="7:7" x14ac:dyDescent="0.25">
      <c r="G1453" s="68"/>
    </row>
    <row r="1454" spans="7:7" x14ac:dyDescent="0.25">
      <c r="G1454" s="68"/>
    </row>
    <row r="1455" spans="7:7" x14ac:dyDescent="0.25">
      <c r="G1455" s="68"/>
    </row>
    <row r="1456" spans="7:7" x14ac:dyDescent="0.25">
      <c r="G1456" s="68"/>
    </row>
    <row r="1457" spans="7:7" x14ac:dyDescent="0.25">
      <c r="G1457" s="68"/>
    </row>
    <row r="1458" spans="7:7" x14ac:dyDescent="0.25">
      <c r="G1458" s="68"/>
    </row>
    <row r="1459" spans="7:7" x14ac:dyDescent="0.25">
      <c r="G1459" s="68"/>
    </row>
    <row r="1460" spans="7:7" x14ac:dyDescent="0.25">
      <c r="G1460" s="68"/>
    </row>
    <row r="1461" spans="7:7" x14ac:dyDescent="0.25">
      <c r="G1461" s="68"/>
    </row>
    <row r="1462" spans="7:7" x14ac:dyDescent="0.25">
      <c r="G1462" s="68"/>
    </row>
    <row r="1463" spans="7:7" x14ac:dyDescent="0.25">
      <c r="G1463" s="68"/>
    </row>
    <row r="1464" spans="7:7" x14ac:dyDescent="0.25">
      <c r="G1464" s="68"/>
    </row>
    <row r="1465" spans="7:7" x14ac:dyDescent="0.25">
      <c r="G1465" s="68"/>
    </row>
    <row r="1466" spans="7:7" x14ac:dyDescent="0.25">
      <c r="G1466" s="68"/>
    </row>
    <row r="1467" spans="7:7" x14ac:dyDescent="0.25">
      <c r="G1467" s="68"/>
    </row>
    <row r="1468" spans="7:7" x14ac:dyDescent="0.25">
      <c r="G1468" s="68"/>
    </row>
    <row r="1469" spans="7:7" x14ac:dyDescent="0.25">
      <c r="G1469" s="68"/>
    </row>
    <row r="1470" spans="7:7" x14ac:dyDescent="0.25">
      <c r="G1470" s="68"/>
    </row>
    <row r="1471" spans="7:7" x14ac:dyDescent="0.25">
      <c r="G1471" s="68"/>
    </row>
    <row r="1472" spans="7:7" x14ac:dyDescent="0.25">
      <c r="G1472" s="68"/>
    </row>
    <row r="1473" spans="7:7" x14ac:dyDescent="0.25">
      <c r="G1473" s="68"/>
    </row>
    <row r="1474" spans="7:7" x14ac:dyDescent="0.25">
      <c r="G1474" s="68"/>
    </row>
    <row r="1475" spans="7:7" x14ac:dyDescent="0.25">
      <c r="G1475" s="68"/>
    </row>
    <row r="1476" spans="7:7" x14ac:dyDescent="0.25">
      <c r="G1476" s="68"/>
    </row>
    <row r="1477" spans="7:7" x14ac:dyDescent="0.25">
      <c r="G1477" s="68"/>
    </row>
    <row r="1478" spans="7:7" x14ac:dyDescent="0.25">
      <c r="G1478" s="68"/>
    </row>
    <row r="1479" spans="7:7" x14ac:dyDescent="0.25">
      <c r="G1479" s="68"/>
    </row>
    <row r="1480" spans="7:7" x14ac:dyDescent="0.25">
      <c r="G1480" s="68"/>
    </row>
    <row r="1481" spans="7:7" x14ac:dyDescent="0.25">
      <c r="G1481" s="68"/>
    </row>
    <row r="1482" spans="7:7" x14ac:dyDescent="0.25">
      <c r="G1482" s="68"/>
    </row>
    <row r="1483" spans="7:7" x14ac:dyDescent="0.25">
      <c r="G1483" s="68"/>
    </row>
    <row r="1484" spans="7:7" x14ac:dyDescent="0.25">
      <c r="G1484" s="68"/>
    </row>
    <row r="1485" spans="7:7" x14ac:dyDescent="0.25">
      <c r="G1485" s="68"/>
    </row>
    <row r="1486" spans="7:7" x14ac:dyDescent="0.25">
      <c r="G1486" s="68"/>
    </row>
    <row r="1487" spans="7:7" x14ac:dyDescent="0.25">
      <c r="G1487" s="68"/>
    </row>
    <row r="1488" spans="7:7" x14ac:dyDescent="0.25">
      <c r="G1488" s="68"/>
    </row>
    <row r="1489" spans="7:7" x14ac:dyDescent="0.25">
      <c r="G1489" s="68"/>
    </row>
    <row r="1490" spans="7:7" x14ac:dyDescent="0.25">
      <c r="G1490" s="68"/>
    </row>
    <row r="1491" spans="7:7" x14ac:dyDescent="0.25">
      <c r="G1491" s="68"/>
    </row>
    <row r="1492" spans="7:7" x14ac:dyDescent="0.25">
      <c r="G1492" s="68"/>
    </row>
    <row r="1493" spans="7:7" x14ac:dyDescent="0.25">
      <c r="G1493" s="68"/>
    </row>
    <row r="1494" spans="7:7" x14ac:dyDescent="0.25">
      <c r="G1494" s="68"/>
    </row>
    <row r="1495" spans="7:7" x14ac:dyDescent="0.25">
      <c r="G1495" s="68"/>
    </row>
    <row r="1496" spans="7:7" x14ac:dyDescent="0.25">
      <c r="G1496" s="68"/>
    </row>
    <row r="1497" spans="7:7" x14ac:dyDescent="0.25">
      <c r="G1497" s="68"/>
    </row>
    <row r="1498" spans="7:7" x14ac:dyDescent="0.25">
      <c r="G1498" s="68"/>
    </row>
    <row r="1499" spans="7:7" x14ac:dyDescent="0.25">
      <c r="G1499" s="68"/>
    </row>
    <row r="1500" spans="7:7" x14ac:dyDescent="0.25">
      <c r="G1500" s="68"/>
    </row>
    <row r="1501" spans="7:7" x14ac:dyDescent="0.25">
      <c r="G1501" s="68"/>
    </row>
    <row r="1502" spans="7:7" x14ac:dyDescent="0.25">
      <c r="G1502" s="68"/>
    </row>
    <row r="1503" spans="7:7" x14ac:dyDescent="0.25">
      <c r="G1503" s="68"/>
    </row>
    <row r="1504" spans="7:7" x14ac:dyDescent="0.25">
      <c r="G1504" s="68"/>
    </row>
    <row r="1505" spans="7:7" x14ac:dyDescent="0.25">
      <c r="G1505" s="68"/>
    </row>
    <row r="1506" spans="7:7" x14ac:dyDescent="0.25">
      <c r="G1506" s="68"/>
    </row>
    <row r="1507" spans="7:7" x14ac:dyDescent="0.25">
      <c r="G1507" s="68"/>
    </row>
    <row r="1508" spans="7:7" x14ac:dyDescent="0.25">
      <c r="G1508" s="68"/>
    </row>
    <row r="1509" spans="7:7" x14ac:dyDescent="0.25">
      <c r="G1509" s="68"/>
    </row>
    <row r="1510" spans="7:7" x14ac:dyDescent="0.25">
      <c r="G1510" s="68"/>
    </row>
    <row r="1511" spans="7:7" x14ac:dyDescent="0.25">
      <c r="G1511" s="68"/>
    </row>
    <row r="1512" spans="7:7" x14ac:dyDescent="0.25">
      <c r="G1512" s="68"/>
    </row>
    <row r="1513" spans="7:7" x14ac:dyDescent="0.25">
      <c r="G1513" s="68"/>
    </row>
    <row r="1514" spans="7:7" x14ac:dyDescent="0.25">
      <c r="G1514" s="68"/>
    </row>
    <row r="1515" spans="7:7" x14ac:dyDescent="0.25">
      <c r="G1515" s="68"/>
    </row>
    <row r="1516" spans="7:7" x14ac:dyDescent="0.25">
      <c r="G1516" s="68"/>
    </row>
    <row r="1517" spans="7:7" x14ac:dyDescent="0.25">
      <c r="G1517" s="68"/>
    </row>
    <row r="1518" spans="7:7" x14ac:dyDescent="0.25">
      <c r="G1518" s="68"/>
    </row>
    <row r="1519" spans="7:7" x14ac:dyDescent="0.25">
      <c r="G1519" s="68"/>
    </row>
    <row r="1520" spans="7:7" x14ac:dyDescent="0.25">
      <c r="G1520" s="68"/>
    </row>
    <row r="1521" spans="7:7" x14ac:dyDescent="0.25">
      <c r="G1521" s="68"/>
    </row>
    <row r="1522" spans="7:7" x14ac:dyDescent="0.25">
      <c r="G1522" s="68"/>
    </row>
    <row r="1523" spans="7:7" x14ac:dyDescent="0.25">
      <c r="G1523" s="68"/>
    </row>
    <row r="1524" spans="7:7" x14ac:dyDescent="0.25">
      <c r="G1524" s="68"/>
    </row>
    <row r="1525" spans="7:7" x14ac:dyDescent="0.25">
      <c r="G1525" s="68"/>
    </row>
    <row r="1526" spans="7:7" x14ac:dyDescent="0.25">
      <c r="G1526" s="68"/>
    </row>
    <row r="1527" spans="7:7" x14ac:dyDescent="0.25">
      <c r="G1527" s="68"/>
    </row>
    <row r="1528" spans="7:7" x14ac:dyDescent="0.25">
      <c r="G1528" s="68"/>
    </row>
    <row r="1529" spans="7:7" x14ac:dyDescent="0.25">
      <c r="G1529" s="68"/>
    </row>
    <row r="1530" spans="7:7" x14ac:dyDescent="0.25">
      <c r="G1530" s="68"/>
    </row>
    <row r="1531" spans="7:7" x14ac:dyDescent="0.25">
      <c r="G1531" s="68"/>
    </row>
    <row r="1532" spans="7:7" x14ac:dyDescent="0.25">
      <c r="G1532" s="68"/>
    </row>
    <row r="1533" spans="7:7" x14ac:dyDescent="0.25">
      <c r="G1533" s="68"/>
    </row>
    <row r="1534" spans="7:7" x14ac:dyDescent="0.25">
      <c r="G1534" s="68"/>
    </row>
    <row r="1535" spans="7:7" x14ac:dyDescent="0.25">
      <c r="G1535" s="68"/>
    </row>
    <row r="1536" spans="7:7" x14ac:dyDescent="0.25">
      <c r="G1536" s="68"/>
    </row>
    <row r="1537" spans="7:7" x14ac:dyDescent="0.25">
      <c r="G1537" s="68"/>
    </row>
    <row r="1538" spans="7:7" x14ac:dyDescent="0.25">
      <c r="G1538" s="68"/>
    </row>
    <row r="1539" spans="7:7" x14ac:dyDescent="0.25">
      <c r="G1539" s="68"/>
    </row>
    <row r="1540" spans="7:7" x14ac:dyDescent="0.25">
      <c r="G1540" s="68"/>
    </row>
    <row r="1541" spans="7:7" x14ac:dyDescent="0.25">
      <c r="G1541" s="68"/>
    </row>
    <row r="1542" spans="7:7" x14ac:dyDescent="0.25">
      <c r="G1542" s="68"/>
    </row>
    <row r="1543" spans="7:7" x14ac:dyDescent="0.25">
      <c r="G1543" s="68"/>
    </row>
    <row r="1544" spans="7:7" x14ac:dyDescent="0.25">
      <c r="G1544" s="68"/>
    </row>
    <row r="1545" spans="7:7" x14ac:dyDescent="0.25">
      <c r="G1545" s="68"/>
    </row>
    <row r="1546" spans="7:7" x14ac:dyDescent="0.25">
      <c r="G1546" s="68"/>
    </row>
    <row r="1547" spans="7:7" x14ac:dyDescent="0.25">
      <c r="G1547" s="68"/>
    </row>
    <row r="1548" spans="7:7" x14ac:dyDescent="0.25">
      <c r="G1548" s="68"/>
    </row>
    <row r="1549" spans="7:7" x14ac:dyDescent="0.25">
      <c r="G1549" s="68"/>
    </row>
    <row r="1550" spans="7:7" x14ac:dyDescent="0.25">
      <c r="G1550" s="68"/>
    </row>
    <row r="1551" spans="7:7" x14ac:dyDescent="0.25">
      <c r="G1551" s="68"/>
    </row>
    <row r="1552" spans="7:7" x14ac:dyDescent="0.25">
      <c r="G1552" s="68"/>
    </row>
    <row r="1553" spans="7:7" x14ac:dyDescent="0.25">
      <c r="G1553" s="68"/>
    </row>
    <row r="1554" spans="7:7" x14ac:dyDescent="0.25">
      <c r="G1554" s="68"/>
    </row>
    <row r="1555" spans="7:7" x14ac:dyDescent="0.25">
      <c r="G1555" s="68"/>
    </row>
    <row r="1556" spans="7:7" x14ac:dyDescent="0.25">
      <c r="G1556" s="68"/>
    </row>
    <row r="1557" spans="7:7" x14ac:dyDescent="0.25">
      <c r="G1557" s="68"/>
    </row>
    <row r="1558" spans="7:7" x14ac:dyDescent="0.25">
      <c r="G1558" s="68"/>
    </row>
    <row r="1559" spans="7:7" x14ac:dyDescent="0.25">
      <c r="G1559" s="68"/>
    </row>
    <row r="1560" spans="7:7" x14ac:dyDescent="0.25">
      <c r="G1560" s="68"/>
    </row>
    <row r="1561" spans="7:7" x14ac:dyDescent="0.25">
      <c r="G1561" s="68"/>
    </row>
    <row r="1562" spans="7:7" x14ac:dyDescent="0.25">
      <c r="G1562" s="68"/>
    </row>
    <row r="1563" spans="7:7" x14ac:dyDescent="0.25">
      <c r="G1563" s="68"/>
    </row>
    <row r="1564" spans="7:7" x14ac:dyDescent="0.25">
      <c r="G1564" s="68"/>
    </row>
    <row r="1565" spans="7:7" x14ac:dyDescent="0.25">
      <c r="G1565" s="68"/>
    </row>
    <row r="1566" spans="7:7" x14ac:dyDescent="0.25">
      <c r="G1566" s="68"/>
    </row>
    <row r="1567" spans="7:7" x14ac:dyDescent="0.25">
      <c r="G1567" s="68"/>
    </row>
    <row r="1568" spans="7:7" x14ac:dyDescent="0.25">
      <c r="G1568" s="68"/>
    </row>
    <row r="1569" spans="7:7" x14ac:dyDescent="0.25">
      <c r="G1569" s="68"/>
    </row>
    <row r="1570" spans="7:7" x14ac:dyDescent="0.25">
      <c r="G1570" s="68"/>
    </row>
    <row r="1571" spans="7:7" x14ac:dyDescent="0.25">
      <c r="G1571" s="68"/>
    </row>
    <row r="1572" spans="7:7" x14ac:dyDescent="0.25">
      <c r="G1572" s="68"/>
    </row>
    <row r="1573" spans="7:7" x14ac:dyDescent="0.25">
      <c r="G1573" s="68"/>
    </row>
    <row r="1574" spans="7:7" x14ac:dyDescent="0.25">
      <c r="G1574" s="68"/>
    </row>
    <row r="1575" spans="7:7" x14ac:dyDescent="0.25">
      <c r="G1575" s="68"/>
    </row>
    <row r="1576" spans="7:7" x14ac:dyDescent="0.25">
      <c r="G1576" s="68"/>
    </row>
    <row r="1577" spans="7:7" x14ac:dyDescent="0.25">
      <c r="G1577" s="68"/>
    </row>
    <row r="1578" spans="7:7" x14ac:dyDescent="0.25">
      <c r="G1578" s="68"/>
    </row>
    <row r="1579" spans="7:7" x14ac:dyDescent="0.25">
      <c r="G1579" s="68"/>
    </row>
    <row r="1580" spans="7:7" x14ac:dyDescent="0.25">
      <c r="G1580" s="68"/>
    </row>
    <row r="1581" spans="7:7" x14ac:dyDescent="0.25">
      <c r="G1581" s="68"/>
    </row>
    <row r="1582" spans="7:7" x14ac:dyDescent="0.25">
      <c r="G1582" s="68"/>
    </row>
    <row r="1583" spans="7:7" x14ac:dyDescent="0.25">
      <c r="G1583" s="68"/>
    </row>
    <row r="1584" spans="7:7" x14ac:dyDescent="0.25">
      <c r="G1584" s="68"/>
    </row>
    <row r="1585" spans="7:7" x14ac:dyDescent="0.25">
      <c r="G1585" s="68"/>
    </row>
    <row r="1586" spans="7:7" x14ac:dyDescent="0.25">
      <c r="G1586" s="68"/>
    </row>
    <row r="1587" spans="7:7" x14ac:dyDescent="0.25">
      <c r="G1587" s="68"/>
    </row>
    <row r="1588" spans="7:7" x14ac:dyDescent="0.25">
      <c r="G1588" s="68"/>
    </row>
    <row r="1589" spans="7:7" x14ac:dyDescent="0.25">
      <c r="G1589" s="68"/>
    </row>
    <row r="1590" spans="7:7" x14ac:dyDescent="0.25">
      <c r="G1590" s="68"/>
    </row>
    <row r="1591" spans="7:7" x14ac:dyDescent="0.25">
      <c r="G1591" s="68"/>
    </row>
    <row r="1592" spans="7:7" x14ac:dyDescent="0.25">
      <c r="G1592" s="68"/>
    </row>
    <row r="1593" spans="7:7" x14ac:dyDescent="0.25">
      <c r="G1593" s="68"/>
    </row>
    <row r="1594" spans="7:7" x14ac:dyDescent="0.25">
      <c r="G1594" s="68"/>
    </row>
    <row r="1595" spans="7:7" x14ac:dyDescent="0.25">
      <c r="G1595" s="68"/>
    </row>
    <row r="1596" spans="7:7" x14ac:dyDescent="0.25">
      <c r="G1596" s="68"/>
    </row>
    <row r="1597" spans="7:7" x14ac:dyDescent="0.25">
      <c r="G1597" s="68"/>
    </row>
    <row r="1598" spans="7:7" x14ac:dyDescent="0.25">
      <c r="G1598" s="68"/>
    </row>
    <row r="1599" spans="7:7" x14ac:dyDescent="0.25">
      <c r="G1599" s="68"/>
    </row>
    <row r="1600" spans="7:7" x14ac:dyDescent="0.25">
      <c r="G1600" s="68"/>
    </row>
    <row r="1601" spans="7:7" x14ac:dyDescent="0.25">
      <c r="G1601" s="68"/>
    </row>
    <row r="1602" spans="7:7" x14ac:dyDescent="0.25">
      <c r="G1602" s="68"/>
    </row>
    <row r="1603" spans="7:7" x14ac:dyDescent="0.25">
      <c r="G1603" s="68"/>
    </row>
    <row r="1604" spans="7:7" x14ac:dyDescent="0.25">
      <c r="G1604" s="68"/>
    </row>
    <row r="1605" spans="7:7" x14ac:dyDescent="0.25">
      <c r="G1605" s="68"/>
    </row>
    <row r="1606" spans="7:7" x14ac:dyDescent="0.25">
      <c r="G1606" s="68"/>
    </row>
    <row r="1607" spans="7:7" x14ac:dyDescent="0.25">
      <c r="G1607" s="68"/>
    </row>
    <row r="1608" spans="7:7" x14ac:dyDescent="0.25">
      <c r="G1608" s="68"/>
    </row>
    <row r="1609" spans="7:7" x14ac:dyDescent="0.25">
      <c r="G1609" s="68"/>
    </row>
    <row r="1610" spans="7:7" x14ac:dyDescent="0.25">
      <c r="G1610" s="68"/>
    </row>
    <row r="1611" spans="7:7" x14ac:dyDescent="0.25">
      <c r="G1611" s="68"/>
    </row>
    <row r="1612" spans="7:7" x14ac:dyDescent="0.25">
      <c r="G1612" s="68"/>
    </row>
    <row r="1613" spans="7:7" x14ac:dyDescent="0.25">
      <c r="G1613" s="68"/>
    </row>
    <row r="1614" spans="7:7" x14ac:dyDescent="0.25">
      <c r="G1614" s="68"/>
    </row>
    <row r="1615" spans="7:7" x14ac:dyDescent="0.25">
      <c r="G1615" s="68"/>
    </row>
    <row r="1616" spans="7:7" x14ac:dyDescent="0.25">
      <c r="G1616" s="68"/>
    </row>
    <row r="1617" spans="7:7" x14ac:dyDescent="0.25">
      <c r="G1617" s="68"/>
    </row>
    <row r="1618" spans="7:7" x14ac:dyDescent="0.25">
      <c r="G1618" s="68"/>
    </row>
    <row r="1619" spans="7:7" x14ac:dyDescent="0.25">
      <c r="G1619" s="68"/>
    </row>
    <row r="1620" spans="7:7" x14ac:dyDescent="0.25">
      <c r="G1620" s="68"/>
    </row>
    <row r="1621" spans="7:7" x14ac:dyDescent="0.25">
      <c r="G1621" s="68"/>
    </row>
    <row r="1622" spans="7:7" x14ac:dyDescent="0.25">
      <c r="G1622" s="68"/>
    </row>
    <row r="1623" spans="7:7" x14ac:dyDescent="0.25">
      <c r="G1623" s="68"/>
    </row>
    <row r="1624" spans="7:7" x14ac:dyDescent="0.25">
      <c r="G1624" s="68"/>
    </row>
    <row r="1625" spans="7:7" x14ac:dyDescent="0.25">
      <c r="G1625" s="68"/>
    </row>
    <row r="1626" spans="7:7" x14ac:dyDescent="0.25">
      <c r="G1626" s="68"/>
    </row>
    <row r="1627" spans="7:7" x14ac:dyDescent="0.25">
      <c r="G1627" s="68"/>
    </row>
    <row r="1628" spans="7:7" x14ac:dyDescent="0.25">
      <c r="G1628" s="68"/>
    </row>
    <row r="1629" spans="7:7" x14ac:dyDescent="0.25">
      <c r="G1629" s="68"/>
    </row>
    <row r="1630" spans="7:7" x14ac:dyDescent="0.25">
      <c r="G1630" s="68"/>
    </row>
    <row r="1631" spans="7:7" x14ac:dyDescent="0.25">
      <c r="G1631" s="68"/>
    </row>
    <row r="1632" spans="7:7" x14ac:dyDescent="0.25">
      <c r="G1632" s="68"/>
    </row>
    <row r="1633" spans="7:7" x14ac:dyDescent="0.25">
      <c r="G1633" s="68"/>
    </row>
    <row r="1634" spans="7:7" x14ac:dyDescent="0.25">
      <c r="G1634" s="68"/>
    </row>
    <row r="1635" spans="7:7" x14ac:dyDescent="0.25">
      <c r="G1635" s="68"/>
    </row>
    <row r="1636" spans="7:7" x14ac:dyDescent="0.25">
      <c r="G1636" s="68"/>
    </row>
    <row r="1637" spans="7:7" x14ac:dyDescent="0.25">
      <c r="G1637" s="68"/>
    </row>
    <row r="1638" spans="7:7" x14ac:dyDescent="0.25">
      <c r="G1638" s="68"/>
    </row>
    <row r="1639" spans="7:7" x14ac:dyDescent="0.25">
      <c r="G1639" s="68"/>
    </row>
    <row r="1640" spans="7:7" x14ac:dyDescent="0.25">
      <c r="G1640" s="68"/>
    </row>
    <row r="1641" spans="7:7" x14ac:dyDescent="0.25">
      <c r="G1641" s="68"/>
    </row>
    <row r="1642" spans="7:7" x14ac:dyDescent="0.25">
      <c r="G1642" s="68"/>
    </row>
    <row r="1643" spans="7:7" x14ac:dyDescent="0.25">
      <c r="G1643" s="68"/>
    </row>
    <row r="1644" spans="7:7" x14ac:dyDescent="0.25">
      <c r="G1644" s="68"/>
    </row>
    <row r="1645" spans="7:7" x14ac:dyDescent="0.25">
      <c r="G1645" s="68"/>
    </row>
    <row r="1646" spans="7:7" x14ac:dyDescent="0.25">
      <c r="G1646" s="68"/>
    </row>
    <row r="1647" spans="7:7" x14ac:dyDescent="0.25">
      <c r="G1647" s="68"/>
    </row>
    <row r="1648" spans="7:7" x14ac:dyDescent="0.25">
      <c r="G1648" s="68"/>
    </row>
    <row r="1649" spans="7:7" x14ac:dyDescent="0.25">
      <c r="G1649" s="68"/>
    </row>
    <row r="1650" spans="7:7" x14ac:dyDescent="0.25">
      <c r="G1650" s="68"/>
    </row>
    <row r="1651" spans="7:7" x14ac:dyDescent="0.25">
      <c r="G1651" s="68"/>
    </row>
    <row r="1652" spans="7:7" x14ac:dyDescent="0.25">
      <c r="G1652" s="68"/>
    </row>
    <row r="1653" spans="7:7" x14ac:dyDescent="0.25">
      <c r="G1653" s="68"/>
    </row>
    <row r="1654" spans="7:7" x14ac:dyDescent="0.25">
      <c r="G1654" s="68"/>
    </row>
    <row r="1655" spans="7:7" x14ac:dyDescent="0.25">
      <c r="G1655" s="68"/>
    </row>
    <row r="1656" spans="7:7" x14ac:dyDescent="0.25">
      <c r="G1656" s="68"/>
    </row>
    <row r="1657" spans="7:7" x14ac:dyDescent="0.25">
      <c r="G1657" s="68"/>
    </row>
    <row r="1658" spans="7:7" x14ac:dyDescent="0.25">
      <c r="G1658" s="68"/>
    </row>
    <row r="1659" spans="7:7" x14ac:dyDescent="0.25">
      <c r="G1659" s="68"/>
    </row>
    <row r="1660" spans="7:7" x14ac:dyDescent="0.25">
      <c r="G1660" s="68"/>
    </row>
    <row r="1661" spans="7:7" x14ac:dyDescent="0.25">
      <c r="G1661" s="68"/>
    </row>
    <row r="1662" spans="7:7" x14ac:dyDescent="0.25">
      <c r="G1662" s="68"/>
    </row>
    <row r="1663" spans="7:7" x14ac:dyDescent="0.25">
      <c r="G1663" s="68"/>
    </row>
    <row r="1664" spans="7:7" x14ac:dyDescent="0.25">
      <c r="G1664" s="68"/>
    </row>
    <row r="1665" spans="7:7" x14ac:dyDescent="0.25">
      <c r="G1665" s="68"/>
    </row>
    <row r="1666" spans="7:7" x14ac:dyDescent="0.25">
      <c r="G1666" s="68"/>
    </row>
    <row r="1667" spans="7:7" x14ac:dyDescent="0.25">
      <c r="G1667" s="68"/>
    </row>
    <row r="1668" spans="7:7" x14ac:dyDescent="0.25">
      <c r="G1668" s="68"/>
    </row>
    <row r="1669" spans="7:7" x14ac:dyDescent="0.25">
      <c r="G1669" s="68"/>
    </row>
    <row r="1670" spans="7:7" x14ac:dyDescent="0.25">
      <c r="G1670" s="68"/>
    </row>
    <row r="1671" spans="7:7" x14ac:dyDescent="0.25">
      <c r="G1671" s="68"/>
    </row>
    <row r="1672" spans="7:7" x14ac:dyDescent="0.25">
      <c r="G1672" s="68"/>
    </row>
    <row r="1673" spans="7:7" x14ac:dyDescent="0.25">
      <c r="G1673" s="68"/>
    </row>
    <row r="1674" spans="7:7" x14ac:dyDescent="0.25">
      <c r="G1674" s="68"/>
    </row>
    <row r="1675" spans="7:7" x14ac:dyDescent="0.25">
      <c r="G1675" s="68"/>
    </row>
    <row r="1676" spans="7:7" x14ac:dyDescent="0.25">
      <c r="G1676" s="68"/>
    </row>
    <row r="1677" spans="7:7" x14ac:dyDescent="0.25">
      <c r="G1677" s="68"/>
    </row>
    <row r="1678" spans="7:7" x14ac:dyDescent="0.25">
      <c r="G1678" s="68"/>
    </row>
    <row r="1679" spans="7:7" x14ac:dyDescent="0.25">
      <c r="G1679" s="68"/>
    </row>
    <row r="1680" spans="7:7" x14ac:dyDescent="0.25">
      <c r="G1680" s="68"/>
    </row>
    <row r="1681" spans="7:7" x14ac:dyDescent="0.25">
      <c r="G1681" s="68"/>
    </row>
    <row r="1682" spans="7:7" x14ac:dyDescent="0.25">
      <c r="G1682" s="68"/>
    </row>
    <row r="1683" spans="7:7" x14ac:dyDescent="0.25">
      <c r="G1683" s="68"/>
    </row>
    <row r="1684" spans="7:7" x14ac:dyDescent="0.25">
      <c r="G1684" s="68"/>
    </row>
    <row r="1685" spans="7:7" x14ac:dyDescent="0.25">
      <c r="G1685" s="68"/>
    </row>
    <row r="1686" spans="7:7" x14ac:dyDescent="0.25">
      <c r="G1686" s="68"/>
    </row>
    <row r="1687" spans="7:7" x14ac:dyDescent="0.25">
      <c r="G1687" s="68"/>
    </row>
    <row r="1688" spans="7:7" x14ac:dyDescent="0.25">
      <c r="G1688" s="68"/>
    </row>
    <row r="1689" spans="7:7" x14ac:dyDescent="0.25">
      <c r="G1689" s="68"/>
    </row>
    <row r="1690" spans="7:7" x14ac:dyDescent="0.25">
      <c r="G1690" s="68"/>
    </row>
    <row r="1691" spans="7:7" x14ac:dyDescent="0.25">
      <c r="G1691" s="68"/>
    </row>
    <row r="1692" spans="7:7" x14ac:dyDescent="0.25">
      <c r="G1692" s="68"/>
    </row>
    <row r="1693" spans="7:7" x14ac:dyDescent="0.25">
      <c r="G1693" s="68"/>
    </row>
    <row r="1694" spans="7:7" x14ac:dyDescent="0.25">
      <c r="G1694" s="68"/>
    </row>
    <row r="1695" spans="7:7" x14ac:dyDescent="0.25">
      <c r="G1695" s="68"/>
    </row>
    <row r="1696" spans="7:7" x14ac:dyDescent="0.25">
      <c r="G1696" s="68"/>
    </row>
    <row r="1697" spans="7:7" x14ac:dyDescent="0.25">
      <c r="G1697" s="68"/>
    </row>
    <row r="1698" spans="7:7" x14ac:dyDescent="0.25">
      <c r="G1698" s="68"/>
    </row>
    <row r="1699" spans="7:7" x14ac:dyDescent="0.25">
      <c r="G1699" s="68"/>
    </row>
    <row r="1700" spans="7:7" x14ac:dyDescent="0.25">
      <c r="G1700" s="68"/>
    </row>
    <row r="1701" spans="7:7" x14ac:dyDescent="0.25">
      <c r="G1701" s="68"/>
    </row>
    <row r="1702" spans="7:7" x14ac:dyDescent="0.25">
      <c r="G1702" s="68"/>
    </row>
    <row r="1703" spans="7:7" x14ac:dyDescent="0.25">
      <c r="G1703" s="68"/>
    </row>
    <row r="1704" spans="7:7" x14ac:dyDescent="0.25">
      <c r="G1704" s="68"/>
    </row>
    <row r="1705" spans="7:7" x14ac:dyDescent="0.25">
      <c r="G1705" s="68"/>
    </row>
    <row r="1706" spans="7:7" x14ac:dyDescent="0.25">
      <c r="G1706" s="68"/>
    </row>
    <row r="1707" spans="7:7" x14ac:dyDescent="0.25">
      <c r="G1707" s="68"/>
    </row>
    <row r="1708" spans="7:7" x14ac:dyDescent="0.25">
      <c r="G1708" s="68"/>
    </row>
    <row r="1709" spans="7:7" x14ac:dyDescent="0.25">
      <c r="G1709" s="68"/>
    </row>
    <row r="1710" spans="7:7" x14ac:dyDescent="0.25">
      <c r="G1710" s="68"/>
    </row>
    <row r="1711" spans="7:7" x14ac:dyDescent="0.25">
      <c r="G1711" s="68"/>
    </row>
    <row r="1712" spans="7:7" x14ac:dyDescent="0.25">
      <c r="G1712" s="68"/>
    </row>
    <row r="1713" spans="7:7" x14ac:dyDescent="0.25">
      <c r="G1713" s="68"/>
    </row>
    <row r="1714" spans="7:7" x14ac:dyDescent="0.25">
      <c r="G1714" s="68"/>
    </row>
    <row r="1715" spans="7:7" x14ac:dyDescent="0.25">
      <c r="G1715" s="68"/>
    </row>
    <row r="1716" spans="7:7" x14ac:dyDescent="0.25">
      <c r="G1716" s="68"/>
    </row>
    <row r="1717" spans="7:7" x14ac:dyDescent="0.25">
      <c r="G1717" s="68"/>
    </row>
    <row r="1718" spans="7:7" x14ac:dyDescent="0.25">
      <c r="G1718" s="68"/>
    </row>
    <row r="1719" spans="7:7" x14ac:dyDescent="0.25">
      <c r="G1719" s="68"/>
    </row>
    <row r="1720" spans="7:7" x14ac:dyDescent="0.25">
      <c r="G1720" s="68"/>
    </row>
    <row r="1721" spans="7:7" x14ac:dyDescent="0.25">
      <c r="G1721" s="68"/>
    </row>
    <row r="1722" spans="7:7" x14ac:dyDescent="0.25">
      <c r="G1722" s="68"/>
    </row>
    <row r="1723" spans="7:7" x14ac:dyDescent="0.25">
      <c r="G1723" s="68"/>
    </row>
    <row r="1724" spans="7:7" x14ac:dyDescent="0.25">
      <c r="G1724" s="68"/>
    </row>
    <row r="1725" spans="7:7" x14ac:dyDescent="0.25">
      <c r="G1725" s="68"/>
    </row>
    <row r="1726" spans="7:7" x14ac:dyDescent="0.25">
      <c r="G1726" s="68"/>
    </row>
    <row r="1727" spans="7:7" x14ac:dyDescent="0.25">
      <c r="G1727" s="68"/>
    </row>
    <row r="1728" spans="7:7" x14ac:dyDescent="0.25">
      <c r="G1728" s="68"/>
    </row>
    <row r="1729" spans="7:7" x14ac:dyDescent="0.25">
      <c r="G1729" s="68"/>
    </row>
    <row r="1730" spans="7:7" x14ac:dyDescent="0.25">
      <c r="G1730" s="68"/>
    </row>
    <row r="1731" spans="7:7" x14ac:dyDescent="0.25">
      <c r="G1731" s="68"/>
    </row>
    <row r="1732" spans="7:7" x14ac:dyDescent="0.25">
      <c r="G1732" s="68"/>
    </row>
    <row r="1733" spans="7:7" x14ac:dyDescent="0.25">
      <c r="G1733" s="68"/>
    </row>
    <row r="1734" spans="7:7" x14ac:dyDescent="0.25">
      <c r="G1734" s="68"/>
    </row>
    <row r="1735" spans="7:7" x14ac:dyDescent="0.25">
      <c r="G1735" s="68"/>
    </row>
    <row r="1736" spans="7:7" x14ac:dyDescent="0.25">
      <c r="G1736" s="68"/>
    </row>
    <row r="1737" spans="7:7" x14ac:dyDescent="0.25">
      <c r="G1737" s="68"/>
    </row>
    <row r="1738" spans="7:7" x14ac:dyDescent="0.25">
      <c r="G1738" s="68"/>
    </row>
    <row r="1739" spans="7:7" x14ac:dyDescent="0.25">
      <c r="G1739" s="68"/>
    </row>
    <row r="1740" spans="7:7" x14ac:dyDescent="0.25">
      <c r="G1740" s="68"/>
    </row>
    <row r="1741" spans="7:7" x14ac:dyDescent="0.25">
      <c r="G1741" s="68"/>
    </row>
    <row r="1742" spans="7:7" x14ac:dyDescent="0.25">
      <c r="G1742" s="68"/>
    </row>
    <row r="1743" spans="7:7" x14ac:dyDescent="0.25">
      <c r="G1743" s="68"/>
    </row>
    <row r="1744" spans="7:7" x14ac:dyDescent="0.25">
      <c r="G1744" s="68"/>
    </row>
    <row r="1745" spans="7:7" x14ac:dyDescent="0.25">
      <c r="G1745" s="68"/>
    </row>
    <row r="1746" spans="7:7" x14ac:dyDescent="0.25">
      <c r="G1746" s="68"/>
    </row>
    <row r="1747" spans="7:7" x14ac:dyDescent="0.25">
      <c r="G1747" s="68"/>
    </row>
    <row r="1748" spans="7:7" x14ac:dyDescent="0.25">
      <c r="G1748" s="68"/>
    </row>
    <row r="1749" spans="7:7" x14ac:dyDescent="0.25">
      <c r="G1749" s="68"/>
    </row>
    <row r="1750" spans="7:7" x14ac:dyDescent="0.25">
      <c r="G1750" s="68"/>
    </row>
    <row r="1751" spans="7:7" x14ac:dyDescent="0.25">
      <c r="G1751" s="68"/>
    </row>
    <row r="1752" spans="7:7" x14ac:dyDescent="0.25">
      <c r="G1752" s="68"/>
    </row>
    <row r="1753" spans="7:7" x14ac:dyDescent="0.25">
      <c r="G1753" s="68"/>
    </row>
    <row r="1754" spans="7:7" x14ac:dyDescent="0.25">
      <c r="G1754" s="68"/>
    </row>
    <row r="1755" spans="7:7" x14ac:dyDescent="0.25">
      <c r="G1755" s="68"/>
    </row>
    <row r="1756" spans="7:7" x14ac:dyDescent="0.25">
      <c r="G1756" s="68"/>
    </row>
    <row r="1757" spans="7:7" x14ac:dyDescent="0.25">
      <c r="G1757" s="68"/>
    </row>
    <row r="1758" spans="7:7" x14ac:dyDescent="0.25">
      <c r="G1758" s="68"/>
    </row>
    <row r="1759" spans="7:7" x14ac:dyDescent="0.25">
      <c r="G1759" s="68"/>
    </row>
    <row r="1760" spans="7:7" x14ac:dyDescent="0.25">
      <c r="G1760" s="68"/>
    </row>
    <row r="1761" spans="7:7" x14ac:dyDescent="0.25">
      <c r="G1761" s="68"/>
    </row>
    <row r="1762" spans="7:7" x14ac:dyDescent="0.25">
      <c r="G1762" s="68"/>
    </row>
    <row r="1763" spans="7:7" x14ac:dyDescent="0.25">
      <c r="G1763" s="68"/>
    </row>
    <row r="1764" spans="7:7" x14ac:dyDescent="0.25">
      <c r="G1764" s="68"/>
    </row>
    <row r="1765" spans="7:7" x14ac:dyDescent="0.25">
      <c r="G1765" s="68"/>
    </row>
    <row r="1766" spans="7:7" x14ac:dyDescent="0.25">
      <c r="G1766" s="68"/>
    </row>
    <row r="1767" spans="7:7" x14ac:dyDescent="0.25">
      <c r="G1767" s="68"/>
    </row>
    <row r="1768" spans="7:7" x14ac:dyDescent="0.25">
      <c r="G1768" s="68"/>
    </row>
    <row r="1769" spans="7:7" x14ac:dyDescent="0.25">
      <c r="G1769" s="68"/>
    </row>
    <row r="1770" spans="7:7" x14ac:dyDescent="0.25">
      <c r="G1770" s="68"/>
    </row>
    <row r="1771" spans="7:7" x14ac:dyDescent="0.25">
      <c r="G1771" s="68"/>
    </row>
    <row r="1772" spans="7:7" x14ac:dyDescent="0.25">
      <c r="G1772" s="68"/>
    </row>
    <row r="1773" spans="7:7" x14ac:dyDescent="0.25">
      <c r="G1773" s="68"/>
    </row>
    <row r="1774" spans="7:7" x14ac:dyDescent="0.25">
      <c r="G1774" s="68"/>
    </row>
    <row r="1775" spans="7:7" x14ac:dyDescent="0.25">
      <c r="G1775" s="68"/>
    </row>
    <row r="1776" spans="7:7" x14ac:dyDescent="0.25">
      <c r="G1776" s="68"/>
    </row>
    <row r="1777" spans="7:7" x14ac:dyDescent="0.25">
      <c r="G1777" s="68"/>
    </row>
    <row r="1778" spans="7:7" x14ac:dyDescent="0.25">
      <c r="G1778" s="68"/>
    </row>
    <row r="1779" spans="7:7" x14ac:dyDescent="0.25">
      <c r="G1779" s="68"/>
    </row>
    <row r="1780" spans="7:7" x14ac:dyDescent="0.25">
      <c r="G1780" s="68"/>
    </row>
    <row r="1781" spans="7:7" x14ac:dyDescent="0.25">
      <c r="G1781" s="68"/>
    </row>
    <row r="1782" spans="7:7" x14ac:dyDescent="0.25">
      <c r="G1782" s="68"/>
    </row>
    <row r="1783" spans="7:7" x14ac:dyDescent="0.25">
      <c r="G1783" s="68"/>
    </row>
    <row r="1784" spans="7:7" x14ac:dyDescent="0.25">
      <c r="G1784" s="68"/>
    </row>
    <row r="1785" spans="7:7" x14ac:dyDescent="0.25">
      <c r="G1785" s="68"/>
    </row>
    <row r="1786" spans="7:7" x14ac:dyDescent="0.25">
      <c r="G1786" s="68"/>
    </row>
    <row r="1787" spans="7:7" x14ac:dyDescent="0.25">
      <c r="G1787" s="68"/>
    </row>
    <row r="1788" spans="7:7" x14ac:dyDescent="0.25">
      <c r="G1788" s="68"/>
    </row>
    <row r="1789" spans="7:7" x14ac:dyDescent="0.25">
      <c r="G1789" s="68"/>
    </row>
    <row r="1790" spans="7:7" x14ac:dyDescent="0.25">
      <c r="G1790" s="68"/>
    </row>
    <row r="1791" spans="7:7" x14ac:dyDescent="0.25">
      <c r="G1791" s="68"/>
    </row>
    <row r="1792" spans="7:7" x14ac:dyDescent="0.25">
      <c r="G1792" s="68"/>
    </row>
    <row r="1793" spans="7:7" x14ac:dyDescent="0.25">
      <c r="G1793" s="68"/>
    </row>
    <row r="1794" spans="7:7" x14ac:dyDescent="0.25">
      <c r="G1794" s="68"/>
    </row>
    <row r="1795" spans="7:7" x14ac:dyDescent="0.25">
      <c r="G1795" s="68"/>
    </row>
    <row r="1796" spans="7:7" x14ac:dyDescent="0.25">
      <c r="G1796" s="68"/>
    </row>
    <row r="1797" spans="7:7" x14ac:dyDescent="0.25">
      <c r="G1797" s="68"/>
    </row>
    <row r="1798" spans="7:7" x14ac:dyDescent="0.25">
      <c r="G1798" s="68"/>
    </row>
    <row r="1799" spans="7:7" x14ac:dyDescent="0.25">
      <c r="G1799" s="68"/>
    </row>
    <row r="1800" spans="7:7" x14ac:dyDescent="0.25">
      <c r="G1800" s="68"/>
    </row>
    <row r="1801" spans="7:7" x14ac:dyDescent="0.25">
      <c r="G1801" s="68"/>
    </row>
    <row r="1802" spans="7:7" x14ac:dyDescent="0.25">
      <c r="G1802" s="68"/>
    </row>
    <row r="1803" spans="7:7" x14ac:dyDescent="0.25">
      <c r="G1803" s="68"/>
    </row>
    <row r="1804" spans="7:7" x14ac:dyDescent="0.25">
      <c r="G1804" s="68"/>
    </row>
    <row r="1805" spans="7:7" x14ac:dyDescent="0.25">
      <c r="G1805" s="68"/>
    </row>
    <row r="1806" spans="7:7" x14ac:dyDescent="0.25">
      <c r="G1806" s="68"/>
    </row>
    <row r="1807" spans="7:7" x14ac:dyDescent="0.25">
      <c r="G1807" s="68"/>
    </row>
    <row r="1808" spans="7:7" x14ac:dyDescent="0.25">
      <c r="G1808" s="68"/>
    </row>
    <row r="1809" spans="7:7" x14ac:dyDescent="0.25">
      <c r="G1809" s="68"/>
    </row>
    <row r="1810" spans="7:7" x14ac:dyDescent="0.25">
      <c r="G1810" s="68"/>
    </row>
    <row r="1811" spans="7:7" x14ac:dyDescent="0.25">
      <c r="G1811" s="68"/>
    </row>
    <row r="1812" spans="7:7" x14ac:dyDescent="0.25">
      <c r="G1812" s="68"/>
    </row>
    <row r="1813" spans="7:7" x14ac:dyDescent="0.25">
      <c r="G1813" s="68"/>
    </row>
    <row r="1814" spans="7:7" x14ac:dyDescent="0.25">
      <c r="G1814" s="68"/>
    </row>
    <row r="1815" spans="7:7" x14ac:dyDescent="0.25">
      <c r="G1815" s="68"/>
    </row>
    <row r="1816" spans="7:7" x14ac:dyDescent="0.25">
      <c r="G1816" s="68"/>
    </row>
    <row r="1817" spans="7:7" x14ac:dyDescent="0.25">
      <c r="G1817" s="68"/>
    </row>
    <row r="1818" spans="7:7" x14ac:dyDescent="0.25">
      <c r="G1818" s="68"/>
    </row>
    <row r="1819" spans="7:7" x14ac:dyDescent="0.25">
      <c r="G1819" s="68"/>
    </row>
    <row r="1820" spans="7:7" x14ac:dyDescent="0.25">
      <c r="G1820" s="68"/>
    </row>
    <row r="1821" spans="7:7" x14ac:dyDescent="0.25">
      <c r="G1821" s="68"/>
    </row>
    <row r="1822" spans="7:7" x14ac:dyDescent="0.25">
      <c r="G1822" s="68"/>
    </row>
    <row r="1823" spans="7:7" x14ac:dyDescent="0.25">
      <c r="G1823" s="68"/>
    </row>
    <row r="1824" spans="7:7" x14ac:dyDescent="0.25">
      <c r="G1824" s="68"/>
    </row>
    <row r="1825" spans="7:7" x14ac:dyDescent="0.25">
      <c r="G1825" s="68"/>
    </row>
    <row r="1826" spans="7:7" x14ac:dyDescent="0.25">
      <c r="G1826" s="68"/>
    </row>
    <row r="1827" spans="7:7" x14ac:dyDescent="0.25">
      <c r="G1827" s="68"/>
    </row>
    <row r="1828" spans="7:7" x14ac:dyDescent="0.25">
      <c r="G1828" s="68"/>
    </row>
    <row r="1829" spans="7:7" x14ac:dyDescent="0.25">
      <c r="G1829" s="68"/>
    </row>
    <row r="1830" spans="7:7" x14ac:dyDescent="0.25">
      <c r="G1830" s="68"/>
    </row>
    <row r="1831" spans="7:7" x14ac:dyDescent="0.25">
      <c r="G1831" s="68"/>
    </row>
    <row r="1832" spans="7:7" x14ac:dyDescent="0.25">
      <c r="G1832" s="68"/>
    </row>
    <row r="1833" spans="7:7" x14ac:dyDescent="0.25">
      <c r="G1833" s="68"/>
    </row>
    <row r="1834" spans="7:7" x14ac:dyDescent="0.25">
      <c r="G1834" s="68"/>
    </row>
    <row r="1835" spans="7:7" x14ac:dyDescent="0.25">
      <c r="G1835" s="68"/>
    </row>
    <row r="1836" spans="7:7" x14ac:dyDescent="0.25">
      <c r="G1836" s="68"/>
    </row>
    <row r="1837" spans="7:7" x14ac:dyDescent="0.25">
      <c r="G1837" s="68"/>
    </row>
    <row r="1838" spans="7:7" x14ac:dyDescent="0.25">
      <c r="G1838" s="68"/>
    </row>
    <row r="1839" spans="7:7" x14ac:dyDescent="0.25">
      <c r="G1839" s="68"/>
    </row>
    <row r="1840" spans="7:7" x14ac:dyDescent="0.25">
      <c r="G1840" s="68"/>
    </row>
    <row r="1841" spans="7:7" x14ac:dyDescent="0.25">
      <c r="G1841" s="68"/>
    </row>
    <row r="1842" spans="7:7" x14ac:dyDescent="0.25">
      <c r="G1842" s="68"/>
    </row>
    <row r="1843" spans="7:7" x14ac:dyDescent="0.25">
      <c r="G1843" s="68"/>
    </row>
    <row r="1844" spans="7:7" x14ac:dyDescent="0.25">
      <c r="G1844" s="68"/>
    </row>
    <row r="1845" spans="7:7" x14ac:dyDescent="0.25">
      <c r="G1845" s="68"/>
    </row>
    <row r="1846" spans="7:7" x14ac:dyDescent="0.25">
      <c r="G1846" s="68"/>
    </row>
    <row r="1847" spans="7:7" x14ac:dyDescent="0.25">
      <c r="G1847" s="68"/>
    </row>
    <row r="1848" spans="7:7" x14ac:dyDescent="0.25">
      <c r="G1848" s="68"/>
    </row>
    <row r="1849" spans="7:7" x14ac:dyDescent="0.25">
      <c r="G1849" s="68"/>
    </row>
    <row r="1850" spans="7:7" x14ac:dyDescent="0.25">
      <c r="G1850" s="68"/>
    </row>
    <row r="1851" spans="7:7" x14ac:dyDescent="0.25">
      <c r="G1851" s="68"/>
    </row>
    <row r="1852" spans="7:7" x14ac:dyDescent="0.25">
      <c r="G1852" s="68"/>
    </row>
    <row r="1853" spans="7:7" x14ac:dyDescent="0.25">
      <c r="G1853" s="68"/>
    </row>
    <row r="1854" spans="7:7" x14ac:dyDescent="0.25">
      <c r="G1854" s="68"/>
    </row>
    <row r="1855" spans="7:7" x14ac:dyDescent="0.25">
      <c r="G1855" s="68"/>
    </row>
    <row r="1856" spans="7:7" x14ac:dyDescent="0.25">
      <c r="G1856" s="68"/>
    </row>
    <row r="1857" spans="7:7" x14ac:dyDescent="0.25">
      <c r="G1857" s="68"/>
    </row>
    <row r="1858" spans="7:7" x14ac:dyDescent="0.25">
      <c r="G1858" s="68"/>
    </row>
    <row r="1859" spans="7:7" x14ac:dyDescent="0.25">
      <c r="G1859" s="68"/>
    </row>
    <row r="1860" spans="7:7" x14ac:dyDescent="0.25">
      <c r="G1860" s="68"/>
    </row>
    <row r="1861" spans="7:7" x14ac:dyDescent="0.25">
      <c r="G1861" s="68"/>
    </row>
    <row r="1862" spans="7:7" x14ac:dyDescent="0.25">
      <c r="G1862" s="68"/>
    </row>
    <row r="1863" spans="7:7" x14ac:dyDescent="0.25">
      <c r="G1863" s="68"/>
    </row>
    <row r="1864" spans="7:7" x14ac:dyDescent="0.25">
      <c r="G1864" s="68"/>
    </row>
    <row r="1865" spans="7:7" x14ac:dyDescent="0.25">
      <c r="G1865" s="68"/>
    </row>
    <row r="1866" spans="7:7" x14ac:dyDescent="0.25">
      <c r="G1866" s="68"/>
    </row>
    <row r="1867" spans="7:7" x14ac:dyDescent="0.25">
      <c r="G1867" s="68"/>
    </row>
    <row r="1868" spans="7:7" x14ac:dyDescent="0.25">
      <c r="G1868" s="68"/>
    </row>
    <row r="1869" spans="7:7" x14ac:dyDescent="0.25">
      <c r="G1869" s="68"/>
    </row>
    <row r="1870" spans="7:7" x14ac:dyDescent="0.25">
      <c r="G1870" s="68"/>
    </row>
    <row r="1871" spans="7:7" x14ac:dyDescent="0.25">
      <c r="G1871" s="68"/>
    </row>
    <row r="1872" spans="7:7" x14ac:dyDescent="0.25">
      <c r="G1872" s="68"/>
    </row>
    <row r="1873" spans="7:7" x14ac:dyDescent="0.25">
      <c r="G1873" s="68"/>
    </row>
    <row r="1874" spans="7:7" x14ac:dyDescent="0.25">
      <c r="G1874" s="68"/>
    </row>
    <row r="1875" spans="7:7" x14ac:dyDescent="0.25">
      <c r="G1875" s="68"/>
    </row>
    <row r="1876" spans="7:7" x14ac:dyDescent="0.25">
      <c r="G1876" s="68"/>
    </row>
    <row r="1877" spans="7:7" x14ac:dyDescent="0.25">
      <c r="G1877" s="68"/>
    </row>
    <row r="1878" spans="7:7" x14ac:dyDescent="0.25">
      <c r="G1878" s="68"/>
    </row>
    <row r="1879" spans="7:7" x14ac:dyDescent="0.25">
      <c r="G1879" s="68"/>
    </row>
    <row r="1880" spans="7:7" x14ac:dyDescent="0.25">
      <c r="G1880" s="68"/>
    </row>
    <row r="1881" spans="7:7" x14ac:dyDescent="0.25">
      <c r="G1881" s="68"/>
    </row>
    <row r="1882" spans="7:7" x14ac:dyDescent="0.25">
      <c r="G1882" s="68"/>
    </row>
    <row r="1883" spans="7:7" x14ac:dyDescent="0.25">
      <c r="G1883" s="68"/>
    </row>
    <row r="1884" spans="7:7" x14ac:dyDescent="0.25">
      <c r="G1884" s="68"/>
    </row>
    <row r="1885" spans="7:7" x14ac:dyDescent="0.25">
      <c r="G1885" s="68"/>
    </row>
    <row r="1886" spans="7:7" x14ac:dyDescent="0.25">
      <c r="G1886" s="68"/>
    </row>
    <row r="1887" spans="7:7" x14ac:dyDescent="0.25">
      <c r="G1887" s="68"/>
    </row>
    <row r="1888" spans="7:7" x14ac:dyDescent="0.25">
      <c r="G1888" s="68"/>
    </row>
    <row r="1889" spans="7:7" x14ac:dyDescent="0.25">
      <c r="G1889" s="68"/>
    </row>
    <row r="1890" spans="7:7" x14ac:dyDescent="0.25">
      <c r="G1890" s="68"/>
    </row>
    <row r="1891" spans="7:7" x14ac:dyDescent="0.25">
      <c r="G1891" s="68"/>
    </row>
    <row r="1892" spans="7:7" x14ac:dyDescent="0.25">
      <c r="G1892" s="68"/>
    </row>
    <row r="1893" spans="7:7" x14ac:dyDescent="0.25">
      <c r="G1893" s="68"/>
    </row>
    <row r="1894" spans="7:7" x14ac:dyDescent="0.25">
      <c r="G1894" s="68"/>
    </row>
    <row r="1895" spans="7:7" x14ac:dyDescent="0.25">
      <c r="G1895" s="68"/>
    </row>
    <row r="1896" spans="7:7" x14ac:dyDescent="0.25">
      <c r="G1896" s="68"/>
    </row>
    <row r="1897" spans="7:7" x14ac:dyDescent="0.25">
      <c r="G1897" s="68"/>
    </row>
    <row r="1898" spans="7:7" x14ac:dyDescent="0.25">
      <c r="G1898" s="68"/>
    </row>
    <row r="1899" spans="7:7" x14ac:dyDescent="0.25">
      <c r="G1899" s="68"/>
    </row>
    <row r="1900" spans="7:7" x14ac:dyDescent="0.25">
      <c r="G1900" s="68"/>
    </row>
    <row r="1901" spans="7:7" x14ac:dyDescent="0.25">
      <c r="G1901" s="68"/>
    </row>
    <row r="1902" spans="7:7" x14ac:dyDescent="0.25">
      <c r="G1902" s="68"/>
    </row>
    <row r="1903" spans="7:7" x14ac:dyDescent="0.25">
      <c r="G1903" s="68"/>
    </row>
    <row r="1904" spans="7:7" x14ac:dyDescent="0.25">
      <c r="G1904" s="68"/>
    </row>
    <row r="1905" spans="7:7" x14ac:dyDescent="0.25">
      <c r="G1905" s="68"/>
    </row>
    <row r="1906" spans="7:7" x14ac:dyDescent="0.25">
      <c r="G1906" s="68"/>
    </row>
    <row r="1907" spans="7:7" x14ac:dyDescent="0.25">
      <c r="G1907" s="68"/>
    </row>
    <row r="1908" spans="7:7" x14ac:dyDescent="0.25">
      <c r="G1908" s="68"/>
    </row>
    <row r="1909" spans="7:7" x14ac:dyDescent="0.25">
      <c r="G1909" s="68"/>
    </row>
    <row r="1910" spans="7:7" x14ac:dyDescent="0.25">
      <c r="G1910" s="68"/>
    </row>
    <row r="1911" spans="7:7" x14ac:dyDescent="0.25">
      <c r="G1911" s="68"/>
    </row>
    <row r="1912" spans="7:7" x14ac:dyDescent="0.25">
      <c r="G1912" s="68"/>
    </row>
    <row r="1913" spans="7:7" x14ac:dyDescent="0.25">
      <c r="G1913" s="68"/>
    </row>
    <row r="1914" spans="7:7" x14ac:dyDescent="0.25">
      <c r="G1914" s="68"/>
    </row>
    <row r="1915" spans="7:7" x14ac:dyDescent="0.25">
      <c r="G1915" s="68"/>
    </row>
    <row r="1916" spans="7:7" x14ac:dyDescent="0.25">
      <c r="G1916" s="68"/>
    </row>
    <row r="1917" spans="7:7" x14ac:dyDescent="0.25">
      <c r="G1917" s="68"/>
    </row>
    <row r="1918" spans="7:7" x14ac:dyDescent="0.25">
      <c r="G1918" s="68"/>
    </row>
    <row r="1919" spans="7:7" x14ac:dyDescent="0.25">
      <c r="G1919" s="68"/>
    </row>
    <row r="1920" spans="7:7" x14ac:dyDescent="0.25">
      <c r="G1920" s="68"/>
    </row>
    <row r="1921" spans="7:7" x14ac:dyDescent="0.25">
      <c r="G1921" s="68"/>
    </row>
    <row r="1922" spans="7:7" x14ac:dyDescent="0.25">
      <c r="G1922" s="68"/>
    </row>
    <row r="1923" spans="7:7" x14ac:dyDescent="0.25">
      <c r="G1923" s="68"/>
    </row>
    <row r="1924" spans="7:7" x14ac:dyDescent="0.25">
      <c r="G1924" s="68"/>
    </row>
    <row r="1925" spans="7:7" x14ac:dyDescent="0.25">
      <c r="G1925" s="68"/>
    </row>
    <row r="1926" spans="7:7" x14ac:dyDescent="0.25">
      <c r="G1926" s="68"/>
    </row>
    <row r="1927" spans="7:7" x14ac:dyDescent="0.25">
      <c r="G1927" s="68"/>
    </row>
    <row r="1928" spans="7:7" x14ac:dyDescent="0.25">
      <c r="G1928" s="68"/>
    </row>
    <row r="1929" spans="7:7" x14ac:dyDescent="0.25">
      <c r="G1929" s="68"/>
    </row>
    <row r="1930" spans="7:7" x14ac:dyDescent="0.25">
      <c r="G1930" s="68"/>
    </row>
    <row r="1931" spans="7:7" x14ac:dyDescent="0.25">
      <c r="G1931" s="68"/>
    </row>
    <row r="1932" spans="7:7" x14ac:dyDescent="0.25">
      <c r="G1932" s="68"/>
    </row>
    <row r="1933" spans="7:7" x14ac:dyDescent="0.25">
      <c r="G1933" s="68"/>
    </row>
    <row r="1934" spans="7:7" x14ac:dyDescent="0.25">
      <c r="G1934" s="68"/>
    </row>
    <row r="1935" spans="7:7" x14ac:dyDescent="0.25">
      <c r="G1935" s="68"/>
    </row>
    <row r="1936" spans="7:7" x14ac:dyDescent="0.25">
      <c r="G1936" s="68"/>
    </row>
    <row r="1937" spans="7:7" x14ac:dyDescent="0.25">
      <c r="G1937" s="68"/>
    </row>
    <row r="1938" spans="7:7" x14ac:dyDescent="0.25">
      <c r="G1938" s="68"/>
    </row>
    <row r="1939" spans="7:7" x14ac:dyDescent="0.25">
      <c r="G1939" s="68"/>
    </row>
    <row r="1940" spans="7:7" x14ac:dyDescent="0.25">
      <c r="G1940" s="68"/>
    </row>
    <row r="1941" spans="7:7" x14ac:dyDescent="0.25">
      <c r="G1941" s="68"/>
    </row>
    <row r="1942" spans="7:7" x14ac:dyDescent="0.25">
      <c r="G1942" s="68"/>
    </row>
    <row r="1943" spans="7:7" x14ac:dyDescent="0.25">
      <c r="G1943" s="68"/>
    </row>
    <row r="1944" spans="7:7" x14ac:dyDescent="0.25">
      <c r="G1944" s="68"/>
    </row>
    <row r="1945" spans="7:7" x14ac:dyDescent="0.25">
      <c r="G1945" s="68"/>
    </row>
    <row r="1946" spans="7:7" x14ac:dyDescent="0.25">
      <c r="G1946" s="68"/>
    </row>
    <row r="1947" spans="7:7" x14ac:dyDescent="0.25">
      <c r="G1947" s="68"/>
    </row>
    <row r="1948" spans="7:7" x14ac:dyDescent="0.25">
      <c r="G1948" s="68"/>
    </row>
    <row r="1949" spans="7:7" x14ac:dyDescent="0.25">
      <c r="G1949" s="68"/>
    </row>
    <row r="1950" spans="7:7" x14ac:dyDescent="0.25">
      <c r="G1950" s="68"/>
    </row>
    <row r="1951" spans="7:7" x14ac:dyDescent="0.25">
      <c r="G1951" s="68"/>
    </row>
    <row r="1952" spans="7:7" x14ac:dyDescent="0.25">
      <c r="G1952" s="68"/>
    </row>
    <row r="1953" spans="7:7" x14ac:dyDescent="0.25">
      <c r="G1953" s="68"/>
    </row>
    <row r="1954" spans="7:7" x14ac:dyDescent="0.25">
      <c r="G1954" s="68"/>
    </row>
    <row r="1955" spans="7:7" x14ac:dyDescent="0.25">
      <c r="G1955" s="68"/>
    </row>
    <row r="1956" spans="7:7" x14ac:dyDescent="0.25">
      <c r="G1956" s="68"/>
    </row>
    <row r="1957" spans="7:7" x14ac:dyDescent="0.25">
      <c r="G1957" s="68"/>
    </row>
    <row r="1958" spans="7:7" x14ac:dyDescent="0.25">
      <c r="G1958" s="68"/>
    </row>
    <row r="1959" spans="7:7" x14ac:dyDescent="0.25">
      <c r="G1959" s="68"/>
    </row>
    <row r="1960" spans="7:7" x14ac:dyDescent="0.25">
      <c r="G1960" s="68"/>
    </row>
    <row r="1961" spans="7:7" x14ac:dyDescent="0.25">
      <c r="G1961" s="68"/>
    </row>
    <row r="1962" spans="7:7" x14ac:dyDescent="0.25">
      <c r="G1962" s="68"/>
    </row>
    <row r="1963" spans="7:7" x14ac:dyDescent="0.25">
      <c r="G1963" s="68"/>
    </row>
    <row r="1964" spans="7:7" x14ac:dyDescent="0.25">
      <c r="G1964" s="68"/>
    </row>
    <row r="1965" spans="7:7" x14ac:dyDescent="0.25">
      <c r="G1965" s="68"/>
    </row>
    <row r="1966" spans="7:7" x14ac:dyDescent="0.25">
      <c r="G1966" s="68"/>
    </row>
    <row r="1967" spans="7:7" x14ac:dyDescent="0.25">
      <c r="G1967" s="68"/>
    </row>
    <row r="1968" spans="7:7" x14ac:dyDescent="0.25">
      <c r="G1968" s="68"/>
    </row>
    <row r="1969" spans="7:7" x14ac:dyDescent="0.25">
      <c r="G1969" s="68"/>
    </row>
    <row r="1970" spans="7:7" x14ac:dyDescent="0.25">
      <c r="G1970" s="68"/>
    </row>
    <row r="1971" spans="7:7" x14ac:dyDescent="0.25">
      <c r="G1971" s="68"/>
    </row>
    <row r="1972" spans="7:7" x14ac:dyDescent="0.25">
      <c r="G1972" s="68"/>
    </row>
    <row r="1973" spans="7:7" x14ac:dyDescent="0.25">
      <c r="G1973" s="68"/>
    </row>
    <row r="1974" spans="7:7" x14ac:dyDescent="0.25">
      <c r="G1974" s="68"/>
    </row>
    <row r="1975" spans="7:7" x14ac:dyDescent="0.25">
      <c r="G1975" s="68"/>
    </row>
    <row r="1976" spans="7:7" x14ac:dyDescent="0.25">
      <c r="G1976" s="68"/>
    </row>
    <row r="1977" spans="7:7" x14ac:dyDescent="0.25">
      <c r="G1977" s="68"/>
    </row>
    <row r="1978" spans="7:7" x14ac:dyDescent="0.25">
      <c r="G1978" s="68"/>
    </row>
    <row r="1979" spans="7:7" x14ac:dyDescent="0.25">
      <c r="G1979" s="68"/>
    </row>
    <row r="1980" spans="7:7" x14ac:dyDescent="0.25">
      <c r="G1980" s="68"/>
    </row>
    <row r="1981" spans="7:7" x14ac:dyDescent="0.25">
      <c r="G1981" s="68"/>
    </row>
    <row r="1982" spans="7:7" x14ac:dyDescent="0.25">
      <c r="G1982" s="68"/>
    </row>
    <row r="1983" spans="7:7" x14ac:dyDescent="0.25">
      <c r="G1983" s="68"/>
    </row>
    <row r="1984" spans="7:7" x14ac:dyDescent="0.25">
      <c r="G1984" s="68"/>
    </row>
    <row r="1985" spans="7:7" x14ac:dyDescent="0.25">
      <c r="G1985" s="68"/>
    </row>
    <row r="1986" spans="7:7" x14ac:dyDescent="0.25">
      <c r="G1986" s="68"/>
    </row>
    <row r="1987" spans="7:7" x14ac:dyDescent="0.25">
      <c r="G1987" s="68"/>
    </row>
    <row r="1988" spans="7:7" x14ac:dyDescent="0.25">
      <c r="G1988" s="68"/>
    </row>
    <row r="1989" spans="7:7" x14ac:dyDescent="0.25">
      <c r="G1989" s="68"/>
    </row>
    <row r="1990" spans="7:7" x14ac:dyDescent="0.25">
      <c r="G1990" s="68"/>
    </row>
    <row r="1991" spans="7:7" x14ac:dyDescent="0.25">
      <c r="G1991" s="68"/>
    </row>
    <row r="1992" spans="7:7" x14ac:dyDescent="0.25">
      <c r="G1992" s="68"/>
    </row>
    <row r="1993" spans="7:7" x14ac:dyDescent="0.25">
      <c r="G1993" s="68"/>
    </row>
    <row r="1994" spans="7:7" x14ac:dyDescent="0.25">
      <c r="G1994" s="68"/>
    </row>
    <row r="1995" spans="7:7" x14ac:dyDescent="0.25">
      <c r="G1995" s="68"/>
    </row>
    <row r="1996" spans="7:7" x14ac:dyDescent="0.25">
      <c r="G1996" s="68"/>
    </row>
    <row r="1997" spans="7:7" x14ac:dyDescent="0.25">
      <c r="G1997" s="68"/>
    </row>
    <row r="1998" spans="7:7" x14ac:dyDescent="0.25">
      <c r="G1998" s="68"/>
    </row>
    <row r="1999" spans="7:7" x14ac:dyDescent="0.25">
      <c r="G1999" s="68"/>
    </row>
    <row r="2000" spans="7:7" x14ac:dyDescent="0.25">
      <c r="G2000" s="68"/>
    </row>
    <row r="2001" spans="7:7" x14ac:dyDescent="0.25">
      <c r="G2001" s="68"/>
    </row>
    <row r="2002" spans="7:7" x14ac:dyDescent="0.25">
      <c r="G2002" s="68"/>
    </row>
    <row r="2003" spans="7:7" x14ac:dyDescent="0.25">
      <c r="G2003" s="68"/>
    </row>
    <row r="2004" spans="7:7" x14ac:dyDescent="0.25">
      <c r="G2004" s="68"/>
    </row>
    <row r="2005" spans="7:7" x14ac:dyDescent="0.25">
      <c r="G2005" s="68"/>
    </row>
    <row r="2006" spans="7:7" x14ac:dyDescent="0.25">
      <c r="G2006" s="68"/>
    </row>
    <row r="2007" spans="7:7" x14ac:dyDescent="0.25">
      <c r="G2007" s="68"/>
    </row>
    <row r="2008" spans="7:7" x14ac:dyDescent="0.25">
      <c r="G2008" s="68"/>
    </row>
    <row r="2009" spans="7:7" x14ac:dyDescent="0.25">
      <c r="G2009" s="68"/>
    </row>
    <row r="2010" spans="7:7" x14ac:dyDescent="0.25">
      <c r="G2010" s="68"/>
    </row>
    <row r="2011" spans="7:7" x14ac:dyDescent="0.25">
      <c r="G2011" s="68"/>
    </row>
    <row r="2012" spans="7:7" x14ac:dyDescent="0.25">
      <c r="G2012" s="68"/>
    </row>
    <row r="2013" spans="7:7" x14ac:dyDescent="0.25">
      <c r="G2013" s="68"/>
    </row>
    <row r="2014" spans="7:7" x14ac:dyDescent="0.25">
      <c r="G2014" s="68"/>
    </row>
    <row r="2015" spans="7:7" x14ac:dyDescent="0.25">
      <c r="G2015" s="68"/>
    </row>
    <row r="2016" spans="7:7" x14ac:dyDescent="0.25">
      <c r="G2016" s="68"/>
    </row>
    <row r="2017" spans="7:7" x14ac:dyDescent="0.25">
      <c r="G2017" s="68"/>
    </row>
    <row r="2018" spans="7:7" x14ac:dyDescent="0.25">
      <c r="G2018" s="68"/>
    </row>
    <row r="2019" spans="7:7" x14ac:dyDescent="0.25">
      <c r="G2019" s="68"/>
    </row>
    <row r="2020" spans="7:7" x14ac:dyDescent="0.25">
      <c r="G2020" s="68"/>
    </row>
    <row r="2021" spans="7:7" x14ac:dyDescent="0.25">
      <c r="G2021" s="68"/>
    </row>
    <row r="2022" spans="7:7" x14ac:dyDescent="0.25">
      <c r="G2022" s="68"/>
    </row>
    <row r="2023" spans="7:7" x14ac:dyDescent="0.25">
      <c r="G2023" s="68"/>
    </row>
    <row r="2024" spans="7:7" x14ac:dyDescent="0.25">
      <c r="G2024" s="68"/>
    </row>
    <row r="2025" spans="7:7" x14ac:dyDescent="0.25">
      <c r="G2025" s="68"/>
    </row>
    <row r="2026" spans="7:7" x14ac:dyDescent="0.25">
      <c r="G2026" s="68"/>
    </row>
    <row r="2027" spans="7:7" x14ac:dyDescent="0.25">
      <c r="G2027" s="68"/>
    </row>
    <row r="2028" spans="7:7" x14ac:dyDescent="0.25">
      <c r="G2028" s="68"/>
    </row>
    <row r="2029" spans="7:7" x14ac:dyDescent="0.25">
      <c r="G2029" s="68"/>
    </row>
    <row r="2030" spans="7:7" x14ac:dyDescent="0.25">
      <c r="G2030" s="68"/>
    </row>
    <row r="2031" spans="7:7" x14ac:dyDescent="0.25">
      <c r="G2031" s="68"/>
    </row>
    <row r="2032" spans="7:7" x14ac:dyDescent="0.25">
      <c r="G2032" s="68"/>
    </row>
    <row r="2033" spans="7:7" x14ac:dyDescent="0.25">
      <c r="G2033" s="68"/>
    </row>
    <row r="2034" spans="7:7" x14ac:dyDescent="0.25">
      <c r="G2034" s="68"/>
    </row>
    <row r="2035" spans="7:7" x14ac:dyDescent="0.25">
      <c r="G2035" s="68"/>
    </row>
    <row r="2036" spans="7:7" x14ac:dyDescent="0.25">
      <c r="G2036" s="68"/>
    </row>
    <row r="2037" spans="7:7" x14ac:dyDescent="0.25">
      <c r="G2037" s="68"/>
    </row>
    <row r="2038" spans="7:7" x14ac:dyDescent="0.25">
      <c r="G2038" s="68"/>
    </row>
    <row r="2039" spans="7:7" x14ac:dyDescent="0.25">
      <c r="G2039" s="68"/>
    </row>
    <row r="2040" spans="7:7" x14ac:dyDescent="0.25">
      <c r="G2040" s="68"/>
    </row>
    <row r="2041" spans="7:7" x14ac:dyDescent="0.25">
      <c r="G2041" s="68"/>
    </row>
    <row r="2042" spans="7:7" x14ac:dyDescent="0.25">
      <c r="G2042" s="68"/>
    </row>
    <row r="2043" spans="7:7" x14ac:dyDescent="0.25">
      <c r="G2043" s="68"/>
    </row>
    <row r="2044" spans="7:7" x14ac:dyDescent="0.25">
      <c r="G2044" s="68"/>
    </row>
    <row r="2045" spans="7:7" x14ac:dyDescent="0.25">
      <c r="G2045" s="68"/>
    </row>
    <row r="2046" spans="7:7" x14ac:dyDescent="0.25">
      <c r="G2046" s="68"/>
    </row>
    <row r="2047" spans="7:7" x14ac:dyDescent="0.25">
      <c r="G2047" s="68"/>
    </row>
    <row r="2048" spans="7:7" x14ac:dyDescent="0.25">
      <c r="G2048" s="68"/>
    </row>
    <row r="2049" spans="7:7" x14ac:dyDescent="0.25">
      <c r="G2049" s="68"/>
    </row>
    <row r="2050" spans="7:7" x14ac:dyDescent="0.25">
      <c r="G2050" s="68"/>
    </row>
    <row r="2051" spans="7:7" x14ac:dyDescent="0.25">
      <c r="G2051" s="68"/>
    </row>
    <row r="2052" spans="7:7" x14ac:dyDescent="0.25">
      <c r="G2052" s="68"/>
    </row>
    <row r="2053" spans="7:7" x14ac:dyDescent="0.25">
      <c r="G2053" s="68"/>
    </row>
    <row r="2054" spans="7:7" x14ac:dyDescent="0.25">
      <c r="G2054" s="68"/>
    </row>
    <row r="2055" spans="7:7" x14ac:dyDescent="0.25">
      <c r="G2055" s="68"/>
    </row>
    <row r="2056" spans="7:7" x14ac:dyDescent="0.25">
      <c r="G2056" s="68"/>
    </row>
    <row r="2057" spans="7:7" x14ac:dyDescent="0.25">
      <c r="G2057" s="68"/>
    </row>
    <row r="2058" spans="7:7" x14ac:dyDescent="0.25">
      <c r="G2058" s="68"/>
    </row>
    <row r="2059" spans="7:7" x14ac:dyDescent="0.25">
      <c r="G2059" s="68"/>
    </row>
    <row r="2060" spans="7:7" x14ac:dyDescent="0.25">
      <c r="G2060" s="68"/>
    </row>
    <row r="2061" spans="7:7" x14ac:dyDescent="0.25">
      <c r="G2061" s="68"/>
    </row>
    <row r="2062" spans="7:7" x14ac:dyDescent="0.25">
      <c r="G2062" s="68"/>
    </row>
    <row r="2063" spans="7:7" x14ac:dyDescent="0.25">
      <c r="G2063" s="68"/>
    </row>
    <row r="2064" spans="7:7" x14ac:dyDescent="0.25">
      <c r="G2064" s="68"/>
    </row>
    <row r="2065" spans="7:7" x14ac:dyDescent="0.25">
      <c r="G2065" s="68"/>
    </row>
    <row r="2066" spans="7:7" x14ac:dyDescent="0.25">
      <c r="G2066" s="68"/>
    </row>
    <row r="2067" spans="7:7" x14ac:dyDescent="0.25">
      <c r="G2067" s="68"/>
    </row>
    <row r="2068" spans="7:7" x14ac:dyDescent="0.25">
      <c r="G2068" s="68"/>
    </row>
    <row r="2069" spans="7:7" x14ac:dyDescent="0.25">
      <c r="G2069" s="68"/>
    </row>
    <row r="2070" spans="7:7" x14ac:dyDescent="0.25">
      <c r="G2070" s="68"/>
    </row>
    <row r="2071" spans="7:7" x14ac:dyDescent="0.25">
      <c r="G2071" s="68"/>
    </row>
    <row r="2072" spans="7:7" x14ac:dyDescent="0.25">
      <c r="G2072" s="68"/>
    </row>
    <row r="2073" spans="7:7" x14ac:dyDescent="0.25">
      <c r="G2073" s="68"/>
    </row>
    <row r="2074" spans="7:7" x14ac:dyDescent="0.25">
      <c r="G2074" s="68"/>
    </row>
    <row r="2075" spans="7:7" x14ac:dyDescent="0.25">
      <c r="G2075" s="68"/>
    </row>
    <row r="2076" spans="7:7" x14ac:dyDescent="0.25">
      <c r="G2076" s="68"/>
    </row>
    <row r="2077" spans="7:7" x14ac:dyDescent="0.25">
      <c r="G2077" s="68"/>
    </row>
    <row r="2078" spans="7:7" x14ac:dyDescent="0.25">
      <c r="G2078" s="68"/>
    </row>
    <row r="2079" spans="7:7" x14ac:dyDescent="0.25">
      <c r="G2079" s="68"/>
    </row>
    <row r="2080" spans="7:7" x14ac:dyDescent="0.25">
      <c r="G2080" s="68"/>
    </row>
    <row r="2081" spans="7:7" x14ac:dyDescent="0.25">
      <c r="G2081" s="68"/>
    </row>
    <row r="2082" spans="7:7" x14ac:dyDescent="0.25">
      <c r="G2082" s="68"/>
    </row>
    <row r="2083" spans="7:7" x14ac:dyDescent="0.25">
      <c r="G2083" s="68"/>
    </row>
    <row r="2084" spans="7:7" x14ac:dyDescent="0.25">
      <c r="G2084" s="68"/>
    </row>
    <row r="2085" spans="7:7" x14ac:dyDescent="0.25">
      <c r="G2085" s="68"/>
    </row>
    <row r="2086" spans="7:7" x14ac:dyDescent="0.25">
      <c r="G2086" s="68"/>
    </row>
    <row r="2087" spans="7:7" x14ac:dyDescent="0.25">
      <c r="G2087" s="68"/>
    </row>
    <row r="2088" spans="7:7" x14ac:dyDescent="0.25">
      <c r="G2088" s="68"/>
    </row>
    <row r="2089" spans="7:7" x14ac:dyDescent="0.25">
      <c r="G2089" s="68"/>
    </row>
    <row r="2090" spans="7:7" x14ac:dyDescent="0.25">
      <c r="G2090" s="68"/>
    </row>
    <row r="2091" spans="7:7" x14ac:dyDescent="0.25">
      <c r="G2091" s="68"/>
    </row>
    <row r="2092" spans="7:7" x14ac:dyDescent="0.25">
      <c r="G2092" s="68"/>
    </row>
    <row r="2093" spans="7:7" x14ac:dyDescent="0.25">
      <c r="G2093" s="68"/>
    </row>
    <row r="2094" spans="7:7" x14ac:dyDescent="0.25">
      <c r="G2094" s="68"/>
    </row>
    <row r="2095" spans="7:7" x14ac:dyDescent="0.25">
      <c r="G2095" s="68"/>
    </row>
    <row r="2096" spans="7:7" x14ac:dyDescent="0.25">
      <c r="G2096" s="68"/>
    </row>
    <row r="2097" spans="7:7" x14ac:dyDescent="0.25">
      <c r="G2097" s="68"/>
    </row>
    <row r="2098" spans="7:7" x14ac:dyDescent="0.25">
      <c r="G2098" s="68"/>
    </row>
    <row r="2099" spans="7:7" x14ac:dyDescent="0.25">
      <c r="G2099" s="68"/>
    </row>
    <row r="2100" spans="7:7" x14ac:dyDescent="0.25">
      <c r="G2100" s="68"/>
    </row>
    <row r="2101" spans="7:7" x14ac:dyDescent="0.25">
      <c r="G2101" s="68"/>
    </row>
    <row r="2102" spans="7:7" x14ac:dyDescent="0.25">
      <c r="G2102" s="68"/>
    </row>
    <row r="2103" spans="7:7" x14ac:dyDescent="0.25">
      <c r="G2103" s="68"/>
    </row>
    <row r="2104" spans="7:7" x14ac:dyDescent="0.25">
      <c r="G2104" s="68"/>
    </row>
    <row r="2105" spans="7:7" x14ac:dyDescent="0.25">
      <c r="G2105" s="68"/>
    </row>
    <row r="2106" spans="7:7" x14ac:dyDescent="0.25">
      <c r="G2106" s="68"/>
    </row>
    <row r="2107" spans="7:7" x14ac:dyDescent="0.25">
      <c r="G2107" s="68"/>
    </row>
    <row r="2108" spans="7:7" x14ac:dyDescent="0.25">
      <c r="G2108" s="68"/>
    </row>
    <row r="2109" spans="7:7" x14ac:dyDescent="0.25">
      <c r="G2109" s="68"/>
    </row>
    <row r="2110" spans="7:7" x14ac:dyDescent="0.25">
      <c r="G2110" s="68"/>
    </row>
    <row r="2111" spans="7:7" x14ac:dyDescent="0.25">
      <c r="G2111" s="68"/>
    </row>
    <row r="2112" spans="7:7" x14ac:dyDescent="0.25">
      <c r="G2112" s="68"/>
    </row>
    <row r="2113" spans="7:7" x14ac:dyDescent="0.25">
      <c r="G2113" s="68"/>
    </row>
    <row r="2114" spans="7:7" x14ac:dyDescent="0.25">
      <c r="G2114" s="68"/>
    </row>
    <row r="2115" spans="7:7" x14ac:dyDescent="0.25">
      <c r="G2115" s="68"/>
    </row>
    <row r="2116" spans="7:7" x14ac:dyDescent="0.25">
      <c r="G2116" s="68"/>
    </row>
    <row r="2117" spans="7:7" x14ac:dyDescent="0.25">
      <c r="G2117" s="68"/>
    </row>
    <row r="2118" spans="7:7" x14ac:dyDescent="0.25">
      <c r="G2118" s="68"/>
    </row>
    <row r="2119" spans="7:7" x14ac:dyDescent="0.25">
      <c r="G2119" s="68"/>
    </row>
    <row r="2120" spans="7:7" x14ac:dyDescent="0.25">
      <c r="G2120" s="68"/>
    </row>
    <row r="2121" spans="7:7" x14ac:dyDescent="0.25">
      <c r="G2121" s="68"/>
    </row>
    <row r="2122" spans="7:7" x14ac:dyDescent="0.25">
      <c r="G2122" s="68"/>
    </row>
    <row r="2123" spans="7:7" x14ac:dyDescent="0.25">
      <c r="G2123" s="68"/>
    </row>
    <row r="2124" spans="7:7" x14ac:dyDescent="0.25">
      <c r="G2124" s="68"/>
    </row>
    <row r="2125" spans="7:7" x14ac:dyDescent="0.25">
      <c r="G2125" s="68"/>
    </row>
    <row r="2126" spans="7:7" x14ac:dyDescent="0.25">
      <c r="G2126" s="68"/>
    </row>
    <row r="2127" spans="7:7" x14ac:dyDescent="0.25">
      <c r="G2127" s="68"/>
    </row>
    <row r="2128" spans="7:7" x14ac:dyDescent="0.25">
      <c r="G2128" s="68"/>
    </row>
    <row r="2129" spans="7:7" x14ac:dyDescent="0.25">
      <c r="G2129" s="68"/>
    </row>
    <row r="2130" spans="7:7" x14ac:dyDescent="0.25">
      <c r="G2130" s="68"/>
    </row>
    <row r="2131" spans="7:7" x14ac:dyDescent="0.25">
      <c r="G2131" s="68"/>
    </row>
    <row r="2132" spans="7:7" x14ac:dyDescent="0.25">
      <c r="G2132" s="68"/>
    </row>
    <row r="2133" spans="7:7" x14ac:dyDescent="0.25">
      <c r="G2133" s="68"/>
    </row>
    <row r="2134" spans="7:7" x14ac:dyDescent="0.25">
      <c r="G2134" s="68"/>
    </row>
    <row r="2135" spans="7:7" x14ac:dyDescent="0.25">
      <c r="G2135" s="68"/>
    </row>
    <row r="2136" spans="7:7" x14ac:dyDescent="0.25">
      <c r="G2136" s="68"/>
    </row>
    <row r="2137" spans="7:7" x14ac:dyDescent="0.25">
      <c r="G2137" s="68"/>
    </row>
    <row r="2138" spans="7:7" x14ac:dyDescent="0.25">
      <c r="G2138" s="68"/>
    </row>
    <row r="2139" spans="7:7" x14ac:dyDescent="0.25">
      <c r="G2139" s="68"/>
    </row>
    <row r="2140" spans="7:7" x14ac:dyDescent="0.25">
      <c r="G2140" s="68"/>
    </row>
    <row r="2141" spans="7:7" x14ac:dyDescent="0.25">
      <c r="G2141" s="68"/>
    </row>
    <row r="2142" spans="7:7" x14ac:dyDescent="0.25">
      <c r="G2142" s="68"/>
    </row>
    <row r="2143" spans="7:7" x14ac:dyDescent="0.25">
      <c r="G2143" s="68"/>
    </row>
    <row r="2144" spans="7:7" x14ac:dyDescent="0.25">
      <c r="G2144" s="68"/>
    </row>
    <row r="2145" spans="7:7" x14ac:dyDescent="0.25">
      <c r="G2145" s="68"/>
    </row>
    <row r="2146" spans="7:7" x14ac:dyDescent="0.25">
      <c r="G2146" s="68"/>
    </row>
    <row r="2147" spans="7:7" x14ac:dyDescent="0.25">
      <c r="G2147" s="68"/>
    </row>
    <row r="2148" spans="7:7" x14ac:dyDescent="0.25">
      <c r="G2148" s="68"/>
    </row>
    <row r="2149" spans="7:7" x14ac:dyDescent="0.25">
      <c r="G2149" s="68"/>
    </row>
    <row r="2150" spans="7:7" x14ac:dyDescent="0.25">
      <c r="G2150" s="68"/>
    </row>
    <row r="2151" spans="7:7" x14ac:dyDescent="0.25">
      <c r="G2151" s="68"/>
    </row>
    <row r="2152" spans="7:7" x14ac:dyDescent="0.25">
      <c r="G2152" s="68"/>
    </row>
    <row r="2153" spans="7:7" x14ac:dyDescent="0.25">
      <c r="G2153" s="68"/>
    </row>
    <row r="2154" spans="7:7" x14ac:dyDescent="0.25">
      <c r="G2154" s="68"/>
    </row>
    <row r="2155" spans="7:7" x14ac:dyDescent="0.25">
      <c r="G2155" s="68"/>
    </row>
    <row r="2156" spans="7:7" x14ac:dyDescent="0.25">
      <c r="G2156" s="68"/>
    </row>
    <row r="2157" spans="7:7" x14ac:dyDescent="0.25">
      <c r="G2157" s="68"/>
    </row>
    <row r="2158" spans="7:7" x14ac:dyDescent="0.25">
      <c r="G2158" s="68"/>
    </row>
    <row r="2159" spans="7:7" x14ac:dyDescent="0.25">
      <c r="G2159" s="68"/>
    </row>
    <row r="2160" spans="7:7" x14ac:dyDescent="0.25">
      <c r="G2160" s="68"/>
    </row>
    <row r="2161" spans="7:7" x14ac:dyDescent="0.25">
      <c r="G2161" s="68"/>
    </row>
    <row r="2162" spans="7:7" x14ac:dyDescent="0.25">
      <c r="G2162" s="68"/>
    </row>
    <row r="2163" spans="7:7" x14ac:dyDescent="0.25">
      <c r="G2163" s="68"/>
    </row>
    <row r="2164" spans="7:7" x14ac:dyDescent="0.25">
      <c r="G2164" s="68"/>
    </row>
    <row r="2165" spans="7:7" x14ac:dyDescent="0.25">
      <c r="G2165" s="68"/>
    </row>
    <row r="2166" spans="7:7" x14ac:dyDescent="0.25">
      <c r="G2166" s="68"/>
    </row>
    <row r="2167" spans="7:7" x14ac:dyDescent="0.25">
      <c r="G2167" s="68"/>
    </row>
    <row r="2168" spans="7:7" x14ac:dyDescent="0.25">
      <c r="G2168" s="68"/>
    </row>
    <row r="2169" spans="7:7" x14ac:dyDescent="0.25">
      <c r="G2169" s="68"/>
    </row>
    <row r="2170" spans="7:7" x14ac:dyDescent="0.25">
      <c r="G2170" s="68"/>
    </row>
    <row r="2171" spans="7:7" x14ac:dyDescent="0.25">
      <c r="G2171" s="68"/>
    </row>
    <row r="2172" spans="7:7" x14ac:dyDescent="0.25">
      <c r="G2172" s="68"/>
    </row>
    <row r="2173" spans="7:7" x14ac:dyDescent="0.25">
      <c r="G2173" s="68"/>
    </row>
    <row r="2174" spans="7:7" x14ac:dyDescent="0.25">
      <c r="G2174" s="68"/>
    </row>
    <row r="2175" spans="7:7" x14ac:dyDescent="0.25">
      <c r="G2175" s="68"/>
    </row>
    <row r="2176" spans="7:7" x14ac:dyDescent="0.25">
      <c r="G2176" s="68"/>
    </row>
    <row r="2177" spans="7:7" x14ac:dyDescent="0.25">
      <c r="G2177" s="68"/>
    </row>
    <row r="2178" spans="7:7" x14ac:dyDescent="0.25">
      <c r="G2178" s="68"/>
    </row>
    <row r="2179" spans="7:7" x14ac:dyDescent="0.25">
      <c r="G2179" s="68"/>
    </row>
    <row r="2180" spans="7:7" x14ac:dyDescent="0.25">
      <c r="G2180" s="68"/>
    </row>
    <row r="2181" spans="7:7" x14ac:dyDescent="0.25">
      <c r="G2181" s="68"/>
    </row>
    <row r="2182" spans="7:7" x14ac:dyDescent="0.25">
      <c r="G2182" s="68"/>
    </row>
    <row r="2183" spans="7:7" x14ac:dyDescent="0.25">
      <c r="G2183" s="68"/>
    </row>
    <row r="2184" spans="7:7" x14ac:dyDescent="0.25">
      <c r="G2184" s="68"/>
    </row>
    <row r="2185" spans="7:7" x14ac:dyDescent="0.25">
      <c r="G2185" s="68"/>
    </row>
    <row r="2186" spans="7:7" x14ac:dyDescent="0.25">
      <c r="G2186" s="68"/>
    </row>
    <row r="2187" spans="7:7" x14ac:dyDescent="0.25">
      <c r="G2187" s="68"/>
    </row>
    <row r="2188" spans="7:7" x14ac:dyDescent="0.25">
      <c r="G2188" s="68"/>
    </row>
    <row r="2189" spans="7:7" x14ac:dyDescent="0.25">
      <c r="G2189" s="68"/>
    </row>
    <row r="2190" spans="7:7" x14ac:dyDescent="0.25">
      <c r="G2190" s="68"/>
    </row>
    <row r="2191" spans="7:7" x14ac:dyDescent="0.25">
      <c r="G2191" s="68"/>
    </row>
    <row r="2192" spans="7:7" x14ac:dyDescent="0.25">
      <c r="G2192" s="68"/>
    </row>
    <row r="2193" spans="7:7" x14ac:dyDescent="0.25">
      <c r="G2193" s="68"/>
    </row>
    <row r="2194" spans="7:7" x14ac:dyDescent="0.25">
      <c r="G2194" s="68"/>
    </row>
  </sheetData>
  <mergeCells count="10">
    <mergeCell ref="AB3:AD3"/>
    <mergeCell ref="AS3:AS4"/>
    <mergeCell ref="A3:N3"/>
    <mergeCell ref="AZ3:BA3"/>
    <mergeCell ref="AM3:AM4"/>
    <mergeCell ref="AN3:AN4"/>
    <mergeCell ref="AT3:AU3"/>
    <mergeCell ref="AV3:AW3"/>
    <mergeCell ref="AQ3:AR3"/>
    <mergeCell ref="AO3:AP3"/>
  </mergeCells>
  <phoneticPr fontId="2" type="noConversion"/>
  <conditionalFormatting sqref="G5:G2194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2023-05-27T07:27:11Z</dcterms:modified>
</cp:coreProperties>
</file>