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7457E3A4-E29D-45D9-8118-62BEAF18456A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5" i="1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7" i="4"/>
  <c r="R6" i="4"/>
  <c r="R5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7" i="4"/>
  <c r="S6" i="4"/>
  <c r="S5" i="4"/>
  <c r="S110" i="4"/>
  <c r="Q101" i="4"/>
  <c r="Q102" i="4"/>
  <c r="Q103" i="4"/>
  <c r="Q104" i="4"/>
  <c r="Q105" i="4"/>
  <c r="Q106" i="4"/>
  <c r="Q107" i="4"/>
  <c r="Q108" i="4"/>
  <c r="Q109" i="4"/>
  <c r="Q110" i="4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4" i="1"/>
  <c r="E5" i="1"/>
  <c r="E6" i="1"/>
  <c r="E7" i="1"/>
  <c r="E8" i="1"/>
  <c r="T102" i="4"/>
  <c r="U102" i="4"/>
  <c r="V102" i="4"/>
  <c r="W102" i="4"/>
  <c r="X102" i="4"/>
  <c r="Y102" i="4"/>
  <c r="Z102" i="4"/>
  <c r="AA102" i="4"/>
  <c r="AB102" i="4"/>
  <c r="AC102" i="4"/>
  <c r="AD102" i="4"/>
  <c r="T103" i="4"/>
  <c r="U103" i="4"/>
  <c r="V103" i="4"/>
  <c r="W103" i="4"/>
  <c r="X103" i="4"/>
  <c r="Y103" i="4"/>
  <c r="Z103" i="4"/>
  <c r="AA103" i="4"/>
  <c r="AB103" i="4"/>
  <c r="AC103" i="4"/>
  <c r="AD103" i="4"/>
  <c r="T104" i="4"/>
  <c r="U104" i="4"/>
  <c r="V104" i="4"/>
  <c r="W104" i="4"/>
  <c r="X104" i="4"/>
  <c r="Y104" i="4"/>
  <c r="Z104" i="4"/>
  <c r="AA104" i="4"/>
  <c r="AB104" i="4"/>
  <c r="AC104" i="4"/>
  <c r="AD104" i="4"/>
  <c r="T105" i="4"/>
  <c r="U105" i="4"/>
  <c r="V105" i="4"/>
  <c r="W105" i="4"/>
  <c r="X105" i="4"/>
  <c r="Y105" i="4"/>
  <c r="Z105" i="4"/>
  <c r="AA105" i="4"/>
  <c r="AB105" i="4"/>
  <c r="AC105" i="4"/>
  <c r="AD105" i="4"/>
  <c r="T106" i="4"/>
  <c r="U106" i="4"/>
  <c r="V106" i="4"/>
  <c r="W106" i="4"/>
  <c r="X106" i="4"/>
  <c r="Y106" i="4"/>
  <c r="Z106" i="4"/>
  <c r="AA106" i="4"/>
  <c r="AB106" i="4"/>
  <c r="AC106" i="4"/>
  <c r="AD106" i="4"/>
  <c r="T107" i="4"/>
  <c r="U107" i="4"/>
  <c r="V107" i="4"/>
  <c r="W107" i="4"/>
  <c r="X107" i="4"/>
  <c r="Y107" i="4"/>
  <c r="Z107" i="4"/>
  <c r="AA107" i="4"/>
  <c r="AB107" i="4"/>
  <c r="AC107" i="4"/>
  <c r="AD107" i="4"/>
  <c r="T108" i="4"/>
  <c r="U108" i="4"/>
  <c r="V108" i="4"/>
  <c r="W108" i="4"/>
  <c r="X108" i="4"/>
  <c r="Y108" i="4"/>
  <c r="Z108" i="4"/>
  <c r="AA108" i="4"/>
  <c r="AB108" i="4"/>
  <c r="AC108" i="4"/>
  <c r="AD108" i="4"/>
  <c r="T109" i="4"/>
  <c r="U109" i="4"/>
  <c r="V109" i="4"/>
  <c r="W109" i="4"/>
  <c r="X109" i="4"/>
  <c r="Y109" i="4"/>
  <c r="Z109" i="4"/>
  <c r="AA109" i="4"/>
  <c r="AB109" i="4"/>
  <c r="AC109" i="4"/>
  <c r="AD109" i="4"/>
  <c r="T110" i="4"/>
  <c r="U110" i="4"/>
  <c r="V110" i="4"/>
  <c r="W110" i="4"/>
  <c r="X110" i="4"/>
  <c r="Y110" i="4"/>
  <c r="Z110" i="4"/>
  <c r="AA110" i="4"/>
  <c r="AB110" i="4"/>
  <c r="AC110" i="4"/>
  <c r="AD110" i="4"/>
  <c r="AE101" i="4"/>
  <c r="AF101" i="4"/>
  <c r="AG101" i="4"/>
  <c r="AE102" i="4"/>
  <c r="AF102" i="4"/>
  <c r="AG102" i="4"/>
  <c r="AE103" i="4"/>
  <c r="AF103" i="4"/>
  <c r="AG103" i="4"/>
  <c r="AE104" i="4"/>
  <c r="AF104" i="4"/>
  <c r="AG104" i="4"/>
  <c r="AE105" i="4"/>
  <c r="AF105" i="4"/>
  <c r="AG105" i="4"/>
  <c r="AE106" i="4"/>
  <c r="AF106" i="4"/>
  <c r="AG106" i="4"/>
  <c r="AE107" i="4"/>
  <c r="AF107" i="4"/>
  <c r="AG107" i="4"/>
  <c r="AE108" i="4"/>
  <c r="AF108" i="4"/>
  <c r="AG108" i="4"/>
  <c r="AE109" i="4"/>
  <c r="AF109" i="4"/>
  <c r="AG109" i="4"/>
  <c r="AE110" i="4"/>
  <c r="AF110" i="4"/>
  <c r="AG110" i="4"/>
  <c r="P101" i="4"/>
  <c r="P102" i="4"/>
  <c r="P103" i="4"/>
  <c r="P104" i="4"/>
  <c r="P105" i="4"/>
  <c r="P106" i="4"/>
  <c r="P107" i="4"/>
  <c r="P108" i="4"/>
  <c r="P109" i="4"/>
  <c r="P110" i="4"/>
  <c r="L101" i="4"/>
  <c r="M101" i="4"/>
  <c r="J102" i="4"/>
  <c r="K102" i="4"/>
  <c r="L102" i="4"/>
  <c r="M102" i="4"/>
  <c r="N102" i="4"/>
  <c r="J103" i="4"/>
  <c r="K103" i="4"/>
  <c r="L103" i="4"/>
  <c r="M103" i="4"/>
  <c r="N103" i="4"/>
  <c r="J104" i="4"/>
  <c r="K104" i="4"/>
  <c r="L104" i="4"/>
  <c r="M104" i="4"/>
  <c r="N104" i="4"/>
  <c r="J105" i="4"/>
  <c r="K105" i="4"/>
  <c r="L105" i="4"/>
  <c r="M105" i="4"/>
  <c r="N105" i="4"/>
  <c r="J106" i="4"/>
  <c r="K106" i="4"/>
  <c r="L106" i="4"/>
  <c r="M106" i="4"/>
  <c r="N106" i="4"/>
  <c r="J107" i="4"/>
  <c r="K107" i="4"/>
  <c r="L107" i="4"/>
  <c r="M107" i="4"/>
  <c r="N107" i="4"/>
  <c r="J108" i="4"/>
  <c r="K108" i="4"/>
  <c r="L108" i="4"/>
  <c r="M108" i="4"/>
  <c r="N108" i="4"/>
  <c r="J109" i="4"/>
  <c r="K109" i="4"/>
  <c r="L109" i="4"/>
  <c r="M109" i="4"/>
  <c r="N109" i="4"/>
  <c r="J110" i="4"/>
  <c r="K110" i="4"/>
  <c r="L110" i="4"/>
  <c r="M110" i="4"/>
  <c r="N110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O101" i="4"/>
  <c r="AP101" i="4"/>
  <c r="AQ101" i="4"/>
  <c r="O102" i="4"/>
  <c r="AN102" i="4"/>
  <c r="AH102" i="4" s="1"/>
  <c r="AO102" i="4"/>
  <c r="AP102" i="4"/>
  <c r="AQ102" i="4"/>
  <c r="O103" i="4"/>
  <c r="AN103" i="4"/>
  <c r="AH103" i="4" s="1"/>
  <c r="AO103" i="4"/>
  <c r="AP103" i="4"/>
  <c r="AQ103" i="4"/>
  <c r="O104" i="4"/>
  <c r="AN104" i="4"/>
  <c r="AI104" i="4" s="1"/>
  <c r="AO104" i="4"/>
  <c r="AP104" i="4"/>
  <c r="AQ104" i="4"/>
  <c r="O105" i="4"/>
  <c r="AN105" i="4"/>
  <c r="AH105" i="4" s="1"/>
  <c r="AO105" i="4"/>
  <c r="AP105" i="4"/>
  <c r="AQ105" i="4"/>
  <c r="O106" i="4"/>
  <c r="AN106" i="4"/>
  <c r="AI106" i="4" s="1"/>
  <c r="AO106" i="4"/>
  <c r="AP106" i="4"/>
  <c r="AQ106" i="4"/>
  <c r="O107" i="4"/>
  <c r="AN107" i="4"/>
  <c r="AH107" i="4" s="1"/>
  <c r="AO107" i="4"/>
  <c r="AP107" i="4"/>
  <c r="AQ107" i="4"/>
  <c r="O108" i="4"/>
  <c r="AN108" i="4"/>
  <c r="AK108" i="4" s="1"/>
  <c r="AO108" i="4"/>
  <c r="AP108" i="4"/>
  <c r="AQ108" i="4"/>
  <c r="O109" i="4"/>
  <c r="AN109" i="4"/>
  <c r="AJ109" i="4" s="1"/>
  <c r="AO109" i="4"/>
  <c r="AP109" i="4"/>
  <c r="AQ109" i="4"/>
  <c r="O110" i="4"/>
  <c r="AN110" i="4"/>
  <c r="AH110" i="4" s="1"/>
  <c r="AO110" i="4"/>
  <c r="AP110" i="4"/>
  <c r="AQ110" i="4"/>
  <c r="AQ32" i="4"/>
  <c r="AP33" i="4"/>
  <c r="AQ34" i="4"/>
  <c r="AQ35" i="4" s="1"/>
  <c r="AP35" i="4"/>
  <c r="AP36" i="4"/>
  <c r="AP37" i="4"/>
  <c r="AP38" i="4" s="1"/>
  <c r="AQ38" i="4"/>
  <c r="AQ39" i="4"/>
  <c r="AQ40" i="4" s="1"/>
  <c r="AP40" i="4"/>
  <c r="AP41" i="4"/>
  <c r="AP42" i="4" s="1"/>
  <c r="AP43" i="4" s="1"/>
  <c r="AQ42" i="4"/>
  <c r="AQ43" i="4"/>
  <c r="AQ44" i="4"/>
  <c r="AQ45" i="4" s="1"/>
  <c r="AP45" i="4"/>
  <c r="AP46" i="4"/>
  <c r="AQ46" i="4"/>
  <c r="AP47" i="4"/>
  <c r="AQ47" i="4"/>
  <c r="AP48" i="4"/>
  <c r="AQ48" i="4"/>
  <c r="AP49" i="4"/>
  <c r="AQ49" i="4"/>
  <c r="AP50" i="4"/>
  <c r="AQ50" i="4"/>
  <c r="AP51" i="4"/>
  <c r="AQ51" i="4"/>
  <c r="AP52" i="4"/>
  <c r="AQ52" i="4"/>
  <c r="AP53" i="4"/>
  <c r="AQ53" i="4"/>
  <c r="AP54" i="4"/>
  <c r="AQ54" i="4"/>
  <c r="AP55" i="4"/>
  <c r="AQ55" i="4"/>
  <c r="AP56" i="4"/>
  <c r="AQ56" i="4"/>
  <c r="AP57" i="4"/>
  <c r="AQ57" i="4"/>
  <c r="AP58" i="4"/>
  <c r="AQ58" i="4"/>
  <c r="AP59" i="4"/>
  <c r="AQ59" i="4"/>
  <c r="AP60" i="4"/>
  <c r="AQ60" i="4"/>
  <c r="AP61" i="4"/>
  <c r="AQ61" i="4"/>
  <c r="AP62" i="4"/>
  <c r="AQ62" i="4"/>
  <c r="AP63" i="4"/>
  <c r="AQ63" i="4"/>
  <c r="AP64" i="4"/>
  <c r="AQ64" i="4"/>
  <c r="AP65" i="4"/>
  <c r="AQ65" i="4"/>
  <c r="AP66" i="4"/>
  <c r="AQ66" i="4"/>
  <c r="AP67" i="4"/>
  <c r="AQ67" i="4"/>
  <c r="AP68" i="4"/>
  <c r="AQ68" i="4"/>
  <c r="AP69" i="4"/>
  <c r="AQ69" i="4"/>
  <c r="AP70" i="4"/>
  <c r="AQ70" i="4"/>
  <c r="AS75" i="4" s="1"/>
  <c r="AP71" i="4"/>
  <c r="AQ71" i="4"/>
  <c r="AP72" i="4"/>
  <c r="AQ72" i="4"/>
  <c r="AP73" i="4"/>
  <c r="AQ73" i="4"/>
  <c r="AP74" i="4"/>
  <c r="AQ74" i="4"/>
  <c r="AP75" i="4"/>
  <c r="AQ75" i="4"/>
  <c r="AP76" i="4"/>
  <c r="AQ76" i="4"/>
  <c r="AP77" i="4"/>
  <c r="AQ77" i="4"/>
  <c r="AP78" i="4"/>
  <c r="AQ78" i="4"/>
  <c r="AP79" i="4"/>
  <c r="AQ79" i="4"/>
  <c r="AP80" i="4"/>
  <c r="AQ80" i="4"/>
  <c r="AP81" i="4"/>
  <c r="AQ81" i="4"/>
  <c r="AP82" i="4"/>
  <c r="AQ82" i="4"/>
  <c r="AP83" i="4"/>
  <c r="AQ83" i="4"/>
  <c r="AP84" i="4"/>
  <c r="AQ84" i="4"/>
  <c r="AP85" i="4"/>
  <c r="AQ85" i="4"/>
  <c r="AP86" i="4"/>
  <c r="AQ86" i="4"/>
  <c r="AP87" i="4"/>
  <c r="AQ87" i="4"/>
  <c r="AP88" i="4"/>
  <c r="AQ88" i="4"/>
  <c r="AP89" i="4"/>
  <c r="AQ89" i="4"/>
  <c r="AP90" i="4"/>
  <c r="AQ90" i="4"/>
  <c r="AP91" i="4"/>
  <c r="AT94" i="4" s="1"/>
  <c r="AQ91" i="4"/>
  <c r="AS95" i="4" s="1"/>
  <c r="AP92" i="4"/>
  <c r="AQ92" i="4"/>
  <c r="AP93" i="4"/>
  <c r="AQ93" i="4"/>
  <c r="AP94" i="4"/>
  <c r="AQ94" i="4"/>
  <c r="AR94" i="4"/>
  <c r="AP95" i="4"/>
  <c r="AQ95" i="4"/>
  <c r="AP96" i="4"/>
  <c r="AQ96" i="4"/>
  <c r="AP97" i="4"/>
  <c r="AQ97" i="4"/>
  <c r="AP98" i="4"/>
  <c r="AQ98" i="4"/>
  <c r="AP99" i="4"/>
  <c r="AQ99" i="4"/>
  <c r="AP100" i="4"/>
  <c r="AQ100" i="4"/>
  <c r="BI44" i="4"/>
  <c r="R110" i="4" l="1"/>
  <c r="AV59" i="4"/>
  <c r="AV55" i="4"/>
  <c r="AV52" i="4"/>
  <c r="AV78" i="4"/>
  <c r="AV67" i="4"/>
  <c r="AV54" i="4"/>
  <c r="AU93" i="4"/>
  <c r="AV57" i="4"/>
  <c r="AR53" i="4"/>
  <c r="AV110" i="4"/>
  <c r="AV101" i="4"/>
  <c r="AV89" i="4"/>
  <c r="AV56" i="4"/>
  <c r="AT108" i="4"/>
  <c r="AS97" i="4"/>
  <c r="AU96" i="4"/>
  <c r="AS94" i="4"/>
  <c r="AU84" i="4"/>
  <c r="AT76" i="4"/>
  <c r="AT73" i="4"/>
  <c r="AU99" i="4"/>
  <c r="AS101" i="4"/>
  <c r="AR54" i="4"/>
  <c r="AR110" i="4"/>
  <c r="AR106" i="4"/>
  <c r="AR101" i="4"/>
  <c r="AV50" i="4"/>
  <c r="AR104" i="4"/>
  <c r="AR82" i="4"/>
  <c r="AU71" i="4"/>
  <c r="AU62" i="4"/>
  <c r="AS60" i="4"/>
  <c r="AV102" i="4"/>
  <c r="AV64" i="4"/>
  <c r="AR63" i="4"/>
  <c r="AT62" i="4"/>
  <c r="AT65" i="4"/>
  <c r="AS93" i="4"/>
  <c r="AS92" i="4"/>
  <c r="AS91" i="4"/>
  <c r="AS89" i="4"/>
  <c r="AS82" i="4"/>
  <c r="AR89" i="4"/>
  <c r="AR90" i="4"/>
  <c r="AV90" i="4"/>
  <c r="AR71" i="4"/>
  <c r="AR60" i="4"/>
  <c r="AT103" i="4"/>
  <c r="AU75" i="4"/>
  <c r="AU108" i="4"/>
  <c r="AS109" i="4"/>
  <c r="AR102" i="4"/>
  <c r="AR98" i="4"/>
  <c r="AT99" i="4"/>
  <c r="AR68" i="4"/>
  <c r="AU77" i="4"/>
  <c r="AS76" i="4"/>
  <c r="AR92" i="4"/>
  <c r="AU81" i="4"/>
  <c r="AU109" i="4"/>
  <c r="AT97" i="4"/>
  <c r="AR97" i="4"/>
  <c r="AT104" i="4"/>
  <c r="AR103" i="4"/>
  <c r="AT102" i="4"/>
  <c r="AS77" i="4"/>
  <c r="AU52" i="4"/>
  <c r="AU53" i="4"/>
  <c r="AR77" i="4"/>
  <c r="AP34" i="4"/>
  <c r="AR38" i="4" s="1"/>
  <c r="AT92" i="4"/>
  <c r="AS79" i="4"/>
  <c r="AU105" i="4"/>
  <c r="AS103" i="4"/>
  <c r="AU76" i="4"/>
  <c r="AU95" i="4"/>
  <c r="AU89" i="4"/>
  <c r="AT53" i="4"/>
  <c r="AY109" i="4"/>
  <c r="AV96" i="4"/>
  <c r="AS73" i="4"/>
  <c r="AR70" i="4"/>
  <c r="AV58" i="4"/>
  <c r="AT57" i="4"/>
  <c r="AT56" i="4"/>
  <c r="AT55" i="4"/>
  <c r="AT54" i="4"/>
  <c r="AT101" i="4"/>
  <c r="AS100" i="4"/>
  <c r="AT87" i="4"/>
  <c r="AT58" i="4"/>
  <c r="AR57" i="4"/>
  <c r="AR56" i="4"/>
  <c r="AR55" i="4"/>
  <c r="AS110" i="4"/>
  <c r="AV105" i="4"/>
  <c r="AV103" i="4"/>
  <c r="AT68" i="4"/>
  <c r="AU101" i="4"/>
  <c r="AR95" i="4"/>
  <c r="AT84" i="4"/>
  <c r="AT79" i="4"/>
  <c r="AR58" i="4"/>
  <c r="AS106" i="4"/>
  <c r="AW110" i="4"/>
  <c r="AY106" i="4"/>
  <c r="AY108" i="4"/>
  <c r="I109" i="4"/>
  <c r="AJ104" i="4"/>
  <c r="I104" i="4"/>
  <c r="AW106" i="4"/>
  <c r="I103" i="4"/>
  <c r="I106" i="4"/>
  <c r="AH104" i="4"/>
  <c r="AY110" i="4"/>
  <c r="AY104" i="4"/>
  <c r="AW109" i="4"/>
  <c r="AW104" i="4"/>
  <c r="AY107" i="4"/>
  <c r="I110" i="4"/>
  <c r="I108" i="4"/>
  <c r="I107" i="4"/>
  <c r="I105" i="4"/>
  <c r="AW108" i="4"/>
  <c r="AW103" i="4"/>
  <c r="AI109" i="4"/>
  <c r="AY105" i="4"/>
  <c r="AJ105" i="4"/>
  <c r="AK105" i="4"/>
  <c r="AK109" i="4"/>
  <c r="AW105" i="4"/>
  <c r="AW107" i="4"/>
  <c r="AH109" i="4"/>
  <c r="AJ106" i="4"/>
  <c r="AK103" i="4"/>
  <c r="AH106" i="4"/>
  <c r="AJ103" i="4"/>
  <c r="AI103" i="4"/>
  <c r="AJ108" i="4"/>
  <c r="AU110" i="4"/>
  <c r="AK110" i="4"/>
  <c r="AS108" i="4"/>
  <c r="AI108" i="4"/>
  <c r="AV107" i="4"/>
  <c r="AT105" i="4"/>
  <c r="AU102" i="4"/>
  <c r="AK102" i="4"/>
  <c r="AT110" i="4"/>
  <c r="AJ110" i="4"/>
  <c r="AR108" i="4"/>
  <c r="AH108" i="4"/>
  <c r="AU107" i="4"/>
  <c r="AK107" i="4"/>
  <c r="AS105" i="4"/>
  <c r="AI105" i="4"/>
  <c r="AV104" i="4"/>
  <c r="AJ102" i="4"/>
  <c r="AI110" i="4"/>
  <c r="AV109" i="4"/>
  <c r="AT107" i="4"/>
  <c r="AJ107" i="4"/>
  <c r="AR105" i="4"/>
  <c r="AU104" i="4"/>
  <c r="AK104" i="4"/>
  <c r="AS102" i="4"/>
  <c r="AI102" i="4"/>
  <c r="AS107" i="4"/>
  <c r="AI107" i="4"/>
  <c r="AV106" i="4"/>
  <c r="AT109" i="4"/>
  <c r="AR107" i="4"/>
  <c r="AU106" i="4"/>
  <c r="AK106" i="4"/>
  <c r="AS104" i="4"/>
  <c r="AV108" i="4"/>
  <c r="AT106" i="4"/>
  <c r="AU103" i="4"/>
  <c r="AR109" i="4"/>
  <c r="AS99" i="4"/>
  <c r="AS66" i="4"/>
  <c r="AU68" i="4"/>
  <c r="AS64" i="4"/>
  <c r="AU66" i="4"/>
  <c r="AS67" i="4"/>
  <c r="AS65" i="4"/>
  <c r="AU69" i="4"/>
  <c r="AU67" i="4"/>
  <c r="AS68" i="4"/>
  <c r="AR99" i="4"/>
  <c r="AU98" i="4"/>
  <c r="AS96" i="4"/>
  <c r="AV95" i="4"/>
  <c r="AV91" i="4"/>
  <c r="AV88" i="4"/>
  <c r="AS86" i="4"/>
  <c r="AV81" i="4"/>
  <c r="AU79" i="4"/>
  <c r="AS80" i="4"/>
  <c r="AU82" i="4"/>
  <c r="AS78" i="4"/>
  <c r="AU80" i="4"/>
  <c r="AS81" i="4"/>
  <c r="AU83" i="4"/>
  <c r="AU78" i="4"/>
  <c r="AT70" i="4"/>
  <c r="AT96" i="4"/>
  <c r="AV100" i="4"/>
  <c r="AT98" i="4"/>
  <c r="AR96" i="4"/>
  <c r="AU91" i="4"/>
  <c r="AV87" i="4"/>
  <c r="AS85" i="4"/>
  <c r="AS83" i="4"/>
  <c r="AU85" i="4"/>
  <c r="AS84" i="4"/>
  <c r="AU86" i="4"/>
  <c r="AR81" i="4"/>
  <c r="AU100" i="4"/>
  <c r="AS98" i="4"/>
  <c r="AV97" i="4"/>
  <c r="AT95" i="4"/>
  <c r="AT93" i="4"/>
  <c r="AS90" i="4"/>
  <c r="AT90" i="4"/>
  <c r="AV92" i="4"/>
  <c r="AR91" i="4"/>
  <c r="AT91" i="4"/>
  <c r="AV93" i="4"/>
  <c r="AS87" i="4"/>
  <c r="AT82" i="4"/>
  <c r="AV84" i="4"/>
  <c r="AR83" i="4"/>
  <c r="AT85" i="4"/>
  <c r="AV82" i="4"/>
  <c r="AT83" i="4"/>
  <c r="AV85" i="4"/>
  <c r="AR84" i="4"/>
  <c r="AT86" i="4"/>
  <c r="AV83" i="4"/>
  <c r="AV76" i="4"/>
  <c r="AV94" i="4"/>
  <c r="AR74" i="4"/>
  <c r="AV73" i="4"/>
  <c r="AT74" i="4"/>
  <c r="AR72" i="4"/>
  <c r="AT75" i="4"/>
  <c r="AT72" i="4"/>
  <c r="AV74" i="4"/>
  <c r="AV72" i="4"/>
  <c r="AS55" i="4"/>
  <c r="AU57" i="4"/>
  <c r="AS58" i="4"/>
  <c r="AU60" i="4"/>
  <c r="AS56" i="4"/>
  <c r="AU58" i="4"/>
  <c r="AS59" i="4"/>
  <c r="AU56" i="4"/>
  <c r="AU59" i="4"/>
  <c r="AR88" i="4"/>
  <c r="AR86" i="4"/>
  <c r="AT88" i="4"/>
  <c r="AR87" i="4"/>
  <c r="AV98" i="4"/>
  <c r="AT100" i="4"/>
  <c r="AU97" i="4"/>
  <c r="AR93" i="4"/>
  <c r="AR80" i="4"/>
  <c r="AV80" i="4"/>
  <c r="AT81" i="4"/>
  <c r="AV79" i="4"/>
  <c r="AR78" i="4"/>
  <c r="AT80" i="4"/>
  <c r="AR76" i="4"/>
  <c r="AT78" i="4"/>
  <c r="AR79" i="4"/>
  <c r="AV99" i="4"/>
  <c r="AU94" i="4"/>
  <c r="AU92" i="4"/>
  <c r="AT89" i="4"/>
  <c r="AR85" i="4"/>
  <c r="AS57" i="4"/>
  <c r="AR100" i="4"/>
  <c r="AV86" i="4"/>
  <c r="AU87" i="4"/>
  <c r="AS88" i="4"/>
  <c r="AU90" i="4"/>
  <c r="AU88" i="4"/>
  <c r="AV75" i="4"/>
  <c r="AU73" i="4"/>
  <c r="AS72" i="4"/>
  <c r="AS62" i="4"/>
  <c r="AS54" i="4"/>
  <c r="AS50" i="4"/>
  <c r="AU55" i="4"/>
  <c r="AS51" i="4"/>
  <c r="AS53" i="4"/>
  <c r="AU65" i="4"/>
  <c r="AV77" i="4"/>
  <c r="AU74" i="4"/>
  <c r="AV65" i="4"/>
  <c r="AR73" i="4"/>
  <c r="AS71" i="4"/>
  <c r="AS69" i="4"/>
  <c r="AU72" i="4"/>
  <c r="AT77" i="4"/>
  <c r="AR75" i="4"/>
  <c r="AS74" i="4"/>
  <c r="AV70" i="4"/>
  <c r="AR69" i="4"/>
  <c r="AT71" i="4"/>
  <c r="AV68" i="4"/>
  <c r="AR67" i="4"/>
  <c r="AT69" i="4"/>
  <c r="AV71" i="4"/>
  <c r="AV69" i="4"/>
  <c r="AS63" i="4"/>
  <c r="AS61" i="4"/>
  <c r="AU63" i="4"/>
  <c r="AU64" i="4"/>
  <c r="AU70" i="4"/>
  <c r="AS70" i="4"/>
  <c r="AR66" i="4"/>
  <c r="AR64" i="4"/>
  <c r="AT66" i="4"/>
  <c r="AV66" i="4"/>
  <c r="AT67" i="4"/>
  <c r="AV62" i="4"/>
  <c r="AR61" i="4"/>
  <c r="AT63" i="4"/>
  <c r="AV60" i="4"/>
  <c r="AR59" i="4"/>
  <c r="AT61" i="4"/>
  <c r="AV63" i="4"/>
  <c r="AR62" i="4"/>
  <c r="AT64" i="4"/>
  <c r="AV61" i="4"/>
  <c r="AU61" i="4"/>
  <c r="AR65" i="4"/>
  <c r="AT59" i="4"/>
  <c r="AS48" i="4"/>
  <c r="AU48" i="4"/>
  <c r="AS47" i="4"/>
  <c r="AU49" i="4"/>
  <c r="AQ33" i="4"/>
  <c r="AU50" i="4"/>
  <c r="AS49" i="4"/>
  <c r="AU51" i="4"/>
  <c r="AS52" i="4"/>
  <c r="AU54" i="4"/>
  <c r="AP44" i="4"/>
  <c r="AT49" i="4" s="1"/>
  <c r="AQ41" i="4"/>
  <c r="AS44" i="4" s="1"/>
  <c r="AV53" i="4"/>
  <c r="AR52" i="4"/>
  <c r="AT60" i="4"/>
  <c r="AR51" i="4"/>
  <c r="AT51" i="4"/>
  <c r="AV51" i="4"/>
  <c r="AR50" i="4"/>
  <c r="AT52" i="4"/>
  <c r="AV39" i="4"/>
  <c r="AP39" i="4"/>
  <c r="AR41" i="4" s="1"/>
  <c r="AQ36" i="4"/>
  <c r="AQ7" i="4"/>
  <c r="AQ8" i="4" s="1"/>
  <c r="AQ9" i="4"/>
  <c r="AQ10" i="4" s="1"/>
  <c r="AQ11" i="4" s="1"/>
  <c r="AQ12" i="4" s="1"/>
  <c r="AQ13" i="4" s="1"/>
  <c r="AQ14" i="4" s="1"/>
  <c r="AQ15" i="4"/>
  <c r="AQ16" i="4" s="1"/>
  <c r="AQ17" i="4" s="1"/>
  <c r="AQ18" i="4" s="1"/>
  <c r="AQ19" i="4"/>
  <c r="AQ20" i="4"/>
  <c r="AQ21" i="4" s="1"/>
  <c r="AQ22" i="4" s="1"/>
  <c r="AQ23" i="4"/>
  <c r="AQ24" i="4"/>
  <c r="AQ25" i="4" s="1"/>
  <c r="AQ26" i="4"/>
  <c r="AQ27" i="4"/>
  <c r="AQ29" i="4"/>
  <c r="AQ30" i="4"/>
  <c r="AQ31" i="4" s="1"/>
  <c r="AS36" i="4" s="1"/>
  <c r="AQ6" i="4"/>
  <c r="AQ5" i="4"/>
  <c r="AX10" i="4"/>
  <c r="AT39" i="4" l="1"/>
  <c r="AV38" i="4"/>
  <c r="AR39" i="4"/>
  <c r="AU46" i="4"/>
  <c r="AU35" i="4"/>
  <c r="AQ28" i="4"/>
  <c r="AS32" i="4" s="1"/>
  <c r="AR46" i="4"/>
  <c r="AS35" i="4"/>
  <c r="AV47" i="4"/>
  <c r="AT46" i="4"/>
  <c r="AV45" i="4"/>
  <c r="AQ37" i="4"/>
  <c r="AS39" i="4"/>
  <c r="AR42" i="4"/>
  <c r="AR43" i="4"/>
  <c r="AV46" i="4"/>
  <c r="AT48" i="4"/>
  <c r="AT43" i="4"/>
  <c r="AT44" i="4"/>
  <c r="AT40" i="4"/>
  <c r="AS46" i="4"/>
  <c r="AU47" i="4"/>
  <c r="AS45" i="4"/>
  <c r="AU44" i="4"/>
  <c r="AU45" i="4"/>
  <c r="AS43" i="4"/>
  <c r="AU37" i="4"/>
  <c r="AV43" i="4"/>
  <c r="AR49" i="4"/>
  <c r="AT50" i="4"/>
  <c r="AR48" i="4"/>
  <c r="AT47" i="4"/>
  <c r="AV49" i="4"/>
  <c r="AR47" i="4"/>
  <c r="AT41" i="4"/>
  <c r="AR45" i="4"/>
  <c r="AS38" i="4"/>
  <c r="AS34" i="4"/>
  <c r="AU36" i="4"/>
  <c r="AV48" i="4"/>
  <c r="AT45" i="4"/>
  <c r="AR44" i="4"/>
  <c r="AT42" i="4"/>
  <c r="AV42" i="4"/>
  <c r="AR40" i="4"/>
  <c r="AV41" i="4"/>
  <c r="AV44" i="4"/>
  <c r="AV40" i="4"/>
  <c r="AS37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BA10" i="4"/>
  <c r="G6" i="4"/>
  <c r="G7" i="4"/>
  <c r="G8" i="4"/>
  <c r="G9" i="4"/>
  <c r="G5" i="4"/>
  <c r="Q95" i="4" l="1"/>
  <c r="Q63" i="4"/>
  <c r="Q47" i="4"/>
  <c r="Q94" i="4"/>
  <c r="Q86" i="4"/>
  <c r="Q78" i="4"/>
  <c r="Q70" i="4"/>
  <c r="Q62" i="4"/>
  <c r="Q54" i="4"/>
  <c r="Q46" i="4"/>
  <c r="Q71" i="4"/>
  <c r="Q77" i="4"/>
  <c r="Q53" i="4"/>
  <c r="Q100" i="4"/>
  <c r="Q92" i="4"/>
  <c r="Q84" i="4"/>
  <c r="Q76" i="4"/>
  <c r="Q68" i="4"/>
  <c r="Q60" i="4"/>
  <c r="Q52" i="4"/>
  <c r="Q69" i="4"/>
  <c r="Q99" i="4"/>
  <c r="Q91" i="4"/>
  <c r="Q83" i="4"/>
  <c r="Q75" i="4"/>
  <c r="Q67" i="4"/>
  <c r="Q59" i="4"/>
  <c r="Q51" i="4"/>
  <c r="Q87" i="4"/>
  <c r="Q61" i="4"/>
  <c r="Q98" i="4"/>
  <c r="Q90" i="4"/>
  <c r="Q82" i="4"/>
  <c r="Q74" i="4"/>
  <c r="Q66" i="4"/>
  <c r="Q58" i="4"/>
  <c r="Q50" i="4"/>
  <c r="Q79" i="4"/>
  <c r="Q93" i="4"/>
  <c r="Q97" i="4"/>
  <c r="Q89" i="4"/>
  <c r="Q81" i="4"/>
  <c r="Q73" i="4"/>
  <c r="Q65" i="4"/>
  <c r="Q57" i="4"/>
  <c r="Q49" i="4"/>
  <c r="Q55" i="4"/>
  <c r="Q85" i="4"/>
  <c r="Q96" i="4"/>
  <c r="Q88" i="4"/>
  <c r="Q80" i="4"/>
  <c r="Q72" i="4"/>
  <c r="Q64" i="4"/>
  <c r="Q56" i="4"/>
  <c r="Q48" i="4"/>
  <c r="AU32" i="4"/>
  <c r="Y88" i="4"/>
  <c r="Z88" i="4"/>
  <c r="AA88" i="4"/>
  <c r="T88" i="4"/>
  <c r="AB88" i="4"/>
  <c r="U88" i="4"/>
  <c r="AC88" i="4"/>
  <c r="W88" i="4"/>
  <c r="AF87" i="4"/>
  <c r="L87" i="4"/>
  <c r="AG87" i="4"/>
  <c r="AD88" i="4"/>
  <c r="P87" i="4"/>
  <c r="J88" i="4"/>
  <c r="E87" i="4"/>
  <c r="O87" i="4"/>
  <c r="V88" i="4"/>
  <c r="K88" i="4"/>
  <c r="A88" i="4"/>
  <c r="X88" i="4"/>
  <c r="AE87" i="4"/>
  <c r="B88" i="4"/>
  <c r="AN88" i="4"/>
  <c r="D88" i="4"/>
  <c r="C88" i="4"/>
  <c r="AO88" i="4"/>
  <c r="N88" i="4"/>
  <c r="M87" i="4"/>
  <c r="Y56" i="4"/>
  <c r="Z56" i="4"/>
  <c r="AA56" i="4"/>
  <c r="T56" i="4"/>
  <c r="AB56" i="4"/>
  <c r="U56" i="4"/>
  <c r="AC56" i="4"/>
  <c r="W56" i="4"/>
  <c r="AF55" i="4"/>
  <c r="L55" i="4"/>
  <c r="AG55" i="4"/>
  <c r="M55" i="4"/>
  <c r="J56" i="4"/>
  <c r="AD56" i="4"/>
  <c r="V56" i="4"/>
  <c r="E55" i="4"/>
  <c r="P55" i="4"/>
  <c r="D56" i="4"/>
  <c r="X56" i="4"/>
  <c r="A56" i="4"/>
  <c r="K56" i="4"/>
  <c r="B56" i="4"/>
  <c r="C56" i="4"/>
  <c r="N56" i="4"/>
  <c r="AE55" i="4"/>
  <c r="AN56" i="4"/>
  <c r="AO56" i="4"/>
  <c r="O55" i="4"/>
  <c r="AF39" i="4"/>
  <c r="AE39" i="4"/>
  <c r="T95" i="4"/>
  <c r="AB95" i="4"/>
  <c r="U95" i="4"/>
  <c r="AC95" i="4"/>
  <c r="V95" i="4"/>
  <c r="AD95" i="4"/>
  <c r="W95" i="4"/>
  <c r="X95" i="4"/>
  <c r="Z95" i="4"/>
  <c r="Y95" i="4"/>
  <c r="AA95" i="4"/>
  <c r="P94" i="4"/>
  <c r="AG94" i="4"/>
  <c r="L94" i="4"/>
  <c r="O94" i="4"/>
  <c r="AE94" i="4"/>
  <c r="M94" i="4"/>
  <c r="AN95" i="4"/>
  <c r="AF94" i="4"/>
  <c r="AO95" i="4"/>
  <c r="J95" i="4"/>
  <c r="E94" i="4"/>
  <c r="K95" i="4"/>
  <c r="A95" i="4"/>
  <c r="C95" i="4"/>
  <c r="D95" i="4"/>
  <c r="B95" i="4"/>
  <c r="N95" i="4"/>
  <c r="T87" i="4"/>
  <c r="AB87" i="4"/>
  <c r="U87" i="4"/>
  <c r="AC87" i="4"/>
  <c r="V87" i="4"/>
  <c r="AD87" i="4"/>
  <c r="W87" i="4"/>
  <c r="X87" i="4"/>
  <c r="Z87" i="4"/>
  <c r="Y87" i="4"/>
  <c r="AA87" i="4"/>
  <c r="P86" i="4"/>
  <c r="L86" i="4"/>
  <c r="AG86" i="4"/>
  <c r="J87" i="4"/>
  <c r="AE86" i="4"/>
  <c r="AF86" i="4"/>
  <c r="B87" i="4"/>
  <c r="M86" i="4"/>
  <c r="E86" i="4"/>
  <c r="A87" i="4"/>
  <c r="K87" i="4"/>
  <c r="C87" i="4"/>
  <c r="AO87" i="4"/>
  <c r="AN87" i="4"/>
  <c r="D87" i="4"/>
  <c r="O86" i="4"/>
  <c r="N87" i="4"/>
  <c r="T79" i="4"/>
  <c r="AB79" i="4"/>
  <c r="U79" i="4"/>
  <c r="AC79" i="4"/>
  <c r="V79" i="4"/>
  <c r="AD79" i="4"/>
  <c r="W79" i="4"/>
  <c r="X79" i="4"/>
  <c r="Z79" i="4"/>
  <c r="N79" i="4"/>
  <c r="P78" i="4"/>
  <c r="L78" i="4"/>
  <c r="AG78" i="4"/>
  <c r="J79" i="4"/>
  <c r="Y79" i="4"/>
  <c r="AF78" i="4"/>
  <c r="AN79" i="4"/>
  <c r="A79" i="4"/>
  <c r="AA79" i="4"/>
  <c r="O78" i="4"/>
  <c r="AO79" i="4"/>
  <c r="B79" i="4"/>
  <c r="E78" i="4"/>
  <c r="M78" i="4"/>
  <c r="K79" i="4"/>
  <c r="C79" i="4"/>
  <c r="D79" i="4"/>
  <c r="AE78" i="4"/>
  <c r="T71" i="4"/>
  <c r="AB71" i="4"/>
  <c r="U71" i="4"/>
  <c r="AC71" i="4"/>
  <c r="V71" i="4"/>
  <c r="AD71" i="4"/>
  <c r="W71" i="4"/>
  <c r="X71" i="4"/>
  <c r="Z71" i="4"/>
  <c r="N71" i="4"/>
  <c r="P70" i="4"/>
  <c r="L70" i="4"/>
  <c r="Y71" i="4"/>
  <c r="AG70" i="4"/>
  <c r="J71" i="4"/>
  <c r="AA71" i="4"/>
  <c r="AO71" i="4"/>
  <c r="B71" i="4"/>
  <c r="A71" i="4"/>
  <c r="M70" i="4"/>
  <c r="E70" i="4"/>
  <c r="AN71" i="4"/>
  <c r="AE70" i="4"/>
  <c r="C71" i="4"/>
  <c r="K71" i="4"/>
  <c r="D71" i="4"/>
  <c r="O70" i="4"/>
  <c r="AF70" i="4"/>
  <c r="T63" i="4"/>
  <c r="AB63" i="4"/>
  <c r="U63" i="4"/>
  <c r="AC63" i="4"/>
  <c r="V63" i="4"/>
  <c r="AD63" i="4"/>
  <c r="W63" i="4"/>
  <c r="X63" i="4"/>
  <c r="Z63" i="4"/>
  <c r="Y63" i="4"/>
  <c r="AA63" i="4"/>
  <c r="N63" i="4"/>
  <c r="P62" i="4"/>
  <c r="L62" i="4"/>
  <c r="AG62" i="4"/>
  <c r="J63" i="4"/>
  <c r="K63" i="4"/>
  <c r="A63" i="4"/>
  <c r="AE62" i="4"/>
  <c r="B63" i="4"/>
  <c r="E62" i="4"/>
  <c r="AF62" i="4"/>
  <c r="M62" i="4"/>
  <c r="C63" i="4"/>
  <c r="O62" i="4"/>
  <c r="AN63" i="4"/>
  <c r="D63" i="4"/>
  <c r="AO63" i="4"/>
  <c r="T55" i="4"/>
  <c r="AB55" i="4"/>
  <c r="U55" i="4"/>
  <c r="AC55" i="4"/>
  <c r="V55" i="4"/>
  <c r="AD55" i="4"/>
  <c r="W55" i="4"/>
  <c r="X55" i="4"/>
  <c r="Z55" i="4"/>
  <c r="Y55" i="4"/>
  <c r="N55" i="4"/>
  <c r="AA55" i="4"/>
  <c r="P54" i="4"/>
  <c r="L54" i="4"/>
  <c r="AG54" i="4"/>
  <c r="J55" i="4"/>
  <c r="K55" i="4"/>
  <c r="A55" i="4"/>
  <c r="E54" i="4"/>
  <c r="AE54" i="4"/>
  <c r="AF54" i="4"/>
  <c r="B55" i="4"/>
  <c r="C55" i="4"/>
  <c r="AN55" i="4"/>
  <c r="M54" i="4"/>
  <c r="D55" i="4"/>
  <c r="AO55" i="4"/>
  <c r="I56" i="4" s="1"/>
  <c r="O54" i="4"/>
  <c r="T47" i="4"/>
  <c r="AB47" i="4"/>
  <c r="U47" i="4"/>
  <c r="AC47" i="4"/>
  <c r="V47" i="4"/>
  <c r="AD47" i="4"/>
  <c r="W47" i="4"/>
  <c r="X47" i="4"/>
  <c r="Z47" i="4"/>
  <c r="N47" i="4"/>
  <c r="P46" i="4"/>
  <c r="AG46" i="4"/>
  <c r="J47" i="4"/>
  <c r="AA47" i="4"/>
  <c r="L46" i="4"/>
  <c r="AO47" i="4"/>
  <c r="A47" i="4"/>
  <c r="M46" i="4"/>
  <c r="K47" i="4"/>
  <c r="AF46" i="4"/>
  <c r="AE46" i="4"/>
  <c r="E46" i="4"/>
  <c r="O46" i="4"/>
  <c r="B47" i="4"/>
  <c r="C47" i="4"/>
  <c r="Y47" i="4"/>
  <c r="AN47" i="4"/>
  <c r="D47" i="4"/>
  <c r="AE38" i="4"/>
  <c r="AF38" i="4"/>
  <c r="Y80" i="4"/>
  <c r="Z80" i="4"/>
  <c r="AA80" i="4"/>
  <c r="T80" i="4"/>
  <c r="AB80" i="4"/>
  <c r="U80" i="4"/>
  <c r="AC80" i="4"/>
  <c r="W80" i="4"/>
  <c r="AD80" i="4"/>
  <c r="AF79" i="4"/>
  <c r="L79" i="4"/>
  <c r="AG79" i="4"/>
  <c r="M79" i="4"/>
  <c r="J80" i="4"/>
  <c r="V80" i="4"/>
  <c r="E79" i="4"/>
  <c r="AE79" i="4"/>
  <c r="N80" i="4"/>
  <c r="A80" i="4"/>
  <c r="X80" i="4"/>
  <c r="B80" i="4"/>
  <c r="C80" i="4"/>
  <c r="D80" i="4"/>
  <c r="P79" i="4"/>
  <c r="AN80" i="4"/>
  <c r="O79" i="4"/>
  <c r="AO80" i="4"/>
  <c r="K80" i="4"/>
  <c r="W86" i="4"/>
  <c r="X86" i="4"/>
  <c r="Y86" i="4"/>
  <c r="Z86" i="4"/>
  <c r="AA86" i="4"/>
  <c r="U86" i="4"/>
  <c r="AC86" i="4"/>
  <c r="AB86" i="4"/>
  <c r="AD86" i="4"/>
  <c r="AE85" i="4"/>
  <c r="J86" i="4"/>
  <c r="AF85" i="4"/>
  <c r="P85" i="4"/>
  <c r="K86" i="4"/>
  <c r="AG85" i="4"/>
  <c r="T86" i="4"/>
  <c r="L85" i="4"/>
  <c r="V86" i="4"/>
  <c r="B86" i="4"/>
  <c r="AN86" i="4"/>
  <c r="N86" i="4"/>
  <c r="C86" i="4"/>
  <c r="AO86" i="4"/>
  <c r="M85" i="4"/>
  <c r="D86" i="4"/>
  <c r="O85" i="4"/>
  <c r="E85" i="4"/>
  <c r="A86" i="4"/>
  <c r="W54" i="4"/>
  <c r="X54" i="4"/>
  <c r="Y54" i="4"/>
  <c r="Z54" i="4"/>
  <c r="AA54" i="4"/>
  <c r="U54" i="4"/>
  <c r="AC54" i="4"/>
  <c r="AB54" i="4"/>
  <c r="AD54" i="4"/>
  <c r="AE53" i="4"/>
  <c r="J54" i="4"/>
  <c r="AF53" i="4"/>
  <c r="P53" i="4"/>
  <c r="K54" i="4"/>
  <c r="AG53" i="4"/>
  <c r="T54" i="4"/>
  <c r="L53" i="4"/>
  <c r="N54" i="4"/>
  <c r="B54" i="4"/>
  <c r="C54" i="4"/>
  <c r="D54" i="4"/>
  <c r="M53" i="4"/>
  <c r="E53" i="4"/>
  <c r="O53" i="4"/>
  <c r="AN54" i="4"/>
  <c r="V54" i="4"/>
  <c r="A54" i="4"/>
  <c r="AO54" i="4"/>
  <c r="Z101" i="4"/>
  <c r="AA101" i="4"/>
  <c r="T101" i="4"/>
  <c r="AB101" i="4"/>
  <c r="U101" i="4"/>
  <c r="AC101" i="4"/>
  <c r="V101" i="4"/>
  <c r="AD101" i="4"/>
  <c r="X101" i="4"/>
  <c r="W101" i="4"/>
  <c r="AG100" i="4"/>
  <c r="Y101" i="4"/>
  <c r="P100" i="4"/>
  <c r="AE100" i="4"/>
  <c r="O100" i="4"/>
  <c r="AF100" i="4"/>
  <c r="J101" i="4"/>
  <c r="E100" i="4"/>
  <c r="N101" i="4"/>
  <c r="K101" i="4"/>
  <c r="A101" i="4"/>
  <c r="C101" i="4"/>
  <c r="B101" i="4"/>
  <c r="L100" i="4"/>
  <c r="AO101" i="4"/>
  <c r="I102" i="4" s="1"/>
  <c r="M100" i="4"/>
  <c r="AN101" i="4"/>
  <c r="D101" i="4"/>
  <c r="Z77" i="4"/>
  <c r="AA77" i="4"/>
  <c r="T77" i="4"/>
  <c r="AB77" i="4"/>
  <c r="U77" i="4"/>
  <c r="AC77" i="4"/>
  <c r="V77" i="4"/>
  <c r="AD77" i="4"/>
  <c r="X77" i="4"/>
  <c r="AG76" i="4"/>
  <c r="N77" i="4"/>
  <c r="P76" i="4"/>
  <c r="L76" i="4"/>
  <c r="M76" i="4"/>
  <c r="W77" i="4"/>
  <c r="AE76" i="4"/>
  <c r="D77" i="4"/>
  <c r="J77" i="4"/>
  <c r="E76" i="4"/>
  <c r="O76" i="4"/>
  <c r="K77" i="4"/>
  <c r="A77" i="4"/>
  <c r="AN77" i="4"/>
  <c r="C77" i="4"/>
  <c r="B77" i="4"/>
  <c r="AO77" i="4"/>
  <c r="AF76" i="4"/>
  <c r="Y77" i="4"/>
  <c r="U100" i="4"/>
  <c r="AC100" i="4"/>
  <c r="V100" i="4"/>
  <c r="AD100" i="4"/>
  <c r="W100" i="4"/>
  <c r="X100" i="4"/>
  <c r="Y100" i="4"/>
  <c r="AA100" i="4"/>
  <c r="P99" i="4"/>
  <c r="AE99" i="4"/>
  <c r="Z100" i="4"/>
  <c r="AG99" i="4"/>
  <c r="N100" i="4"/>
  <c r="D100" i="4"/>
  <c r="AN100" i="4"/>
  <c r="L99" i="4"/>
  <c r="O99" i="4"/>
  <c r="M99" i="4"/>
  <c r="AO100" i="4"/>
  <c r="J100" i="4"/>
  <c r="E99" i="4"/>
  <c r="K100" i="4"/>
  <c r="T100" i="4"/>
  <c r="B100" i="4"/>
  <c r="AB100" i="4"/>
  <c r="AF99" i="4"/>
  <c r="A100" i="4"/>
  <c r="C100" i="4"/>
  <c r="U92" i="4"/>
  <c r="AC92" i="4"/>
  <c r="V92" i="4"/>
  <c r="AD92" i="4"/>
  <c r="W92" i="4"/>
  <c r="X92" i="4"/>
  <c r="Y92" i="4"/>
  <c r="AA92" i="4"/>
  <c r="Z92" i="4"/>
  <c r="P91" i="4"/>
  <c r="AB92" i="4"/>
  <c r="AE91" i="4"/>
  <c r="N92" i="4"/>
  <c r="D92" i="4"/>
  <c r="J92" i="4"/>
  <c r="E91" i="4"/>
  <c r="AO92" i="4"/>
  <c r="L91" i="4"/>
  <c r="O91" i="4"/>
  <c r="M91" i="4"/>
  <c r="A92" i="4"/>
  <c r="AN92" i="4"/>
  <c r="K92" i="4"/>
  <c r="T92" i="4"/>
  <c r="AF91" i="4"/>
  <c r="B92" i="4"/>
  <c r="AG91" i="4"/>
  <c r="C92" i="4"/>
  <c r="U84" i="4"/>
  <c r="AC84" i="4"/>
  <c r="V84" i="4"/>
  <c r="AD84" i="4"/>
  <c r="W84" i="4"/>
  <c r="X84" i="4"/>
  <c r="Y84" i="4"/>
  <c r="AA84" i="4"/>
  <c r="P83" i="4"/>
  <c r="K84" i="4"/>
  <c r="T84" i="4"/>
  <c r="Z84" i="4"/>
  <c r="AB84" i="4"/>
  <c r="AE83" i="4"/>
  <c r="N84" i="4"/>
  <c r="D84" i="4"/>
  <c r="E83" i="4"/>
  <c r="AF83" i="4"/>
  <c r="L83" i="4"/>
  <c r="A84" i="4"/>
  <c r="AG83" i="4"/>
  <c r="M83" i="4"/>
  <c r="B84" i="4"/>
  <c r="AO84" i="4"/>
  <c r="AN84" i="4"/>
  <c r="C84" i="4"/>
  <c r="J84" i="4"/>
  <c r="O83" i="4"/>
  <c r="U76" i="4"/>
  <c r="AC76" i="4"/>
  <c r="V76" i="4"/>
  <c r="AD76" i="4"/>
  <c r="W76" i="4"/>
  <c r="X76" i="4"/>
  <c r="Y76" i="4"/>
  <c r="AA76" i="4"/>
  <c r="P75" i="4"/>
  <c r="K76" i="4"/>
  <c r="T76" i="4"/>
  <c r="AE75" i="4"/>
  <c r="N76" i="4"/>
  <c r="J76" i="4"/>
  <c r="D76" i="4"/>
  <c r="O75" i="4"/>
  <c r="AN76" i="4"/>
  <c r="AF75" i="4"/>
  <c r="A76" i="4"/>
  <c r="AO76" i="4"/>
  <c r="I77" i="4" s="1"/>
  <c r="E75" i="4"/>
  <c r="Z76" i="4"/>
  <c r="AG75" i="4"/>
  <c r="AB76" i="4"/>
  <c r="L75" i="4"/>
  <c r="B76" i="4"/>
  <c r="C76" i="4"/>
  <c r="M75" i="4"/>
  <c r="U68" i="4"/>
  <c r="AC68" i="4"/>
  <c r="V68" i="4"/>
  <c r="AD68" i="4"/>
  <c r="W68" i="4"/>
  <c r="X68" i="4"/>
  <c r="Y68" i="4"/>
  <c r="AA68" i="4"/>
  <c r="P67" i="4"/>
  <c r="K68" i="4"/>
  <c r="AE67" i="4"/>
  <c r="N68" i="4"/>
  <c r="Z68" i="4"/>
  <c r="M67" i="4"/>
  <c r="D68" i="4"/>
  <c r="A68" i="4"/>
  <c r="J68" i="4"/>
  <c r="AO68" i="4"/>
  <c r="E67" i="4"/>
  <c r="O67" i="4"/>
  <c r="T68" i="4"/>
  <c r="AF67" i="4"/>
  <c r="AN68" i="4"/>
  <c r="AG67" i="4"/>
  <c r="AB68" i="4"/>
  <c r="B68" i="4"/>
  <c r="L67" i="4"/>
  <c r="C68" i="4"/>
  <c r="U60" i="4"/>
  <c r="AC60" i="4"/>
  <c r="V60" i="4"/>
  <c r="AD60" i="4"/>
  <c r="W60" i="4"/>
  <c r="X60" i="4"/>
  <c r="Y60" i="4"/>
  <c r="AA60" i="4"/>
  <c r="Z60" i="4"/>
  <c r="P59" i="4"/>
  <c r="K60" i="4"/>
  <c r="AB60" i="4"/>
  <c r="AE59" i="4"/>
  <c r="N60" i="4"/>
  <c r="L59" i="4"/>
  <c r="D60" i="4"/>
  <c r="E59" i="4"/>
  <c r="AO60" i="4"/>
  <c r="T60" i="4"/>
  <c r="M59" i="4"/>
  <c r="AF59" i="4"/>
  <c r="J60" i="4"/>
  <c r="AG59" i="4"/>
  <c r="AN60" i="4"/>
  <c r="O59" i="4"/>
  <c r="A60" i="4"/>
  <c r="B60" i="4"/>
  <c r="C60" i="4"/>
  <c r="U52" i="4"/>
  <c r="AC52" i="4"/>
  <c r="V52" i="4"/>
  <c r="AD52" i="4"/>
  <c r="W52" i="4"/>
  <c r="X52" i="4"/>
  <c r="Y52" i="4"/>
  <c r="AA52" i="4"/>
  <c r="P51" i="4"/>
  <c r="K52" i="4"/>
  <c r="T52" i="4"/>
  <c r="Z52" i="4"/>
  <c r="AB52" i="4"/>
  <c r="AE51" i="4"/>
  <c r="N52" i="4"/>
  <c r="D52" i="4"/>
  <c r="AF51" i="4"/>
  <c r="L51" i="4"/>
  <c r="AN52" i="4"/>
  <c r="A52" i="4"/>
  <c r="AG51" i="4"/>
  <c r="M51" i="4"/>
  <c r="AO52" i="4"/>
  <c r="E51" i="4"/>
  <c r="J52" i="4"/>
  <c r="O51" i="4"/>
  <c r="B52" i="4"/>
  <c r="C52" i="4"/>
  <c r="AE43" i="4"/>
  <c r="AF43" i="4"/>
  <c r="Y72" i="4"/>
  <c r="Z72" i="4"/>
  <c r="AA72" i="4"/>
  <c r="T72" i="4"/>
  <c r="AB72" i="4"/>
  <c r="U72" i="4"/>
  <c r="AC72" i="4"/>
  <c r="W72" i="4"/>
  <c r="V72" i="4"/>
  <c r="AF71" i="4"/>
  <c r="L71" i="4"/>
  <c r="X72" i="4"/>
  <c r="AG71" i="4"/>
  <c r="M71" i="4"/>
  <c r="AD72" i="4"/>
  <c r="J72" i="4"/>
  <c r="AE71" i="4"/>
  <c r="K72" i="4"/>
  <c r="E71" i="4"/>
  <c r="D72" i="4"/>
  <c r="A72" i="4"/>
  <c r="P71" i="4"/>
  <c r="N72" i="4"/>
  <c r="B72" i="4"/>
  <c r="O71" i="4"/>
  <c r="AN72" i="4"/>
  <c r="C72" i="4"/>
  <c r="AO72" i="4"/>
  <c r="Y48" i="4"/>
  <c r="Z48" i="4"/>
  <c r="AA48" i="4"/>
  <c r="T48" i="4"/>
  <c r="AB48" i="4"/>
  <c r="U48" i="4"/>
  <c r="AC48" i="4"/>
  <c r="W48" i="4"/>
  <c r="AD48" i="4"/>
  <c r="AF47" i="4"/>
  <c r="L47" i="4"/>
  <c r="AG47" i="4"/>
  <c r="M47" i="4"/>
  <c r="J48" i="4"/>
  <c r="V48" i="4"/>
  <c r="E47" i="4"/>
  <c r="D48" i="4"/>
  <c r="AN48" i="4"/>
  <c r="X48" i="4"/>
  <c r="P47" i="4"/>
  <c r="A48" i="4"/>
  <c r="B48" i="4"/>
  <c r="K48" i="4"/>
  <c r="C48" i="4"/>
  <c r="AE47" i="4"/>
  <c r="N48" i="4"/>
  <c r="O47" i="4"/>
  <c r="AO48" i="4"/>
  <c r="W94" i="4"/>
  <c r="X94" i="4"/>
  <c r="Y94" i="4"/>
  <c r="Z94" i="4"/>
  <c r="AA94" i="4"/>
  <c r="U94" i="4"/>
  <c r="AC94" i="4"/>
  <c r="AE93" i="4"/>
  <c r="AF93" i="4"/>
  <c r="P93" i="4"/>
  <c r="AG93" i="4"/>
  <c r="AB94" i="4"/>
  <c r="V94" i="4"/>
  <c r="B94" i="4"/>
  <c r="AD94" i="4"/>
  <c r="C94" i="4"/>
  <c r="AN94" i="4"/>
  <c r="N94" i="4"/>
  <c r="D94" i="4"/>
  <c r="O93" i="4"/>
  <c r="AO94" i="4"/>
  <c r="M93" i="4"/>
  <c r="L93" i="4"/>
  <c r="J94" i="4"/>
  <c r="E93" i="4"/>
  <c r="T94" i="4"/>
  <c r="K94" i="4"/>
  <c r="A94" i="4"/>
  <c r="W62" i="4"/>
  <c r="X62" i="4"/>
  <c r="Y62" i="4"/>
  <c r="Z62" i="4"/>
  <c r="AA62" i="4"/>
  <c r="U62" i="4"/>
  <c r="AC62" i="4"/>
  <c r="AE61" i="4"/>
  <c r="J62" i="4"/>
  <c r="AF61" i="4"/>
  <c r="P61" i="4"/>
  <c r="K62" i="4"/>
  <c r="AG61" i="4"/>
  <c r="AB62" i="4"/>
  <c r="L61" i="4"/>
  <c r="AD62" i="4"/>
  <c r="B62" i="4"/>
  <c r="AO62" i="4"/>
  <c r="C62" i="4"/>
  <c r="O61" i="4"/>
  <c r="D62" i="4"/>
  <c r="M61" i="4"/>
  <c r="T62" i="4"/>
  <c r="E61" i="4"/>
  <c r="V62" i="4"/>
  <c r="N62" i="4"/>
  <c r="AN62" i="4"/>
  <c r="A62" i="4"/>
  <c r="Z69" i="4"/>
  <c r="AA69" i="4"/>
  <c r="T69" i="4"/>
  <c r="AB69" i="4"/>
  <c r="U69" i="4"/>
  <c r="AC69" i="4"/>
  <c r="V69" i="4"/>
  <c r="AD69" i="4"/>
  <c r="X69" i="4"/>
  <c r="W69" i="4"/>
  <c r="AG68" i="4"/>
  <c r="N69" i="4"/>
  <c r="Y69" i="4"/>
  <c r="P68" i="4"/>
  <c r="L68" i="4"/>
  <c r="M68" i="4"/>
  <c r="AE68" i="4"/>
  <c r="C69" i="4"/>
  <c r="E68" i="4"/>
  <c r="AN69" i="4"/>
  <c r="J69" i="4"/>
  <c r="A69" i="4"/>
  <c r="O68" i="4"/>
  <c r="AO69" i="4"/>
  <c r="AF68" i="4"/>
  <c r="K69" i="4"/>
  <c r="B69" i="4"/>
  <c r="D69" i="4"/>
  <c r="X99" i="4"/>
  <c r="Y99" i="4"/>
  <c r="Z99" i="4"/>
  <c r="AA99" i="4"/>
  <c r="T99" i="4"/>
  <c r="AB99" i="4"/>
  <c r="V99" i="4"/>
  <c r="AD99" i="4"/>
  <c r="AE98" i="4"/>
  <c r="AF98" i="4"/>
  <c r="U99" i="4"/>
  <c r="AG98" i="4"/>
  <c r="W99" i="4"/>
  <c r="K99" i="4"/>
  <c r="A99" i="4"/>
  <c r="O98" i="4"/>
  <c r="P98" i="4"/>
  <c r="B99" i="4"/>
  <c r="L98" i="4"/>
  <c r="C99" i="4"/>
  <c r="AN99" i="4"/>
  <c r="AC99" i="4"/>
  <c r="M98" i="4"/>
  <c r="N99" i="4"/>
  <c r="D99" i="4"/>
  <c r="AO99" i="4"/>
  <c r="I100" i="4" s="1"/>
  <c r="J99" i="4"/>
  <c r="E98" i="4"/>
  <c r="X91" i="4"/>
  <c r="Y91" i="4"/>
  <c r="Z91" i="4"/>
  <c r="AA91" i="4"/>
  <c r="T91" i="4"/>
  <c r="AB91" i="4"/>
  <c r="V91" i="4"/>
  <c r="AD91" i="4"/>
  <c r="AE90" i="4"/>
  <c r="AF90" i="4"/>
  <c r="AG90" i="4"/>
  <c r="AC91" i="4"/>
  <c r="K91" i="4"/>
  <c r="A91" i="4"/>
  <c r="L90" i="4"/>
  <c r="W91" i="4"/>
  <c r="B91" i="4"/>
  <c r="P90" i="4"/>
  <c r="C91" i="4"/>
  <c r="M90" i="4"/>
  <c r="N91" i="4"/>
  <c r="D91" i="4"/>
  <c r="U91" i="4"/>
  <c r="AO91" i="4"/>
  <c r="J91" i="4"/>
  <c r="O90" i="4"/>
  <c r="E90" i="4"/>
  <c r="AN91" i="4"/>
  <c r="X83" i="4"/>
  <c r="Y83" i="4"/>
  <c r="Z83" i="4"/>
  <c r="AA83" i="4"/>
  <c r="T83" i="4"/>
  <c r="AB83" i="4"/>
  <c r="V83" i="4"/>
  <c r="AD83" i="4"/>
  <c r="AC83" i="4"/>
  <c r="AE82" i="4"/>
  <c r="M82" i="4"/>
  <c r="AF82" i="4"/>
  <c r="AG82" i="4"/>
  <c r="J83" i="4"/>
  <c r="K83" i="4"/>
  <c r="U83" i="4"/>
  <c r="N83" i="4"/>
  <c r="A83" i="4"/>
  <c r="O82" i="4"/>
  <c r="AN83" i="4"/>
  <c r="B83" i="4"/>
  <c r="AO83" i="4"/>
  <c r="I84" i="4" s="1"/>
  <c r="C83" i="4"/>
  <c r="L82" i="4"/>
  <c r="D83" i="4"/>
  <c r="W83" i="4"/>
  <c r="P82" i="4"/>
  <c r="E82" i="4"/>
  <c r="X75" i="4"/>
  <c r="Y75" i="4"/>
  <c r="Z75" i="4"/>
  <c r="AA75" i="4"/>
  <c r="T75" i="4"/>
  <c r="AB75" i="4"/>
  <c r="V75" i="4"/>
  <c r="AD75" i="4"/>
  <c r="U75" i="4"/>
  <c r="AE74" i="4"/>
  <c r="M74" i="4"/>
  <c r="W75" i="4"/>
  <c r="AF74" i="4"/>
  <c r="AC75" i="4"/>
  <c r="AG74" i="4"/>
  <c r="J75" i="4"/>
  <c r="K75" i="4"/>
  <c r="N75" i="4"/>
  <c r="A75" i="4"/>
  <c r="B75" i="4"/>
  <c r="C75" i="4"/>
  <c r="D75" i="4"/>
  <c r="AN75" i="4"/>
  <c r="P74" i="4"/>
  <c r="AO75" i="4"/>
  <c r="I76" i="4" s="1"/>
  <c r="L74" i="4"/>
  <c r="O74" i="4"/>
  <c r="E74" i="4"/>
  <c r="X67" i="4"/>
  <c r="Y67" i="4"/>
  <c r="Z67" i="4"/>
  <c r="AA67" i="4"/>
  <c r="T67" i="4"/>
  <c r="AB67" i="4"/>
  <c r="V67" i="4"/>
  <c r="AD67" i="4"/>
  <c r="AE66" i="4"/>
  <c r="M66" i="4"/>
  <c r="AF66" i="4"/>
  <c r="U67" i="4"/>
  <c r="AG66" i="4"/>
  <c r="J67" i="4"/>
  <c r="W67" i="4"/>
  <c r="K67" i="4"/>
  <c r="N67" i="4"/>
  <c r="A67" i="4"/>
  <c r="AC67" i="4"/>
  <c r="P66" i="4"/>
  <c r="B67" i="4"/>
  <c r="C67" i="4"/>
  <c r="D67" i="4"/>
  <c r="L66" i="4"/>
  <c r="AO67" i="4"/>
  <c r="E66" i="4"/>
  <c r="O66" i="4"/>
  <c r="AN67" i="4"/>
  <c r="X59" i="4"/>
  <c r="Y59" i="4"/>
  <c r="Z59" i="4"/>
  <c r="AA59" i="4"/>
  <c r="T59" i="4"/>
  <c r="AB59" i="4"/>
  <c r="V59" i="4"/>
  <c r="AD59" i="4"/>
  <c r="AE58" i="4"/>
  <c r="M58" i="4"/>
  <c r="AF58" i="4"/>
  <c r="AG58" i="4"/>
  <c r="J59" i="4"/>
  <c r="K59" i="4"/>
  <c r="AC59" i="4"/>
  <c r="N59" i="4"/>
  <c r="A59" i="4"/>
  <c r="B59" i="4"/>
  <c r="C59" i="4"/>
  <c r="U59" i="4"/>
  <c r="D59" i="4"/>
  <c r="W59" i="4"/>
  <c r="P58" i="4"/>
  <c r="AO59" i="4"/>
  <c r="O58" i="4"/>
  <c r="E58" i="4"/>
  <c r="AN59" i="4"/>
  <c r="L58" i="4"/>
  <c r="X51" i="4"/>
  <c r="Y51" i="4"/>
  <c r="Z51" i="4"/>
  <c r="AA51" i="4"/>
  <c r="T51" i="4"/>
  <c r="AB51" i="4"/>
  <c r="V51" i="4"/>
  <c r="AD51" i="4"/>
  <c r="AC51" i="4"/>
  <c r="AE50" i="4"/>
  <c r="M50" i="4"/>
  <c r="AF50" i="4"/>
  <c r="AG50" i="4"/>
  <c r="J51" i="4"/>
  <c r="K51" i="4"/>
  <c r="U51" i="4"/>
  <c r="N51" i="4"/>
  <c r="L50" i="4"/>
  <c r="A51" i="4"/>
  <c r="AN51" i="4"/>
  <c r="B51" i="4"/>
  <c r="C51" i="4"/>
  <c r="W51" i="4"/>
  <c r="P50" i="4"/>
  <c r="D51" i="4"/>
  <c r="E50" i="4"/>
  <c r="O50" i="4"/>
  <c r="AO51" i="4"/>
  <c r="AG42" i="4"/>
  <c r="U10" i="4"/>
  <c r="AG10" i="4"/>
  <c r="AU33" i="4"/>
  <c r="AU34" i="4"/>
  <c r="AS33" i="4"/>
  <c r="Y96" i="4"/>
  <c r="Z96" i="4"/>
  <c r="AA96" i="4"/>
  <c r="T96" i="4"/>
  <c r="AB96" i="4"/>
  <c r="U96" i="4"/>
  <c r="AC96" i="4"/>
  <c r="W96" i="4"/>
  <c r="AF95" i="4"/>
  <c r="AG95" i="4"/>
  <c r="V96" i="4"/>
  <c r="X96" i="4"/>
  <c r="J96" i="4"/>
  <c r="E95" i="4"/>
  <c r="O95" i="4"/>
  <c r="AN96" i="4"/>
  <c r="N96" i="4"/>
  <c r="K96" i="4"/>
  <c r="A96" i="4"/>
  <c r="AO96" i="4"/>
  <c r="AD96" i="4"/>
  <c r="B96" i="4"/>
  <c r="D96" i="4"/>
  <c r="AE95" i="4"/>
  <c r="P95" i="4"/>
  <c r="C96" i="4"/>
  <c r="L95" i="4"/>
  <c r="M95" i="4"/>
  <c r="Y64" i="4"/>
  <c r="Z64" i="4"/>
  <c r="AA64" i="4"/>
  <c r="T64" i="4"/>
  <c r="AB64" i="4"/>
  <c r="U64" i="4"/>
  <c r="AC64" i="4"/>
  <c r="W64" i="4"/>
  <c r="AF63" i="4"/>
  <c r="L63" i="4"/>
  <c r="AG63" i="4"/>
  <c r="M63" i="4"/>
  <c r="V64" i="4"/>
  <c r="X64" i="4"/>
  <c r="J64" i="4"/>
  <c r="E63" i="4"/>
  <c r="AN64" i="4"/>
  <c r="AD64" i="4"/>
  <c r="K64" i="4"/>
  <c r="A64" i="4"/>
  <c r="B64" i="4"/>
  <c r="D64" i="4"/>
  <c r="N64" i="4"/>
  <c r="C64" i="4"/>
  <c r="AE63" i="4"/>
  <c r="P63" i="4"/>
  <c r="O63" i="4"/>
  <c r="AO64" i="4"/>
  <c r="W78" i="4"/>
  <c r="X78" i="4"/>
  <c r="Y78" i="4"/>
  <c r="Z78" i="4"/>
  <c r="AA78" i="4"/>
  <c r="U78" i="4"/>
  <c r="AC78" i="4"/>
  <c r="T78" i="4"/>
  <c r="V78" i="4"/>
  <c r="AE77" i="4"/>
  <c r="J78" i="4"/>
  <c r="AB78" i="4"/>
  <c r="AF77" i="4"/>
  <c r="P77" i="4"/>
  <c r="K78" i="4"/>
  <c r="AD78" i="4"/>
  <c r="AG77" i="4"/>
  <c r="L77" i="4"/>
  <c r="B78" i="4"/>
  <c r="N78" i="4"/>
  <c r="C78" i="4"/>
  <c r="O77" i="4"/>
  <c r="D78" i="4"/>
  <c r="AN78" i="4"/>
  <c r="M77" i="4"/>
  <c r="AO78" i="4"/>
  <c r="I79" i="4" s="1"/>
  <c r="E77" i="4"/>
  <c r="A78" i="4"/>
  <c r="AE45" i="4"/>
  <c r="AF45" i="4"/>
  <c r="AG45" i="4"/>
  <c r="Z85" i="4"/>
  <c r="AA85" i="4"/>
  <c r="T85" i="4"/>
  <c r="AB85" i="4"/>
  <c r="U85" i="4"/>
  <c r="AC85" i="4"/>
  <c r="V85" i="4"/>
  <c r="AD85" i="4"/>
  <c r="X85" i="4"/>
  <c r="AG84" i="4"/>
  <c r="N85" i="4"/>
  <c r="P84" i="4"/>
  <c r="L84" i="4"/>
  <c r="M84" i="4"/>
  <c r="AE84" i="4"/>
  <c r="J85" i="4"/>
  <c r="K85" i="4"/>
  <c r="E84" i="4"/>
  <c r="A85" i="4"/>
  <c r="C85" i="4"/>
  <c r="O84" i="4"/>
  <c r="AO85" i="4"/>
  <c r="B85" i="4"/>
  <c r="AN85" i="4"/>
  <c r="D85" i="4"/>
  <c r="W85" i="4"/>
  <c r="Y85" i="4"/>
  <c r="AF84" i="4"/>
  <c r="Z53" i="4"/>
  <c r="AA53" i="4"/>
  <c r="T53" i="4"/>
  <c r="AB53" i="4"/>
  <c r="U53" i="4"/>
  <c r="AC53" i="4"/>
  <c r="V53" i="4"/>
  <c r="AD53" i="4"/>
  <c r="X53" i="4"/>
  <c r="AG52" i="4"/>
  <c r="N53" i="4"/>
  <c r="P52" i="4"/>
  <c r="L52" i="4"/>
  <c r="M52" i="4"/>
  <c r="AE52" i="4"/>
  <c r="O52" i="4"/>
  <c r="AO53" i="4"/>
  <c r="J53" i="4"/>
  <c r="C53" i="4"/>
  <c r="K53" i="4"/>
  <c r="D53" i="4"/>
  <c r="E52" i="4"/>
  <c r="A53" i="4"/>
  <c r="AF52" i="4"/>
  <c r="B53" i="4"/>
  <c r="W53" i="4"/>
  <c r="Y53" i="4"/>
  <c r="AN53" i="4"/>
  <c r="AA98" i="4"/>
  <c r="T98" i="4"/>
  <c r="AB98" i="4"/>
  <c r="U98" i="4"/>
  <c r="AC98" i="4"/>
  <c r="V98" i="4"/>
  <c r="AD98" i="4"/>
  <c r="W98" i="4"/>
  <c r="Y98" i="4"/>
  <c r="X98" i="4"/>
  <c r="Z98" i="4"/>
  <c r="AF97" i="4"/>
  <c r="P97" i="4"/>
  <c r="M97" i="4"/>
  <c r="B98" i="4"/>
  <c r="J98" i="4"/>
  <c r="E97" i="4"/>
  <c r="K98" i="4"/>
  <c r="A98" i="4"/>
  <c r="AE97" i="4"/>
  <c r="AG97" i="4"/>
  <c r="N98" i="4"/>
  <c r="D98" i="4"/>
  <c r="AO98" i="4"/>
  <c r="O97" i="4"/>
  <c r="C98" i="4"/>
  <c r="L97" i="4"/>
  <c r="AN98" i="4"/>
  <c r="AA90" i="4"/>
  <c r="T90" i="4"/>
  <c r="AB90" i="4"/>
  <c r="U90" i="4"/>
  <c r="AC90" i="4"/>
  <c r="V90" i="4"/>
  <c r="AD90" i="4"/>
  <c r="W90" i="4"/>
  <c r="Y90" i="4"/>
  <c r="X90" i="4"/>
  <c r="Z90" i="4"/>
  <c r="AF89" i="4"/>
  <c r="P89" i="4"/>
  <c r="M89" i="4"/>
  <c r="J90" i="4"/>
  <c r="E89" i="4"/>
  <c r="B90" i="4"/>
  <c r="AG89" i="4"/>
  <c r="K90" i="4"/>
  <c r="A90" i="4"/>
  <c r="AE89" i="4"/>
  <c r="N90" i="4"/>
  <c r="D90" i="4"/>
  <c r="O89" i="4"/>
  <c r="AN90" i="4"/>
  <c r="C90" i="4"/>
  <c r="AO90" i="4"/>
  <c r="I91" i="4" s="1"/>
  <c r="L89" i="4"/>
  <c r="AA82" i="4"/>
  <c r="T82" i="4"/>
  <c r="AB82" i="4"/>
  <c r="U82" i="4"/>
  <c r="AC82" i="4"/>
  <c r="V82" i="4"/>
  <c r="AD82" i="4"/>
  <c r="W82" i="4"/>
  <c r="Y82" i="4"/>
  <c r="N82" i="4"/>
  <c r="L81" i="4"/>
  <c r="M81" i="4"/>
  <c r="AF81" i="4"/>
  <c r="P81" i="4"/>
  <c r="K82" i="4"/>
  <c r="Z82" i="4"/>
  <c r="AG81" i="4"/>
  <c r="C82" i="4"/>
  <c r="AN82" i="4"/>
  <c r="E81" i="4"/>
  <c r="O81" i="4"/>
  <c r="AO82" i="4"/>
  <c r="B82" i="4"/>
  <c r="X82" i="4"/>
  <c r="AE81" i="4"/>
  <c r="J82" i="4"/>
  <c r="A82" i="4"/>
  <c r="D82" i="4"/>
  <c r="AA74" i="4"/>
  <c r="T74" i="4"/>
  <c r="AB74" i="4"/>
  <c r="U74" i="4"/>
  <c r="AC74" i="4"/>
  <c r="V74" i="4"/>
  <c r="AD74" i="4"/>
  <c r="W74" i="4"/>
  <c r="Y74" i="4"/>
  <c r="N74" i="4"/>
  <c r="L73" i="4"/>
  <c r="M73" i="4"/>
  <c r="X74" i="4"/>
  <c r="AF73" i="4"/>
  <c r="P73" i="4"/>
  <c r="K74" i="4"/>
  <c r="J74" i="4"/>
  <c r="AE73" i="4"/>
  <c r="E73" i="4"/>
  <c r="Z74" i="4"/>
  <c r="B74" i="4"/>
  <c r="AG73" i="4"/>
  <c r="A74" i="4"/>
  <c r="C74" i="4"/>
  <c r="D74" i="4"/>
  <c r="O73" i="4"/>
  <c r="AN74" i="4"/>
  <c r="AO74" i="4"/>
  <c r="AA66" i="4"/>
  <c r="T66" i="4"/>
  <c r="AB66" i="4"/>
  <c r="U66" i="4"/>
  <c r="AC66" i="4"/>
  <c r="V66" i="4"/>
  <c r="AD66" i="4"/>
  <c r="W66" i="4"/>
  <c r="Y66" i="4"/>
  <c r="X66" i="4"/>
  <c r="Z66" i="4"/>
  <c r="N66" i="4"/>
  <c r="L65" i="4"/>
  <c r="M65" i="4"/>
  <c r="AF65" i="4"/>
  <c r="P65" i="4"/>
  <c r="K66" i="4"/>
  <c r="AN66" i="4"/>
  <c r="J66" i="4"/>
  <c r="AE65" i="4"/>
  <c r="O65" i="4"/>
  <c r="AO66" i="4"/>
  <c r="I67" i="4" s="1"/>
  <c r="AG65" i="4"/>
  <c r="E65" i="4"/>
  <c r="C66" i="4"/>
  <c r="A66" i="4"/>
  <c r="B66" i="4"/>
  <c r="D66" i="4"/>
  <c r="AA58" i="4"/>
  <c r="T58" i="4"/>
  <c r="AB58" i="4"/>
  <c r="U58" i="4"/>
  <c r="AC58" i="4"/>
  <c r="V58" i="4"/>
  <c r="AD58" i="4"/>
  <c r="W58" i="4"/>
  <c r="Y58" i="4"/>
  <c r="N58" i="4"/>
  <c r="X58" i="4"/>
  <c r="L57" i="4"/>
  <c r="Z58" i="4"/>
  <c r="M57" i="4"/>
  <c r="AF57" i="4"/>
  <c r="P57" i="4"/>
  <c r="K58" i="4"/>
  <c r="AE57" i="4"/>
  <c r="C58" i="4"/>
  <c r="AG57" i="4"/>
  <c r="E57" i="4"/>
  <c r="B58" i="4"/>
  <c r="A58" i="4"/>
  <c r="J58" i="4"/>
  <c r="D58" i="4"/>
  <c r="AN58" i="4"/>
  <c r="O57" i="4"/>
  <c r="AO58" i="4"/>
  <c r="I59" i="4" s="1"/>
  <c r="AA50" i="4"/>
  <c r="T50" i="4"/>
  <c r="AB50" i="4"/>
  <c r="U50" i="4"/>
  <c r="AC50" i="4"/>
  <c r="V50" i="4"/>
  <c r="AD50" i="4"/>
  <c r="W50" i="4"/>
  <c r="Y50" i="4"/>
  <c r="N50" i="4"/>
  <c r="L49" i="4"/>
  <c r="M49" i="4"/>
  <c r="AF49" i="4"/>
  <c r="P49" i="4"/>
  <c r="K50" i="4"/>
  <c r="AG49" i="4"/>
  <c r="O49" i="4"/>
  <c r="B50" i="4"/>
  <c r="X50" i="4"/>
  <c r="E49" i="4"/>
  <c r="Z50" i="4"/>
  <c r="A50" i="4"/>
  <c r="C50" i="4"/>
  <c r="D50" i="4"/>
  <c r="AN50" i="4"/>
  <c r="AO50" i="4"/>
  <c r="I51" i="4" s="1"/>
  <c r="J50" i="4"/>
  <c r="AE49" i="4"/>
  <c r="W70" i="4"/>
  <c r="X70" i="4"/>
  <c r="Y70" i="4"/>
  <c r="Z70" i="4"/>
  <c r="AA70" i="4"/>
  <c r="U70" i="4"/>
  <c r="AC70" i="4"/>
  <c r="AE69" i="4"/>
  <c r="J70" i="4"/>
  <c r="T70" i="4"/>
  <c r="AF69" i="4"/>
  <c r="P69" i="4"/>
  <c r="K70" i="4"/>
  <c r="V70" i="4"/>
  <c r="AG69" i="4"/>
  <c r="L69" i="4"/>
  <c r="AD70" i="4"/>
  <c r="B70" i="4"/>
  <c r="O69" i="4"/>
  <c r="C70" i="4"/>
  <c r="D70" i="4"/>
  <c r="M69" i="4"/>
  <c r="N70" i="4"/>
  <c r="E69" i="4"/>
  <c r="AN70" i="4"/>
  <c r="AB70" i="4"/>
  <c r="AO70" i="4"/>
  <c r="I71" i="4" s="1"/>
  <c r="A70" i="4"/>
  <c r="Z93" i="4"/>
  <c r="AA93" i="4"/>
  <c r="T93" i="4"/>
  <c r="AB93" i="4"/>
  <c r="U93" i="4"/>
  <c r="AC93" i="4"/>
  <c r="V93" i="4"/>
  <c r="AD93" i="4"/>
  <c r="X93" i="4"/>
  <c r="AG92" i="4"/>
  <c r="P92" i="4"/>
  <c r="W93" i="4"/>
  <c r="Y93" i="4"/>
  <c r="AE92" i="4"/>
  <c r="AF92" i="4"/>
  <c r="N93" i="4"/>
  <c r="J93" i="4"/>
  <c r="E92" i="4"/>
  <c r="C93" i="4"/>
  <c r="K93" i="4"/>
  <c r="A93" i="4"/>
  <c r="O92" i="4"/>
  <c r="AO93" i="4"/>
  <c r="I94" i="4" s="1"/>
  <c r="B93" i="4"/>
  <c r="AN93" i="4"/>
  <c r="L92" i="4"/>
  <c r="M92" i="4"/>
  <c r="D93" i="4"/>
  <c r="Z61" i="4"/>
  <c r="AA61" i="4"/>
  <c r="T61" i="4"/>
  <c r="AB61" i="4"/>
  <c r="U61" i="4"/>
  <c r="AC61" i="4"/>
  <c r="V61" i="4"/>
  <c r="AD61" i="4"/>
  <c r="X61" i="4"/>
  <c r="AG60" i="4"/>
  <c r="N61" i="4"/>
  <c r="P60" i="4"/>
  <c r="L60" i="4"/>
  <c r="W61" i="4"/>
  <c r="M60" i="4"/>
  <c r="Y61" i="4"/>
  <c r="AE60" i="4"/>
  <c r="AF60" i="4"/>
  <c r="K61" i="4"/>
  <c r="E60" i="4"/>
  <c r="D61" i="4"/>
  <c r="A61" i="4"/>
  <c r="O60" i="4"/>
  <c r="AN61" i="4"/>
  <c r="C61" i="4"/>
  <c r="J61" i="4"/>
  <c r="B61" i="4"/>
  <c r="AO61" i="4"/>
  <c r="I62" i="4" s="1"/>
  <c r="AG44" i="4"/>
  <c r="AE44" i="4"/>
  <c r="AF44" i="4"/>
  <c r="V97" i="4"/>
  <c r="AD97" i="4"/>
  <c r="W97" i="4"/>
  <c r="X97" i="4"/>
  <c r="Y97" i="4"/>
  <c r="Z97" i="4"/>
  <c r="T97" i="4"/>
  <c r="AB97" i="4"/>
  <c r="AE96" i="4"/>
  <c r="AF96" i="4"/>
  <c r="AA97" i="4"/>
  <c r="C97" i="4"/>
  <c r="AC97" i="4"/>
  <c r="J97" i="4"/>
  <c r="N97" i="4"/>
  <c r="D97" i="4"/>
  <c r="L96" i="4"/>
  <c r="AG96" i="4"/>
  <c r="U97" i="4"/>
  <c r="M96" i="4"/>
  <c r="P96" i="4"/>
  <c r="K97" i="4"/>
  <c r="A97" i="4"/>
  <c r="AN97" i="4"/>
  <c r="E96" i="4"/>
  <c r="AO97" i="4"/>
  <c r="I98" i="4" s="1"/>
  <c r="B97" i="4"/>
  <c r="O96" i="4"/>
  <c r="V89" i="4"/>
  <c r="AD89" i="4"/>
  <c r="W89" i="4"/>
  <c r="X89" i="4"/>
  <c r="Y89" i="4"/>
  <c r="Z89" i="4"/>
  <c r="T89" i="4"/>
  <c r="AB89" i="4"/>
  <c r="AA89" i="4"/>
  <c r="AC89" i="4"/>
  <c r="AE88" i="4"/>
  <c r="AF88" i="4"/>
  <c r="C89" i="4"/>
  <c r="AO89" i="4"/>
  <c r="I90" i="4" s="1"/>
  <c r="J89" i="4"/>
  <c r="E88" i="4"/>
  <c r="P88" i="4"/>
  <c r="N89" i="4"/>
  <c r="D89" i="4"/>
  <c r="O88" i="4"/>
  <c r="L88" i="4"/>
  <c r="U89" i="4"/>
  <c r="AG88" i="4"/>
  <c r="M88" i="4"/>
  <c r="K89" i="4"/>
  <c r="A89" i="4"/>
  <c r="B89" i="4"/>
  <c r="AN89" i="4"/>
  <c r="V81" i="4"/>
  <c r="AD81" i="4"/>
  <c r="W81" i="4"/>
  <c r="X81" i="4"/>
  <c r="Y81" i="4"/>
  <c r="Z81" i="4"/>
  <c r="T81" i="4"/>
  <c r="AB81" i="4"/>
  <c r="J81" i="4"/>
  <c r="U81" i="4"/>
  <c r="K81" i="4"/>
  <c r="AA81" i="4"/>
  <c r="AE80" i="4"/>
  <c r="AC81" i="4"/>
  <c r="AF80" i="4"/>
  <c r="M80" i="4"/>
  <c r="L80" i="4"/>
  <c r="C81" i="4"/>
  <c r="D81" i="4"/>
  <c r="AG80" i="4"/>
  <c r="N81" i="4"/>
  <c r="AO81" i="4"/>
  <c r="I82" i="4" s="1"/>
  <c r="AN81" i="4"/>
  <c r="E80" i="4"/>
  <c r="P80" i="4"/>
  <c r="A81" i="4"/>
  <c r="B81" i="4"/>
  <c r="O80" i="4"/>
  <c r="V73" i="4"/>
  <c r="AD73" i="4"/>
  <c r="W73" i="4"/>
  <c r="X73" i="4"/>
  <c r="Y73" i="4"/>
  <c r="Z73" i="4"/>
  <c r="T73" i="4"/>
  <c r="AB73" i="4"/>
  <c r="J73" i="4"/>
  <c r="K73" i="4"/>
  <c r="AE72" i="4"/>
  <c r="U73" i="4"/>
  <c r="AF72" i="4"/>
  <c r="M72" i="4"/>
  <c r="C73" i="4"/>
  <c r="AO73" i="4"/>
  <c r="E72" i="4"/>
  <c r="AG72" i="4"/>
  <c r="L72" i="4"/>
  <c r="D73" i="4"/>
  <c r="O72" i="4"/>
  <c r="AA73" i="4"/>
  <c r="AC73" i="4"/>
  <c r="P72" i="4"/>
  <c r="N73" i="4"/>
  <c r="A73" i="4"/>
  <c r="AN73" i="4"/>
  <c r="B73" i="4"/>
  <c r="V65" i="4"/>
  <c r="AD65" i="4"/>
  <c r="W65" i="4"/>
  <c r="X65" i="4"/>
  <c r="Y65" i="4"/>
  <c r="Z65" i="4"/>
  <c r="T65" i="4"/>
  <c r="AB65" i="4"/>
  <c r="J65" i="4"/>
  <c r="K65" i="4"/>
  <c r="AE64" i="4"/>
  <c r="AF64" i="4"/>
  <c r="AA65" i="4"/>
  <c r="M64" i="4"/>
  <c r="AG64" i="4"/>
  <c r="P64" i="4"/>
  <c r="C65" i="4"/>
  <c r="D65" i="4"/>
  <c r="U65" i="4"/>
  <c r="L64" i="4"/>
  <c r="AN65" i="4"/>
  <c r="N65" i="4"/>
  <c r="AC65" i="4"/>
  <c r="O64" i="4"/>
  <c r="AO65" i="4"/>
  <c r="I66" i="4" s="1"/>
  <c r="E64" i="4"/>
  <c r="A65" i="4"/>
  <c r="B65" i="4"/>
  <c r="V57" i="4"/>
  <c r="AD57" i="4"/>
  <c r="W57" i="4"/>
  <c r="X57" i="4"/>
  <c r="Y57" i="4"/>
  <c r="Z57" i="4"/>
  <c r="T57" i="4"/>
  <c r="AB57" i="4"/>
  <c r="AA57" i="4"/>
  <c r="J57" i="4"/>
  <c r="AC57" i="4"/>
  <c r="K57" i="4"/>
  <c r="AE56" i="4"/>
  <c r="AF56" i="4"/>
  <c r="M56" i="4"/>
  <c r="C57" i="4"/>
  <c r="D57" i="4"/>
  <c r="P56" i="4"/>
  <c r="U57" i="4"/>
  <c r="N57" i="4"/>
  <c r="E56" i="4"/>
  <c r="L56" i="4"/>
  <c r="A57" i="4"/>
  <c r="AN57" i="4"/>
  <c r="O56" i="4"/>
  <c r="AG56" i="4"/>
  <c r="AO57" i="4"/>
  <c r="B57" i="4"/>
  <c r="V49" i="4"/>
  <c r="AD49" i="4"/>
  <c r="W49" i="4"/>
  <c r="X49" i="4"/>
  <c r="Y49" i="4"/>
  <c r="Z49" i="4"/>
  <c r="T49" i="4"/>
  <c r="AB49" i="4"/>
  <c r="J49" i="4"/>
  <c r="U49" i="4"/>
  <c r="K49" i="4"/>
  <c r="AA49" i="4"/>
  <c r="AE48" i="4"/>
  <c r="AC49" i="4"/>
  <c r="AF48" i="4"/>
  <c r="M48" i="4"/>
  <c r="C49" i="4"/>
  <c r="E48" i="4"/>
  <c r="D49" i="4"/>
  <c r="AN49" i="4"/>
  <c r="P48" i="4"/>
  <c r="AO49" i="4"/>
  <c r="I50" i="4" s="1"/>
  <c r="O48" i="4"/>
  <c r="L48" i="4"/>
  <c r="AG48" i="4"/>
  <c r="N49" i="4"/>
  <c r="A49" i="4"/>
  <c r="B49" i="4"/>
  <c r="AF40" i="4"/>
  <c r="AY103" i="4"/>
  <c r="AU43" i="4"/>
  <c r="AG43" i="4" s="1"/>
  <c r="AS42" i="4"/>
  <c r="AF42" i="4" s="1"/>
  <c r="AU39" i="4"/>
  <c r="AG39" i="4" s="1"/>
  <c r="AS41" i="4"/>
  <c r="AF41" i="4" s="1"/>
  <c r="AU41" i="4"/>
  <c r="AG41" i="4" s="1"/>
  <c r="AS40" i="4"/>
  <c r="AE40" i="4" s="1"/>
  <c r="AU42" i="4"/>
  <c r="AU38" i="4"/>
  <c r="AU40" i="4"/>
  <c r="AG40" i="4" s="1"/>
  <c r="AO6" i="4"/>
  <c r="N10" i="4"/>
  <c r="AN5" i="4"/>
  <c r="AN6" i="4"/>
  <c r="AN7" i="4"/>
  <c r="AN8" i="4"/>
  <c r="AN9" i="4"/>
  <c r="AL5" i="4"/>
  <c r="AL6" i="4"/>
  <c r="AL7" i="4"/>
  <c r="AL8" i="4"/>
  <c r="AL9" i="4"/>
  <c r="I58" i="4" l="1"/>
  <c r="AE42" i="4"/>
  <c r="I65" i="4"/>
  <c r="I74" i="4"/>
  <c r="B9" i="4"/>
  <c r="I52" i="4"/>
  <c r="I48" i="4"/>
  <c r="B6" i="4"/>
  <c r="I83" i="4"/>
  <c r="I86" i="4"/>
  <c r="I69" i="4"/>
  <c r="I88" i="4"/>
  <c r="AE41" i="4"/>
  <c r="I55" i="4"/>
  <c r="AH96" i="4"/>
  <c r="AK96" i="4"/>
  <c r="AI96" i="4"/>
  <c r="AJ96" i="4"/>
  <c r="AI92" i="4"/>
  <c r="AJ92" i="4"/>
  <c r="AK92" i="4"/>
  <c r="AH92" i="4"/>
  <c r="AK57" i="4"/>
  <c r="AJ57" i="4"/>
  <c r="AH57" i="4"/>
  <c r="AI57" i="4"/>
  <c r="AH99" i="4"/>
  <c r="AI99" i="4"/>
  <c r="AK99" i="4"/>
  <c r="AJ99" i="4"/>
  <c r="I95" i="4"/>
  <c r="I85" i="4"/>
  <c r="AJ77" i="4"/>
  <c r="AI77" i="4"/>
  <c r="AH77" i="4"/>
  <c r="AK77" i="4"/>
  <c r="AJ101" i="4"/>
  <c r="AK101" i="4"/>
  <c r="AI101" i="4"/>
  <c r="AH101" i="4"/>
  <c r="AI63" i="4"/>
  <c r="AK63" i="4"/>
  <c r="AJ63" i="4"/>
  <c r="AH63" i="4"/>
  <c r="AI71" i="4"/>
  <c r="AK71" i="4"/>
  <c r="AH71" i="4"/>
  <c r="AJ71" i="4"/>
  <c r="AH95" i="4"/>
  <c r="AK95" i="4"/>
  <c r="AI95" i="4"/>
  <c r="AJ95" i="4"/>
  <c r="AH74" i="4"/>
  <c r="AK74" i="4"/>
  <c r="AJ74" i="4"/>
  <c r="AI74" i="4"/>
  <c r="AH75" i="4"/>
  <c r="AK75" i="4"/>
  <c r="AJ75" i="4"/>
  <c r="AI75" i="4"/>
  <c r="AJ82" i="4"/>
  <c r="AI82" i="4"/>
  <c r="AH82" i="4"/>
  <c r="AK82" i="4"/>
  <c r="AH62" i="4"/>
  <c r="AI62" i="4"/>
  <c r="AK62" i="4"/>
  <c r="AJ62" i="4"/>
  <c r="I96" i="4"/>
  <c r="AK65" i="4"/>
  <c r="AH65" i="4"/>
  <c r="AJ65" i="4"/>
  <c r="AI65" i="4"/>
  <c r="AJ49" i="4"/>
  <c r="AK49" i="4"/>
  <c r="AH49" i="4"/>
  <c r="AI49" i="4"/>
  <c r="AJ70" i="4"/>
  <c r="AK70" i="4"/>
  <c r="AI70" i="4"/>
  <c r="AH70" i="4"/>
  <c r="AK50" i="4"/>
  <c r="AH50" i="4"/>
  <c r="AI50" i="4"/>
  <c r="AJ50" i="4"/>
  <c r="AI93" i="4"/>
  <c r="AK93" i="4"/>
  <c r="AJ93" i="4"/>
  <c r="AH93" i="4"/>
  <c r="I75" i="4"/>
  <c r="I99" i="4"/>
  <c r="AH53" i="4"/>
  <c r="AK53" i="4"/>
  <c r="AJ53" i="4"/>
  <c r="AI53" i="4"/>
  <c r="AH85" i="4"/>
  <c r="AK85" i="4"/>
  <c r="AJ85" i="4"/>
  <c r="AI85" i="4"/>
  <c r="AI64" i="4"/>
  <c r="AJ64" i="4"/>
  <c r="AH64" i="4"/>
  <c r="AK64" i="4"/>
  <c r="AH51" i="4"/>
  <c r="AK51" i="4"/>
  <c r="AJ51" i="4"/>
  <c r="AI51" i="4"/>
  <c r="I60" i="4"/>
  <c r="AK67" i="4"/>
  <c r="AH67" i="4"/>
  <c r="AJ67" i="4"/>
  <c r="AI67" i="4"/>
  <c r="AH83" i="4"/>
  <c r="AI83" i="4"/>
  <c r="AJ83" i="4"/>
  <c r="AK83" i="4"/>
  <c r="I92" i="4"/>
  <c r="I73" i="4"/>
  <c r="I53" i="4"/>
  <c r="AJ68" i="4"/>
  <c r="AK68" i="4"/>
  <c r="AH68" i="4"/>
  <c r="AI68" i="4"/>
  <c r="AI100" i="4"/>
  <c r="AH100" i="4"/>
  <c r="AJ100" i="4"/>
  <c r="AK100" i="4"/>
  <c r="AH80" i="4"/>
  <c r="AJ80" i="4"/>
  <c r="AK80" i="4"/>
  <c r="AI80" i="4"/>
  <c r="AH79" i="4"/>
  <c r="AK79" i="4"/>
  <c r="AJ79" i="4"/>
  <c r="AI79" i="4"/>
  <c r="I57" i="4"/>
  <c r="AK88" i="4"/>
  <c r="AH88" i="4"/>
  <c r="AI88" i="4"/>
  <c r="AJ88" i="4"/>
  <c r="I97" i="4"/>
  <c r="I61" i="4"/>
  <c r="AH58" i="4"/>
  <c r="AI58" i="4"/>
  <c r="AK58" i="4"/>
  <c r="AJ58" i="4"/>
  <c r="AJ72" i="4"/>
  <c r="AI72" i="4"/>
  <c r="AK72" i="4"/>
  <c r="AH72" i="4"/>
  <c r="AH76" i="4"/>
  <c r="AI76" i="4"/>
  <c r="AJ76" i="4"/>
  <c r="AK76" i="4"/>
  <c r="I93" i="4"/>
  <c r="AK89" i="4"/>
  <c r="AI89" i="4"/>
  <c r="AH89" i="4"/>
  <c r="AJ89" i="4"/>
  <c r="AJ97" i="4"/>
  <c r="AK97" i="4"/>
  <c r="AI97" i="4"/>
  <c r="AH97" i="4"/>
  <c r="AH90" i="4"/>
  <c r="AI90" i="4"/>
  <c r="AJ90" i="4"/>
  <c r="AK90" i="4"/>
  <c r="I54" i="4"/>
  <c r="I68" i="4"/>
  <c r="AI94" i="4"/>
  <c r="AJ94" i="4"/>
  <c r="AK94" i="4"/>
  <c r="AH94" i="4"/>
  <c r="AJ60" i="4"/>
  <c r="AH60" i="4"/>
  <c r="AK60" i="4"/>
  <c r="AI60" i="4"/>
  <c r="AW101" i="4"/>
  <c r="I87" i="4"/>
  <c r="AJ56" i="4"/>
  <c r="AH56" i="4"/>
  <c r="AI56" i="4"/>
  <c r="AK56" i="4"/>
  <c r="B8" i="4"/>
  <c r="AK78" i="4"/>
  <c r="AJ78" i="4"/>
  <c r="AH78" i="4"/>
  <c r="AI78" i="4"/>
  <c r="AI69" i="4"/>
  <c r="AH69" i="4"/>
  <c r="AJ69" i="4"/>
  <c r="AK69" i="4"/>
  <c r="AK73" i="4"/>
  <c r="AI73" i="4"/>
  <c r="AH73" i="4"/>
  <c r="AJ73" i="4"/>
  <c r="AK81" i="4"/>
  <c r="AH81" i="4"/>
  <c r="AI81" i="4"/>
  <c r="AJ81" i="4"/>
  <c r="AH98" i="4"/>
  <c r="AI98" i="4"/>
  <c r="AJ98" i="4"/>
  <c r="AK98" i="4"/>
  <c r="AI91" i="4"/>
  <c r="AK91" i="4"/>
  <c r="AH91" i="4"/>
  <c r="AJ91" i="4"/>
  <c r="I49" i="4"/>
  <c r="AJ52" i="4"/>
  <c r="AK52" i="4"/>
  <c r="AH52" i="4"/>
  <c r="AI52" i="4"/>
  <c r="I101" i="4"/>
  <c r="I78" i="4"/>
  <c r="AW102" i="4"/>
  <c r="I72" i="4"/>
  <c r="I80" i="4"/>
  <c r="AK87" i="4"/>
  <c r="AI87" i="4"/>
  <c r="AH87" i="4"/>
  <c r="AJ87" i="4"/>
  <c r="AH55" i="4"/>
  <c r="AI55" i="4"/>
  <c r="AJ55" i="4"/>
  <c r="AK55" i="4"/>
  <c r="I64" i="4"/>
  <c r="I89" i="4"/>
  <c r="AH61" i="4"/>
  <c r="AK61" i="4"/>
  <c r="AJ61" i="4"/>
  <c r="AI61" i="4"/>
  <c r="AK59" i="4"/>
  <c r="AI59" i="4"/>
  <c r="AJ59" i="4"/>
  <c r="AH59" i="4"/>
  <c r="AK54" i="4"/>
  <c r="AH54" i="4"/>
  <c r="AI54" i="4"/>
  <c r="AJ54" i="4"/>
  <c r="AH66" i="4"/>
  <c r="AK66" i="4"/>
  <c r="AI66" i="4"/>
  <c r="AJ66" i="4"/>
  <c r="I70" i="4"/>
  <c r="I63" i="4"/>
  <c r="AI48" i="4"/>
  <c r="AJ48" i="4"/>
  <c r="AH48" i="4"/>
  <c r="AK48" i="4"/>
  <c r="AH84" i="4"/>
  <c r="AI84" i="4"/>
  <c r="AK84" i="4"/>
  <c r="AJ84" i="4"/>
  <c r="AI86" i="4"/>
  <c r="AJ86" i="4"/>
  <c r="AH86" i="4"/>
  <c r="AK86" i="4"/>
  <c r="I81" i="4"/>
  <c r="AH47" i="4"/>
  <c r="AJ47" i="4"/>
  <c r="AI47" i="4"/>
  <c r="AK47" i="4"/>
  <c r="AY102" i="4"/>
  <c r="AW78" i="4"/>
  <c r="AW82" i="4"/>
  <c r="AW84" i="4"/>
  <c r="AW80" i="4"/>
  <c r="AW83" i="4"/>
  <c r="AW68" i="4"/>
  <c r="AW67" i="4"/>
  <c r="AW97" i="4"/>
  <c r="AW92" i="4"/>
  <c r="AW73" i="4"/>
  <c r="AW70" i="4"/>
  <c r="AW76" i="4"/>
  <c r="AW96" i="4"/>
  <c r="AW81" i="4"/>
  <c r="AW99" i="4"/>
  <c r="AW79" i="4"/>
  <c r="AW86" i="4"/>
  <c r="AW71" i="4"/>
  <c r="AW69" i="4"/>
  <c r="AW98" i="4"/>
  <c r="AW100" i="4"/>
  <c r="AW85" i="4"/>
  <c r="AW75" i="4"/>
  <c r="AW95" i="4"/>
  <c r="AW87" i="4"/>
  <c r="AW94" i="4"/>
  <c r="AW77" i="4"/>
  <c r="AO44" i="4"/>
  <c r="AN44" i="4"/>
  <c r="AW74" i="4"/>
  <c r="AW88" i="4"/>
  <c r="AW89" i="4"/>
  <c r="AW90" i="4"/>
  <c r="AW66" i="4"/>
  <c r="AW72" i="4"/>
  <c r="AW91" i="4"/>
  <c r="AW93" i="4"/>
  <c r="B7" i="4"/>
  <c r="I6" i="4"/>
  <c r="AO7" i="4"/>
  <c r="AP5" i="4"/>
  <c r="AP6" i="4" s="1"/>
  <c r="AP7" i="4" s="1"/>
  <c r="AZ10" i="4"/>
  <c r="BB10" i="4" s="1"/>
  <c r="BI43" i="4"/>
  <c r="BI41" i="4"/>
  <c r="BI42" i="4"/>
  <c r="BI40" i="4"/>
  <c r="AY10" i="4"/>
  <c r="AW1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8" i="4"/>
  <c r="BI9" i="4"/>
  <c r="BI10" i="4"/>
  <c r="BI11" i="4"/>
  <c r="BI5" i="4"/>
  <c r="BI6" i="4"/>
  <c r="BI7" i="4"/>
  <c r="BI4" i="4"/>
  <c r="AP31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1" i="2"/>
  <c r="U22" i="2" s="1"/>
  <c r="A1" i="2"/>
  <c r="AX102" i="4" l="1"/>
  <c r="BA102" i="4" s="1"/>
  <c r="AX94" i="4"/>
  <c r="BA94" i="4" s="1"/>
  <c r="AX71" i="4"/>
  <c r="BA71" i="4" s="1"/>
  <c r="AX90" i="4"/>
  <c r="BA90" i="4" s="1"/>
  <c r="AX87" i="4"/>
  <c r="BA87" i="4" s="1"/>
  <c r="AX86" i="4"/>
  <c r="BA86" i="4" s="1"/>
  <c r="AX92" i="4"/>
  <c r="BA92" i="4" s="1"/>
  <c r="AX84" i="4"/>
  <c r="BA84" i="4" s="1"/>
  <c r="AX82" i="4"/>
  <c r="BA82" i="4" s="1"/>
  <c r="AX88" i="4"/>
  <c r="BA88" i="4" s="1"/>
  <c r="AX75" i="4"/>
  <c r="BA75" i="4" s="1"/>
  <c r="AX99" i="4"/>
  <c r="BA99" i="4" s="1"/>
  <c r="AX78" i="4"/>
  <c r="BA78" i="4" s="1"/>
  <c r="AX101" i="4"/>
  <c r="BA101" i="4" s="1"/>
  <c r="AX66" i="4"/>
  <c r="BA66" i="4" s="1"/>
  <c r="AX89" i="4"/>
  <c r="BA89" i="4" s="1"/>
  <c r="AX74" i="4"/>
  <c r="BA74" i="4" s="1"/>
  <c r="AX85" i="4"/>
  <c r="BA85" i="4" s="1"/>
  <c r="AX81" i="4"/>
  <c r="BA81" i="4" s="1"/>
  <c r="AX97" i="4"/>
  <c r="BA97" i="4" s="1"/>
  <c r="AZ102" i="4"/>
  <c r="BB102" i="4" s="1"/>
  <c r="AX80" i="4"/>
  <c r="BA80" i="4" s="1"/>
  <c r="AX95" i="4"/>
  <c r="BA95" i="4" s="1"/>
  <c r="AP32" i="4"/>
  <c r="AT37" i="4" s="1"/>
  <c r="AG37" i="4" s="1"/>
  <c r="AX93" i="4"/>
  <c r="BA93" i="4" s="1"/>
  <c r="AX100" i="4"/>
  <c r="BA100" i="4" s="1"/>
  <c r="AX96" i="4"/>
  <c r="BA96" i="4" s="1"/>
  <c r="AX67" i="4"/>
  <c r="BA67" i="4" s="1"/>
  <c r="AX104" i="4"/>
  <c r="BA104" i="4" s="1"/>
  <c r="AZ104" i="4"/>
  <c r="BB104" i="4" s="1"/>
  <c r="AX108" i="4"/>
  <c r="BA108" i="4" s="1"/>
  <c r="AZ106" i="4"/>
  <c r="BB106" i="4" s="1"/>
  <c r="AZ109" i="4"/>
  <c r="BB109" i="4" s="1"/>
  <c r="AX105" i="4"/>
  <c r="BA105" i="4" s="1"/>
  <c r="AX107" i="4"/>
  <c r="BA107" i="4" s="1"/>
  <c r="AX106" i="4"/>
  <c r="BA106" i="4" s="1"/>
  <c r="AZ108" i="4"/>
  <c r="BB108" i="4" s="1"/>
  <c r="AZ107" i="4"/>
  <c r="BB107" i="4" s="1"/>
  <c r="AZ105" i="4"/>
  <c r="BB105" i="4" s="1"/>
  <c r="AX110" i="4"/>
  <c r="BA110" i="4" s="1"/>
  <c r="AX109" i="4"/>
  <c r="BA109" i="4" s="1"/>
  <c r="AZ110" i="4"/>
  <c r="BB110" i="4" s="1"/>
  <c r="AX103" i="4"/>
  <c r="BA103" i="4" s="1"/>
  <c r="AX91" i="4"/>
  <c r="BA91" i="4" s="1"/>
  <c r="AX98" i="4"/>
  <c r="BA98" i="4" s="1"/>
  <c r="AX76" i="4"/>
  <c r="BA76" i="4" s="1"/>
  <c r="AX68" i="4"/>
  <c r="BA68" i="4" s="1"/>
  <c r="AX73" i="4"/>
  <c r="BA73" i="4" s="1"/>
  <c r="AX79" i="4"/>
  <c r="BA79" i="4" s="1"/>
  <c r="AX72" i="4"/>
  <c r="BA72" i="4" s="1"/>
  <c r="AX77" i="4"/>
  <c r="BA77" i="4" s="1"/>
  <c r="AX69" i="4"/>
  <c r="BA69" i="4" s="1"/>
  <c r="AX70" i="4"/>
  <c r="BA70" i="4" s="1"/>
  <c r="AX83" i="4"/>
  <c r="BA83" i="4" s="1"/>
  <c r="AZ103" i="4"/>
  <c r="BB103" i="4" s="1"/>
  <c r="AH44" i="4"/>
  <c r="C44" i="4" s="1"/>
  <c r="AJ44" i="4"/>
  <c r="AC44" i="4" s="1"/>
  <c r="AO8" i="4"/>
  <c r="I7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28" i="2"/>
  <c r="U32" i="2"/>
  <c r="D32" i="2" s="1"/>
  <c r="U41" i="2"/>
  <c r="AU16" i="4"/>
  <c r="AU14" i="4"/>
  <c r="AU26" i="4"/>
  <c r="AU25" i="4"/>
  <c r="AU15" i="4"/>
  <c r="AU24" i="4"/>
  <c r="AU31" i="4"/>
  <c r="AU23" i="4"/>
  <c r="AU13" i="4"/>
  <c r="AU28" i="4"/>
  <c r="AU20" i="4"/>
  <c r="AU27" i="4"/>
  <c r="AU19" i="4"/>
  <c r="AU12" i="4"/>
  <c r="AU30" i="4"/>
  <c r="AU22" i="4"/>
  <c r="AU29" i="4"/>
  <c r="AU21" i="4"/>
  <c r="AU11" i="4"/>
  <c r="AU18" i="4"/>
  <c r="AU17" i="4"/>
  <c r="AP8" i="4"/>
  <c r="AS15" i="4"/>
  <c r="AS14" i="4"/>
  <c r="AS31" i="4"/>
  <c r="AS23" i="4"/>
  <c r="AS26" i="4"/>
  <c r="AS10" i="4"/>
  <c r="AS13" i="4"/>
  <c r="AS30" i="4"/>
  <c r="AS22" i="4"/>
  <c r="AS12" i="4"/>
  <c r="AS29" i="4"/>
  <c r="AS21" i="4"/>
  <c r="AS28" i="4"/>
  <c r="AS20" i="4"/>
  <c r="AS27" i="4"/>
  <c r="AS11" i="4"/>
  <c r="AS19" i="4"/>
  <c r="AS24" i="4"/>
  <c r="AS17" i="4"/>
  <c r="AS25" i="4"/>
  <c r="AS18" i="4"/>
  <c r="AS16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V36" i="4" l="1"/>
  <c r="AR36" i="4"/>
  <c r="AE36" i="4" s="1"/>
  <c r="AR37" i="4"/>
  <c r="AT38" i="4"/>
  <c r="AG38" i="4" s="1"/>
  <c r="AV37" i="4"/>
  <c r="E44" i="4"/>
  <c r="Y44" i="4"/>
  <c r="X33" i="2"/>
  <c r="Z21" i="2"/>
  <c r="Z32" i="2"/>
  <c r="D41" i="2"/>
  <c r="U42" i="2"/>
  <c r="AO9" i="4"/>
  <c r="I9" i="4" s="1"/>
  <c r="I8" i="4"/>
  <c r="X46" i="2"/>
  <c r="W42" i="2"/>
  <c r="W43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Y43" i="2"/>
  <c r="AA43" i="2"/>
  <c r="G43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R98" i="2"/>
  <c r="R90" i="2"/>
  <c r="R82" i="2"/>
  <c r="R50" i="2"/>
  <c r="AP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AF36" i="4" l="1"/>
  <c r="AE37" i="4"/>
  <c r="AF37" i="4"/>
  <c r="AN36" i="4"/>
  <c r="AO36" i="4"/>
  <c r="D42" i="2"/>
  <c r="U43" i="2"/>
  <c r="U44" i="2" s="1"/>
  <c r="G40" i="2"/>
  <c r="R37" i="2"/>
  <c r="R34" i="2"/>
  <c r="R36" i="2"/>
  <c r="H38" i="2"/>
  <c r="H36" i="2"/>
  <c r="P37" i="2"/>
  <c r="R43" i="2"/>
  <c r="H37" i="2"/>
  <c r="P36" i="2"/>
  <c r="Q37" i="2"/>
  <c r="H39" i="2"/>
  <c r="X24" i="2"/>
  <c r="E37" i="2"/>
  <c r="H43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Y25" i="2"/>
  <c r="R25" i="2" s="1"/>
  <c r="U30" i="2"/>
  <c r="Y32" i="2" s="1"/>
  <c r="R32" i="2" s="1"/>
  <c r="D29" i="2"/>
  <c r="AV10" i="4"/>
  <c r="AP10" i="4"/>
  <c r="AR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AI36" i="4" l="1"/>
  <c r="D36" i="4" s="1"/>
  <c r="AK36" i="4"/>
  <c r="AD36" i="4" s="1"/>
  <c r="AF10" i="4"/>
  <c r="AE1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Y26" i="2"/>
  <c r="R26" i="2" s="1"/>
  <c r="W27" i="2"/>
  <c r="P27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P38" i="2"/>
  <c r="Q38" i="2"/>
  <c r="Q42" i="2"/>
  <c r="P42" i="2"/>
  <c r="Q39" i="2"/>
  <c r="P39" i="2"/>
  <c r="P43" i="2"/>
  <c r="Q43" i="2"/>
  <c r="P40" i="2"/>
  <c r="Q40" i="2"/>
  <c r="P41" i="2"/>
  <c r="Q41" i="2"/>
  <c r="W34" i="2"/>
  <c r="W35" i="2"/>
  <c r="D30" i="2"/>
  <c r="AA35" i="2"/>
  <c r="Y33" i="2"/>
  <c r="R33" i="2" s="1"/>
  <c r="Y31" i="2"/>
  <c r="R31" i="2" s="1"/>
  <c r="AA34" i="2"/>
  <c r="D25" i="2"/>
  <c r="W33" i="2"/>
  <c r="AA33" i="2"/>
  <c r="AT11" i="4"/>
  <c r="AG11" i="4" s="1"/>
  <c r="AV11" i="4"/>
  <c r="AP11" i="4"/>
  <c r="AR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E11" i="4" l="1"/>
  <c r="AF11" i="4"/>
  <c r="Z36" i="4"/>
  <c r="E36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Y29" i="2"/>
  <c r="R29" i="2" s="1"/>
  <c r="H44" i="2"/>
  <c r="G44" i="2"/>
  <c r="P48" i="2"/>
  <c r="Q48" i="2"/>
  <c r="P45" i="2"/>
  <c r="Q45" i="2"/>
  <c r="AO10" i="4"/>
  <c r="AN10" i="4"/>
  <c r="B10" i="4" s="1"/>
  <c r="P10" i="2"/>
  <c r="Q27" i="2"/>
  <c r="R11" i="2"/>
  <c r="H26" i="2"/>
  <c r="P26" i="2"/>
  <c r="H27" i="2"/>
  <c r="P35" i="2"/>
  <c r="Q35" i="2"/>
  <c r="G33" i="2"/>
  <c r="H33" i="2"/>
  <c r="Q34" i="2"/>
  <c r="P34" i="2"/>
  <c r="AA12" i="2"/>
  <c r="G12" i="2" s="1"/>
  <c r="U12" i="2"/>
  <c r="W13" i="2" s="1"/>
  <c r="P33" i="2"/>
  <c r="Q33" i="2"/>
  <c r="H34" i="2"/>
  <c r="G34" i="2"/>
  <c r="G35" i="2"/>
  <c r="H35" i="2"/>
  <c r="AP12" i="4"/>
  <c r="AR13" i="4" s="1"/>
  <c r="AT12" i="4"/>
  <c r="AG12" i="4" s="1"/>
  <c r="AV12" i="4"/>
  <c r="AR12" i="4"/>
  <c r="I10" i="2"/>
  <c r="Y12" i="2"/>
  <c r="W12" i="2"/>
  <c r="AC12" i="2"/>
  <c r="P11" i="2"/>
  <c r="D11" i="2"/>
  <c r="Q11" i="2"/>
  <c r="Z12" i="2"/>
  <c r="V12" i="2"/>
  <c r="E11" i="2"/>
  <c r="X12" i="2"/>
  <c r="AF13" i="4" l="1"/>
  <c r="AE13" i="4"/>
  <c r="AF12" i="4"/>
  <c r="AE12" i="4"/>
  <c r="I10" i="4"/>
  <c r="D10" i="1" s="1"/>
  <c r="D27" i="2"/>
  <c r="Y30" i="2"/>
  <c r="R30" i="2" s="1"/>
  <c r="Y28" i="2"/>
  <c r="R28" i="2" s="1"/>
  <c r="W32" i="2"/>
  <c r="AA31" i="2"/>
  <c r="AA28" i="2"/>
  <c r="W28" i="2"/>
  <c r="W29" i="2"/>
  <c r="AA32" i="2"/>
  <c r="AA30" i="2"/>
  <c r="W31" i="2"/>
  <c r="W30" i="2"/>
  <c r="AA29" i="2"/>
  <c r="H12" i="2"/>
  <c r="AA13" i="2"/>
  <c r="H13" i="2" s="1"/>
  <c r="AV13" i="4"/>
  <c r="Y13" i="2"/>
  <c r="U13" i="2"/>
  <c r="D12" i="2"/>
  <c r="I12" i="2" s="1"/>
  <c r="AP13" i="4"/>
  <c r="AV14" i="4" s="1"/>
  <c r="AT13" i="4"/>
  <c r="AG13" i="4" s="1"/>
  <c r="R12" i="2"/>
  <c r="X13" i="2"/>
  <c r="P13" i="2" s="1"/>
  <c r="AC13" i="2"/>
  <c r="P12" i="2"/>
  <c r="Q12" i="2"/>
  <c r="Z13" i="2"/>
  <c r="V13" i="2"/>
  <c r="E12" i="2"/>
  <c r="Q28" i="2" l="1"/>
  <c r="P28" i="2"/>
  <c r="H28" i="2"/>
  <c r="G28" i="2"/>
  <c r="G29" i="2"/>
  <c r="H29" i="2"/>
  <c r="G31" i="2"/>
  <c r="H31" i="2"/>
  <c r="Q30" i="2"/>
  <c r="P30" i="2"/>
  <c r="P32" i="2"/>
  <c r="Q32" i="2"/>
  <c r="P29" i="2"/>
  <c r="Q29" i="2"/>
  <c r="P31" i="2"/>
  <c r="Q31" i="2"/>
  <c r="G30" i="2"/>
  <c r="H30" i="2"/>
  <c r="H32" i="2"/>
  <c r="G32" i="2"/>
  <c r="G13" i="2"/>
  <c r="R13" i="2"/>
  <c r="AC14" i="2"/>
  <c r="U14" i="2"/>
  <c r="AA15" i="2" s="1"/>
  <c r="D13" i="2"/>
  <c r="W14" i="2"/>
  <c r="Y14" i="2"/>
  <c r="AA14" i="2"/>
  <c r="AT14" i="4"/>
  <c r="AG14" i="4" s="1"/>
  <c r="AP14" i="4"/>
  <c r="AV15" i="4" s="1"/>
  <c r="AR14" i="4"/>
  <c r="Q13" i="2"/>
  <c r="Z14" i="2"/>
  <c r="V14" i="2"/>
  <c r="E13" i="2"/>
  <c r="X14" i="2"/>
  <c r="AE14" i="4" l="1"/>
  <c r="AF14" i="4"/>
  <c r="I13" i="2"/>
  <c r="W15" i="2"/>
  <c r="AC15" i="2"/>
  <c r="R14" i="2"/>
  <c r="AT15" i="4"/>
  <c r="AG15" i="4" s="1"/>
  <c r="H15" i="2"/>
  <c r="G15" i="2"/>
  <c r="H14" i="2"/>
  <c r="G14" i="2"/>
  <c r="D14" i="2"/>
  <c r="U15" i="2"/>
  <c r="AA16" i="2" s="1"/>
  <c r="Y15" i="2"/>
  <c r="AP15" i="4"/>
  <c r="AR16" i="4" s="1"/>
  <c r="AR15" i="4"/>
  <c r="Q14" i="2"/>
  <c r="P14" i="2"/>
  <c r="Z15" i="2"/>
  <c r="V15" i="2"/>
  <c r="E14" i="2"/>
  <c r="X15" i="2"/>
  <c r="AE15" i="4" l="1"/>
  <c r="AF15" i="4"/>
  <c r="AE16" i="4"/>
  <c r="AF16" i="4"/>
  <c r="AT16" i="4"/>
  <c r="AG16" i="4" s="1"/>
  <c r="AV16" i="4"/>
  <c r="R15" i="2"/>
  <c r="D15" i="2"/>
  <c r="I15" i="2" s="1"/>
  <c r="U16" i="2"/>
  <c r="W17" i="2" s="1"/>
  <c r="Y16" i="2"/>
  <c r="W16" i="2"/>
  <c r="H16" i="2"/>
  <c r="G16" i="2"/>
  <c r="I14" i="2"/>
  <c r="AP16" i="4"/>
  <c r="Z16" i="2"/>
  <c r="AC16" i="2"/>
  <c r="Q15" i="2"/>
  <c r="P15" i="2"/>
  <c r="V16" i="2"/>
  <c r="E15" i="2"/>
  <c r="X16" i="2"/>
  <c r="AN15" i="4" l="1"/>
  <c r="R16" i="2"/>
  <c r="AA17" i="2"/>
  <c r="H17" i="2" s="1"/>
  <c r="D16" i="2"/>
  <c r="I16" i="2" s="1"/>
  <c r="U17" i="2"/>
  <c r="Y17" i="2"/>
  <c r="AP17" i="4"/>
  <c r="AT18" i="4" s="1"/>
  <c r="AG18" i="4" s="1"/>
  <c r="AT17" i="4"/>
  <c r="AG17" i="4" s="1"/>
  <c r="AR17" i="4"/>
  <c r="AV17" i="4"/>
  <c r="P16" i="2"/>
  <c r="Q16" i="2"/>
  <c r="Z17" i="2"/>
  <c r="V17" i="2"/>
  <c r="Z18" i="2" s="1"/>
  <c r="E16" i="2"/>
  <c r="X17" i="2"/>
  <c r="AE17" i="4" l="1"/>
  <c r="AF17" i="4"/>
  <c r="AV18" i="4"/>
  <c r="R17" i="2"/>
  <c r="G17" i="2"/>
  <c r="AR18" i="4"/>
  <c r="U18" i="2"/>
  <c r="AA19" i="2" s="1"/>
  <c r="D17" i="2"/>
  <c r="W18" i="2"/>
  <c r="AA18" i="2"/>
  <c r="Y18" i="2"/>
  <c r="R18" i="2" s="1"/>
  <c r="AP18" i="4"/>
  <c r="P17" i="2"/>
  <c r="Q17" i="2"/>
  <c r="X21" i="2"/>
  <c r="Z20" i="2"/>
  <c r="Z19" i="2"/>
  <c r="X19" i="2"/>
  <c r="E17" i="2"/>
  <c r="X22" i="2"/>
  <c r="X18" i="2"/>
  <c r="X20" i="2"/>
  <c r="AF18" i="4" l="1"/>
  <c r="AE18" i="4"/>
  <c r="H19" i="2"/>
  <c r="G19" i="2"/>
  <c r="D18" i="2"/>
  <c r="U19" i="2"/>
  <c r="W19" i="2"/>
  <c r="P19" i="2" s="1"/>
  <c r="H18" i="2"/>
  <c r="G18" i="2"/>
  <c r="Y19" i="2"/>
  <c r="R19" i="2" s="1"/>
  <c r="AP19" i="4"/>
  <c r="AV19" i="4"/>
  <c r="AT19" i="4"/>
  <c r="AG19" i="4" s="1"/>
  <c r="AR19" i="4"/>
  <c r="Q18" i="2"/>
  <c r="P18" i="2"/>
  <c r="AF19" i="4" l="1"/>
  <c r="AE19" i="4"/>
  <c r="U20" i="2"/>
  <c r="AP20" i="4"/>
  <c r="AV21" i="4" s="1"/>
  <c r="AR20" i="4"/>
  <c r="AA21" i="2"/>
  <c r="G21" i="2" s="1"/>
  <c r="Q19" i="2"/>
  <c r="AA23" i="2"/>
  <c r="G23" i="2" s="1"/>
  <c r="Y21" i="2"/>
  <c r="R21" i="2" s="1"/>
  <c r="D19" i="2"/>
  <c r="AA24" i="2"/>
  <c r="Y22" i="2"/>
  <c r="R22" i="2" s="1"/>
  <c r="W24" i="2"/>
  <c r="Y20" i="2"/>
  <c r="R20" i="2" s="1"/>
  <c r="AA20" i="2"/>
  <c r="AA22" i="2"/>
  <c r="W20" i="2"/>
  <c r="W22" i="2"/>
  <c r="AV20" i="4"/>
  <c r="W21" i="2"/>
  <c r="AT20" i="4"/>
  <c r="AG20" i="4" s="1"/>
  <c r="G11" i="2"/>
  <c r="I11" i="2" s="1"/>
  <c r="AF20" i="4" l="1"/>
  <c r="AE20" i="4"/>
  <c r="D20" i="2"/>
  <c r="Y23" i="2"/>
  <c r="R23" i="2" s="1"/>
  <c r="AA25" i="2"/>
  <c r="W25" i="2"/>
  <c r="W23" i="2"/>
  <c r="AT21" i="4"/>
  <c r="AG21" i="4" s="1"/>
  <c r="AP21" i="4"/>
  <c r="AT22" i="4" s="1"/>
  <c r="AG22" i="4" s="1"/>
  <c r="AR21" i="4"/>
  <c r="H23" i="2"/>
  <c r="H21" i="2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AJ10" i="4"/>
  <c r="AC10" i="4" s="1"/>
  <c r="AK10" i="4"/>
  <c r="AD10" i="4" s="1"/>
  <c r="AH10" i="4"/>
  <c r="C10" i="4" s="1"/>
  <c r="Y10" i="4" s="1"/>
  <c r="C10" i="1"/>
  <c r="AI10" i="4"/>
  <c r="D10" i="4" s="1"/>
  <c r="Z10" i="4" s="1"/>
  <c r="AE21" i="4" l="1"/>
  <c r="AF21" i="4"/>
  <c r="K10" i="4"/>
  <c r="AB10" i="4" s="1"/>
  <c r="J10" i="4"/>
  <c r="AA10" i="4" s="1"/>
  <c r="P23" i="2"/>
  <c r="Q23" i="2"/>
  <c r="P25" i="2"/>
  <c r="Q25" i="2"/>
  <c r="H25" i="2"/>
  <c r="G25" i="2"/>
  <c r="AP22" i="4"/>
  <c r="AR23" i="4" s="1"/>
  <c r="AV22" i="4"/>
  <c r="AR22" i="4"/>
  <c r="E10" i="4"/>
  <c r="V10" i="4" s="1"/>
  <c r="AF23" i="4" l="1"/>
  <c r="AE23" i="4"/>
  <c r="AE22" i="4"/>
  <c r="AF22" i="4"/>
  <c r="AP23" i="4"/>
  <c r="AT24" i="4" s="1"/>
  <c r="AG24" i="4" s="1"/>
  <c r="AT23" i="4"/>
  <c r="AG23" i="4" s="1"/>
  <c r="AV23" i="4"/>
  <c r="AW11" i="4"/>
  <c r="L10" i="4"/>
  <c r="P10" i="4" l="1"/>
  <c r="E10" i="1" s="1"/>
  <c r="AO11" i="4"/>
  <c r="AN11" i="4"/>
  <c r="AP24" i="4"/>
  <c r="AT25" i="4" s="1"/>
  <c r="AG25" i="4" s="1"/>
  <c r="AR24" i="4"/>
  <c r="AV24" i="4"/>
  <c r="M10" i="4"/>
  <c r="X10" i="4" s="1"/>
  <c r="W10" i="4"/>
  <c r="A10" i="4"/>
  <c r="O10" i="4" s="1"/>
  <c r="Q10" i="4" s="1"/>
  <c r="AY11" i="4"/>
  <c r="AE24" i="4" l="1"/>
  <c r="AF24" i="4"/>
  <c r="AC11" i="4"/>
  <c r="AN12" i="4"/>
  <c r="D11" i="4"/>
  <c r="Z11" i="4" s="1"/>
  <c r="B11" i="4"/>
  <c r="AP25" i="4"/>
  <c r="AV25" i="4"/>
  <c r="AR25" i="4"/>
  <c r="T11" i="4"/>
  <c r="U11" i="4" s="1"/>
  <c r="B10" i="1"/>
  <c r="G10" i="1"/>
  <c r="AE25" i="4" l="1"/>
  <c r="AF25" i="4"/>
  <c r="D12" i="4"/>
  <c r="B12" i="4"/>
  <c r="AP26" i="4"/>
  <c r="AR27" i="4" s="1"/>
  <c r="AN13" i="4"/>
  <c r="AT27" i="4"/>
  <c r="AG27" i="4" s="1"/>
  <c r="AR26" i="4"/>
  <c r="AV26" i="4"/>
  <c r="AT26" i="4"/>
  <c r="AG26" i="4" s="1"/>
  <c r="AZ11" i="4"/>
  <c r="AX11" i="4"/>
  <c r="AE26" i="4" l="1"/>
  <c r="AF26" i="4"/>
  <c r="AE27" i="4"/>
  <c r="AF27" i="4"/>
  <c r="AV27" i="4"/>
  <c r="AD11" i="4"/>
  <c r="K11" i="4" s="1"/>
  <c r="AB11" i="4" s="1"/>
  <c r="E12" i="4"/>
  <c r="Z12" i="4"/>
  <c r="AN14" i="4"/>
  <c r="C13" i="4"/>
  <c r="Y13" i="4" s="1"/>
  <c r="B13" i="4"/>
  <c r="AP27" i="4"/>
  <c r="AO25" i="4"/>
  <c r="AN25" i="4"/>
  <c r="AH11" i="4"/>
  <c r="AI11" i="4"/>
  <c r="AJ11" i="4"/>
  <c r="I11" i="4"/>
  <c r="D11" i="1" s="1"/>
  <c r="B15" i="4" l="1"/>
  <c r="C14" i="4"/>
  <c r="Y14" i="4" s="1"/>
  <c r="B14" i="4"/>
  <c r="AP28" i="4"/>
  <c r="AV28" i="4"/>
  <c r="AR28" i="4"/>
  <c r="AT28" i="4"/>
  <c r="AG28" i="4" s="1"/>
  <c r="AK11" i="4"/>
  <c r="C11" i="1"/>
  <c r="AT29" i="4" l="1"/>
  <c r="AG29" i="4" s="1"/>
  <c r="AR29" i="4"/>
  <c r="AE28" i="4"/>
  <c r="AF28" i="4"/>
  <c r="AV29" i="4"/>
  <c r="AP29" i="4"/>
  <c r="AJ12" i="4"/>
  <c r="AH12" i="4"/>
  <c r="C12" i="1"/>
  <c r="AE29" i="4" l="1"/>
  <c r="AF29" i="4"/>
  <c r="AP30" i="4"/>
  <c r="AR34" i="4" s="1"/>
  <c r="AR30" i="4"/>
  <c r="AT30" i="4"/>
  <c r="AG30" i="4" s="1"/>
  <c r="AV30" i="4"/>
  <c r="AR32" i="4" l="1"/>
  <c r="AT32" i="4"/>
  <c r="AG32" i="4" s="1"/>
  <c r="AT31" i="4"/>
  <c r="AG31" i="4" s="1"/>
  <c r="AV31" i="4"/>
  <c r="AR31" i="4"/>
  <c r="AF31" i="4" s="1"/>
  <c r="AV32" i="4"/>
  <c r="AT35" i="4"/>
  <c r="AG35" i="4" s="1"/>
  <c r="AE34" i="4"/>
  <c r="AF34" i="4"/>
  <c r="AF32" i="4"/>
  <c r="AE32" i="4"/>
  <c r="AE30" i="4"/>
  <c r="AF30" i="4"/>
  <c r="AV35" i="4"/>
  <c r="AT36" i="4"/>
  <c r="AG36" i="4" s="1"/>
  <c r="AR35" i="4"/>
  <c r="AV33" i="4"/>
  <c r="AT34" i="4"/>
  <c r="AG34" i="4" s="1"/>
  <c r="AT33" i="4"/>
  <c r="AG33" i="4" s="1"/>
  <c r="AR33" i="4"/>
  <c r="AV34" i="4"/>
  <c r="AI12" i="4"/>
  <c r="AK12" i="4"/>
  <c r="AE31" i="4" l="1"/>
  <c r="AF33" i="4"/>
  <c r="AE33" i="4"/>
  <c r="AF35" i="4"/>
  <c r="AE35" i="4"/>
  <c r="AK13" i="4"/>
  <c r="AH13" i="4"/>
  <c r="AI13" i="4"/>
  <c r="AK14" i="4"/>
  <c r="AI14" i="4"/>
  <c r="C13" i="1"/>
  <c r="C14" i="1"/>
  <c r="AJ13" i="4"/>
  <c r="C15" i="1" l="1"/>
  <c r="AJ14" i="4"/>
  <c r="AH14" i="4"/>
  <c r="AJ15" i="4" l="1"/>
  <c r="AH15" i="4"/>
  <c r="C15" i="4" s="1"/>
  <c r="E15" i="4" l="1"/>
  <c r="Y15" i="4"/>
  <c r="K36" i="4"/>
  <c r="AB36" i="4" s="1"/>
  <c r="L36" i="4" l="1"/>
  <c r="J44" i="4" l="1"/>
  <c r="L44" i="4" l="1"/>
  <c r="AA44" i="4"/>
  <c r="AY48" i="4"/>
  <c r="AZ48" i="4" s="1"/>
  <c r="BB48" i="4" s="1"/>
  <c r="AY49" i="4" l="1"/>
  <c r="AZ49" i="4" s="1"/>
  <c r="BB49" i="4" s="1"/>
  <c r="AW48" i="4" l="1"/>
  <c r="AX48" i="4" s="1"/>
  <c r="BA48" i="4" s="1"/>
  <c r="AY50" i="4"/>
  <c r="AZ50" i="4" s="1"/>
  <c r="BB50" i="4" s="1"/>
  <c r="AY51" i="4" l="1"/>
  <c r="AZ51" i="4" s="1"/>
  <c r="BB51" i="4" s="1"/>
  <c r="AY52" i="4" l="1"/>
  <c r="AZ52" i="4" s="1"/>
  <c r="BB52" i="4" s="1"/>
  <c r="AW49" i="4" l="1"/>
  <c r="AX49" i="4" s="1"/>
  <c r="BA49" i="4" s="1"/>
  <c r="AY53" i="4"/>
  <c r="AZ53" i="4" s="1"/>
  <c r="BB53" i="4" s="1"/>
  <c r="AY54" i="4" l="1"/>
  <c r="AZ54" i="4" s="1"/>
  <c r="BB54" i="4" s="1"/>
  <c r="AW50" i="4" l="1"/>
  <c r="AX50" i="4" s="1"/>
  <c r="BA50" i="4" s="1"/>
  <c r="AY55" i="4"/>
  <c r="AZ55" i="4" s="1"/>
  <c r="BB55" i="4" s="1"/>
  <c r="AY56" i="4" l="1"/>
  <c r="AZ56" i="4" s="1"/>
  <c r="BB56" i="4" s="1"/>
  <c r="AY57" i="4" l="1"/>
  <c r="AZ57" i="4" s="1"/>
  <c r="BB57" i="4" s="1"/>
  <c r="AW51" i="4" l="1"/>
  <c r="AX51" i="4" s="1"/>
  <c r="BA51" i="4" s="1"/>
  <c r="AY58" i="4"/>
  <c r="AZ58" i="4" s="1"/>
  <c r="BB58" i="4" s="1"/>
  <c r="AY60" i="4" l="1"/>
  <c r="AZ60" i="4" s="1"/>
  <c r="BB60" i="4" s="1"/>
  <c r="AW52" i="4" l="1"/>
  <c r="AX52" i="4" s="1"/>
  <c r="BA52" i="4" s="1"/>
  <c r="AY62" i="4" l="1"/>
  <c r="AZ62" i="4" s="1"/>
  <c r="BB62" i="4" s="1"/>
  <c r="AW53" i="4" l="1"/>
  <c r="AX53" i="4" s="1"/>
  <c r="BA53" i="4" s="1"/>
  <c r="AY63" i="4"/>
  <c r="AZ63" i="4" s="1"/>
  <c r="BB63" i="4" s="1"/>
  <c r="AY64" i="4" l="1"/>
  <c r="AZ64" i="4" s="1"/>
  <c r="BB64" i="4" s="1"/>
  <c r="AY65" i="4" l="1"/>
  <c r="AZ65" i="4" s="1"/>
  <c r="BB65" i="4" s="1"/>
  <c r="AW54" i="4" l="1"/>
  <c r="AX54" i="4" s="1"/>
  <c r="BA54" i="4" s="1"/>
  <c r="AY66" i="4"/>
  <c r="AZ66" i="4" s="1"/>
  <c r="BB66" i="4" s="1"/>
  <c r="AY67" i="4" l="1"/>
  <c r="AZ67" i="4" s="1"/>
  <c r="BB67" i="4" s="1"/>
  <c r="AY68" i="4" l="1"/>
  <c r="AZ68" i="4" s="1"/>
  <c r="BB68" i="4" s="1"/>
  <c r="AW55" i="4" l="1"/>
  <c r="AX55" i="4" s="1"/>
  <c r="BA55" i="4" s="1"/>
  <c r="AY69" i="4"/>
  <c r="AZ69" i="4" s="1"/>
  <c r="BB69" i="4" s="1"/>
  <c r="AY70" i="4" l="1"/>
  <c r="AZ70" i="4" s="1"/>
  <c r="BB70" i="4" s="1"/>
  <c r="AY71" i="4" l="1"/>
  <c r="AZ71" i="4" s="1"/>
  <c r="BB71" i="4" s="1"/>
  <c r="AW56" i="4" l="1"/>
  <c r="AX56" i="4" s="1"/>
  <c r="BA56" i="4" s="1"/>
  <c r="AY72" i="4"/>
  <c r="AZ72" i="4" s="1"/>
  <c r="BB72" i="4" s="1"/>
  <c r="AY73" i="4" l="1"/>
  <c r="AZ73" i="4" s="1"/>
  <c r="BB73" i="4" s="1"/>
  <c r="AW57" i="4" l="1"/>
  <c r="AX57" i="4" s="1"/>
  <c r="BA57" i="4" s="1"/>
  <c r="AY74" i="4"/>
  <c r="AZ74" i="4" s="1"/>
  <c r="BB74" i="4" s="1"/>
  <c r="AY75" i="4" l="1"/>
  <c r="AZ75" i="4" s="1"/>
  <c r="BB75" i="4" s="1"/>
  <c r="AY76" i="4" l="1"/>
  <c r="AZ76" i="4" s="1"/>
  <c r="BB76" i="4" s="1"/>
  <c r="AY77" i="4" l="1"/>
  <c r="AZ77" i="4" s="1"/>
  <c r="BB77" i="4" s="1"/>
  <c r="AW58" i="4"/>
  <c r="AX58" i="4" s="1"/>
  <c r="BA58" i="4" s="1"/>
  <c r="AY78" i="4" l="1"/>
  <c r="AZ78" i="4" s="1"/>
  <c r="BB78" i="4" s="1"/>
  <c r="AW59" i="4"/>
  <c r="AX59" i="4" s="1"/>
  <c r="BA59" i="4" s="1"/>
  <c r="AY79" i="4" l="1"/>
  <c r="AZ79" i="4" s="1"/>
  <c r="BB79" i="4" s="1"/>
  <c r="AY80" i="4" l="1"/>
  <c r="AZ80" i="4" s="1"/>
  <c r="BB80" i="4" s="1"/>
  <c r="AW60" i="4" l="1"/>
  <c r="AX60" i="4" s="1"/>
  <c r="BA60" i="4" s="1"/>
  <c r="AY81" i="4"/>
  <c r="AZ81" i="4" s="1"/>
  <c r="BB81" i="4" s="1"/>
  <c r="AY82" i="4" l="1"/>
  <c r="AZ82" i="4" s="1"/>
  <c r="BB82" i="4" s="1"/>
  <c r="AW61" i="4"/>
  <c r="AX61" i="4" s="1"/>
  <c r="BA61" i="4" s="1"/>
  <c r="AY83" i="4" l="1"/>
  <c r="AZ83" i="4" s="1"/>
  <c r="BB83" i="4" s="1"/>
  <c r="AY59" i="4"/>
  <c r="AZ59" i="4" s="1"/>
  <c r="BB59" i="4" s="1"/>
  <c r="AY84" i="4" l="1"/>
  <c r="AZ84" i="4" s="1"/>
  <c r="BB84" i="4" s="1"/>
  <c r="AY85" i="4" l="1"/>
  <c r="AZ85" i="4" s="1"/>
  <c r="BB85" i="4" s="1"/>
  <c r="AY86" i="4" l="1"/>
  <c r="AZ86" i="4" s="1"/>
  <c r="BB86" i="4" s="1"/>
  <c r="AW62" i="4"/>
  <c r="AX62" i="4" s="1"/>
  <c r="BA62" i="4" s="1"/>
  <c r="AY87" i="4" l="1"/>
  <c r="AZ87" i="4" s="1"/>
  <c r="BB87" i="4" s="1"/>
  <c r="AY88" i="4" l="1"/>
  <c r="AZ88" i="4" s="1"/>
  <c r="BB88" i="4" s="1"/>
  <c r="AW63" i="4" l="1"/>
  <c r="AX63" i="4" s="1"/>
  <c r="BA63" i="4" s="1"/>
  <c r="AY89" i="4"/>
  <c r="AZ89" i="4" s="1"/>
  <c r="BB89" i="4" s="1"/>
  <c r="AY61" i="4"/>
  <c r="AZ61" i="4" s="1"/>
  <c r="BB61" i="4" s="1"/>
  <c r="AY90" i="4" l="1"/>
  <c r="AZ90" i="4" s="1"/>
  <c r="BB90" i="4" s="1"/>
  <c r="AY91" i="4" l="1"/>
  <c r="AZ91" i="4" s="1"/>
  <c r="BB91" i="4" s="1"/>
  <c r="AW64" i="4"/>
  <c r="AX64" i="4" s="1"/>
  <c r="BA64" i="4" s="1"/>
  <c r="AY92" i="4" l="1"/>
  <c r="AZ92" i="4" s="1"/>
  <c r="BB92" i="4" s="1"/>
  <c r="AY93" i="4" l="1"/>
  <c r="AZ93" i="4" s="1"/>
  <c r="BB93" i="4" s="1"/>
  <c r="AW65" i="4" l="1"/>
  <c r="AX65" i="4" s="1"/>
  <c r="BA65" i="4" s="1"/>
  <c r="AY94" i="4"/>
  <c r="AZ94" i="4" s="1"/>
  <c r="BB94" i="4" s="1"/>
  <c r="AY95" i="4" l="1"/>
  <c r="AZ95" i="4" s="1"/>
  <c r="BB95" i="4" s="1"/>
  <c r="AY96" i="4" l="1"/>
  <c r="AZ96" i="4" s="1"/>
  <c r="BB96" i="4" s="1"/>
  <c r="AY97" i="4" l="1"/>
  <c r="AZ97" i="4" s="1"/>
  <c r="BB97" i="4" s="1"/>
  <c r="AY98" i="4" l="1"/>
  <c r="AZ98" i="4" s="1"/>
  <c r="BB98" i="4" s="1"/>
  <c r="AY99" i="4" l="1"/>
  <c r="AZ99" i="4" s="1"/>
  <c r="BB99" i="4" s="1"/>
  <c r="AY100" i="4" l="1"/>
  <c r="AZ100" i="4" s="1"/>
  <c r="BB100" i="4" s="1"/>
  <c r="AY101" i="4"/>
  <c r="AZ101" i="4" s="1"/>
  <c r="BB101" i="4" s="1"/>
  <c r="C11" i="4" l="1"/>
  <c r="BA11" i="4"/>
  <c r="J11" i="4" l="1"/>
  <c r="AA11" i="4" s="1"/>
  <c r="Y11" i="4"/>
  <c r="E11" i="4"/>
  <c r="V11" i="4" s="1"/>
  <c r="BB11" i="4"/>
  <c r="AW12" i="4" l="1"/>
  <c r="L11" i="4"/>
  <c r="P11" i="4" l="1"/>
  <c r="E11" i="1" s="1"/>
  <c r="AY12" i="4"/>
  <c r="AO12" i="4"/>
  <c r="A11" i="4"/>
  <c r="O11" i="4" s="1"/>
  <c r="Q11" i="4" s="1"/>
  <c r="M11" i="4"/>
  <c r="X11" i="4" s="1"/>
  <c r="W11" i="4"/>
  <c r="AD12" i="4" l="1"/>
  <c r="K12" i="4" s="1"/>
  <c r="AB12" i="4" s="1"/>
  <c r="I12" i="4"/>
  <c r="D12" i="1" s="1"/>
  <c r="B11" i="1"/>
  <c r="T12" i="4"/>
  <c r="G11" i="1"/>
  <c r="AZ12" i="4" l="1"/>
  <c r="AC12" i="4" s="1"/>
  <c r="U12" i="4"/>
  <c r="N11" i="4"/>
  <c r="AX12" i="4"/>
  <c r="BA12" i="4" l="1"/>
  <c r="C12" i="4"/>
  <c r="BB12" i="4"/>
  <c r="J12" i="4" l="1"/>
  <c r="AA12" i="4" s="1"/>
  <c r="Y12" i="4"/>
  <c r="A12" i="4" s="1"/>
  <c r="L12" i="4" l="1"/>
  <c r="P12" i="4" s="1"/>
  <c r="E12" i="1" s="1"/>
  <c r="AW13" i="4"/>
  <c r="V12" i="4"/>
  <c r="AY13" i="4" l="1"/>
  <c r="W12" i="4"/>
  <c r="AO13" i="4"/>
  <c r="M12" i="4"/>
  <c r="X12" i="4" s="1"/>
  <c r="AD13" i="4" l="1"/>
  <c r="T13" i="4"/>
  <c r="U13" i="4" s="1"/>
  <c r="G12" i="1"/>
  <c r="I13" i="4"/>
  <c r="D13" i="1" s="1"/>
  <c r="B12" i="1"/>
  <c r="AZ13" i="4" l="1"/>
  <c r="AC13" i="4" s="1"/>
  <c r="N12" i="4"/>
  <c r="O12" i="4" s="1"/>
  <c r="Q12" i="4" s="1"/>
  <c r="AX13" i="4"/>
  <c r="D13" i="4" s="1"/>
  <c r="Z13" i="4" s="1"/>
  <c r="E13" i="4" l="1"/>
  <c r="BB13" i="4"/>
  <c r="BA13" i="4"/>
  <c r="K13" i="4" l="1"/>
  <c r="AB13" i="4" s="1"/>
  <c r="J13" i="4"/>
  <c r="AA13" i="4" s="1"/>
  <c r="V13" i="4"/>
  <c r="A13" i="4" l="1"/>
  <c r="L13" i="4"/>
  <c r="AW14" i="4"/>
  <c r="AO14" i="4"/>
  <c r="W13" i="4"/>
  <c r="M13" i="4"/>
  <c r="X13" i="4" s="1"/>
  <c r="AD14" i="4" l="1"/>
  <c r="P13" i="4"/>
  <c r="E13" i="1" s="1"/>
  <c r="AY14" i="4"/>
  <c r="I14" i="4"/>
  <c r="D14" i="1" s="1"/>
  <c r="B13" i="1"/>
  <c r="T14" i="4"/>
  <c r="G13" i="1"/>
  <c r="AZ14" i="4" l="1"/>
  <c r="AC14" i="4" s="1"/>
  <c r="U14" i="4"/>
  <c r="N13" i="4"/>
  <c r="O13" i="4" s="1"/>
  <c r="Q13" i="4" s="1"/>
  <c r="AX14" i="4"/>
  <c r="D14" i="4" s="1"/>
  <c r="Z14" i="4" s="1"/>
  <c r="BB14" i="4" l="1"/>
  <c r="E14" i="4"/>
  <c r="K14" i="4"/>
  <c r="AB14" i="4" s="1"/>
  <c r="BA14" i="4"/>
  <c r="J14" i="4"/>
  <c r="AA14" i="4" s="1"/>
  <c r="V14" i="4" l="1"/>
  <c r="AW15" i="4" l="1"/>
  <c r="A14" i="4"/>
  <c r="L14" i="4"/>
  <c r="P14" i="4" l="1"/>
  <c r="E14" i="1" s="1"/>
  <c r="B14" i="1"/>
  <c r="AO15" i="4"/>
  <c r="W14" i="4"/>
  <c r="M14" i="4"/>
  <c r="X14" i="4" s="1"/>
  <c r="AY15" i="4"/>
  <c r="AC15" i="4" l="1"/>
  <c r="J15" i="4" s="1"/>
  <c r="AA15" i="4" s="1"/>
  <c r="I15" i="4"/>
  <c r="D15" i="1" s="1"/>
  <c r="O14" i="4"/>
  <c r="Q14" i="4" s="1"/>
  <c r="G14" i="1"/>
  <c r="N14" i="4" l="1"/>
  <c r="T15" i="4"/>
  <c r="AZ15" i="4" l="1"/>
  <c r="U15" i="4"/>
  <c r="AX15" i="4"/>
  <c r="AI15" i="4" s="1"/>
  <c r="D15" i="4" s="1"/>
  <c r="Z15" i="4" s="1"/>
  <c r="AK15" i="4" l="1"/>
  <c r="AD15" i="4" s="1"/>
  <c r="BB15" i="4"/>
  <c r="BA15" i="4"/>
  <c r="L15" i="4" l="1"/>
  <c r="P15" i="4" s="1"/>
  <c r="E15" i="1" s="1"/>
  <c r="K15" i="4" l="1"/>
  <c r="AB15" i="4" s="1"/>
  <c r="M15" i="4"/>
  <c r="X15" i="4" s="1"/>
  <c r="T16" i="4" s="1"/>
  <c r="U16" i="4" s="1"/>
  <c r="AN16" i="4"/>
  <c r="AO16" i="4"/>
  <c r="W15" i="4"/>
  <c r="AW16" i="4"/>
  <c r="V15" i="4"/>
  <c r="AD16" i="4" l="1"/>
  <c r="C16" i="4"/>
  <c r="B16" i="4"/>
  <c r="C16" i="1" s="1"/>
  <c r="A15" i="4"/>
  <c r="B15" i="1" s="1"/>
  <c r="AY16" i="4"/>
  <c r="AZ16" i="4" s="1"/>
  <c r="AC16" i="4" s="1"/>
  <c r="AO17" i="4"/>
  <c r="G15" i="1"/>
  <c r="AN17" i="4"/>
  <c r="I16" i="4"/>
  <c r="D16" i="1" s="1"/>
  <c r="AI16" i="4"/>
  <c r="AK16" i="4"/>
  <c r="AH16" i="4"/>
  <c r="AJ16" i="4"/>
  <c r="N15" i="4"/>
  <c r="AX16" i="4"/>
  <c r="D16" i="4" s="1"/>
  <c r="Z16" i="4" s="1"/>
  <c r="I17" i="4" l="1"/>
  <c r="D17" i="1" s="1"/>
  <c r="AC17" i="4"/>
  <c r="E16" i="4"/>
  <c r="Y16" i="4"/>
  <c r="C17" i="4"/>
  <c r="B17" i="4"/>
  <c r="C17" i="1" s="1"/>
  <c r="J16" i="4"/>
  <c r="O15" i="4"/>
  <c r="Q15" i="4" s="1"/>
  <c r="AH17" i="4"/>
  <c r="AJ17" i="4"/>
  <c r="BB16" i="4"/>
  <c r="BA16" i="4"/>
  <c r="E17" i="4" l="1"/>
  <c r="Y17" i="4"/>
  <c r="L16" i="4"/>
  <c r="P16" i="4" s="1"/>
  <c r="E16" i="1" s="1"/>
  <c r="AA16" i="4"/>
  <c r="K16" i="4"/>
  <c r="AB16" i="4" s="1"/>
  <c r="V16" i="4"/>
  <c r="AY17" i="4"/>
  <c r="W16" i="4" l="1"/>
  <c r="A16" i="4"/>
  <c r="J17" i="4"/>
  <c r="AA17" i="4" s="1"/>
  <c r="M16" i="4"/>
  <c r="AW17" i="4"/>
  <c r="G16" i="1" l="1"/>
  <c r="X16" i="4"/>
  <c r="T17" i="4" s="1"/>
  <c r="U17" i="4" s="1"/>
  <c r="B16" i="1"/>
  <c r="AK17" i="4" l="1"/>
  <c r="AZ17" i="4"/>
  <c r="AD17" i="4" s="1"/>
  <c r="N16" i="4"/>
  <c r="O16" i="4" s="1"/>
  <c r="Q16" i="4" s="1"/>
  <c r="AX17" i="4"/>
  <c r="D17" i="4" s="1"/>
  <c r="Z17" i="4" s="1"/>
  <c r="L17" i="4"/>
  <c r="BB17" i="4" l="1"/>
  <c r="BA17" i="4"/>
  <c r="AI17" i="4"/>
  <c r="AO18" i="4"/>
  <c r="W17" i="4"/>
  <c r="AN18" i="4"/>
  <c r="AC18" i="4" l="1"/>
  <c r="K17" i="4"/>
  <c r="AB17" i="4" s="1"/>
  <c r="P17" i="4"/>
  <c r="E17" i="1" s="1"/>
  <c r="D18" i="4"/>
  <c r="Z18" i="4" s="1"/>
  <c r="B18" i="4"/>
  <c r="C18" i="1" s="1"/>
  <c r="I18" i="4"/>
  <c r="D18" i="1" s="1"/>
  <c r="AH18" i="4"/>
  <c r="AJ18" i="4"/>
  <c r="A17" i="4" l="1"/>
  <c r="E18" i="4"/>
  <c r="AY18" i="4"/>
  <c r="V17" i="4"/>
  <c r="M17" i="4"/>
  <c r="X17" i="4" s="1"/>
  <c r="AW18" i="4"/>
  <c r="B17" i="1" l="1"/>
  <c r="G17" i="1"/>
  <c r="T18" i="4"/>
  <c r="AZ18" i="4" l="1"/>
  <c r="AD18" i="4" s="1"/>
  <c r="U18" i="4"/>
  <c r="N17" i="4"/>
  <c r="O17" i="4" s="1"/>
  <c r="Q17" i="4" s="1"/>
  <c r="AX18" i="4"/>
  <c r="C18" i="4" l="1"/>
  <c r="AI18" i="4"/>
  <c r="K18" i="4" s="1"/>
  <c r="AB18" i="4" s="1"/>
  <c r="BA18" i="4"/>
  <c r="AK18" i="4"/>
  <c r="BB18" i="4"/>
  <c r="J18" i="4" l="1"/>
  <c r="AA18" i="4" s="1"/>
  <c r="Y18" i="4"/>
  <c r="L18" i="4"/>
  <c r="P18" i="4" s="1"/>
  <c r="E18" i="1" s="1"/>
  <c r="A18" i="4" l="1"/>
  <c r="V18" i="4"/>
  <c r="AW19" i="4"/>
  <c r="AO19" i="4"/>
  <c r="M18" i="4"/>
  <c r="X18" i="4" s="1"/>
  <c r="W18" i="4"/>
  <c r="AN19" i="4"/>
  <c r="AY19" i="4"/>
  <c r="AC19" i="4" l="1"/>
  <c r="D19" i="4"/>
  <c r="Z19" i="4" s="1"/>
  <c r="B19" i="4"/>
  <c r="C19" i="1" s="1"/>
  <c r="I19" i="4"/>
  <c r="D19" i="1" s="1"/>
  <c r="AJ19" i="4"/>
  <c r="AH19" i="4"/>
  <c r="G18" i="1"/>
  <c r="T19" i="4"/>
  <c r="AZ19" i="4" l="1"/>
  <c r="AD19" i="4" s="1"/>
  <c r="U19" i="4"/>
  <c r="N18" i="4"/>
  <c r="O18" i="4" s="1"/>
  <c r="Q18" i="4" s="1"/>
  <c r="AX19" i="4"/>
  <c r="AK19" i="4"/>
  <c r="AI19" i="4"/>
  <c r="K19" i="4" s="1"/>
  <c r="AB19" i="4" s="1"/>
  <c r="BB19" i="4" l="1"/>
  <c r="BA19" i="4"/>
  <c r="C19" i="4"/>
  <c r="E19" i="4" l="1"/>
  <c r="Y19" i="4"/>
  <c r="J19" i="4"/>
  <c r="AN20" i="4"/>
  <c r="AH20" i="4" s="1"/>
  <c r="AO20" i="4"/>
  <c r="L19" i="4" l="1"/>
  <c r="AA19" i="4"/>
  <c r="AD20" i="4"/>
  <c r="W19" i="4"/>
  <c r="P19" i="4"/>
  <c r="E19" i="1" s="1"/>
  <c r="AK20" i="4"/>
  <c r="D20" i="4"/>
  <c r="Z20" i="4" s="1"/>
  <c r="B20" i="4"/>
  <c r="C20" i="1" s="1"/>
  <c r="A19" i="4"/>
  <c r="M19" i="4"/>
  <c r="X19" i="4" s="1"/>
  <c r="T20" i="4" s="1"/>
  <c r="U20" i="4" s="1"/>
  <c r="AJ20" i="4"/>
  <c r="AN21" i="4"/>
  <c r="B21" i="4" s="1"/>
  <c r="AI20" i="4"/>
  <c r="AO21" i="4"/>
  <c r="V19" i="4"/>
  <c r="AW20" i="4"/>
  <c r="AY20" i="4"/>
  <c r="I20" i="4"/>
  <c r="D20" i="1" s="1"/>
  <c r="I21" i="4" l="1"/>
  <c r="D21" i="1" s="1"/>
  <c r="AC21" i="4"/>
  <c r="AH21" i="4"/>
  <c r="G19" i="1"/>
  <c r="N19" i="4"/>
  <c r="O19" i="4" s="1"/>
  <c r="Q19" i="4" s="1"/>
  <c r="C21" i="1"/>
  <c r="D21" i="4"/>
  <c r="Z21" i="4" s="1"/>
  <c r="AI21" i="4"/>
  <c r="AK21" i="4"/>
  <c r="AJ21" i="4"/>
  <c r="AN22" i="4"/>
  <c r="B22" i="4" s="1"/>
  <c r="C22" i="1" s="1"/>
  <c r="AO22" i="4"/>
  <c r="AZ20" i="4"/>
  <c r="AC20" i="4" s="1"/>
  <c r="AX20" i="4"/>
  <c r="N20" i="4"/>
  <c r="I22" i="4" l="1"/>
  <c r="D22" i="1" s="1"/>
  <c r="AC22" i="4"/>
  <c r="AN23" i="4"/>
  <c r="AK23" i="4" s="1"/>
  <c r="AO23" i="4"/>
  <c r="I23" i="4" s="1"/>
  <c r="D23" i="1" s="1"/>
  <c r="AJ22" i="4"/>
  <c r="C23" i="4"/>
  <c r="C20" i="4"/>
  <c r="E21" i="4"/>
  <c r="AK22" i="4"/>
  <c r="D22" i="4"/>
  <c r="Z22" i="4" s="1"/>
  <c r="AI22" i="4"/>
  <c r="AH22" i="4"/>
  <c r="AO24" i="4"/>
  <c r="AN24" i="4"/>
  <c r="BA20" i="4"/>
  <c r="BB20" i="4"/>
  <c r="AJ23" i="4" l="1"/>
  <c r="AH23" i="4"/>
  <c r="AI23" i="4"/>
  <c r="B23" i="4"/>
  <c r="C23" i="1" s="1"/>
  <c r="AD24" i="4"/>
  <c r="E23" i="4"/>
  <c r="Y23" i="4"/>
  <c r="E20" i="4"/>
  <c r="Y20" i="4"/>
  <c r="AD23" i="4"/>
  <c r="J20" i="4"/>
  <c r="AA20" i="4" s="1"/>
  <c r="B25" i="4"/>
  <c r="D24" i="4"/>
  <c r="Z24" i="4" s="1"/>
  <c r="E22" i="4"/>
  <c r="B24" i="4"/>
  <c r="C24" i="1" s="1"/>
  <c r="K20" i="4"/>
  <c r="AB20" i="4" s="1"/>
  <c r="I24" i="4"/>
  <c r="D24" i="1" s="1"/>
  <c r="V20" i="4"/>
  <c r="L20" i="4" l="1"/>
  <c r="P20" i="4" s="1"/>
  <c r="E20" i="1" s="1"/>
  <c r="A20" i="4"/>
  <c r="M20" i="4"/>
  <c r="AY21" i="4"/>
  <c r="AW21" i="4"/>
  <c r="W20" i="4" l="1"/>
  <c r="X20" i="4"/>
  <c r="T21" i="4" s="1"/>
  <c r="U21" i="4" s="1"/>
  <c r="G20" i="1"/>
  <c r="O20" i="4"/>
  <c r="Q20" i="4" s="1"/>
  <c r="AZ21" i="4" l="1"/>
  <c r="AX21" i="4"/>
  <c r="AD21" i="4" l="1"/>
  <c r="K21" i="4" s="1"/>
  <c r="AB21" i="4" s="1"/>
  <c r="V21" i="4"/>
  <c r="C21" i="4"/>
  <c r="Y21" i="4" s="1"/>
  <c r="BA21" i="4"/>
  <c r="BB21" i="4"/>
  <c r="J21" i="4" l="1"/>
  <c r="AA21" i="4" s="1"/>
  <c r="L21" i="4"/>
  <c r="AW22" i="4"/>
  <c r="A21" i="4" l="1"/>
  <c r="O21" i="4" s="1"/>
  <c r="Q21" i="4" s="1"/>
  <c r="P21" i="4"/>
  <c r="E21" i="1" s="1"/>
  <c r="W21" i="4"/>
  <c r="M21" i="4"/>
  <c r="X21" i="4" s="1"/>
  <c r="T22" i="4" s="1"/>
  <c r="U22" i="4" s="1"/>
  <c r="AY22" i="4"/>
  <c r="G21" i="1" l="1"/>
  <c r="N21" i="4"/>
  <c r="N22" i="4"/>
  <c r="AZ22" i="4"/>
  <c r="AD22" i="4" s="1"/>
  <c r="AX22" i="4"/>
  <c r="C22" i="4" s="1"/>
  <c r="Y22" i="4" s="1"/>
  <c r="BB22" i="4" l="1"/>
  <c r="K22" i="4"/>
  <c r="AB22" i="4" s="1"/>
  <c r="BA22" i="4"/>
  <c r="V22" i="4"/>
  <c r="J22" i="4" l="1"/>
  <c r="AA22" i="4" s="1"/>
  <c r="AW23" i="4"/>
  <c r="AI24" i="4"/>
  <c r="K24" i="4" s="1"/>
  <c r="AB24" i="4" s="1"/>
  <c r="AK24" i="4"/>
  <c r="A22" i="4" l="1"/>
  <c r="L22" i="4"/>
  <c r="P22" i="4" s="1"/>
  <c r="E22" i="1" s="1"/>
  <c r="AY23" i="4" l="1"/>
  <c r="M22" i="4"/>
  <c r="W22" i="4"/>
  <c r="O22" i="4"/>
  <c r="Q22" i="4" s="1"/>
  <c r="X22" i="4" l="1"/>
  <c r="T23" i="4" s="1"/>
  <c r="U23" i="4" s="1"/>
  <c r="G22" i="1"/>
  <c r="I25" i="4"/>
  <c r="D25" i="1" s="1"/>
  <c r="AZ23" i="4" l="1"/>
  <c r="AX23" i="4"/>
  <c r="D23" i="4" s="1"/>
  <c r="Z23" i="4" s="1"/>
  <c r="AC23" i="4" l="1"/>
  <c r="J23" i="4" s="1"/>
  <c r="AA23" i="4" s="1"/>
  <c r="BA23" i="4"/>
  <c r="BB23" i="4"/>
  <c r="V23" i="4"/>
  <c r="AH25" i="4"/>
  <c r="C25" i="4" s="1"/>
  <c r="Y25" i="4" s="1"/>
  <c r="AJ25" i="4"/>
  <c r="AC25" i="4" s="1"/>
  <c r="K23" i="4" l="1"/>
  <c r="AB23" i="4" s="1"/>
  <c r="L23" i="4"/>
  <c r="AW24" i="4"/>
  <c r="P23" i="4" l="1"/>
  <c r="E23" i="1" s="1"/>
  <c r="A23" i="4"/>
  <c r="AY24" i="4"/>
  <c r="M23" i="4"/>
  <c r="W23" i="4"/>
  <c r="AJ24" i="4"/>
  <c r="J25" i="4" l="1"/>
  <c r="AA25" i="4" s="1"/>
  <c r="G23" i="1"/>
  <c r="N23" i="4"/>
  <c r="O23" i="4" s="1"/>
  <c r="Q23" i="4" s="1"/>
  <c r="X23" i="4"/>
  <c r="T24" i="4" s="1"/>
  <c r="U24" i="4" s="1"/>
  <c r="N24" i="4" l="1"/>
  <c r="AX24" i="4"/>
  <c r="C24" i="4" s="1"/>
  <c r="AZ24" i="4"/>
  <c r="AC24" i="4" s="1"/>
  <c r="E24" i="4" l="1"/>
  <c r="Y24" i="4"/>
  <c r="BB24" i="4"/>
  <c r="AH24" i="4"/>
  <c r="BA24" i="4"/>
  <c r="J24" i="4"/>
  <c r="AA24" i="4" s="1"/>
  <c r="V24" i="4" l="1"/>
  <c r="AW25" i="4" l="1"/>
  <c r="A24" i="4"/>
  <c r="L24" i="4"/>
  <c r="P24" i="4" s="1"/>
  <c r="E24" i="1" s="1"/>
  <c r="AY25" i="4" l="1"/>
  <c r="M24" i="4"/>
  <c r="O24" i="4" s="1"/>
  <c r="Q24" i="4" s="1"/>
  <c r="W24" i="4"/>
  <c r="G24" i="1" l="1"/>
  <c r="X24" i="4"/>
  <c r="T25" i="4" s="1"/>
  <c r="U25" i="4" s="1"/>
  <c r="AZ25" i="4" l="1"/>
  <c r="AX25" i="4"/>
  <c r="AI25" i="4" l="1"/>
  <c r="D25" i="4" s="1"/>
  <c r="Z25" i="4" s="1"/>
  <c r="BA25" i="4"/>
  <c r="AK25" i="4"/>
  <c r="AD25" i="4" s="1"/>
  <c r="BB25" i="4"/>
  <c r="E25" i="4" l="1"/>
  <c r="V25" i="4" s="1"/>
  <c r="K25" i="4"/>
  <c r="AB25" i="4" s="1"/>
  <c r="A25" i="4" l="1"/>
  <c r="L25" i="4"/>
  <c r="W25" i="4" s="1"/>
  <c r="AW26" i="4"/>
  <c r="AO26" i="4"/>
  <c r="AN26" i="4"/>
  <c r="M25" i="4" l="1"/>
  <c r="X25" i="4" s="1"/>
  <c r="T26" i="4" s="1"/>
  <c r="U26" i="4" s="1"/>
  <c r="P25" i="4"/>
  <c r="E25" i="1" s="1"/>
  <c r="B26" i="4"/>
  <c r="AY26" i="4"/>
  <c r="N25" i="4"/>
  <c r="O25" i="4" s="1"/>
  <c r="Q25" i="4" s="1"/>
  <c r="AH26" i="4"/>
  <c r="C26" i="4" s="1"/>
  <c r="AJ26" i="4"/>
  <c r="AC26" i="4" s="1"/>
  <c r="I26" i="4"/>
  <c r="G25" i="1" l="1"/>
  <c r="E26" i="4"/>
  <c r="Y26" i="4"/>
  <c r="J26" i="4"/>
  <c r="AA26" i="4" s="1"/>
  <c r="AZ26" i="4"/>
  <c r="N26" i="4"/>
  <c r="AX26" i="4"/>
  <c r="L26" i="4" l="1"/>
  <c r="W26" i="4" s="1"/>
  <c r="V26" i="4"/>
  <c r="AK26" i="4"/>
  <c r="AD26" i="4" s="1"/>
  <c r="BB26" i="4"/>
  <c r="AI26" i="4"/>
  <c r="D26" i="4" s="1"/>
  <c r="Z26" i="4" s="1"/>
  <c r="BA26" i="4"/>
  <c r="AO27" i="4"/>
  <c r="AN27" i="4"/>
  <c r="M26" i="4" l="1"/>
  <c r="P26" i="4"/>
  <c r="E26" i="1" s="1"/>
  <c r="B27" i="4"/>
  <c r="I27" i="4"/>
  <c r="K26" i="4"/>
  <c r="AB26" i="4" s="1"/>
  <c r="G26" i="1"/>
  <c r="X26" i="4"/>
  <c r="T27" i="4" s="1"/>
  <c r="U27" i="4" s="1"/>
  <c r="AK27" i="4"/>
  <c r="AD27" i="4" s="1"/>
  <c r="AI27" i="4"/>
  <c r="D27" i="4" s="1"/>
  <c r="Z27" i="4" s="1"/>
  <c r="AW27" i="4"/>
  <c r="AY27" i="4" l="1"/>
  <c r="AZ27" i="4" s="1"/>
  <c r="A26" i="4"/>
  <c r="AX27" i="4"/>
  <c r="O26" i="4" l="1"/>
  <c r="Q26" i="4" s="1"/>
  <c r="K27" i="4"/>
  <c r="AB27" i="4" s="1"/>
  <c r="AH27" i="4"/>
  <c r="C27" i="4" s="1"/>
  <c r="BA27" i="4"/>
  <c r="BB27" i="4"/>
  <c r="AJ27" i="4"/>
  <c r="AC27" i="4" s="1"/>
  <c r="E27" i="4" l="1"/>
  <c r="Y27" i="4"/>
  <c r="J27" i="4"/>
  <c r="AA27" i="4" s="1"/>
  <c r="V27" i="4"/>
  <c r="L27" i="4" l="1"/>
  <c r="A27" i="4"/>
  <c r="AY28" i="4"/>
  <c r="AW28" i="4"/>
  <c r="AO28" i="4"/>
  <c r="M27" i="4"/>
  <c r="W27" i="4"/>
  <c r="AN28" i="4"/>
  <c r="P27" i="4" l="1"/>
  <c r="E27" i="1" s="1"/>
  <c r="B28" i="4"/>
  <c r="AJ28" i="4"/>
  <c r="AC28" i="4" s="1"/>
  <c r="AH28" i="4"/>
  <c r="G27" i="1"/>
  <c r="X27" i="4"/>
  <c r="T28" i="4" s="1"/>
  <c r="U28" i="4" s="1"/>
  <c r="N27" i="4"/>
  <c r="O27" i="4" s="1"/>
  <c r="Q27" i="4" s="1"/>
  <c r="I28" i="4"/>
  <c r="C28" i="4" l="1"/>
  <c r="N28" i="4"/>
  <c r="AX28" i="4"/>
  <c r="AZ28" i="4"/>
  <c r="J28" i="4" l="1"/>
  <c r="AA28" i="4" s="1"/>
  <c r="Y28" i="4"/>
  <c r="BB28" i="4"/>
  <c r="AK28" i="4"/>
  <c r="AD28" i="4" s="1"/>
  <c r="BA28" i="4"/>
  <c r="AI28" i="4"/>
  <c r="D28" i="4" s="1"/>
  <c r="Z28" i="4" s="1"/>
  <c r="E28" i="4" l="1"/>
  <c r="V28" i="4" s="1"/>
  <c r="K28" i="4"/>
  <c r="AB28" i="4" s="1"/>
  <c r="A28" i="4" l="1"/>
  <c r="L28" i="4"/>
  <c r="AW29" i="4"/>
  <c r="AO29" i="4"/>
  <c r="AY29" i="4" l="1"/>
  <c r="P28" i="4"/>
  <c r="E28" i="1" s="1"/>
  <c r="W28" i="4"/>
  <c r="M28" i="4"/>
  <c r="X28" i="4" s="1"/>
  <c r="T29" i="4" s="1"/>
  <c r="U29" i="4" s="1"/>
  <c r="AN29" i="4"/>
  <c r="O28" i="4"/>
  <c r="Q28" i="4" s="1"/>
  <c r="I29" i="4"/>
  <c r="B29" i="4" l="1"/>
  <c r="AX29" i="4"/>
  <c r="BA29" i="4" s="1"/>
  <c r="AZ29" i="4"/>
  <c r="BB29" i="4" s="1"/>
  <c r="AH29" i="4"/>
  <c r="C29" i="4" s="1"/>
  <c r="AJ29" i="4"/>
  <c r="AC29" i="4" s="1"/>
  <c r="E29" i="4" l="1"/>
  <c r="Y29" i="4"/>
  <c r="J29" i="4"/>
  <c r="AA29" i="4" s="1"/>
  <c r="AI29" i="4"/>
  <c r="D29" i="4" s="1"/>
  <c r="Z29" i="4" s="1"/>
  <c r="AK29" i="4"/>
  <c r="AD29" i="4" s="1"/>
  <c r="V29" i="4"/>
  <c r="K29" i="4" l="1"/>
  <c r="AB29" i="4" s="1"/>
  <c r="AW30" i="4"/>
  <c r="L29" i="4"/>
  <c r="P29" i="4" s="1"/>
  <c r="E29" i="1" s="1"/>
  <c r="A29" i="4" l="1"/>
  <c r="M29" i="4"/>
  <c r="X29" i="4" s="1"/>
  <c r="T30" i="4" s="1"/>
  <c r="U30" i="4" s="1"/>
  <c r="AN30" i="4"/>
  <c r="W29" i="4"/>
  <c r="AO30" i="4"/>
  <c r="AY30" i="4"/>
  <c r="B30" i="4" l="1"/>
  <c r="N29" i="4"/>
  <c r="O29" i="4" s="1"/>
  <c r="Q29" i="4" s="1"/>
  <c r="I30" i="4"/>
  <c r="AZ30" i="4"/>
  <c r="AJ30" i="4" s="1"/>
  <c r="AC30" i="4" s="1"/>
  <c r="AX30" i="4"/>
  <c r="BA30" i="4" s="1"/>
  <c r="AI30" i="4"/>
  <c r="D30" i="4" s="1"/>
  <c r="Z30" i="4" s="1"/>
  <c r="AK30" i="4"/>
  <c r="AD30" i="4" s="1"/>
  <c r="K30" i="4" l="1"/>
  <c r="AB30" i="4" s="1"/>
  <c r="AH30" i="4"/>
  <c r="C30" i="4" s="1"/>
  <c r="BB30" i="4"/>
  <c r="E30" i="4" l="1"/>
  <c r="Y30" i="4"/>
  <c r="V30" i="4"/>
  <c r="J30" i="4"/>
  <c r="AA30" i="4" s="1"/>
  <c r="AW31" i="4"/>
  <c r="A30" i="4" l="1"/>
  <c r="L30" i="4"/>
  <c r="P30" i="4" s="1"/>
  <c r="E30" i="1" s="1"/>
  <c r="AO31" i="4" l="1"/>
  <c r="M30" i="4"/>
  <c r="X30" i="4" s="1"/>
  <c r="T31" i="4" s="1"/>
  <c r="U31" i="4" s="1"/>
  <c r="W30" i="4"/>
  <c r="AN31" i="4"/>
  <c r="AY31" i="4"/>
  <c r="B31" i="4" l="1"/>
  <c r="AZ31" i="4"/>
  <c r="BB31" i="4" s="1"/>
  <c r="I31" i="4"/>
  <c r="N30" i="4"/>
  <c r="O30" i="4" s="1"/>
  <c r="Q30" i="4" s="1"/>
  <c r="AJ31" i="4"/>
  <c r="AC31" i="4" s="1"/>
  <c r="AH31" i="4"/>
  <c r="C31" i="4" s="1"/>
  <c r="Y31" i="4" s="1"/>
  <c r="AX31" i="4"/>
  <c r="BA31" i="4" s="1"/>
  <c r="AI31" i="4" l="1"/>
  <c r="D31" i="4" s="1"/>
  <c r="Z31" i="4" s="1"/>
  <c r="AK31" i="4"/>
  <c r="J31" i="4"/>
  <c r="AA31" i="4" s="1"/>
  <c r="AD31" i="4" l="1"/>
  <c r="K31" i="4" s="1"/>
  <c r="E31" i="4"/>
  <c r="AW32" i="4" s="1"/>
  <c r="V31" i="4" l="1"/>
  <c r="AB31" i="4"/>
  <c r="A31" i="4" s="1"/>
  <c r="L31" i="4"/>
  <c r="P31" i="4" s="1"/>
  <c r="E31" i="1" s="1"/>
  <c r="AO32" i="4"/>
  <c r="AN32" i="4"/>
  <c r="AY32" i="4"/>
  <c r="M31" i="4"/>
  <c r="X31" i="4" s="1"/>
  <c r="T32" i="4" s="1"/>
  <c r="U32" i="4" s="1"/>
  <c r="W31" i="4"/>
  <c r="I32" i="4" l="1"/>
  <c r="AZ32" i="4"/>
  <c r="BB32" i="4" s="1"/>
  <c r="AX32" i="4"/>
  <c r="BA32" i="4" s="1"/>
  <c r="AH32" i="4"/>
  <c r="C32" i="4" s="1"/>
  <c r="AJ32" i="4"/>
  <c r="AC32" i="4" s="1"/>
  <c r="B32" i="4"/>
  <c r="N31" i="4"/>
  <c r="O31" i="4" s="1"/>
  <c r="Q31" i="4" s="1"/>
  <c r="E32" i="4" l="1"/>
  <c r="Y32" i="4"/>
  <c r="AK32" i="4"/>
  <c r="AD32" i="4" s="1"/>
  <c r="AI32" i="4"/>
  <c r="D32" i="4" s="1"/>
  <c r="Z32" i="4" s="1"/>
  <c r="J32" i="4"/>
  <c r="AA32" i="4" s="1"/>
  <c r="V32" i="4" l="1"/>
  <c r="AW33" i="4"/>
  <c r="K32" i="4"/>
  <c r="AB32" i="4" s="1"/>
  <c r="L32" i="4"/>
  <c r="P32" i="4" s="1"/>
  <c r="E32" i="1" s="1"/>
  <c r="A32" i="4" l="1"/>
  <c r="W32" i="4"/>
  <c r="AO33" i="4"/>
  <c r="AN33" i="4"/>
  <c r="AY33" i="4"/>
  <c r="M32" i="4"/>
  <c r="X32" i="4" s="1"/>
  <c r="T33" i="4" s="1"/>
  <c r="U33" i="4" s="1"/>
  <c r="I33" i="4" l="1"/>
  <c r="B33" i="4"/>
  <c r="AX33" i="4"/>
  <c r="BA33" i="4" s="1"/>
  <c r="AZ33" i="4"/>
  <c r="BB33" i="4" s="1"/>
  <c r="AI33" i="4"/>
  <c r="D33" i="4" s="1"/>
  <c r="Z33" i="4" s="1"/>
  <c r="AK33" i="4"/>
  <c r="AD33" i="4" s="1"/>
  <c r="E33" i="4" l="1"/>
  <c r="AJ33" i="4"/>
  <c r="AC33" i="4" s="1"/>
  <c r="AH33" i="4"/>
  <c r="C33" i="4" s="1"/>
  <c r="Y33" i="4" s="1"/>
  <c r="K33" i="4"/>
  <c r="AB33" i="4" s="1"/>
  <c r="N32" i="4"/>
  <c r="O32" i="4" s="1"/>
  <c r="Q32" i="4" s="1"/>
  <c r="V33" i="4" l="1"/>
  <c r="L33" i="4"/>
  <c r="M33" i="4" l="1"/>
  <c r="X33" i="4" s="1"/>
  <c r="T34" i="4" s="1"/>
  <c r="U34" i="4" s="1"/>
  <c r="P33" i="4"/>
  <c r="E33" i="1" s="1"/>
  <c r="W33" i="4"/>
  <c r="AO34" i="4"/>
  <c r="AN34" i="4"/>
  <c r="J33" i="4"/>
  <c r="AA33" i="4" s="1"/>
  <c r="AW34" i="4"/>
  <c r="AC34" i="4" l="1"/>
  <c r="N33" i="4"/>
  <c r="AX34" i="4"/>
  <c r="BA34" i="4" s="1"/>
  <c r="D34" i="4"/>
  <c r="Z34" i="4" s="1"/>
  <c r="B34" i="4"/>
  <c r="AJ34" i="4"/>
  <c r="AK34" i="4"/>
  <c r="AH34" i="4"/>
  <c r="AI34" i="4"/>
  <c r="AN35" i="4"/>
  <c r="B35" i="4" s="1"/>
  <c r="AO35" i="4"/>
  <c r="I34" i="4"/>
  <c r="A33" i="4"/>
  <c r="O33" i="4" s="1"/>
  <c r="Q33" i="4" s="1"/>
  <c r="AY34" i="4"/>
  <c r="AZ34" i="4" s="1"/>
  <c r="AD34" i="4" s="1"/>
  <c r="I36" i="4" l="1"/>
  <c r="AD35" i="4"/>
  <c r="C34" i="4"/>
  <c r="B36" i="4"/>
  <c r="D35" i="4"/>
  <c r="Z35" i="4" s="1"/>
  <c r="I35" i="4"/>
  <c r="BB34" i="4"/>
  <c r="AH35" i="4"/>
  <c r="AI35" i="4"/>
  <c r="AJ35" i="4"/>
  <c r="AK35" i="4"/>
  <c r="J34" i="4"/>
  <c r="AA34" i="4" s="1"/>
  <c r="E34" i="4" l="1"/>
  <c r="AW35" i="4" s="1"/>
  <c r="Y34" i="4"/>
  <c r="K35" i="4"/>
  <c r="AB35" i="4" s="1"/>
  <c r="E35" i="4"/>
  <c r="V34" i="4"/>
  <c r="K34" i="4"/>
  <c r="AB34" i="4" s="1"/>
  <c r="L34" i="4"/>
  <c r="L35" i="4" l="1"/>
  <c r="AY35" i="4"/>
  <c r="P34" i="4"/>
  <c r="E34" i="1" s="1"/>
  <c r="A34" i="4"/>
  <c r="O34" i="4" s="1"/>
  <c r="Q34" i="4" s="1"/>
  <c r="AO37" i="4"/>
  <c r="AN37" i="4"/>
  <c r="W34" i="4"/>
  <c r="M34" i="4"/>
  <c r="X34" i="4" s="1"/>
  <c r="T35" i="4" s="1"/>
  <c r="U35" i="4" s="1"/>
  <c r="AD37" i="4" l="1"/>
  <c r="C37" i="4"/>
  <c r="Y37" i="4" s="1"/>
  <c r="B37" i="4"/>
  <c r="AI37" i="4"/>
  <c r="AJ37" i="4"/>
  <c r="AK37" i="4"/>
  <c r="AH37" i="4"/>
  <c r="AN38" i="4"/>
  <c r="B38" i="4" s="1"/>
  <c r="AO38" i="4"/>
  <c r="AZ35" i="4"/>
  <c r="AC35" i="4" s="1"/>
  <c r="AX35" i="4"/>
  <c r="I37" i="4"/>
  <c r="I38" i="4"/>
  <c r="AD38" i="4" l="1"/>
  <c r="BA35" i="4"/>
  <c r="C35" i="4"/>
  <c r="Y35" i="4" s="1"/>
  <c r="C38" i="4"/>
  <c r="V35" i="4"/>
  <c r="AH38" i="4"/>
  <c r="AI38" i="4"/>
  <c r="AJ38" i="4"/>
  <c r="AK38" i="4"/>
  <c r="AN39" i="4"/>
  <c r="BB35" i="4"/>
  <c r="P35" i="4" s="1"/>
  <c r="E35" i="1" s="1"/>
  <c r="AO39" i="4"/>
  <c r="W35" i="4"/>
  <c r="N34" i="4"/>
  <c r="E38" i="4" l="1"/>
  <c r="Y38" i="4"/>
  <c r="AD39" i="4"/>
  <c r="C39" i="4"/>
  <c r="B39" i="4"/>
  <c r="AH39" i="4"/>
  <c r="AI39" i="4"/>
  <c r="AJ39" i="4"/>
  <c r="AK39" i="4"/>
  <c r="AN40" i="4"/>
  <c r="B40" i="4" s="1"/>
  <c r="AO40" i="4"/>
  <c r="I39" i="4"/>
  <c r="E39" i="4" l="1"/>
  <c r="Y39" i="4"/>
  <c r="AC40" i="4"/>
  <c r="C40" i="4"/>
  <c r="Y40" i="4" s="1"/>
  <c r="AO41" i="4"/>
  <c r="AI40" i="4"/>
  <c r="AJ40" i="4"/>
  <c r="AK40" i="4"/>
  <c r="AH40" i="4"/>
  <c r="AN41" i="4"/>
  <c r="AW36" i="4"/>
  <c r="J35" i="4"/>
  <c r="AA35" i="4" s="1"/>
  <c r="I40" i="4"/>
  <c r="M35" i="4"/>
  <c r="X35" i="4" s="1"/>
  <c r="T36" i="4" s="1"/>
  <c r="U36" i="4" s="1"/>
  <c r="AC41" i="4" l="1"/>
  <c r="C41" i="4"/>
  <c r="Y41" i="4" s="1"/>
  <c r="B41" i="4"/>
  <c r="AH41" i="4"/>
  <c r="AI41" i="4"/>
  <c r="AJ41" i="4"/>
  <c r="AK41" i="4"/>
  <c r="AN42" i="4"/>
  <c r="AX36" i="4"/>
  <c r="A35" i="4"/>
  <c r="AY36" i="4"/>
  <c r="AZ36" i="4" s="1"/>
  <c r="AO42" i="4"/>
  <c r="I41" i="4"/>
  <c r="J40" i="4"/>
  <c r="AA40" i="4" s="1"/>
  <c r="I42" i="4" l="1"/>
  <c r="AD42" i="4"/>
  <c r="C42" i="4"/>
  <c r="B42" i="4"/>
  <c r="BB36" i="4"/>
  <c r="AJ36" i="4"/>
  <c r="AC36" i="4" s="1"/>
  <c r="W36" i="4"/>
  <c r="BA36" i="4"/>
  <c r="AH36" i="4"/>
  <c r="C36" i="4" s="1"/>
  <c r="Y36" i="4" s="1"/>
  <c r="AK42" i="4"/>
  <c r="AH42" i="4"/>
  <c r="AI42" i="4"/>
  <c r="AJ42" i="4"/>
  <c r="AN43" i="4"/>
  <c r="B43" i="4" s="1"/>
  <c r="V36" i="4"/>
  <c r="AO43" i="4"/>
  <c r="J41" i="4"/>
  <c r="AA41" i="4" s="1"/>
  <c r="N35" i="4"/>
  <c r="O35" i="4" s="1"/>
  <c r="Q35" i="4" s="1"/>
  <c r="E42" i="4" l="1"/>
  <c r="Y42" i="4"/>
  <c r="AD43" i="4"/>
  <c r="P36" i="4"/>
  <c r="E36" i="1" s="1"/>
  <c r="B44" i="4"/>
  <c r="D43" i="4"/>
  <c r="Z43" i="4" s="1"/>
  <c r="AH43" i="4"/>
  <c r="AJ43" i="4"/>
  <c r="AK43" i="4"/>
  <c r="AI43" i="4"/>
  <c r="I44" i="4"/>
  <c r="I43" i="4"/>
  <c r="J36" i="4" l="1"/>
  <c r="AA36" i="4" s="1"/>
  <c r="AW37" i="4"/>
  <c r="K43" i="4"/>
  <c r="AB43" i="4" s="1"/>
  <c r="M36" i="4"/>
  <c r="X36" i="4" s="1"/>
  <c r="T37" i="4" s="1"/>
  <c r="U37" i="4" s="1"/>
  <c r="AX37" i="4" l="1"/>
  <c r="A36" i="4"/>
  <c r="AY37" i="4"/>
  <c r="AZ37" i="4" s="1"/>
  <c r="AC37" i="4" s="1"/>
  <c r="BA37" i="4" l="1"/>
  <c r="D37" i="4"/>
  <c r="Z37" i="4" s="1"/>
  <c r="BB37" i="4"/>
  <c r="N36" i="4"/>
  <c r="O36" i="4" s="1"/>
  <c r="Q36" i="4" s="1"/>
  <c r="E37" i="4" l="1"/>
  <c r="J37" i="4"/>
  <c r="AA37" i="4" s="1"/>
  <c r="K37" i="4" l="1"/>
  <c r="AB37" i="4" s="1"/>
  <c r="A37" i="4" l="1"/>
  <c r="V37" i="4"/>
  <c r="AW38" i="4"/>
  <c r="L37" i="4"/>
  <c r="P37" i="4" s="1"/>
  <c r="E37" i="1" s="1"/>
  <c r="W37" i="4" l="1"/>
  <c r="AY38" i="4"/>
  <c r="M37" i="4"/>
  <c r="X37" i="4" s="1"/>
  <c r="T38" i="4" s="1"/>
  <c r="U38" i="4" s="1"/>
  <c r="AX38" i="4" l="1"/>
  <c r="AZ38" i="4"/>
  <c r="AC38" i="4" s="1"/>
  <c r="N37" i="4"/>
  <c r="O37" i="4" s="1"/>
  <c r="Q37" i="4" s="1"/>
  <c r="BA38" i="4" l="1"/>
  <c r="D38" i="4"/>
  <c r="Z38" i="4" s="1"/>
  <c r="V38" i="4"/>
  <c r="BB38" i="4"/>
  <c r="J38" i="4"/>
  <c r="AA38" i="4" s="1"/>
  <c r="K38" i="4" l="1"/>
  <c r="AB38" i="4" s="1"/>
  <c r="AW39" i="4"/>
  <c r="L38" i="4"/>
  <c r="P38" i="4" s="1"/>
  <c r="E38" i="1" s="1"/>
  <c r="A38" i="4" l="1"/>
  <c r="W38" i="4"/>
  <c r="AY39" i="4"/>
  <c r="M38" i="4"/>
  <c r="X38" i="4" s="1"/>
  <c r="T39" i="4" s="1"/>
  <c r="U39" i="4" s="1"/>
  <c r="AX39" i="4" l="1"/>
  <c r="AZ39" i="4"/>
  <c r="AC39" i="4" s="1"/>
  <c r="N38" i="4"/>
  <c r="O38" i="4" s="1"/>
  <c r="Q38" i="4" s="1"/>
  <c r="BA39" i="4" l="1"/>
  <c r="D39" i="4"/>
  <c r="Z39" i="4" s="1"/>
  <c r="V39" i="4"/>
  <c r="BB39" i="4"/>
  <c r="J39" i="4"/>
  <c r="AA39" i="4" s="1"/>
  <c r="K39" i="4" l="1"/>
  <c r="AB39" i="4" s="1"/>
  <c r="AW40" i="4"/>
  <c r="L39" i="4"/>
  <c r="P39" i="4" s="1"/>
  <c r="E39" i="1" s="1"/>
  <c r="A39" i="4" l="1"/>
  <c r="W39" i="4"/>
  <c r="AY40" i="4"/>
  <c r="M39" i="4"/>
  <c r="X39" i="4" s="1"/>
  <c r="T40" i="4" s="1"/>
  <c r="U40" i="4" s="1"/>
  <c r="AX40" i="4" l="1"/>
  <c r="AZ40" i="4"/>
  <c r="AD40" i="4" s="1"/>
  <c r="N39" i="4"/>
  <c r="O39" i="4" s="1"/>
  <c r="Q39" i="4" s="1"/>
  <c r="BA40" i="4" l="1"/>
  <c r="D40" i="4"/>
  <c r="Z40" i="4" s="1"/>
  <c r="BB40" i="4"/>
  <c r="E40" i="4" l="1"/>
  <c r="K40" i="4"/>
  <c r="AB40" i="4" s="1"/>
  <c r="A40" i="4" l="1"/>
  <c r="V40" i="4"/>
  <c r="AW41" i="4"/>
  <c r="L40" i="4"/>
  <c r="P40" i="4" s="1"/>
  <c r="E40" i="1" s="1"/>
  <c r="AY41" i="4" l="1"/>
  <c r="W40" i="4"/>
  <c r="M40" i="4"/>
  <c r="X40" i="4" s="1"/>
  <c r="T41" i="4" s="1"/>
  <c r="U41" i="4" s="1"/>
  <c r="AX41" i="4" l="1"/>
  <c r="AZ41" i="4"/>
  <c r="AD41" i="4" s="1"/>
  <c r="N40" i="4"/>
  <c r="O40" i="4" s="1"/>
  <c r="Q40" i="4" s="1"/>
  <c r="BA41" i="4" l="1"/>
  <c r="D41" i="4"/>
  <c r="Z41" i="4" s="1"/>
  <c r="BB41" i="4"/>
  <c r="E41" i="4" l="1"/>
  <c r="K41" i="4"/>
  <c r="AB41" i="4" s="1"/>
  <c r="A41" i="4" l="1"/>
  <c r="AW42" i="4"/>
  <c r="V41" i="4"/>
  <c r="L41" i="4"/>
  <c r="P41" i="4" s="1"/>
  <c r="E41" i="1" s="1"/>
  <c r="AY42" i="4" l="1"/>
  <c r="W41" i="4"/>
  <c r="M41" i="4"/>
  <c r="X41" i="4" s="1"/>
  <c r="T42" i="4" s="1"/>
  <c r="U42" i="4" s="1"/>
  <c r="AX42" i="4" l="1"/>
  <c r="AZ42" i="4"/>
  <c r="AC42" i="4" s="1"/>
  <c r="N41" i="4"/>
  <c r="O41" i="4" s="1"/>
  <c r="Q41" i="4" s="1"/>
  <c r="BA42" i="4" l="1"/>
  <c r="D42" i="4"/>
  <c r="Z42" i="4" s="1"/>
  <c r="V42" i="4"/>
  <c r="BB42" i="4"/>
  <c r="J42" i="4"/>
  <c r="AA42" i="4" s="1"/>
  <c r="K42" i="4" l="1"/>
  <c r="AB42" i="4" s="1"/>
  <c r="AW43" i="4"/>
  <c r="L42" i="4"/>
  <c r="P42" i="4" s="1"/>
  <c r="E42" i="1" s="1"/>
  <c r="A42" i="4" l="1"/>
  <c r="O42" i="4" s="1"/>
  <c r="Q42" i="4" s="1"/>
  <c r="W42" i="4"/>
  <c r="AY43" i="4"/>
  <c r="M42" i="4"/>
  <c r="X42" i="4" s="1"/>
  <c r="T43" i="4" s="1"/>
  <c r="U43" i="4" s="1"/>
  <c r="AZ43" i="4" l="1"/>
  <c r="AC43" i="4" s="1"/>
  <c r="AX43" i="4"/>
  <c r="N42" i="4"/>
  <c r="BA43" i="4" l="1"/>
  <c r="C43" i="4"/>
  <c r="BB43" i="4"/>
  <c r="E43" i="4" l="1"/>
  <c r="Y43" i="4"/>
  <c r="J43" i="4"/>
  <c r="AA43" i="4" s="1"/>
  <c r="V43" i="4" l="1"/>
  <c r="AW44" i="4"/>
  <c r="A43" i="4"/>
  <c r="L43" i="4"/>
  <c r="P43" i="4" s="1"/>
  <c r="E43" i="1" s="1"/>
  <c r="AO45" i="4" l="1"/>
  <c r="AN45" i="4"/>
  <c r="W43" i="4"/>
  <c r="AY44" i="4"/>
  <c r="M43" i="4"/>
  <c r="X43" i="4" s="1"/>
  <c r="T44" i="4" s="1"/>
  <c r="U44" i="4" s="1"/>
  <c r="I45" i="4" l="1"/>
  <c r="B45" i="4"/>
  <c r="AZ44" i="4"/>
  <c r="W44" i="4" s="1"/>
  <c r="AX44" i="4"/>
  <c r="V44" i="4"/>
  <c r="AJ45" i="4"/>
  <c r="AC45" i="4" s="1"/>
  <c r="AH45" i="4"/>
  <c r="C45" i="4" s="1"/>
  <c r="Y45" i="4" s="1"/>
  <c r="J45" i="4" l="1"/>
  <c r="AA45" i="4" s="1"/>
  <c r="BA44" i="4"/>
  <c r="AI44" i="4"/>
  <c r="D44" i="4" s="1"/>
  <c r="Z44" i="4" s="1"/>
  <c r="BB44" i="4"/>
  <c r="AK44" i="4"/>
  <c r="AD44" i="4" s="1"/>
  <c r="N43" i="4"/>
  <c r="O43" i="4" s="1"/>
  <c r="Q43" i="4" s="1"/>
  <c r="P44" i="4" l="1"/>
  <c r="E44" i="1" s="1"/>
  <c r="AW45" i="4" l="1"/>
  <c r="K44" i="4"/>
  <c r="AB44" i="4" s="1"/>
  <c r="M44" i="4"/>
  <c r="X44" i="4" s="1"/>
  <c r="T45" i="4" s="1"/>
  <c r="U45" i="4" s="1"/>
  <c r="AX45" i="4" l="1"/>
  <c r="A44" i="4"/>
  <c r="AY45" i="4"/>
  <c r="AZ45" i="4" s="1"/>
  <c r="BB45" i="4" l="1"/>
  <c r="AK45" i="4"/>
  <c r="AD45" i="4" s="1"/>
  <c r="BA45" i="4"/>
  <c r="AI45" i="4"/>
  <c r="D45" i="4" s="1"/>
  <c r="N44" i="4"/>
  <c r="O44" i="4" s="1"/>
  <c r="Q44" i="4" s="1"/>
  <c r="K45" i="4" l="1"/>
  <c r="Z45" i="4"/>
  <c r="E45" i="4"/>
  <c r="L45" i="4" l="1"/>
  <c r="AB45" i="4"/>
  <c r="M45" i="4" l="1"/>
  <c r="N45" i="4" s="1"/>
  <c r="P45" i="4"/>
  <c r="E45" i="1" s="1"/>
  <c r="A45" i="4"/>
  <c r="V45" i="4"/>
  <c r="AW46" i="4"/>
  <c r="W45" i="4" l="1"/>
  <c r="AN46" i="4"/>
  <c r="AO46" i="4"/>
  <c r="AY46" i="4"/>
  <c r="X45" i="4"/>
  <c r="T46" i="4" s="1"/>
  <c r="N46" i="4" l="1"/>
  <c r="U46" i="4"/>
  <c r="X46" i="4" s="1"/>
  <c r="I47" i="4"/>
  <c r="I46" i="4"/>
  <c r="B46" i="4"/>
  <c r="AX46" i="4"/>
  <c r="BA46" i="4" s="1"/>
  <c r="AZ46" i="4"/>
  <c r="BB46" i="4" s="1"/>
  <c r="AJ46" i="4"/>
  <c r="AC46" i="4" s="1"/>
  <c r="AH46" i="4"/>
  <c r="C46" i="4" s="1"/>
  <c r="Y46" i="4" s="1"/>
  <c r="W46" i="4" l="1"/>
  <c r="V46" i="4"/>
  <c r="AI46" i="4"/>
  <c r="D46" i="4" s="1"/>
  <c r="Z46" i="4" s="1"/>
  <c r="J46" i="4"/>
  <c r="AA46" i="4" s="1"/>
  <c r="AK46" i="4"/>
  <c r="AD46" i="4" s="1"/>
  <c r="O45" i="4"/>
  <c r="Q45" i="4" s="1"/>
  <c r="K46" i="4" l="1"/>
  <c r="AB46" i="4" s="1"/>
  <c r="AW47" i="4" l="1"/>
  <c r="AX47" i="4" s="1"/>
  <c r="BA47" i="4" s="1"/>
  <c r="A46" i="4" l="1"/>
  <c r="AY47" i="4"/>
  <c r="AZ47" i="4" s="1"/>
  <c r="BB47" i="4" s="1"/>
</calcChain>
</file>

<file path=xl/sharedStrings.xml><?xml version="1.0" encoding="utf-8"?>
<sst xmlns="http://schemas.openxmlformats.org/spreadsheetml/2006/main" count="417" uniqueCount="174">
  <si>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</si>
  <si>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</si>
  <si>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</si>
  <si>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</si>
  <si>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</si>
  <si>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</si>
  <si>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</si>
  <si>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</si>
  <si>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</si>
  <si>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</si>
  <si>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</si>
  <si>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</si>
  <si>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</si>
  <si>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</si>
  <si>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</si>
  <si>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</si>
  <si>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</si>
  <si>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</si>
  <si>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</si>
  <si>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</si>
  <si>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</si>
  <si>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</si>
  <si>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</si>
  <si>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</si>
  <si>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</si>
  <si>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</si>
  <si>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</si>
  <si>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</si>
  <si>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</si>
  <si>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</si>
  <si>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</si>
  <si>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</si>
  <si>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</si>
  <si>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</si>
  <si>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</si>
  <si>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</si>
  <si>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</si>
  <si>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</si>
  <si>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</si>
  <si>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</si>
  <si>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</si>
  <si>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</si>
  <si>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</si>
  <si>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</si>
  <si>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</si>
  <si>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</si>
  <si>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</si>
  <si>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</si>
  <si>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</si>
  <si>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</si>
  <si>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</si>
  <si>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</si>
  <si>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</si>
  <si>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</si>
  <si>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</si>
  <si>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</si>
  <si>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</si>
  <si>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</si>
  <si>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</si>
  <si>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</si>
  <si>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</si>
  <si>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</si>
  <si>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</si>
  <si>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</si>
  <si>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</si>
  <si>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</si>
  <si>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</si>
  <si>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</si>
  <si>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</si>
  <si>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</si>
  <si>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</si>
  <si>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</si>
  <si>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</si>
  <si>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</si>
  <si>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</si>
  <si>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</si>
  <si>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</si>
  <si>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</si>
  <si>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</si>
  <si>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</si>
  <si>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</si>
  <si>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</si>
  <si>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</si>
  <si>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</si>
  <si>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</si>
  <si>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</si>
  <si>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</si>
  <si>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</si>
  <si>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</si>
  <si>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</si>
  <si>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</si>
  <si>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</si>
  <si>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</si>
  <si>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</si>
  <si>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</si>
  <si>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</si>
  <si>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</si>
  <si>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</si>
  <si>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</si>
  <si>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</si>
  <si>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</si>
  <si>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</si>
  <si>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</si>
  <si>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</si>
  <si>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</si>
  <si>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</si>
  <si>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</si>
  <si>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</si>
  <si>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</si>
  <si>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</si>
  <si>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</si>
  <si>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</si>
  <si>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</si>
  <si>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</si>
  <si>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</si>
  <si>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</si>
  <si>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</si>
  <si>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</si>
  <si>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</si>
  <si>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</si>
  <si>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</si>
  <si>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</si>
  <si>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</si>
  <si>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</si>
  <si>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</si>
  <si>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</si>
  <si>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</si>
  <si>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</si>
  <si>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</si>
  <si>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</si>
  <si>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</si>
  <si>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</si>
  <si>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</si>
  <si>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</si>
  <si>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</si>
  <si>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</si>
  <si>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</si>
  <si>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</si>
  <si>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</si>
  <si>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</si>
  <si>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</si>
  <si>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</si>
  <si>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</si>
  <si>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</si>
  <si>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</si>
  <si>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</si>
  <si>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</si>
  <si>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</si>
  <si>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</si>
  <si>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</si>
  <si>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</si>
  <si>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</si>
  <si>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</si>
  <si>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</si>
  <si>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</si>
  <si>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</si>
  <si>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</si>
  <si>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</si>
  <si>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</si>
  <si>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$$ EVERY Step</t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</si>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</sst>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theme="1"/>
      <name val="Wingdings"/>
      <charset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4" borderId="29" xfId="0" applyFont="1" applyFill="1" applyBorder="1" applyAlignment="1">
      <alignment horizontal="center"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37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38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CFBCB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CFBCB"/>
      <color rgb="FFFF7C80"/>
      <color rgb="FFFF6600"/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048536"/>
  <sheetViews>
    <sheetView tabSelected="1" topLeftCell="B1" workbookViewId="0">
      <selection activeCell="K58" sqref="K58"/>
    </sheetView>
  </sheetViews>
  <sheetFormatPr defaultRowHeight="15" x14ac:dyDescent="0.25"/>
  <cols>
    <col min="1" max="1" width="9.140625" style="14"/>
    <col min="2" max="2" width="9.85546875" style="14" customWidth="1"/>
    <col min="3" max="3" width="12.140625" style="14" customWidth="1"/>
    <col min="4" max="4" width="9.85546875" style="14" customWidth="1"/>
    <col min="5" max="5" width="12.140625" style="166" customWidth="1"/>
    <col min="6" max="6" width="9.85546875" style="14" customWidth="1"/>
    <col min="7" max="7" width="12.140625" style="14" customWidth="1"/>
    <col min="8" max="8" width="9.85546875" style="14" customWidth="1"/>
    <col min="9" max="10" width="12.140625" style="14" customWidth="1"/>
    <col min="11" max="11" width="9.85546875" style="14" customWidth="1"/>
    <col min="12" max="13" width="12.140625" style="14" customWidth="1"/>
    <col min="14" max="14" width="12.5703125" style="14" customWidth="1"/>
    <col min="15" max="15" width="12.5703125" style="14" hidden="1" customWidth="1"/>
    <col min="16" max="16" width="9.85546875" style="14" customWidth="1"/>
    <col min="17" max="17" width="12.140625" style="14" customWidth="1"/>
    <col min="18" max="18" width="9.85546875" style="14" customWidth="1"/>
    <col min="19" max="19" width="12.140625" style="14" customWidth="1"/>
    <col min="20" max="16384" width="9.140625" style="14"/>
  </cols>
  <sheetData>
    <row r="1" spans="1:21" ht="15" customHeight="1" x14ac:dyDescent="0.25">
      <c r="B1" s="110" t="s">
        <v>32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21" ht="15.75" customHeight="1" thickBot="1" x14ac:dyDescent="0.3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21" ht="15.75" thickBot="1" x14ac:dyDescent="0.3">
      <c r="B3" s="116" t="s">
        <v>3</v>
      </c>
      <c r="C3" s="117"/>
      <c r="D3" s="117"/>
      <c r="E3" s="117"/>
      <c r="F3" s="117"/>
      <c r="G3" s="117"/>
      <c r="H3" s="118"/>
      <c r="I3" s="26"/>
      <c r="J3" s="26"/>
      <c r="K3" s="112" t="s">
        <v>20</v>
      </c>
      <c r="L3" s="112"/>
      <c r="M3" s="76"/>
      <c r="N3" s="114" t="s">
        <v>0</v>
      </c>
      <c r="O3" s="115"/>
      <c r="P3" s="112" t="s">
        <v>21</v>
      </c>
      <c r="Q3" s="112"/>
      <c r="R3" s="112" t="s">
        <v>22</v>
      </c>
      <c r="S3" s="113"/>
    </row>
    <row r="4" spans="1:21" s="15" customFormat="1" ht="45.75" thickBot="1" x14ac:dyDescent="0.3">
      <c r="B4" s="78" t="s">
        <v>78</v>
      </c>
      <c r="C4" s="78" t="s">
        <v>125</v>
      </c>
      <c r="D4" s="78" t="s">
        <v>124</v>
      </c>
      <c r="E4" s="165" t="str">
        <f>CHAR(252)</f>
        <v>ü</v>
      </c>
      <c r="F4" s="78" t="s">
        <v>29</v>
      </c>
      <c r="G4" s="78" t="s">
        <v>81</v>
      </c>
      <c r="H4" s="78" t="s">
        <v>126</v>
      </c>
      <c r="I4" s="26"/>
      <c r="J4" s="26"/>
      <c r="K4" s="75" t="s">
        <v>136</v>
      </c>
      <c r="L4" s="75" t="s">
        <v>135</v>
      </c>
      <c r="M4" s="77"/>
      <c r="N4" s="82" t="s">
        <v>0</v>
      </c>
      <c r="O4" s="20" t="s">
        <v>2</v>
      </c>
      <c r="P4" s="20" t="s">
        <v>18</v>
      </c>
      <c r="Q4" s="20" t="s">
        <v>19</v>
      </c>
      <c r="R4" s="20" t="s">
        <v>18</v>
      </c>
      <c r="S4" s="21" t="s">
        <v>19</v>
      </c>
    </row>
    <row r="5" spans="1:21" ht="21.75" thickBot="1" x14ac:dyDescent="0.3">
      <c r="B5" s="107"/>
      <c r="C5" s="26"/>
      <c r="D5" s="26"/>
      <c r="E5" s="167" t="str">
        <f>IF('Strategy1-PD-TG'!P5&gt;0,"YES",IF('Strategy1-PD-TG'!P5=0,"","NO"))</f>
        <v/>
      </c>
      <c r="F5" s="26">
        <f>'Strategy1-PD-TG'!R5</f>
        <v>0</v>
      </c>
      <c r="G5" s="26"/>
      <c r="H5" s="26">
        <f>'Strategy1-PD-TG'!O5</f>
        <v>0</v>
      </c>
      <c r="I5" s="26"/>
      <c r="J5" s="26"/>
      <c r="K5" s="26" t="s">
        <v>137</v>
      </c>
      <c r="L5" s="26" t="s">
        <v>138</v>
      </c>
      <c r="M5" s="83"/>
      <c r="N5" s="67" t="s">
        <v>29</v>
      </c>
      <c r="O5" s="26" t="s">
        <v>30</v>
      </c>
      <c r="P5" s="26"/>
      <c r="Q5" s="26"/>
      <c r="R5" s="26"/>
      <c r="S5" s="84"/>
      <c r="T5" s="85"/>
      <c r="U5" s="26" t="s">
        <v>30</v>
      </c>
    </row>
    <row r="6" spans="1:21" ht="21.75" thickBot="1" x14ac:dyDescent="0.3">
      <c r="B6" s="107"/>
      <c r="C6" s="26"/>
      <c r="D6" s="26"/>
      <c r="E6" s="167" t="str">
        <f>IF('Strategy1-PD-TG'!P6&gt;0,"YES",IF('Strategy1-PD-TG'!P6=0,"","NO"))</f>
        <v/>
      </c>
      <c r="F6" s="26">
        <f>'Strategy1-PD-TG'!R6</f>
        <v>0</v>
      </c>
      <c r="G6" s="26"/>
      <c r="H6" s="26">
        <f>'Strategy1-PD-TG'!O6</f>
        <v>0</v>
      </c>
      <c r="I6" s="26"/>
      <c r="J6" s="26"/>
      <c r="K6" s="26"/>
      <c r="L6" s="26"/>
      <c r="M6" s="83"/>
      <c r="N6" s="67" t="s">
        <v>29</v>
      </c>
      <c r="O6" s="26"/>
      <c r="P6" s="26"/>
      <c r="Q6" s="26"/>
      <c r="R6" s="26"/>
      <c r="S6" s="84"/>
      <c r="T6" s="85"/>
      <c r="U6" s="26" t="s">
        <v>119</v>
      </c>
    </row>
    <row r="7" spans="1:21" ht="21.75" thickBot="1" x14ac:dyDescent="0.3">
      <c r="B7" s="107"/>
      <c r="C7" s="26"/>
      <c r="D7" s="26"/>
      <c r="E7" s="167" t="str">
        <f>IF('Strategy1-PD-TG'!P7&gt;0,"YES",IF('Strategy1-PD-TG'!P7=0,"","NO"))</f>
        <v/>
      </c>
      <c r="F7" s="26">
        <f>'Strategy1-PD-TG'!R7</f>
        <v>0</v>
      </c>
      <c r="G7" s="26"/>
      <c r="H7" s="26">
        <f>'Strategy1-PD-TG'!O7</f>
        <v>0</v>
      </c>
      <c r="I7" s="26"/>
      <c r="J7" s="26"/>
      <c r="K7" s="26"/>
      <c r="L7" s="26"/>
      <c r="M7" s="83"/>
      <c r="N7" s="67" t="s">
        <v>29</v>
      </c>
      <c r="O7" s="26"/>
      <c r="P7" s="26"/>
      <c r="Q7" s="26"/>
      <c r="R7" s="26"/>
      <c r="S7" s="84"/>
      <c r="T7" s="85" t="s">
        <v>29</v>
      </c>
      <c r="U7" s="26"/>
    </row>
    <row r="8" spans="1:21" ht="21.75" thickBot="1" x14ac:dyDescent="0.3">
      <c r="B8" s="107"/>
      <c r="C8" s="26"/>
      <c r="D8" s="26"/>
      <c r="E8" s="167" t="str">
        <f>IF('Strategy1-PD-TG'!P8&gt;0,"YES",IF('Strategy1-PD-TG'!P8=0,"","NO"))</f>
        <v/>
      </c>
      <c r="F8" s="26">
        <f>'Strategy1-PD-TG'!R8</f>
        <v>0</v>
      </c>
      <c r="G8" s="26"/>
      <c r="H8" s="26">
        <f>'Strategy1-PD-TG'!O8</f>
        <v>0</v>
      </c>
      <c r="I8" s="26"/>
      <c r="J8" s="26"/>
      <c r="K8" s="26"/>
      <c r="L8" s="26"/>
      <c r="M8" s="83"/>
      <c r="N8" s="67" t="s">
        <v>29</v>
      </c>
      <c r="O8" s="26" t="s">
        <v>30</v>
      </c>
      <c r="P8" s="26"/>
      <c r="Q8" s="26"/>
      <c r="R8" s="26"/>
      <c r="S8" s="84"/>
      <c r="T8" s="85" t="s">
        <v>29</v>
      </c>
      <c r="U8" s="26"/>
    </row>
    <row r="9" spans="1:21" ht="21.75" thickBot="1" x14ac:dyDescent="0.3">
      <c r="B9" s="107"/>
      <c r="C9" s="26"/>
      <c r="D9" s="26"/>
      <c r="E9" s="167"/>
      <c r="F9" s="26">
        <f>'Strategy1-PD-TG'!R9</f>
        <v>0</v>
      </c>
      <c r="G9" s="26"/>
      <c r="H9" s="26">
        <f>'Strategy1-PD-TG'!O9</f>
        <v>0</v>
      </c>
      <c r="I9" s="26"/>
      <c r="J9" s="26"/>
      <c r="K9" s="26"/>
      <c r="L9" s="26"/>
      <c r="M9" s="83"/>
      <c r="N9" s="67" t="s">
        <v>29</v>
      </c>
      <c r="O9" s="26" t="s">
        <v>30</v>
      </c>
      <c r="P9" s="26"/>
      <c r="Q9" s="26"/>
      <c r="R9" s="26"/>
      <c r="S9" s="84"/>
      <c r="T9" s="85"/>
      <c r="U9" s="26" t="s">
        <v>30</v>
      </c>
    </row>
    <row r="10" spans="1:21" ht="20.25" thickBot="1" x14ac:dyDescent="0.3">
      <c r="A10" s="14">
        <v>1</v>
      </c>
      <c r="B10" s="107" t="str">
        <f>'Strategy1-PD-TG'!A10</f>
        <v>P2</v>
      </c>
      <c r="C10" s="26" t="str">
        <f>'Strategy1-PD-TG'!B10</f>
        <v>T-B</v>
      </c>
      <c r="D10" s="26" t="str">
        <f>'Strategy1-PD-TG'!I10</f>
        <v>T-B</v>
      </c>
      <c r="E10" s="168" t="str">
        <f>IF(N10="","",IF('Strategy1-PD-TG'!P10&gt;0,CHAR(252),IF('Strategy1-PD-TG'!P10=0,"",CHAR(251))))</f>
        <v>û</v>
      </c>
      <c r="F10" s="26">
        <f>'Strategy1-PD-TG'!R10</f>
        <v>-1</v>
      </c>
      <c r="G10" s="26">
        <f>'Strategy1-PD-TG'!M10</f>
        <v>-2</v>
      </c>
      <c r="H10" s="26">
        <f>'Strategy1-PD-TG'!O10</f>
        <v>-2</v>
      </c>
      <c r="I10" s="26"/>
      <c r="J10" s="26"/>
      <c r="K10" s="26"/>
      <c r="L10" s="26"/>
      <c r="M10" s="83"/>
      <c r="N10" s="67" t="s">
        <v>30</v>
      </c>
      <c r="O10" s="26"/>
      <c r="P10" s="26"/>
      <c r="Q10" s="26"/>
      <c r="R10" s="26"/>
      <c r="S10" s="84"/>
      <c r="T10" s="85"/>
      <c r="U10" s="26" t="s">
        <v>30</v>
      </c>
    </row>
    <row r="11" spans="1:21" ht="20.25" thickBot="1" x14ac:dyDescent="0.3">
      <c r="A11" s="14">
        <v>2</v>
      </c>
      <c r="B11" s="107" t="str">
        <f>'Strategy1-PD-TG'!A11</f>
        <v>NB</v>
      </c>
      <c r="C11" s="26" t="str">
        <f>'Strategy1-PD-TG'!B11</f>
        <v>PD</v>
      </c>
      <c r="D11" s="26" t="str">
        <f>'Strategy1-PD-TG'!I11</f>
        <v>TG</v>
      </c>
      <c r="E11" s="168" t="str">
        <f>IF(N11="","",IF('Strategy1-PD-TG'!P11&gt;0,CHAR(252),IF('Strategy1-PD-TG'!P11=0,"",CHAR(251))))</f>
        <v/>
      </c>
      <c r="F11" s="26">
        <f>'Strategy1-PD-TG'!R11</f>
        <v>-4</v>
      </c>
      <c r="G11" s="26">
        <f>'Strategy1-PD-TG'!M11</f>
        <v>-2</v>
      </c>
      <c r="H11" s="26">
        <f>'Strategy1-PD-TG'!O11</f>
        <v>-2</v>
      </c>
      <c r="I11" s="26"/>
      <c r="J11" s="26"/>
      <c r="K11" s="26"/>
      <c r="L11" s="26"/>
      <c r="M11" s="83"/>
      <c r="N11" s="67" t="s">
        <v>30</v>
      </c>
      <c r="O11" s="26"/>
      <c r="P11" s="26"/>
      <c r="Q11" s="26"/>
      <c r="R11" s="26"/>
      <c r="S11" s="84"/>
    </row>
    <row r="12" spans="1:21" ht="20.25" thickBot="1" x14ac:dyDescent="0.3">
      <c r="A12" s="14">
        <v>3</v>
      </c>
      <c r="B12" s="107" t="str">
        <f>'Strategy1-PD-TG'!A12</f>
        <v>P4</v>
      </c>
      <c r="C12" s="26" t="str">
        <f>'Strategy1-PD-TG'!B12</f>
        <v/>
      </c>
      <c r="D12" s="26" t="str">
        <f>'Strategy1-PD-TG'!I12</f>
        <v/>
      </c>
      <c r="E12" s="168" t="str">
        <f>IF(N12="","",IF('Strategy1-PD-TG'!P12&gt;0,CHAR(252),IF('Strategy1-PD-TG'!P12=0,"",CHAR(251))))</f>
        <v>û</v>
      </c>
      <c r="F12" s="26">
        <f>'Strategy1-PD-TG'!R12</f>
        <v>-10</v>
      </c>
      <c r="G12" s="26">
        <f>'Strategy1-PD-TG'!M12</f>
        <v>-6</v>
      </c>
      <c r="H12" s="26">
        <f>'Strategy1-PD-TG'!O12</f>
        <v>-6</v>
      </c>
      <c r="I12" s="26"/>
      <c r="J12" s="26"/>
      <c r="K12" s="26"/>
      <c r="L12" s="26"/>
      <c r="M12" s="83"/>
      <c r="N12" s="67" t="s">
        <v>30</v>
      </c>
      <c r="O12" s="26"/>
      <c r="P12" s="26"/>
      <c r="Q12" s="26"/>
      <c r="R12" s="26"/>
      <c r="S12" s="84"/>
    </row>
    <row r="13" spans="1:21" ht="20.25" thickBot="1" x14ac:dyDescent="0.3">
      <c r="A13" s="14">
        <v>4</v>
      </c>
      <c r="B13" s="107" t="str">
        <f>'Strategy1-PD-TG'!A13</f>
        <v>B2</v>
      </c>
      <c r="C13" s="26" t="str">
        <f>'Strategy1-PD-TG'!B13</f>
        <v/>
      </c>
      <c r="D13" s="26" t="str">
        <f>'Strategy1-PD-TG'!I13</f>
        <v/>
      </c>
      <c r="E13" s="168" t="str">
        <f>IF(N13="","",IF('Strategy1-PD-TG'!P13&gt;0,CHAR(252),IF('Strategy1-PD-TG'!P13=0,"",CHAR(251))))</f>
        <v>ü</v>
      </c>
      <c r="F13" s="26">
        <f>'Strategy1-PD-TG'!R13</f>
        <v>-10</v>
      </c>
      <c r="G13" s="26">
        <f>'Strategy1-PD-TG'!M13</f>
        <v>-4</v>
      </c>
      <c r="H13" s="26">
        <f>'Strategy1-PD-TG'!O13</f>
        <v>-4</v>
      </c>
      <c r="I13" s="26"/>
      <c r="J13" s="26"/>
      <c r="K13" s="26"/>
      <c r="L13" s="26"/>
      <c r="M13" s="83"/>
      <c r="N13" s="67" t="s">
        <v>30</v>
      </c>
      <c r="O13" s="26"/>
      <c r="P13" s="26"/>
      <c r="Q13" s="26"/>
      <c r="R13" s="26"/>
      <c r="S13" s="84"/>
    </row>
    <row r="14" spans="1:21" ht="20.25" thickBot="1" x14ac:dyDescent="0.3">
      <c r="A14" s="14">
        <v>5</v>
      </c>
      <c r="B14" s="107" t="str">
        <f>'Strategy1-PD-TG'!A14</f>
        <v>NB</v>
      </c>
      <c r="C14" s="26" t="str">
        <f>'Strategy1-PD-TG'!B14</f>
        <v/>
      </c>
      <c r="D14" s="26" t="str">
        <f>'Strategy1-PD-TG'!I14</f>
        <v/>
      </c>
      <c r="E14" s="168" t="str">
        <f>IF(N14="","",IF('Strategy1-PD-TG'!P14&gt;0,CHAR(252),IF('Strategy1-PD-TG'!P14=0,"",CHAR(251))))</f>
        <v/>
      </c>
      <c r="F14" s="26">
        <f>'Strategy1-PD-TG'!R14</f>
        <v>-10</v>
      </c>
      <c r="G14" s="26">
        <f>'Strategy1-PD-TG'!M14</f>
        <v>-4</v>
      </c>
      <c r="H14" s="26">
        <f>'Strategy1-PD-TG'!O14</f>
        <v>-4</v>
      </c>
      <c r="I14" s="26"/>
      <c r="J14" s="26"/>
      <c r="K14" s="26"/>
      <c r="L14" s="26"/>
      <c r="M14" s="83"/>
      <c r="N14" s="67" t="s">
        <v>30</v>
      </c>
      <c r="O14" s="26"/>
      <c r="P14" s="26"/>
      <c r="Q14" s="26"/>
      <c r="R14" s="26"/>
      <c r="S14" s="84"/>
    </row>
    <row r="15" spans="1:21" ht="20.25" thickBot="1" x14ac:dyDescent="0.3">
      <c r="A15" s="14">
        <v>6</v>
      </c>
      <c r="B15" s="107" t="str">
        <f>'Strategy1-PD-TG'!A15</f>
        <v>B5</v>
      </c>
      <c r="C15" s="26" t="str">
        <f>'Strategy1-PD-TG'!B15</f>
        <v>T-B</v>
      </c>
      <c r="D15" s="26" t="str">
        <f>'Strategy1-PD-TG'!I15</f>
        <v>T-B</v>
      </c>
      <c r="E15" s="168" t="str">
        <f>IF(N15="","",IF('Strategy1-PD-TG'!P15&gt;0,CHAR(252),IF('Strategy1-PD-TG'!P15=0,"",CHAR(251))))</f>
        <v>û</v>
      </c>
      <c r="F15" s="26">
        <f>'Strategy1-PD-TG'!R15</f>
        <v>-10</v>
      </c>
      <c r="G15" s="26">
        <f>'Strategy1-PD-TG'!M15</f>
        <v>-9</v>
      </c>
      <c r="H15" s="26">
        <f>'Strategy1-PD-TG'!O15</f>
        <v>-9</v>
      </c>
      <c r="I15" s="26"/>
      <c r="J15" s="26"/>
      <c r="K15" s="26"/>
      <c r="L15" s="26"/>
      <c r="M15" s="83"/>
      <c r="N15" s="67" t="s">
        <v>29</v>
      </c>
      <c r="O15" s="26"/>
      <c r="P15" s="26"/>
      <c r="Q15" s="26"/>
      <c r="R15" s="26"/>
      <c r="S15" s="84"/>
    </row>
    <row r="16" spans="1:21" ht="20.25" thickBot="1" x14ac:dyDescent="0.3">
      <c r="A16" s="14">
        <v>7</v>
      </c>
      <c r="B16" s="107" t="str">
        <f>'Strategy1-PD-TG'!A16</f>
        <v>P3</v>
      </c>
      <c r="C16" s="26" t="str">
        <f>'Strategy1-PD-TG'!B16</f>
        <v>PD</v>
      </c>
      <c r="D16" s="26" t="str">
        <f>'Strategy1-PD-TG'!I16</f>
        <v>TG</v>
      </c>
      <c r="E16" s="168" t="str">
        <f>IF(N16="","",IF('Strategy1-PD-TG'!P16&gt;0,CHAR(252),IF('Strategy1-PD-TG'!P16=0,"",CHAR(251))))</f>
        <v>ü</v>
      </c>
      <c r="F16" s="26">
        <f>'Strategy1-PD-TG'!R16</f>
        <v>-10</v>
      </c>
      <c r="G16" s="26">
        <f>'Strategy1-PD-TG'!M16</f>
        <v>-6</v>
      </c>
      <c r="H16" s="26">
        <f>'Strategy1-PD-TG'!O16</f>
        <v>-6</v>
      </c>
      <c r="I16" s="26"/>
      <c r="J16" s="26"/>
      <c r="K16" s="26"/>
      <c r="L16" s="26"/>
      <c r="M16" s="83"/>
      <c r="N16" s="67" t="s">
        <v>29</v>
      </c>
      <c r="O16" s="26"/>
      <c r="P16" s="26"/>
      <c r="Q16" s="26"/>
      <c r="R16" s="26"/>
      <c r="S16" s="84"/>
    </row>
    <row r="17" spans="1:19" ht="20.25" thickBot="1" x14ac:dyDescent="0.3">
      <c r="A17" s="14">
        <v>8</v>
      </c>
      <c r="B17" s="107" t="str">
        <f>'Strategy1-PD-TG'!A17</f>
        <v>B7</v>
      </c>
      <c r="C17" s="26" t="str">
        <f>'Strategy1-PD-TG'!B17</f>
        <v/>
      </c>
      <c r="D17" s="26" t="str">
        <f>'Strategy1-PD-TG'!I17</f>
        <v/>
      </c>
      <c r="E17" s="168" t="str">
        <f>IF(N17="","",IF('Strategy1-PD-TG'!P17&gt;0,CHAR(252),IF('Strategy1-PD-TG'!P17=0,"",CHAR(251))))</f>
        <v>û</v>
      </c>
      <c r="F17" s="26">
        <f>'Strategy1-PD-TG'!R17</f>
        <v>-10</v>
      </c>
      <c r="G17" s="26">
        <f>'Strategy1-PD-TG'!M17</f>
        <v>-13</v>
      </c>
      <c r="H17" s="26">
        <f>'Strategy1-PD-TG'!O17</f>
        <v>-13</v>
      </c>
      <c r="I17" s="26"/>
      <c r="J17" s="26"/>
      <c r="K17" s="26"/>
      <c r="L17" s="26"/>
      <c r="M17" s="83"/>
      <c r="N17" s="67" t="s">
        <v>29</v>
      </c>
      <c r="O17" s="26"/>
      <c r="P17" s="26"/>
      <c r="Q17" s="26"/>
      <c r="R17" s="26"/>
      <c r="S17" s="84"/>
    </row>
    <row r="18" spans="1:19" ht="20.25" thickBot="1" x14ac:dyDescent="0.3">
      <c r="A18" s="14">
        <v>9</v>
      </c>
      <c r="B18" s="107"/>
      <c r="C18" s="26" t="str">
        <f>'Strategy1-PD-TG'!B18</f>
        <v/>
      </c>
      <c r="D18" s="26" t="str">
        <f>'Strategy1-PD-TG'!I18</f>
        <v/>
      </c>
      <c r="E18" s="168" t="str">
        <f>IF(N18="","",IF('Strategy1-PD-TG'!P18&gt;0,CHAR(252),IF('Strategy1-PD-TG'!P18=0,"",CHAR(251))))</f>
        <v>ü</v>
      </c>
      <c r="F18" s="26">
        <f>'Strategy1-PD-TG'!R18</f>
        <v>-10</v>
      </c>
      <c r="G18" s="26">
        <f>'Strategy1-PD-TG'!M18</f>
        <v>-12</v>
      </c>
      <c r="H18" s="26">
        <f>'Strategy1-PD-TG'!O18</f>
        <v>-12</v>
      </c>
      <c r="I18" s="26"/>
      <c r="J18" s="26"/>
      <c r="K18" s="26"/>
      <c r="L18" s="26"/>
      <c r="M18" s="83"/>
      <c r="N18" s="67" t="s">
        <v>30</v>
      </c>
      <c r="O18" s="26"/>
      <c r="P18" s="26"/>
      <c r="Q18" s="26"/>
      <c r="R18" s="26"/>
      <c r="S18" s="84"/>
    </row>
    <row r="19" spans="1:19" ht="20.25" thickBot="1" x14ac:dyDescent="0.3">
      <c r="A19" s="14">
        <v>10</v>
      </c>
      <c r="B19" s="107"/>
      <c r="C19" s="26" t="str">
        <f>'Strategy1-PD-TG'!B19</f>
        <v/>
      </c>
      <c r="D19" s="26" t="str">
        <f>'Strategy1-PD-TG'!I19</f>
        <v/>
      </c>
      <c r="E19" s="168" t="str">
        <f>IF(N19="","",IF('Strategy1-PD-TG'!P19&gt;0,CHAR(252),IF('Strategy1-PD-TG'!P19=0,"",CHAR(251))))</f>
        <v>ü</v>
      </c>
      <c r="F19" s="26">
        <f>'Strategy1-PD-TG'!R19</f>
        <v>-10</v>
      </c>
      <c r="G19" s="26">
        <f>'Strategy1-PD-TG'!M19</f>
        <v>-8</v>
      </c>
      <c r="H19" s="26">
        <f>'Strategy1-PD-TG'!O19</f>
        <v>-8</v>
      </c>
      <c r="I19" s="26"/>
      <c r="J19" s="26"/>
      <c r="K19" s="26"/>
      <c r="L19" s="26"/>
      <c r="M19" s="83"/>
      <c r="N19" s="67" t="s">
        <v>29</v>
      </c>
      <c r="O19" s="26"/>
      <c r="P19" s="26"/>
      <c r="Q19" s="26"/>
      <c r="R19" s="26"/>
      <c r="S19" s="84"/>
    </row>
    <row r="20" spans="1:19" ht="20.25" thickBot="1" x14ac:dyDescent="0.3">
      <c r="A20" s="14">
        <v>11</v>
      </c>
      <c r="B20" s="107"/>
      <c r="C20" s="26" t="str">
        <f>'Strategy1-PD-TG'!B20</f>
        <v/>
      </c>
      <c r="D20" s="26" t="str">
        <f>'Strategy1-PD-TG'!I20</f>
        <v/>
      </c>
      <c r="E20" s="168" t="str">
        <f>IF(N20="","",IF('Strategy1-PD-TG'!P20&gt;0,CHAR(252),IF('Strategy1-PD-TG'!P20=0,"",CHAR(251))))</f>
        <v>ü</v>
      </c>
      <c r="F20" s="26">
        <f>'Strategy1-PD-TG'!R20</f>
        <v>-10</v>
      </c>
      <c r="G20" s="26">
        <f>'Strategy1-PD-TG'!M20</f>
        <v>2</v>
      </c>
      <c r="H20" s="26">
        <f>'Strategy1-PD-TG'!O20</f>
        <v>-6</v>
      </c>
      <c r="I20" s="26"/>
      <c r="J20" s="26"/>
      <c r="K20" s="26"/>
      <c r="L20" s="26"/>
      <c r="M20" s="83"/>
      <c r="N20" s="67" t="s">
        <v>29</v>
      </c>
      <c r="O20" s="26" t="s">
        <v>30</v>
      </c>
      <c r="P20" s="26"/>
      <c r="Q20" s="26"/>
      <c r="R20" s="26"/>
      <c r="S20" s="84"/>
    </row>
    <row r="21" spans="1:19" ht="20.25" thickBot="1" x14ac:dyDescent="0.3">
      <c r="A21" s="14">
        <v>12</v>
      </c>
      <c r="B21" s="107"/>
      <c r="C21" s="26" t="str">
        <f>'Strategy1-PD-TG'!B21</f>
        <v/>
      </c>
      <c r="D21" s="26" t="str">
        <f>'Strategy1-PD-TG'!I21</f>
        <v/>
      </c>
      <c r="E21" s="168" t="str">
        <f>IF(N21="","",IF('Strategy1-PD-TG'!P21&gt;0,CHAR(252),IF('Strategy1-PD-TG'!P21=0,"",CHAR(251))))</f>
        <v/>
      </c>
      <c r="F21" s="26">
        <f>'Strategy1-PD-TG'!R21</f>
        <v>-10</v>
      </c>
      <c r="G21" s="26">
        <f>'Strategy1-PD-TG'!M21</f>
        <v>2</v>
      </c>
      <c r="H21" s="26">
        <f>'Strategy1-PD-TG'!O21</f>
        <v>-6</v>
      </c>
      <c r="I21" s="26"/>
      <c r="J21" s="26"/>
      <c r="K21" s="26"/>
      <c r="L21" s="26"/>
      <c r="M21" s="83"/>
      <c r="N21" s="67" t="s">
        <v>30</v>
      </c>
      <c r="O21" s="26" t="s">
        <v>30</v>
      </c>
      <c r="P21" s="26"/>
      <c r="Q21" s="26"/>
      <c r="R21" s="26"/>
      <c r="S21" s="84"/>
    </row>
    <row r="22" spans="1:19" ht="20.25" thickBot="1" x14ac:dyDescent="0.3">
      <c r="A22" s="14">
        <v>13</v>
      </c>
      <c r="B22" s="107"/>
      <c r="C22" s="26" t="str">
        <f>'Strategy1-PD-TG'!B22</f>
        <v/>
      </c>
      <c r="D22" s="26" t="str">
        <f>'Strategy1-PD-TG'!I22</f>
        <v/>
      </c>
      <c r="E22" s="168" t="str">
        <f>IF(N22="","",IF('Strategy1-PD-TG'!P22&gt;0,CHAR(252),IF('Strategy1-PD-TG'!P22=0,"",CHAR(251))))</f>
        <v/>
      </c>
      <c r="F22" s="26">
        <f>'Strategy1-PD-TG'!R22</f>
        <v>-10</v>
      </c>
      <c r="G22" s="26">
        <f>'Strategy1-PD-TG'!M22</f>
        <v>0</v>
      </c>
      <c r="H22" s="26">
        <f>'Strategy1-PD-TG'!O22</f>
        <v>-6</v>
      </c>
      <c r="I22" s="26"/>
      <c r="J22" s="26"/>
      <c r="K22" s="26"/>
      <c r="L22" s="26"/>
      <c r="M22" s="83"/>
      <c r="N22" s="67" t="s">
        <v>30</v>
      </c>
      <c r="O22" s="26"/>
      <c r="P22" s="26"/>
      <c r="Q22" s="26"/>
      <c r="R22" s="26"/>
      <c r="S22" s="84"/>
    </row>
    <row r="23" spans="1:19" ht="20.25" thickBot="1" x14ac:dyDescent="0.3">
      <c r="A23" s="14">
        <v>14</v>
      </c>
      <c r="B23" s="107"/>
      <c r="C23" s="26" t="str">
        <f>'Strategy1-PD-TG'!B23</f>
        <v/>
      </c>
      <c r="D23" s="26" t="str">
        <f>'Strategy1-PD-TG'!I23</f>
        <v/>
      </c>
      <c r="E23" s="168" t="str">
        <f>IF(N23="","",IF('Strategy1-PD-TG'!P23&gt;0,CHAR(252),IF('Strategy1-PD-TG'!P23=0,"",CHAR(251))))</f>
        <v>ü</v>
      </c>
      <c r="F23" s="26">
        <f>'Strategy1-PD-TG'!R23</f>
        <v>-10</v>
      </c>
      <c r="G23" s="26">
        <f>'Strategy1-PD-TG'!M23</f>
        <v>3</v>
      </c>
      <c r="H23" s="26">
        <f>'Strategy1-PD-TG'!O23</f>
        <v>-3</v>
      </c>
      <c r="I23" s="26"/>
      <c r="J23" s="26"/>
      <c r="K23" s="26"/>
      <c r="L23" s="26"/>
      <c r="M23" s="83"/>
      <c r="N23" s="67" t="s">
        <v>29</v>
      </c>
      <c r="O23" s="26"/>
      <c r="P23" s="26"/>
      <c r="Q23" s="26"/>
      <c r="R23" s="26"/>
      <c r="S23" s="84"/>
    </row>
    <row r="24" spans="1:19" ht="20.25" thickBot="1" x14ac:dyDescent="0.3">
      <c r="A24" s="14">
        <v>15</v>
      </c>
      <c r="B24" s="107"/>
      <c r="C24" s="26" t="str">
        <f>'Strategy1-PD-TG'!B24</f>
        <v/>
      </c>
      <c r="D24" s="26" t="str">
        <f>'Strategy1-PD-TG'!I24</f>
        <v/>
      </c>
      <c r="E24" s="168" t="str">
        <f>IF(N24="","",IF('Strategy1-PD-TG'!P24&gt;0,CHAR(252),IF('Strategy1-PD-TG'!P24=0,"",CHAR(251))))</f>
        <v>ü</v>
      </c>
      <c r="F24" s="26">
        <f>'Strategy1-PD-TG'!R24</f>
        <v>-10</v>
      </c>
      <c r="G24" s="26">
        <f>'Strategy1-PD-TG'!M24</f>
        <v>2</v>
      </c>
      <c r="H24" s="26">
        <f>'Strategy1-PD-TG'!O24</f>
        <v>-1</v>
      </c>
      <c r="I24" s="26"/>
      <c r="J24" s="26"/>
      <c r="K24" s="26"/>
      <c r="L24" s="26"/>
      <c r="M24" s="83"/>
      <c r="N24" s="67" t="s">
        <v>29</v>
      </c>
      <c r="O24" s="26"/>
      <c r="P24" s="26"/>
      <c r="Q24" s="26"/>
      <c r="R24" s="26"/>
      <c r="S24" s="84"/>
    </row>
    <row r="25" spans="1:19" ht="20.25" thickBot="1" x14ac:dyDescent="0.3">
      <c r="A25" s="14">
        <v>16</v>
      </c>
      <c r="B25" s="107"/>
      <c r="C25" s="26"/>
      <c r="D25" s="26" t="str">
        <f>'Strategy1-PD-TG'!I25</f>
        <v>T-T</v>
      </c>
      <c r="E25" s="168" t="str">
        <f>IF(N25="","",IF('Strategy1-PD-TG'!P25&gt;0,CHAR(252),IF('Strategy1-PD-TG'!P25=0,"",CHAR(251))))</f>
        <v>ü</v>
      </c>
      <c r="F25" s="26">
        <f>'Strategy1-PD-TG'!R25</f>
        <v>-9</v>
      </c>
      <c r="G25" s="26">
        <f>'Strategy1-PD-TG'!M25</f>
        <v>12</v>
      </c>
      <c r="H25" s="26">
        <f>'Strategy1-PD-TG'!O25</f>
        <v>9</v>
      </c>
      <c r="I25" s="26"/>
      <c r="J25" s="26"/>
      <c r="K25" s="26"/>
      <c r="L25" s="26"/>
      <c r="M25" s="83"/>
      <c r="N25" s="67" t="s">
        <v>30</v>
      </c>
      <c r="O25" s="26"/>
      <c r="P25" s="26"/>
      <c r="Q25" s="26"/>
      <c r="R25" s="26"/>
      <c r="S25" s="84"/>
    </row>
    <row r="26" spans="1:19" ht="20.25" thickBot="1" x14ac:dyDescent="0.3">
      <c r="A26" s="14">
        <v>17</v>
      </c>
      <c r="B26" s="107"/>
      <c r="C26" s="26"/>
      <c r="D26" s="26"/>
      <c r="E26" s="168" t="str">
        <f>IF(N26="","",IF('Strategy1-PD-TG'!P26&gt;0,CHAR(252),IF('Strategy1-PD-TG'!P26=0,"",CHAR(251))))</f>
        <v>û</v>
      </c>
      <c r="F26" s="26">
        <f>'Strategy1-PD-TG'!R26</f>
        <v>-6</v>
      </c>
      <c r="G26" s="26">
        <f>'Strategy1-PD-TG'!M26</f>
        <v>-2</v>
      </c>
      <c r="H26" s="26">
        <f>'Strategy1-PD-TG'!O26</f>
        <v>7</v>
      </c>
      <c r="I26" s="26"/>
      <c r="J26" s="26"/>
      <c r="K26" s="26"/>
      <c r="L26" s="26"/>
      <c r="M26" s="83"/>
      <c r="N26" s="67" t="s">
        <v>29</v>
      </c>
      <c r="O26" s="26" t="s">
        <v>30</v>
      </c>
      <c r="P26" s="26"/>
      <c r="Q26" s="26"/>
      <c r="R26" s="26"/>
      <c r="S26" s="84"/>
    </row>
    <row r="27" spans="1:19" ht="20.25" thickBot="1" x14ac:dyDescent="0.3">
      <c r="A27" s="14">
        <v>18</v>
      </c>
      <c r="B27" s="107"/>
      <c r="C27" s="26"/>
      <c r="D27" s="26"/>
      <c r="E27" s="168" t="str">
        <f>IF(N27="","",IF('Strategy1-PD-TG'!P27&gt;0,CHAR(252),IF('Strategy1-PD-TG'!P27=0,"",CHAR(251))))</f>
        <v>ü</v>
      </c>
      <c r="F27" s="26">
        <f>'Strategy1-PD-TG'!R27</f>
        <v>0</v>
      </c>
      <c r="G27" s="26">
        <f>'Strategy1-PD-TG'!M27</f>
        <v>2</v>
      </c>
      <c r="H27" s="26">
        <f>'Strategy1-PD-TG'!O27</f>
        <v>11</v>
      </c>
      <c r="I27" s="26"/>
      <c r="J27" s="26"/>
      <c r="K27" s="26"/>
      <c r="L27" s="26"/>
      <c r="M27" s="83"/>
      <c r="N27" s="67" t="s">
        <v>29</v>
      </c>
      <c r="O27" s="26" t="s">
        <v>30</v>
      </c>
      <c r="P27" s="26"/>
      <c r="Q27" s="26"/>
      <c r="R27" s="26"/>
      <c r="S27" s="84"/>
    </row>
    <row r="28" spans="1:19" ht="20.25" thickBot="1" x14ac:dyDescent="0.3">
      <c r="A28" s="14">
        <v>19</v>
      </c>
      <c r="B28" s="107"/>
      <c r="C28" s="26"/>
      <c r="D28" s="26"/>
      <c r="E28" s="168" t="str">
        <f>IF(N28="","",IF('Strategy1-PD-TG'!P28&gt;0,CHAR(252),IF('Strategy1-PD-TG'!P28=0,"",CHAR(251))))</f>
        <v>ü</v>
      </c>
      <c r="F28" s="26">
        <f>'Strategy1-PD-TG'!R28</f>
        <v>6</v>
      </c>
      <c r="G28" s="26"/>
      <c r="H28" s="26">
        <f>'Strategy1-PD-TG'!O28</f>
        <v>13</v>
      </c>
      <c r="I28" s="26"/>
      <c r="J28" s="26"/>
      <c r="K28" s="26"/>
      <c r="L28" s="26"/>
      <c r="M28" s="83"/>
      <c r="N28" s="67" t="s">
        <v>30</v>
      </c>
      <c r="O28" s="26"/>
      <c r="P28" s="26"/>
      <c r="Q28" s="26"/>
      <c r="R28" s="26"/>
      <c r="S28" s="84"/>
    </row>
    <row r="29" spans="1:19" ht="20.25" thickBot="1" x14ac:dyDescent="0.3">
      <c r="A29" s="14">
        <v>20</v>
      </c>
      <c r="B29" s="107"/>
      <c r="C29" s="26"/>
      <c r="D29" s="26"/>
      <c r="E29" s="168" t="str">
        <f>IF(N29="","",IF('Strategy1-PD-TG'!P29&gt;0,CHAR(252),IF('Strategy1-PD-TG'!P29=0,"",CHAR(251))))</f>
        <v>û</v>
      </c>
      <c r="F29" s="26">
        <f>'Strategy1-PD-TG'!R29</f>
        <v>10</v>
      </c>
      <c r="G29" s="26"/>
      <c r="H29" s="26">
        <f>'Strategy1-PD-TG'!O29</f>
        <v>3</v>
      </c>
      <c r="I29" s="26"/>
      <c r="J29" s="26"/>
      <c r="K29" s="26"/>
      <c r="L29" s="26"/>
      <c r="M29" s="83"/>
      <c r="N29" s="67" t="s">
        <v>29</v>
      </c>
      <c r="O29" s="26"/>
      <c r="P29" s="26"/>
      <c r="Q29" s="26"/>
      <c r="R29" s="26"/>
      <c r="S29" s="84"/>
    </row>
    <row r="30" spans="1:19" ht="20.25" thickBot="1" x14ac:dyDescent="0.3">
      <c r="A30" s="14">
        <v>21</v>
      </c>
      <c r="B30" s="107"/>
      <c r="C30" s="26"/>
      <c r="D30" s="26"/>
      <c r="E30" s="168" t="str">
        <f>IF(N30="","",IF('Strategy1-PD-TG'!P30&gt;0,CHAR(252),IF('Strategy1-PD-TG'!P30=0,"",CHAR(251))))</f>
        <v>ü</v>
      </c>
      <c r="F30" s="26">
        <f>'Strategy1-PD-TG'!R30</f>
        <v>10</v>
      </c>
      <c r="G30" s="26"/>
      <c r="H30" s="26">
        <f>'Strategy1-PD-TG'!O30</f>
        <v>6</v>
      </c>
      <c r="I30" s="26"/>
      <c r="J30" s="26"/>
      <c r="K30" s="26"/>
      <c r="L30" s="26"/>
      <c r="M30" s="83"/>
      <c r="N30" s="67" t="s">
        <v>29</v>
      </c>
      <c r="O30" s="26"/>
      <c r="P30" s="26"/>
      <c r="Q30" s="26"/>
      <c r="R30" s="26"/>
      <c r="S30" s="84"/>
    </row>
    <row r="31" spans="1:19" ht="20.25" thickBot="1" x14ac:dyDescent="0.3">
      <c r="A31" s="14">
        <v>22</v>
      </c>
      <c r="B31" s="107"/>
      <c r="C31" s="26"/>
      <c r="D31" s="26"/>
      <c r="E31" s="168" t="str">
        <f>IF(N31="","",IF('Strategy1-PD-TG'!P31&gt;0,CHAR(252),IF('Strategy1-PD-TG'!P31=0,"",CHAR(251))))</f>
        <v>ü</v>
      </c>
      <c r="F31" s="26">
        <f>'Strategy1-PD-TG'!R31</f>
        <v>10</v>
      </c>
      <c r="G31" s="26"/>
      <c r="H31" s="26">
        <f>'Strategy1-PD-TG'!O31</f>
        <v>12</v>
      </c>
      <c r="I31" s="26"/>
      <c r="J31" s="26"/>
      <c r="K31" s="26"/>
      <c r="L31" s="26"/>
      <c r="M31" s="83"/>
      <c r="N31" s="67" t="s">
        <v>30</v>
      </c>
      <c r="O31" s="26" t="s">
        <v>30</v>
      </c>
      <c r="P31" s="26"/>
      <c r="Q31" s="26"/>
      <c r="R31" s="26"/>
      <c r="S31" s="84"/>
    </row>
    <row r="32" spans="1:19" ht="20.25" thickBot="1" x14ac:dyDescent="0.3">
      <c r="A32" s="14">
        <v>23</v>
      </c>
      <c r="B32" s="107"/>
      <c r="C32" s="26"/>
      <c r="D32" s="26"/>
      <c r="E32" s="168" t="str">
        <f>IF(N32="","",IF('Strategy1-PD-TG'!P32&gt;0,CHAR(252),IF('Strategy1-PD-TG'!P32=0,"",CHAR(251))))</f>
        <v>û</v>
      </c>
      <c r="F32" s="26">
        <f>'Strategy1-PD-TG'!R32</f>
        <v>10</v>
      </c>
      <c r="G32" s="26"/>
      <c r="H32" s="26">
        <f>'Strategy1-PD-TG'!O32</f>
        <v>10</v>
      </c>
      <c r="I32" s="26"/>
      <c r="J32" s="26"/>
      <c r="K32" s="26"/>
      <c r="L32" s="26"/>
      <c r="M32" s="83"/>
      <c r="N32" s="67" t="s">
        <v>29</v>
      </c>
      <c r="O32" s="26"/>
      <c r="P32" s="26"/>
      <c r="Q32" s="26"/>
      <c r="R32" s="26"/>
      <c r="S32" s="84"/>
    </row>
    <row r="33" spans="1:19" ht="20.25" thickBot="1" x14ac:dyDescent="0.3">
      <c r="A33" s="14">
        <v>24</v>
      </c>
      <c r="B33" s="107"/>
      <c r="C33" s="26"/>
      <c r="D33" s="26"/>
      <c r="E33" s="168" t="str">
        <f>IF(N33="","",IF('Strategy1-PD-TG'!P33&gt;0,CHAR(252),IF('Strategy1-PD-TG'!P33=0,"",CHAR(251))))</f>
        <v>û</v>
      </c>
      <c r="F33" s="26">
        <f>'Strategy1-PD-TG'!R33</f>
        <v>10</v>
      </c>
      <c r="G33" s="26"/>
      <c r="H33" s="26">
        <f>'Strategy1-PD-TG'!O33</f>
        <v>6</v>
      </c>
      <c r="I33" s="26"/>
      <c r="J33" s="26"/>
      <c r="K33" s="26"/>
      <c r="L33" s="26"/>
      <c r="M33" s="83"/>
      <c r="N33" s="67" t="s">
        <v>30</v>
      </c>
      <c r="O33" s="26" t="s">
        <v>30</v>
      </c>
      <c r="P33" s="26"/>
      <c r="Q33" s="26"/>
      <c r="R33" s="26"/>
      <c r="S33" s="84"/>
    </row>
    <row r="34" spans="1:19" ht="20.25" thickBot="1" x14ac:dyDescent="0.3">
      <c r="A34" s="14">
        <v>25</v>
      </c>
      <c r="B34" s="107"/>
      <c r="C34" s="26"/>
      <c r="D34" s="26"/>
      <c r="E34" s="168" t="str">
        <f>IF(N34="","",IF('Strategy1-PD-TG'!P34&gt;0,CHAR(252),IF('Strategy1-PD-TG'!P34=0,"",CHAR(251))))</f>
        <v/>
      </c>
      <c r="F34" s="26">
        <f>'Strategy1-PD-TG'!R34</f>
        <v>10</v>
      </c>
      <c r="G34" s="26"/>
      <c r="H34" s="26">
        <f>'Strategy1-PD-TG'!O34</f>
        <v>6</v>
      </c>
      <c r="I34" s="26"/>
      <c r="J34" s="26"/>
      <c r="K34" s="26"/>
      <c r="L34" s="26"/>
      <c r="M34" s="83"/>
      <c r="N34" s="67" t="s">
        <v>29</v>
      </c>
      <c r="O34" s="26"/>
      <c r="P34" s="26"/>
      <c r="Q34" s="26"/>
      <c r="R34" s="26"/>
      <c r="S34" s="84"/>
    </row>
    <row r="35" spans="1:19" ht="20.25" thickBot="1" x14ac:dyDescent="0.3">
      <c r="A35" s="14">
        <v>26</v>
      </c>
      <c r="B35" s="107"/>
      <c r="C35" s="26"/>
      <c r="D35" s="26"/>
      <c r="E35" s="168" t="str">
        <f>IF(N35="","",IF('Strategy1-PD-TG'!P35&gt;0,CHAR(252),IF('Strategy1-PD-TG'!P35=0,"",CHAR(251))))</f>
        <v>û</v>
      </c>
      <c r="F35" s="26">
        <f>'Strategy1-PD-TG'!R35</f>
        <v>10</v>
      </c>
      <c r="G35" s="26"/>
      <c r="H35" s="26">
        <f>'Strategy1-PD-TG'!O35</f>
        <v>0</v>
      </c>
      <c r="I35" s="26"/>
      <c r="J35" s="26"/>
      <c r="K35" s="26"/>
      <c r="L35" s="26"/>
      <c r="M35" s="83"/>
      <c r="N35" s="67" t="s">
        <v>30</v>
      </c>
      <c r="O35" s="26"/>
      <c r="P35" s="26"/>
      <c r="Q35" s="26"/>
      <c r="R35" s="26"/>
      <c r="S35" s="84"/>
    </row>
    <row r="36" spans="1:19" ht="20.25" thickBot="1" x14ac:dyDescent="0.3">
      <c r="A36" s="14">
        <v>27</v>
      </c>
      <c r="B36" s="107"/>
      <c r="C36" s="26"/>
      <c r="D36" s="26"/>
      <c r="E36" s="168" t="str">
        <f>IF(N36="","",IF('Strategy1-PD-TG'!P36&gt;0,CHAR(252),IF('Strategy1-PD-TG'!P36=0,"",CHAR(251))))</f>
        <v>û</v>
      </c>
      <c r="F36" s="26">
        <f>'Strategy1-PD-TG'!R36</f>
        <v>9</v>
      </c>
      <c r="G36" s="26"/>
      <c r="H36" s="26">
        <f>'Strategy1-PD-TG'!O36</f>
        <v>-8</v>
      </c>
      <c r="I36" s="26"/>
      <c r="J36" s="26"/>
      <c r="K36" s="26"/>
      <c r="L36" s="26"/>
      <c r="M36" s="83"/>
      <c r="N36" s="67" t="s">
        <v>30</v>
      </c>
      <c r="O36" s="26" t="s">
        <v>30</v>
      </c>
      <c r="P36" s="26"/>
      <c r="Q36" s="26"/>
      <c r="R36" s="26"/>
      <c r="S36" s="84"/>
    </row>
    <row r="37" spans="1:19" ht="20.25" thickBot="1" x14ac:dyDescent="0.3">
      <c r="A37" s="14">
        <v>28</v>
      </c>
      <c r="B37" s="107"/>
      <c r="C37" s="26"/>
      <c r="D37" s="26"/>
      <c r="E37" s="168" t="str">
        <f>IF(N37="","",IF('Strategy1-PD-TG'!P37&gt;0,CHAR(252),IF('Strategy1-PD-TG'!P37=0,"",CHAR(251))))</f>
        <v>û</v>
      </c>
      <c r="F37" s="26">
        <f>'Strategy1-PD-TG'!R37</f>
        <v>6</v>
      </c>
      <c r="G37" s="26"/>
      <c r="H37" s="26">
        <f>'Strategy1-PD-TG'!O37</f>
        <v>-10</v>
      </c>
      <c r="I37" s="26"/>
      <c r="J37" s="26"/>
      <c r="K37" s="26"/>
      <c r="L37" s="26"/>
      <c r="M37" s="83"/>
      <c r="N37" s="67" t="s">
        <v>30</v>
      </c>
      <c r="O37" s="26" t="s">
        <v>30</v>
      </c>
      <c r="P37" s="26"/>
      <c r="Q37" s="26"/>
      <c r="R37" s="26"/>
      <c r="S37" s="84"/>
    </row>
    <row r="38" spans="1:19" ht="20.25" thickBot="1" x14ac:dyDescent="0.3">
      <c r="A38" s="14">
        <v>29</v>
      </c>
      <c r="B38" s="107"/>
      <c r="C38" s="26"/>
      <c r="D38" s="26"/>
      <c r="E38" s="168" t="str">
        <f>IF(N38="","",IF('Strategy1-PD-TG'!P38&gt;0,CHAR(252),IF('Strategy1-PD-TG'!P38=0,"",CHAR(251))))</f>
        <v>ü</v>
      </c>
      <c r="F38" s="26">
        <f>'Strategy1-PD-TG'!R38</f>
        <v>0</v>
      </c>
      <c r="G38" s="26"/>
      <c r="H38" s="26">
        <f>'Strategy1-PD-TG'!O38</f>
        <v>-6</v>
      </c>
      <c r="I38" s="26"/>
      <c r="J38" s="26"/>
      <c r="K38" s="26"/>
      <c r="L38" s="26"/>
      <c r="M38" s="83"/>
      <c r="N38" s="67" t="s">
        <v>29</v>
      </c>
      <c r="O38" s="26" t="s">
        <v>30</v>
      </c>
      <c r="P38" s="26"/>
      <c r="Q38" s="26"/>
      <c r="R38" s="26"/>
      <c r="S38" s="84"/>
    </row>
    <row r="39" spans="1:19" ht="20.25" thickBot="1" x14ac:dyDescent="0.3">
      <c r="A39" s="14">
        <v>30</v>
      </c>
      <c r="B39" s="107"/>
      <c r="C39" s="26"/>
      <c r="D39" s="26"/>
      <c r="E39" s="168" t="str">
        <f>IF(N39="","",IF('Strategy1-PD-TG'!P39&gt;0,CHAR(252),IF('Strategy1-PD-TG'!P39=0,"",CHAR(251))))</f>
        <v>ü</v>
      </c>
      <c r="F39" s="26">
        <f>'Strategy1-PD-TG'!R39</f>
        <v>-6</v>
      </c>
      <c r="G39" s="26"/>
      <c r="H39" s="26">
        <f>'Strategy1-PD-TG'!O39</f>
        <v>-4</v>
      </c>
      <c r="I39" s="26"/>
      <c r="J39" s="26"/>
      <c r="K39" s="26"/>
      <c r="L39" s="26"/>
      <c r="M39" s="83"/>
      <c r="N39" s="67" t="s">
        <v>29</v>
      </c>
      <c r="O39" s="26"/>
      <c r="P39" s="26"/>
      <c r="Q39" s="26"/>
      <c r="R39" s="26"/>
      <c r="S39" s="84"/>
    </row>
    <row r="40" spans="1:19" ht="20.25" thickBot="1" x14ac:dyDescent="0.3">
      <c r="A40" s="14">
        <v>31</v>
      </c>
      <c r="B40" s="107"/>
      <c r="C40" s="26"/>
      <c r="D40" s="26"/>
      <c r="E40" s="168" t="str">
        <f>IF(N40="","",IF('Strategy1-PD-TG'!P40&gt;0,CHAR(252),IF('Strategy1-PD-TG'!P40=0,"",CHAR(251))))</f>
        <v>ü</v>
      </c>
      <c r="F40" s="26">
        <f>'Strategy1-PD-TG'!R40</f>
        <v>-5</v>
      </c>
      <c r="G40" s="26"/>
      <c r="H40" s="26">
        <f>'Strategy1-PD-TG'!O40</f>
        <v>2</v>
      </c>
      <c r="I40" s="26"/>
      <c r="J40" s="26"/>
      <c r="K40" s="26"/>
      <c r="L40" s="26"/>
      <c r="M40" s="83"/>
      <c r="N40" s="67" t="s">
        <v>30</v>
      </c>
      <c r="O40" s="26" t="s">
        <v>30</v>
      </c>
      <c r="P40" s="26"/>
      <c r="Q40" s="26"/>
      <c r="R40" s="26"/>
      <c r="S40" s="84"/>
    </row>
    <row r="41" spans="1:19" ht="20.25" thickBot="1" x14ac:dyDescent="0.3">
      <c r="A41" s="14">
        <v>32</v>
      </c>
      <c r="B41" s="107"/>
      <c r="C41" s="26"/>
      <c r="D41" s="26"/>
      <c r="E41" s="168" t="str">
        <f>IF(N41="","",IF('Strategy1-PD-TG'!P41&gt;0,CHAR(252),IF('Strategy1-PD-TG'!P41=0,"",CHAR(251))))</f>
        <v>ü</v>
      </c>
      <c r="F41" s="26">
        <f>'Strategy1-PD-TG'!R41</f>
        <v>-2</v>
      </c>
      <c r="G41" s="26"/>
      <c r="H41" s="26">
        <f>'Strategy1-PD-TG'!O41</f>
        <v>7</v>
      </c>
      <c r="I41" s="26"/>
      <c r="J41" s="26"/>
      <c r="K41" s="26"/>
      <c r="L41" s="26"/>
      <c r="M41" s="83"/>
      <c r="N41" s="67" t="s">
        <v>30</v>
      </c>
      <c r="O41" s="26"/>
      <c r="P41" s="26"/>
      <c r="Q41" s="26"/>
      <c r="R41" s="26"/>
      <c r="S41" s="84"/>
    </row>
    <row r="42" spans="1:19" ht="20.25" thickBot="1" x14ac:dyDescent="0.3">
      <c r="A42" s="14">
        <v>33</v>
      </c>
      <c r="B42" s="107"/>
      <c r="C42" s="26"/>
      <c r="D42" s="26"/>
      <c r="E42" s="168" t="str">
        <f>IF(N42="","",IF('Strategy1-PD-TG'!P42&gt;0,CHAR(252),IF('Strategy1-PD-TG'!P42=0,"",CHAR(251))))</f>
        <v/>
      </c>
      <c r="F42" s="26">
        <f>'Strategy1-PD-TG'!R42</f>
        <v>4</v>
      </c>
      <c r="G42" s="26"/>
      <c r="H42" s="26">
        <f>'Strategy1-PD-TG'!O42</f>
        <v>7</v>
      </c>
      <c r="I42" s="26"/>
      <c r="J42" s="26"/>
      <c r="K42" s="26"/>
      <c r="L42" s="26"/>
      <c r="M42" s="83"/>
      <c r="N42" s="67" t="s">
        <v>29</v>
      </c>
      <c r="O42" s="26" t="s">
        <v>30</v>
      </c>
      <c r="P42" s="26"/>
      <c r="Q42" s="26"/>
      <c r="R42" s="26"/>
      <c r="S42" s="84"/>
    </row>
    <row r="43" spans="1:19" ht="20.25" thickBot="1" x14ac:dyDescent="0.3">
      <c r="A43" s="14">
        <v>34</v>
      </c>
      <c r="B43" s="107"/>
      <c r="C43" s="26"/>
      <c r="D43" s="26"/>
      <c r="E43" s="168" t="str">
        <f>IF(N43="","",IF('Strategy1-PD-TG'!P43&gt;0,CHAR(252),IF('Strategy1-PD-TG'!P43=0,"",CHAR(251))))</f>
        <v>ü</v>
      </c>
      <c r="F43" s="26">
        <f>'Strategy1-PD-TG'!R43</f>
        <v>10</v>
      </c>
      <c r="G43" s="26"/>
      <c r="H43" s="26">
        <f>'Strategy1-PD-TG'!O43</f>
        <v>14</v>
      </c>
      <c r="I43" s="26"/>
      <c r="J43" s="26"/>
      <c r="K43" s="26"/>
      <c r="L43" s="26"/>
      <c r="M43" s="83"/>
      <c r="N43" s="67" t="s">
        <v>29</v>
      </c>
      <c r="O43" s="26"/>
      <c r="P43" s="26"/>
      <c r="Q43" s="26"/>
      <c r="R43" s="26"/>
      <c r="S43" s="84"/>
    </row>
    <row r="44" spans="1:19" ht="20.25" thickBot="1" x14ac:dyDescent="0.3">
      <c r="A44" s="14">
        <v>35</v>
      </c>
      <c r="B44" s="107"/>
      <c r="C44" s="26"/>
      <c r="D44" s="26"/>
      <c r="E44" s="168" t="str">
        <f>IF(N44="","",IF('Strategy1-PD-TG'!P44&gt;0,CHAR(252),IF('Strategy1-PD-TG'!P44=0,"",CHAR(251))))</f>
        <v>û</v>
      </c>
      <c r="F44" s="26">
        <f>'Strategy1-PD-TG'!R44</f>
        <v>10</v>
      </c>
      <c r="G44" s="26"/>
      <c r="H44" s="26">
        <f>'Strategy1-PD-TG'!O44</f>
        <v>12</v>
      </c>
      <c r="I44" s="26"/>
      <c r="J44" s="26"/>
      <c r="K44" s="26"/>
      <c r="L44" s="26"/>
      <c r="M44" s="83"/>
      <c r="N44" s="67" t="s">
        <v>29</v>
      </c>
      <c r="O44" s="26"/>
      <c r="P44" s="26"/>
      <c r="Q44" s="26"/>
      <c r="R44" s="26"/>
      <c r="S44" s="84"/>
    </row>
    <row r="45" spans="1:19" ht="20.25" thickBot="1" x14ac:dyDescent="0.3">
      <c r="A45" s="14">
        <v>36</v>
      </c>
      <c r="B45" s="107"/>
      <c r="C45" s="26"/>
      <c r="D45" s="26"/>
      <c r="E45" s="168" t="str">
        <f>IF(N45="","",IF('Strategy1-PD-TG'!P45&gt;0,CHAR(252),IF('Strategy1-PD-TG'!P45=0,"",CHAR(251))))</f>
        <v>ü</v>
      </c>
      <c r="F45" s="26">
        <f>'Strategy1-PD-TG'!R45</f>
        <v>10</v>
      </c>
      <c r="G45" s="26"/>
      <c r="H45" s="26">
        <f>'Strategy1-PD-TG'!O45</f>
        <v>16</v>
      </c>
      <c r="I45" s="26"/>
      <c r="J45" s="26"/>
      <c r="K45" s="26"/>
      <c r="L45" s="26"/>
      <c r="M45" s="83"/>
      <c r="N45" s="67" t="s">
        <v>30</v>
      </c>
      <c r="O45" s="26"/>
      <c r="P45" s="26"/>
      <c r="Q45" s="26"/>
      <c r="R45" s="26"/>
      <c r="S45" s="84"/>
    </row>
    <row r="46" spans="1:19" ht="20.25" thickBot="1" x14ac:dyDescent="0.3">
      <c r="A46" s="14">
        <v>37</v>
      </c>
      <c r="B46" s="107"/>
      <c r="C46" s="26"/>
      <c r="D46" s="26"/>
      <c r="E46" s="168" t="str">
        <f>IF(N46="","",IF('Strategy1-PD-TG'!P46&gt;0,CHAR(252),IF('Strategy1-PD-TG'!P46=0,"",CHAR(251))))</f>
        <v/>
      </c>
      <c r="F46" s="26" t="str">
        <f>'Strategy1-PD-TG'!R46</f>
        <v/>
      </c>
      <c r="G46" s="26"/>
      <c r="H46" s="26" t="str">
        <f>'Strategy1-PD-TG'!O46</f>
        <v/>
      </c>
      <c r="I46" s="26"/>
      <c r="J46" s="26"/>
      <c r="K46" s="26"/>
      <c r="L46" s="26"/>
      <c r="M46" s="83"/>
      <c r="N46" s="67"/>
      <c r="O46" s="26"/>
      <c r="P46" s="26"/>
      <c r="Q46" s="26"/>
      <c r="R46" s="26"/>
      <c r="S46" s="84"/>
    </row>
    <row r="47" spans="1:19" ht="20.25" thickBot="1" x14ac:dyDescent="0.3">
      <c r="A47" s="14">
        <v>38</v>
      </c>
      <c r="B47" s="107"/>
      <c r="C47" s="26"/>
      <c r="D47" s="26"/>
      <c r="E47" s="168" t="str">
        <f>IF(N47="","",IF('Strategy1-PD-TG'!P47&gt;0,CHAR(252),IF('Strategy1-PD-TG'!P47=0,"",CHAR(251))))</f>
        <v/>
      </c>
      <c r="F47" s="26" t="str">
        <f>'Strategy1-PD-TG'!R47</f>
        <v/>
      </c>
      <c r="G47" s="26"/>
      <c r="H47" s="26" t="str">
        <f>'Strategy1-PD-TG'!O47</f>
        <v/>
      </c>
      <c r="I47" s="26"/>
      <c r="J47" s="26"/>
      <c r="K47" s="26"/>
      <c r="L47" s="26"/>
      <c r="M47" s="83"/>
      <c r="N47" s="67"/>
      <c r="O47" s="26"/>
      <c r="P47" s="26"/>
      <c r="Q47" s="26"/>
      <c r="R47" s="26"/>
      <c r="S47" s="84"/>
    </row>
    <row r="48" spans="1:19" ht="20.25" thickBot="1" x14ac:dyDescent="0.3">
      <c r="A48" s="14">
        <v>39</v>
      </c>
      <c r="B48" s="107"/>
      <c r="C48" s="26"/>
      <c r="D48" s="26"/>
      <c r="E48" s="168" t="str">
        <f>IF(N48="","",IF('Strategy1-PD-TG'!P48&gt;0,CHAR(252),IF('Strategy1-PD-TG'!P48=0,"",CHAR(251))))</f>
        <v/>
      </c>
      <c r="F48" s="26" t="str">
        <f>'Strategy1-PD-TG'!R48</f>
        <v/>
      </c>
      <c r="G48" s="26"/>
      <c r="H48" s="26" t="str">
        <f>'Strategy1-PD-TG'!O48</f>
        <v/>
      </c>
      <c r="I48" s="26"/>
      <c r="J48" s="26"/>
      <c r="K48" s="26"/>
      <c r="L48" s="26"/>
      <c r="M48" s="83"/>
      <c r="N48" s="67"/>
      <c r="O48" s="26"/>
      <c r="P48" s="26"/>
      <c r="Q48" s="26"/>
      <c r="R48" s="26"/>
      <c r="S48" s="84"/>
    </row>
    <row r="49" spans="1:19" ht="20.25" thickBot="1" x14ac:dyDescent="0.3">
      <c r="A49" s="14">
        <v>40</v>
      </c>
      <c r="B49" s="107"/>
      <c r="C49" s="26"/>
      <c r="D49" s="26"/>
      <c r="E49" s="168" t="str">
        <f>IF(N49="","",IF('Strategy1-PD-TG'!P49&gt;0,CHAR(252),IF('Strategy1-PD-TG'!P49=0,"",CHAR(251))))</f>
        <v/>
      </c>
      <c r="F49" s="26" t="str">
        <f>'Strategy1-PD-TG'!R49</f>
        <v/>
      </c>
      <c r="G49" s="26"/>
      <c r="H49" s="26" t="str">
        <f>'Strategy1-PD-TG'!O49</f>
        <v/>
      </c>
      <c r="I49" s="26"/>
      <c r="J49" s="26"/>
      <c r="K49" s="26"/>
      <c r="L49" s="26"/>
      <c r="M49" s="83"/>
      <c r="N49" s="67"/>
      <c r="O49" s="26"/>
      <c r="P49" s="26"/>
      <c r="Q49" s="26"/>
      <c r="R49" s="26"/>
      <c r="S49" s="84"/>
    </row>
    <row r="50" spans="1:19" ht="20.25" thickBot="1" x14ac:dyDescent="0.3">
      <c r="A50" s="14">
        <v>41</v>
      </c>
      <c r="B50" s="107"/>
      <c r="C50" s="26"/>
      <c r="D50" s="26"/>
      <c r="E50" s="168" t="str">
        <f>IF(N50="","",IF('Strategy1-PD-TG'!P50&gt;0,CHAR(252),IF('Strategy1-PD-TG'!P50=0,"",CHAR(251))))</f>
        <v/>
      </c>
      <c r="F50" s="26" t="str">
        <f>'Strategy1-PD-TG'!R50</f>
        <v/>
      </c>
      <c r="G50" s="26"/>
      <c r="H50" s="26" t="str">
        <f>'Strategy1-PD-TG'!O50</f>
        <v/>
      </c>
      <c r="I50" s="26"/>
      <c r="J50" s="26"/>
      <c r="K50" s="26"/>
      <c r="L50" s="26"/>
      <c r="M50" s="83"/>
      <c r="N50" s="67"/>
      <c r="O50" s="26"/>
      <c r="P50" s="26"/>
      <c r="Q50" s="26"/>
      <c r="R50" s="26"/>
      <c r="S50" s="84"/>
    </row>
    <row r="51" spans="1:19" ht="20.25" thickBot="1" x14ac:dyDescent="0.3">
      <c r="A51" s="14">
        <v>42</v>
      </c>
      <c r="B51" s="107"/>
      <c r="C51" s="26"/>
      <c r="D51" s="26"/>
      <c r="E51" s="168" t="str">
        <f>IF(N51="","",IF('Strategy1-PD-TG'!P51&gt;0,CHAR(252),IF('Strategy1-PD-TG'!P51=0,"",CHAR(251))))</f>
        <v/>
      </c>
      <c r="F51" s="26" t="str">
        <f>'Strategy1-PD-TG'!R51</f>
        <v/>
      </c>
      <c r="G51" s="26"/>
      <c r="H51" s="26" t="str">
        <f>'Strategy1-PD-TG'!O51</f>
        <v/>
      </c>
      <c r="I51" s="26"/>
      <c r="J51" s="26"/>
      <c r="K51" s="26"/>
      <c r="L51" s="26"/>
      <c r="M51" s="83"/>
      <c r="N51" s="67"/>
      <c r="O51" s="26"/>
      <c r="P51" s="26"/>
      <c r="Q51" s="26"/>
      <c r="R51" s="26"/>
      <c r="S51" s="84"/>
    </row>
    <row r="52" spans="1:19" ht="20.25" thickBot="1" x14ac:dyDescent="0.3">
      <c r="A52" s="14">
        <v>43</v>
      </c>
      <c r="B52" s="107"/>
      <c r="C52" s="26"/>
      <c r="D52" s="26"/>
      <c r="E52" s="168" t="str">
        <f>IF(N52="","",IF('Strategy1-PD-TG'!P52&gt;0,CHAR(252),IF('Strategy1-PD-TG'!P52=0,"",CHAR(251))))</f>
        <v/>
      </c>
      <c r="F52" s="26" t="str">
        <f>'Strategy1-PD-TG'!R52</f>
        <v/>
      </c>
      <c r="G52" s="26"/>
      <c r="H52" s="26" t="str">
        <f>'Strategy1-PD-TG'!O52</f>
        <v/>
      </c>
      <c r="I52" s="26"/>
      <c r="J52" s="26"/>
      <c r="K52" s="26"/>
      <c r="L52" s="26"/>
      <c r="M52" s="83"/>
      <c r="N52" s="67"/>
      <c r="O52" s="26"/>
      <c r="P52" s="26"/>
      <c r="Q52" s="26"/>
      <c r="R52" s="26"/>
      <c r="S52" s="84"/>
    </row>
    <row r="53" spans="1:19" ht="20.25" thickBot="1" x14ac:dyDescent="0.3">
      <c r="A53" s="14">
        <v>44</v>
      </c>
      <c r="B53" s="107"/>
      <c r="C53" s="26"/>
      <c r="D53" s="26"/>
      <c r="E53" s="168" t="str">
        <f>IF(N53="","",IF('Strategy1-PD-TG'!P53&gt;0,CHAR(252),IF('Strategy1-PD-TG'!P53=0,"",CHAR(251))))</f>
        <v/>
      </c>
      <c r="F53" s="26" t="str">
        <f>'Strategy1-PD-TG'!R53</f>
        <v/>
      </c>
      <c r="G53" s="26"/>
      <c r="H53" s="26" t="str">
        <f>'Strategy1-PD-TG'!O53</f>
        <v/>
      </c>
      <c r="I53" s="26"/>
      <c r="J53" s="26"/>
      <c r="K53" s="26"/>
      <c r="L53" s="26"/>
      <c r="M53" s="83"/>
      <c r="N53" s="67"/>
      <c r="O53" s="26"/>
      <c r="P53" s="26"/>
      <c r="Q53" s="26"/>
      <c r="R53" s="26"/>
      <c r="S53" s="84"/>
    </row>
    <row r="54" spans="1:19" ht="20.25" thickBot="1" x14ac:dyDescent="0.3">
      <c r="A54" s="14">
        <v>45</v>
      </c>
      <c r="B54" s="107"/>
      <c r="C54" s="26"/>
      <c r="D54" s="26"/>
      <c r="E54" s="168" t="str">
        <f>IF(N54="","",IF('Strategy1-PD-TG'!P54&gt;0,CHAR(252),IF('Strategy1-PD-TG'!P54=0,"",CHAR(251))))</f>
        <v/>
      </c>
      <c r="F54" s="26" t="str">
        <f>'Strategy1-PD-TG'!R54</f>
        <v/>
      </c>
      <c r="G54" s="26"/>
      <c r="H54" s="26" t="str">
        <f>'Strategy1-PD-TG'!O54</f>
        <v/>
      </c>
      <c r="I54" s="26"/>
      <c r="J54" s="26"/>
      <c r="K54" s="26"/>
      <c r="L54" s="26"/>
      <c r="M54" s="83"/>
      <c r="N54" s="67"/>
      <c r="O54" s="26"/>
      <c r="P54" s="26"/>
      <c r="Q54" s="26"/>
      <c r="R54" s="26"/>
      <c r="S54" s="84"/>
    </row>
    <row r="55" spans="1:19" ht="20.25" thickBot="1" x14ac:dyDescent="0.3">
      <c r="A55" s="14">
        <v>46</v>
      </c>
      <c r="B55" s="107"/>
      <c r="C55" s="26"/>
      <c r="D55" s="26"/>
      <c r="E55" s="168" t="str">
        <f>IF(N55="","",IF('Strategy1-PD-TG'!P55&gt;0,CHAR(252),IF('Strategy1-PD-TG'!P55=0,"",CHAR(251))))</f>
        <v/>
      </c>
      <c r="F55" s="26" t="str">
        <f>'Strategy1-PD-TG'!R55</f>
        <v/>
      </c>
      <c r="G55" s="26"/>
      <c r="H55" s="26" t="str">
        <f>'Strategy1-PD-TG'!O55</f>
        <v/>
      </c>
      <c r="I55" s="26"/>
      <c r="J55" s="26"/>
      <c r="K55" s="26"/>
      <c r="L55" s="26"/>
      <c r="M55" s="83"/>
      <c r="N55" s="67"/>
      <c r="O55" s="26"/>
      <c r="P55" s="26"/>
      <c r="Q55" s="26"/>
      <c r="R55" s="26"/>
      <c r="S55" s="84"/>
    </row>
    <row r="56" spans="1:19" ht="20.25" thickBot="1" x14ac:dyDescent="0.3">
      <c r="A56" s="14">
        <v>47</v>
      </c>
      <c r="B56" s="107"/>
      <c r="C56" s="26"/>
      <c r="D56" s="26"/>
      <c r="E56" s="168" t="str">
        <f>IF(N56="","",IF('Strategy1-PD-TG'!P56&gt;0,CHAR(252),IF('Strategy1-PD-TG'!P56=0,"",CHAR(251))))</f>
        <v/>
      </c>
      <c r="F56" s="26" t="str">
        <f>'Strategy1-PD-TG'!R56</f>
        <v/>
      </c>
      <c r="G56" s="26"/>
      <c r="H56" s="26" t="str">
        <f>'Strategy1-PD-TG'!O56</f>
        <v/>
      </c>
      <c r="I56" s="26"/>
      <c r="J56" s="26"/>
      <c r="K56" s="26"/>
      <c r="L56" s="26"/>
      <c r="M56" s="83"/>
      <c r="N56" s="67"/>
      <c r="O56" s="26"/>
      <c r="P56" s="26"/>
      <c r="Q56" s="26"/>
      <c r="R56" s="26"/>
      <c r="S56" s="84"/>
    </row>
    <row r="57" spans="1:19" ht="20.25" thickBot="1" x14ac:dyDescent="0.3">
      <c r="A57" s="14">
        <v>48</v>
      </c>
      <c r="B57" s="107"/>
      <c r="C57" s="26"/>
      <c r="D57" s="26"/>
      <c r="E57" s="168" t="str">
        <f>IF(N57="","",IF('Strategy1-PD-TG'!P57&gt;0,CHAR(252),IF('Strategy1-PD-TG'!P57=0,"",CHAR(251))))</f>
        <v/>
      </c>
      <c r="F57" s="26" t="str">
        <f>'Strategy1-PD-TG'!R57</f>
        <v/>
      </c>
      <c r="G57" s="26"/>
      <c r="H57" s="26" t="str">
        <f>'Strategy1-PD-TG'!O57</f>
        <v/>
      </c>
      <c r="I57" s="26"/>
      <c r="J57" s="26"/>
      <c r="K57" s="26"/>
      <c r="L57" s="26"/>
      <c r="M57" s="83"/>
      <c r="N57" s="67"/>
      <c r="O57" s="26"/>
      <c r="P57" s="26"/>
      <c r="Q57" s="26"/>
      <c r="R57" s="26"/>
      <c r="S57" s="84"/>
    </row>
    <row r="58" spans="1:19" ht="20.25" thickBot="1" x14ac:dyDescent="0.3">
      <c r="A58" s="14">
        <v>49</v>
      </c>
      <c r="B58" s="107"/>
      <c r="C58" s="26"/>
      <c r="D58" s="26"/>
      <c r="E58" s="168" t="str">
        <f>IF(N58="","",IF('Strategy1-PD-TG'!P58&gt;0,CHAR(252),IF('Strategy1-PD-TG'!P58=0,"",CHAR(251))))</f>
        <v/>
      </c>
      <c r="F58" s="26" t="str">
        <f>'Strategy1-PD-TG'!R58</f>
        <v/>
      </c>
      <c r="G58" s="26"/>
      <c r="H58" s="26" t="str">
        <f>'Strategy1-PD-TG'!O58</f>
        <v/>
      </c>
      <c r="I58" s="26"/>
      <c r="J58" s="26"/>
      <c r="K58" s="26"/>
      <c r="L58" s="26"/>
      <c r="M58" s="83"/>
      <c r="N58" s="67"/>
      <c r="O58" s="26"/>
      <c r="P58" s="26"/>
      <c r="Q58" s="26"/>
      <c r="R58" s="26"/>
      <c r="S58" s="84"/>
    </row>
    <row r="59" spans="1:19" ht="20.25" thickBot="1" x14ac:dyDescent="0.3">
      <c r="A59" s="14">
        <v>50</v>
      </c>
      <c r="B59" s="107"/>
      <c r="C59" s="26"/>
      <c r="D59" s="26"/>
      <c r="E59" s="168" t="str">
        <f>IF(N59="","",IF('Strategy1-PD-TG'!P59&gt;0,CHAR(252),IF('Strategy1-PD-TG'!P59=0,"",CHAR(251))))</f>
        <v/>
      </c>
      <c r="F59" s="26" t="str">
        <f>'Strategy1-PD-TG'!R59</f>
        <v/>
      </c>
      <c r="G59" s="26"/>
      <c r="H59" s="26" t="str">
        <f>'Strategy1-PD-TG'!O59</f>
        <v/>
      </c>
      <c r="I59" s="26"/>
      <c r="J59" s="26"/>
      <c r="K59" s="26"/>
      <c r="L59" s="26"/>
      <c r="M59" s="83"/>
      <c r="N59" s="67"/>
      <c r="O59" s="26"/>
      <c r="P59" s="26"/>
      <c r="Q59" s="26"/>
      <c r="R59" s="26"/>
      <c r="S59" s="84"/>
    </row>
    <row r="60" spans="1:19" ht="20.25" thickBot="1" x14ac:dyDescent="0.3">
      <c r="A60" s="14">
        <v>51</v>
      </c>
      <c r="B60" s="107"/>
      <c r="C60" s="26"/>
      <c r="D60" s="26"/>
      <c r="E60" s="168" t="str">
        <f>IF(N60="","",IF('Strategy1-PD-TG'!P60&gt;0,CHAR(252),IF('Strategy1-PD-TG'!P60=0,"",CHAR(251))))</f>
        <v/>
      </c>
      <c r="F60" s="26" t="str">
        <f>'Strategy1-PD-TG'!R60</f>
        <v/>
      </c>
      <c r="G60" s="26"/>
      <c r="H60" s="26" t="str">
        <f>'Strategy1-PD-TG'!O60</f>
        <v/>
      </c>
      <c r="I60" s="26"/>
      <c r="J60" s="26"/>
      <c r="K60" s="26"/>
      <c r="L60" s="26"/>
      <c r="M60" s="83"/>
      <c r="N60" s="67"/>
      <c r="O60" s="26"/>
      <c r="P60" s="26"/>
      <c r="Q60" s="26"/>
      <c r="R60" s="26"/>
      <c r="S60" s="84"/>
    </row>
    <row r="61" spans="1:19" ht="20.25" thickBot="1" x14ac:dyDescent="0.3">
      <c r="A61" s="14">
        <v>52</v>
      </c>
      <c r="B61" s="107"/>
      <c r="C61" s="26"/>
      <c r="D61" s="26"/>
      <c r="E61" s="168" t="str">
        <f>IF(N61="","",IF('Strategy1-PD-TG'!P61&gt;0,CHAR(252),IF('Strategy1-PD-TG'!P61=0,"",CHAR(251))))</f>
        <v/>
      </c>
      <c r="F61" s="26" t="str">
        <f>'Strategy1-PD-TG'!R61</f>
        <v/>
      </c>
      <c r="G61" s="26"/>
      <c r="H61" s="26" t="str">
        <f>'Strategy1-PD-TG'!O61</f>
        <v/>
      </c>
      <c r="I61" s="26"/>
      <c r="J61" s="26"/>
      <c r="K61" s="26"/>
      <c r="L61" s="26"/>
      <c r="M61" s="83"/>
      <c r="N61" s="67"/>
      <c r="O61" s="26"/>
      <c r="P61" s="26"/>
      <c r="Q61" s="26"/>
      <c r="R61" s="26"/>
      <c r="S61" s="84"/>
    </row>
    <row r="62" spans="1:19" ht="20.25" thickBot="1" x14ac:dyDescent="0.3">
      <c r="A62" s="14">
        <v>53</v>
      </c>
      <c r="B62" s="107"/>
      <c r="C62" s="26"/>
      <c r="D62" s="26"/>
      <c r="E62" s="168" t="str">
        <f>IF(N62="","",IF('Strategy1-PD-TG'!P62&gt;0,CHAR(252),IF('Strategy1-PD-TG'!P62=0,"",CHAR(251))))</f>
        <v/>
      </c>
      <c r="F62" s="26" t="str">
        <f>'Strategy1-PD-TG'!R62</f>
        <v/>
      </c>
      <c r="G62" s="26"/>
      <c r="H62" s="26" t="str">
        <f>'Strategy1-PD-TG'!O62</f>
        <v/>
      </c>
      <c r="I62" s="26"/>
      <c r="J62" s="26"/>
      <c r="K62" s="26"/>
      <c r="L62" s="26"/>
      <c r="M62" s="83"/>
      <c r="N62" s="67"/>
      <c r="O62" s="26"/>
      <c r="P62" s="26"/>
      <c r="Q62" s="26"/>
      <c r="R62" s="26"/>
      <c r="S62" s="84"/>
    </row>
    <row r="63" spans="1:19" ht="20.25" thickBot="1" x14ac:dyDescent="0.3">
      <c r="A63" s="14">
        <v>54</v>
      </c>
      <c r="B63" s="107"/>
      <c r="C63" s="26"/>
      <c r="D63" s="26"/>
      <c r="E63" s="168" t="str">
        <f>IF(N63="","",IF('Strategy1-PD-TG'!P63&gt;0,CHAR(252),IF('Strategy1-PD-TG'!P63=0,"",CHAR(251))))</f>
        <v/>
      </c>
      <c r="F63" s="26" t="str">
        <f>'Strategy1-PD-TG'!R63</f>
        <v/>
      </c>
      <c r="G63" s="26"/>
      <c r="H63" s="26" t="str">
        <f>'Strategy1-PD-TG'!O63</f>
        <v/>
      </c>
      <c r="I63" s="26"/>
      <c r="J63" s="26"/>
      <c r="K63" s="26"/>
      <c r="L63" s="26"/>
      <c r="M63" s="83"/>
      <c r="N63" s="67"/>
      <c r="O63" s="26"/>
      <c r="P63" s="26"/>
      <c r="Q63" s="26"/>
      <c r="R63" s="26"/>
      <c r="S63" s="84"/>
    </row>
    <row r="64" spans="1:19" ht="20.25" thickBot="1" x14ac:dyDescent="0.3">
      <c r="A64" s="14">
        <v>55</v>
      </c>
      <c r="B64" s="107"/>
      <c r="C64" s="26"/>
      <c r="D64" s="26"/>
      <c r="E64" s="168" t="str">
        <f>IF(N64="","",IF('Strategy1-PD-TG'!P64&gt;0,CHAR(252),IF('Strategy1-PD-TG'!P64=0,"",CHAR(251))))</f>
        <v/>
      </c>
      <c r="F64" s="26" t="str">
        <f>'Strategy1-PD-TG'!R64</f>
        <v/>
      </c>
      <c r="G64" s="26"/>
      <c r="H64" s="26" t="str">
        <f>'Strategy1-PD-TG'!O64</f>
        <v/>
      </c>
      <c r="I64" s="26"/>
      <c r="J64" s="26"/>
      <c r="K64" s="26"/>
      <c r="L64" s="26"/>
      <c r="M64" s="83"/>
      <c r="N64" s="67"/>
      <c r="O64" s="26"/>
      <c r="P64" s="26"/>
      <c r="Q64" s="26"/>
      <c r="R64" s="26"/>
      <c r="S64" s="84"/>
    </row>
    <row r="65" spans="1:19" ht="20.25" thickBot="1" x14ac:dyDescent="0.3">
      <c r="A65" s="14">
        <v>56</v>
      </c>
      <c r="B65" s="107"/>
      <c r="C65" s="26"/>
      <c r="D65" s="26"/>
      <c r="E65" s="168" t="str">
        <f>IF(N65="","",IF('Strategy1-PD-TG'!P65&gt;0,CHAR(252),IF('Strategy1-PD-TG'!P65=0,"",CHAR(251))))</f>
        <v/>
      </c>
      <c r="F65" s="26" t="str">
        <f>'Strategy1-PD-TG'!R65</f>
        <v/>
      </c>
      <c r="G65" s="26"/>
      <c r="H65" s="26" t="str">
        <f>'Strategy1-PD-TG'!O65</f>
        <v/>
      </c>
      <c r="I65" s="26"/>
      <c r="J65" s="26"/>
      <c r="K65" s="26"/>
      <c r="L65" s="26"/>
      <c r="M65" s="83"/>
      <c r="N65" s="67"/>
      <c r="O65" s="26"/>
      <c r="P65" s="26"/>
      <c r="Q65" s="26"/>
      <c r="R65" s="26"/>
      <c r="S65" s="84"/>
    </row>
    <row r="66" spans="1:19" ht="20.25" thickBot="1" x14ac:dyDescent="0.3">
      <c r="A66" s="14">
        <v>57</v>
      </c>
      <c r="B66" s="107"/>
      <c r="C66" s="26"/>
      <c r="D66" s="26"/>
      <c r="E66" s="168" t="str">
        <f>IF(N66="","",IF('Strategy1-PD-TG'!P66&gt;0,CHAR(252),IF('Strategy1-PD-TG'!P66=0,"",CHAR(251))))</f>
        <v/>
      </c>
      <c r="F66" s="26" t="str">
        <f>'Strategy1-PD-TG'!R66</f>
        <v/>
      </c>
      <c r="G66" s="26"/>
      <c r="H66" s="26" t="str">
        <f>'Strategy1-PD-TG'!O66</f>
        <v/>
      </c>
      <c r="I66" s="26"/>
      <c r="J66" s="26"/>
      <c r="K66" s="26"/>
      <c r="L66" s="26"/>
      <c r="M66" s="83"/>
      <c r="N66" s="67"/>
      <c r="O66" s="26"/>
      <c r="P66" s="26"/>
      <c r="Q66" s="26"/>
      <c r="R66" s="26"/>
      <c r="S66" s="84"/>
    </row>
    <row r="67" spans="1:19" ht="20.25" thickBot="1" x14ac:dyDescent="0.3">
      <c r="A67" s="14">
        <v>58</v>
      </c>
      <c r="B67" s="107"/>
      <c r="C67" s="26"/>
      <c r="D67" s="26"/>
      <c r="E67" s="168" t="str">
        <f>IF(N67="","",IF('Strategy1-PD-TG'!P67&gt;0,CHAR(252),IF('Strategy1-PD-TG'!P67=0,"",CHAR(251))))</f>
        <v/>
      </c>
      <c r="F67" s="26" t="str">
        <f>'Strategy1-PD-TG'!R67</f>
        <v/>
      </c>
      <c r="G67" s="26"/>
      <c r="H67" s="26" t="str">
        <f>'Strategy1-PD-TG'!O67</f>
        <v/>
      </c>
      <c r="I67" s="26"/>
      <c r="J67" s="26"/>
      <c r="K67" s="26"/>
      <c r="L67" s="26"/>
      <c r="M67" s="83"/>
      <c r="N67" s="67"/>
      <c r="O67" s="26"/>
      <c r="P67" s="26"/>
      <c r="Q67" s="26"/>
      <c r="R67" s="26"/>
      <c r="S67" s="84"/>
    </row>
    <row r="68" spans="1:19" ht="20.25" thickBot="1" x14ac:dyDescent="0.3">
      <c r="A68" s="14">
        <v>59</v>
      </c>
      <c r="B68" s="107"/>
      <c r="C68" s="26"/>
      <c r="D68" s="26"/>
      <c r="E68" s="168" t="str">
        <f>IF(N68="","",IF('Strategy1-PD-TG'!P68&gt;0,CHAR(252),IF('Strategy1-PD-TG'!P68=0,"",CHAR(251))))</f>
        <v/>
      </c>
      <c r="F68" s="26" t="str">
        <f>'Strategy1-PD-TG'!R68</f>
        <v/>
      </c>
      <c r="G68" s="26"/>
      <c r="H68" s="26" t="str">
        <f>'Strategy1-PD-TG'!O68</f>
        <v/>
      </c>
      <c r="I68" s="26"/>
      <c r="J68" s="26"/>
      <c r="K68" s="26"/>
      <c r="L68" s="26"/>
      <c r="M68" s="83"/>
      <c r="N68" s="67"/>
      <c r="O68" s="26"/>
      <c r="P68" s="26"/>
      <c r="Q68" s="26"/>
      <c r="R68" s="26"/>
      <c r="S68" s="84"/>
    </row>
    <row r="69" spans="1:19" ht="20.25" thickBot="1" x14ac:dyDescent="0.3">
      <c r="A69" s="14">
        <v>60</v>
      </c>
      <c r="B69" s="107"/>
      <c r="C69" s="26"/>
      <c r="D69" s="26"/>
      <c r="E69" s="168" t="str">
        <f>IF(N69="","",IF('Strategy1-PD-TG'!P69&gt;0,CHAR(252),IF('Strategy1-PD-TG'!P69=0,"",CHAR(251))))</f>
        <v/>
      </c>
      <c r="F69" s="26" t="str">
        <f>'Strategy1-PD-TG'!R69</f>
        <v/>
      </c>
      <c r="G69" s="26"/>
      <c r="H69" s="26" t="str">
        <f>'Strategy1-PD-TG'!O69</f>
        <v/>
      </c>
      <c r="I69" s="26"/>
      <c r="J69" s="26"/>
      <c r="K69" s="26"/>
      <c r="L69" s="26"/>
      <c r="M69" s="83"/>
      <c r="N69" s="67"/>
      <c r="O69" s="26"/>
      <c r="P69" s="26"/>
      <c r="Q69" s="26"/>
      <c r="R69" s="26"/>
      <c r="S69" s="84"/>
    </row>
    <row r="70" spans="1:19" ht="20.25" thickBot="1" x14ac:dyDescent="0.3">
      <c r="A70" s="14">
        <v>61</v>
      </c>
      <c r="B70" s="107"/>
      <c r="C70" s="26"/>
      <c r="D70" s="26"/>
      <c r="E70" s="168" t="str">
        <f>IF(N70="","",IF('Strategy1-PD-TG'!P70&gt;0,CHAR(252),IF('Strategy1-PD-TG'!P70=0,"",CHAR(251))))</f>
        <v/>
      </c>
      <c r="F70" s="26" t="str">
        <f>'Strategy1-PD-TG'!R70</f>
        <v/>
      </c>
      <c r="G70" s="26"/>
      <c r="H70" s="26" t="str">
        <f>'Strategy1-PD-TG'!O70</f>
        <v/>
      </c>
      <c r="I70" s="26"/>
      <c r="J70" s="26"/>
      <c r="K70" s="26"/>
      <c r="L70" s="26"/>
      <c r="M70" s="83"/>
      <c r="N70" s="67"/>
      <c r="O70" s="26"/>
      <c r="P70" s="26"/>
      <c r="Q70" s="26"/>
      <c r="R70" s="26"/>
      <c r="S70" s="84"/>
    </row>
    <row r="71" spans="1:19" ht="20.25" thickBot="1" x14ac:dyDescent="0.3">
      <c r="A71" s="14">
        <v>62</v>
      </c>
      <c r="B71" s="107"/>
      <c r="C71" s="26"/>
      <c r="D71" s="26"/>
      <c r="E71" s="168" t="str">
        <f>IF(N71="","",IF('Strategy1-PD-TG'!P71&gt;0,CHAR(252),IF('Strategy1-PD-TG'!P71=0,"",CHAR(251))))</f>
        <v/>
      </c>
      <c r="F71" s="26" t="str">
        <f>'Strategy1-PD-TG'!R71</f>
        <v/>
      </c>
      <c r="G71" s="26"/>
      <c r="H71" s="26" t="str">
        <f>'Strategy1-PD-TG'!O71</f>
        <v/>
      </c>
      <c r="I71" s="26"/>
      <c r="J71" s="26"/>
      <c r="K71" s="26"/>
      <c r="L71" s="26"/>
      <c r="M71" s="83"/>
      <c r="N71" s="67"/>
      <c r="O71" s="26"/>
      <c r="P71" s="26"/>
      <c r="Q71" s="26"/>
      <c r="R71" s="26"/>
      <c r="S71" s="84"/>
    </row>
    <row r="72" spans="1:19" ht="20.25" thickBot="1" x14ac:dyDescent="0.3">
      <c r="A72" s="14">
        <v>63</v>
      </c>
      <c r="B72" s="107"/>
      <c r="C72" s="26"/>
      <c r="D72" s="26"/>
      <c r="E72" s="168" t="str">
        <f>IF(N72="","",IF('Strategy1-PD-TG'!P72&gt;0,CHAR(252),IF('Strategy1-PD-TG'!P72=0,"",CHAR(251))))</f>
        <v/>
      </c>
      <c r="F72" s="26" t="str">
        <f>'Strategy1-PD-TG'!R72</f>
        <v/>
      </c>
      <c r="G72" s="26"/>
      <c r="H72" s="26" t="str">
        <f>'Strategy1-PD-TG'!O72</f>
        <v/>
      </c>
      <c r="I72" s="26"/>
      <c r="J72" s="26"/>
      <c r="K72" s="26"/>
      <c r="L72" s="26"/>
      <c r="M72" s="83"/>
      <c r="N72" s="67"/>
      <c r="O72" s="26"/>
      <c r="P72" s="26"/>
      <c r="Q72" s="26"/>
      <c r="R72" s="26"/>
      <c r="S72" s="84"/>
    </row>
    <row r="73" spans="1:19" ht="20.25" thickBot="1" x14ac:dyDescent="0.3">
      <c r="A73" s="14">
        <v>64</v>
      </c>
      <c r="B73" s="107"/>
      <c r="C73" s="26"/>
      <c r="D73" s="26"/>
      <c r="E73" s="168" t="str">
        <f>IF(N73="","",IF('Strategy1-PD-TG'!P73&gt;0,CHAR(252),IF('Strategy1-PD-TG'!P73=0,"",CHAR(251))))</f>
        <v/>
      </c>
      <c r="F73" s="26" t="str">
        <f>'Strategy1-PD-TG'!R73</f>
        <v/>
      </c>
      <c r="G73" s="26"/>
      <c r="H73" s="26" t="str">
        <f>'Strategy1-PD-TG'!O73</f>
        <v/>
      </c>
      <c r="I73" s="26"/>
      <c r="J73" s="26"/>
      <c r="K73" s="26"/>
      <c r="L73" s="26"/>
      <c r="M73" s="83"/>
      <c r="N73" s="67"/>
      <c r="O73" s="26"/>
      <c r="P73" s="26"/>
      <c r="Q73" s="26"/>
      <c r="R73" s="26"/>
      <c r="S73" s="84"/>
    </row>
    <row r="74" spans="1:19" ht="20.25" thickBot="1" x14ac:dyDescent="0.3">
      <c r="A74" s="14">
        <v>65</v>
      </c>
      <c r="B74" s="107"/>
      <c r="C74" s="26"/>
      <c r="D74" s="26"/>
      <c r="E74" s="168" t="str">
        <f>IF(N74="","",IF('Strategy1-PD-TG'!P74&gt;0,CHAR(252),IF('Strategy1-PD-TG'!P74=0,"",CHAR(251))))</f>
        <v/>
      </c>
      <c r="F74" s="26" t="str">
        <f>'Strategy1-PD-TG'!R74</f>
        <v/>
      </c>
      <c r="G74" s="26"/>
      <c r="H74" s="26" t="str">
        <f>'Strategy1-PD-TG'!O74</f>
        <v/>
      </c>
      <c r="I74" s="26"/>
      <c r="J74" s="26"/>
      <c r="K74" s="26"/>
      <c r="L74" s="26"/>
      <c r="M74" s="83"/>
      <c r="N74" s="67"/>
      <c r="O74" s="26"/>
      <c r="P74" s="26"/>
      <c r="Q74" s="26"/>
      <c r="R74" s="26"/>
      <c r="S74" s="84"/>
    </row>
    <row r="75" spans="1:19" ht="20.25" thickBot="1" x14ac:dyDescent="0.3">
      <c r="A75" s="14">
        <v>66</v>
      </c>
      <c r="B75" s="107"/>
      <c r="C75" s="26"/>
      <c r="D75" s="26"/>
      <c r="E75" s="168" t="str">
        <f>IF(N75="","",IF('Strategy1-PD-TG'!P75&gt;0,CHAR(252),IF('Strategy1-PD-TG'!P75=0,"",CHAR(251))))</f>
        <v/>
      </c>
      <c r="F75" s="26" t="str">
        <f>'Strategy1-PD-TG'!R75</f>
        <v/>
      </c>
      <c r="G75" s="26"/>
      <c r="H75" s="26" t="str">
        <f>'Strategy1-PD-TG'!O75</f>
        <v/>
      </c>
      <c r="I75" s="26"/>
      <c r="J75" s="26"/>
      <c r="K75" s="26"/>
      <c r="L75" s="26"/>
      <c r="M75" s="83"/>
      <c r="N75" s="67"/>
      <c r="O75" s="26"/>
      <c r="P75" s="26"/>
      <c r="Q75" s="26"/>
      <c r="R75" s="26"/>
      <c r="S75" s="84"/>
    </row>
    <row r="76" spans="1:19" ht="20.25" thickBot="1" x14ac:dyDescent="0.3">
      <c r="A76" s="14">
        <v>67</v>
      </c>
      <c r="B76" s="107"/>
      <c r="C76" s="26"/>
      <c r="D76" s="26"/>
      <c r="E76" s="168" t="str">
        <f>IF(N76="","",IF('Strategy1-PD-TG'!P76&gt;0,CHAR(252),IF('Strategy1-PD-TG'!P76=0,"",CHAR(251))))</f>
        <v/>
      </c>
      <c r="F76" s="26" t="str">
        <f>'Strategy1-PD-TG'!R76</f>
        <v/>
      </c>
      <c r="G76" s="26"/>
      <c r="H76" s="26" t="str">
        <f>'Strategy1-PD-TG'!O76</f>
        <v/>
      </c>
      <c r="I76" s="26"/>
      <c r="J76" s="26"/>
      <c r="K76" s="26"/>
      <c r="L76" s="26"/>
      <c r="M76" s="83"/>
      <c r="N76" s="67"/>
      <c r="O76" s="26"/>
      <c r="P76" s="26"/>
      <c r="Q76" s="26"/>
      <c r="R76" s="26"/>
      <c r="S76" s="84"/>
    </row>
    <row r="77" spans="1:19" ht="20.25" thickBot="1" x14ac:dyDescent="0.3">
      <c r="A77" s="14">
        <v>68</v>
      </c>
      <c r="B77" s="107"/>
      <c r="C77" s="26"/>
      <c r="D77" s="26"/>
      <c r="E77" s="168" t="str">
        <f>IF(N77="","",IF('Strategy1-PD-TG'!P77&gt;0,CHAR(252),IF('Strategy1-PD-TG'!P77=0,"",CHAR(251))))</f>
        <v/>
      </c>
      <c r="F77" s="26" t="str">
        <f>'Strategy1-PD-TG'!R77</f>
        <v/>
      </c>
      <c r="G77" s="26"/>
      <c r="H77" s="26" t="str">
        <f>'Strategy1-PD-TG'!O77</f>
        <v/>
      </c>
      <c r="I77" s="26"/>
      <c r="J77" s="26"/>
      <c r="K77" s="26"/>
      <c r="L77" s="26"/>
      <c r="M77" s="83"/>
      <c r="N77" s="67"/>
      <c r="O77" s="26"/>
      <c r="P77" s="26"/>
      <c r="Q77" s="26"/>
      <c r="R77" s="26"/>
      <c r="S77" s="84"/>
    </row>
    <row r="78" spans="1:19" ht="20.25" thickBot="1" x14ac:dyDescent="0.3">
      <c r="A78" s="14">
        <v>69</v>
      </c>
      <c r="B78" s="107"/>
      <c r="C78" s="26"/>
      <c r="D78" s="26"/>
      <c r="E78" s="168" t="str">
        <f>IF(N78="","",IF('Strategy1-PD-TG'!P78&gt;0,CHAR(252),IF('Strategy1-PD-TG'!P78=0,"",CHAR(251))))</f>
        <v/>
      </c>
      <c r="F78" s="26" t="str">
        <f>'Strategy1-PD-TG'!R78</f>
        <v/>
      </c>
      <c r="G78" s="26"/>
      <c r="H78" s="26" t="str">
        <f>'Strategy1-PD-TG'!O78</f>
        <v/>
      </c>
      <c r="I78" s="26"/>
      <c r="J78" s="26"/>
      <c r="K78" s="26"/>
      <c r="L78" s="26"/>
      <c r="M78" s="83"/>
      <c r="N78" s="67"/>
      <c r="O78" s="26"/>
      <c r="P78" s="26"/>
      <c r="Q78" s="26"/>
      <c r="R78" s="26"/>
      <c r="S78" s="84"/>
    </row>
    <row r="79" spans="1:19" ht="20.25" thickBot="1" x14ac:dyDescent="0.3">
      <c r="A79" s="14">
        <v>70</v>
      </c>
      <c r="B79" s="107"/>
      <c r="C79" s="26"/>
      <c r="D79" s="26"/>
      <c r="E79" s="168" t="str">
        <f>IF(N79="","",IF('Strategy1-PD-TG'!P79&gt;0,CHAR(252),IF('Strategy1-PD-TG'!P79=0,"",CHAR(251))))</f>
        <v/>
      </c>
      <c r="F79" s="26" t="str">
        <f>'Strategy1-PD-TG'!R79</f>
        <v/>
      </c>
      <c r="G79" s="26"/>
      <c r="H79" s="26" t="str">
        <f>'Strategy1-PD-TG'!O79</f>
        <v/>
      </c>
      <c r="I79" s="26"/>
      <c r="J79" s="26"/>
      <c r="K79" s="26"/>
      <c r="L79" s="26"/>
      <c r="M79" s="83"/>
      <c r="N79" s="67"/>
      <c r="O79" s="26"/>
      <c r="P79" s="26"/>
      <c r="Q79" s="26"/>
      <c r="R79" s="26"/>
      <c r="S79" s="84"/>
    </row>
    <row r="80" spans="1:19" ht="20.25" thickBot="1" x14ac:dyDescent="0.3">
      <c r="A80" s="14">
        <v>71</v>
      </c>
      <c r="B80" s="107"/>
      <c r="C80" s="26"/>
      <c r="D80" s="26"/>
      <c r="E80" s="168" t="str">
        <f>IF(N80="","",IF('Strategy1-PD-TG'!P80&gt;0,CHAR(252),IF('Strategy1-PD-TG'!P80=0,"",CHAR(251))))</f>
        <v/>
      </c>
      <c r="F80" s="26" t="str">
        <f>'Strategy1-PD-TG'!R80</f>
        <v/>
      </c>
      <c r="G80" s="26"/>
      <c r="H80" s="26" t="str">
        <f>'Strategy1-PD-TG'!O80</f>
        <v/>
      </c>
      <c r="I80" s="26"/>
      <c r="J80" s="26"/>
      <c r="K80" s="26"/>
      <c r="L80" s="26"/>
      <c r="M80" s="83"/>
      <c r="N80" s="67"/>
      <c r="O80" s="26"/>
      <c r="P80" s="26"/>
      <c r="Q80" s="26"/>
      <c r="R80" s="26"/>
      <c r="S80" s="84"/>
    </row>
    <row r="81" spans="1:19" ht="20.25" thickBot="1" x14ac:dyDescent="0.3">
      <c r="A81" s="14">
        <v>72</v>
      </c>
      <c r="B81" s="107"/>
      <c r="C81" s="26"/>
      <c r="D81" s="26"/>
      <c r="E81" s="168" t="str">
        <f>IF(N81="","",IF('Strategy1-PD-TG'!P81&gt;0,CHAR(252),IF('Strategy1-PD-TG'!P81=0,"",CHAR(251))))</f>
        <v/>
      </c>
      <c r="F81" s="26" t="str">
        <f>'Strategy1-PD-TG'!R81</f>
        <v/>
      </c>
      <c r="G81" s="26"/>
      <c r="H81" s="26" t="str">
        <f>'Strategy1-PD-TG'!O81</f>
        <v/>
      </c>
      <c r="I81" s="26"/>
      <c r="J81" s="26"/>
      <c r="K81" s="26"/>
      <c r="L81" s="26"/>
      <c r="M81" s="83"/>
      <c r="N81" s="67"/>
      <c r="O81" s="26"/>
      <c r="P81" s="26"/>
      <c r="Q81" s="26"/>
      <c r="R81" s="26"/>
      <c r="S81" s="84"/>
    </row>
    <row r="82" spans="1:19" ht="20.25" thickBot="1" x14ac:dyDescent="0.3">
      <c r="A82" s="14">
        <v>73</v>
      </c>
      <c r="B82" s="107"/>
      <c r="C82" s="26"/>
      <c r="D82" s="26"/>
      <c r="E82" s="168" t="str">
        <f>IF(N82="","",IF('Strategy1-PD-TG'!P82&gt;0,CHAR(252),IF('Strategy1-PD-TG'!P82=0,"",CHAR(251))))</f>
        <v/>
      </c>
      <c r="F82" s="26" t="str">
        <f>'Strategy1-PD-TG'!R82</f>
        <v/>
      </c>
      <c r="G82" s="26"/>
      <c r="H82" s="26" t="str">
        <f>'Strategy1-PD-TG'!O82</f>
        <v/>
      </c>
      <c r="I82" s="26"/>
      <c r="J82" s="26"/>
      <c r="K82" s="26"/>
      <c r="L82" s="26"/>
      <c r="M82" s="83"/>
      <c r="N82" s="67"/>
      <c r="O82" s="26"/>
      <c r="P82" s="26"/>
      <c r="Q82" s="26"/>
      <c r="R82" s="26"/>
      <c r="S82" s="84"/>
    </row>
    <row r="83" spans="1:19" ht="20.25" thickBot="1" x14ac:dyDescent="0.3">
      <c r="A83" s="14">
        <v>74</v>
      </c>
      <c r="B83" s="107"/>
      <c r="C83" s="26"/>
      <c r="D83" s="26"/>
      <c r="E83" s="168" t="str">
        <f>IF(N83="","",IF('Strategy1-PD-TG'!P83&gt;0,CHAR(252),IF('Strategy1-PD-TG'!P83=0,"",CHAR(251))))</f>
        <v/>
      </c>
      <c r="F83" s="26" t="str">
        <f>'Strategy1-PD-TG'!R83</f>
        <v/>
      </c>
      <c r="G83" s="26"/>
      <c r="H83" s="26" t="str">
        <f>'Strategy1-PD-TG'!O83</f>
        <v/>
      </c>
      <c r="I83" s="26"/>
      <c r="J83" s="26"/>
      <c r="K83" s="26"/>
      <c r="L83" s="26"/>
      <c r="M83" s="83"/>
      <c r="N83" s="67"/>
      <c r="O83" s="26"/>
      <c r="P83" s="26"/>
      <c r="Q83" s="26"/>
      <c r="R83" s="26"/>
      <c r="S83" s="84"/>
    </row>
    <row r="84" spans="1:19" ht="20.25" thickBot="1" x14ac:dyDescent="0.3">
      <c r="A84" s="14">
        <v>75</v>
      </c>
      <c r="B84" s="107"/>
      <c r="C84" s="26"/>
      <c r="D84" s="26"/>
      <c r="E84" s="168" t="str">
        <f>IF(N84="","",IF('Strategy1-PD-TG'!P84&gt;0,CHAR(252),IF('Strategy1-PD-TG'!P84=0,"",CHAR(251))))</f>
        <v/>
      </c>
      <c r="F84" s="26" t="str">
        <f>'Strategy1-PD-TG'!R84</f>
        <v/>
      </c>
      <c r="G84" s="26"/>
      <c r="H84" s="26" t="str">
        <f>'Strategy1-PD-TG'!O84</f>
        <v/>
      </c>
      <c r="I84" s="26"/>
      <c r="J84" s="26"/>
      <c r="K84" s="26"/>
      <c r="L84" s="26"/>
      <c r="M84" s="83"/>
      <c r="N84" s="67"/>
      <c r="O84" s="26"/>
      <c r="P84" s="26"/>
      <c r="Q84" s="26"/>
      <c r="R84" s="26"/>
      <c r="S84" s="84"/>
    </row>
    <row r="85" spans="1:19" ht="20.25" thickBot="1" x14ac:dyDescent="0.3">
      <c r="A85" s="14">
        <v>76</v>
      </c>
      <c r="B85" s="107"/>
      <c r="C85" s="26"/>
      <c r="D85" s="26"/>
      <c r="E85" s="168" t="str">
        <f>IF(N85="","",IF('Strategy1-PD-TG'!P85&gt;0,CHAR(252),IF('Strategy1-PD-TG'!P85=0,"",CHAR(251))))</f>
        <v/>
      </c>
      <c r="F85" s="26" t="str">
        <f>'Strategy1-PD-TG'!R85</f>
        <v/>
      </c>
      <c r="G85" s="26"/>
      <c r="H85" s="26" t="str">
        <f>'Strategy1-PD-TG'!O85</f>
        <v/>
      </c>
      <c r="I85" s="26"/>
      <c r="J85" s="26"/>
      <c r="K85" s="26"/>
      <c r="L85" s="26"/>
      <c r="M85" s="83"/>
      <c r="N85" s="67"/>
      <c r="O85" s="26"/>
      <c r="P85" s="26"/>
      <c r="Q85" s="26"/>
      <c r="R85" s="26"/>
      <c r="S85" s="84"/>
    </row>
    <row r="86" spans="1:19" ht="20.25" thickBot="1" x14ac:dyDescent="0.3">
      <c r="A86" s="14">
        <v>77</v>
      </c>
      <c r="B86" s="107"/>
      <c r="C86" s="26"/>
      <c r="D86" s="26"/>
      <c r="E86" s="168" t="str">
        <f>IF(N86="","",IF('Strategy1-PD-TG'!P86&gt;0,CHAR(252),IF('Strategy1-PD-TG'!P86=0,"",CHAR(251))))</f>
        <v/>
      </c>
      <c r="F86" s="26" t="str">
        <f>'Strategy1-PD-TG'!R86</f>
        <v/>
      </c>
      <c r="G86" s="26"/>
      <c r="H86" s="26" t="str">
        <f>'Strategy1-PD-TG'!O86</f>
        <v/>
      </c>
      <c r="I86" s="26"/>
      <c r="J86" s="26"/>
      <c r="K86" s="26"/>
      <c r="L86" s="26"/>
      <c r="M86" s="83"/>
      <c r="N86" s="67"/>
      <c r="O86" s="26"/>
      <c r="P86" s="26"/>
      <c r="Q86" s="26"/>
      <c r="R86" s="26"/>
      <c r="S86" s="84"/>
    </row>
    <row r="87" spans="1:19" ht="20.25" thickBot="1" x14ac:dyDescent="0.3">
      <c r="A87" s="14">
        <v>78</v>
      </c>
      <c r="B87" s="107"/>
      <c r="C87" s="26"/>
      <c r="D87" s="26"/>
      <c r="E87" s="168" t="str">
        <f>IF(N87="","",IF('Strategy1-PD-TG'!P87&gt;0,CHAR(252),IF('Strategy1-PD-TG'!P87=0,"",CHAR(251))))</f>
        <v/>
      </c>
      <c r="F87" s="26" t="str">
        <f>'Strategy1-PD-TG'!R87</f>
        <v/>
      </c>
      <c r="G87" s="26"/>
      <c r="H87" s="26" t="str">
        <f>'Strategy1-PD-TG'!O87</f>
        <v/>
      </c>
      <c r="I87" s="26"/>
      <c r="J87" s="26"/>
      <c r="K87" s="26"/>
      <c r="L87" s="26"/>
      <c r="M87" s="83"/>
      <c r="N87" s="67"/>
      <c r="O87" s="26"/>
      <c r="P87" s="26"/>
      <c r="Q87" s="26"/>
      <c r="R87" s="26"/>
      <c r="S87" s="84"/>
    </row>
    <row r="88" spans="1:19" ht="20.25" thickBot="1" x14ac:dyDescent="0.3">
      <c r="A88" s="14">
        <v>79</v>
      </c>
      <c r="B88" s="107"/>
      <c r="C88" s="26"/>
      <c r="D88" s="26"/>
      <c r="E88" s="168" t="str">
        <f>IF(N88="","",IF('Strategy1-PD-TG'!P88&gt;0,CHAR(252),IF('Strategy1-PD-TG'!P88=0,"",CHAR(251))))</f>
        <v/>
      </c>
      <c r="F88" s="26" t="str">
        <f>'Strategy1-PD-TG'!R88</f>
        <v/>
      </c>
      <c r="G88" s="26"/>
      <c r="H88" s="26" t="str">
        <f>'Strategy1-PD-TG'!O88</f>
        <v/>
      </c>
      <c r="I88" s="26"/>
      <c r="J88" s="26"/>
      <c r="K88" s="26"/>
      <c r="L88" s="26"/>
      <c r="M88" s="83"/>
      <c r="N88" s="67"/>
      <c r="O88" s="26"/>
      <c r="P88" s="26"/>
      <c r="Q88" s="26"/>
      <c r="R88" s="26"/>
      <c r="S88" s="84"/>
    </row>
    <row r="89" spans="1:19" ht="20.25" thickBot="1" x14ac:dyDescent="0.3">
      <c r="A89" s="14">
        <v>80</v>
      </c>
      <c r="B89" s="107"/>
      <c r="C89" s="26"/>
      <c r="D89" s="26"/>
      <c r="E89" s="168" t="str">
        <f>IF(N89="","",IF('Strategy1-PD-TG'!P89&gt;0,CHAR(252),IF('Strategy1-PD-TG'!P89=0,"",CHAR(251))))</f>
        <v/>
      </c>
      <c r="F89" s="26" t="str">
        <f>'Strategy1-PD-TG'!R89</f>
        <v/>
      </c>
      <c r="G89" s="26"/>
      <c r="H89" s="26" t="str">
        <f>'Strategy1-PD-TG'!O89</f>
        <v/>
      </c>
      <c r="I89" s="26"/>
      <c r="J89" s="26"/>
      <c r="K89" s="26"/>
      <c r="L89" s="26"/>
      <c r="M89" s="83"/>
      <c r="N89" s="67"/>
      <c r="O89" s="26"/>
      <c r="P89" s="26"/>
      <c r="Q89" s="26"/>
      <c r="R89" s="26"/>
      <c r="S89" s="84"/>
    </row>
    <row r="90" spans="1:19" ht="20.25" thickBot="1" x14ac:dyDescent="0.3">
      <c r="A90" s="14">
        <v>81</v>
      </c>
      <c r="B90" s="107"/>
      <c r="C90" s="26"/>
      <c r="D90" s="26"/>
      <c r="E90" s="168" t="str">
        <f>IF(N90="","",IF('Strategy1-PD-TG'!P90&gt;0,CHAR(252),IF('Strategy1-PD-TG'!P90=0,"",CHAR(251))))</f>
        <v/>
      </c>
      <c r="F90" s="26" t="str">
        <f>'Strategy1-PD-TG'!R90</f>
        <v/>
      </c>
      <c r="G90" s="26"/>
      <c r="H90" s="26" t="str">
        <f>'Strategy1-PD-TG'!O90</f>
        <v/>
      </c>
      <c r="I90" s="26"/>
      <c r="J90" s="26"/>
      <c r="K90" s="26"/>
      <c r="L90" s="26"/>
      <c r="M90" s="83"/>
      <c r="N90" s="67"/>
      <c r="O90" s="26"/>
      <c r="P90" s="26"/>
      <c r="Q90" s="26"/>
      <c r="R90" s="26"/>
      <c r="S90" s="84"/>
    </row>
    <row r="91" spans="1:19" ht="20.25" thickBot="1" x14ac:dyDescent="0.3">
      <c r="A91" s="14">
        <v>82</v>
      </c>
      <c r="B91" s="107"/>
      <c r="C91" s="26"/>
      <c r="D91" s="26"/>
      <c r="E91" s="168" t="str">
        <f>IF(N91="","",IF('Strategy1-PD-TG'!P91&gt;0,CHAR(252),IF('Strategy1-PD-TG'!P91=0,"",CHAR(251))))</f>
        <v/>
      </c>
      <c r="F91" s="26" t="str">
        <f>'Strategy1-PD-TG'!R91</f>
        <v/>
      </c>
      <c r="G91" s="26"/>
      <c r="H91" s="26" t="str">
        <f>'Strategy1-PD-TG'!O91</f>
        <v/>
      </c>
      <c r="I91" s="26"/>
      <c r="J91" s="26"/>
      <c r="K91" s="26"/>
      <c r="L91" s="26"/>
      <c r="M91" s="83"/>
      <c r="N91" s="67"/>
      <c r="O91" s="26"/>
      <c r="P91" s="26"/>
      <c r="Q91" s="26"/>
      <c r="R91" s="26"/>
      <c r="S91" s="84"/>
    </row>
    <row r="92" spans="1:19" ht="20.25" thickBot="1" x14ac:dyDescent="0.3">
      <c r="A92" s="14">
        <v>83</v>
      </c>
      <c r="B92" s="107"/>
      <c r="C92" s="26"/>
      <c r="D92" s="26"/>
      <c r="E92" s="168" t="str">
        <f>IF(N92="","",IF('Strategy1-PD-TG'!P92&gt;0,CHAR(252),IF('Strategy1-PD-TG'!P92=0,"",CHAR(251))))</f>
        <v/>
      </c>
      <c r="F92" s="26" t="str">
        <f>'Strategy1-PD-TG'!R92</f>
        <v/>
      </c>
      <c r="G92" s="26"/>
      <c r="H92" s="26" t="str">
        <f>'Strategy1-PD-TG'!O92</f>
        <v/>
      </c>
      <c r="I92" s="26"/>
      <c r="J92" s="26"/>
      <c r="K92" s="26"/>
      <c r="L92" s="26"/>
      <c r="M92" s="83"/>
      <c r="N92" s="67"/>
      <c r="O92" s="26"/>
      <c r="P92" s="26"/>
      <c r="Q92" s="26"/>
      <c r="R92" s="26"/>
      <c r="S92" s="84"/>
    </row>
    <row r="93" spans="1:19" ht="20.25" thickBot="1" x14ac:dyDescent="0.3">
      <c r="A93" s="14">
        <v>84</v>
      </c>
      <c r="B93" s="107"/>
      <c r="C93" s="26"/>
      <c r="D93" s="26"/>
      <c r="E93" s="168" t="str">
        <f>IF(N93="","",IF('Strategy1-PD-TG'!P93&gt;0,CHAR(252),IF('Strategy1-PD-TG'!P93=0,"",CHAR(251))))</f>
        <v/>
      </c>
      <c r="F93" s="26" t="str">
        <f>'Strategy1-PD-TG'!R93</f>
        <v/>
      </c>
      <c r="G93" s="26"/>
      <c r="H93" s="26" t="str">
        <f>'Strategy1-PD-TG'!O93</f>
        <v/>
      </c>
      <c r="I93" s="26"/>
      <c r="J93" s="26"/>
      <c r="K93" s="26"/>
      <c r="L93" s="26"/>
      <c r="M93" s="83"/>
      <c r="N93" s="67"/>
      <c r="O93" s="26"/>
      <c r="P93" s="26"/>
      <c r="Q93" s="26"/>
      <c r="R93" s="26"/>
      <c r="S93" s="84"/>
    </row>
    <row r="94" spans="1:19" ht="20.25" thickBot="1" x14ac:dyDescent="0.3">
      <c r="A94" s="14">
        <v>85</v>
      </c>
      <c r="B94" s="107"/>
      <c r="C94" s="26"/>
      <c r="D94" s="26"/>
      <c r="E94" s="168" t="str">
        <f>IF(N94="","",IF('Strategy1-PD-TG'!P94&gt;0,CHAR(252),IF('Strategy1-PD-TG'!P94=0,"",CHAR(251))))</f>
        <v/>
      </c>
      <c r="F94" s="26" t="str">
        <f>'Strategy1-PD-TG'!R94</f>
        <v/>
      </c>
      <c r="G94" s="26"/>
      <c r="H94" s="26" t="str">
        <f>'Strategy1-PD-TG'!O94</f>
        <v/>
      </c>
      <c r="I94" s="26"/>
      <c r="J94" s="26"/>
      <c r="K94" s="26"/>
      <c r="L94" s="26"/>
      <c r="M94" s="83"/>
      <c r="N94" s="67"/>
      <c r="O94" s="26"/>
      <c r="P94" s="26"/>
      <c r="Q94" s="26"/>
      <c r="R94" s="26"/>
      <c r="S94" s="84"/>
    </row>
    <row r="95" spans="1:19" ht="20.25" thickBot="1" x14ac:dyDescent="0.3">
      <c r="A95" s="14">
        <v>86</v>
      </c>
      <c r="B95" s="107"/>
      <c r="C95" s="26"/>
      <c r="D95" s="26"/>
      <c r="E95" s="168" t="str">
        <f>IF(N95="","",IF('Strategy1-PD-TG'!P95&gt;0,CHAR(252),IF('Strategy1-PD-TG'!P95=0,"",CHAR(251))))</f>
        <v/>
      </c>
      <c r="F95" s="26" t="str">
        <f>'Strategy1-PD-TG'!R95</f>
        <v/>
      </c>
      <c r="G95" s="26"/>
      <c r="H95" s="26" t="str">
        <f>'Strategy1-PD-TG'!O95</f>
        <v/>
      </c>
      <c r="I95" s="26"/>
      <c r="J95" s="26"/>
      <c r="K95" s="26"/>
      <c r="L95" s="26"/>
      <c r="M95" s="83"/>
      <c r="N95" s="67"/>
      <c r="O95" s="26"/>
      <c r="P95" s="26"/>
      <c r="Q95" s="26"/>
      <c r="R95" s="26"/>
      <c r="S95" s="84"/>
    </row>
    <row r="96" spans="1:19" ht="20.25" thickBot="1" x14ac:dyDescent="0.3">
      <c r="A96" s="14">
        <v>87</v>
      </c>
      <c r="B96" s="107"/>
      <c r="C96" s="26"/>
      <c r="D96" s="26"/>
      <c r="E96" s="168" t="str">
        <f>IF(N96="","",IF('Strategy1-PD-TG'!P96&gt;0,CHAR(252),IF('Strategy1-PD-TG'!P96=0,"",CHAR(251))))</f>
        <v/>
      </c>
      <c r="F96" s="26" t="str">
        <f>'Strategy1-PD-TG'!R96</f>
        <v/>
      </c>
      <c r="G96" s="26"/>
      <c r="H96" s="26" t="str">
        <f>'Strategy1-PD-TG'!O96</f>
        <v/>
      </c>
      <c r="I96" s="26"/>
      <c r="J96" s="26"/>
      <c r="K96" s="26"/>
      <c r="L96" s="26"/>
      <c r="M96" s="83"/>
      <c r="N96" s="67"/>
      <c r="O96" s="26"/>
      <c r="P96" s="26"/>
      <c r="Q96" s="26"/>
      <c r="R96" s="26"/>
      <c r="S96" s="84"/>
    </row>
    <row r="97" spans="1:19" ht="20.25" thickBot="1" x14ac:dyDescent="0.3">
      <c r="A97" s="14">
        <v>88</v>
      </c>
      <c r="B97" s="107"/>
      <c r="C97" s="26"/>
      <c r="D97" s="26"/>
      <c r="E97" s="168" t="str">
        <f>IF(N97="","",IF('Strategy1-PD-TG'!P97&gt;0,CHAR(252),IF('Strategy1-PD-TG'!P97=0,"",CHAR(251))))</f>
        <v/>
      </c>
      <c r="F97" s="26" t="str">
        <f>'Strategy1-PD-TG'!R97</f>
        <v/>
      </c>
      <c r="G97" s="26"/>
      <c r="H97" s="26" t="str">
        <f>'Strategy1-PD-TG'!O97</f>
        <v/>
      </c>
      <c r="I97" s="26"/>
      <c r="J97" s="26"/>
      <c r="K97" s="26"/>
      <c r="L97" s="26"/>
      <c r="M97" s="83"/>
      <c r="N97" s="67"/>
      <c r="O97" s="26"/>
      <c r="P97" s="26"/>
      <c r="Q97" s="26"/>
      <c r="R97" s="26"/>
      <c r="S97" s="84"/>
    </row>
    <row r="98" spans="1:19" ht="20.25" thickBot="1" x14ac:dyDescent="0.3">
      <c r="A98" s="14">
        <v>89</v>
      </c>
      <c r="B98" s="107"/>
      <c r="C98" s="26"/>
      <c r="D98" s="26"/>
      <c r="E98" s="168" t="str">
        <f>IF(N98="","",IF('Strategy1-PD-TG'!P98&gt;0,CHAR(252),IF('Strategy1-PD-TG'!P98=0,"",CHAR(251))))</f>
        <v/>
      </c>
      <c r="F98" s="26" t="str">
        <f>'Strategy1-PD-TG'!R98</f>
        <v/>
      </c>
      <c r="G98" s="26"/>
      <c r="H98" s="26" t="str">
        <f>'Strategy1-PD-TG'!O98</f>
        <v/>
      </c>
      <c r="I98" s="26"/>
      <c r="J98" s="26"/>
      <c r="K98" s="26"/>
      <c r="L98" s="26"/>
      <c r="M98" s="83"/>
      <c r="N98" s="67"/>
      <c r="O98" s="26"/>
      <c r="P98" s="26"/>
      <c r="Q98" s="26"/>
      <c r="R98" s="26"/>
      <c r="S98" s="84"/>
    </row>
    <row r="99" spans="1:19" ht="20.25" thickBot="1" x14ac:dyDescent="0.3">
      <c r="A99" s="14">
        <v>90</v>
      </c>
      <c r="B99" s="107"/>
      <c r="C99" s="26"/>
      <c r="D99" s="26"/>
      <c r="E99" s="168" t="str">
        <f>IF(N99="","",IF('Strategy1-PD-TG'!P99&gt;0,CHAR(252),IF('Strategy1-PD-TG'!P99=0,"",CHAR(251))))</f>
        <v/>
      </c>
      <c r="F99" s="26" t="str">
        <f>'Strategy1-PD-TG'!R99</f>
        <v/>
      </c>
      <c r="G99" s="26"/>
      <c r="H99" s="26" t="str">
        <f>'Strategy1-PD-TG'!O99</f>
        <v/>
      </c>
      <c r="I99" s="26"/>
      <c r="J99" s="26"/>
      <c r="K99" s="26"/>
      <c r="L99" s="26"/>
      <c r="M99" s="83"/>
      <c r="N99" s="67"/>
      <c r="O99" s="26"/>
      <c r="P99" s="26"/>
      <c r="Q99" s="26"/>
      <c r="R99" s="26"/>
      <c r="S99" s="84"/>
    </row>
    <row r="100" spans="1:19" ht="19.5" x14ac:dyDescent="0.25">
      <c r="A100" s="14">
        <v>91</v>
      </c>
      <c r="B100" s="107"/>
      <c r="C100" s="26"/>
      <c r="D100" s="26"/>
      <c r="E100" s="168" t="str">
        <f>IF(N100="","",IF('Strategy1-PD-TG'!P100&gt;0,CHAR(252),IF('Strategy1-PD-TG'!P100=0,"",CHAR(251))))</f>
        <v/>
      </c>
      <c r="F100" s="26" t="str">
        <f>'Strategy1-PD-TG'!R100</f>
        <v/>
      </c>
      <c r="G100" s="26"/>
      <c r="H100" s="26" t="str">
        <f>'Strategy1-PD-TG'!O100</f>
        <v/>
      </c>
      <c r="I100" s="26"/>
      <c r="J100" s="26"/>
      <c r="K100" s="26"/>
      <c r="L100" s="26"/>
      <c r="M100" s="83"/>
      <c r="N100" s="67"/>
      <c r="O100" s="26"/>
      <c r="P100" s="26"/>
      <c r="Q100" s="26"/>
      <c r="R100" s="26"/>
      <c r="S100" s="84"/>
    </row>
    <row r="101" spans="1:19" ht="19.5" x14ac:dyDescent="0.25">
      <c r="A101" s="14">
        <v>92</v>
      </c>
      <c r="B101" s="107"/>
      <c r="C101" s="26"/>
      <c r="D101" s="26"/>
      <c r="E101" s="168" t="str">
        <f>IF(N101="","",IF('Strategy1-PD-TG'!P101&gt;0,CHAR(252),IF('Strategy1-PD-TG'!P101=0,"",CHAR(251))))</f>
        <v/>
      </c>
      <c r="F101" s="26" t="str">
        <f>'Strategy1-PD-TG'!R101</f>
        <v/>
      </c>
      <c r="G101" s="26"/>
      <c r="H101" s="26" t="str">
        <f>'Strategy1-PD-TG'!O101</f>
        <v/>
      </c>
      <c r="I101" s="26"/>
      <c r="J101" s="26"/>
      <c r="K101" s="26"/>
      <c r="L101" s="26"/>
      <c r="M101" s="83"/>
      <c r="N101" s="85"/>
      <c r="O101" s="26"/>
      <c r="P101" s="26"/>
      <c r="Q101" s="26"/>
      <c r="R101" s="26"/>
      <c r="S101" s="84"/>
    </row>
    <row r="102" spans="1:19" ht="20.25" thickBot="1" x14ac:dyDescent="0.3">
      <c r="A102" s="14">
        <v>93</v>
      </c>
      <c r="B102" s="108"/>
      <c r="C102" s="27"/>
      <c r="D102" s="27"/>
      <c r="E102" s="168" t="str">
        <f>IF(N102="","",IF('Strategy1-PD-TG'!P102&gt;0,CHAR(252),IF('Strategy1-PD-TG'!P102=0,"",CHAR(251))))</f>
        <v/>
      </c>
      <c r="F102" s="26" t="str">
        <f>'Strategy1-PD-TG'!R102</f>
        <v/>
      </c>
      <c r="G102" s="27"/>
      <c r="H102" s="26" t="str">
        <f>'Strategy1-PD-TG'!O102</f>
        <v/>
      </c>
      <c r="I102" s="27"/>
      <c r="J102" s="27"/>
      <c r="K102" s="27"/>
      <c r="L102" s="27"/>
      <c r="M102" s="86"/>
      <c r="N102" s="87"/>
      <c r="O102" s="27"/>
      <c r="P102" s="27"/>
      <c r="Q102" s="27"/>
      <c r="R102" s="27"/>
      <c r="S102" s="88"/>
    </row>
    <row r="103" spans="1:19" ht="19.5" x14ac:dyDescent="0.25">
      <c r="A103" s="14">
        <v>94</v>
      </c>
      <c r="B103" s="109"/>
      <c r="C103" s="89"/>
      <c r="D103" s="89"/>
      <c r="E103" s="168" t="str">
        <f>IF(N103="","",IF('Strategy1-PD-TG'!P103&gt;0,CHAR(252),IF('Strategy1-PD-TG'!P103=0,"",CHAR(251))))</f>
        <v/>
      </c>
      <c r="F103" s="26" t="str">
        <f>'Strategy1-PD-TG'!R103</f>
        <v/>
      </c>
      <c r="G103" s="89"/>
      <c r="H103" s="26" t="str">
        <f>'Strategy1-PD-TG'!O103</f>
        <v/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</row>
    <row r="104" spans="1:19" ht="19.5" x14ac:dyDescent="0.25">
      <c r="A104" s="14">
        <v>95</v>
      </c>
      <c r="B104" s="107"/>
      <c r="C104" s="26"/>
      <c r="D104" s="26"/>
      <c r="E104" s="168" t="str">
        <f>IF(N104="","",IF('Strategy1-PD-TG'!P104&gt;0,CHAR(252),IF('Strategy1-PD-TG'!P104=0,"",CHAR(251))))</f>
        <v/>
      </c>
      <c r="F104" s="26" t="str">
        <f>'Strategy1-PD-TG'!R104</f>
        <v/>
      </c>
      <c r="G104" s="26"/>
      <c r="H104" s="26" t="str">
        <f>'Strategy1-PD-TG'!O104</f>
        <v/>
      </c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 ht="19.5" x14ac:dyDescent="0.25">
      <c r="A105" s="14">
        <v>96</v>
      </c>
      <c r="B105" s="107"/>
      <c r="C105" s="26"/>
      <c r="D105" s="26"/>
      <c r="E105" s="168" t="str">
        <f>IF(N105="","",IF('Strategy1-PD-TG'!P105&gt;0,CHAR(252),IF('Strategy1-PD-TG'!P105=0,"",CHAR(251))))</f>
        <v/>
      </c>
      <c r="F105" s="26" t="str">
        <f>'Strategy1-PD-TG'!R105</f>
        <v/>
      </c>
      <c r="G105" s="26"/>
      <c r="H105" s="26" t="str">
        <f>'Strategy1-PD-TG'!O105</f>
        <v/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 ht="19.5" x14ac:dyDescent="0.25">
      <c r="A106" s="14">
        <v>97</v>
      </c>
      <c r="B106" s="107"/>
      <c r="C106" s="26"/>
      <c r="D106" s="26"/>
      <c r="E106" s="168" t="str">
        <f>IF(N106="","",IF('Strategy1-PD-TG'!P106&gt;0,CHAR(252),IF('Strategy1-PD-TG'!P106=0,"",CHAR(251))))</f>
        <v/>
      </c>
      <c r="F106" s="26" t="str">
        <f>'Strategy1-PD-TG'!R106</f>
        <v/>
      </c>
      <c r="G106" s="26"/>
      <c r="H106" s="26" t="str">
        <f>'Strategy1-PD-TG'!O106</f>
        <v/>
      </c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 ht="19.5" x14ac:dyDescent="0.25">
      <c r="A107" s="14">
        <v>98</v>
      </c>
      <c r="B107" s="107"/>
      <c r="C107" s="26"/>
      <c r="D107" s="26"/>
      <c r="E107" s="168" t="str">
        <f>IF(N107="","",IF('Strategy1-PD-TG'!P107&gt;0,CHAR(252),IF('Strategy1-PD-TG'!P107=0,"",CHAR(251))))</f>
        <v/>
      </c>
      <c r="F107" s="26" t="str">
        <f>'Strategy1-PD-TG'!R107</f>
        <v/>
      </c>
      <c r="G107" s="26"/>
      <c r="H107" s="26" t="str">
        <f>'Strategy1-PD-TG'!O107</f>
        <v/>
      </c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 ht="19.5" x14ac:dyDescent="0.25">
      <c r="A108" s="14">
        <v>99</v>
      </c>
      <c r="B108" s="107"/>
      <c r="C108" s="26"/>
      <c r="D108" s="26"/>
      <c r="E108" s="168" t="str">
        <f>IF(N108="","",IF('Strategy1-PD-TG'!P108&gt;0,CHAR(252),IF('Strategy1-PD-TG'!P108=0,"",CHAR(251))))</f>
        <v/>
      </c>
      <c r="F108" s="26" t="str">
        <f>'Strategy1-PD-TG'!R108</f>
        <v/>
      </c>
      <c r="G108" s="26"/>
      <c r="H108" s="26" t="str">
        <f>'Strategy1-PD-TG'!O108</f>
        <v/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 ht="19.5" x14ac:dyDescent="0.25">
      <c r="A109" s="14">
        <v>100</v>
      </c>
      <c r="B109" s="107"/>
      <c r="C109" s="26"/>
      <c r="D109" s="26"/>
      <c r="E109" s="168" t="str">
        <f>IF(N109="","",IF('Strategy1-PD-TG'!P109&gt;0,CHAR(252),IF('Strategy1-PD-TG'!P109=0,"",CHAR(251))))</f>
        <v/>
      </c>
      <c r="F109" s="26" t="str">
        <f>'Strategy1-PD-TG'!R109</f>
        <v/>
      </c>
      <c r="G109" s="26"/>
      <c r="H109" s="26" t="str">
        <f>'Strategy1-PD-TG'!O109</f>
        <v/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048536" spans="2:2" x14ac:dyDescent="0.25">
      <c r="B1048536" s="92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conditionalFormatting sqref="N5:N100">
    <cfRule type="cellIs" dxfId="21" priority="9" operator="equal">
      <formula>"P"</formula>
    </cfRule>
  </conditionalFormatting>
  <conditionalFormatting sqref="N5:N100">
    <cfRule type="cellIs" dxfId="20" priority="7" operator="equal">
      <formula>"B"</formula>
    </cfRule>
    <cfRule type="cellIs" dxfId="19" priority="8" operator="equal">
      <formula>"P"</formula>
    </cfRule>
  </conditionalFormatting>
  <conditionalFormatting sqref="F5:F109">
    <cfRule type="cellIs" dxfId="5" priority="6" operator="between">
      <formula>-2</formula>
      <formula>2</formula>
    </cfRule>
    <cfRule type="cellIs" dxfId="6" priority="5" operator="lessThan">
      <formula>-2</formula>
    </cfRule>
    <cfRule type="cellIs" dxfId="7" priority="4" operator="greaterThan">
      <formula>2</formula>
    </cfRule>
    <cfRule type="cellIs" dxfId="8" priority="3" operator="equal">
      <formula>""""""</formula>
    </cfRule>
    <cfRule type="containsBlanks" priority="2">
      <formula>LEN(TRIM(F5))=0</formula>
    </cfRule>
    <cfRule type="containsBlanks" dxfId="4" priority="1">
      <formula>LEN(TRIM(F5))=0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69">
        <v>-10</v>
      </c>
      <c r="B10" s="69">
        <v>-9</v>
      </c>
      <c r="C10" s="69">
        <v>-8</v>
      </c>
      <c r="D10" s="69">
        <v>-7</v>
      </c>
      <c r="E10" s="69">
        <v>-6</v>
      </c>
      <c r="F10" s="69">
        <v>-5</v>
      </c>
      <c r="G10" s="69">
        <v>-4</v>
      </c>
      <c r="H10" s="69">
        <v>-3</v>
      </c>
      <c r="I10" s="73">
        <v>-2</v>
      </c>
      <c r="J10" s="73">
        <v>-1</v>
      </c>
      <c r="K10" s="73">
        <v>0</v>
      </c>
      <c r="L10" s="73">
        <v>1</v>
      </c>
      <c r="M10" s="73">
        <v>2</v>
      </c>
      <c r="N10" s="72">
        <v>3</v>
      </c>
      <c r="O10" s="72">
        <v>4</v>
      </c>
      <c r="P10" s="72">
        <v>5</v>
      </c>
      <c r="Q10" s="72">
        <v>6</v>
      </c>
      <c r="R10" s="72">
        <v>7</v>
      </c>
      <c r="S10" s="72">
        <v>8</v>
      </c>
      <c r="T10" s="72">
        <v>9</v>
      </c>
      <c r="U10" s="72">
        <v>10</v>
      </c>
    </row>
    <row r="13" spans="1:21" x14ac:dyDescent="0.25">
      <c r="A13" t="s">
        <v>127</v>
      </c>
      <c r="B13" s="74" t="s">
        <v>128</v>
      </c>
    </row>
    <row r="14" spans="1:21" x14ac:dyDescent="0.25">
      <c r="A14" t="s">
        <v>130</v>
      </c>
      <c r="B14" s="74" t="s">
        <v>129</v>
      </c>
    </row>
    <row r="15" spans="1:21" x14ac:dyDescent="0.25">
      <c r="A15" t="s">
        <v>131</v>
      </c>
      <c r="B15" s="74" t="s">
        <v>132</v>
      </c>
    </row>
    <row r="18" spans="1:2" x14ac:dyDescent="0.25">
      <c r="A18" t="s">
        <v>133</v>
      </c>
      <c r="B18" t="s">
        <v>134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28" t="str">
        <f>Dashboard!B3</f>
        <v>Strategy 1 : PD/TG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  <c r="Q1" s="130"/>
      <c r="R1" s="130"/>
      <c r="S1" s="130"/>
      <c r="T1" s="131"/>
    </row>
    <row r="2" spans="1:34" s="15" customFormat="1" x14ac:dyDescent="0.25">
      <c r="A2" s="132" t="s">
        <v>40</v>
      </c>
      <c r="B2" s="135" t="s">
        <v>25</v>
      </c>
      <c r="C2" s="64"/>
      <c r="D2" s="135" t="s">
        <v>0</v>
      </c>
      <c r="E2" s="138"/>
      <c r="F2" s="140" t="s">
        <v>23</v>
      </c>
      <c r="G2" s="141"/>
      <c r="H2" s="141"/>
      <c r="I2" s="141"/>
      <c r="J2" s="142"/>
      <c r="K2" s="143" t="s">
        <v>27</v>
      </c>
      <c r="L2" s="144"/>
      <c r="M2" s="144"/>
      <c r="N2" s="144"/>
      <c r="O2" s="145"/>
      <c r="P2" s="146" t="s">
        <v>28</v>
      </c>
      <c r="Q2" s="147"/>
      <c r="R2" s="147"/>
      <c r="S2" s="147"/>
      <c r="T2" s="148"/>
    </row>
    <row r="3" spans="1:34" s="15" customFormat="1" ht="30" x14ac:dyDescent="0.25">
      <c r="A3" s="133"/>
      <c r="B3" s="136"/>
      <c r="C3" s="16" t="s">
        <v>72</v>
      </c>
      <c r="D3" s="136"/>
      <c r="E3" s="139"/>
      <c r="F3" s="22" t="s">
        <v>24</v>
      </c>
      <c r="G3" s="126" t="s">
        <v>31</v>
      </c>
      <c r="H3" s="127"/>
      <c r="I3" s="17" t="s">
        <v>26</v>
      </c>
      <c r="J3" s="23" t="s">
        <v>71</v>
      </c>
      <c r="K3" s="24" t="s">
        <v>24</v>
      </c>
      <c r="L3" s="18" t="s">
        <v>52</v>
      </c>
      <c r="M3" s="18"/>
      <c r="N3" s="18" t="s">
        <v>26</v>
      </c>
      <c r="O3" s="25" t="s">
        <v>41</v>
      </c>
      <c r="P3" s="149" t="s">
        <v>33</v>
      </c>
      <c r="Q3" s="122" t="s">
        <v>34</v>
      </c>
      <c r="R3" s="122" t="s">
        <v>35</v>
      </c>
      <c r="S3" s="122" t="s">
        <v>36</v>
      </c>
      <c r="T3" s="124" t="s">
        <v>37</v>
      </c>
      <c r="W3" s="119" t="s">
        <v>38</v>
      </c>
      <c r="X3" s="120"/>
      <c r="Y3" s="119" t="s">
        <v>39</v>
      </c>
      <c r="Z3" s="120"/>
      <c r="AA3" s="121" t="s">
        <v>42</v>
      </c>
      <c r="AB3" s="121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34"/>
      <c r="B4" s="137"/>
      <c r="C4" s="28"/>
      <c r="D4" s="28" t="s">
        <v>1</v>
      </c>
      <c r="E4" s="29" t="s">
        <v>2</v>
      </c>
      <c r="F4" s="30"/>
      <c r="G4" s="31" t="s">
        <v>1</v>
      </c>
      <c r="H4" s="31" t="s">
        <v>2</v>
      </c>
      <c r="I4" s="31"/>
      <c r="J4" s="32"/>
      <c r="K4" s="33"/>
      <c r="L4" s="34" t="s">
        <v>1</v>
      </c>
      <c r="M4" s="34" t="s">
        <v>2</v>
      </c>
      <c r="N4" s="34"/>
      <c r="O4" s="35"/>
      <c r="P4" s="150"/>
      <c r="Q4" s="123"/>
      <c r="R4" s="123"/>
      <c r="S4" s="123"/>
      <c r="T4" s="125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21"/>
      <c r="AB4" s="121"/>
    </row>
    <row r="5" spans="1:34" x14ac:dyDescent="0.25">
      <c r="A5" s="36"/>
      <c r="B5" s="37"/>
      <c r="C5" s="37"/>
      <c r="D5" s="38" t="str">
        <f>IF(U5="","","P"&amp;U5)</f>
        <v>P1</v>
      </c>
      <c r="E5" s="38" t="str">
        <f>IF(V5="","","B"&amp;V5)</f>
        <v>B1</v>
      </c>
      <c r="F5" s="36"/>
      <c r="G5" s="37"/>
      <c r="H5" s="37"/>
      <c r="I5" s="37"/>
      <c r="J5" s="39"/>
      <c r="K5" s="36"/>
      <c r="L5" s="37"/>
      <c r="M5" s="37"/>
      <c r="N5" s="37"/>
      <c r="O5" s="39"/>
      <c r="P5" s="51"/>
      <c r="Q5" s="52"/>
      <c r="R5" s="52"/>
      <c r="S5" s="52"/>
      <c r="T5" s="53"/>
      <c r="U5" s="1">
        <f>IF(Dashboard!N5="P",1,0)</f>
        <v>1</v>
      </c>
      <c r="V5" s="1">
        <f>IF(Dashboard!O5="B",1,"")</f>
        <v>1</v>
      </c>
    </row>
    <row r="6" spans="1:34" x14ac:dyDescent="0.25">
      <c r="A6" s="10"/>
      <c r="B6" s="3"/>
      <c r="C6" s="3"/>
      <c r="D6" s="26" t="str">
        <f t="shared" ref="D6:D69" si="0">IF(U6="","","P"&amp;U6)</f>
        <v>P2</v>
      </c>
      <c r="E6" s="26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4"/>
      <c r="Q6" s="2"/>
      <c r="R6" s="2"/>
      <c r="S6" s="2"/>
      <c r="T6" s="7"/>
      <c r="U6" s="1">
        <f>IF(Dashboard!N6="P",IF(U5="",1,U5+1),"")</f>
        <v>2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6" t="str">
        <f t="shared" si="0"/>
        <v>P3</v>
      </c>
      <c r="E7" s="26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4"/>
      <c r="Q7" s="2"/>
      <c r="R7" s="2"/>
      <c r="S7" s="2"/>
      <c r="T7" s="7"/>
      <c r="U7" s="1">
        <f>IF(Dashboard!N7="P",IF(U6="",1,U6+1),"")</f>
        <v>3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6" t="str">
        <f t="shared" si="0"/>
        <v>P4</v>
      </c>
      <c r="E8" s="26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4"/>
      <c r="Q8" s="2"/>
      <c r="R8" s="2"/>
      <c r="S8" s="2"/>
      <c r="T8" s="7"/>
      <c r="U8" s="1">
        <f>IF(Dashboard!N8="P",IF(U7="",1,U7+1),"")</f>
        <v>4</v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7" t="str">
        <f t="shared" si="0"/>
        <v>P5</v>
      </c>
      <c r="E9" s="27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5"/>
      <c r="Q9" s="56"/>
      <c r="R9" s="56"/>
      <c r="S9" s="56"/>
      <c r="T9" s="9"/>
      <c r="U9" s="1">
        <f>IF(Dashboard!N9="P",IF(U8="",1,U8+1),"")</f>
        <v>5</v>
      </c>
      <c r="V9" s="1">
        <f>IF(Dashboard!O9="B",IF(V8="",1,V8+1),"")</f>
        <v>2</v>
      </c>
    </row>
    <row r="10" spans="1:34" x14ac:dyDescent="0.25">
      <c r="A10" s="40"/>
      <c r="B10" s="41"/>
      <c r="C10" s="41"/>
      <c r="D10" s="42" t="str">
        <f t="shared" si="0"/>
        <v/>
      </c>
      <c r="E10" s="42" t="str">
        <f t="shared" si="1"/>
        <v/>
      </c>
      <c r="F10" s="40" t="str">
        <f>'Strategy-Rule'!A3</f>
        <v>PD</v>
      </c>
      <c r="G10" s="41" t="str">
        <f>IF(AC10="Y",IF(AA10="P","P"&amp;REPLACE(AB10, 1, 1, ""),""),"")</f>
        <v>P1</v>
      </c>
      <c r="H10" s="41" t="str">
        <f t="shared" ref="H10:H41" si="2">IF(AA10="B","B"&amp;REPLACE(AB10, 1, 1, ""),"")</f>
        <v/>
      </c>
      <c r="I10" s="41" t="str">
        <f>IF(LEFT(D10)=LEFT(G10),"W","L")</f>
        <v>L</v>
      </c>
      <c r="J10" s="43"/>
      <c r="K10" s="40"/>
      <c r="L10" s="41"/>
      <c r="M10" s="41"/>
      <c r="N10" s="41"/>
      <c r="O10" s="43"/>
      <c r="P10" s="57" t="str">
        <f>IF(W10="10101","Y",IF(X10="10101","Y","N"))</f>
        <v>N</v>
      </c>
      <c r="Q10" s="58" t="str">
        <f>IF(W10="12345","Y",IF(X10="12345","Y","N"))</f>
        <v>Y</v>
      </c>
      <c r="R10" s="58" t="str">
        <f>IF(Y10="101","Y",IF(Z10="101","Y","N"))</f>
        <v>N</v>
      </c>
      <c r="S10" s="58"/>
      <c r="T10" s="59"/>
      <c r="U10" s="1" t="str">
        <f>IF(Dashboard!N10="P",IF(U9="",1,U9+1),"")</f>
        <v/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12345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345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4"/>
      <c r="B11" s="45"/>
      <c r="C11" s="45"/>
      <c r="D11" s="46" t="str">
        <f t="shared" si="0"/>
        <v/>
      </c>
      <c r="E11" s="46" t="str">
        <f t="shared" si="1"/>
        <v/>
      </c>
      <c r="F11" s="44"/>
      <c r="G11" s="41" t="str">
        <f t="shared" ref="G11:G19" si="8">IF(AA11="P","P"&amp;REPLACE(AB11, 1, 1, ""),"")</f>
        <v>P5</v>
      </c>
      <c r="H11" s="41" t="str">
        <f t="shared" si="2"/>
        <v/>
      </c>
      <c r="I11" s="41" t="str">
        <f t="shared" ref="I11:I16" si="9">IF(LEFT(D11)=LEFT(G11),"W","L")</f>
        <v>L</v>
      </c>
      <c r="J11" s="47"/>
      <c r="K11" s="44"/>
      <c r="L11" s="45"/>
      <c r="M11" s="45"/>
      <c r="N11" s="45"/>
      <c r="O11" s="47"/>
      <c r="P11" s="57" t="str">
        <f t="shared" ref="P11:P74" si="10">IF(W11="10101","Y",IF(X11="10101","Y","N"))</f>
        <v>N</v>
      </c>
      <c r="Q11" s="58" t="str">
        <f t="shared" ref="Q11:Q74" si="11">IF(W11="12345","Y",IF(X11="12345","Y","N"))</f>
        <v>N</v>
      </c>
      <c r="R11" s="58" t="str">
        <f t="shared" ref="R11:R74" si="12">IF(Y11="101","Y",IF(Z11="101","Y","N"))</f>
        <v>N</v>
      </c>
      <c r="S11" s="60"/>
      <c r="T11" s="61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23450</v>
      </c>
      <c r="X11" s="1" t="str">
        <f t="shared" si="4"/>
        <v>00120</v>
      </c>
      <c r="Y11" s="1" t="str">
        <f t="shared" si="5"/>
        <v>450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N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4"/>
      <c r="B12" s="45"/>
      <c r="C12" s="45"/>
      <c r="D12" s="46" t="str">
        <f t="shared" si="0"/>
        <v/>
      </c>
      <c r="E12" s="46" t="str">
        <f t="shared" si="1"/>
        <v/>
      </c>
      <c r="F12" s="44"/>
      <c r="G12" s="41" t="str">
        <f t="shared" si="8"/>
        <v>P5</v>
      </c>
      <c r="H12" s="41" t="str">
        <f t="shared" si="2"/>
        <v/>
      </c>
      <c r="I12" s="41" t="str">
        <f t="shared" si="9"/>
        <v>L</v>
      </c>
      <c r="J12" s="47"/>
      <c r="K12" s="44"/>
      <c r="L12" s="45"/>
      <c r="M12" s="45"/>
      <c r="N12" s="45"/>
      <c r="O12" s="47"/>
      <c r="P12" s="57" t="str">
        <f t="shared" si="10"/>
        <v>N</v>
      </c>
      <c r="Q12" s="58" t="str">
        <f t="shared" si="11"/>
        <v>N</v>
      </c>
      <c r="R12" s="58" t="str">
        <f t="shared" si="12"/>
        <v>N</v>
      </c>
      <c r="S12" s="60"/>
      <c r="T12" s="61"/>
      <c r="U12" s="1" t="str">
        <f>IF(Dashboard!N12="P",IF(U11="",1,U11+1),"")</f>
        <v/>
      </c>
      <c r="V12" s="1" t="str">
        <f>IF(Dashboard!O12="B",IF(V11="",1,V11+1),"")</f>
        <v/>
      </c>
      <c r="W12" s="1" t="str">
        <f t="shared" si="3"/>
        <v>34500</v>
      </c>
      <c r="X12" s="1" t="str">
        <f t="shared" si="4"/>
        <v>01200</v>
      </c>
      <c r="Y12" s="1" t="str">
        <f t="shared" si="5"/>
        <v>500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4"/>
      <c r="B13" s="45"/>
      <c r="C13" s="45"/>
      <c r="D13" s="46" t="str">
        <f t="shared" si="0"/>
        <v/>
      </c>
      <c r="E13" s="46" t="str">
        <f t="shared" si="1"/>
        <v/>
      </c>
      <c r="F13" s="44"/>
      <c r="G13" s="41" t="str">
        <f t="shared" si="8"/>
        <v/>
      </c>
      <c r="H13" s="41" t="str">
        <f t="shared" si="2"/>
        <v>B5</v>
      </c>
      <c r="I13" s="41" t="str">
        <f t="shared" si="9"/>
        <v>W</v>
      </c>
      <c r="J13" s="47"/>
      <c r="K13" s="44"/>
      <c r="L13" s="45"/>
      <c r="M13" s="45"/>
      <c r="N13" s="45"/>
      <c r="O13" s="47"/>
      <c r="P13" s="57" t="str">
        <f t="shared" si="10"/>
        <v>N</v>
      </c>
      <c r="Q13" s="58" t="str">
        <f t="shared" si="11"/>
        <v>N</v>
      </c>
      <c r="R13" s="58" t="str">
        <f t="shared" si="12"/>
        <v>N</v>
      </c>
      <c r="S13" s="60"/>
      <c r="T13" s="61"/>
      <c r="U13" s="1" t="str">
        <f>IF(Dashboard!N13="P",IF(U12="",1,U12+1),"")</f>
        <v/>
      </c>
      <c r="V13" s="1" t="str">
        <f>IF(Dashboard!O13="B",IF(V12="",1,V12+1),"")</f>
        <v/>
      </c>
      <c r="W13" s="1" t="str">
        <f t="shared" si="3"/>
        <v>45000</v>
      </c>
      <c r="X13" s="1" t="str">
        <f t="shared" si="4"/>
        <v>12000</v>
      </c>
      <c r="Y13" s="1" t="str">
        <f t="shared" si="5"/>
        <v>000</v>
      </c>
      <c r="Z13" s="1" t="str">
        <f t="shared" si="6"/>
        <v>000</v>
      </c>
      <c r="AA13" t="str">
        <f t="shared" si="13"/>
        <v>B</v>
      </c>
      <c r="AB13" t="str">
        <f t="shared" si="14"/>
        <v>L5</v>
      </c>
      <c r="AC13" t="str">
        <f t="shared" si="7"/>
        <v>N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4"/>
      <c r="B14" s="45"/>
      <c r="C14" s="45"/>
      <c r="D14" s="46" t="str">
        <f t="shared" si="0"/>
        <v/>
      </c>
      <c r="E14" s="46" t="str">
        <f t="shared" si="1"/>
        <v/>
      </c>
      <c r="F14" s="44"/>
      <c r="G14" s="41" t="str">
        <f t="shared" si="8"/>
        <v/>
      </c>
      <c r="H14" s="41" t="str">
        <f t="shared" si="2"/>
        <v>B5</v>
      </c>
      <c r="I14" s="41" t="str">
        <f t="shared" si="9"/>
        <v>W</v>
      </c>
      <c r="J14" s="47"/>
      <c r="K14" s="44"/>
      <c r="L14" s="45"/>
      <c r="M14" s="45"/>
      <c r="N14" s="45"/>
      <c r="O14" s="47"/>
      <c r="P14" s="57" t="str">
        <f t="shared" si="10"/>
        <v>N</v>
      </c>
      <c r="Q14" s="58" t="str">
        <f t="shared" si="11"/>
        <v>N</v>
      </c>
      <c r="R14" s="58" t="str">
        <f t="shared" si="12"/>
        <v>N</v>
      </c>
      <c r="S14" s="60"/>
      <c r="T14" s="61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50000</v>
      </c>
      <c r="X14" s="1" t="str">
        <f t="shared" si="4"/>
        <v>20000</v>
      </c>
      <c r="Y14" s="1" t="str">
        <f t="shared" si="5"/>
        <v>000</v>
      </c>
      <c r="Z14" s="1" t="str">
        <f t="shared" si="6"/>
        <v>000</v>
      </c>
      <c r="AA14" t="str">
        <f t="shared" si="13"/>
        <v>B</v>
      </c>
      <c r="AB14" t="str">
        <f t="shared" si="14"/>
        <v>L5</v>
      </c>
      <c r="AC14" t="str">
        <f t="shared" si="7"/>
        <v>N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4"/>
      <c r="B15" s="45"/>
      <c r="C15" s="45"/>
      <c r="D15" s="46" t="str">
        <f t="shared" si="0"/>
        <v>P1</v>
      </c>
      <c r="E15" s="46" t="str">
        <f t="shared" si="1"/>
        <v/>
      </c>
      <c r="F15" s="44"/>
      <c r="G15" s="41" t="str">
        <f t="shared" si="8"/>
        <v/>
      </c>
      <c r="H15" s="41" t="str">
        <f t="shared" si="2"/>
        <v>B5</v>
      </c>
      <c r="I15" s="41" t="str">
        <f t="shared" si="9"/>
        <v>L</v>
      </c>
      <c r="J15" s="47"/>
      <c r="K15" s="44"/>
      <c r="L15" s="45"/>
      <c r="M15" s="45"/>
      <c r="N15" s="45"/>
      <c r="O15" s="47"/>
      <c r="P15" s="57" t="str">
        <f t="shared" si="10"/>
        <v>N</v>
      </c>
      <c r="Q15" s="58" t="str">
        <f t="shared" si="11"/>
        <v>N</v>
      </c>
      <c r="R15" s="58" t="str">
        <f t="shared" si="12"/>
        <v>N</v>
      </c>
      <c r="S15" s="60"/>
      <c r="T15" s="61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00000</v>
      </c>
      <c r="X15" s="1" t="str">
        <f t="shared" si="4"/>
        <v>00000</v>
      </c>
      <c r="Y15" s="1" t="str">
        <f t="shared" si="5"/>
        <v>000</v>
      </c>
      <c r="Z15" s="1" t="str">
        <f t="shared" si="6"/>
        <v>000</v>
      </c>
      <c r="AA15" t="str">
        <f t="shared" si="13"/>
        <v>B</v>
      </c>
      <c r="AB15" t="str">
        <f t="shared" si="14"/>
        <v>L5</v>
      </c>
      <c r="AC15" t="str">
        <f t="shared" si="7"/>
        <v>N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4"/>
      <c r="B16" s="45"/>
      <c r="C16" s="45"/>
      <c r="D16" s="46" t="str">
        <f t="shared" si="0"/>
        <v>P2</v>
      </c>
      <c r="E16" s="46" t="str">
        <f t="shared" si="1"/>
        <v/>
      </c>
      <c r="F16" s="44"/>
      <c r="G16" s="41" t="str">
        <f t="shared" si="8"/>
        <v/>
      </c>
      <c r="H16" s="41" t="str">
        <f t="shared" si="2"/>
        <v>B5</v>
      </c>
      <c r="I16" s="41" t="str">
        <f t="shared" si="9"/>
        <v>L</v>
      </c>
      <c r="J16" s="47"/>
      <c r="K16" s="44"/>
      <c r="L16" s="45"/>
      <c r="M16" s="45"/>
      <c r="N16" s="45"/>
      <c r="O16" s="47"/>
      <c r="P16" s="57" t="str">
        <f t="shared" si="10"/>
        <v>N</v>
      </c>
      <c r="Q16" s="58" t="str">
        <f t="shared" si="11"/>
        <v>N</v>
      </c>
      <c r="R16" s="58" t="str">
        <f t="shared" si="12"/>
        <v>N</v>
      </c>
      <c r="S16" s="60"/>
      <c r="T16" s="61"/>
      <c r="U16" s="1">
        <f>IF(Dashboard!N16="P",IF(U15="",1,U15+1),"")</f>
        <v>2</v>
      </c>
      <c r="V16" s="1" t="str">
        <f>IF(Dashboard!O16="B",IF(V15="",1,V15+1),"")</f>
        <v/>
      </c>
      <c r="W16" s="1" t="str">
        <f t="shared" si="3"/>
        <v>00001</v>
      </c>
      <c r="X16" s="1" t="str">
        <f t="shared" si="4"/>
        <v>00000</v>
      </c>
      <c r="Y16" s="1" t="str">
        <f t="shared" si="5"/>
        <v>001</v>
      </c>
      <c r="Z16" s="1" t="str">
        <f t="shared" si="6"/>
        <v>000</v>
      </c>
      <c r="AA16" t="str">
        <f t="shared" si="13"/>
        <v>B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4"/>
      <c r="B17" s="45"/>
      <c r="C17" s="45"/>
      <c r="D17" s="46" t="str">
        <f t="shared" si="0"/>
        <v>P3</v>
      </c>
      <c r="E17" s="46" t="str">
        <f t="shared" si="1"/>
        <v/>
      </c>
      <c r="F17" s="44"/>
      <c r="G17" s="41" t="str">
        <f t="shared" si="8"/>
        <v/>
      </c>
      <c r="H17" s="41" t="str">
        <f t="shared" si="2"/>
        <v>B</v>
      </c>
      <c r="I17" s="45"/>
      <c r="J17" s="47"/>
      <c r="K17" s="44"/>
      <c r="L17" s="45"/>
      <c r="M17" s="45"/>
      <c r="N17" s="45"/>
      <c r="O17" s="47"/>
      <c r="P17" s="57" t="str">
        <f t="shared" si="10"/>
        <v>N</v>
      </c>
      <c r="Q17" s="58" t="str">
        <f t="shared" si="11"/>
        <v>N</v>
      </c>
      <c r="R17" s="58" t="str">
        <f t="shared" si="12"/>
        <v>N</v>
      </c>
      <c r="S17" s="60"/>
      <c r="T17" s="61"/>
      <c r="U17" s="1">
        <f>IF(Dashboard!N17="P",IF(U16="",1,U16+1),"")</f>
        <v>3</v>
      </c>
      <c r="V17" s="1" t="str">
        <f>IF(Dashboard!O17="B",IF(V16="",1,V16+1),"")</f>
        <v/>
      </c>
      <c r="W17" s="1" t="str">
        <f t="shared" si="3"/>
        <v>00012</v>
      </c>
      <c r="X17" s="1" t="str">
        <f t="shared" si="4"/>
        <v>00000</v>
      </c>
      <c r="Y17" s="1" t="str">
        <f t="shared" si="5"/>
        <v>012</v>
      </c>
      <c r="Z17" s="1" t="str">
        <f t="shared" si="6"/>
        <v>000</v>
      </c>
      <c r="AA17" t="str">
        <f t="shared" si="13"/>
        <v>B</v>
      </c>
      <c r="AF17" t="str">
        <f t="shared" si="16"/>
        <v/>
      </c>
    </row>
    <row r="18" spans="1:32" x14ac:dyDescent="0.25">
      <c r="A18" s="44"/>
      <c r="B18" s="45"/>
      <c r="C18" s="45"/>
      <c r="D18" s="46" t="str">
        <f t="shared" si="0"/>
        <v/>
      </c>
      <c r="E18" s="46" t="str">
        <f t="shared" si="1"/>
        <v/>
      </c>
      <c r="F18" s="44"/>
      <c r="G18" s="41" t="str">
        <f t="shared" si="8"/>
        <v>P</v>
      </c>
      <c r="H18" s="41" t="str">
        <f t="shared" si="2"/>
        <v/>
      </c>
      <c r="I18" s="45"/>
      <c r="J18" s="47"/>
      <c r="K18" s="44"/>
      <c r="L18" s="45"/>
      <c r="M18" s="45"/>
      <c r="N18" s="45"/>
      <c r="O18" s="47"/>
      <c r="P18" s="57" t="str">
        <f t="shared" si="10"/>
        <v>N</v>
      </c>
      <c r="Q18" s="58" t="str">
        <f t="shared" si="11"/>
        <v>N</v>
      </c>
      <c r="R18" s="58" t="str">
        <f t="shared" si="12"/>
        <v>N</v>
      </c>
      <c r="S18" s="60"/>
      <c r="T18" s="61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00123</v>
      </c>
      <c r="X18" s="1" t="str">
        <f t="shared" si="4"/>
        <v>00000</v>
      </c>
      <c r="Y18" s="1" t="str">
        <f t="shared" si="5"/>
        <v>123</v>
      </c>
      <c r="Z18" s="1" t="str">
        <f t="shared" si="6"/>
        <v>000</v>
      </c>
      <c r="AA18" t="str">
        <f t="shared" si="13"/>
        <v>P</v>
      </c>
      <c r="AF18" t="str">
        <f t="shared" si="16"/>
        <v/>
      </c>
    </row>
    <row r="19" spans="1:32" x14ac:dyDescent="0.25">
      <c r="A19" s="44"/>
      <c r="B19" s="45"/>
      <c r="C19" s="45"/>
      <c r="D19" s="46" t="str">
        <f t="shared" si="0"/>
        <v>P1</v>
      </c>
      <c r="E19" s="46" t="str">
        <f t="shared" si="1"/>
        <v/>
      </c>
      <c r="F19" s="44"/>
      <c r="G19" s="41" t="str">
        <f t="shared" si="8"/>
        <v>P</v>
      </c>
      <c r="H19" s="41" t="str">
        <f t="shared" si="2"/>
        <v/>
      </c>
      <c r="I19" s="45"/>
      <c r="J19" s="47"/>
      <c r="K19" s="44"/>
      <c r="L19" s="45"/>
      <c r="M19" s="45"/>
      <c r="N19" s="45"/>
      <c r="O19" s="47"/>
      <c r="P19" s="57" t="str">
        <f t="shared" si="10"/>
        <v>N</v>
      </c>
      <c r="Q19" s="58" t="str">
        <f t="shared" si="11"/>
        <v>N</v>
      </c>
      <c r="R19" s="58" t="str">
        <f t="shared" si="12"/>
        <v>N</v>
      </c>
      <c r="S19" s="60"/>
      <c r="T19" s="61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01230</v>
      </c>
      <c r="X19" s="1" t="str">
        <f t="shared" si="4"/>
        <v>00000</v>
      </c>
      <c r="Y19" s="1" t="str">
        <f t="shared" si="5"/>
        <v>230</v>
      </c>
      <c r="Z19" s="1" t="str">
        <f t="shared" si="6"/>
        <v>000</v>
      </c>
      <c r="AA19" t="str">
        <f t="shared" si="13"/>
        <v>P</v>
      </c>
      <c r="AF19" t="str">
        <f t="shared" si="16"/>
        <v/>
      </c>
    </row>
    <row r="20" spans="1:32" x14ac:dyDescent="0.25">
      <c r="A20" s="44"/>
      <c r="B20" s="45"/>
      <c r="C20" s="45"/>
      <c r="D20" s="46" t="str">
        <f t="shared" si="0"/>
        <v>P2</v>
      </c>
      <c r="E20" s="46" t="str">
        <f t="shared" si="1"/>
        <v>B1</v>
      </c>
      <c r="F20" s="44"/>
      <c r="G20" s="41" t="str">
        <f t="shared" ref="G20:G51" si="19">IF(AA20="P","P"&amp;REPLACE(AB20, 1, 1, ""),"")</f>
        <v>P</v>
      </c>
      <c r="H20" s="41" t="str">
        <f t="shared" si="2"/>
        <v/>
      </c>
      <c r="I20" s="45"/>
      <c r="J20" s="47"/>
      <c r="K20" s="44"/>
      <c r="L20" s="45"/>
      <c r="M20" s="45"/>
      <c r="N20" s="45"/>
      <c r="O20" s="47"/>
      <c r="P20" s="57" t="str">
        <f t="shared" si="10"/>
        <v>N</v>
      </c>
      <c r="Q20" s="58" t="str">
        <f t="shared" si="11"/>
        <v>N</v>
      </c>
      <c r="R20" s="58" t="str">
        <f t="shared" si="12"/>
        <v>N</v>
      </c>
      <c r="S20" s="60"/>
      <c r="T20" s="61"/>
      <c r="U20" s="1">
        <f>IF(Dashboard!N20="P",IF(U19="",1,U19+1),"")</f>
        <v>2</v>
      </c>
      <c r="V20" s="1">
        <f>IF(Dashboard!O20="B",IF(V19="",1,V19+1),"")</f>
        <v>1</v>
      </c>
      <c r="W20" s="1" t="str">
        <f t="shared" si="3"/>
        <v>12301</v>
      </c>
      <c r="X20" s="1" t="str">
        <f t="shared" si="4"/>
        <v>00000</v>
      </c>
      <c r="Y20" s="1" t="str">
        <f t="shared" si="5"/>
        <v>301</v>
      </c>
      <c r="Z20" s="1" t="str">
        <f t="shared" si="6"/>
        <v>000</v>
      </c>
      <c r="AA20" t="str">
        <f t="shared" si="13"/>
        <v>P</v>
      </c>
      <c r="AF20" t="str">
        <f t="shared" si="16"/>
        <v/>
      </c>
    </row>
    <row r="21" spans="1:32" x14ac:dyDescent="0.25">
      <c r="A21" s="44"/>
      <c r="B21" s="45"/>
      <c r="C21" s="45"/>
      <c r="D21" s="46" t="str">
        <f t="shared" si="0"/>
        <v/>
      </c>
      <c r="E21" s="46" t="str">
        <f t="shared" si="1"/>
        <v>B2</v>
      </c>
      <c r="F21" s="44"/>
      <c r="G21" s="41" t="str">
        <f t="shared" si="19"/>
        <v>P</v>
      </c>
      <c r="H21" s="41" t="str">
        <f t="shared" si="2"/>
        <v/>
      </c>
      <c r="I21" s="45"/>
      <c r="J21" s="47"/>
      <c r="K21" s="44"/>
      <c r="L21" s="45"/>
      <c r="M21" s="45"/>
      <c r="N21" s="45"/>
      <c r="O21" s="47"/>
      <c r="P21" s="57" t="str">
        <f t="shared" si="10"/>
        <v>N</v>
      </c>
      <c r="Q21" s="58" t="str">
        <f t="shared" si="11"/>
        <v>N</v>
      </c>
      <c r="R21" s="58" t="str">
        <f t="shared" si="12"/>
        <v>N</v>
      </c>
      <c r="S21" s="60"/>
      <c r="T21" s="61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23012</v>
      </c>
      <c r="X21" s="1" t="str">
        <f t="shared" si="4"/>
        <v>00001</v>
      </c>
      <c r="Y21" s="1" t="str">
        <f t="shared" si="5"/>
        <v>012</v>
      </c>
      <c r="Z21" s="1" t="str">
        <f t="shared" si="6"/>
        <v>001</v>
      </c>
      <c r="AA21" t="str">
        <f t="shared" si="13"/>
        <v>P</v>
      </c>
      <c r="AF21" t="str">
        <f t="shared" si="16"/>
        <v/>
      </c>
    </row>
    <row r="22" spans="1:32" x14ac:dyDescent="0.25">
      <c r="A22" s="44"/>
      <c r="B22" s="45"/>
      <c r="C22" s="45"/>
      <c r="D22" s="46" t="str">
        <f t="shared" si="0"/>
        <v/>
      </c>
      <c r="E22" s="46" t="str">
        <f t="shared" si="1"/>
        <v/>
      </c>
      <c r="F22" s="44"/>
      <c r="G22" s="41" t="str">
        <f t="shared" si="19"/>
        <v>P</v>
      </c>
      <c r="H22" s="41" t="str">
        <f t="shared" si="2"/>
        <v/>
      </c>
      <c r="I22" s="45"/>
      <c r="J22" s="47"/>
      <c r="K22" s="44"/>
      <c r="L22" s="45"/>
      <c r="M22" s="45"/>
      <c r="N22" s="45"/>
      <c r="O22" s="47"/>
      <c r="P22" s="57" t="str">
        <f t="shared" si="10"/>
        <v>N</v>
      </c>
      <c r="Q22" s="58" t="str">
        <f t="shared" si="11"/>
        <v>N</v>
      </c>
      <c r="R22" s="58" t="str">
        <f t="shared" si="12"/>
        <v>N</v>
      </c>
      <c r="S22" s="60"/>
      <c r="T22" s="61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30120</v>
      </c>
      <c r="X22" s="1" t="str">
        <f t="shared" si="4"/>
        <v>00012</v>
      </c>
      <c r="Y22" s="1" t="str">
        <f t="shared" si="5"/>
        <v>120</v>
      </c>
      <c r="Z22" s="1" t="str">
        <f t="shared" si="6"/>
        <v>012</v>
      </c>
      <c r="AA22" t="str">
        <f t="shared" si="13"/>
        <v>P</v>
      </c>
      <c r="AF22" t="str">
        <f t="shared" si="16"/>
        <v/>
      </c>
    </row>
    <row r="23" spans="1:32" x14ac:dyDescent="0.25">
      <c r="A23" s="44"/>
      <c r="B23" s="45"/>
      <c r="C23" s="45"/>
      <c r="D23" s="46" t="str">
        <f t="shared" si="0"/>
        <v>P1</v>
      </c>
      <c r="E23" s="46" t="str">
        <f t="shared" si="1"/>
        <v/>
      </c>
      <c r="F23" s="44"/>
      <c r="G23" s="41" t="str">
        <f t="shared" si="19"/>
        <v/>
      </c>
      <c r="H23" s="41" t="str">
        <f t="shared" si="2"/>
        <v>B</v>
      </c>
      <c r="I23" s="45"/>
      <c r="J23" s="47"/>
      <c r="K23" s="44"/>
      <c r="L23" s="45"/>
      <c r="M23" s="45"/>
      <c r="N23" s="45"/>
      <c r="O23" s="47"/>
      <c r="P23" s="57" t="str">
        <f t="shared" si="10"/>
        <v>N</v>
      </c>
      <c r="Q23" s="58" t="str">
        <f t="shared" si="11"/>
        <v>N</v>
      </c>
      <c r="R23" s="58" t="str">
        <f t="shared" si="12"/>
        <v>N</v>
      </c>
      <c r="S23" s="60"/>
      <c r="T23" s="61"/>
      <c r="U23" s="1">
        <f>IF(Dashboard!N23="P",IF(U22="",1,U22+1),"")</f>
        <v>1</v>
      </c>
      <c r="V23" s="1" t="str">
        <f>IF(Dashboard!O23="B",IF(V22="",1,V22+1),"")</f>
        <v/>
      </c>
      <c r="W23" s="1" t="str">
        <f t="shared" si="3"/>
        <v>01200</v>
      </c>
      <c r="X23" s="1" t="str">
        <f t="shared" si="4"/>
        <v>00120</v>
      </c>
      <c r="Y23" s="1" t="str">
        <f t="shared" si="5"/>
        <v>200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 x14ac:dyDescent="0.25">
      <c r="A24" s="44"/>
      <c r="B24" s="45"/>
      <c r="C24" s="45"/>
      <c r="D24" s="46" t="str">
        <f t="shared" si="0"/>
        <v>P2</v>
      </c>
      <c r="E24" s="46" t="str">
        <f t="shared" si="1"/>
        <v/>
      </c>
      <c r="F24" s="44"/>
      <c r="G24" s="41" t="str">
        <f t="shared" si="19"/>
        <v>P</v>
      </c>
      <c r="H24" s="41" t="str">
        <f t="shared" si="2"/>
        <v/>
      </c>
      <c r="I24" s="45"/>
      <c r="J24" s="47"/>
      <c r="K24" s="44"/>
      <c r="L24" s="45"/>
      <c r="M24" s="45"/>
      <c r="N24" s="45"/>
      <c r="O24" s="47"/>
      <c r="P24" s="57" t="str">
        <f t="shared" si="10"/>
        <v>N</v>
      </c>
      <c r="Q24" s="58" t="str">
        <f t="shared" si="11"/>
        <v>N</v>
      </c>
      <c r="R24" s="58" t="str">
        <f t="shared" si="12"/>
        <v>N</v>
      </c>
      <c r="S24" s="60"/>
      <c r="T24" s="61"/>
      <c r="U24" s="1">
        <f>IF(Dashboard!N24="P",IF(U23="",1,U23+1),"")</f>
        <v>2</v>
      </c>
      <c r="V24" s="1" t="str">
        <f>IF(Dashboard!O24="B",IF(V23="",1,V23+1),"")</f>
        <v/>
      </c>
      <c r="W24" s="1" t="str">
        <f t="shared" si="3"/>
        <v>12001</v>
      </c>
      <c r="X24" s="1" t="str">
        <f t="shared" si="4"/>
        <v>01200</v>
      </c>
      <c r="Y24" s="1" t="str">
        <f t="shared" si="5"/>
        <v>001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 x14ac:dyDescent="0.25">
      <c r="A25" s="44"/>
      <c r="B25" s="45"/>
      <c r="C25" s="45"/>
      <c r="D25" s="46" t="str">
        <f t="shared" si="0"/>
        <v/>
      </c>
      <c r="E25" s="46" t="str">
        <f t="shared" si="1"/>
        <v/>
      </c>
      <c r="F25" s="44"/>
      <c r="G25" s="41" t="str">
        <f t="shared" si="19"/>
        <v>P</v>
      </c>
      <c r="H25" s="41" t="str">
        <f t="shared" si="2"/>
        <v/>
      </c>
      <c r="I25" s="45"/>
      <c r="J25" s="47"/>
      <c r="K25" s="44"/>
      <c r="L25" s="45"/>
      <c r="M25" s="45"/>
      <c r="N25" s="45"/>
      <c r="O25" s="47"/>
      <c r="P25" s="57" t="str">
        <f t="shared" si="10"/>
        <v>N</v>
      </c>
      <c r="Q25" s="58" t="str">
        <f t="shared" si="11"/>
        <v>N</v>
      </c>
      <c r="R25" s="58" t="str">
        <f t="shared" si="12"/>
        <v>N</v>
      </c>
      <c r="S25" s="60"/>
      <c r="T25" s="61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20012</v>
      </c>
      <c r="X25" s="1" t="str">
        <f t="shared" si="4"/>
        <v>12000</v>
      </c>
      <c r="Y25" s="1" t="str">
        <f t="shared" si="5"/>
        <v>012</v>
      </c>
      <c r="Z25" s="1" t="str">
        <f t="shared" si="6"/>
        <v>000</v>
      </c>
      <c r="AA25" t="str">
        <f t="shared" si="13"/>
        <v>P</v>
      </c>
    </row>
    <row r="26" spans="1:32" x14ac:dyDescent="0.25">
      <c r="A26" s="44"/>
      <c r="B26" s="45"/>
      <c r="C26" s="45"/>
      <c r="D26" s="46" t="str">
        <f t="shared" si="0"/>
        <v>P1</v>
      </c>
      <c r="E26" s="46" t="str">
        <f t="shared" si="1"/>
        <v>B1</v>
      </c>
      <c r="F26" s="44"/>
      <c r="G26" s="41" t="str">
        <f t="shared" si="19"/>
        <v/>
      </c>
      <c r="H26" s="41" t="str">
        <f t="shared" si="2"/>
        <v>B</v>
      </c>
      <c r="I26" s="45"/>
      <c r="J26" s="47"/>
      <c r="K26" s="44"/>
      <c r="L26" s="45"/>
      <c r="M26" s="45"/>
      <c r="N26" s="45"/>
      <c r="O26" s="47"/>
      <c r="P26" s="57" t="str">
        <f t="shared" si="10"/>
        <v>N</v>
      </c>
      <c r="Q26" s="58" t="str">
        <f t="shared" si="11"/>
        <v>N</v>
      </c>
      <c r="R26" s="58" t="str">
        <f t="shared" si="12"/>
        <v>N</v>
      </c>
      <c r="S26" s="60"/>
      <c r="T26" s="61"/>
      <c r="U26" s="1">
        <f>IF(Dashboard!N26="P",IF(U25="",1,U25+1),"")</f>
        <v>1</v>
      </c>
      <c r="V26" s="1">
        <f>IF(Dashboard!O26="B",IF(V25="",1,V25+1),"")</f>
        <v>1</v>
      </c>
      <c r="W26" s="1" t="str">
        <f t="shared" si="3"/>
        <v>00120</v>
      </c>
      <c r="X26" s="1" t="str">
        <f t="shared" si="4"/>
        <v>20000</v>
      </c>
      <c r="Y26" s="1" t="str">
        <f t="shared" si="5"/>
        <v>120</v>
      </c>
      <c r="Z26" s="1" t="str">
        <f t="shared" si="6"/>
        <v>000</v>
      </c>
      <c r="AA26" t="str">
        <f t="shared" si="13"/>
        <v>B</v>
      </c>
    </row>
    <row r="27" spans="1:32" x14ac:dyDescent="0.25">
      <c r="A27" s="44"/>
      <c r="B27" s="45"/>
      <c r="C27" s="45"/>
      <c r="D27" s="46" t="str">
        <f t="shared" si="0"/>
        <v>P2</v>
      </c>
      <c r="E27" s="46" t="str">
        <f t="shared" si="1"/>
        <v>B2</v>
      </c>
      <c r="F27" s="44"/>
      <c r="G27" s="41" t="str">
        <f t="shared" si="19"/>
        <v>P</v>
      </c>
      <c r="H27" s="41" t="str">
        <f t="shared" si="2"/>
        <v/>
      </c>
      <c r="I27" s="45"/>
      <c r="J27" s="47"/>
      <c r="K27" s="44"/>
      <c r="L27" s="45"/>
      <c r="M27" s="45"/>
      <c r="N27" s="45"/>
      <c r="O27" s="47"/>
      <c r="P27" s="57" t="str">
        <f t="shared" si="10"/>
        <v>N</v>
      </c>
      <c r="Q27" s="58" t="str">
        <f t="shared" si="11"/>
        <v>N</v>
      </c>
      <c r="R27" s="58" t="str">
        <f t="shared" si="12"/>
        <v>N</v>
      </c>
      <c r="S27" s="60"/>
      <c r="T27" s="61"/>
      <c r="U27" s="1">
        <f>IF(Dashboard!N27="P",IF(U26="",1,U26+1),"")</f>
        <v>2</v>
      </c>
      <c r="V27" s="1">
        <f>IF(Dashboard!O27="B",IF(V26="",1,V26+1),"")</f>
        <v>2</v>
      </c>
      <c r="W27" s="1" t="str">
        <f t="shared" si="3"/>
        <v>01201</v>
      </c>
      <c r="X27" s="1" t="str">
        <f t="shared" si="4"/>
        <v>00001</v>
      </c>
      <c r="Y27" s="1" t="str">
        <f t="shared" si="5"/>
        <v>201</v>
      </c>
      <c r="Z27" s="1" t="str">
        <f t="shared" si="6"/>
        <v>001</v>
      </c>
      <c r="AA27" t="str">
        <f t="shared" si="13"/>
        <v>P</v>
      </c>
    </row>
    <row r="28" spans="1:32" x14ac:dyDescent="0.25">
      <c r="A28" s="44"/>
      <c r="B28" s="45"/>
      <c r="C28" s="45"/>
      <c r="D28" s="46" t="str">
        <f t="shared" si="0"/>
        <v/>
      </c>
      <c r="E28" s="46" t="str">
        <f t="shared" si="1"/>
        <v/>
      </c>
      <c r="F28" s="44"/>
      <c r="G28" s="41" t="str">
        <f t="shared" si="19"/>
        <v>P</v>
      </c>
      <c r="H28" s="41" t="str">
        <f t="shared" si="2"/>
        <v/>
      </c>
      <c r="I28" s="45"/>
      <c r="J28" s="47"/>
      <c r="K28" s="44"/>
      <c r="L28" s="45"/>
      <c r="M28" s="45"/>
      <c r="N28" s="45"/>
      <c r="O28" s="47"/>
      <c r="P28" s="57" t="str">
        <f t="shared" si="10"/>
        <v>N</v>
      </c>
      <c r="Q28" s="58" t="str">
        <f t="shared" si="11"/>
        <v>N</v>
      </c>
      <c r="R28" s="58" t="str">
        <f t="shared" si="12"/>
        <v>N</v>
      </c>
      <c r="S28" s="60"/>
      <c r="T28" s="61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12012</v>
      </c>
      <c r="X28" s="1" t="str">
        <f t="shared" si="4"/>
        <v>00012</v>
      </c>
      <c r="Y28" s="1" t="str">
        <f t="shared" si="5"/>
        <v>012</v>
      </c>
      <c r="Z28" s="1" t="str">
        <f t="shared" si="6"/>
        <v>012</v>
      </c>
      <c r="AA28" t="str">
        <f t="shared" si="13"/>
        <v>P</v>
      </c>
    </row>
    <row r="29" spans="1:32" x14ac:dyDescent="0.25">
      <c r="A29" s="44"/>
      <c r="B29" s="45"/>
      <c r="C29" s="45"/>
      <c r="D29" s="46" t="str">
        <f t="shared" si="0"/>
        <v>P1</v>
      </c>
      <c r="E29" s="46" t="str">
        <f t="shared" si="1"/>
        <v/>
      </c>
      <c r="F29" s="44"/>
      <c r="G29" s="41" t="str">
        <f t="shared" si="19"/>
        <v>P</v>
      </c>
      <c r="H29" s="41" t="str">
        <f t="shared" si="2"/>
        <v/>
      </c>
      <c r="I29" s="45"/>
      <c r="J29" s="47"/>
      <c r="K29" s="44"/>
      <c r="L29" s="45"/>
      <c r="M29" s="45"/>
      <c r="N29" s="45"/>
      <c r="O29" s="47"/>
      <c r="P29" s="57" t="str">
        <f t="shared" si="10"/>
        <v>N</v>
      </c>
      <c r="Q29" s="58" t="str">
        <f t="shared" si="11"/>
        <v>N</v>
      </c>
      <c r="R29" s="58" t="str">
        <f t="shared" si="12"/>
        <v>N</v>
      </c>
      <c r="S29" s="60"/>
      <c r="T29" s="61"/>
      <c r="U29" s="1">
        <f>IF(Dashboard!N29="P",IF(U28="",1,U28+1),"")</f>
        <v>1</v>
      </c>
      <c r="V29" s="1" t="str">
        <f>IF(Dashboard!O29="B",IF(V28="",1,V28+1),"")</f>
        <v/>
      </c>
      <c r="W29" s="1" t="str">
        <f t="shared" si="3"/>
        <v>20120</v>
      </c>
      <c r="X29" s="1" t="str">
        <f t="shared" si="4"/>
        <v>00120</v>
      </c>
      <c r="Y29" s="1" t="str">
        <f t="shared" si="5"/>
        <v>120</v>
      </c>
      <c r="Z29" s="1" t="str">
        <f t="shared" si="6"/>
        <v>120</v>
      </c>
      <c r="AA29" t="str">
        <f t="shared" si="13"/>
        <v>P</v>
      </c>
    </row>
    <row r="30" spans="1:32" x14ac:dyDescent="0.25">
      <c r="A30" s="44"/>
      <c r="B30" s="45"/>
      <c r="C30" s="45"/>
      <c r="D30" s="46" t="str">
        <f t="shared" si="0"/>
        <v>P2</v>
      </c>
      <c r="E30" s="46" t="str">
        <f t="shared" si="1"/>
        <v/>
      </c>
      <c r="F30" s="44"/>
      <c r="G30" s="41" t="str">
        <f t="shared" si="19"/>
        <v>P</v>
      </c>
      <c r="H30" s="41" t="str">
        <f t="shared" si="2"/>
        <v/>
      </c>
      <c r="I30" s="45"/>
      <c r="J30" s="47"/>
      <c r="K30" s="44"/>
      <c r="L30" s="45"/>
      <c r="M30" s="45"/>
      <c r="N30" s="45"/>
      <c r="O30" s="47"/>
      <c r="P30" s="57" t="str">
        <f t="shared" si="10"/>
        <v>N</v>
      </c>
      <c r="Q30" s="58" t="str">
        <f t="shared" si="11"/>
        <v>N</v>
      </c>
      <c r="R30" s="58" t="str">
        <f t="shared" si="12"/>
        <v>N</v>
      </c>
      <c r="S30" s="60"/>
      <c r="T30" s="61"/>
      <c r="U30" s="1">
        <f>IF(Dashboard!N30="P",IF(U29="",1,U29+1),"")</f>
        <v>2</v>
      </c>
      <c r="V30" s="1" t="str">
        <f>IF(Dashboard!O30="B",IF(V29="",1,V29+1),"")</f>
        <v/>
      </c>
      <c r="W30" s="1" t="str">
        <f t="shared" si="3"/>
        <v>01201</v>
      </c>
      <c r="X30" s="1" t="str">
        <f t="shared" si="4"/>
        <v>01200</v>
      </c>
      <c r="Y30" s="1" t="str">
        <f t="shared" si="5"/>
        <v>201</v>
      </c>
      <c r="Z30" s="1" t="str">
        <f t="shared" si="6"/>
        <v>200</v>
      </c>
      <c r="AA30" t="str">
        <f t="shared" si="13"/>
        <v>P</v>
      </c>
    </row>
    <row r="31" spans="1:32" x14ac:dyDescent="0.25">
      <c r="A31" s="44"/>
      <c r="B31" s="45"/>
      <c r="C31" s="45"/>
      <c r="D31" s="46" t="str">
        <f t="shared" si="0"/>
        <v/>
      </c>
      <c r="E31" s="46" t="str">
        <f t="shared" si="1"/>
        <v>B1</v>
      </c>
      <c r="F31" s="44"/>
      <c r="G31" s="41" t="str">
        <f t="shared" si="19"/>
        <v>P</v>
      </c>
      <c r="H31" s="41" t="str">
        <f t="shared" si="2"/>
        <v/>
      </c>
      <c r="I31" s="45"/>
      <c r="J31" s="47"/>
      <c r="K31" s="44"/>
      <c r="L31" s="45"/>
      <c r="M31" s="45"/>
      <c r="N31" s="45"/>
      <c r="O31" s="47"/>
      <c r="P31" s="57" t="str">
        <f t="shared" si="10"/>
        <v>N</v>
      </c>
      <c r="Q31" s="58" t="str">
        <f t="shared" si="11"/>
        <v>N</v>
      </c>
      <c r="R31" s="58" t="str">
        <f t="shared" si="12"/>
        <v>N</v>
      </c>
      <c r="S31" s="60"/>
      <c r="T31" s="61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12012</v>
      </c>
      <c r="X31" s="1" t="str">
        <f t="shared" si="4"/>
        <v>12000</v>
      </c>
      <c r="Y31" s="1" t="str">
        <f t="shared" si="5"/>
        <v>012</v>
      </c>
      <c r="Z31" s="1" t="str">
        <f t="shared" si="6"/>
        <v>000</v>
      </c>
      <c r="AA31" t="str">
        <f t="shared" si="13"/>
        <v>P</v>
      </c>
    </row>
    <row r="32" spans="1:32" x14ac:dyDescent="0.25">
      <c r="A32" s="44"/>
      <c r="B32" s="45"/>
      <c r="C32" s="45"/>
      <c r="D32" s="46" t="str">
        <f t="shared" si="0"/>
        <v>P1</v>
      </c>
      <c r="E32" s="46" t="str">
        <f t="shared" si="1"/>
        <v/>
      </c>
      <c r="F32" s="44"/>
      <c r="G32" s="41" t="str">
        <f t="shared" si="19"/>
        <v>P</v>
      </c>
      <c r="H32" s="41" t="str">
        <f t="shared" si="2"/>
        <v/>
      </c>
      <c r="I32" s="45"/>
      <c r="J32" s="47"/>
      <c r="K32" s="44"/>
      <c r="L32" s="45"/>
      <c r="M32" s="45"/>
      <c r="N32" s="45"/>
      <c r="O32" s="47"/>
      <c r="P32" s="57" t="str">
        <f t="shared" si="10"/>
        <v>N</v>
      </c>
      <c r="Q32" s="58" t="str">
        <f t="shared" si="11"/>
        <v>N</v>
      </c>
      <c r="R32" s="58" t="str">
        <f t="shared" si="12"/>
        <v>N</v>
      </c>
      <c r="S32" s="60"/>
      <c r="T32" s="61"/>
      <c r="U32" s="1">
        <f>IF(Dashboard!N32="P",IF(U31="",1,U31+1),"")</f>
        <v>1</v>
      </c>
      <c r="V32" s="1" t="str">
        <f>IF(Dashboard!O32="B",IF(V31="",1,V31+1),"")</f>
        <v/>
      </c>
      <c r="W32" s="1" t="str">
        <f t="shared" si="3"/>
        <v>20120</v>
      </c>
      <c r="X32" s="1" t="str">
        <f t="shared" si="4"/>
        <v>20001</v>
      </c>
      <c r="Y32" s="1" t="str">
        <f t="shared" si="5"/>
        <v>120</v>
      </c>
      <c r="Z32" s="1" t="str">
        <f t="shared" si="6"/>
        <v>001</v>
      </c>
      <c r="AA32" t="str">
        <f t="shared" si="13"/>
        <v>P</v>
      </c>
    </row>
    <row r="33" spans="1:27" x14ac:dyDescent="0.25">
      <c r="A33" s="44"/>
      <c r="B33" s="45"/>
      <c r="C33" s="45"/>
      <c r="D33" s="46" t="str">
        <f t="shared" si="0"/>
        <v/>
      </c>
      <c r="E33" s="46" t="str">
        <f t="shared" si="1"/>
        <v>B1</v>
      </c>
      <c r="F33" s="44"/>
      <c r="G33" s="41" t="str">
        <f t="shared" si="19"/>
        <v>P</v>
      </c>
      <c r="H33" s="41" t="str">
        <f t="shared" si="2"/>
        <v/>
      </c>
      <c r="I33" s="45"/>
      <c r="J33" s="47"/>
      <c r="K33" s="44"/>
      <c r="L33" s="45"/>
      <c r="M33" s="45"/>
      <c r="N33" s="45"/>
      <c r="O33" s="47"/>
      <c r="P33" s="57" t="str">
        <f t="shared" si="10"/>
        <v>N</v>
      </c>
      <c r="Q33" s="58" t="str">
        <f t="shared" si="11"/>
        <v>N</v>
      </c>
      <c r="R33" s="58" t="str">
        <f t="shared" si="12"/>
        <v>N</v>
      </c>
      <c r="S33" s="60"/>
      <c r="T33" s="61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01201</v>
      </c>
      <c r="X33" s="1" t="str">
        <f t="shared" si="4"/>
        <v>00010</v>
      </c>
      <c r="Y33" s="1" t="str">
        <f t="shared" si="5"/>
        <v>201</v>
      </c>
      <c r="Z33" s="1" t="str">
        <f t="shared" si="6"/>
        <v>010</v>
      </c>
      <c r="AA33" t="str">
        <f t="shared" si="13"/>
        <v>P</v>
      </c>
    </row>
    <row r="34" spans="1:27" x14ac:dyDescent="0.25">
      <c r="A34" s="44"/>
      <c r="B34" s="45"/>
      <c r="C34" s="45"/>
      <c r="D34" s="46" t="str">
        <f t="shared" si="0"/>
        <v>P1</v>
      </c>
      <c r="E34" s="46" t="str">
        <f t="shared" si="1"/>
        <v/>
      </c>
      <c r="F34" s="44"/>
      <c r="G34" s="41" t="str">
        <f t="shared" si="19"/>
        <v>P</v>
      </c>
      <c r="H34" s="41" t="str">
        <f t="shared" si="2"/>
        <v/>
      </c>
      <c r="I34" s="45"/>
      <c r="J34" s="47"/>
      <c r="K34" s="44"/>
      <c r="L34" s="45"/>
      <c r="M34" s="45"/>
      <c r="N34" s="45"/>
      <c r="O34" s="47"/>
      <c r="P34" s="57" t="str">
        <f t="shared" si="10"/>
        <v>N</v>
      </c>
      <c r="Q34" s="58" t="str">
        <f t="shared" si="11"/>
        <v>N</v>
      </c>
      <c r="R34" s="58" t="str">
        <f t="shared" si="12"/>
        <v>Y</v>
      </c>
      <c r="S34" s="60"/>
      <c r="T34" s="61"/>
      <c r="U34" s="1">
        <f>IF(Dashboard!N34="P",IF(U33="",1,U33+1),"")</f>
        <v>1</v>
      </c>
      <c r="V34" s="1" t="str">
        <f>IF(Dashboard!O34="B",IF(V33="",1,V33+1),"")</f>
        <v/>
      </c>
      <c r="W34" s="1" t="str">
        <f t="shared" si="3"/>
        <v>12010</v>
      </c>
      <c r="X34" s="1" t="str">
        <f t="shared" si="4"/>
        <v>00101</v>
      </c>
      <c r="Y34" s="1" t="str">
        <f t="shared" si="5"/>
        <v>010</v>
      </c>
      <c r="Z34" s="1" t="str">
        <f t="shared" si="6"/>
        <v>101</v>
      </c>
      <c r="AA34" t="str">
        <f t="shared" si="13"/>
        <v>P</v>
      </c>
    </row>
    <row r="35" spans="1:27" x14ac:dyDescent="0.25">
      <c r="A35" s="44"/>
      <c r="B35" s="45"/>
      <c r="C35" s="45"/>
      <c r="D35" s="46" t="str">
        <f t="shared" si="0"/>
        <v/>
      </c>
      <c r="E35" s="46" t="str">
        <f t="shared" si="1"/>
        <v/>
      </c>
      <c r="F35" s="44"/>
      <c r="G35" s="41" t="str">
        <f t="shared" si="19"/>
        <v>P</v>
      </c>
      <c r="H35" s="41" t="str">
        <f t="shared" si="2"/>
        <v/>
      </c>
      <c r="I35" s="45"/>
      <c r="J35" s="47"/>
      <c r="K35" s="44"/>
      <c r="L35" s="45"/>
      <c r="M35" s="45"/>
      <c r="N35" s="45"/>
      <c r="O35" s="47"/>
      <c r="P35" s="57" t="str">
        <f t="shared" si="10"/>
        <v>N</v>
      </c>
      <c r="Q35" s="58" t="str">
        <f t="shared" si="11"/>
        <v>N</v>
      </c>
      <c r="R35" s="58" t="str">
        <f t="shared" si="12"/>
        <v>Y</v>
      </c>
      <c r="S35" s="60"/>
      <c r="T35" s="61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20101</v>
      </c>
      <c r="X35" s="1" t="str">
        <f t="shared" si="4"/>
        <v>01010</v>
      </c>
      <c r="Y35" s="1" t="str">
        <f t="shared" si="5"/>
        <v>101</v>
      </c>
      <c r="Z35" s="1" t="str">
        <f t="shared" si="6"/>
        <v>010</v>
      </c>
      <c r="AA35" t="str">
        <f t="shared" si="13"/>
        <v>P</v>
      </c>
    </row>
    <row r="36" spans="1:27" x14ac:dyDescent="0.25">
      <c r="A36" s="44"/>
      <c r="B36" s="45"/>
      <c r="C36" s="45"/>
      <c r="D36" s="46" t="str">
        <f t="shared" si="0"/>
        <v/>
      </c>
      <c r="E36" s="46" t="str">
        <f t="shared" si="1"/>
        <v>B1</v>
      </c>
      <c r="F36" s="44"/>
      <c r="G36" s="41" t="str">
        <f t="shared" si="19"/>
        <v/>
      </c>
      <c r="H36" s="41" t="str">
        <f t="shared" si="2"/>
        <v>B</v>
      </c>
      <c r="I36" s="45"/>
      <c r="J36" s="47"/>
      <c r="K36" s="44"/>
      <c r="L36" s="45"/>
      <c r="M36" s="45"/>
      <c r="N36" s="45"/>
      <c r="O36" s="47"/>
      <c r="P36" s="57" t="str">
        <f t="shared" si="10"/>
        <v>N</v>
      </c>
      <c r="Q36" s="58" t="str">
        <f t="shared" si="11"/>
        <v>N</v>
      </c>
      <c r="R36" s="58" t="str">
        <f t="shared" si="12"/>
        <v>N</v>
      </c>
      <c r="S36" s="60"/>
      <c r="T36" s="61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01010</v>
      </c>
      <c r="X36" s="1" t="str">
        <f t="shared" si="4"/>
        <v>10100</v>
      </c>
      <c r="Y36" s="1" t="str">
        <f t="shared" si="5"/>
        <v>010</v>
      </c>
      <c r="Z36" s="1" t="str">
        <f t="shared" si="6"/>
        <v>100</v>
      </c>
      <c r="AA36" t="str">
        <f t="shared" si="13"/>
        <v>B</v>
      </c>
    </row>
    <row r="37" spans="1:27" x14ac:dyDescent="0.25">
      <c r="A37" s="44"/>
      <c r="B37" s="45"/>
      <c r="C37" s="45"/>
      <c r="D37" s="46" t="str">
        <f t="shared" si="0"/>
        <v/>
      </c>
      <c r="E37" s="46" t="str">
        <f t="shared" si="1"/>
        <v>B2</v>
      </c>
      <c r="F37" s="44"/>
      <c r="G37" s="41" t="str">
        <f t="shared" si="19"/>
        <v/>
      </c>
      <c r="H37" s="41" t="str">
        <f t="shared" si="2"/>
        <v>B</v>
      </c>
      <c r="I37" s="45"/>
      <c r="J37" s="47"/>
      <c r="K37" s="44"/>
      <c r="L37" s="45"/>
      <c r="M37" s="45"/>
      <c r="N37" s="45"/>
      <c r="O37" s="47"/>
      <c r="P37" s="57" t="str">
        <f t="shared" si="10"/>
        <v>N</v>
      </c>
      <c r="Q37" s="58" t="str">
        <f t="shared" si="11"/>
        <v>N</v>
      </c>
      <c r="R37" s="58" t="str">
        <f t="shared" si="12"/>
        <v>N</v>
      </c>
      <c r="S37" s="60"/>
      <c r="T37" s="61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10100</v>
      </c>
      <c r="X37" s="1" t="str">
        <f t="shared" si="4"/>
        <v>01001</v>
      </c>
      <c r="Y37" s="1" t="str">
        <f t="shared" si="5"/>
        <v>100</v>
      </c>
      <c r="Z37" s="1" t="str">
        <f t="shared" si="6"/>
        <v>001</v>
      </c>
      <c r="AA37" t="str">
        <f t="shared" si="13"/>
        <v>B</v>
      </c>
    </row>
    <row r="38" spans="1:27" x14ac:dyDescent="0.25">
      <c r="A38" s="44"/>
      <c r="B38" s="45"/>
      <c r="C38" s="45"/>
      <c r="D38" s="46" t="str">
        <f t="shared" si="0"/>
        <v>P1</v>
      </c>
      <c r="E38" s="46" t="str">
        <f t="shared" si="1"/>
        <v>B3</v>
      </c>
      <c r="F38" s="44"/>
      <c r="G38" s="41" t="str">
        <f t="shared" si="19"/>
        <v/>
      </c>
      <c r="H38" s="41" t="str">
        <f t="shared" si="2"/>
        <v>B</v>
      </c>
      <c r="I38" s="45"/>
      <c r="J38" s="47"/>
      <c r="K38" s="44"/>
      <c r="L38" s="45"/>
      <c r="M38" s="45"/>
      <c r="N38" s="45"/>
      <c r="O38" s="47"/>
      <c r="P38" s="57" t="str">
        <f t="shared" si="10"/>
        <v>N</v>
      </c>
      <c r="Q38" s="58" t="str">
        <f t="shared" si="11"/>
        <v>N</v>
      </c>
      <c r="R38" s="58" t="str">
        <f t="shared" si="12"/>
        <v>N</v>
      </c>
      <c r="S38" s="60"/>
      <c r="T38" s="61"/>
      <c r="U38" s="1">
        <f>IF(Dashboard!N38="P",IF(U37="",1,U37+1),"")</f>
        <v>1</v>
      </c>
      <c r="V38" s="1">
        <f>IF(Dashboard!O38="B",IF(V37="",1,V37+1),"")</f>
        <v>3</v>
      </c>
      <c r="W38" s="1" t="str">
        <f t="shared" si="3"/>
        <v>01000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4"/>
      <c r="B39" s="45"/>
      <c r="C39" s="45"/>
      <c r="D39" s="46" t="str">
        <f t="shared" si="0"/>
        <v>P2</v>
      </c>
      <c r="E39" s="46" t="str">
        <f t="shared" si="1"/>
        <v/>
      </c>
      <c r="F39" s="44"/>
      <c r="G39" s="41" t="str">
        <f t="shared" si="19"/>
        <v/>
      </c>
      <c r="H39" s="41" t="str">
        <f t="shared" si="2"/>
        <v>B</v>
      </c>
      <c r="I39" s="45"/>
      <c r="J39" s="47"/>
      <c r="K39" s="44"/>
      <c r="L39" s="45"/>
      <c r="M39" s="45"/>
      <c r="N39" s="45"/>
      <c r="O39" s="47"/>
      <c r="P39" s="57" t="str">
        <f t="shared" si="10"/>
        <v>N</v>
      </c>
      <c r="Q39" s="58" t="str">
        <f t="shared" si="11"/>
        <v>N</v>
      </c>
      <c r="R39" s="58" t="str">
        <f t="shared" si="12"/>
        <v>N</v>
      </c>
      <c r="S39" s="60"/>
      <c r="T39" s="61"/>
      <c r="U39" s="1">
        <f>IF(Dashboard!N39="P",IF(U38="",1,U38+1),"")</f>
        <v>2</v>
      </c>
      <c r="V39" s="1" t="str">
        <f>IF(Dashboard!O39="B",IF(V38="",1,V38+1),"")</f>
        <v/>
      </c>
      <c r="W39" s="1" t="str">
        <f t="shared" si="3"/>
        <v>10001</v>
      </c>
      <c r="X39" s="1" t="str">
        <f t="shared" si="4"/>
        <v>00123</v>
      </c>
      <c r="Y39" s="1" t="str">
        <f t="shared" si="5"/>
        <v>001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4"/>
      <c r="B40" s="45"/>
      <c r="C40" s="45"/>
      <c r="D40" s="46" t="str">
        <f t="shared" si="0"/>
        <v/>
      </c>
      <c r="E40" s="46" t="str">
        <f t="shared" si="1"/>
        <v>B1</v>
      </c>
      <c r="F40" s="44"/>
      <c r="G40" s="41" t="str">
        <f t="shared" si="19"/>
        <v/>
      </c>
      <c r="H40" s="41" t="str">
        <f t="shared" si="2"/>
        <v>B</v>
      </c>
      <c r="I40" s="45"/>
      <c r="J40" s="47"/>
      <c r="K40" s="44"/>
      <c r="L40" s="45"/>
      <c r="M40" s="45"/>
      <c r="N40" s="45"/>
      <c r="O40" s="47"/>
      <c r="P40" s="57" t="str">
        <f t="shared" si="10"/>
        <v>N</v>
      </c>
      <c r="Q40" s="58" t="str">
        <f t="shared" si="11"/>
        <v>N</v>
      </c>
      <c r="R40" s="58" t="str">
        <f t="shared" si="12"/>
        <v>N</v>
      </c>
      <c r="S40" s="60"/>
      <c r="T40" s="61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00012</v>
      </c>
      <c r="X40" s="1" t="str">
        <f t="shared" si="4"/>
        <v>01230</v>
      </c>
      <c r="Y40" s="1" t="str">
        <f t="shared" si="5"/>
        <v>012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4"/>
      <c r="B41" s="45"/>
      <c r="C41" s="45"/>
      <c r="D41" s="46" t="str">
        <f t="shared" si="0"/>
        <v/>
      </c>
      <c r="E41" s="46" t="str">
        <f t="shared" si="1"/>
        <v/>
      </c>
      <c r="F41" s="44"/>
      <c r="G41" s="41" t="str">
        <f t="shared" si="19"/>
        <v/>
      </c>
      <c r="H41" s="41" t="str">
        <f t="shared" si="2"/>
        <v>B</v>
      </c>
      <c r="I41" s="45"/>
      <c r="J41" s="47"/>
      <c r="K41" s="44"/>
      <c r="L41" s="45"/>
      <c r="M41" s="45"/>
      <c r="N41" s="45"/>
      <c r="O41" s="47"/>
      <c r="P41" s="57" t="str">
        <f t="shared" si="10"/>
        <v>N</v>
      </c>
      <c r="Q41" s="58" t="str">
        <f t="shared" si="11"/>
        <v>N</v>
      </c>
      <c r="R41" s="58" t="str">
        <f t="shared" si="12"/>
        <v>N</v>
      </c>
      <c r="S41" s="60"/>
      <c r="T41" s="61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00120</v>
      </c>
      <c r="X41" s="1" t="str">
        <f t="shared" si="4"/>
        <v>12301</v>
      </c>
      <c r="Y41" s="1" t="str">
        <f t="shared" si="5"/>
        <v>120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4"/>
      <c r="B42" s="45"/>
      <c r="C42" s="45"/>
      <c r="D42" s="46" t="str">
        <f t="shared" si="0"/>
        <v>P1</v>
      </c>
      <c r="E42" s="46" t="str">
        <f t="shared" si="1"/>
        <v>B1</v>
      </c>
      <c r="F42" s="44"/>
      <c r="G42" s="41" t="str">
        <f t="shared" si="19"/>
        <v/>
      </c>
      <c r="H42" s="41" t="str">
        <f t="shared" ref="H42:H73" si="20">IF(AA42="B","B"&amp;REPLACE(AB42, 1, 1, ""),"")</f>
        <v>B</v>
      </c>
      <c r="I42" s="45"/>
      <c r="J42" s="47"/>
      <c r="K42" s="44"/>
      <c r="L42" s="45"/>
      <c r="M42" s="45"/>
      <c r="N42" s="45"/>
      <c r="O42" s="47"/>
      <c r="P42" s="57" t="str">
        <f t="shared" si="10"/>
        <v>N</v>
      </c>
      <c r="Q42" s="58" t="str">
        <f t="shared" si="11"/>
        <v>N</v>
      </c>
      <c r="R42" s="58" t="str">
        <f t="shared" si="12"/>
        <v>N</v>
      </c>
      <c r="S42" s="60"/>
      <c r="T42" s="61"/>
      <c r="U42" s="1">
        <f>IF(Dashboard!N42="P",IF(U41="",1,U41+1),"")</f>
        <v>1</v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01200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200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4"/>
      <c r="B43" s="45"/>
      <c r="C43" s="45"/>
      <c r="D43" s="46" t="str">
        <f t="shared" si="0"/>
        <v>P2</v>
      </c>
      <c r="E43" s="46" t="str">
        <f t="shared" si="1"/>
        <v/>
      </c>
      <c r="F43" s="44"/>
      <c r="G43" s="41" t="str">
        <f t="shared" si="19"/>
        <v>P</v>
      </c>
      <c r="H43" s="41" t="str">
        <f t="shared" si="20"/>
        <v/>
      </c>
      <c r="I43" s="45"/>
      <c r="J43" s="47"/>
      <c r="K43" s="44"/>
      <c r="L43" s="45"/>
      <c r="M43" s="45"/>
      <c r="N43" s="45"/>
      <c r="O43" s="47"/>
      <c r="P43" s="57" t="str">
        <f t="shared" si="10"/>
        <v>N</v>
      </c>
      <c r="Q43" s="58" t="str">
        <f t="shared" si="11"/>
        <v>N</v>
      </c>
      <c r="R43" s="58" t="str">
        <f t="shared" si="12"/>
        <v>Y</v>
      </c>
      <c r="S43" s="60"/>
      <c r="T43" s="61"/>
      <c r="U43" s="1">
        <f>IF(Dashboard!N43="P",IF(U42="",1,U42+1),"")</f>
        <v>2</v>
      </c>
      <c r="V43" s="1" t="str">
        <f>IF(Dashboard!O43="B",IF(V42="",1,V42+1),"")</f>
        <v/>
      </c>
      <c r="W43" s="1" t="str">
        <f t="shared" si="21"/>
        <v>12001</v>
      </c>
      <c r="X43" s="1" t="str">
        <f t="shared" si="22"/>
        <v>30101</v>
      </c>
      <c r="Y43" s="1" t="str">
        <f t="shared" si="23"/>
        <v>001</v>
      </c>
      <c r="Z43" s="1" t="str">
        <f t="shared" si="24"/>
        <v>101</v>
      </c>
      <c r="AA43" t="str">
        <f t="shared" si="13"/>
        <v>P</v>
      </c>
    </row>
    <row r="44" spans="1:27" x14ac:dyDescent="0.25">
      <c r="A44" s="44"/>
      <c r="B44" s="45"/>
      <c r="C44" s="45"/>
      <c r="D44" s="46" t="str">
        <f t="shared" si="0"/>
        <v>P3</v>
      </c>
      <c r="E44" s="46" t="str">
        <f t="shared" si="1"/>
        <v/>
      </c>
      <c r="F44" s="44"/>
      <c r="G44" s="41" t="str">
        <f t="shared" si="19"/>
        <v>P</v>
      </c>
      <c r="H44" s="41" t="str">
        <f t="shared" si="20"/>
        <v/>
      </c>
      <c r="I44" s="45"/>
      <c r="J44" s="47"/>
      <c r="K44" s="44"/>
      <c r="L44" s="45"/>
      <c r="M44" s="45"/>
      <c r="N44" s="45"/>
      <c r="O44" s="47"/>
      <c r="P44" s="57" t="str">
        <f t="shared" si="10"/>
        <v>N</v>
      </c>
      <c r="Q44" s="58" t="str">
        <f t="shared" si="11"/>
        <v>N</v>
      </c>
      <c r="R44" s="58" t="str">
        <f t="shared" si="12"/>
        <v>N</v>
      </c>
      <c r="S44" s="60"/>
      <c r="T44" s="61"/>
      <c r="U44" s="1">
        <f>IF(Dashboard!N44="P",IF(U43="",1,U43+1),"")</f>
        <v>3</v>
      </c>
      <c r="V44" s="1" t="str">
        <f>IF(Dashboard!O44="B",IF(V43="",1,V43+1),"")</f>
        <v/>
      </c>
      <c r="W44" s="1" t="str">
        <f t="shared" si="21"/>
        <v>20012</v>
      </c>
      <c r="X44" s="1" t="str">
        <f t="shared" si="22"/>
        <v>01010</v>
      </c>
      <c r="Y44" s="1" t="str">
        <f t="shared" si="23"/>
        <v>012</v>
      </c>
      <c r="Z44" s="1" t="str">
        <f t="shared" si="24"/>
        <v>010</v>
      </c>
      <c r="AA44" t="str">
        <f t="shared" si="13"/>
        <v>P</v>
      </c>
    </row>
    <row r="45" spans="1:27" x14ac:dyDescent="0.25">
      <c r="A45" s="44"/>
      <c r="B45" s="45"/>
      <c r="C45" s="45"/>
      <c r="D45" s="46" t="str">
        <f t="shared" si="0"/>
        <v/>
      </c>
      <c r="E45" s="46" t="str">
        <f t="shared" si="1"/>
        <v/>
      </c>
      <c r="F45" s="44"/>
      <c r="G45" s="41" t="str">
        <f t="shared" si="19"/>
        <v>P</v>
      </c>
      <c r="H45" s="41" t="str">
        <f t="shared" si="20"/>
        <v/>
      </c>
      <c r="I45" s="45"/>
      <c r="J45" s="47"/>
      <c r="K45" s="44"/>
      <c r="L45" s="45"/>
      <c r="M45" s="45"/>
      <c r="N45" s="45"/>
      <c r="O45" s="47"/>
      <c r="P45" s="57" t="str">
        <f t="shared" si="10"/>
        <v>N</v>
      </c>
      <c r="Q45" s="58" t="str">
        <f t="shared" si="11"/>
        <v>N</v>
      </c>
      <c r="R45" s="58" t="str">
        <f t="shared" si="12"/>
        <v>N</v>
      </c>
      <c r="S45" s="60"/>
      <c r="T45" s="61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00123</v>
      </c>
      <c r="X45" s="1" t="str">
        <f t="shared" si="22"/>
        <v>10100</v>
      </c>
      <c r="Y45" s="1" t="str">
        <f t="shared" si="23"/>
        <v>123</v>
      </c>
      <c r="Z45" s="1" t="str">
        <f t="shared" si="24"/>
        <v>100</v>
      </c>
      <c r="AA45" t="str">
        <f t="shared" si="13"/>
        <v>P</v>
      </c>
    </row>
    <row r="46" spans="1:27" x14ac:dyDescent="0.25">
      <c r="A46" s="44"/>
      <c r="B46" s="45"/>
      <c r="C46" s="45"/>
      <c r="D46" s="46" t="str">
        <f t="shared" si="0"/>
        <v/>
      </c>
      <c r="E46" s="46" t="str">
        <f t="shared" si="1"/>
        <v/>
      </c>
      <c r="F46" s="44"/>
      <c r="G46" s="41" t="str">
        <f t="shared" si="19"/>
        <v>P</v>
      </c>
      <c r="H46" s="41" t="str">
        <f t="shared" si="20"/>
        <v/>
      </c>
      <c r="I46" s="45"/>
      <c r="J46" s="47"/>
      <c r="K46" s="44"/>
      <c r="L46" s="45"/>
      <c r="M46" s="45"/>
      <c r="N46" s="45"/>
      <c r="O46" s="47"/>
      <c r="P46" s="57" t="str">
        <f t="shared" si="10"/>
        <v>N</v>
      </c>
      <c r="Q46" s="58" t="str">
        <f t="shared" si="11"/>
        <v>N</v>
      </c>
      <c r="R46" s="58" t="str">
        <f t="shared" si="12"/>
        <v>N</v>
      </c>
      <c r="S46" s="60"/>
      <c r="T46" s="61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01230</v>
      </c>
      <c r="X46" s="1" t="str">
        <f t="shared" si="22"/>
        <v>01000</v>
      </c>
      <c r="Y46" s="1" t="str">
        <f t="shared" si="23"/>
        <v>230</v>
      </c>
      <c r="Z46" s="1" t="str">
        <f t="shared" si="24"/>
        <v>000</v>
      </c>
      <c r="AA46" t="str">
        <f t="shared" si="13"/>
        <v>P</v>
      </c>
    </row>
    <row r="47" spans="1:27" x14ac:dyDescent="0.25">
      <c r="A47" s="44"/>
      <c r="B47" s="45"/>
      <c r="C47" s="45"/>
      <c r="D47" s="46" t="str">
        <f t="shared" si="0"/>
        <v/>
      </c>
      <c r="E47" s="46" t="str">
        <f t="shared" si="1"/>
        <v/>
      </c>
      <c r="F47" s="44"/>
      <c r="G47" s="41" t="str">
        <f t="shared" si="19"/>
        <v>P</v>
      </c>
      <c r="H47" s="41" t="str">
        <f t="shared" si="20"/>
        <v/>
      </c>
      <c r="I47" s="45"/>
      <c r="J47" s="47"/>
      <c r="K47" s="44"/>
      <c r="L47" s="45"/>
      <c r="M47" s="45"/>
      <c r="N47" s="45"/>
      <c r="O47" s="47"/>
      <c r="P47" s="57" t="str">
        <f t="shared" si="10"/>
        <v>N</v>
      </c>
      <c r="Q47" s="58" t="str">
        <f t="shared" si="11"/>
        <v>N</v>
      </c>
      <c r="R47" s="58" t="str">
        <f t="shared" si="12"/>
        <v>N</v>
      </c>
      <c r="S47" s="60"/>
      <c r="T47" s="61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12300</v>
      </c>
      <c r="X47" s="1" t="str">
        <f t="shared" si="22"/>
        <v>10000</v>
      </c>
      <c r="Y47" s="1" t="str">
        <f t="shared" si="23"/>
        <v>300</v>
      </c>
      <c r="Z47" s="1" t="str">
        <f t="shared" si="24"/>
        <v>000</v>
      </c>
      <c r="AA47" t="str">
        <f t="shared" si="13"/>
        <v>P</v>
      </c>
    </row>
    <row r="48" spans="1:27" x14ac:dyDescent="0.25">
      <c r="A48" s="44"/>
      <c r="B48" s="45"/>
      <c r="C48" s="45"/>
      <c r="D48" s="46" t="str">
        <f t="shared" si="0"/>
        <v/>
      </c>
      <c r="E48" s="46" t="str">
        <f t="shared" si="1"/>
        <v/>
      </c>
      <c r="F48" s="44"/>
      <c r="G48" s="41" t="str">
        <f t="shared" si="19"/>
        <v/>
      </c>
      <c r="H48" s="41" t="str">
        <f t="shared" si="20"/>
        <v>B</v>
      </c>
      <c r="I48" s="45"/>
      <c r="J48" s="47"/>
      <c r="K48" s="44"/>
      <c r="L48" s="45"/>
      <c r="M48" s="45"/>
      <c r="N48" s="45"/>
      <c r="O48" s="47"/>
      <c r="P48" s="57" t="str">
        <f t="shared" si="10"/>
        <v>N</v>
      </c>
      <c r="Q48" s="58" t="str">
        <f t="shared" si="11"/>
        <v>N</v>
      </c>
      <c r="R48" s="58" t="str">
        <f t="shared" si="12"/>
        <v>N</v>
      </c>
      <c r="S48" s="60"/>
      <c r="T48" s="61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23000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4"/>
      <c r="B49" s="45"/>
      <c r="C49" s="45"/>
      <c r="D49" s="46" t="str">
        <f t="shared" si="0"/>
        <v/>
      </c>
      <c r="E49" s="46" t="str">
        <f t="shared" si="1"/>
        <v/>
      </c>
      <c r="F49" s="44"/>
      <c r="G49" s="41" t="str">
        <f t="shared" si="19"/>
        <v/>
      </c>
      <c r="H49" s="41" t="str">
        <f t="shared" si="20"/>
        <v>B</v>
      </c>
      <c r="I49" s="45"/>
      <c r="J49" s="47"/>
      <c r="K49" s="44"/>
      <c r="L49" s="45"/>
      <c r="M49" s="45"/>
      <c r="N49" s="45"/>
      <c r="O49" s="47"/>
      <c r="P49" s="57" t="str">
        <f t="shared" si="10"/>
        <v>N</v>
      </c>
      <c r="Q49" s="58" t="str">
        <f t="shared" si="11"/>
        <v>N</v>
      </c>
      <c r="R49" s="58" t="str">
        <f t="shared" si="12"/>
        <v>N</v>
      </c>
      <c r="S49" s="60"/>
      <c r="T49" s="61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30000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4"/>
      <c r="B50" s="45"/>
      <c r="C50" s="45"/>
      <c r="D50" s="46" t="str">
        <f t="shared" si="0"/>
        <v/>
      </c>
      <c r="E50" s="46" t="str">
        <f t="shared" si="1"/>
        <v/>
      </c>
      <c r="F50" s="44"/>
      <c r="G50" s="41" t="str">
        <f t="shared" si="19"/>
        <v/>
      </c>
      <c r="H50" s="41" t="str">
        <f t="shared" si="20"/>
        <v>B</v>
      </c>
      <c r="I50" s="45"/>
      <c r="J50" s="47"/>
      <c r="K50" s="44"/>
      <c r="L50" s="45"/>
      <c r="M50" s="45"/>
      <c r="N50" s="45"/>
      <c r="O50" s="47"/>
      <c r="P50" s="57" t="str">
        <f t="shared" si="10"/>
        <v>N</v>
      </c>
      <c r="Q50" s="58" t="str">
        <f t="shared" si="11"/>
        <v>N</v>
      </c>
      <c r="R50" s="58" t="str">
        <f t="shared" si="12"/>
        <v>N</v>
      </c>
      <c r="S50" s="60"/>
      <c r="T50" s="61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4"/>
      <c r="B51" s="45"/>
      <c r="C51" s="45"/>
      <c r="D51" s="46" t="str">
        <f t="shared" si="0"/>
        <v/>
      </c>
      <c r="E51" s="46" t="str">
        <f t="shared" si="1"/>
        <v/>
      </c>
      <c r="F51" s="44"/>
      <c r="G51" s="41" t="str">
        <f t="shared" si="19"/>
        <v/>
      </c>
      <c r="H51" s="41" t="str">
        <f t="shared" si="20"/>
        <v>B</v>
      </c>
      <c r="I51" s="45"/>
      <c r="J51" s="47"/>
      <c r="K51" s="44"/>
      <c r="L51" s="45"/>
      <c r="M51" s="45"/>
      <c r="N51" s="45"/>
      <c r="O51" s="47"/>
      <c r="P51" s="57" t="str">
        <f t="shared" si="10"/>
        <v>N</v>
      </c>
      <c r="Q51" s="58" t="str">
        <f t="shared" si="11"/>
        <v>N</v>
      </c>
      <c r="R51" s="58" t="str">
        <f t="shared" si="12"/>
        <v>N</v>
      </c>
      <c r="S51" s="60"/>
      <c r="T51" s="61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4"/>
      <c r="B52" s="45"/>
      <c r="C52" s="45"/>
      <c r="D52" s="46" t="str">
        <f t="shared" si="0"/>
        <v/>
      </c>
      <c r="E52" s="46" t="str">
        <f t="shared" si="1"/>
        <v/>
      </c>
      <c r="F52" s="44"/>
      <c r="G52" s="41" t="str">
        <f t="shared" ref="G52:G83" si="25">IF(AA52="P","P"&amp;REPLACE(AB52, 1, 1, ""),"")</f>
        <v/>
      </c>
      <c r="H52" s="41" t="str">
        <f t="shared" si="20"/>
        <v>B</v>
      </c>
      <c r="I52" s="45"/>
      <c r="J52" s="47"/>
      <c r="K52" s="44"/>
      <c r="L52" s="45"/>
      <c r="M52" s="45"/>
      <c r="N52" s="45"/>
      <c r="O52" s="47"/>
      <c r="P52" s="57" t="str">
        <f t="shared" si="10"/>
        <v>N</v>
      </c>
      <c r="Q52" s="58" t="str">
        <f t="shared" si="11"/>
        <v>N</v>
      </c>
      <c r="R52" s="58" t="str">
        <f t="shared" si="12"/>
        <v>N</v>
      </c>
      <c r="S52" s="60"/>
      <c r="T52" s="61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4"/>
      <c r="B53" s="45"/>
      <c r="C53" s="45"/>
      <c r="D53" s="46" t="str">
        <f t="shared" si="0"/>
        <v/>
      </c>
      <c r="E53" s="46" t="str">
        <f t="shared" si="1"/>
        <v/>
      </c>
      <c r="F53" s="44"/>
      <c r="G53" s="41" t="str">
        <f t="shared" si="25"/>
        <v/>
      </c>
      <c r="H53" s="41" t="str">
        <f t="shared" si="20"/>
        <v>B</v>
      </c>
      <c r="I53" s="45"/>
      <c r="J53" s="47"/>
      <c r="K53" s="44"/>
      <c r="L53" s="45"/>
      <c r="M53" s="45"/>
      <c r="N53" s="45"/>
      <c r="O53" s="47"/>
      <c r="P53" s="57" t="str">
        <f t="shared" si="10"/>
        <v>N</v>
      </c>
      <c r="Q53" s="58" t="str">
        <f t="shared" si="11"/>
        <v>N</v>
      </c>
      <c r="R53" s="58" t="str">
        <f t="shared" si="12"/>
        <v>N</v>
      </c>
      <c r="S53" s="60"/>
      <c r="T53" s="61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4"/>
      <c r="B54" s="45"/>
      <c r="C54" s="45"/>
      <c r="D54" s="46" t="str">
        <f t="shared" si="0"/>
        <v/>
      </c>
      <c r="E54" s="46" t="str">
        <f t="shared" si="1"/>
        <v/>
      </c>
      <c r="F54" s="44"/>
      <c r="G54" s="41" t="str">
        <f t="shared" si="25"/>
        <v/>
      </c>
      <c r="H54" s="41" t="str">
        <f t="shared" si="20"/>
        <v>B</v>
      </c>
      <c r="I54" s="45"/>
      <c r="J54" s="47"/>
      <c r="K54" s="44"/>
      <c r="L54" s="45"/>
      <c r="M54" s="45"/>
      <c r="N54" s="45"/>
      <c r="O54" s="47"/>
      <c r="P54" s="57" t="str">
        <f t="shared" si="10"/>
        <v>N</v>
      </c>
      <c r="Q54" s="58" t="str">
        <f t="shared" si="11"/>
        <v>N</v>
      </c>
      <c r="R54" s="58" t="str">
        <f t="shared" si="12"/>
        <v>N</v>
      </c>
      <c r="S54" s="60"/>
      <c r="T54" s="61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4"/>
      <c r="B55" s="45"/>
      <c r="C55" s="45"/>
      <c r="D55" s="46" t="str">
        <f t="shared" si="0"/>
        <v/>
      </c>
      <c r="E55" s="46" t="str">
        <f t="shared" si="1"/>
        <v/>
      </c>
      <c r="F55" s="44"/>
      <c r="G55" s="41" t="str">
        <f t="shared" si="25"/>
        <v/>
      </c>
      <c r="H55" s="41" t="str">
        <f t="shared" si="20"/>
        <v>B</v>
      </c>
      <c r="I55" s="45"/>
      <c r="J55" s="47"/>
      <c r="K55" s="44"/>
      <c r="L55" s="45"/>
      <c r="M55" s="45"/>
      <c r="N55" s="45"/>
      <c r="O55" s="47"/>
      <c r="P55" s="57" t="str">
        <f t="shared" si="10"/>
        <v>N</v>
      </c>
      <c r="Q55" s="58" t="str">
        <f t="shared" si="11"/>
        <v>N</v>
      </c>
      <c r="R55" s="58" t="str">
        <f t="shared" si="12"/>
        <v>N</v>
      </c>
      <c r="S55" s="60"/>
      <c r="T55" s="61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4"/>
      <c r="B56" s="45"/>
      <c r="C56" s="45"/>
      <c r="D56" s="46" t="str">
        <f t="shared" si="0"/>
        <v/>
      </c>
      <c r="E56" s="46" t="str">
        <f t="shared" si="1"/>
        <v/>
      </c>
      <c r="F56" s="44"/>
      <c r="G56" s="41" t="str">
        <f t="shared" si="25"/>
        <v/>
      </c>
      <c r="H56" s="41" t="str">
        <f t="shared" si="20"/>
        <v>B</v>
      </c>
      <c r="I56" s="45"/>
      <c r="J56" s="47"/>
      <c r="K56" s="44"/>
      <c r="L56" s="45"/>
      <c r="M56" s="45"/>
      <c r="N56" s="45"/>
      <c r="O56" s="47"/>
      <c r="P56" s="57" t="str">
        <f t="shared" si="10"/>
        <v>N</v>
      </c>
      <c r="Q56" s="58" t="str">
        <f t="shared" si="11"/>
        <v>N</v>
      </c>
      <c r="R56" s="58" t="str">
        <f t="shared" si="12"/>
        <v>N</v>
      </c>
      <c r="S56" s="60"/>
      <c r="T56" s="61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4"/>
      <c r="B57" s="45"/>
      <c r="C57" s="45"/>
      <c r="D57" s="46" t="str">
        <f t="shared" si="0"/>
        <v/>
      </c>
      <c r="E57" s="46" t="str">
        <f t="shared" si="1"/>
        <v/>
      </c>
      <c r="F57" s="44"/>
      <c r="G57" s="41" t="str">
        <f t="shared" si="25"/>
        <v/>
      </c>
      <c r="H57" s="41" t="str">
        <f t="shared" si="20"/>
        <v>B</v>
      </c>
      <c r="I57" s="45"/>
      <c r="J57" s="47"/>
      <c r="K57" s="44"/>
      <c r="L57" s="45"/>
      <c r="M57" s="45"/>
      <c r="N57" s="45"/>
      <c r="O57" s="47"/>
      <c r="P57" s="57" t="str">
        <f t="shared" si="10"/>
        <v>N</v>
      </c>
      <c r="Q57" s="58" t="str">
        <f t="shared" si="11"/>
        <v>N</v>
      </c>
      <c r="R57" s="58" t="str">
        <f t="shared" si="12"/>
        <v>N</v>
      </c>
      <c r="S57" s="60"/>
      <c r="T57" s="61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4"/>
      <c r="B58" s="45"/>
      <c r="C58" s="45"/>
      <c r="D58" s="46" t="str">
        <f t="shared" si="0"/>
        <v/>
      </c>
      <c r="E58" s="46" t="str">
        <f t="shared" si="1"/>
        <v/>
      </c>
      <c r="F58" s="44"/>
      <c r="G58" s="41" t="str">
        <f t="shared" si="25"/>
        <v/>
      </c>
      <c r="H58" s="41" t="str">
        <f t="shared" si="20"/>
        <v>B</v>
      </c>
      <c r="I58" s="45"/>
      <c r="J58" s="47"/>
      <c r="K58" s="44"/>
      <c r="L58" s="45"/>
      <c r="M58" s="45"/>
      <c r="N58" s="45"/>
      <c r="O58" s="47"/>
      <c r="P58" s="57" t="str">
        <f t="shared" si="10"/>
        <v>N</v>
      </c>
      <c r="Q58" s="58" t="str">
        <f t="shared" si="11"/>
        <v>N</v>
      </c>
      <c r="R58" s="58" t="str">
        <f t="shared" si="12"/>
        <v>N</v>
      </c>
      <c r="S58" s="60"/>
      <c r="T58" s="61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4"/>
      <c r="B59" s="45"/>
      <c r="C59" s="45"/>
      <c r="D59" s="46" t="str">
        <f t="shared" si="0"/>
        <v/>
      </c>
      <c r="E59" s="46" t="str">
        <f t="shared" si="1"/>
        <v/>
      </c>
      <c r="F59" s="44"/>
      <c r="G59" s="41" t="str">
        <f t="shared" si="25"/>
        <v/>
      </c>
      <c r="H59" s="41" t="str">
        <f t="shared" si="20"/>
        <v>B</v>
      </c>
      <c r="I59" s="45"/>
      <c r="J59" s="47"/>
      <c r="K59" s="44"/>
      <c r="L59" s="45"/>
      <c r="M59" s="45"/>
      <c r="N59" s="45"/>
      <c r="O59" s="47"/>
      <c r="P59" s="57" t="str">
        <f t="shared" si="10"/>
        <v>N</v>
      </c>
      <c r="Q59" s="58" t="str">
        <f t="shared" si="11"/>
        <v>N</v>
      </c>
      <c r="R59" s="58" t="str">
        <f t="shared" si="12"/>
        <v>N</v>
      </c>
      <c r="S59" s="60"/>
      <c r="T59" s="61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4"/>
      <c r="B60" s="45"/>
      <c r="C60" s="45"/>
      <c r="D60" s="46" t="str">
        <f t="shared" si="0"/>
        <v/>
      </c>
      <c r="E60" s="46" t="str">
        <f t="shared" si="1"/>
        <v/>
      </c>
      <c r="F60" s="44"/>
      <c r="G60" s="41" t="str">
        <f t="shared" si="25"/>
        <v/>
      </c>
      <c r="H60" s="41" t="str">
        <f t="shared" si="20"/>
        <v>B</v>
      </c>
      <c r="I60" s="45"/>
      <c r="J60" s="47"/>
      <c r="K60" s="44"/>
      <c r="L60" s="45"/>
      <c r="M60" s="45"/>
      <c r="N60" s="45"/>
      <c r="O60" s="47"/>
      <c r="P60" s="57" t="str">
        <f t="shared" si="10"/>
        <v>N</v>
      </c>
      <c r="Q60" s="58" t="str">
        <f t="shared" si="11"/>
        <v>N</v>
      </c>
      <c r="R60" s="58" t="str">
        <f t="shared" si="12"/>
        <v>N</v>
      </c>
      <c r="S60" s="60"/>
      <c r="T60" s="61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4"/>
      <c r="B61" s="45"/>
      <c r="C61" s="45"/>
      <c r="D61" s="46" t="str">
        <f t="shared" si="0"/>
        <v/>
      </c>
      <c r="E61" s="46" t="str">
        <f t="shared" si="1"/>
        <v/>
      </c>
      <c r="F61" s="44"/>
      <c r="G61" s="41" t="str">
        <f t="shared" si="25"/>
        <v/>
      </c>
      <c r="H61" s="41" t="str">
        <f t="shared" si="20"/>
        <v>B</v>
      </c>
      <c r="I61" s="45"/>
      <c r="J61" s="47"/>
      <c r="K61" s="44"/>
      <c r="L61" s="45"/>
      <c r="M61" s="45"/>
      <c r="N61" s="45"/>
      <c r="O61" s="47"/>
      <c r="P61" s="57" t="str">
        <f t="shared" si="10"/>
        <v>N</v>
      </c>
      <c r="Q61" s="58" t="str">
        <f t="shared" si="11"/>
        <v>N</v>
      </c>
      <c r="R61" s="58" t="str">
        <f t="shared" si="12"/>
        <v>N</v>
      </c>
      <c r="S61" s="60"/>
      <c r="T61" s="61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4"/>
      <c r="B62" s="45"/>
      <c r="C62" s="45"/>
      <c r="D62" s="46" t="str">
        <f t="shared" si="0"/>
        <v/>
      </c>
      <c r="E62" s="46" t="str">
        <f t="shared" si="1"/>
        <v/>
      </c>
      <c r="F62" s="44"/>
      <c r="G62" s="41" t="str">
        <f t="shared" si="25"/>
        <v/>
      </c>
      <c r="H62" s="41" t="str">
        <f t="shared" si="20"/>
        <v>B</v>
      </c>
      <c r="I62" s="45"/>
      <c r="J62" s="47"/>
      <c r="K62" s="44"/>
      <c r="L62" s="45"/>
      <c r="M62" s="45"/>
      <c r="N62" s="45"/>
      <c r="O62" s="47"/>
      <c r="P62" s="57" t="str">
        <f t="shared" si="10"/>
        <v>N</v>
      </c>
      <c r="Q62" s="58" t="str">
        <f t="shared" si="11"/>
        <v>N</v>
      </c>
      <c r="R62" s="58" t="str">
        <f t="shared" si="12"/>
        <v>N</v>
      </c>
      <c r="S62" s="60"/>
      <c r="T62" s="61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4"/>
      <c r="B63" s="45"/>
      <c r="C63" s="45"/>
      <c r="D63" s="46" t="str">
        <f t="shared" si="0"/>
        <v/>
      </c>
      <c r="E63" s="46" t="str">
        <f t="shared" si="1"/>
        <v/>
      </c>
      <c r="F63" s="44"/>
      <c r="G63" s="41" t="str">
        <f t="shared" si="25"/>
        <v/>
      </c>
      <c r="H63" s="41" t="str">
        <f t="shared" si="20"/>
        <v>B</v>
      </c>
      <c r="I63" s="45"/>
      <c r="J63" s="47"/>
      <c r="K63" s="44"/>
      <c r="L63" s="45"/>
      <c r="M63" s="45"/>
      <c r="N63" s="45"/>
      <c r="O63" s="47"/>
      <c r="P63" s="57" t="str">
        <f t="shared" si="10"/>
        <v>N</v>
      </c>
      <c r="Q63" s="58" t="str">
        <f t="shared" si="11"/>
        <v>N</v>
      </c>
      <c r="R63" s="58" t="str">
        <f t="shared" si="12"/>
        <v>N</v>
      </c>
      <c r="S63" s="60"/>
      <c r="T63" s="61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4"/>
      <c r="B64" s="45"/>
      <c r="C64" s="45"/>
      <c r="D64" s="46" t="str">
        <f t="shared" si="0"/>
        <v/>
      </c>
      <c r="E64" s="46" t="str">
        <f t="shared" si="1"/>
        <v/>
      </c>
      <c r="F64" s="44"/>
      <c r="G64" s="41" t="str">
        <f t="shared" si="25"/>
        <v/>
      </c>
      <c r="H64" s="41" t="str">
        <f t="shared" si="20"/>
        <v>B</v>
      </c>
      <c r="I64" s="45"/>
      <c r="J64" s="47"/>
      <c r="K64" s="44"/>
      <c r="L64" s="45"/>
      <c r="M64" s="45"/>
      <c r="N64" s="45"/>
      <c r="O64" s="47"/>
      <c r="P64" s="57" t="str">
        <f t="shared" si="10"/>
        <v>N</v>
      </c>
      <c r="Q64" s="58" t="str">
        <f t="shared" si="11"/>
        <v>N</v>
      </c>
      <c r="R64" s="58" t="str">
        <f t="shared" si="12"/>
        <v>N</v>
      </c>
      <c r="S64" s="60"/>
      <c r="T64" s="61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4"/>
      <c r="B65" s="45"/>
      <c r="C65" s="45"/>
      <c r="D65" s="46" t="str">
        <f t="shared" si="0"/>
        <v/>
      </c>
      <c r="E65" s="46" t="str">
        <f t="shared" si="1"/>
        <v/>
      </c>
      <c r="F65" s="44"/>
      <c r="G65" s="41" t="str">
        <f t="shared" si="25"/>
        <v/>
      </c>
      <c r="H65" s="41" t="str">
        <f t="shared" si="20"/>
        <v>B</v>
      </c>
      <c r="I65" s="45"/>
      <c r="J65" s="47"/>
      <c r="K65" s="44"/>
      <c r="L65" s="45"/>
      <c r="M65" s="45"/>
      <c r="N65" s="45"/>
      <c r="O65" s="47"/>
      <c r="P65" s="57" t="str">
        <f t="shared" si="10"/>
        <v>N</v>
      </c>
      <c r="Q65" s="58" t="str">
        <f t="shared" si="11"/>
        <v>N</v>
      </c>
      <c r="R65" s="58" t="str">
        <f t="shared" si="12"/>
        <v>N</v>
      </c>
      <c r="S65" s="60"/>
      <c r="T65" s="61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4"/>
      <c r="B66" s="45"/>
      <c r="C66" s="45"/>
      <c r="D66" s="46" t="str">
        <f t="shared" si="0"/>
        <v/>
      </c>
      <c r="E66" s="46" t="str">
        <f t="shared" si="1"/>
        <v/>
      </c>
      <c r="F66" s="44"/>
      <c r="G66" s="41" t="str">
        <f t="shared" si="25"/>
        <v/>
      </c>
      <c r="H66" s="41" t="str">
        <f t="shared" si="20"/>
        <v>B</v>
      </c>
      <c r="I66" s="45"/>
      <c r="J66" s="47"/>
      <c r="K66" s="44"/>
      <c r="L66" s="45"/>
      <c r="M66" s="45"/>
      <c r="N66" s="45"/>
      <c r="O66" s="47"/>
      <c r="P66" s="57" t="str">
        <f t="shared" si="10"/>
        <v>N</v>
      </c>
      <c r="Q66" s="58" t="str">
        <f t="shared" si="11"/>
        <v>N</v>
      </c>
      <c r="R66" s="58" t="str">
        <f t="shared" si="12"/>
        <v>N</v>
      </c>
      <c r="S66" s="60"/>
      <c r="T66" s="61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4"/>
      <c r="B67" s="45"/>
      <c r="C67" s="45"/>
      <c r="D67" s="46" t="str">
        <f t="shared" si="0"/>
        <v/>
      </c>
      <c r="E67" s="46" t="str">
        <f t="shared" si="1"/>
        <v/>
      </c>
      <c r="F67" s="44"/>
      <c r="G67" s="41" t="str">
        <f t="shared" si="25"/>
        <v/>
      </c>
      <c r="H67" s="41" t="str">
        <f t="shared" si="20"/>
        <v>B</v>
      </c>
      <c r="I67" s="45"/>
      <c r="J67" s="47"/>
      <c r="K67" s="44"/>
      <c r="L67" s="45"/>
      <c r="M67" s="45"/>
      <c r="N67" s="45"/>
      <c r="O67" s="47"/>
      <c r="P67" s="57" t="str">
        <f t="shared" si="10"/>
        <v>N</v>
      </c>
      <c r="Q67" s="58" t="str">
        <f t="shared" si="11"/>
        <v>N</v>
      </c>
      <c r="R67" s="58" t="str">
        <f t="shared" si="12"/>
        <v>N</v>
      </c>
      <c r="S67" s="60"/>
      <c r="T67" s="61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4"/>
      <c r="B68" s="45"/>
      <c r="C68" s="45"/>
      <c r="D68" s="46" t="str">
        <f t="shared" si="0"/>
        <v/>
      </c>
      <c r="E68" s="46" t="str">
        <f t="shared" si="1"/>
        <v/>
      </c>
      <c r="F68" s="44"/>
      <c r="G68" s="41" t="str">
        <f t="shared" si="25"/>
        <v/>
      </c>
      <c r="H68" s="41" t="str">
        <f t="shared" si="20"/>
        <v>B</v>
      </c>
      <c r="I68" s="45"/>
      <c r="J68" s="47"/>
      <c r="K68" s="44"/>
      <c r="L68" s="45"/>
      <c r="M68" s="45"/>
      <c r="N68" s="45"/>
      <c r="O68" s="47"/>
      <c r="P68" s="57" t="str">
        <f t="shared" si="10"/>
        <v>N</v>
      </c>
      <c r="Q68" s="58" t="str">
        <f t="shared" si="11"/>
        <v>N</v>
      </c>
      <c r="R68" s="58" t="str">
        <f t="shared" si="12"/>
        <v>N</v>
      </c>
      <c r="S68" s="60"/>
      <c r="T68" s="61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4"/>
      <c r="B69" s="45"/>
      <c r="C69" s="45"/>
      <c r="D69" s="46" t="str">
        <f t="shared" si="0"/>
        <v/>
      </c>
      <c r="E69" s="46" t="str">
        <f t="shared" si="1"/>
        <v/>
      </c>
      <c r="F69" s="44"/>
      <c r="G69" s="41" t="str">
        <f t="shared" si="25"/>
        <v/>
      </c>
      <c r="H69" s="41" t="str">
        <f t="shared" si="20"/>
        <v>B</v>
      </c>
      <c r="I69" s="45"/>
      <c r="J69" s="47"/>
      <c r="K69" s="44"/>
      <c r="L69" s="45"/>
      <c r="M69" s="45"/>
      <c r="N69" s="45"/>
      <c r="O69" s="47"/>
      <c r="P69" s="57" t="str">
        <f t="shared" si="10"/>
        <v>N</v>
      </c>
      <c r="Q69" s="58" t="str">
        <f t="shared" si="11"/>
        <v>N</v>
      </c>
      <c r="R69" s="58" t="str">
        <f t="shared" si="12"/>
        <v>N</v>
      </c>
      <c r="S69" s="60"/>
      <c r="T69" s="61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4"/>
      <c r="B70" s="45"/>
      <c r="C70" s="45"/>
      <c r="D70" s="46" t="str">
        <f t="shared" ref="D70:D100" si="26">IF(U70="","","P"&amp;U70)</f>
        <v/>
      </c>
      <c r="E70" s="46" t="str">
        <f t="shared" ref="E70:E100" si="27">IF(V70="","","B"&amp;V70)</f>
        <v/>
      </c>
      <c r="F70" s="44"/>
      <c r="G70" s="41" t="str">
        <f t="shared" si="25"/>
        <v/>
      </c>
      <c r="H70" s="41" t="str">
        <f t="shared" si="20"/>
        <v>B</v>
      </c>
      <c r="I70" s="45"/>
      <c r="J70" s="47"/>
      <c r="K70" s="44"/>
      <c r="L70" s="45"/>
      <c r="M70" s="45"/>
      <c r="N70" s="45"/>
      <c r="O70" s="47"/>
      <c r="P70" s="57" t="str">
        <f t="shared" si="10"/>
        <v>N</v>
      </c>
      <c r="Q70" s="58" t="str">
        <f t="shared" si="11"/>
        <v>N</v>
      </c>
      <c r="R70" s="58" t="str">
        <f t="shared" si="12"/>
        <v>N</v>
      </c>
      <c r="S70" s="60"/>
      <c r="T70" s="61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4"/>
      <c r="B71" s="45"/>
      <c r="C71" s="45"/>
      <c r="D71" s="46" t="str">
        <f t="shared" si="26"/>
        <v/>
      </c>
      <c r="E71" s="46" t="str">
        <f t="shared" si="27"/>
        <v/>
      </c>
      <c r="F71" s="44"/>
      <c r="G71" s="41" t="str">
        <f t="shared" si="25"/>
        <v/>
      </c>
      <c r="H71" s="41" t="str">
        <f t="shared" si="20"/>
        <v>B</v>
      </c>
      <c r="I71" s="45"/>
      <c r="J71" s="47"/>
      <c r="K71" s="44"/>
      <c r="L71" s="45"/>
      <c r="M71" s="45"/>
      <c r="N71" s="45"/>
      <c r="O71" s="47"/>
      <c r="P71" s="57" t="str">
        <f t="shared" si="10"/>
        <v>N</v>
      </c>
      <c r="Q71" s="58" t="str">
        <f t="shared" si="11"/>
        <v>N</v>
      </c>
      <c r="R71" s="58" t="str">
        <f t="shared" si="12"/>
        <v>N</v>
      </c>
      <c r="S71" s="60"/>
      <c r="T71" s="61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4"/>
      <c r="B72" s="45"/>
      <c r="C72" s="45"/>
      <c r="D72" s="46" t="str">
        <f t="shared" si="26"/>
        <v/>
      </c>
      <c r="E72" s="46" t="str">
        <f t="shared" si="27"/>
        <v/>
      </c>
      <c r="F72" s="44"/>
      <c r="G72" s="41" t="str">
        <f t="shared" si="25"/>
        <v/>
      </c>
      <c r="H72" s="41" t="str">
        <f t="shared" si="20"/>
        <v>B</v>
      </c>
      <c r="I72" s="45"/>
      <c r="J72" s="47"/>
      <c r="K72" s="44"/>
      <c r="L72" s="45"/>
      <c r="M72" s="45"/>
      <c r="N72" s="45"/>
      <c r="O72" s="47"/>
      <c r="P72" s="57" t="str">
        <f t="shared" si="10"/>
        <v>N</v>
      </c>
      <c r="Q72" s="58" t="str">
        <f t="shared" si="11"/>
        <v>N</v>
      </c>
      <c r="R72" s="58" t="str">
        <f t="shared" si="12"/>
        <v>N</v>
      </c>
      <c r="S72" s="60"/>
      <c r="T72" s="61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4"/>
      <c r="B73" s="45"/>
      <c r="C73" s="45"/>
      <c r="D73" s="46" t="str">
        <f t="shared" si="26"/>
        <v/>
      </c>
      <c r="E73" s="46" t="str">
        <f t="shared" si="27"/>
        <v/>
      </c>
      <c r="F73" s="44"/>
      <c r="G73" s="41" t="str">
        <f t="shared" si="25"/>
        <v/>
      </c>
      <c r="H73" s="41" t="str">
        <f t="shared" si="20"/>
        <v>B</v>
      </c>
      <c r="I73" s="45"/>
      <c r="J73" s="47"/>
      <c r="K73" s="44"/>
      <c r="L73" s="45"/>
      <c r="M73" s="45"/>
      <c r="N73" s="45"/>
      <c r="O73" s="47"/>
      <c r="P73" s="57" t="str">
        <f t="shared" si="10"/>
        <v>N</v>
      </c>
      <c r="Q73" s="58" t="str">
        <f t="shared" si="11"/>
        <v>N</v>
      </c>
      <c r="R73" s="58" t="str">
        <f t="shared" si="12"/>
        <v>N</v>
      </c>
      <c r="S73" s="60"/>
      <c r="T73" s="61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4"/>
      <c r="B74" s="45"/>
      <c r="C74" s="45"/>
      <c r="D74" s="46" t="str">
        <f t="shared" si="26"/>
        <v/>
      </c>
      <c r="E74" s="46" t="str">
        <f t="shared" si="27"/>
        <v/>
      </c>
      <c r="F74" s="44"/>
      <c r="G74" s="41" t="str">
        <f t="shared" si="25"/>
        <v/>
      </c>
      <c r="H74" s="41" t="str">
        <f t="shared" ref="H74:H100" si="28">IF(AA74="B","B"&amp;REPLACE(AB74, 1, 1, ""),"")</f>
        <v>B</v>
      </c>
      <c r="I74" s="45"/>
      <c r="J74" s="47"/>
      <c r="K74" s="44"/>
      <c r="L74" s="45"/>
      <c r="M74" s="45"/>
      <c r="N74" s="45"/>
      <c r="O74" s="47"/>
      <c r="P74" s="57" t="str">
        <f t="shared" si="10"/>
        <v>N</v>
      </c>
      <c r="Q74" s="58" t="str">
        <f t="shared" si="11"/>
        <v>N</v>
      </c>
      <c r="R74" s="58" t="str">
        <f t="shared" si="12"/>
        <v>N</v>
      </c>
      <c r="S74" s="60"/>
      <c r="T74" s="61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4"/>
      <c r="B75" s="45"/>
      <c r="C75" s="45"/>
      <c r="D75" s="46" t="str">
        <f t="shared" si="26"/>
        <v/>
      </c>
      <c r="E75" s="46" t="str">
        <f t="shared" si="27"/>
        <v/>
      </c>
      <c r="F75" s="44"/>
      <c r="G75" s="41" t="str">
        <f t="shared" si="25"/>
        <v/>
      </c>
      <c r="H75" s="41" t="str">
        <f t="shared" si="28"/>
        <v>B</v>
      </c>
      <c r="I75" s="45"/>
      <c r="J75" s="47"/>
      <c r="K75" s="44"/>
      <c r="L75" s="45"/>
      <c r="M75" s="45"/>
      <c r="N75" s="45"/>
      <c r="O75" s="47"/>
      <c r="P75" s="57" t="str">
        <f t="shared" ref="P75:P100" si="33">IF(W75="10101","Y",IF(X75="10101","Y","N"))</f>
        <v>N</v>
      </c>
      <c r="Q75" s="58" t="str">
        <f t="shared" ref="Q75:Q100" si="34">IF(W75="12345","Y",IF(X75="12345","Y","N"))</f>
        <v>N</v>
      </c>
      <c r="R75" s="58" t="str">
        <f t="shared" ref="R75:R100" si="35">IF(Y75="101","Y",IF(Z75="101","Y","N"))</f>
        <v>N</v>
      </c>
      <c r="S75" s="60"/>
      <c r="T75" s="61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4"/>
      <c r="B76" s="45"/>
      <c r="C76" s="45"/>
      <c r="D76" s="46" t="str">
        <f t="shared" si="26"/>
        <v/>
      </c>
      <c r="E76" s="46" t="str">
        <f t="shared" si="27"/>
        <v/>
      </c>
      <c r="F76" s="44"/>
      <c r="G76" s="41" t="str">
        <f t="shared" si="25"/>
        <v/>
      </c>
      <c r="H76" s="41" t="str">
        <f t="shared" si="28"/>
        <v>B</v>
      </c>
      <c r="I76" s="45"/>
      <c r="J76" s="47"/>
      <c r="K76" s="44"/>
      <c r="L76" s="45"/>
      <c r="M76" s="45"/>
      <c r="N76" s="45"/>
      <c r="O76" s="47"/>
      <c r="P76" s="57" t="str">
        <f t="shared" si="33"/>
        <v>N</v>
      </c>
      <c r="Q76" s="58" t="str">
        <f t="shared" si="34"/>
        <v>N</v>
      </c>
      <c r="R76" s="58" t="str">
        <f t="shared" si="35"/>
        <v>N</v>
      </c>
      <c r="S76" s="60"/>
      <c r="T76" s="61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4"/>
      <c r="B77" s="45"/>
      <c r="C77" s="45"/>
      <c r="D77" s="46" t="str">
        <f t="shared" si="26"/>
        <v/>
      </c>
      <c r="E77" s="46" t="str">
        <f t="shared" si="27"/>
        <v/>
      </c>
      <c r="F77" s="44"/>
      <c r="G77" s="41" t="str">
        <f t="shared" si="25"/>
        <v/>
      </c>
      <c r="H77" s="41" t="str">
        <f t="shared" si="28"/>
        <v>B</v>
      </c>
      <c r="I77" s="45"/>
      <c r="J77" s="47"/>
      <c r="K77" s="44"/>
      <c r="L77" s="45"/>
      <c r="M77" s="45"/>
      <c r="N77" s="45"/>
      <c r="O77" s="47"/>
      <c r="P77" s="57" t="str">
        <f t="shared" si="33"/>
        <v>N</v>
      </c>
      <c r="Q77" s="58" t="str">
        <f t="shared" si="34"/>
        <v>N</v>
      </c>
      <c r="R77" s="58" t="str">
        <f t="shared" si="35"/>
        <v>N</v>
      </c>
      <c r="S77" s="60"/>
      <c r="T77" s="61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4"/>
      <c r="B78" s="45"/>
      <c r="C78" s="45"/>
      <c r="D78" s="46" t="str">
        <f t="shared" si="26"/>
        <v/>
      </c>
      <c r="E78" s="46" t="str">
        <f t="shared" si="27"/>
        <v/>
      </c>
      <c r="F78" s="44"/>
      <c r="G78" s="41" t="str">
        <f t="shared" si="25"/>
        <v/>
      </c>
      <c r="H78" s="41" t="str">
        <f t="shared" si="28"/>
        <v>B</v>
      </c>
      <c r="I78" s="45"/>
      <c r="J78" s="47"/>
      <c r="K78" s="44"/>
      <c r="L78" s="45"/>
      <c r="M78" s="45"/>
      <c r="N78" s="45"/>
      <c r="O78" s="47"/>
      <c r="P78" s="57" t="str">
        <f t="shared" si="33"/>
        <v>N</v>
      </c>
      <c r="Q78" s="58" t="str">
        <f t="shared" si="34"/>
        <v>N</v>
      </c>
      <c r="R78" s="58" t="str">
        <f t="shared" si="35"/>
        <v>N</v>
      </c>
      <c r="S78" s="60"/>
      <c r="T78" s="61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4"/>
      <c r="B79" s="45"/>
      <c r="C79" s="45"/>
      <c r="D79" s="46" t="str">
        <f t="shared" si="26"/>
        <v/>
      </c>
      <c r="E79" s="46" t="str">
        <f t="shared" si="27"/>
        <v/>
      </c>
      <c r="F79" s="44"/>
      <c r="G79" s="41" t="str">
        <f t="shared" si="25"/>
        <v/>
      </c>
      <c r="H79" s="41" t="str">
        <f t="shared" si="28"/>
        <v>B</v>
      </c>
      <c r="I79" s="45"/>
      <c r="J79" s="47"/>
      <c r="K79" s="44"/>
      <c r="L79" s="45"/>
      <c r="M79" s="45"/>
      <c r="N79" s="45"/>
      <c r="O79" s="47"/>
      <c r="P79" s="57" t="str">
        <f t="shared" si="33"/>
        <v>N</v>
      </c>
      <c r="Q79" s="58" t="str">
        <f t="shared" si="34"/>
        <v>N</v>
      </c>
      <c r="R79" s="58" t="str">
        <f t="shared" si="35"/>
        <v>N</v>
      </c>
      <c r="S79" s="60"/>
      <c r="T79" s="61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4"/>
      <c r="B80" s="45"/>
      <c r="C80" s="45"/>
      <c r="D80" s="46" t="str">
        <f t="shared" si="26"/>
        <v/>
      </c>
      <c r="E80" s="46" t="str">
        <f t="shared" si="27"/>
        <v/>
      </c>
      <c r="F80" s="44"/>
      <c r="G80" s="41" t="str">
        <f t="shared" si="25"/>
        <v/>
      </c>
      <c r="H80" s="41" t="str">
        <f t="shared" si="28"/>
        <v>B</v>
      </c>
      <c r="I80" s="45"/>
      <c r="J80" s="47"/>
      <c r="K80" s="44"/>
      <c r="L80" s="45"/>
      <c r="M80" s="45"/>
      <c r="N80" s="45"/>
      <c r="O80" s="47"/>
      <c r="P80" s="57" t="str">
        <f t="shared" si="33"/>
        <v>N</v>
      </c>
      <c r="Q80" s="58" t="str">
        <f t="shared" si="34"/>
        <v>N</v>
      </c>
      <c r="R80" s="58" t="str">
        <f t="shared" si="35"/>
        <v>N</v>
      </c>
      <c r="S80" s="60"/>
      <c r="T80" s="61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4"/>
      <c r="B81" s="45"/>
      <c r="C81" s="45"/>
      <c r="D81" s="46" t="str">
        <f t="shared" si="26"/>
        <v/>
      </c>
      <c r="E81" s="46" t="str">
        <f t="shared" si="27"/>
        <v/>
      </c>
      <c r="F81" s="44"/>
      <c r="G81" s="41" t="str">
        <f t="shared" si="25"/>
        <v/>
      </c>
      <c r="H81" s="41" t="str">
        <f t="shared" si="28"/>
        <v>B</v>
      </c>
      <c r="I81" s="45"/>
      <c r="J81" s="47"/>
      <c r="K81" s="44"/>
      <c r="L81" s="45"/>
      <c r="M81" s="45"/>
      <c r="N81" s="45"/>
      <c r="O81" s="47"/>
      <c r="P81" s="57" t="str">
        <f t="shared" si="33"/>
        <v>N</v>
      </c>
      <c r="Q81" s="58" t="str">
        <f t="shared" si="34"/>
        <v>N</v>
      </c>
      <c r="R81" s="58" t="str">
        <f t="shared" si="35"/>
        <v>N</v>
      </c>
      <c r="S81" s="60"/>
      <c r="T81" s="61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4"/>
      <c r="B82" s="45"/>
      <c r="C82" s="45"/>
      <c r="D82" s="46" t="str">
        <f t="shared" si="26"/>
        <v/>
      </c>
      <c r="E82" s="46" t="str">
        <f t="shared" si="27"/>
        <v/>
      </c>
      <c r="F82" s="44"/>
      <c r="G82" s="41" t="str">
        <f t="shared" si="25"/>
        <v/>
      </c>
      <c r="H82" s="41" t="str">
        <f t="shared" si="28"/>
        <v>B</v>
      </c>
      <c r="I82" s="45"/>
      <c r="J82" s="47"/>
      <c r="K82" s="44"/>
      <c r="L82" s="45"/>
      <c r="M82" s="45"/>
      <c r="N82" s="45"/>
      <c r="O82" s="47"/>
      <c r="P82" s="57" t="str">
        <f t="shared" si="33"/>
        <v>N</v>
      </c>
      <c r="Q82" s="58" t="str">
        <f t="shared" si="34"/>
        <v>N</v>
      </c>
      <c r="R82" s="58" t="str">
        <f t="shared" si="35"/>
        <v>N</v>
      </c>
      <c r="S82" s="60"/>
      <c r="T82" s="61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4"/>
      <c r="B83" s="45"/>
      <c r="C83" s="45"/>
      <c r="D83" s="46" t="str">
        <f t="shared" si="26"/>
        <v/>
      </c>
      <c r="E83" s="46" t="str">
        <f t="shared" si="27"/>
        <v/>
      </c>
      <c r="F83" s="44"/>
      <c r="G83" s="41" t="str">
        <f t="shared" si="25"/>
        <v/>
      </c>
      <c r="H83" s="41" t="str">
        <f t="shared" si="28"/>
        <v>B</v>
      </c>
      <c r="I83" s="45"/>
      <c r="J83" s="47"/>
      <c r="K83" s="44"/>
      <c r="L83" s="45"/>
      <c r="M83" s="45"/>
      <c r="N83" s="45"/>
      <c r="O83" s="47"/>
      <c r="P83" s="57" t="str">
        <f t="shared" si="33"/>
        <v>N</v>
      </c>
      <c r="Q83" s="58" t="str">
        <f t="shared" si="34"/>
        <v>N</v>
      </c>
      <c r="R83" s="58" t="str">
        <f t="shared" si="35"/>
        <v>N</v>
      </c>
      <c r="S83" s="60"/>
      <c r="T83" s="61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4"/>
      <c r="B84" s="45"/>
      <c r="C84" s="45"/>
      <c r="D84" s="46" t="str">
        <f t="shared" si="26"/>
        <v/>
      </c>
      <c r="E84" s="46" t="str">
        <f t="shared" si="27"/>
        <v/>
      </c>
      <c r="F84" s="44"/>
      <c r="G84" s="41" t="str">
        <f t="shared" ref="G84:G100" si="37">IF(AA84="P","P"&amp;REPLACE(AB84, 1, 1, ""),"")</f>
        <v/>
      </c>
      <c r="H84" s="41" t="str">
        <f t="shared" si="28"/>
        <v>B</v>
      </c>
      <c r="I84" s="45"/>
      <c r="J84" s="47"/>
      <c r="K84" s="44"/>
      <c r="L84" s="45"/>
      <c r="M84" s="45"/>
      <c r="N84" s="45"/>
      <c r="O84" s="47"/>
      <c r="P84" s="57" t="str">
        <f t="shared" si="33"/>
        <v>N</v>
      </c>
      <c r="Q84" s="58" t="str">
        <f t="shared" si="34"/>
        <v>N</v>
      </c>
      <c r="R84" s="58" t="str">
        <f t="shared" si="35"/>
        <v>N</v>
      </c>
      <c r="S84" s="60"/>
      <c r="T84" s="61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4"/>
      <c r="B85" s="45"/>
      <c r="C85" s="45"/>
      <c r="D85" s="46" t="str">
        <f t="shared" si="26"/>
        <v/>
      </c>
      <c r="E85" s="46" t="str">
        <f t="shared" si="27"/>
        <v/>
      </c>
      <c r="F85" s="44"/>
      <c r="G85" s="41" t="str">
        <f t="shared" si="37"/>
        <v/>
      </c>
      <c r="H85" s="41" t="str">
        <f t="shared" si="28"/>
        <v>B</v>
      </c>
      <c r="I85" s="45"/>
      <c r="J85" s="47"/>
      <c r="K85" s="44"/>
      <c r="L85" s="45"/>
      <c r="M85" s="45"/>
      <c r="N85" s="45"/>
      <c r="O85" s="47"/>
      <c r="P85" s="57" t="str">
        <f t="shared" si="33"/>
        <v>N</v>
      </c>
      <c r="Q85" s="58" t="str">
        <f t="shared" si="34"/>
        <v>N</v>
      </c>
      <c r="R85" s="58" t="str">
        <f t="shared" si="35"/>
        <v>N</v>
      </c>
      <c r="S85" s="60"/>
      <c r="T85" s="61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4"/>
      <c r="B86" s="45"/>
      <c r="C86" s="45"/>
      <c r="D86" s="46" t="str">
        <f t="shared" si="26"/>
        <v/>
      </c>
      <c r="E86" s="46" t="str">
        <f t="shared" si="27"/>
        <v/>
      </c>
      <c r="F86" s="44"/>
      <c r="G86" s="41" t="str">
        <f t="shared" si="37"/>
        <v/>
      </c>
      <c r="H86" s="41" t="str">
        <f t="shared" si="28"/>
        <v>B</v>
      </c>
      <c r="I86" s="45"/>
      <c r="J86" s="47"/>
      <c r="K86" s="44"/>
      <c r="L86" s="45"/>
      <c r="M86" s="45"/>
      <c r="N86" s="45"/>
      <c r="O86" s="47"/>
      <c r="P86" s="57" t="str">
        <f t="shared" si="33"/>
        <v>N</v>
      </c>
      <c r="Q86" s="58" t="str">
        <f t="shared" si="34"/>
        <v>N</v>
      </c>
      <c r="R86" s="58" t="str">
        <f t="shared" si="35"/>
        <v>N</v>
      </c>
      <c r="S86" s="60"/>
      <c r="T86" s="61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4"/>
      <c r="B87" s="45"/>
      <c r="C87" s="45"/>
      <c r="D87" s="46" t="str">
        <f t="shared" si="26"/>
        <v/>
      </c>
      <c r="E87" s="46" t="str">
        <f t="shared" si="27"/>
        <v/>
      </c>
      <c r="F87" s="44"/>
      <c r="G87" s="41" t="str">
        <f t="shared" si="37"/>
        <v/>
      </c>
      <c r="H87" s="41" t="str">
        <f t="shared" si="28"/>
        <v>B</v>
      </c>
      <c r="I87" s="45"/>
      <c r="J87" s="47"/>
      <c r="K87" s="44"/>
      <c r="L87" s="45"/>
      <c r="M87" s="45"/>
      <c r="N87" s="45"/>
      <c r="O87" s="47"/>
      <c r="P87" s="57" t="str">
        <f t="shared" si="33"/>
        <v>N</v>
      </c>
      <c r="Q87" s="58" t="str">
        <f t="shared" si="34"/>
        <v>N</v>
      </c>
      <c r="R87" s="58" t="str">
        <f t="shared" si="35"/>
        <v>N</v>
      </c>
      <c r="S87" s="60"/>
      <c r="T87" s="61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4"/>
      <c r="B88" s="45"/>
      <c r="C88" s="45"/>
      <c r="D88" s="46" t="str">
        <f t="shared" si="26"/>
        <v/>
      </c>
      <c r="E88" s="46" t="str">
        <f t="shared" si="27"/>
        <v/>
      </c>
      <c r="F88" s="44"/>
      <c r="G88" s="41" t="str">
        <f t="shared" si="37"/>
        <v/>
      </c>
      <c r="H88" s="41" t="str">
        <f t="shared" si="28"/>
        <v>B</v>
      </c>
      <c r="I88" s="45"/>
      <c r="J88" s="47"/>
      <c r="K88" s="44"/>
      <c r="L88" s="45"/>
      <c r="M88" s="45"/>
      <c r="N88" s="45"/>
      <c r="O88" s="47"/>
      <c r="P88" s="57" t="str">
        <f t="shared" si="33"/>
        <v>N</v>
      </c>
      <c r="Q88" s="58" t="str">
        <f t="shared" si="34"/>
        <v>N</v>
      </c>
      <c r="R88" s="58" t="str">
        <f t="shared" si="35"/>
        <v>N</v>
      </c>
      <c r="S88" s="60"/>
      <c r="T88" s="61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4"/>
      <c r="B89" s="45"/>
      <c r="C89" s="45"/>
      <c r="D89" s="46" t="str">
        <f t="shared" si="26"/>
        <v/>
      </c>
      <c r="E89" s="46" t="str">
        <f t="shared" si="27"/>
        <v/>
      </c>
      <c r="F89" s="44"/>
      <c r="G89" s="41" t="str">
        <f t="shared" si="37"/>
        <v/>
      </c>
      <c r="H89" s="41" t="str">
        <f t="shared" si="28"/>
        <v>B</v>
      </c>
      <c r="I89" s="45"/>
      <c r="J89" s="47"/>
      <c r="K89" s="44"/>
      <c r="L89" s="45"/>
      <c r="M89" s="45"/>
      <c r="N89" s="45"/>
      <c r="O89" s="47"/>
      <c r="P89" s="57" t="str">
        <f t="shared" si="33"/>
        <v>N</v>
      </c>
      <c r="Q89" s="58" t="str">
        <f t="shared" si="34"/>
        <v>N</v>
      </c>
      <c r="R89" s="58" t="str">
        <f t="shared" si="35"/>
        <v>N</v>
      </c>
      <c r="S89" s="60"/>
      <c r="T89" s="61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4"/>
      <c r="B90" s="45"/>
      <c r="C90" s="45"/>
      <c r="D90" s="46" t="str">
        <f t="shared" si="26"/>
        <v/>
      </c>
      <c r="E90" s="46" t="str">
        <f t="shared" si="27"/>
        <v/>
      </c>
      <c r="F90" s="44"/>
      <c r="G90" s="41" t="str">
        <f t="shared" si="37"/>
        <v/>
      </c>
      <c r="H90" s="41" t="str">
        <f t="shared" si="28"/>
        <v>B</v>
      </c>
      <c r="I90" s="45"/>
      <c r="J90" s="47"/>
      <c r="K90" s="44"/>
      <c r="L90" s="45"/>
      <c r="M90" s="45"/>
      <c r="N90" s="45"/>
      <c r="O90" s="47"/>
      <c r="P90" s="57" t="str">
        <f t="shared" si="33"/>
        <v>N</v>
      </c>
      <c r="Q90" s="58" t="str">
        <f t="shared" si="34"/>
        <v>N</v>
      </c>
      <c r="R90" s="58" t="str">
        <f t="shared" si="35"/>
        <v>N</v>
      </c>
      <c r="S90" s="60"/>
      <c r="T90" s="61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4"/>
      <c r="B91" s="45"/>
      <c r="C91" s="45"/>
      <c r="D91" s="46" t="str">
        <f t="shared" si="26"/>
        <v/>
      </c>
      <c r="E91" s="46" t="str">
        <f t="shared" si="27"/>
        <v/>
      </c>
      <c r="F91" s="44"/>
      <c r="G91" s="41" t="str">
        <f t="shared" si="37"/>
        <v/>
      </c>
      <c r="H91" s="41" t="str">
        <f t="shared" si="28"/>
        <v>B</v>
      </c>
      <c r="I91" s="45"/>
      <c r="J91" s="47"/>
      <c r="K91" s="44"/>
      <c r="L91" s="45"/>
      <c r="M91" s="45"/>
      <c r="N91" s="45"/>
      <c r="O91" s="47"/>
      <c r="P91" s="57" t="str">
        <f t="shared" si="33"/>
        <v>N</v>
      </c>
      <c r="Q91" s="58" t="str">
        <f t="shared" si="34"/>
        <v>N</v>
      </c>
      <c r="R91" s="58" t="str">
        <f t="shared" si="35"/>
        <v>N</v>
      </c>
      <c r="S91" s="60"/>
      <c r="T91" s="61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4"/>
      <c r="B92" s="45"/>
      <c r="C92" s="45"/>
      <c r="D92" s="46" t="str">
        <f t="shared" si="26"/>
        <v/>
      </c>
      <c r="E92" s="46" t="str">
        <f t="shared" si="27"/>
        <v/>
      </c>
      <c r="F92" s="44"/>
      <c r="G92" s="41" t="str">
        <f t="shared" si="37"/>
        <v/>
      </c>
      <c r="H92" s="41" t="str">
        <f t="shared" si="28"/>
        <v>B</v>
      </c>
      <c r="I92" s="45"/>
      <c r="J92" s="47"/>
      <c r="K92" s="44"/>
      <c r="L92" s="45"/>
      <c r="M92" s="45"/>
      <c r="N92" s="45"/>
      <c r="O92" s="47"/>
      <c r="P92" s="57" t="str">
        <f t="shared" si="33"/>
        <v>N</v>
      </c>
      <c r="Q92" s="58" t="str">
        <f t="shared" si="34"/>
        <v>N</v>
      </c>
      <c r="R92" s="58" t="str">
        <f t="shared" si="35"/>
        <v>N</v>
      </c>
      <c r="S92" s="60"/>
      <c r="T92" s="61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4"/>
      <c r="B93" s="45"/>
      <c r="C93" s="45"/>
      <c r="D93" s="46" t="str">
        <f t="shared" si="26"/>
        <v/>
      </c>
      <c r="E93" s="46" t="str">
        <f t="shared" si="27"/>
        <v/>
      </c>
      <c r="F93" s="44"/>
      <c r="G93" s="41" t="str">
        <f t="shared" si="37"/>
        <v/>
      </c>
      <c r="H93" s="41" t="str">
        <f t="shared" si="28"/>
        <v>B</v>
      </c>
      <c r="I93" s="45"/>
      <c r="J93" s="47"/>
      <c r="K93" s="44"/>
      <c r="L93" s="45"/>
      <c r="M93" s="45"/>
      <c r="N93" s="45"/>
      <c r="O93" s="47"/>
      <c r="P93" s="57" t="str">
        <f t="shared" si="33"/>
        <v>N</v>
      </c>
      <c r="Q93" s="58" t="str">
        <f t="shared" si="34"/>
        <v>N</v>
      </c>
      <c r="R93" s="58" t="str">
        <f t="shared" si="35"/>
        <v>N</v>
      </c>
      <c r="S93" s="60"/>
      <c r="T93" s="61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4"/>
      <c r="B94" s="45"/>
      <c r="C94" s="45"/>
      <c r="D94" s="46" t="str">
        <f t="shared" si="26"/>
        <v/>
      </c>
      <c r="E94" s="46" t="str">
        <f t="shared" si="27"/>
        <v/>
      </c>
      <c r="F94" s="44"/>
      <c r="G94" s="41" t="str">
        <f t="shared" si="37"/>
        <v/>
      </c>
      <c r="H94" s="41" t="str">
        <f t="shared" si="28"/>
        <v>B</v>
      </c>
      <c r="I94" s="45"/>
      <c r="J94" s="47"/>
      <c r="K94" s="44"/>
      <c r="L94" s="45"/>
      <c r="M94" s="45"/>
      <c r="N94" s="45"/>
      <c r="O94" s="47"/>
      <c r="P94" s="57" t="str">
        <f t="shared" si="33"/>
        <v>N</v>
      </c>
      <c r="Q94" s="58" t="str">
        <f t="shared" si="34"/>
        <v>N</v>
      </c>
      <c r="R94" s="58" t="str">
        <f t="shared" si="35"/>
        <v>N</v>
      </c>
      <c r="S94" s="60"/>
      <c r="T94" s="61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4"/>
      <c r="B95" s="45"/>
      <c r="C95" s="45"/>
      <c r="D95" s="46" t="str">
        <f t="shared" si="26"/>
        <v/>
      </c>
      <c r="E95" s="46" t="str">
        <f t="shared" si="27"/>
        <v/>
      </c>
      <c r="F95" s="44"/>
      <c r="G95" s="41" t="str">
        <f t="shared" si="37"/>
        <v/>
      </c>
      <c r="H95" s="41" t="str">
        <f t="shared" si="28"/>
        <v>B</v>
      </c>
      <c r="I95" s="45"/>
      <c r="J95" s="47"/>
      <c r="K95" s="44"/>
      <c r="L95" s="45"/>
      <c r="M95" s="45"/>
      <c r="N95" s="45"/>
      <c r="O95" s="47"/>
      <c r="P95" s="57" t="str">
        <f t="shared" si="33"/>
        <v>N</v>
      </c>
      <c r="Q95" s="58" t="str">
        <f t="shared" si="34"/>
        <v>N</v>
      </c>
      <c r="R95" s="58" t="str">
        <f t="shared" si="35"/>
        <v>N</v>
      </c>
      <c r="S95" s="60"/>
      <c r="T95" s="61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4"/>
      <c r="B96" s="45"/>
      <c r="C96" s="45"/>
      <c r="D96" s="46" t="str">
        <f t="shared" si="26"/>
        <v/>
      </c>
      <c r="E96" s="46" t="str">
        <f t="shared" si="27"/>
        <v/>
      </c>
      <c r="F96" s="44"/>
      <c r="G96" s="41" t="str">
        <f t="shared" si="37"/>
        <v/>
      </c>
      <c r="H96" s="41" t="str">
        <f t="shared" si="28"/>
        <v>B</v>
      </c>
      <c r="I96" s="45"/>
      <c r="J96" s="47"/>
      <c r="K96" s="44"/>
      <c r="L96" s="45"/>
      <c r="M96" s="45"/>
      <c r="N96" s="45"/>
      <c r="O96" s="47"/>
      <c r="P96" s="57" t="str">
        <f t="shared" si="33"/>
        <v>N</v>
      </c>
      <c r="Q96" s="58" t="str">
        <f t="shared" si="34"/>
        <v>N</v>
      </c>
      <c r="R96" s="58" t="str">
        <f t="shared" si="35"/>
        <v>N</v>
      </c>
      <c r="S96" s="60"/>
      <c r="T96" s="61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4"/>
      <c r="B97" s="45"/>
      <c r="C97" s="45"/>
      <c r="D97" s="46" t="str">
        <f t="shared" si="26"/>
        <v/>
      </c>
      <c r="E97" s="46" t="str">
        <f t="shared" si="27"/>
        <v/>
      </c>
      <c r="F97" s="44"/>
      <c r="G97" s="41" t="str">
        <f t="shared" si="37"/>
        <v/>
      </c>
      <c r="H97" s="41" t="str">
        <f t="shared" si="28"/>
        <v>B</v>
      </c>
      <c r="I97" s="45"/>
      <c r="J97" s="47"/>
      <c r="K97" s="44"/>
      <c r="L97" s="45"/>
      <c r="M97" s="45"/>
      <c r="N97" s="45"/>
      <c r="O97" s="47"/>
      <c r="P97" s="57" t="str">
        <f t="shared" si="33"/>
        <v>N</v>
      </c>
      <c r="Q97" s="58" t="str">
        <f t="shared" si="34"/>
        <v>N</v>
      </c>
      <c r="R97" s="58" t="str">
        <f t="shared" si="35"/>
        <v>N</v>
      </c>
      <c r="S97" s="60"/>
      <c r="T97" s="61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4"/>
      <c r="B98" s="45"/>
      <c r="C98" s="45"/>
      <c r="D98" s="46" t="str">
        <f t="shared" si="26"/>
        <v/>
      </c>
      <c r="E98" s="46" t="str">
        <f t="shared" si="27"/>
        <v/>
      </c>
      <c r="F98" s="44"/>
      <c r="G98" s="41" t="str">
        <f t="shared" si="37"/>
        <v/>
      </c>
      <c r="H98" s="41" t="str">
        <f t="shared" si="28"/>
        <v>B</v>
      </c>
      <c r="I98" s="45"/>
      <c r="J98" s="47"/>
      <c r="K98" s="44"/>
      <c r="L98" s="45"/>
      <c r="M98" s="45"/>
      <c r="N98" s="45"/>
      <c r="O98" s="47"/>
      <c r="P98" s="57" t="str">
        <f t="shared" si="33"/>
        <v>N</v>
      </c>
      <c r="Q98" s="58" t="str">
        <f t="shared" si="34"/>
        <v>N</v>
      </c>
      <c r="R98" s="58" t="str">
        <f t="shared" si="35"/>
        <v>N</v>
      </c>
      <c r="S98" s="60"/>
      <c r="T98" s="61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4"/>
      <c r="B99" s="45"/>
      <c r="C99" s="45"/>
      <c r="D99" s="46" t="str">
        <f t="shared" si="26"/>
        <v/>
      </c>
      <c r="E99" s="46" t="str">
        <f t="shared" si="27"/>
        <v/>
      </c>
      <c r="F99" s="44"/>
      <c r="G99" s="41" t="str">
        <f t="shared" si="37"/>
        <v/>
      </c>
      <c r="H99" s="41" t="str">
        <f t="shared" si="28"/>
        <v>B</v>
      </c>
      <c r="I99" s="45"/>
      <c r="J99" s="47"/>
      <c r="K99" s="44"/>
      <c r="L99" s="45"/>
      <c r="M99" s="45"/>
      <c r="N99" s="45"/>
      <c r="O99" s="47"/>
      <c r="P99" s="57" t="str">
        <f t="shared" si="33"/>
        <v>N</v>
      </c>
      <c r="Q99" s="58" t="str">
        <f t="shared" si="34"/>
        <v>N</v>
      </c>
      <c r="R99" s="58" t="str">
        <f t="shared" si="35"/>
        <v>N</v>
      </c>
      <c r="S99" s="60"/>
      <c r="T99" s="61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8"/>
      <c r="B100" s="49"/>
      <c r="C100" s="65"/>
      <c r="D100" s="46" t="str">
        <f t="shared" si="26"/>
        <v/>
      </c>
      <c r="E100" s="46" t="str">
        <f t="shared" si="27"/>
        <v/>
      </c>
      <c r="F100" s="48"/>
      <c r="G100" s="41" t="str">
        <f t="shared" si="37"/>
        <v/>
      </c>
      <c r="H100" s="41" t="str">
        <f t="shared" si="28"/>
        <v>B</v>
      </c>
      <c r="I100" s="49"/>
      <c r="J100" s="50"/>
      <c r="K100" s="48"/>
      <c r="L100" s="49"/>
      <c r="M100" s="49"/>
      <c r="N100" s="49"/>
      <c r="O100" s="50"/>
      <c r="P100" s="57" t="str">
        <f t="shared" si="33"/>
        <v>N</v>
      </c>
      <c r="Q100" s="58" t="str">
        <f t="shared" si="34"/>
        <v>N</v>
      </c>
      <c r="R100" s="58" t="str">
        <f t="shared" si="35"/>
        <v>N</v>
      </c>
      <c r="S100" s="62"/>
      <c r="T100" s="63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topLeftCell="A2" workbookViewId="0">
      <selection activeCell="B23" sqref="B23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51" t="s">
        <v>3</v>
      </c>
      <c r="B1" s="152"/>
      <c r="C1" s="151" t="s">
        <v>12</v>
      </c>
      <c r="D1" s="152"/>
      <c r="E1" s="151" t="s">
        <v>13</v>
      </c>
      <c r="F1" s="152"/>
      <c r="G1" s="151" t="s">
        <v>14</v>
      </c>
      <c r="H1" s="152"/>
      <c r="I1" s="151" t="s">
        <v>15</v>
      </c>
      <c r="J1" s="152"/>
      <c r="K1" s="151" t="s">
        <v>16</v>
      </c>
      <c r="L1" s="152"/>
      <c r="M1" s="151" t="s">
        <v>17</v>
      </c>
      <c r="N1" s="152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 x14ac:dyDescent="0.25">
      <c r="O17" t="s">
        <v>64</v>
      </c>
    </row>
    <row r="19" spans="1:15" x14ac:dyDescent="0.25">
      <c r="O19" t="s">
        <v>65</v>
      </c>
    </row>
    <row r="21" spans="1:15" x14ac:dyDescent="0.25">
      <c r="A21" s="1">
        <v>1</v>
      </c>
      <c r="L21" t="s">
        <v>68</v>
      </c>
      <c r="O21" t="s">
        <v>66</v>
      </c>
    </row>
    <row r="22" spans="1:15" x14ac:dyDescent="0.25">
      <c r="A22" s="1">
        <v>3</v>
      </c>
      <c r="L22" t="s">
        <v>69</v>
      </c>
      <c r="O22" t="s">
        <v>67</v>
      </c>
    </row>
    <row r="23" spans="1:15" x14ac:dyDescent="0.25">
      <c r="A23" s="1">
        <v>6</v>
      </c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1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1:15" x14ac:dyDescent="0.25">
      <c r="G26" t="s">
        <v>73</v>
      </c>
      <c r="I26" t="s">
        <v>74</v>
      </c>
    </row>
    <row r="27" spans="1:15" x14ac:dyDescent="0.25">
      <c r="G27" t="s">
        <v>75</v>
      </c>
      <c r="I27" t="s">
        <v>76</v>
      </c>
    </row>
    <row r="28" spans="1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M2194"/>
  <sheetViews>
    <sheetView topLeftCell="I3" zoomScale="148" zoomScaleNormal="148" workbookViewId="0">
      <pane ySplit="2" topLeftCell="A5" activePane="bottomLeft" state="frozen"/>
      <selection activeCell="A3" sqref="A3"/>
      <selection pane="bottomLeft" activeCell="R7" sqref="R7:R109"/>
    </sheetView>
  </sheetViews>
  <sheetFormatPr defaultRowHeight="15" x14ac:dyDescent="0.25"/>
  <cols>
    <col min="1" max="15" width="7.7109375" style="14" customWidth="1"/>
    <col min="16" max="19" width="8.7109375" style="14" customWidth="1"/>
    <col min="20" max="30" width="9" style="14" customWidth="1"/>
    <col min="31" max="32" width="7.85546875" style="14" customWidth="1"/>
    <col min="33" max="40" width="9.140625" style="14" customWidth="1"/>
    <col min="41" max="41" width="4.140625" style="14" customWidth="1"/>
    <col min="42" max="43" width="7.28515625" style="14" customWidth="1"/>
    <col min="44" max="47" width="7" style="14" customWidth="1"/>
    <col min="48" max="54" width="9.140625" style="14" customWidth="1"/>
    <col min="55" max="58" width="9.140625" style="14"/>
    <col min="59" max="61" width="5.140625" style="14" customWidth="1"/>
    <col min="62" max="16384" width="9.140625" style="14"/>
  </cols>
  <sheetData>
    <row r="1" spans="1:65" ht="15.75" hidden="1" thickBot="1" x14ac:dyDescent="0.3"/>
    <row r="2" spans="1:65" ht="15.75" hidden="1" thickBot="1" x14ac:dyDescent="0.3">
      <c r="AR2" s="15"/>
      <c r="AS2" s="15"/>
      <c r="AT2" s="15"/>
      <c r="AU2" s="15"/>
      <c r="AV2" s="15"/>
    </row>
    <row r="3" spans="1:65" ht="19.5" customHeight="1" thickBot="1" x14ac:dyDescent="0.3">
      <c r="A3" s="154" t="str">
        <f>Dashboard!B3</f>
        <v>Strategy 1 : PD/TG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63" t="s">
        <v>159</v>
      </c>
      <c r="P3" s="163" t="s">
        <v>160</v>
      </c>
      <c r="Q3" s="169" t="s">
        <v>161</v>
      </c>
      <c r="R3" s="169"/>
      <c r="S3" s="169"/>
      <c r="T3" s="14" t="s">
        <v>120</v>
      </c>
      <c r="AE3" s="147" t="s">
        <v>123</v>
      </c>
      <c r="AF3" s="147"/>
      <c r="AG3" s="147"/>
      <c r="AH3" s="70"/>
      <c r="AI3" s="70"/>
      <c r="AJ3" s="70"/>
      <c r="AK3" s="70"/>
      <c r="AL3" s="70"/>
      <c r="AM3" s="70"/>
      <c r="AP3" s="137" t="s">
        <v>1</v>
      </c>
      <c r="AQ3" s="137" t="s">
        <v>2</v>
      </c>
      <c r="AR3" s="119" t="s">
        <v>38</v>
      </c>
      <c r="AS3" s="120"/>
      <c r="AT3" s="119" t="s">
        <v>84</v>
      </c>
      <c r="AU3" s="120"/>
      <c r="AV3" s="137" t="s">
        <v>42</v>
      </c>
      <c r="AW3" s="157" t="s">
        <v>10</v>
      </c>
      <c r="AX3" s="158"/>
      <c r="AY3" s="157" t="s">
        <v>11</v>
      </c>
      <c r="AZ3" s="158"/>
      <c r="BA3" s="66" t="s">
        <v>10</v>
      </c>
      <c r="BB3" s="66" t="s">
        <v>11</v>
      </c>
      <c r="BC3" s="156" t="s">
        <v>116</v>
      </c>
      <c r="BD3" s="156"/>
      <c r="BE3" s="66"/>
      <c r="BF3" s="66"/>
      <c r="BG3" s="14" t="s">
        <v>86</v>
      </c>
      <c r="BH3" s="14" t="s">
        <v>79</v>
      </c>
      <c r="BI3" s="14" t="s">
        <v>87</v>
      </c>
      <c r="BJ3" s="14" t="s">
        <v>88</v>
      </c>
      <c r="BL3" s="14" t="s">
        <v>163</v>
      </c>
      <c r="BM3" s="14">
        <v>-6</v>
      </c>
    </row>
    <row r="4" spans="1:65" ht="30.75" thickBot="1" x14ac:dyDescent="0.3">
      <c r="A4" s="78" t="s">
        <v>78</v>
      </c>
      <c r="B4" s="79" t="s">
        <v>125</v>
      </c>
      <c r="C4" s="79" t="s">
        <v>29</v>
      </c>
      <c r="D4" s="79" t="s">
        <v>30</v>
      </c>
      <c r="E4" s="80" t="s">
        <v>79</v>
      </c>
      <c r="F4" s="91"/>
      <c r="G4" s="71" t="s">
        <v>0</v>
      </c>
      <c r="H4" s="92"/>
      <c r="I4" s="93" t="s">
        <v>124</v>
      </c>
      <c r="J4" s="79" t="s">
        <v>29</v>
      </c>
      <c r="K4" s="79" t="s">
        <v>30</v>
      </c>
      <c r="L4" s="94" t="s">
        <v>79</v>
      </c>
      <c r="M4" s="94" t="s">
        <v>81</v>
      </c>
      <c r="N4" s="94" t="s">
        <v>82</v>
      </c>
      <c r="O4" s="163"/>
      <c r="P4" s="163"/>
      <c r="Q4" s="169" t="s">
        <v>162</v>
      </c>
      <c r="R4" s="169"/>
      <c r="S4" s="169"/>
      <c r="T4" s="14" t="s">
        <v>121</v>
      </c>
      <c r="U4" s="14" t="s">
        <v>148</v>
      </c>
      <c r="V4" s="14" t="s">
        <v>149</v>
      </c>
      <c r="W4" s="14" t="s">
        <v>150</v>
      </c>
      <c r="X4" s="14" t="s">
        <v>155</v>
      </c>
      <c r="Y4" s="14" t="s">
        <v>144</v>
      </c>
      <c r="Z4" s="14" t="s">
        <v>145</v>
      </c>
      <c r="AA4" s="14" t="s">
        <v>146</v>
      </c>
      <c r="AB4" s="14" t="s">
        <v>147</v>
      </c>
      <c r="AC4" s="14" t="s">
        <v>156</v>
      </c>
      <c r="AD4" s="14" t="s">
        <v>157</v>
      </c>
      <c r="AE4" s="81" t="s">
        <v>33</v>
      </c>
      <c r="AF4" s="81" t="s">
        <v>34</v>
      </c>
      <c r="AG4" s="81" t="s">
        <v>83</v>
      </c>
      <c r="AH4" s="95" t="s">
        <v>140</v>
      </c>
      <c r="AI4" s="95" t="s">
        <v>141</v>
      </c>
      <c r="AJ4" s="95" t="s">
        <v>142</v>
      </c>
      <c r="AK4" s="95" t="s">
        <v>143</v>
      </c>
      <c r="AL4" s="95" t="s">
        <v>139</v>
      </c>
      <c r="AM4" s="95"/>
      <c r="AN4" s="14" t="s">
        <v>125</v>
      </c>
      <c r="AO4" s="14" t="s">
        <v>124</v>
      </c>
      <c r="AP4" s="153"/>
      <c r="AQ4" s="153"/>
      <c r="AR4" s="16" t="s">
        <v>1</v>
      </c>
      <c r="AS4" s="16" t="s">
        <v>2</v>
      </c>
      <c r="AT4" s="16" t="s">
        <v>1</v>
      </c>
      <c r="AU4" s="16" t="s">
        <v>2</v>
      </c>
      <c r="AV4" s="153"/>
      <c r="AW4" s="28" t="s">
        <v>109</v>
      </c>
      <c r="AX4" s="28" t="s">
        <v>110</v>
      </c>
      <c r="AY4" s="28" t="s">
        <v>111</v>
      </c>
      <c r="AZ4" s="28" t="s">
        <v>112</v>
      </c>
      <c r="BA4" s="66" t="s">
        <v>113</v>
      </c>
      <c r="BB4" s="66" t="s">
        <v>113</v>
      </c>
      <c r="BC4" s="66" t="s">
        <v>117</v>
      </c>
      <c r="BD4" s="66" t="s">
        <v>118</v>
      </c>
      <c r="BE4" s="66"/>
      <c r="BF4" s="66"/>
      <c r="BG4" s="14" t="s">
        <v>30</v>
      </c>
      <c r="BH4" s="14" t="s">
        <v>49</v>
      </c>
      <c r="BI4" s="14" t="str">
        <f>BG4&amp;BH4</f>
        <v>BW</v>
      </c>
      <c r="BJ4" s="14" t="s">
        <v>85</v>
      </c>
      <c r="BL4" s="14" t="s">
        <v>165</v>
      </c>
      <c r="BM4" s="14">
        <v>-3</v>
      </c>
    </row>
    <row r="5" spans="1:65" ht="15.75" thickBot="1" x14ac:dyDescent="0.3">
      <c r="A5" s="96"/>
      <c r="B5" s="38" t="s">
        <v>4</v>
      </c>
      <c r="C5" s="97"/>
      <c r="D5" s="98"/>
      <c r="E5" s="99"/>
      <c r="G5" s="67" t="str">
        <f>IF(Dashboard!N5="","",Dashboard!N5)</f>
        <v>P</v>
      </c>
      <c r="I5" s="96" t="s">
        <v>7</v>
      </c>
      <c r="J5" s="97"/>
      <c r="K5" s="98"/>
      <c r="L5" s="38"/>
      <c r="M5" s="38"/>
      <c r="N5" s="159" t="s">
        <v>158</v>
      </c>
      <c r="O5" s="26"/>
      <c r="P5" s="26"/>
      <c r="Q5" s="170"/>
      <c r="R5" s="170">
        <f>S5</f>
        <v>0</v>
      </c>
      <c r="S5" s="170">
        <f>IFERROR(VLOOKUP(Q5,$BL$3:$BM$16,2,FALSE),0)</f>
        <v>0</v>
      </c>
      <c r="AE5" s="26"/>
      <c r="AF5" s="26"/>
      <c r="AG5" s="26"/>
      <c r="AL5" s="14" t="str">
        <f t="shared" ref="AL5:AL9" si="0">IF(OR(AE5="Y",AF5="Y",AG5="Y"),"T","")</f>
        <v/>
      </c>
      <c r="AN5" s="14" t="str">
        <f t="shared" ref="AN5:AN9" si="1">IF(AE5="Y","T-C",IF(AF5="Y","T-B",IF(AG5="Y","T-T","PD")))</f>
        <v>PD</v>
      </c>
      <c r="AO5" s="14" t="s">
        <v>7</v>
      </c>
      <c r="AP5" s="14">
        <f>IF(Dashboard!N5="P",1,"")</f>
        <v>1</v>
      </c>
      <c r="AQ5" s="14" t="str">
        <f>IF(Dashboard!N5="B",1,"")</f>
        <v/>
      </c>
      <c r="BG5" s="14" t="s">
        <v>30</v>
      </c>
      <c r="BH5" s="14" t="s">
        <v>48</v>
      </c>
      <c r="BI5" s="14" t="str">
        <f t="shared" ref="BI5:BI7" si="2">BG5&amp;BH5</f>
        <v>BL</v>
      </c>
      <c r="BJ5" s="14" t="s">
        <v>89</v>
      </c>
      <c r="BL5" s="14" t="s">
        <v>166</v>
      </c>
      <c r="BM5" s="14">
        <v>-1</v>
      </c>
    </row>
    <row r="6" spans="1:65" ht="15.75" thickBot="1" x14ac:dyDescent="0.3">
      <c r="A6" s="85"/>
      <c r="B6" s="38" t="str">
        <f t="shared" ref="B6:B10" si="3">IF(G5="","",IF(AN5=AN6,"",AN6))</f>
        <v/>
      </c>
      <c r="C6" s="100"/>
      <c r="D6" s="101"/>
      <c r="E6" s="84"/>
      <c r="G6" s="67" t="str">
        <f>IF(Dashboard!N6="","",Dashboard!N6)</f>
        <v>P</v>
      </c>
      <c r="I6" s="96" t="str">
        <f t="shared" ref="I6:I10" si="4">IF(AO5=AO6,"",AO6)</f>
        <v/>
      </c>
      <c r="J6" s="100"/>
      <c r="K6" s="101"/>
      <c r="L6" s="26"/>
      <c r="M6" s="26"/>
      <c r="N6" s="160" t="s">
        <v>158</v>
      </c>
      <c r="O6" s="26"/>
      <c r="P6" s="26"/>
      <c r="Q6" s="170"/>
      <c r="R6" s="170">
        <f>R5+S5</f>
        <v>0</v>
      </c>
      <c r="S6" s="170">
        <f>IFERROR(VLOOKUP(Q5&amp;Q6,$BL$3:$BM$16,2,FALSE),0)</f>
        <v>0</v>
      </c>
      <c r="AE6" s="26"/>
      <c r="AF6" s="26"/>
      <c r="AG6" s="26"/>
      <c r="AL6" s="14" t="str">
        <f t="shared" si="0"/>
        <v/>
      </c>
      <c r="AN6" s="14" t="str">
        <f t="shared" si="1"/>
        <v>PD</v>
      </c>
      <c r="AO6" s="14" t="str">
        <f t="shared" ref="AO6:AO9" si="5">IF(G5="","",IF(AE6="Y","T-C",IF(AF6="Y","T-B",IF(AG6="Y","T-T",IF(AO5="TG","TG",IF(G5="","",IF(AE6="Y","T-C",IF(AF6="Y","T-B",IF(AG6="Y","T-T",IF(AO5="TG","TG",IF(OR(AND(AO5="T-T",AO4="T-T",L4&amp;L5="LL"),AND(OR(AO5="T-B",AO5="T-C"),L5="L")),"TG",AO5)))))))))))</f>
        <v>TG</v>
      </c>
      <c r="AP6" s="14">
        <f>IF(Dashboard!N6="P",IF(AP5="",1,AP5+1),"")</f>
        <v>2</v>
      </c>
      <c r="AQ6" s="14" t="str">
        <f>IF(Dashboard!N6="B",IF(AQ5="",1,AQ5+1),"")</f>
        <v/>
      </c>
      <c r="BG6" s="14" t="s">
        <v>85</v>
      </c>
      <c r="BH6" s="14" t="s">
        <v>49</v>
      </c>
      <c r="BI6" s="14" t="str">
        <f t="shared" si="2"/>
        <v>L5W</v>
      </c>
      <c r="BJ6" s="14" t="s">
        <v>90</v>
      </c>
      <c r="BL6" s="14" t="s">
        <v>164</v>
      </c>
      <c r="BM6" s="14">
        <v>-1</v>
      </c>
    </row>
    <row r="7" spans="1:65" ht="15.75" thickBot="1" x14ac:dyDescent="0.3">
      <c r="A7" s="85"/>
      <c r="B7" s="38" t="str">
        <f t="shared" si="3"/>
        <v/>
      </c>
      <c r="C7" s="100"/>
      <c r="D7" s="101"/>
      <c r="E7" s="84"/>
      <c r="G7" s="67" t="str">
        <f>IF(Dashboard!N7="","",Dashboard!N7)</f>
        <v>P</v>
      </c>
      <c r="I7" s="96" t="str">
        <f t="shared" si="4"/>
        <v/>
      </c>
      <c r="J7" s="100"/>
      <c r="K7" s="101"/>
      <c r="L7" s="26"/>
      <c r="M7" s="26"/>
      <c r="N7" s="160" t="s">
        <v>158</v>
      </c>
      <c r="O7" s="26"/>
      <c r="P7" s="26"/>
      <c r="Q7" s="170"/>
      <c r="R7" s="170">
        <f>IF(G7="","",IF(R6+S7&gt;=10,10,IF(R6+S7&lt;=-10,-10,R6+S7)))</f>
        <v>0</v>
      </c>
      <c r="S7" s="170">
        <f>IFERROR(VLOOKUP(Q5&amp;Q6&amp;Q7,$BL$3:$BM$16,2,FALSE),0)</f>
        <v>0</v>
      </c>
      <c r="AE7" s="26"/>
      <c r="AF7" s="26"/>
      <c r="AG7" s="26"/>
      <c r="AL7" s="14" t="str">
        <f t="shared" si="0"/>
        <v/>
      </c>
      <c r="AN7" s="14" t="str">
        <f t="shared" si="1"/>
        <v>PD</v>
      </c>
      <c r="AO7" s="14" t="str">
        <f t="shared" si="5"/>
        <v>TG</v>
      </c>
      <c r="AP7" s="14">
        <f>IF(Dashboard!N7="P",IF(AP6="",1,AP6+1),"")</f>
        <v>3</v>
      </c>
      <c r="AQ7" s="14" t="str">
        <f>IF(Dashboard!N7="B",IF(AQ6="",1,AQ6+1),"")</f>
        <v/>
      </c>
      <c r="BG7" s="14" t="s">
        <v>90</v>
      </c>
      <c r="BH7" s="14" t="s">
        <v>49</v>
      </c>
      <c r="BI7" s="14" t="str">
        <f t="shared" si="2"/>
        <v>L6W</v>
      </c>
      <c r="BJ7" s="14" t="s">
        <v>91</v>
      </c>
      <c r="BL7" s="14" t="s">
        <v>167</v>
      </c>
      <c r="BM7" s="14">
        <v>6</v>
      </c>
    </row>
    <row r="8" spans="1:65" ht="15.75" thickBot="1" x14ac:dyDescent="0.3">
      <c r="A8" s="85"/>
      <c r="B8" s="38" t="str">
        <f t="shared" si="3"/>
        <v/>
      </c>
      <c r="C8" s="100"/>
      <c r="D8" s="101"/>
      <c r="E8" s="84"/>
      <c r="G8" s="67" t="str">
        <f>IF(Dashboard!N8="","",Dashboard!N8)</f>
        <v>P</v>
      </c>
      <c r="I8" s="96" t="str">
        <f t="shared" si="4"/>
        <v/>
      </c>
      <c r="J8" s="100"/>
      <c r="K8" s="101"/>
      <c r="L8" s="26"/>
      <c r="M8" s="26"/>
      <c r="N8" s="160" t="s">
        <v>158</v>
      </c>
      <c r="O8" s="26"/>
      <c r="P8" s="26"/>
      <c r="Q8" s="170"/>
      <c r="R8" s="170">
        <f t="shared" ref="R8:R71" si="6">IF(G8="","",IF(R7+S8&gt;=10,10,IF(R7+S8&lt;=-10,-10,R7+S8)))</f>
        <v>0</v>
      </c>
      <c r="S8" s="170">
        <f t="shared" ref="S8:S71" si="7">IFERROR(VLOOKUP(Q6&amp;Q7&amp;Q8,$BL$3:$BM$16,2,FALSE),0)</f>
        <v>0</v>
      </c>
      <c r="AE8" s="26"/>
      <c r="AF8" s="26"/>
      <c r="AG8" s="26"/>
      <c r="AL8" s="14" t="str">
        <f t="shared" si="0"/>
        <v/>
      </c>
      <c r="AN8" s="14" t="str">
        <f t="shared" si="1"/>
        <v>PD</v>
      </c>
      <c r="AO8" s="14" t="str">
        <f t="shared" si="5"/>
        <v>TG</v>
      </c>
      <c r="AP8" s="14">
        <f>IF(Dashboard!N8="P",IF(AP7="",1,AP7+1),"")</f>
        <v>4</v>
      </c>
      <c r="AQ8" s="14" t="str">
        <f>IF(Dashboard!N8="B",IF(AQ7="",1,AQ7+1),"")</f>
        <v/>
      </c>
      <c r="BG8" s="14" t="s">
        <v>91</v>
      </c>
      <c r="BH8" s="14" t="s">
        <v>49</v>
      </c>
      <c r="BI8" s="14" t="str">
        <f t="shared" ref="BI8:BI11" si="8">BG8&amp;BH8</f>
        <v>L7W</v>
      </c>
      <c r="BJ8" s="14" t="s">
        <v>92</v>
      </c>
      <c r="BL8" s="14" t="s">
        <v>168</v>
      </c>
      <c r="BM8" s="14">
        <v>3</v>
      </c>
    </row>
    <row r="9" spans="1:65" ht="15.75" thickBot="1" x14ac:dyDescent="0.3">
      <c r="A9" s="87"/>
      <c r="B9" s="38" t="str">
        <f t="shared" si="3"/>
        <v/>
      </c>
      <c r="C9" s="102"/>
      <c r="D9" s="103"/>
      <c r="E9" s="88"/>
      <c r="G9" s="67" t="str">
        <f>IF(Dashboard!N9="","",Dashboard!N9)</f>
        <v>P</v>
      </c>
      <c r="I9" s="96" t="str">
        <f t="shared" si="4"/>
        <v/>
      </c>
      <c r="J9" s="102"/>
      <c r="K9" s="103"/>
      <c r="L9" s="27"/>
      <c r="M9" s="27">
        <v>0</v>
      </c>
      <c r="N9" s="161" t="s">
        <v>158</v>
      </c>
      <c r="O9" s="26"/>
      <c r="P9" s="26"/>
      <c r="Q9" s="170"/>
      <c r="R9" s="170">
        <f t="shared" si="6"/>
        <v>0</v>
      </c>
      <c r="S9" s="170">
        <f t="shared" si="7"/>
        <v>0</v>
      </c>
      <c r="AE9" s="26"/>
      <c r="AF9" s="26"/>
      <c r="AG9" s="26"/>
      <c r="AL9" s="14" t="str">
        <f t="shared" si="0"/>
        <v/>
      </c>
      <c r="AN9" s="14" t="str">
        <f t="shared" si="1"/>
        <v>PD</v>
      </c>
      <c r="AO9" s="14" t="str">
        <f t="shared" si="5"/>
        <v>TG</v>
      </c>
      <c r="AP9" s="14">
        <f>IF(Dashboard!N9="P",IF(AP8="",1,AP8+1),"")</f>
        <v>5</v>
      </c>
      <c r="AQ9" s="14" t="str">
        <f>IF(Dashboard!N9="B",IF(AQ8="",1,AQ8+1),"")</f>
        <v/>
      </c>
      <c r="AX9" s="14" t="s">
        <v>151</v>
      </c>
      <c r="AZ9" s="14" t="s">
        <v>152</v>
      </c>
      <c r="BA9" s="14" t="s">
        <v>153</v>
      </c>
      <c r="BB9" s="14" t="s">
        <v>154</v>
      </c>
      <c r="BG9" s="14" t="s">
        <v>92</v>
      </c>
      <c r="BH9" s="14" t="s">
        <v>49</v>
      </c>
      <c r="BI9" s="14" t="str">
        <f t="shared" si="8"/>
        <v>L8W</v>
      </c>
      <c r="BJ9" s="14" t="s">
        <v>93</v>
      </c>
      <c r="BL9" s="14" t="s">
        <v>169</v>
      </c>
      <c r="BM9" s="14">
        <v>1</v>
      </c>
    </row>
    <row r="10" spans="1:65" ht="15.75" thickBot="1" x14ac:dyDescent="0.3">
      <c r="A10" s="96" t="str">
        <f>IF(G9="","",IF(AND(D10="",K10=""),"P"&amp;(Y10+AA10),IF(AND(C10="",J10=""),"B"&amp;(Z10+AB10),IF(AND(C10="",K10=""),IF(Z10&gt;AA10,"B"&amp;(Z10-AA10),IF(Z10=AA10,"NB","P"&amp;(AA10-Z10))),IF(AND(D10="",J10=""),IF(Y10&gt;AB10,"P"&amp;(Y10-AB10),IF(Y10=AB10,"NB","B"&amp;(AB10-Y10))))))))</f>
        <v>P2</v>
      </c>
      <c r="B10" s="38" t="str">
        <f t="shared" si="3"/>
        <v>T-B</v>
      </c>
      <c r="C10" s="97" t="str">
        <f>IF(G9="","",IF(AN10="PD",IF(AV10="P",AX10,""),AH10))</f>
        <v>B</v>
      </c>
      <c r="D10" s="98" t="str">
        <f>IF(G9="","",IF(AN10="PD",IF(AV10="B",AX10,""),AI10))</f>
        <v/>
      </c>
      <c r="E10" s="99" t="str">
        <f>IF(G10="","",IF(G10="P",IF(C10="","L","W"),IF(D10="","L","W")))</f>
        <v>L</v>
      </c>
      <c r="G10" s="67" t="str">
        <f>IF(Dashboard!N10="","",Dashboard!N10)</f>
        <v>B</v>
      </c>
      <c r="I10" s="96" t="str">
        <f t="shared" si="4"/>
        <v>T-B</v>
      </c>
      <c r="J10" s="104" t="str">
        <f>IF(G9="","",IF(AND(C10=AC10,LEFT(AC10)="L",REPLACE(AC10,1,1,"")&gt;=5),"L"&amp;(REPLACE(AC10,1,1,"")-3),AC10))</f>
        <v>B</v>
      </c>
      <c r="K10" s="105" t="str">
        <f>IF(G9="","",IF(AND(D10=AD10,LEFT(AD10)="L",REPLACE(AD10,1,1,"")&gt;=5),"L"&amp;(REPLACE(AD10,1,1,"")-3),AD10))</f>
        <v/>
      </c>
      <c r="L10" s="89" t="str">
        <f>IF(G10="","",IF(G10="P",IF(J10="","L","W"),IF(K10="","L","W")))</f>
        <v>L</v>
      </c>
      <c r="M10" s="89">
        <f t="shared" ref="M10:M41" si="9">IF(G10="","",IF(L10="W",0+BB10,0-BB10)+IF(E10="W",0+BA10,0-BA10)+IF(T10="S",0,M9))</f>
        <v>-2</v>
      </c>
      <c r="N10" s="162" t="str">
        <f>IF(G9="","",IF(T10="S","",IF(M10&gt;0,M10,IF(X10="R",M10,""))))</f>
        <v/>
      </c>
      <c r="O10" s="164">
        <f>IF(G10="","",IF(A10="NB",O9,IF(N10="",SUM($N$5:$N10)+M10,SUM($N$5:$N10))))</f>
        <v>-2</v>
      </c>
      <c r="P10" s="164">
        <f>IF(G10="","",IF(L10="W",0+BB10,0-BB10)+IF(E10="W",0+BA10,0-BA10))</f>
        <v>-2</v>
      </c>
      <c r="Q10" s="171" t="str">
        <f>IF(G10="","",IF(O10&gt;0,"W",IF(O10&lt;0,"L","")))</f>
        <v>L</v>
      </c>
      <c r="R10" s="170">
        <f t="shared" si="6"/>
        <v>-1</v>
      </c>
      <c r="S10" s="170">
        <f t="shared" si="7"/>
        <v>-1</v>
      </c>
      <c r="T10" s="14" t="s">
        <v>122</v>
      </c>
      <c r="U10" s="14">
        <f>IF(G10="","",IF(T10="S",1,U9+1))</f>
        <v>1</v>
      </c>
      <c r="V10" s="106" t="str">
        <f>IF(G10="","",(IF(AND(E9&amp;E10="WW",OR(T9&amp;T10="SC",T9&amp;T10="CC")),"Y",IF(AND(E8&amp;E9&amp;E10="WLW",AX10&lt;&gt;"B",OR(E8&amp;E9&amp;E10="SCC",E8&amp;E9&amp;E10="CCC")),"Y","N"))))</f>
        <v>N</v>
      </c>
      <c r="W10" s="14" t="str">
        <f>IF(G10="","",IF(AND(L9&amp;L10="WW",OR(T9&amp;T10="SC",T9&amp;T10="CC")),"Y",IF(AND(L8&amp;L9&amp;L10="WLW",AZ10&lt;&gt;"B",OR(T8&amp;T9&amp;T10="SCC",T8&amp;T9&amp;T10="CCC")),"Y","N")))</f>
        <v>N</v>
      </c>
      <c r="X10" s="14" t="str">
        <f>IF(G10="","",IF(AND(M10&lt;0,U10&gt;2,M10&gt;=(2-U10)),"R","N"))</f>
        <v>N</v>
      </c>
      <c r="Y10" s="14">
        <f>IF(G10="","",IF(C10="B",1,IF(REPLACE(C10,1,1,"")="",0,REPLACE(C10,1,1,""))))</f>
        <v>1</v>
      </c>
      <c r="Z10" s="14">
        <f>IF(G10="","",IF(D10="B",1,IF(REPLACE(D10,1,1,"")="",0,REPLACE(D10,1,1,""))))</f>
        <v>0</v>
      </c>
      <c r="AA10" s="14">
        <f>IF(G10="","",IF(J10="B",1,IF(REPLACE(J10,1,1,"")="",0,REPLACE(J10,1,1,""))))</f>
        <v>1</v>
      </c>
      <c r="AB10" s="14">
        <f>IF(G10="","",IF(K10="B",1,IF(REPLACE(K10,1,1,"")="",0,REPLACE(K10,1,1,""))))</f>
        <v>0</v>
      </c>
      <c r="AC10" s="14" t="str">
        <f>IF(G9="","",IF(AO10="TG",IF(G8="P","",AZ10),AJ10))</f>
        <v>B</v>
      </c>
      <c r="AD10" s="14" t="str">
        <f>IF(G9="","",IF(AO10="TG",IF(G8="B","",AZ10),AK10))</f>
        <v/>
      </c>
      <c r="AE10" s="46" t="str">
        <f>IF(G10="","",IF(AR10="10101","Y",IF(AS10="10101","Y","N")))</f>
        <v>N</v>
      </c>
      <c r="AF10" s="46" t="str">
        <f>IF(G10="","",IF(AR10="12345","Y",IF(AS10="12345","Y","N")))</f>
        <v>Y</v>
      </c>
      <c r="AG10" s="46" t="str">
        <f>IF(G10="","",IF(AT10="120012","Y",IF(AU10="120012","Y","N")))</f>
        <v>N</v>
      </c>
      <c r="AH10" s="90" t="str">
        <f>IF(AN10="T-T",IF(G8="B",AX10,""),IF(AN10="T-C",IF(G9="B",AX10,""),IF(AN10="T-B",IF(G9="P",AX10,""),"")))</f>
        <v>B</v>
      </c>
      <c r="AI10" s="90" t="str">
        <f>IF(AN10="T-T",IF(G8="P",AX10,""),IF(AN10="T-C",IF(G9="P",AX10,""),IF(AN10="T-B",IF(G9="B",AX10,""),"")))</f>
        <v/>
      </c>
      <c r="AJ10" s="90" t="str">
        <f>IF(AN10="T-T",IF(G8="B",AZ10,""),IF(AN10="T-C",IF(G9="B",AZ10,""),IF(AN10="T-B",IF(G9="P",AZ10,""),"")))</f>
        <v>B</v>
      </c>
      <c r="AK10" s="90" t="str">
        <f>IF(AN10="T-T",IF(G8="P",AZ10,""),IF(AN10="T-C",IF(G9="P",AZ10,""),IF(AN10="T-B",IF(G9="B",AZ10,""),"")))</f>
        <v/>
      </c>
      <c r="AN10" s="14" t="str">
        <f>IF(G9="","",IF(AE10="Y","T-C",IF(AF10="Y","T-B",IF(AG10="Y","T-T",IF(AN9="PD","PD",IF(OR(AND(AN9="T-T",AN8="T-T",L8&amp;L9="LL"),AND(OR(AN9="T-B",AN9="T-C"),L9="L")),"PD",AN9))))))</f>
        <v>T-B</v>
      </c>
      <c r="AO10" s="14" t="str">
        <f>IF(G9="","",IF(AE10="Y","T-C",IF(AF10="Y","T-B",IF(AG10="Y","T-T",IF(AO9="TG","TG",IF(G9="","",IF(AE10="Y","T-C",IF(AF10="Y","T-B",IF(AG10="Y","T-T",IF(AO9="TG","TG",IF(OR(AND(AO9="T-T",AO8="T-T",L8&amp;L9="LL"),AND(OR(AO9="T-B",AO9="T-C"),L9="L")),"TG",AO9)))))))))))</f>
        <v>T-B</v>
      </c>
      <c r="AP10" s="14" t="str">
        <f>IF(Dashboard!N10="P",IF(AP9="",1,AP9+1),"")</f>
        <v/>
      </c>
      <c r="AQ10" s="14">
        <f>IF(Dashboard!N10="B",IF(AQ9="",1,AQ9+1),"")</f>
        <v>1</v>
      </c>
      <c r="AR10" s="14" t="str">
        <f t="shared" ref="AR10:AS25" si="10">IF(AP5="",0,AP5)&amp;IF(AP6="",0,AP6)&amp;IF(AP7="",0,AP7)&amp;IF(AP8="",0,AP8)&amp;IF(AP9="",0,AP9)</f>
        <v>12345</v>
      </c>
      <c r="AS10" s="14" t="str">
        <f t="shared" si="10"/>
        <v>00000</v>
      </c>
      <c r="AV10" s="14" t="str">
        <f>IF(COUNTBLANK(AP5:AP9)&gt;2,"B","P")</f>
        <v>P</v>
      </c>
      <c r="AW10" s="14" t="str">
        <f>IF(C9="",D9,C9)&amp;E9</f>
        <v/>
      </c>
      <c r="AX10" s="14" t="str">
        <f>IF(OR(T10="S",V9="Y"),"B",IFERROR(VLOOKUP(AW10,$BI$3:$BJ$100,2,FALSE),""))</f>
        <v>B</v>
      </c>
      <c r="AY10" s="14" t="str">
        <f>IF(J9="",K9,J9)&amp;L9</f>
        <v/>
      </c>
      <c r="AZ10" s="14" t="str">
        <f>IF(T10="S","B",IFERROR(VLOOKUP(AY10,$BI$3:$BJ$100,2,FALSE),""))</f>
        <v>B</v>
      </c>
      <c r="BA10" s="14">
        <f>IF(AX10="","",(IF(REPLACE(AX10,1,1,"")="",1,REPLACE(AX10,1,1,""))))</f>
        <v>1</v>
      </c>
      <c r="BB10" s="14">
        <f>IF(REPLACE(AZ10, 1, 1, "")="",1,REPLACE(AZ10, 1, 1, ""))</f>
        <v>1</v>
      </c>
      <c r="BG10" s="14" t="s">
        <v>93</v>
      </c>
      <c r="BH10" s="14" t="s">
        <v>49</v>
      </c>
      <c r="BI10" s="14" t="str">
        <f t="shared" si="8"/>
        <v>L9W</v>
      </c>
      <c r="BJ10" s="14" t="s">
        <v>94</v>
      </c>
      <c r="BL10" s="14" t="s">
        <v>170</v>
      </c>
      <c r="BM10" s="14">
        <v>1</v>
      </c>
    </row>
    <row r="11" spans="1:65" ht="15.75" thickBot="1" x14ac:dyDescent="0.3">
      <c r="A11" s="96" t="str">
        <f>IF(G10="","",IF(AND(D11="",K11=""),"P"&amp;(Y11+AA11),IF(AND(C11="",J11=""),"B"&amp;(Z11+AB11),IF(AND(C11="",K11=""),IF(Z11&gt;AA11,"B"&amp;(Z11-AA11),IF(Z11=AA11,"NB","P"&amp;(AA11-Z11))),IF(AND(D11="",J11=""),IF(Y11&gt;AB11,"P"&amp;(Y11-AB11),IF(Y11=AB11,"NB","B"&amp;(AB11-Y11))))))))</f>
        <v>NB</v>
      </c>
      <c r="B11" s="38" t="str">
        <f>IF(G10="","",IF(AN10=AN11,"",AN11))</f>
        <v>PD</v>
      </c>
      <c r="C11" s="97" t="str">
        <f>IF(G10="","",IF(AN11="PD",IF(AV11="P",AX11,""),AH11))</f>
        <v>F2</v>
      </c>
      <c r="D11" s="98" t="str">
        <f>IF(G10="","",IF(AN11="PD",IF(AV11="B",AX11,""),AI11))</f>
        <v/>
      </c>
      <c r="E11" s="99" t="str">
        <f t="shared" ref="E11" si="11">IF(G11="","",IF(G11="P",IF(C11="","L","W"),IF(D11="","L","W")))</f>
        <v>L</v>
      </c>
      <c r="G11" s="67" t="str">
        <f>IF(Dashboard!N11="","",Dashboard!N11)</f>
        <v>B</v>
      </c>
      <c r="I11" s="96" t="str">
        <f>IF(AO10=AO11,"",AO11)</f>
        <v>TG</v>
      </c>
      <c r="J11" s="104" t="str">
        <f>IF(G10="","",IF(AND(C11=AC11,LEFT(AC11)="L",REPLACE(AC11,1,1,"")&gt;=5),"L"&amp;(REPLACE(AC11,1,1,"")-3),AC11))</f>
        <v/>
      </c>
      <c r="K11" s="105" t="str">
        <f>IF(G10="","",IF(AND(D11=AD11,LEFT(AD11)="L",REPLACE(AD11,1,1,"")&gt;=5),"L"&amp;(REPLACE(AD11,1,1,"")-3),AD11))</f>
        <v>F2</v>
      </c>
      <c r="L11" s="89" t="str">
        <f t="shared" ref="L11:L44" si="12">IF(G11="","",IF(G11="P",IF(J11="","L","W"),IF(K11="","L","W")))</f>
        <v>W</v>
      </c>
      <c r="M11" s="89">
        <f t="shared" si="9"/>
        <v>-2</v>
      </c>
      <c r="N11" s="162" t="str">
        <f>IF(G10="","",IF(T11="S","",IF(M11&gt;0,M11,IF(X11="R",M11,""))))</f>
        <v/>
      </c>
      <c r="O11" s="164">
        <f>IF(G11="","",IF(A11="NB",O10,IF(N11="",SUM($N$5:$N11)+M11,SUM($N$5:$N11))))</f>
        <v>-2</v>
      </c>
      <c r="P11" s="164">
        <f t="shared" ref="P11:P74" si="13">IF(G11="","",IF(L11="W",0+BB11,0-BB11)+IF(E11="W",0+BA11,0-BA11))</f>
        <v>0</v>
      </c>
      <c r="Q11" s="171" t="str">
        <f t="shared" ref="Q11:Q74" si="14">IF(G11="","",IF(O11&gt;0,"W",IF(O11&lt;0,"L","")))</f>
        <v>L</v>
      </c>
      <c r="R11" s="170">
        <f t="shared" si="6"/>
        <v>-4</v>
      </c>
      <c r="S11" s="170">
        <f t="shared" si="7"/>
        <v>-3</v>
      </c>
      <c r="T11" s="14" t="str">
        <f>IF(G10="","",IF(X10="R","S",IF(T10="S","C",IF(M10&gt;0,"S","C"))))</f>
        <v>C</v>
      </c>
      <c r="U11" s="14">
        <f>IF(G11="","",IF(T11="S",1,U10+1))</f>
        <v>2</v>
      </c>
      <c r="V11" s="106" t="str">
        <f>IF(G11="","",(IF(AND(E10&amp;E11="WW",OR(T10&amp;T11="SC",T10&amp;T11="CC")),"Y",IF(AND(E9&amp;E10&amp;E11="WLW",AX11&lt;&gt;"B",OR(E9&amp;E10&amp;E11="SCC",E9&amp;E10&amp;E11="CCC")),"Y","N"))))</f>
        <v>N</v>
      </c>
      <c r="W11" s="14" t="str">
        <f>IF(G11="","",IF(AND(L10&amp;L11="WW",OR(T10&amp;T11="SC",T10&amp;T11="CC")),"Y",IF(AND(L9&amp;L10&amp;L11="WLW",AZ11&lt;&gt;"B",OR(T9&amp;T10&amp;T11="SCC",T9&amp;T10&amp;T11="CCC")),"Y","N")))</f>
        <v>N</v>
      </c>
      <c r="X11" s="14" t="str">
        <f>IF(G11="","",IF(AND(M11&lt;0,U11&gt;2,M11&gt;=(2-U11)),"R","N"))</f>
        <v>N</v>
      </c>
      <c r="Y11" s="14" t="str">
        <f>IF(G11="","",IF(C11="B",1,IF(REPLACE(C11,1,1,"")="",0,REPLACE(C11,1,1,""))))</f>
        <v>2</v>
      </c>
      <c r="Z11" s="14">
        <f>IF(G11="","",IF(D11="B",1,IF(REPLACE(D11,1,1,"")="",0,REPLACE(D11,1,1,""))))</f>
        <v>0</v>
      </c>
      <c r="AA11" s="14">
        <f>IF(G11="","",IF(J11="B",1,IF(REPLACE(J11,1,1,"")="",0,REPLACE(J11,1,1,""))))</f>
        <v>0</v>
      </c>
      <c r="AB11" s="14" t="str">
        <f>IF(G11="","",IF(K11="B",1,IF(REPLACE(K11,1,1,"")="",0,REPLACE(K11,1,1,""))))</f>
        <v>2</v>
      </c>
      <c r="AC11" s="14" t="str">
        <f>IF(G10="","",IF(AO11="TG",IF(G9="P","",AZ11),AJ11))</f>
        <v/>
      </c>
      <c r="AD11" s="14" t="str">
        <f>IF(G10="","",IF(AO11="TG",IF(G9="B","",AZ11),AK11))</f>
        <v>F2</v>
      </c>
      <c r="AE11" s="46" t="str">
        <f t="shared" ref="AE11:AE74" si="15">IF(G11="","",IF(AR11="10101","Y",IF(AS11="10101","Y","N")))</f>
        <v>N</v>
      </c>
      <c r="AF11" s="46" t="str">
        <f t="shared" ref="AF11:AF74" si="16">IF(G11="","",IF(AR11="12345","Y",IF(AS11="12345","Y","N")))</f>
        <v>N</v>
      </c>
      <c r="AG11" s="46" t="str">
        <f t="shared" ref="AG11:AG74" si="17">IF(G11="","",IF(AT11="120012","Y",IF(AU11="120012","Y","N")))</f>
        <v>N</v>
      </c>
      <c r="AH11" s="90" t="str">
        <f>IF(AN11="T-T",IF(G9="B",AX11,""),IF(AN11="T-C",IF(G10="B",AX11,""),IF(AN11="T-B",IF(G10="P",AX11,""),"")))</f>
        <v/>
      </c>
      <c r="AI11" s="90" t="str">
        <f>IF(AN11="T-T",IF(G9="P",AX11,""),IF(AN11="T-C",IF(G10="P",AX11,""),IF(AN11="T-B",IF(G10="B",AX11,""),"")))</f>
        <v/>
      </c>
      <c r="AJ11" s="90" t="str">
        <f>IF(AN11="T-T",IF(G9="B",AZ11,""),IF(AN11="T-C",IF(G10="B",AZ11,""),IF(AN11="T-B",IF(G10="P",AZ11,""),"")))</f>
        <v/>
      </c>
      <c r="AK11" s="90" t="str">
        <f>IF(AN11="T-T",IF(G9="P",AZ11,""),IF(AN11="T-C",IF(G10="P",AZ11,""),IF(AN11="T-B",IF(G10="B",AZ11,""),"")))</f>
        <v/>
      </c>
      <c r="AN11" s="14" t="str">
        <f>IF(G10="","",IF(AE11="Y","T-C",IF(AF11="Y","T-B",IF(AG11="Y","T-T",IF(AN10="PD","PD",IF(OR(AND(AN10="T-T",AN9="T-T",L9&amp;L10="LL"),AND(OR(AN10="T-B",AN10="T-C"),L10="L")),"PD",AN10))))))</f>
        <v>PD</v>
      </c>
      <c r="AO11" s="14" t="str">
        <f>IF(G10="","",IF(AE11="Y","T-C",IF(AF11="Y","T-B",IF(AG11="Y","T-T",IF(AO10="TG","TG",IF(G10="","",IF(AE11="Y","T-C",IF(AF11="Y","T-B",IF(AG11="Y","T-T",IF(AO10="TG","TG",IF(OR(AND(AO10="T-T",AO9="T-T",L9&amp;L10="LL"),AND(OR(AO10="T-B",AO10="T-C"),L10="L")),"TG",AO10)))))))))))</f>
        <v>TG</v>
      </c>
      <c r="AP11" s="14" t="str">
        <f>IF(Dashboard!N11="P",IF(AP10="",1,AP10+1),"")</f>
        <v/>
      </c>
      <c r="AQ11" s="14">
        <f>IF(Dashboard!N11="B",IF(AQ10="",1,AQ10+1),"")</f>
        <v>2</v>
      </c>
      <c r="AR11" s="14" t="str">
        <f t="shared" si="10"/>
        <v>23450</v>
      </c>
      <c r="AS11" s="14" t="str">
        <f t="shared" si="10"/>
        <v>00001</v>
      </c>
      <c r="AT11" s="14" t="str">
        <f>IF(AP5="",0,AP5)&amp;IF(AP6="",0,AP6)&amp;IF(AP7="",0,AP7)&amp;IF(AP8="",0,AP8)&amp;IF(AP9="",0,AP9)&amp;IF(AP10="",0,AP10)</f>
        <v>123450</v>
      </c>
      <c r="AU11" s="14" t="str">
        <f>IF(AQ5="",0,AQ5)&amp;IF(AQ6="",0,AQ6)&amp;IF(AQ7="",0,AQ7)&amp;IF(AQ8="",0,AQ8)&amp;IF(AQ9="",0,AQ9)&amp;IF(AQ10="",0,AQ10)</f>
        <v>000001</v>
      </c>
      <c r="AV11" s="14" t="str">
        <f t="shared" ref="AV11:AV31" si="18">IF(COUNTBLANK(AP6:AP10)&gt;2,"B","P")</f>
        <v>P</v>
      </c>
      <c r="AW11" s="14" t="str">
        <f>IF(C10="",D10,C10)&amp;E10</f>
        <v>BL</v>
      </c>
      <c r="AX11" s="14" t="str">
        <f>IF(OR(T11="S",V10="Y"),"B",IFERROR(VLOOKUP(AW11,$BI$3:$BJ$100,2,FALSE),""))</f>
        <v>F2</v>
      </c>
      <c r="AY11" s="14" t="str">
        <f>IF(J10="",K10,J10)&amp;L10</f>
        <v>BL</v>
      </c>
      <c r="AZ11" s="14" t="str">
        <f>IF(OR(T11="S",W10="Y"),"B",IFERROR(VLOOKUP(AY11,$BI$3:$BJ$100,2,FALSE),""))</f>
        <v>F2</v>
      </c>
      <c r="BA11" s="14" t="str">
        <f t="shared" ref="BA11:BA25" si="19">IF(AX11="","",(IF(REPLACE(AX11,1,1,"")="",1,REPLACE(AX11,1,1,""))))</f>
        <v>2</v>
      </c>
      <c r="BB11" s="14" t="str">
        <f t="shared" ref="BB11:BB31" si="20">IF(REPLACE(AZ11, 1, 1, "")="",1,REPLACE(AZ11, 1, 1, ""))</f>
        <v>2</v>
      </c>
      <c r="BG11" s="14" t="s">
        <v>94</v>
      </c>
      <c r="BH11" s="14" t="s">
        <v>49</v>
      </c>
      <c r="BI11" s="14" t="str">
        <f t="shared" si="8"/>
        <v>L10W</v>
      </c>
      <c r="BJ11" s="14" t="s">
        <v>95</v>
      </c>
      <c r="BL11" s="14" t="s">
        <v>171</v>
      </c>
      <c r="BM11" s="14">
        <v>-1</v>
      </c>
    </row>
    <row r="12" spans="1:65" ht="15.75" thickBot="1" x14ac:dyDescent="0.3">
      <c r="A12" s="96" t="str">
        <f t="shared" ref="A12:A75" si="21">IF(G11="","",IF(AND(D12="",K12=""),"P"&amp;(Y12+AA12),IF(AND(C12="",J12=""),"B"&amp;(Z12+AB12),IF(AND(C12="",K12=""),IF(Z12&gt;AA12,"B"&amp;(Z12-AA12),IF(Z12=AA12,"NB","P"&amp;(AA12-Z12))),IF(AND(D12="",J12=""),IF(Y12&gt;AB12,"P"&amp;(Y12-AB12),IF(Y12=AB12,"NB","B"&amp;(AB12-Y12))))))))</f>
        <v>P4</v>
      </c>
      <c r="B12" s="38" t="str">
        <f t="shared" ref="B12:B75" si="22">IF(G11="","",IF(AN11=AN12,"",AN12))</f>
        <v/>
      </c>
      <c r="C12" s="97" t="str">
        <f t="shared" ref="C12:C75" si="23">IF(G11="","",IF(AN12="PD",IF(AV12="P",AX12,""),AH12))</f>
        <v>F3</v>
      </c>
      <c r="D12" s="98" t="str">
        <f t="shared" ref="D12:D75" si="24">IF(G11="","",IF(AN12="PD",IF(AV12="B",AX12,""),AI12))</f>
        <v/>
      </c>
      <c r="E12" s="99" t="str">
        <f t="shared" ref="E12:E75" si="25">IF(G12="","",IF(G12="P",IF(C12="","L","W"),IF(D12="","L","W")))</f>
        <v>L</v>
      </c>
      <c r="G12" s="67" t="str">
        <f>IF(Dashboard!N12="","",Dashboard!N12)</f>
        <v>B</v>
      </c>
      <c r="I12" s="96" t="str">
        <f>IF(AO11=AO12,"",AO12)</f>
        <v/>
      </c>
      <c r="J12" s="104" t="str">
        <f>IF(G11="","",IF(AND(C12=AC12,LEFT(AC12)="L",REPLACE(AC12,1,1,"")&gt;=5),"L"&amp;(REPLACE(AC12,1,1,"")-3),AC12))</f>
        <v>B</v>
      </c>
      <c r="K12" s="105" t="str">
        <f>IF(G11="","",IF(AND(D12=AD12,LEFT(AD12)="L",REPLACE(AD12,1,1,"")&gt;=5),"L"&amp;(REPLACE(AD12,1,1,"")-3),AD12))</f>
        <v/>
      </c>
      <c r="L12" s="89" t="str">
        <f t="shared" si="12"/>
        <v>L</v>
      </c>
      <c r="M12" s="89">
        <f t="shared" si="9"/>
        <v>-6</v>
      </c>
      <c r="N12" s="162" t="str">
        <f>IF(G11="","",IF(T12="S","",IF(M12&gt;0,M12,IF(X12="R",M12,""))))</f>
        <v/>
      </c>
      <c r="O12" s="164">
        <f>IF(G12="","",IF(A12="NB",O11,IF(N12="",SUM($N$5:$N12)+M12,SUM($N$5:$N12))))</f>
        <v>-6</v>
      </c>
      <c r="P12" s="164">
        <f t="shared" si="13"/>
        <v>-4</v>
      </c>
      <c r="Q12" s="171" t="str">
        <f t="shared" si="14"/>
        <v>L</v>
      </c>
      <c r="R12" s="170">
        <f t="shared" si="6"/>
        <v>-10</v>
      </c>
      <c r="S12" s="170">
        <f t="shared" si="7"/>
        <v>-6</v>
      </c>
      <c r="T12" s="14" t="str">
        <f>IF(G11="","",IF(X11="R","S",IF(T11="S","C",IF(M11&gt;0,"S","C"))))</f>
        <v>C</v>
      </c>
      <c r="U12" s="14">
        <f>IF(G12="","",IF(T12="S",1,U11+1))</f>
        <v>3</v>
      </c>
      <c r="V12" s="106" t="str">
        <f>IF(G12="","",(IF(AND(E11&amp;E12="WW",OR(T11&amp;T12="SC",T11&amp;T12="CC")),"Y",IF(AND(E10&amp;E11&amp;E12="WLW",AX12&lt;&gt;"B",OR(E10&amp;E11&amp;E12="SCC",E10&amp;E11&amp;E12="CCC")),"Y","N"))))</f>
        <v>N</v>
      </c>
      <c r="W12" s="14" t="str">
        <f>IF(G12="","",IF(AND(L11&amp;L12="WW",OR(T11&amp;T12="SC",T11&amp;T12="CC")),"Y",IF(AND(L10&amp;L11&amp;L12="WLW",AZ12&lt;&gt;"B",OR(T10&amp;T11&amp;T12="SCC",T10&amp;T11&amp;T12="CCC")),"Y","N")))</f>
        <v>N</v>
      </c>
      <c r="X12" s="14" t="str">
        <f>IF(G12="","",IF(AND(M12&lt;0,U12&gt;2,M12&gt;=(2-U12)),"R","N"))</f>
        <v>N</v>
      </c>
      <c r="Y12" s="14" t="str">
        <f>IF(G12="","",IF(C12="B",1,IF(REPLACE(C12,1,1,"")="",0,REPLACE(C12,1,1,""))))</f>
        <v>3</v>
      </c>
      <c r="Z12" s="14">
        <f>IF(G12="","",IF(D12="B",1,IF(REPLACE(D12,1,1,"")="",0,REPLACE(D12,1,1,""))))</f>
        <v>0</v>
      </c>
      <c r="AA12" s="14">
        <f>IF(G12="","",IF(J12="B",1,IF(REPLACE(J12,1,1,"")="",0,REPLACE(J12,1,1,""))))</f>
        <v>1</v>
      </c>
      <c r="AB12" s="14">
        <f>IF(G12="","",IF(K12="B",1,IF(REPLACE(K12,1,1,"")="",0,REPLACE(K12,1,1,""))))</f>
        <v>0</v>
      </c>
      <c r="AC12" s="14" t="str">
        <f>IF(G11="","",IF(AO12="TG",IF(G10="P","",AZ12),AJ12))</f>
        <v>B</v>
      </c>
      <c r="AD12" s="14" t="str">
        <f>IF(G11="","",IF(AO12="TG",IF(G10="B","",AZ12),AK12))</f>
        <v/>
      </c>
      <c r="AE12" s="46" t="str">
        <f t="shared" si="15"/>
        <v>N</v>
      </c>
      <c r="AF12" s="46" t="str">
        <f t="shared" si="16"/>
        <v>N</v>
      </c>
      <c r="AG12" s="46" t="str">
        <f t="shared" si="17"/>
        <v>N</v>
      </c>
      <c r="AH12" s="90" t="str">
        <f>IF(AN12="T-T",IF(G10="B",AX12,""),IF(AN12="T-C",IF(G11="B",AX12,""),IF(AN12="T-B",IF(G11="P",AX12,""),"")))</f>
        <v/>
      </c>
      <c r="AI12" s="90" t="str">
        <f>IF(AN12="T-T",IF(G10="P",AX12,""),IF(AN12="T-C",IF(G11="P",AX12,""),IF(AN12="T-B",IF(G11="B",AX12,""),"")))</f>
        <v/>
      </c>
      <c r="AJ12" s="90" t="str">
        <f>IF(AN12="T-T",IF(G10="B",AZ12,""),IF(AN12="T-C",IF(G11="B",AZ12,""),IF(AN12="T-B",IF(G11="P",AZ12,""),"")))</f>
        <v/>
      </c>
      <c r="AK12" s="90" t="str">
        <f>IF(AN12="T-T",IF(G10="P",AZ12,""),IF(AN12="T-C",IF(G11="P",AZ12,""),IF(AN12="T-B",IF(G11="B",AZ12,""),"")))</f>
        <v/>
      </c>
      <c r="AN12" s="14" t="str">
        <f>IF(G11="","",IF(AE12="Y","T-C",IF(AF12="Y","T-B",IF(AG12="Y","T-T",IF(AN11="PD","PD",IF(OR(AND(AN11="T-T",AN10="T-T",L10&amp;L11="LL"),AND(OR(AN11="T-B",AN11="T-C"),L11="L")),"PD",AN11))))))</f>
        <v>PD</v>
      </c>
      <c r="AO12" s="14" t="str">
        <f>IF(G11="","",IF(AE12="Y","T-C",IF(AF12="Y","T-B",IF(AG12="Y","T-T",IF(AO11="TG","TG",IF(G11="","",IF(AE12="Y","T-C",IF(AF12="Y","T-B",IF(AG12="Y","T-T",IF(AO11="TG","TG",IF(OR(AND(AO11="T-T",AO10="T-T",L10&amp;L11="LL"),AND(OR(AO11="T-B",AO11="T-C"),L11="L")),"TG",AO11)))))))))))</f>
        <v>TG</v>
      </c>
      <c r="AP12" s="14" t="str">
        <f>IF(Dashboard!N12="P",IF(AP11="",1,AP11+1),"")</f>
        <v/>
      </c>
      <c r="AQ12" s="14">
        <f>IF(Dashboard!N12="B",IF(AQ11="",1,AQ11+1),"")</f>
        <v>3</v>
      </c>
      <c r="AR12" s="14" t="str">
        <f t="shared" si="10"/>
        <v>34500</v>
      </c>
      <c r="AS12" s="14" t="str">
        <f t="shared" si="10"/>
        <v>00012</v>
      </c>
      <c r="AT12" s="14" t="str">
        <f t="shared" ref="AT12:AT15" si="26">IF(AP6="",0,AP6)&amp;IF(AP7="",0,AP7)&amp;IF(AP8="",0,AP8)&amp;IF(AP9="",0,AP9)&amp;IF(AP10="",0,AP10)&amp;IF(AP11="",0,AP11)</f>
        <v>234500</v>
      </c>
      <c r="AU12" s="14" t="str">
        <f t="shared" ref="AU12:AU15" si="27">IF(AQ6="",0,AQ6)&amp;IF(AQ7="",0,AQ7)&amp;IF(AQ8="",0,AQ8)&amp;IF(AQ9="",0,AQ9)&amp;IF(AQ10="",0,AQ10)&amp;IF(AQ11="",0,AQ11)</f>
        <v>000012</v>
      </c>
      <c r="AV12" s="14" t="str">
        <f t="shared" si="18"/>
        <v>P</v>
      </c>
      <c r="AW12" s="14" t="str">
        <f>IF(C11="",D11,C11)&amp;E11</f>
        <v>F2L</v>
      </c>
      <c r="AX12" s="14" t="str">
        <f>IF(OR(T12="S",V11="Y"),"B",IFERROR(VLOOKUP(AW12,$BI$3:$BJ$100,2,FALSE),""))</f>
        <v>F3</v>
      </c>
      <c r="AY12" s="14" t="str">
        <f>IF(J11="",K11,J11)&amp;L11</f>
        <v>F2W</v>
      </c>
      <c r="AZ12" s="14" t="str">
        <f>IF(OR(T12="S",W11="Y"),"B",IFERROR(VLOOKUP(AY12,$BI$3:$BJ$100,2,FALSE),""))</f>
        <v>B</v>
      </c>
      <c r="BA12" s="14" t="str">
        <f t="shared" si="19"/>
        <v>3</v>
      </c>
      <c r="BB12" s="14">
        <f t="shared" si="20"/>
        <v>1</v>
      </c>
      <c r="BG12" s="14" t="s">
        <v>95</v>
      </c>
      <c r="BH12" s="14" t="s">
        <v>49</v>
      </c>
      <c r="BI12" s="14" t="str">
        <f t="shared" ref="BI12:BI15" si="28">BG12&amp;BH12</f>
        <v>L11W</v>
      </c>
      <c r="BJ12" s="14" t="s">
        <v>96</v>
      </c>
      <c r="BL12" s="14" t="s">
        <v>172</v>
      </c>
      <c r="BM12" s="14">
        <v>1</v>
      </c>
    </row>
    <row r="13" spans="1:65" ht="15.75" thickBot="1" x14ac:dyDescent="0.3">
      <c r="A13" s="96" t="str">
        <f t="shared" si="21"/>
        <v>B2</v>
      </c>
      <c r="B13" s="38" t="str">
        <f t="shared" si="22"/>
        <v/>
      </c>
      <c r="C13" s="97" t="str">
        <f t="shared" si="23"/>
        <v/>
      </c>
      <c r="D13" s="98" t="str">
        <f t="shared" si="24"/>
        <v>F4</v>
      </c>
      <c r="E13" s="99" t="str">
        <f t="shared" si="25"/>
        <v>W</v>
      </c>
      <c r="G13" s="67" t="str">
        <f>IF(Dashboard!N13="","",Dashboard!N13)</f>
        <v>B</v>
      </c>
      <c r="I13" s="96" t="str">
        <f>IF(AO12=AO13,"",AO13)</f>
        <v/>
      </c>
      <c r="J13" s="104" t="str">
        <f>IF(G12="","",IF(AND(C13=AC13,LEFT(AC13)="L",REPLACE(AC13,1,1,"")&gt;=5),"L"&amp;(REPLACE(AC13,1,1,"")-3),AC13))</f>
        <v>F2</v>
      </c>
      <c r="K13" s="105" t="str">
        <f>IF(G12="","",IF(AND(D13=AD13,LEFT(AD13)="L",REPLACE(AD13,1,1,"")&gt;=5),"L"&amp;(REPLACE(AD13,1,1,"")-3),AD13))</f>
        <v/>
      </c>
      <c r="L13" s="89" t="str">
        <f t="shared" si="12"/>
        <v>L</v>
      </c>
      <c r="M13" s="89">
        <f t="shared" si="9"/>
        <v>-4</v>
      </c>
      <c r="N13" s="162" t="str">
        <f>IF(G12="","",IF(T13="S","",IF(M13&gt;0,M13,IF(X13="R",M13,""))))</f>
        <v/>
      </c>
      <c r="O13" s="164">
        <f>IF(G13="","",IF(A13="NB",O12,IF(N13="",SUM($N$5:$N13)+M13,SUM($N$5:$N13))))</f>
        <v>-4</v>
      </c>
      <c r="P13" s="164">
        <f t="shared" si="13"/>
        <v>2</v>
      </c>
      <c r="Q13" s="171" t="str">
        <f t="shared" si="14"/>
        <v>L</v>
      </c>
      <c r="R13" s="170">
        <f t="shared" si="6"/>
        <v>-10</v>
      </c>
      <c r="S13" s="170">
        <f t="shared" si="7"/>
        <v>-6</v>
      </c>
      <c r="T13" s="14" t="str">
        <f>IF(G12="","",IF(X12="R","S",IF(T12="S","C",IF(M12&gt;0,"S","C"))))</f>
        <v>C</v>
      </c>
      <c r="U13" s="14">
        <f>IF(G13="","",IF(T13="S",1,U12+1))</f>
        <v>4</v>
      </c>
      <c r="V13" s="106" t="str">
        <f>IF(G13="","",(IF(AND(E12&amp;E13="WW",OR(T12&amp;T13="SC",T12&amp;T13="CC")),"Y",IF(AND(E11&amp;E12&amp;E13="WLW",AX13&lt;&gt;"B",OR(E11&amp;E12&amp;E13="SCC",E11&amp;E12&amp;E13="CCC")),"Y","N"))))</f>
        <v>N</v>
      </c>
      <c r="W13" s="14" t="str">
        <f>IF(G13="","",IF(AND(L12&amp;L13="WW",OR(T12&amp;T13="SC",T12&amp;T13="CC")),"Y",IF(AND(L11&amp;L12&amp;L13="WLW",AZ13&lt;&gt;"B",OR(T11&amp;T12&amp;T13="SCC",T11&amp;T12&amp;T13="CCC")),"Y","N")))</f>
        <v>N</v>
      </c>
      <c r="X13" s="14" t="str">
        <f>IF(G13="","",IF(AND(M13&lt;0,U13&gt;2,M13&gt;=(2-U13)),"R","N"))</f>
        <v>N</v>
      </c>
      <c r="Y13" s="14">
        <f>IF(G13="","",IF(C13="B",1,IF(REPLACE(C13,1,1,"")="",0,REPLACE(C13,1,1,""))))</f>
        <v>0</v>
      </c>
      <c r="Z13" s="14" t="str">
        <f>IF(G13="","",IF(D13="B",1,IF(REPLACE(D13,1,1,"")="",0,REPLACE(D13,1,1,""))))</f>
        <v>4</v>
      </c>
      <c r="AA13" s="14" t="str">
        <f>IF(G13="","",IF(J13="B",1,IF(REPLACE(J13,1,1,"")="",0,REPLACE(J13,1,1,""))))</f>
        <v>2</v>
      </c>
      <c r="AB13" s="14">
        <f>IF(G13="","",IF(K13="B",1,IF(REPLACE(K13,1,1,"")="",0,REPLACE(K13,1,1,""))))</f>
        <v>0</v>
      </c>
      <c r="AC13" s="14" t="str">
        <f>IF(G12="","",IF(AO13="TG",IF(G11="P","",AZ13),AJ13))</f>
        <v>F2</v>
      </c>
      <c r="AD13" s="14" t="str">
        <f>IF(G12="","",IF(AO13="TG",IF(G11="B","",AZ13),AK13))</f>
        <v/>
      </c>
      <c r="AE13" s="46" t="str">
        <f t="shared" si="15"/>
        <v>N</v>
      </c>
      <c r="AF13" s="46" t="str">
        <f t="shared" si="16"/>
        <v>N</v>
      </c>
      <c r="AG13" s="46" t="str">
        <f t="shared" si="17"/>
        <v>N</v>
      </c>
      <c r="AH13" s="90" t="str">
        <f>IF(AN13="T-T",IF(G11="B",AX13,""),IF(AN13="T-C",IF(G12="B",AX13,""),IF(AN13="T-B",IF(G12="P",AX13,""),"")))</f>
        <v/>
      </c>
      <c r="AI13" s="90" t="str">
        <f>IF(AN13="T-T",IF(G11="P",AX13,""),IF(AN13="T-C",IF(G12="P",AX13,""),IF(AN13="T-B",IF(G12="B",AX13,""),"")))</f>
        <v/>
      </c>
      <c r="AJ13" s="90" t="str">
        <f>IF(AN13="T-T",IF(G11="B",AZ13,""),IF(AN13="T-C",IF(G12="B",AZ13,""),IF(AN13="T-B",IF(G12="P",AZ13,""),"")))</f>
        <v/>
      </c>
      <c r="AK13" s="90" t="str">
        <f>IF(AN13="T-T",IF(G11="P",AZ13,""),IF(AN13="T-C",IF(G12="P",AZ13,""),IF(AN13="T-B",IF(G12="B",AZ13,""),"")))</f>
        <v/>
      </c>
      <c r="AN13" s="14" t="str">
        <f>IF(G12="","",IF(AE13="Y","T-C",IF(AF13="Y","T-B",IF(AG13="Y","T-T",IF(AN12="PD","PD",IF(OR(AND(AN12="T-T",AN11="T-T",L11&amp;L12="LL"),AND(OR(AN12="T-B",AN12="T-C"),L12="L")),"PD",AN12))))))</f>
        <v>PD</v>
      </c>
      <c r="AO13" s="14" t="str">
        <f>IF(G12="","",IF(AE13="Y","T-C",IF(AF13="Y","T-B",IF(AG13="Y","T-T",IF(AO12="TG","TG",IF(G12="","",IF(AE13="Y","T-C",IF(AF13="Y","T-B",IF(AG13="Y","T-T",IF(AO12="TG","TG",IF(OR(AND(AO12="T-T",AO11="T-T",L11&amp;L12="LL"),AND(OR(AO12="T-B",AO12="T-C"),L12="L")),"TG",AO12)))))))))))</f>
        <v>TG</v>
      </c>
      <c r="AP13" s="14" t="str">
        <f>IF(Dashboard!N13="P",IF(AP12="",1,AP12+1),"")</f>
        <v/>
      </c>
      <c r="AQ13" s="14">
        <f>IF(Dashboard!N13="B",IF(AQ12="",1,AQ12+1),"")</f>
        <v>4</v>
      </c>
      <c r="AR13" s="14" t="str">
        <f t="shared" si="10"/>
        <v>45000</v>
      </c>
      <c r="AS13" s="14" t="str">
        <f t="shared" si="10"/>
        <v>00123</v>
      </c>
      <c r="AT13" s="14" t="str">
        <f t="shared" si="26"/>
        <v>345000</v>
      </c>
      <c r="AU13" s="14" t="str">
        <f t="shared" si="27"/>
        <v>000123</v>
      </c>
      <c r="AV13" s="14" t="str">
        <f t="shared" si="18"/>
        <v>B</v>
      </c>
      <c r="AW13" s="14" t="str">
        <f>IF(C12="",D12,C12)&amp;E12</f>
        <v>F3L</v>
      </c>
      <c r="AX13" s="14" t="str">
        <f>IF(OR(T13="S",V12="Y"),"B",IFERROR(VLOOKUP(AW13,$BI$3:$BJ$100,2,FALSE),""))</f>
        <v>F4</v>
      </c>
      <c r="AY13" s="14" t="str">
        <f>IF(J12="",K12,J12)&amp;L12</f>
        <v>BL</v>
      </c>
      <c r="AZ13" s="14" t="str">
        <f>IF(OR(T13="S",W12="Y"),"B",IFERROR(VLOOKUP(AY13,$BI$3:$BJ$100,2,FALSE),""))</f>
        <v>F2</v>
      </c>
      <c r="BA13" s="14" t="str">
        <f t="shared" si="19"/>
        <v>4</v>
      </c>
      <c r="BB13" s="14" t="str">
        <f t="shared" si="20"/>
        <v>2</v>
      </c>
      <c r="BG13" s="14" t="s">
        <v>96</v>
      </c>
      <c r="BH13" s="14" t="s">
        <v>49</v>
      </c>
      <c r="BI13" s="14" t="str">
        <f t="shared" si="28"/>
        <v>L12W</v>
      </c>
      <c r="BJ13" s="14" t="s">
        <v>97</v>
      </c>
      <c r="BL13" s="14" t="s">
        <v>173</v>
      </c>
      <c r="BM13" s="14">
        <v>3</v>
      </c>
    </row>
    <row r="14" spans="1:65" ht="15.75" thickBot="1" x14ac:dyDescent="0.3">
      <c r="A14" s="96" t="str">
        <f t="shared" si="21"/>
        <v>NB</v>
      </c>
      <c r="B14" s="38" t="str">
        <f t="shared" si="22"/>
        <v/>
      </c>
      <c r="C14" s="97" t="str">
        <f t="shared" si="23"/>
        <v/>
      </c>
      <c r="D14" s="98" t="str">
        <f t="shared" si="24"/>
        <v>F3</v>
      </c>
      <c r="E14" s="99" t="str">
        <f t="shared" si="25"/>
        <v>W</v>
      </c>
      <c r="G14" s="67" t="str">
        <f>IF(Dashboard!N14="","",Dashboard!N14)</f>
        <v>B</v>
      </c>
      <c r="I14" s="96" t="str">
        <f>IF(AO13=AO14,"",AO14)</f>
        <v/>
      </c>
      <c r="J14" s="104" t="str">
        <f>IF(G13="","",IF(AND(C14=AC14,LEFT(AC14)="L",REPLACE(AC14,1,1,"")&gt;=5),"L"&amp;(REPLACE(AC14,1,1,"")-3),AC14))</f>
        <v>F3</v>
      </c>
      <c r="K14" s="105" t="str">
        <f>IF(G13="","",IF(AND(D14=AD14,LEFT(AD14)="L",REPLACE(AD14,1,1,"")&gt;=5),"L"&amp;(REPLACE(AD14,1,1,"")-3),AD14))</f>
        <v/>
      </c>
      <c r="L14" s="89" t="str">
        <f t="shared" si="12"/>
        <v>L</v>
      </c>
      <c r="M14" s="89">
        <f t="shared" si="9"/>
        <v>-4</v>
      </c>
      <c r="N14" s="162" t="str">
        <f>IF(G13="","",IF(T14="S","",IF(M14&gt;0,M14,IF(X14="R",M14,""))))</f>
        <v/>
      </c>
      <c r="O14" s="164">
        <f>IF(G14="","",IF(A14="NB",O13,IF(N14="",SUM($N$5:$N14)+M14,SUM($N$5:$N14))))</f>
        <v>-4</v>
      </c>
      <c r="P14" s="164">
        <f t="shared" si="13"/>
        <v>0</v>
      </c>
      <c r="Q14" s="171" t="str">
        <f t="shared" si="14"/>
        <v>L</v>
      </c>
      <c r="R14" s="170">
        <f t="shared" si="6"/>
        <v>-10</v>
      </c>
      <c r="S14" s="170">
        <f t="shared" si="7"/>
        <v>-6</v>
      </c>
      <c r="T14" s="14" t="str">
        <f>IF(G13="","",IF(X13="R","S",IF(T13="S","C",IF(M13&gt;0,"S","C"))))</f>
        <v>C</v>
      </c>
      <c r="U14" s="14">
        <f>IF(G14="","",IF(T14="S",1,U13+1))</f>
        <v>5</v>
      </c>
      <c r="V14" s="106" t="str">
        <f>IF(G14="","",(IF(AND(E13&amp;E14="WW",OR(T13&amp;T14="SC",T13&amp;T14="CC")),"Y",IF(AND(E12&amp;E13&amp;E14="WLW",AX14&lt;&gt;"B",OR(E12&amp;E13&amp;E14="SCC",E12&amp;E13&amp;E14="CCC")),"Y","N"))))</f>
        <v>Y</v>
      </c>
      <c r="W14" s="14" t="str">
        <f>IF(G14="","",IF(AND(L13&amp;L14="WW",OR(T13&amp;T14="SC",T13&amp;T14="CC")),"Y",IF(AND(L12&amp;L13&amp;L14="WLW",AZ14&lt;&gt;"B",OR(T12&amp;T13&amp;T14="SCC",T12&amp;T13&amp;T14="CCC")),"Y","N")))</f>
        <v>N</v>
      </c>
      <c r="X14" s="14" t="str">
        <f>IF(G14="","",IF(AND(M14&lt;0,U14&gt;2,M14&gt;=(2-U14)),"R","N"))</f>
        <v>N</v>
      </c>
      <c r="Y14" s="14">
        <f>IF(G14="","",IF(C14="B",1,IF(REPLACE(C14,1,1,"")="",0,REPLACE(C14,1,1,""))))</f>
        <v>0</v>
      </c>
      <c r="Z14" s="14" t="str">
        <f>IF(G14="","",IF(D14="B",1,IF(REPLACE(D14,1,1,"")="",0,REPLACE(D14,1,1,""))))</f>
        <v>3</v>
      </c>
      <c r="AA14" s="14" t="str">
        <f>IF(G14="","",IF(J14="B",1,IF(REPLACE(J14,1,1,"")="",0,REPLACE(J14,1,1,""))))</f>
        <v>3</v>
      </c>
      <c r="AB14" s="14">
        <f>IF(G14="","",IF(K14="B",1,IF(REPLACE(K14,1,1,"")="",0,REPLACE(K14,1,1,""))))</f>
        <v>0</v>
      </c>
      <c r="AC14" s="14" t="str">
        <f>IF(G13="","",IF(AO14="TG",IF(G12="P","",AZ14),AJ14))</f>
        <v>F3</v>
      </c>
      <c r="AD14" s="14" t="str">
        <f>IF(G13="","",IF(AO14="TG",IF(G12="B","",AZ14),AK14))</f>
        <v/>
      </c>
      <c r="AE14" s="46" t="str">
        <f t="shared" si="15"/>
        <v>N</v>
      </c>
      <c r="AF14" s="46" t="str">
        <f t="shared" si="16"/>
        <v>N</v>
      </c>
      <c r="AG14" s="46" t="str">
        <f t="shared" si="17"/>
        <v>N</v>
      </c>
      <c r="AH14" s="90" t="str">
        <f>IF(AN14="T-T",IF(G12="B",AX14,""),IF(AN14="T-C",IF(G13="B",AX14,""),IF(AN14="T-B",IF(G13="P",AX14,""),"")))</f>
        <v/>
      </c>
      <c r="AI14" s="90" t="str">
        <f>IF(AN14="T-T",IF(G12="P",AX14,""),IF(AN14="T-C",IF(G13="P",AX14,""),IF(AN14="T-B",IF(G13="B",AX14,""),"")))</f>
        <v/>
      </c>
      <c r="AJ14" s="90" t="str">
        <f>IF(AN14="T-T",IF(G12="B",AZ14,""),IF(AN14="T-C",IF(G13="B",AZ14,""),IF(AN14="T-B",IF(G13="P",AZ14,""),"")))</f>
        <v/>
      </c>
      <c r="AK14" s="90" t="str">
        <f>IF(AN14="T-T",IF(G12="P",AZ14,""),IF(AN14="T-C",IF(G13="P",AZ14,""),IF(AN14="T-B",IF(G13="B",AZ14,""),"")))</f>
        <v/>
      </c>
      <c r="AN14" s="14" t="str">
        <f>IF(G13="","",IF(AE14="Y","T-C",IF(AF14="Y","T-B",IF(AG14="Y","T-T",IF(AN13="PD","PD",IF(OR(AND(AN13="T-T",AN12="T-T",L12&amp;L13="LL"),AND(OR(AN13="T-B",AN13="T-C"),L13="L")),"PD",AN13))))))</f>
        <v>PD</v>
      </c>
      <c r="AO14" s="14" t="str">
        <f>IF(G13="","",IF(AE14="Y","T-C",IF(AF14="Y","T-B",IF(AG14="Y","T-T",IF(AO13="TG","TG",IF(G13="","",IF(AE14="Y","T-C",IF(AF14="Y","T-B",IF(AG14="Y","T-T",IF(AO13="TG","TG",IF(OR(AND(AO13="T-T",AO12="T-T",L12&amp;L13="LL"),AND(OR(AO13="T-B",AO13="T-C"),L13="L")),"TG",AO13)))))))))))</f>
        <v>TG</v>
      </c>
      <c r="AP14" s="14" t="str">
        <f>IF(Dashboard!N14="P",IF(AP13="",1,AP13+1),"")</f>
        <v/>
      </c>
      <c r="AQ14" s="14">
        <f>IF(Dashboard!N14="B",IF(AQ13="",1,AQ13+1),"")</f>
        <v>5</v>
      </c>
      <c r="AR14" s="14" t="str">
        <f t="shared" si="10"/>
        <v>50000</v>
      </c>
      <c r="AS14" s="14" t="str">
        <f t="shared" si="10"/>
        <v>01234</v>
      </c>
      <c r="AT14" s="14" t="str">
        <f t="shared" si="26"/>
        <v>450000</v>
      </c>
      <c r="AU14" s="14" t="str">
        <f t="shared" si="27"/>
        <v>001234</v>
      </c>
      <c r="AV14" s="14" t="str">
        <f t="shared" si="18"/>
        <v>B</v>
      </c>
      <c r="AW14" s="14" t="str">
        <f>IF(C13="",D13,C13)&amp;E13</f>
        <v>F4W</v>
      </c>
      <c r="AX14" s="14" t="str">
        <f>IF(OR(T14="S",V13="Y"),"B",IFERROR(VLOOKUP(AW14,$BI$3:$BJ$100,2,FALSE),""))</f>
        <v>F3</v>
      </c>
      <c r="AY14" s="14" t="str">
        <f>IF(J13="",K13,J13)&amp;L13</f>
        <v>F2L</v>
      </c>
      <c r="AZ14" s="14" t="str">
        <f>IF(OR(T14="S",W13="Y"),"B",IFERROR(VLOOKUP(AY14,$BI$3:$BJ$100,2,FALSE),""))</f>
        <v>F3</v>
      </c>
      <c r="BA14" s="14" t="str">
        <f t="shared" si="19"/>
        <v>3</v>
      </c>
      <c r="BB14" s="14" t="str">
        <f t="shared" si="20"/>
        <v>3</v>
      </c>
      <c r="BG14" s="14" t="s">
        <v>97</v>
      </c>
      <c r="BH14" s="14" t="s">
        <v>49</v>
      </c>
      <c r="BI14" s="14" t="str">
        <f t="shared" si="28"/>
        <v>L13W</v>
      </c>
      <c r="BJ14" s="14" t="s">
        <v>98</v>
      </c>
      <c r="BL14" s="14" t="s">
        <v>125</v>
      </c>
      <c r="BM14" s="14">
        <v>-3</v>
      </c>
    </row>
    <row r="15" spans="1:65" ht="15.75" thickBot="1" x14ac:dyDescent="0.3">
      <c r="A15" s="96" t="str">
        <f t="shared" si="21"/>
        <v>B5</v>
      </c>
      <c r="B15" s="38" t="str">
        <f t="shared" si="22"/>
        <v>T-B</v>
      </c>
      <c r="C15" s="97" t="str">
        <f t="shared" si="23"/>
        <v/>
      </c>
      <c r="D15" s="98" t="str">
        <f t="shared" si="24"/>
        <v>B</v>
      </c>
      <c r="E15" s="99" t="str">
        <f t="shared" si="25"/>
        <v>L</v>
      </c>
      <c r="G15" s="67" t="str">
        <f>IF(Dashboard!N15="","",Dashboard!N15)</f>
        <v>P</v>
      </c>
      <c r="I15" s="96" t="str">
        <f>IF(AO14=AO15,"",AO15)</f>
        <v>T-B</v>
      </c>
      <c r="J15" s="104" t="str">
        <f>IF(G14="","",IF(AND(C15=AC15,LEFT(AC15)="L",REPLACE(AC15,1,1,"")&gt;=5),"L"&amp;(REPLACE(AC15,1,1,"")-3),AC15))</f>
        <v/>
      </c>
      <c r="K15" s="105" t="str">
        <f>IF(G14="","",IF(AND(D15=AD15,LEFT(AD15)="L",REPLACE(AD15,1,1,"")&gt;=5),"L"&amp;(REPLACE(AD15,1,1,"")-3),AD15))</f>
        <v>F4</v>
      </c>
      <c r="L15" s="89" t="str">
        <f t="shared" si="12"/>
        <v>L</v>
      </c>
      <c r="M15" s="89">
        <f t="shared" si="9"/>
        <v>-9</v>
      </c>
      <c r="N15" s="162" t="str">
        <f>IF(G14="","",IF(T15="S","",IF(M15&gt;0,M15,IF(X15="R",M15,""))))</f>
        <v/>
      </c>
      <c r="O15" s="164">
        <f>IF(G15="","",IF(A15="NB",O14,IF(N15="",SUM($N$5:$N15)+M15,SUM($N$5:$N15))))</f>
        <v>-9</v>
      </c>
      <c r="P15" s="164">
        <f t="shared" si="13"/>
        <v>-5</v>
      </c>
      <c r="Q15" s="171" t="str">
        <f t="shared" si="14"/>
        <v>L</v>
      </c>
      <c r="R15" s="170">
        <f t="shared" si="6"/>
        <v>-10</v>
      </c>
      <c r="S15" s="170">
        <f t="shared" si="7"/>
        <v>-6</v>
      </c>
      <c r="T15" s="14" t="str">
        <f>IF(G14="","",IF(X14="R","S",IF(T14="S","C",IF(M14&gt;0,"S","C"))))</f>
        <v>C</v>
      </c>
      <c r="U15" s="14">
        <f>IF(G15="","",IF(T15="S",1,U14+1))</f>
        <v>6</v>
      </c>
      <c r="V15" s="106" t="str">
        <f>IF(G15="","",(IF(AND(E14&amp;E15="WW",OR(T14&amp;T15="SC",T14&amp;T15="CC")),"Y",IF(AND(E13&amp;E14&amp;E15="WLW",AX15&lt;&gt;"B",OR(E13&amp;E14&amp;E15="SCC",E13&amp;E14&amp;E15="CCC")),"Y","N"))))</f>
        <v>N</v>
      </c>
      <c r="W15" s="14" t="str">
        <f>IF(G15="","",IF(AND(L14&amp;L15="WW",OR(T14&amp;T15="SC",T14&amp;T15="CC")),"Y",IF(AND(L13&amp;L14&amp;L15="WLW",AZ15&lt;&gt;"B",OR(T13&amp;T14&amp;T15="SCC",T13&amp;T14&amp;T15="CCC")),"Y","N")))</f>
        <v>N</v>
      </c>
      <c r="X15" s="14" t="str">
        <f>IF(G15="","",IF(AND(M15&lt;0,U15&gt;2,M15&gt;=(2-U15)),"R","N"))</f>
        <v>N</v>
      </c>
      <c r="Y15" s="14">
        <f>IF(G15="","",IF(C15="B",1,IF(REPLACE(C15,1,1,"")="",0,REPLACE(C15,1,1,""))))</f>
        <v>0</v>
      </c>
      <c r="Z15" s="14">
        <f>IF(G15="","",IF(D15="B",1,IF(REPLACE(D15,1,1,"")="",0,REPLACE(D15,1,1,""))))</f>
        <v>1</v>
      </c>
      <c r="AA15" s="14">
        <f>IF(G15="","",IF(J15="B",1,IF(REPLACE(J15,1,1,"")="",0,REPLACE(J15,1,1,""))))</f>
        <v>0</v>
      </c>
      <c r="AB15" s="14" t="str">
        <f>IF(G15="","",IF(K15="B",1,IF(REPLACE(K15,1,1,"")="",0,REPLACE(K15,1,1,""))))</f>
        <v>4</v>
      </c>
      <c r="AC15" s="14" t="str">
        <f>IF(G14="","",IF(AO15="TG",IF(G13="P","",AZ15),AJ15))</f>
        <v/>
      </c>
      <c r="AD15" s="14" t="str">
        <f>IF(G14="","",IF(AO15="TG",IF(G13="B","",AZ15),AK15))</f>
        <v>F4</v>
      </c>
      <c r="AE15" s="46" t="str">
        <f t="shared" si="15"/>
        <v>N</v>
      </c>
      <c r="AF15" s="46" t="str">
        <f t="shared" si="16"/>
        <v>Y</v>
      </c>
      <c r="AG15" s="46" t="str">
        <f t="shared" si="17"/>
        <v>N</v>
      </c>
      <c r="AH15" s="90" t="str">
        <f>IF(AN15="T-T",IF(G13="B",AX15,""),IF(AN15="T-C",IF(G14="B",AX15,""),IF(AN15="T-B",IF(G14="P",AX15,""),"")))</f>
        <v/>
      </c>
      <c r="AI15" s="90" t="str">
        <f>IF(AN15="T-T",IF(G13="P",AX15,""),IF(AN15="T-C",IF(G14="P",AX15,""),IF(AN15="T-B",IF(G14="B",AX15,""),"")))</f>
        <v>B</v>
      </c>
      <c r="AJ15" s="90" t="str">
        <f>IF(AN15="T-T",IF(G13="B",AZ15,""),IF(AN15="T-C",IF(G14="B",AZ15,""),IF(AN15="T-B",IF(G14="P",AZ15,""),"")))</f>
        <v/>
      </c>
      <c r="AK15" s="90" t="str">
        <f>IF(AN15="T-T",IF(G13="P",AZ15,""),IF(AN15="T-C",IF(G14="P",AZ15,""),IF(AN15="T-B",IF(G14="B",AZ15,""),"")))</f>
        <v>F4</v>
      </c>
      <c r="AN15" s="14" t="str">
        <f>IF(G14="","",IF(AE15="Y","T-C",IF(AF15="Y","T-B",IF(AG15="Y","T-T",IF(AN14="PD","PD",IF(OR(AND(AN14="T-T",AN13="T-T",L13&amp;L14="LL"),AND(OR(AN14="T-B",AN14="T-C"),L14="L")),"PD",AN14))))))</f>
        <v>T-B</v>
      </c>
      <c r="AO15" s="14" t="str">
        <f>IF(G14="","",IF(AE15="Y","T-C",IF(AF15="Y","T-B",IF(AG15="Y","T-T",IF(AO14="TG","TG",IF(G14="","",IF(AE15="Y","T-C",IF(AF15="Y","T-B",IF(AG15="Y","T-T",IF(AO14="TG","TG",IF(OR(AND(AO14="T-T",AO13="T-T",L13&amp;L14="LL"),AND(OR(AO14="T-B",AO14="T-C"),L14="L")),"TG",AO14)))))))))))</f>
        <v>T-B</v>
      </c>
      <c r="AP15" s="14">
        <f>IF(Dashboard!N15="P",IF(AP14="",1,AP14+1),"")</f>
        <v>1</v>
      </c>
      <c r="AQ15" s="14" t="str">
        <f>IF(Dashboard!N15="B",IF(AQ14="",1,AQ14+1),"")</f>
        <v/>
      </c>
      <c r="AR15" s="14" t="str">
        <f t="shared" si="10"/>
        <v>00000</v>
      </c>
      <c r="AS15" s="14" t="str">
        <f t="shared" si="10"/>
        <v>12345</v>
      </c>
      <c r="AT15" s="14" t="str">
        <f t="shared" si="26"/>
        <v>500000</v>
      </c>
      <c r="AU15" s="14" t="str">
        <f t="shared" si="27"/>
        <v>012345</v>
      </c>
      <c r="AV15" s="14" t="str">
        <f t="shared" si="18"/>
        <v>B</v>
      </c>
      <c r="AW15" s="14" t="str">
        <f>IF(C14="",D14,C14)&amp;E14</f>
        <v>F3W</v>
      </c>
      <c r="AX15" s="14" t="str">
        <f>IF(OR(T15="S",V14="Y"),"B",IFERROR(VLOOKUP(AW15,$BI$3:$BJ$100,2,FALSE),""))</f>
        <v>B</v>
      </c>
      <c r="AY15" s="14" t="str">
        <f>IF(J14="",K14,J14)&amp;L14</f>
        <v>F3L</v>
      </c>
      <c r="AZ15" s="14" t="str">
        <f>IF(OR(T15="S",W14="Y"),"B",IFERROR(VLOOKUP(AY15,$BI$3:$BJ$100,2,FALSE),""))</f>
        <v>F4</v>
      </c>
      <c r="BA15" s="14">
        <f t="shared" si="19"/>
        <v>1</v>
      </c>
      <c r="BB15" s="14" t="str">
        <f t="shared" si="20"/>
        <v>4</v>
      </c>
      <c r="BG15" s="14" t="s">
        <v>98</v>
      </c>
      <c r="BH15" s="14" t="s">
        <v>49</v>
      </c>
      <c r="BI15" s="14" t="str">
        <f t="shared" si="28"/>
        <v>L14W</v>
      </c>
      <c r="BJ15" s="14" t="s">
        <v>99</v>
      </c>
      <c r="BL15" s="14" t="s">
        <v>48</v>
      </c>
      <c r="BM15" s="14">
        <v>-1</v>
      </c>
    </row>
    <row r="16" spans="1:65" ht="15.75" thickBot="1" x14ac:dyDescent="0.3">
      <c r="A16" s="96" t="str">
        <f t="shared" si="21"/>
        <v>P3</v>
      </c>
      <c r="B16" s="38" t="str">
        <f t="shared" si="22"/>
        <v>PD</v>
      </c>
      <c r="C16" s="97" t="str">
        <f t="shared" si="23"/>
        <v/>
      </c>
      <c r="D16" s="98" t="str">
        <f t="shared" si="24"/>
        <v>F2</v>
      </c>
      <c r="E16" s="99" t="str">
        <f t="shared" si="25"/>
        <v>L</v>
      </c>
      <c r="G16" s="67" t="str">
        <f>IF(Dashboard!N16="","",Dashboard!N16)</f>
        <v>P</v>
      </c>
      <c r="I16" s="96" t="str">
        <f>IF(AO15=AO16,"",AO16)</f>
        <v>TG</v>
      </c>
      <c r="J16" s="104" t="str">
        <f>IF(G15="","",IF(AND(C16=AC16,LEFT(AC16)="L",REPLACE(AC16,1,1,"")&gt;=5),"L"&amp;(REPLACE(AC16,1,1,"")-3),AC16))</f>
        <v>F5</v>
      </c>
      <c r="K16" s="105" t="str">
        <f>IF(G15="","",IF(AND(D16=AD16,LEFT(AD16)="L",REPLACE(AD16,1,1,"")&gt;=5),"L"&amp;(REPLACE(AD16,1,1,"")-3),AD16))</f>
        <v/>
      </c>
      <c r="L16" s="89" t="str">
        <f t="shared" si="12"/>
        <v>W</v>
      </c>
      <c r="M16" s="89">
        <f t="shared" si="9"/>
        <v>-6</v>
      </c>
      <c r="N16" s="162" t="str">
        <f>IF(G15="","",IF(T16="S","",IF(M16&gt;0,M16,IF(X16="R",M16,""))))</f>
        <v/>
      </c>
      <c r="O16" s="164">
        <f>IF(G16="","",IF(A16="NB",O15,IF(N16="",SUM($N$5:$N16)+M16,SUM($N$5:$N16))))</f>
        <v>-6</v>
      </c>
      <c r="P16" s="164">
        <f t="shared" si="13"/>
        <v>3</v>
      </c>
      <c r="Q16" s="171" t="str">
        <f t="shared" si="14"/>
        <v>L</v>
      </c>
      <c r="R16" s="170">
        <f t="shared" si="6"/>
        <v>-10</v>
      </c>
      <c r="S16" s="170">
        <f t="shared" si="7"/>
        <v>-6</v>
      </c>
      <c r="T16" s="14" t="str">
        <f>IF(G15="","",IF(X15="R","S",IF(T15="S","C",IF(M15&gt;0,"S","C"))))</f>
        <v>C</v>
      </c>
      <c r="U16" s="14">
        <f>IF(G16="","",IF(T16="S",1,U15+1))</f>
        <v>7</v>
      </c>
      <c r="V16" s="106" t="str">
        <f>IF(G16="","",(IF(AND(E15&amp;E16="WW",OR(T15&amp;T16="SC",T15&amp;T16="CC")),"Y",IF(AND(E14&amp;E15&amp;E16="WLW",AX16&lt;&gt;"B",OR(E14&amp;E15&amp;E16="SCC",E14&amp;E15&amp;E16="CCC")),"Y","N"))))</f>
        <v>N</v>
      </c>
      <c r="W16" s="14" t="str">
        <f>IF(G16="","",IF(AND(L15&amp;L16="WW",OR(T15&amp;T16="SC",T15&amp;T16="CC")),"Y",IF(AND(L14&amp;L15&amp;L16="WLW",AZ16&lt;&gt;"B",OR(T14&amp;T15&amp;T16="SCC",T14&amp;T15&amp;T16="CCC")),"Y","N")))</f>
        <v>N</v>
      </c>
      <c r="X16" s="14" t="str">
        <f>IF(G16="","",IF(AND(M16&lt;0,U16&gt;2,M16&gt;=(2-U16)),"R","N"))</f>
        <v>N</v>
      </c>
      <c r="Y16" s="14">
        <f>IF(G16="","",IF(C16="B",1,IF(REPLACE(C16,1,1,"")="",0,REPLACE(C16,1,1,""))))</f>
        <v>0</v>
      </c>
      <c r="Z16" s="14" t="str">
        <f>IF(G16="","",IF(D16="B",1,IF(REPLACE(D16,1,1,"")="",0,REPLACE(D16,1,1,""))))</f>
        <v>2</v>
      </c>
      <c r="AA16" s="14" t="str">
        <f>IF(G16="","",IF(J16="B",1,IF(REPLACE(J16,1,1,"")="",0,REPLACE(J16,1,1,""))))</f>
        <v>5</v>
      </c>
      <c r="AB16" s="14">
        <f>IF(G16="","",IF(K16="B",1,IF(REPLACE(K16,1,1,"")="",0,REPLACE(K16,1,1,""))))</f>
        <v>0</v>
      </c>
      <c r="AC16" s="14" t="str">
        <f>IF(G15="","",IF(AO16="TG",IF(G14="P","",AZ16),AJ16))</f>
        <v>F5</v>
      </c>
      <c r="AD16" s="14" t="str">
        <f>IF(G15="","",IF(AO16="TG",IF(G14="B","",AZ16),AK16))</f>
        <v/>
      </c>
      <c r="AE16" s="46" t="str">
        <f t="shared" si="15"/>
        <v>N</v>
      </c>
      <c r="AF16" s="46" t="str">
        <f t="shared" si="16"/>
        <v>N</v>
      </c>
      <c r="AG16" s="46" t="str">
        <f t="shared" si="17"/>
        <v>N</v>
      </c>
      <c r="AH16" s="90" t="str">
        <f>IF(AN16="T-T",IF(G14="B",AX16,""),IF(AN16="T-C",IF(G15="B",AX16,""),IF(AN16="T-B",IF(G15="P",AX16,""),"")))</f>
        <v/>
      </c>
      <c r="AI16" s="90" t="str">
        <f>IF(AN16="T-T",IF(G14="P",AX16,""),IF(AN16="T-C",IF(G15="P",AX16,""),IF(AN16="T-B",IF(G15="B",AX16,""),"")))</f>
        <v/>
      </c>
      <c r="AJ16" s="90" t="str">
        <f>IF(AN16="T-T",IF(G14="B",AZ16,""),IF(AN16="T-C",IF(G15="B",AZ16,""),IF(AN16="T-B",IF(G15="P",AZ16,""),"")))</f>
        <v/>
      </c>
      <c r="AK16" s="90" t="str">
        <f>IF(AN16="T-T",IF(G14="P",AZ16,""),IF(AN16="T-C",IF(G15="P",AZ16,""),IF(AN16="T-B",IF(G15="B",AZ16,""),"")))</f>
        <v/>
      </c>
      <c r="AN16" s="14" t="str">
        <f>IF(G15="","",IF(AE16="Y","T-C",IF(AF16="Y","T-B",IF(AG16="Y","T-T",IF(AN15="PD","PD",IF(OR(AND(AN15="T-T",AN14="T-T",L14&amp;L15="LL"),AND(OR(AN15="T-B",AN15="T-C"),L15="L")),"PD",AN15))))))</f>
        <v>PD</v>
      </c>
      <c r="AO16" s="14" t="str">
        <f>IF(G15="","",IF(AE16="Y","T-C",IF(AF16="Y","T-B",IF(AG16="Y","T-T",IF(AO15="TG","TG",IF(G15="","",IF(AE16="Y","T-C",IF(AF16="Y","T-B",IF(AG16="Y","T-T",IF(AO15="TG","TG",IF(OR(AND(AO15="T-T",AO14="T-T",L14&amp;L15="LL"),AND(OR(AO15="T-B",AO15="T-C"),L15="L")),"TG",AO15)))))))))))</f>
        <v>TG</v>
      </c>
      <c r="AP16" s="14">
        <f>IF(Dashboard!N16="P",IF(AP15="",1,AP15+1),"")</f>
        <v>2</v>
      </c>
      <c r="AQ16" s="14" t="str">
        <f>IF(Dashboard!N16="B",IF(AQ15="",1,AQ15+1),"")</f>
        <v/>
      </c>
      <c r="AR16" s="14" t="str">
        <f t="shared" si="10"/>
        <v>00001</v>
      </c>
      <c r="AS16" s="14" t="str">
        <f t="shared" si="10"/>
        <v>23450</v>
      </c>
      <c r="AT16" s="14" t="str">
        <f t="shared" ref="AT16:AT31" si="29">IF(AP10="",0,AP10)&amp;IF(AP11="",0,AP11)&amp;IF(AP12="",0,AP12)&amp;IF(AP13="",0,AP13)&amp;IF(AP14="",0,AP14)&amp;IF(AP15="",0,AP15)</f>
        <v>000001</v>
      </c>
      <c r="AU16" s="14" t="str">
        <f t="shared" ref="AU16:AU31" si="30">IF(AQ10="",0,AQ10)&amp;IF(AQ11="",0,AQ11)&amp;IF(AQ12="",0,AQ12)&amp;IF(AQ13="",0,AQ13)&amp;IF(AQ14="",0,AQ14)&amp;IF(AQ15="",0,AQ15)</f>
        <v>123450</v>
      </c>
      <c r="AV16" s="14" t="str">
        <f t="shared" si="18"/>
        <v>B</v>
      </c>
      <c r="AW16" s="14" t="str">
        <f>IF(C15="",D15,C15)&amp;E15</f>
        <v>BL</v>
      </c>
      <c r="AX16" s="14" t="str">
        <f>IF(OR(T16="S",V15="Y"),"B",IFERROR(VLOOKUP(AW16,$BI$3:$BJ$100,2,FALSE),""))</f>
        <v>F2</v>
      </c>
      <c r="AY16" s="14" t="str">
        <f>IF(J15="",K15,J15)&amp;L15</f>
        <v>F4L</v>
      </c>
      <c r="AZ16" s="14" t="str">
        <f>IF(OR(T16="S",W15="Y"),"B",IFERROR(VLOOKUP(AY16,$BI$3:$BJ$100,2,FALSE),""))</f>
        <v>F5</v>
      </c>
      <c r="BA16" s="14" t="str">
        <f t="shared" si="19"/>
        <v>2</v>
      </c>
      <c r="BB16" s="14" t="str">
        <f t="shared" si="20"/>
        <v>5</v>
      </c>
      <c r="BG16" s="14" t="s">
        <v>89</v>
      </c>
      <c r="BH16" s="14" t="s">
        <v>48</v>
      </c>
      <c r="BI16" s="14" t="str">
        <f t="shared" ref="BI16:BI30" si="31">BG16&amp;BH16</f>
        <v>F2L</v>
      </c>
      <c r="BJ16" s="14" t="s">
        <v>100</v>
      </c>
      <c r="BL16" s="14" t="s">
        <v>49</v>
      </c>
      <c r="BM16" s="14">
        <v>1</v>
      </c>
    </row>
    <row r="17" spans="1:62" ht="15.75" thickBot="1" x14ac:dyDescent="0.3">
      <c r="A17" s="96" t="str">
        <f t="shared" si="21"/>
        <v>B7</v>
      </c>
      <c r="B17" s="38" t="str">
        <f t="shared" si="22"/>
        <v/>
      </c>
      <c r="C17" s="97" t="str">
        <f t="shared" si="23"/>
        <v/>
      </c>
      <c r="D17" s="98" t="str">
        <f t="shared" si="24"/>
        <v>F3</v>
      </c>
      <c r="E17" s="99" t="str">
        <f t="shared" si="25"/>
        <v>L</v>
      </c>
      <c r="G17" s="67" t="str">
        <f>IF(Dashboard!N17="","",Dashboard!N17)</f>
        <v>P</v>
      </c>
      <c r="I17" s="96" t="str">
        <f>IF(AO16=AO17,"",AO17)</f>
        <v/>
      </c>
      <c r="J17" s="104" t="str">
        <f>IF(G16="","",IF(AND(C17=AC17,LEFT(AC17)="L",REPLACE(AC17,1,1,"")&gt;=5),"L"&amp;(REPLACE(AC17,1,1,"")-3),AC17))</f>
        <v/>
      </c>
      <c r="K17" s="105" t="str">
        <f>IF(G16="","",IF(AND(D17=AD17,LEFT(AD17)="L",REPLACE(AD17,1,1,"")&gt;=5),"L"&amp;(REPLACE(AD17,1,1,"")-3),AD17))</f>
        <v>F4</v>
      </c>
      <c r="L17" s="89" t="str">
        <f t="shared" si="12"/>
        <v>L</v>
      </c>
      <c r="M17" s="89">
        <f t="shared" si="9"/>
        <v>-13</v>
      </c>
      <c r="N17" s="162" t="str">
        <f>IF(G16="","",IF(T17="S","",IF(M17&gt;0,M17,IF(X17="R",M17,""))))</f>
        <v/>
      </c>
      <c r="O17" s="164">
        <f>IF(G17="","",IF(A17="NB",O16,IF(N17="",SUM($N$5:$N17)+M17,SUM($N$5:$N17))))</f>
        <v>-13</v>
      </c>
      <c r="P17" s="164">
        <f t="shared" si="13"/>
        <v>-7</v>
      </c>
      <c r="Q17" s="171" t="str">
        <f t="shared" si="14"/>
        <v>L</v>
      </c>
      <c r="R17" s="170">
        <f t="shared" si="6"/>
        <v>-10</v>
      </c>
      <c r="S17" s="170">
        <f t="shared" si="7"/>
        <v>-6</v>
      </c>
      <c r="T17" s="14" t="str">
        <f>IF(G16="","",IF(X16="R","S",IF(T16="S","C",IF(M16&gt;0,"S","C"))))</f>
        <v>C</v>
      </c>
      <c r="U17" s="14">
        <f>IF(G17="","",IF(T17="S",1,U16+1))</f>
        <v>8</v>
      </c>
      <c r="V17" s="106" t="str">
        <f>IF(G17="","",(IF(AND(E16&amp;E17="WW",OR(T16&amp;T17="SC",T16&amp;T17="CC")),"Y",IF(AND(E15&amp;E16&amp;E17="WLW",AX17&lt;&gt;"B",OR(E15&amp;E16&amp;E17="SCC",E15&amp;E16&amp;E17="CCC")),"Y","N"))))</f>
        <v>N</v>
      </c>
      <c r="W17" s="14" t="str">
        <f>IF(G17="","",IF(AND(L16&amp;L17="WW",OR(T16&amp;T17="SC",T16&amp;T17="CC")),"Y",IF(AND(L15&amp;L16&amp;L17="WLW",AZ17&lt;&gt;"B",OR(T15&amp;T16&amp;T17="SCC",T15&amp;T16&amp;T17="CCC")),"Y","N")))</f>
        <v>N</v>
      </c>
      <c r="X17" s="14" t="str">
        <f>IF(G17="","",IF(AND(M17&lt;0,U17&gt;2,M17&gt;=(2-U17)),"R","N"))</f>
        <v>N</v>
      </c>
      <c r="Y17" s="14">
        <f>IF(G17="","",IF(C17="B",1,IF(REPLACE(C17,1,1,"")="",0,REPLACE(C17,1,1,""))))</f>
        <v>0</v>
      </c>
      <c r="Z17" s="14" t="str">
        <f>IF(G17="","",IF(D17="B",1,IF(REPLACE(D17,1,1,"")="",0,REPLACE(D17,1,1,""))))</f>
        <v>3</v>
      </c>
      <c r="AA17" s="14">
        <f>IF(G17="","",IF(J17="B",1,IF(REPLACE(J17,1,1,"")="",0,REPLACE(J17,1,1,""))))</f>
        <v>0</v>
      </c>
      <c r="AB17" s="14" t="str">
        <f>IF(G17="","",IF(K17="B",1,IF(REPLACE(K17,1,1,"")="",0,REPLACE(K17,1,1,""))))</f>
        <v>4</v>
      </c>
      <c r="AC17" s="14" t="str">
        <f>IF(G16="","",IF(AO17="TG",IF(G15="P","",AZ17),AJ17))</f>
        <v/>
      </c>
      <c r="AD17" s="14" t="str">
        <f>IF(G16="","",IF(AO17="TG",IF(G15="B","",AZ17),AK17))</f>
        <v>F4</v>
      </c>
      <c r="AE17" s="46" t="str">
        <f t="shared" si="15"/>
        <v>N</v>
      </c>
      <c r="AF17" s="46" t="str">
        <f t="shared" si="16"/>
        <v>N</v>
      </c>
      <c r="AG17" s="46" t="str">
        <f t="shared" si="17"/>
        <v>N</v>
      </c>
      <c r="AH17" s="90" t="str">
        <f>IF(AN17="T-T",IF(G15="B",AX17,""),IF(AN17="T-C",IF(G16="B",AX17,""),IF(AN17="T-B",IF(G16="P",AX17,""),"")))</f>
        <v/>
      </c>
      <c r="AI17" s="90" t="str">
        <f>IF(AN17="T-T",IF(G15="P",AX17,""),IF(AN17="T-C",IF(G16="P",AX17,""),IF(AN17="T-B",IF(G16="B",AX17,""),"")))</f>
        <v/>
      </c>
      <c r="AJ17" s="90" t="str">
        <f>IF(AN17="T-T",IF(G15="B",AZ17,""),IF(AN17="T-C",IF(G16="B",AZ17,""),IF(AN17="T-B",IF(G16="P",AZ17,""),"")))</f>
        <v/>
      </c>
      <c r="AK17" s="90" t="str">
        <f>IF(AN17="T-T",IF(G15="P",AZ17,""),IF(AN17="T-C",IF(G16="P",AZ17,""),IF(AN17="T-B",IF(G16="B",AZ17,""),"")))</f>
        <v/>
      </c>
      <c r="AN17" s="14" t="str">
        <f>IF(G16="","",IF(AE17="Y","T-C",IF(AF17="Y","T-B",IF(AG17="Y","T-T",IF(AN16="PD","PD",IF(OR(AND(AN16="T-T",AN15="T-T",L15&amp;L16="LL"),AND(OR(AN16="T-B",AN16="T-C"),L16="L")),"PD",AN16))))))</f>
        <v>PD</v>
      </c>
      <c r="AO17" s="14" t="str">
        <f>IF(G16="","",IF(AE17="Y","T-C",IF(AF17="Y","T-B",IF(AG17="Y","T-T",IF(AO16="TG","TG",IF(G16="","",IF(AE17="Y","T-C",IF(AF17="Y","T-B",IF(AG17="Y","T-T",IF(AO16="TG","TG",IF(OR(AND(AO16="T-T",AO15="T-T",L15&amp;L16="LL"),AND(OR(AO16="T-B",AO16="T-C"),L16="L")),"TG",AO16)))))))))))</f>
        <v>TG</v>
      </c>
      <c r="AP17" s="14">
        <f>IF(Dashboard!N17="P",IF(AP16="",1,AP16+1),"")</f>
        <v>3</v>
      </c>
      <c r="AQ17" s="14" t="str">
        <f>IF(Dashboard!N17="B",IF(AQ16="",1,AQ16+1),"")</f>
        <v/>
      </c>
      <c r="AR17" s="14" t="str">
        <f t="shared" si="10"/>
        <v>00012</v>
      </c>
      <c r="AS17" s="14" t="str">
        <f t="shared" si="10"/>
        <v>34500</v>
      </c>
      <c r="AT17" s="14" t="str">
        <f t="shared" si="29"/>
        <v>000012</v>
      </c>
      <c r="AU17" s="14" t="str">
        <f t="shared" si="30"/>
        <v>234500</v>
      </c>
      <c r="AV17" s="14" t="str">
        <f t="shared" si="18"/>
        <v>B</v>
      </c>
      <c r="AW17" s="14" t="str">
        <f>IF(C16="",D16,C16)&amp;E16</f>
        <v>F2L</v>
      </c>
      <c r="AX17" s="14" t="str">
        <f>IF(OR(T17="S",V16="Y"),"B",IFERROR(VLOOKUP(AW17,$BI$3:$BJ$100,2,FALSE),""))</f>
        <v>F3</v>
      </c>
      <c r="AY17" s="14" t="str">
        <f>IF(J16="",K16,J16)&amp;L16</f>
        <v>F5W</v>
      </c>
      <c r="AZ17" s="14" t="str">
        <f>IF(OR(T17="S",W16="Y"),"B",IFERROR(VLOOKUP(AY17,$BI$3:$BJ$100,2,FALSE),""))</f>
        <v>F4</v>
      </c>
      <c r="BA17" s="14" t="str">
        <f t="shared" si="19"/>
        <v>3</v>
      </c>
      <c r="BB17" s="14" t="str">
        <f t="shared" si="20"/>
        <v>4</v>
      </c>
      <c r="BG17" s="14" t="s">
        <v>100</v>
      </c>
      <c r="BH17" s="14" t="s">
        <v>48</v>
      </c>
      <c r="BI17" s="14" t="str">
        <f t="shared" si="31"/>
        <v>F3L</v>
      </c>
      <c r="BJ17" s="14" t="s">
        <v>101</v>
      </c>
    </row>
    <row r="18" spans="1:62" ht="15.75" thickBot="1" x14ac:dyDescent="0.3">
      <c r="A18" s="96" t="str">
        <f t="shared" si="21"/>
        <v>B1</v>
      </c>
      <c r="B18" s="38" t="str">
        <f t="shared" si="22"/>
        <v/>
      </c>
      <c r="C18" s="97" t="str">
        <f t="shared" si="23"/>
        <v>F4</v>
      </c>
      <c r="D18" s="98" t="str">
        <f t="shared" si="24"/>
        <v/>
      </c>
      <c r="E18" s="99" t="str">
        <f t="shared" si="25"/>
        <v>L</v>
      </c>
      <c r="G18" s="67" t="str">
        <f>IF(Dashboard!N18="","",Dashboard!N18)</f>
        <v>B</v>
      </c>
      <c r="I18" s="96" t="str">
        <f>IF(AO17=AO18,"",AO18)</f>
        <v/>
      </c>
      <c r="J18" s="104" t="str">
        <f>IF(G17="","",IF(AND(C18=AC18,LEFT(AC18)="L",REPLACE(AC18,1,1,"")&gt;=5),"L"&amp;(REPLACE(AC18,1,1,"")-3),AC18))</f>
        <v/>
      </c>
      <c r="K18" s="105" t="str">
        <f>IF(G17="","",IF(AND(D18=AD18,LEFT(AD18)="L",REPLACE(AD18,1,1,"")&gt;=5),"L"&amp;(REPLACE(AD18,1,1,"")-3),AD18))</f>
        <v>F5</v>
      </c>
      <c r="L18" s="89" t="str">
        <f t="shared" si="12"/>
        <v>W</v>
      </c>
      <c r="M18" s="89">
        <f t="shared" si="9"/>
        <v>-12</v>
      </c>
      <c r="N18" s="162" t="str">
        <f>IF(G17="","",IF(T18="S","",IF(M18&gt;0,M18,IF(X18="R",M18,""))))</f>
        <v/>
      </c>
      <c r="O18" s="164">
        <f>IF(G18="","",IF(A18="NB",O17,IF(N18="",SUM($N$5:$N18)+M18,SUM($N$5:$N18))))</f>
        <v>-12</v>
      </c>
      <c r="P18" s="164">
        <f t="shared" si="13"/>
        <v>1</v>
      </c>
      <c r="Q18" s="171" t="str">
        <f t="shared" si="14"/>
        <v>L</v>
      </c>
      <c r="R18" s="170">
        <f t="shared" si="6"/>
        <v>-10</v>
      </c>
      <c r="S18" s="170">
        <f t="shared" si="7"/>
        <v>-6</v>
      </c>
      <c r="T18" s="14" t="str">
        <f>IF(G17="","",IF(X17="R","S",IF(T17="S","C",IF(M17&gt;0,"S","C"))))</f>
        <v>C</v>
      </c>
      <c r="U18" s="14">
        <f>IF(G18="","",IF(T18="S",1,U17+1))</f>
        <v>9</v>
      </c>
      <c r="V18" s="106" t="str">
        <f>IF(G18="","",(IF(AND(E17&amp;E18="WW",OR(T17&amp;T18="SC",T17&amp;T18="CC")),"Y",IF(AND(E16&amp;E17&amp;E18="WLW",AX18&lt;&gt;"B",OR(E16&amp;E17&amp;E18="SCC",E16&amp;E17&amp;E18="CCC")),"Y","N"))))</f>
        <v>N</v>
      </c>
      <c r="W18" s="14" t="str">
        <f>IF(G18="","",IF(AND(L17&amp;L18="WW",OR(T17&amp;T18="SC",T17&amp;T18="CC")),"Y",IF(AND(L16&amp;L17&amp;L18="WLW",AZ18&lt;&gt;"B",OR(T16&amp;T17&amp;T18="SCC",T16&amp;T17&amp;T18="CCC")),"Y","N")))</f>
        <v>Y</v>
      </c>
      <c r="X18" s="14" t="str">
        <f>IF(G18="","",IF(AND(M18&lt;0,U18&gt;2,M18&gt;=(2-U18)),"R","N"))</f>
        <v>N</v>
      </c>
      <c r="Y18" s="14" t="str">
        <f>IF(G18="","",IF(C18="B",1,IF(REPLACE(C18,1,1,"")="",0,REPLACE(C18,1,1,""))))</f>
        <v>4</v>
      </c>
      <c r="Z18" s="14">
        <f>IF(G18="","",IF(D18="B",1,IF(REPLACE(D18,1,1,"")="",0,REPLACE(D18,1,1,""))))</f>
        <v>0</v>
      </c>
      <c r="AA18" s="14">
        <f>IF(G18="","",IF(J18="B",1,IF(REPLACE(J18,1,1,"")="",0,REPLACE(J18,1,1,""))))</f>
        <v>0</v>
      </c>
      <c r="AB18" s="14" t="str">
        <f>IF(G18="","",IF(K18="B",1,IF(REPLACE(K18,1,1,"")="",0,REPLACE(K18,1,1,""))))</f>
        <v>5</v>
      </c>
      <c r="AC18" s="14" t="str">
        <f>IF(G17="","",IF(AO18="TG",IF(G16="P","",AZ18),AJ18))</f>
        <v/>
      </c>
      <c r="AD18" s="14" t="str">
        <f>IF(G17="","",IF(AO18="TG",IF(G16="B","",AZ18),AK18))</f>
        <v>F5</v>
      </c>
      <c r="AE18" s="46" t="str">
        <f t="shared" si="15"/>
        <v>N</v>
      </c>
      <c r="AF18" s="46" t="str">
        <f t="shared" si="16"/>
        <v>N</v>
      </c>
      <c r="AG18" s="46" t="str">
        <f t="shared" si="17"/>
        <v>N</v>
      </c>
      <c r="AH18" s="90" t="str">
        <f>IF(AN18="T-T",IF(G16="B",AX18,""),IF(AN18="T-C",IF(G17="B",AX18,""),IF(AN18="T-B",IF(G17="P",AX18,""),"")))</f>
        <v/>
      </c>
      <c r="AI18" s="90" t="str">
        <f>IF(AN18="T-T",IF(G16="P",AX18,""),IF(AN18="T-C",IF(G17="P",AX18,""),IF(AN18="T-B",IF(G17="B",AX18,""),"")))</f>
        <v/>
      </c>
      <c r="AJ18" s="90" t="str">
        <f>IF(AN18="T-T",IF(G16="B",AZ18,""),IF(AN18="T-C",IF(G17="B",AZ18,""),IF(AN18="T-B",IF(G17="P",AZ18,""),"")))</f>
        <v/>
      </c>
      <c r="AK18" s="90" t="str">
        <f>IF(AN18="T-T",IF(G16="P",AZ18,""),IF(AN18="T-C",IF(G17="P",AZ18,""),IF(AN18="T-B",IF(G17="B",AZ18,""),"")))</f>
        <v/>
      </c>
      <c r="AN18" s="14" t="str">
        <f>IF(G17="","",IF(AE18="Y","T-C",IF(AF18="Y","T-B",IF(AG18="Y","T-T",IF(AN17="PD","PD",IF(OR(AND(AN17="T-T",AN16="T-T",L16&amp;L17="LL"),AND(OR(AN17="T-B",AN17="T-C"),L17="L")),"PD",AN17))))))</f>
        <v>PD</v>
      </c>
      <c r="AO18" s="14" t="str">
        <f>IF(G17="","",IF(AE18="Y","T-C",IF(AF18="Y","T-B",IF(AG18="Y","T-T",IF(AO17="TG","TG",IF(G17="","",IF(AE18="Y","T-C",IF(AF18="Y","T-B",IF(AG18="Y","T-T",IF(AO17="TG","TG",IF(OR(AND(AO17="T-T",AO16="T-T",L16&amp;L17="LL"),AND(OR(AO17="T-B",AO17="T-C"),L17="L")),"TG",AO17)))))))))))</f>
        <v>TG</v>
      </c>
      <c r="AP18" s="14" t="str">
        <f>IF(Dashboard!N18="P",IF(AP17="",1,AP17+1),"")</f>
        <v/>
      </c>
      <c r="AQ18" s="14">
        <f>IF(Dashboard!N18="B",IF(AQ17="",1,AQ17+1),"")</f>
        <v>1</v>
      </c>
      <c r="AR18" s="14" t="str">
        <f t="shared" si="10"/>
        <v>00123</v>
      </c>
      <c r="AS18" s="14" t="str">
        <f t="shared" si="10"/>
        <v>45000</v>
      </c>
      <c r="AT18" s="14" t="str">
        <f t="shared" si="29"/>
        <v>000123</v>
      </c>
      <c r="AU18" s="14" t="str">
        <f t="shared" si="30"/>
        <v>345000</v>
      </c>
      <c r="AV18" s="14" t="str">
        <f t="shared" si="18"/>
        <v>P</v>
      </c>
      <c r="AW18" s="14" t="str">
        <f>IF(C17="",D17,C17)&amp;E17</f>
        <v>F3L</v>
      </c>
      <c r="AX18" s="14" t="str">
        <f>IF(OR(T18="S",V17="Y"),"B",IFERROR(VLOOKUP(AW18,$BI$3:$BJ$100,2,FALSE),""))</f>
        <v>F4</v>
      </c>
      <c r="AY18" s="14" t="str">
        <f>IF(J17="",K17,J17)&amp;L17</f>
        <v>F4L</v>
      </c>
      <c r="AZ18" s="14" t="str">
        <f>IF(OR(T18="S",W17="Y"),"B",IFERROR(VLOOKUP(AY18,$BI$3:$BJ$100,2,FALSE),""))</f>
        <v>F5</v>
      </c>
      <c r="BA18" s="14" t="str">
        <f t="shared" si="19"/>
        <v>4</v>
      </c>
      <c r="BB18" s="14" t="str">
        <f t="shared" si="20"/>
        <v>5</v>
      </c>
      <c r="BG18" s="14" t="s">
        <v>101</v>
      </c>
      <c r="BH18" s="14" t="s">
        <v>48</v>
      </c>
      <c r="BI18" s="14" t="str">
        <f t="shared" si="31"/>
        <v>F4L</v>
      </c>
      <c r="BJ18" s="14" t="s">
        <v>102</v>
      </c>
    </row>
    <row r="19" spans="1:62" ht="15.75" thickBot="1" x14ac:dyDescent="0.3">
      <c r="A19" s="96" t="str">
        <f t="shared" si="21"/>
        <v>P4</v>
      </c>
      <c r="B19" s="38" t="str">
        <f t="shared" si="22"/>
        <v/>
      </c>
      <c r="C19" s="97" t="str">
        <f t="shared" si="23"/>
        <v>F5</v>
      </c>
      <c r="D19" s="98" t="str">
        <f t="shared" si="24"/>
        <v/>
      </c>
      <c r="E19" s="99" t="str">
        <f t="shared" si="25"/>
        <v>W</v>
      </c>
      <c r="G19" s="67" t="str">
        <f>IF(Dashboard!N19="","",Dashboard!N19)</f>
        <v>P</v>
      </c>
      <c r="I19" s="96" t="str">
        <f>IF(AO18=AO19,"",AO19)</f>
        <v/>
      </c>
      <c r="J19" s="104" t="str">
        <f>IF(G18="","",IF(AND(C19=AC19,LEFT(AC19)="L",REPLACE(AC19,1,1,"")&gt;=5),"L"&amp;(REPLACE(AC19,1,1,"")-3),AC19))</f>
        <v/>
      </c>
      <c r="K19" s="105" t="str">
        <f>IF(G18="","",IF(AND(D19=AD19,LEFT(AD19)="L",REPLACE(AD19,1,1,"")&gt;=5),"L"&amp;(REPLACE(AD19,1,1,"")-3),AD19))</f>
        <v>B</v>
      </c>
      <c r="L19" s="89" t="str">
        <f t="shared" si="12"/>
        <v>L</v>
      </c>
      <c r="M19" s="89">
        <f t="shared" si="9"/>
        <v>-8</v>
      </c>
      <c r="N19" s="162">
        <f>IF(G18="","",IF(T19="S","",IF(M19&gt;0,M19,IF(X19="R",M19,""))))</f>
        <v>-8</v>
      </c>
      <c r="O19" s="164">
        <f>IF(G19="","",IF(A19="NB",O18,IF(N19="",SUM($N$5:$N19)+M19,SUM($N$5:$N19))))</f>
        <v>-8</v>
      </c>
      <c r="P19" s="164">
        <f t="shared" si="13"/>
        <v>4</v>
      </c>
      <c r="Q19" s="171" t="str">
        <f t="shared" si="14"/>
        <v>L</v>
      </c>
      <c r="R19" s="170">
        <f t="shared" si="6"/>
        <v>-10</v>
      </c>
      <c r="S19" s="170">
        <f t="shared" si="7"/>
        <v>-6</v>
      </c>
      <c r="T19" s="14" t="str">
        <f>IF(G18="","",IF(X18="R","S",IF(T18="S","C",IF(M18&gt;0,"S","C"))))</f>
        <v>C</v>
      </c>
      <c r="U19" s="14">
        <f>IF(G19="","",IF(T19="S",1,U18+1))</f>
        <v>10</v>
      </c>
      <c r="V19" s="106" t="str">
        <f>IF(G19="","",(IF(AND(E18&amp;E19="WW",OR(T18&amp;T19="SC",T18&amp;T19="CC")),"Y",IF(AND(E17&amp;E18&amp;E19="WLW",AX19&lt;&gt;"B",OR(E17&amp;E18&amp;E19="SCC",E17&amp;E18&amp;E19="CCC")),"Y","N"))))</f>
        <v>N</v>
      </c>
      <c r="W19" s="14" t="str">
        <f>IF(G19="","",IF(AND(L18&amp;L19="WW",OR(T18&amp;T19="SC",T18&amp;T19="CC")),"Y",IF(AND(L17&amp;L18&amp;L19="WLW",AZ19&lt;&gt;"B",OR(T17&amp;T18&amp;T19="SCC",T17&amp;T18&amp;T19="CCC")),"Y","N")))</f>
        <v>N</v>
      </c>
      <c r="X19" s="14" t="str">
        <f>IF(G19="","",IF(AND(M19&lt;0,U19&gt;2,M19&gt;=(2-U19)),"R","N"))</f>
        <v>R</v>
      </c>
      <c r="Y19" s="14" t="str">
        <f>IF(G19="","",IF(C19="B",1,IF(REPLACE(C19,1,1,"")="",0,REPLACE(C19,1,1,""))))</f>
        <v>5</v>
      </c>
      <c r="Z19" s="14">
        <f>IF(G19="","",IF(D19="B",1,IF(REPLACE(D19,1,1,"")="",0,REPLACE(D19,1,1,""))))</f>
        <v>0</v>
      </c>
      <c r="AA19" s="14">
        <f>IF(G19="","",IF(J19="B",1,IF(REPLACE(J19,1,1,"")="",0,REPLACE(J19,1,1,""))))</f>
        <v>0</v>
      </c>
      <c r="AB19" s="14">
        <f>IF(G19="","",IF(K19="B",1,IF(REPLACE(K19,1,1,"")="",0,REPLACE(K19,1,1,""))))</f>
        <v>1</v>
      </c>
      <c r="AC19" s="14" t="str">
        <f>IF(G18="","",IF(AO19="TG",IF(G17="P","",AZ19),AJ19))</f>
        <v/>
      </c>
      <c r="AD19" s="14" t="str">
        <f>IF(G18="","",IF(AO19="TG",IF(G17="B","",AZ19),AK19))</f>
        <v>B</v>
      </c>
      <c r="AE19" s="46" t="str">
        <f t="shared" si="15"/>
        <v>N</v>
      </c>
      <c r="AF19" s="46" t="str">
        <f t="shared" si="16"/>
        <v>N</v>
      </c>
      <c r="AG19" s="46" t="str">
        <f t="shared" si="17"/>
        <v>N</v>
      </c>
      <c r="AH19" s="90" t="str">
        <f>IF(AN19="T-T",IF(G17="B",AX19,""),IF(AN19="T-C",IF(G18="B",AX19,""),IF(AN19="T-B",IF(G18="P",AX19,""),"")))</f>
        <v/>
      </c>
      <c r="AI19" s="90" t="str">
        <f>IF(AN19="T-T",IF(G17="P",AX19,""),IF(AN19="T-C",IF(G18="P",AX19,""),IF(AN19="T-B",IF(G18="B",AX19,""),"")))</f>
        <v/>
      </c>
      <c r="AJ19" s="90" t="str">
        <f>IF(AN19="T-T",IF(G17="B",AZ19,""),IF(AN19="T-C",IF(G18="B",AZ19,""),IF(AN19="T-B",IF(G18="P",AZ19,""),"")))</f>
        <v/>
      </c>
      <c r="AK19" s="90" t="str">
        <f>IF(AN19="T-T",IF(G17="P",AZ19,""),IF(AN19="T-C",IF(G18="P",AZ19,""),IF(AN19="T-B",IF(G18="B",AZ19,""),"")))</f>
        <v/>
      </c>
      <c r="AN19" s="14" t="str">
        <f>IF(G18="","",IF(AE19="Y","T-C",IF(AF19="Y","T-B",IF(AG19="Y","T-T",IF(AN18="PD","PD",IF(OR(AND(AN18="T-T",AN17="T-T",L17&amp;L18="LL"),AND(OR(AN18="T-B",AN18="T-C"),L18="L")),"PD",AN18))))))</f>
        <v>PD</v>
      </c>
      <c r="AO19" s="14" t="str">
        <f>IF(G18="","",IF(AE19="Y","T-C",IF(AF19="Y","T-B",IF(AG19="Y","T-T",IF(AO18="TG","TG",IF(G18="","",IF(AE19="Y","T-C",IF(AF19="Y","T-B",IF(AG19="Y","T-T",IF(AO18="TG","TG",IF(OR(AND(AO18="T-T",AO17="T-T",L17&amp;L18="LL"),AND(OR(AO18="T-B",AO18="T-C"),L18="L")),"TG",AO18)))))))))))</f>
        <v>TG</v>
      </c>
      <c r="AP19" s="14">
        <f>IF(Dashboard!N19="P",IF(AP18="",1,AP18+1),"")</f>
        <v>1</v>
      </c>
      <c r="AQ19" s="14" t="str">
        <f>IF(Dashboard!N19="B",IF(AQ18="",1,AQ18+1),"")</f>
        <v/>
      </c>
      <c r="AR19" s="14" t="str">
        <f t="shared" si="10"/>
        <v>01230</v>
      </c>
      <c r="AS19" s="14" t="str">
        <f t="shared" si="10"/>
        <v>50001</v>
      </c>
      <c r="AT19" s="14" t="str">
        <f t="shared" si="29"/>
        <v>001230</v>
      </c>
      <c r="AU19" s="14" t="str">
        <f t="shared" si="30"/>
        <v>450001</v>
      </c>
      <c r="AV19" s="14" t="str">
        <f t="shared" si="18"/>
        <v>P</v>
      </c>
      <c r="AW19" s="14" t="str">
        <f>IF(C18="",D18,C18)&amp;E18</f>
        <v>F4L</v>
      </c>
      <c r="AX19" s="14" t="str">
        <f>IF(OR(T19="S",V18="Y"),"B",IFERROR(VLOOKUP(AW19,$BI$3:$BJ$100,2,FALSE),""))</f>
        <v>F5</v>
      </c>
      <c r="AY19" s="14" t="str">
        <f>IF(J18="",K18,J18)&amp;L18</f>
        <v>F5W</v>
      </c>
      <c r="AZ19" s="14" t="str">
        <f>IF(OR(T19="S",W18="Y"),"B",IFERROR(VLOOKUP(AY19,$BI$3:$BJ$100,2,FALSE),""))</f>
        <v>B</v>
      </c>
      <c r="BA19" s="14" t="str">
        <f t="shared" si="19"/>
        <v>5</v>
      </c>
      <c r="BB19" s="14">
        <f t="shared" si="20"/>
        <v>1</v>
      </c>
      <c r="BG19" s="14" t="s">
        <v>102</v>
      </c>
      <c r="BH19" s="14" t="s">
        <v>48</v>
      </c>
      <c r="BI19" s="14" t="str">
        <f t="shared" si="31"/>
        <v>F5L</v>
      </c>
      <c r="BJ19" s="14" t="s">
        <v>103</v>
      </c>
    </row>
    <row r="20" spans="1:62" ht="15.75" thickBot="1" x14ac:dyDescent="0.3">
      <c r="A20" s="96" t="str">
        <f t="shared" si="21"/>
        <v>P2</v>
      </c>
      <c r="B20" s="38" t="str">
        <f t="shared" si="22"/>
        <v/>
      </c>
      <c r="C20" s="97" t="str">
        <f t="shared" si="23"/>
        <v>B</v>
      </c>
      <c r="D20" s="98" t="str">
        <f t="shared" si="24"/>
        <v/>
      </c>
      <c r="E20" s="99" t="str">
        <f t="shared" si="25"/>
        <v>W</v>
      </c>
      <c r="G20" s="67" t="str">
        <f>IF(Dashboard!N20="","",Dashboard!N20)</f>
        <v>P</v>
      </c>
      <c r="I20" s="96" t="str">
        <f>IF(AO19=AO20,"",AO20)</f>
        <v/>
      </c>
      <c r="J20" s="104" t="str">
        <f>IF(G19="","",IF(AND(C20=AC20,LEFT(AC20)="L",REPLACE(AC20,1,1,"")&gt;=5),"L"&amp;(REPLACE(AC20,1,1,"")-3),AC20))</f>
        <v>B</v>
      </c>
      <c r="K20" s="105" t="str">
        <f>IF(G19="","",IF(AND(D20=AD20,LEFT(AD20)="L",REPLACE(AD20,1,1,"")&gt;=5),"L"&amp;(REPLACE(AD20,1,1,"")-3),AD20))</f>
        <v/>
      </c>
      <c r="L20" s="89" t="str">
        <f t="shared" si="12"/>
        <v>W</v>
      </c>
      <c r="M20" s="89">
        <f t="shared" si="9"/>
        <v>2</v>
      </c>
      <c r="N20" s="162" t="str">
        <f>IF(G19="","",IF(T20="S","",IF(M20&gt;0,M20,IF(X20="R",M20,""))))</f>
        <v/>
      </c>
      <c r="O20" s="164">
        <f>IF(G20="","",IF(A20="NB",O19,IF(N20="",SUM($N$5:$N20)+M20,SUM($N$5:$N20))))</f>
        <v>-6</v>
      </c>
      <c r="P20" s="164">
        <f t="shared" si="13"/>
        <v>2</v>
      </c>
      <c r="Q20" s="171" t="str">
        <f t="shared" si="14"/>
        <v>L</v>
      </c>
      <c r="R20" s="170">
        <f t="shared" si="6"/>
        <v>-10</v>
      </c>
      <c r="S20" s="170">
        <f t="shared" si="7"/>
        <v>-6</v>
      </c>
      <c r="T20" s="14" t="str">
        <f>IF(G19="","",IF(X19="R","S",IF(T19="S","C",IF(M19&gt;0,"S","C"))))</f>
        <v>S</v>
      </c>
      <c r="U20" s="14">
        <f>IF(G20="","",IF(T20="S",1,U19+1))</f>
        <v>1</v>
      </c>
      <c r="V20" s="106" t="str">
        <f>IF(G20="","",(IF(AND(E19&amp;E20="WW",OR(T19&amp;T20="SC",T19&amp;T20="CC")),"Y",IF(AND(E18&amp;E19&amp;E20="WLW",AX20&lt;&gt;"B",OR(E18&amp;E19&amp;E20="SCC",E18&amp;E19&amp;E20="CCC")),"Y","N"))))</f>
        <v>N</v>
      </c>
      <c r="W20" s="14" t="str">
        <f>IF(G20="","",IF(AND(L19&amp;L20="WW",OR(T19&amp;T20="SC",T19&amp;T20="CC")),"Y",IF(AND(L18&amp;L19&amp;L20="WLW",AZ20&lt;&gt;"B",OR(T18&amp;T19&amp;T20="SCC",T18&amp;T19&amp;T20="CCC")),"Y","N")))</f>
        <v>N</v>
      </c>
      <c r="X20" s="14" t="str">
        <f>IF(G20="","",IF(AND(M20&lt;0,U20&gt;2,M20&gt;=(2-U20)),"R","N"))</f>
        <v>N</v>
      </c>
      <c r="Y20" s="14">
        <f>IF(G20="","",IF(C20="B",1,IF(REPLACE(C20,1,1,"")="",0,REPLACE(C20,1,1,""))))</f>
        <v>1</v>
      </c>
      <c r="Z20" s="14">
        <f>IF(G20="","",IF(D20="B",1,IF(REPLACE(D20,1,1,"")="",0,REPLACE(D20,1,1,""))))</f>
        <v>0</v>
      </c>
      <c r="AA20" s="14">
        <f>IF(G20="","",IF(J20="B",1,IF(REPLACE(J20,1,1,"")="",0,REPLACE(J20,1,1,""))))</f>
        <v>1</v>
      </c>
      <c r="AB20" s="14">
        <f>IF(G20="","",IF(K20="B",1,IF(REPLACE(K20,1,1,"")="",0,REPLACE(K20,1,1,""))))</f>
        <v>0</v>
      </c>
      <c r="AC20" s="14" t="str">
        <f>IF(G19="","",IF(AO20="TG",IF(G18="P","",AZ20),AJ20))</f>
        <v>B</v>
      </c>
      <c r="AD20" s="14" t="str">
        <f>IF(G19="","",IF(AO20="TG",IF(G18="B","",AZ20),AK20))</f>
        <v/>
      </c>
      <c r="AE20" s="46" t="str">
        <f t="shared" si="15"/>
        <v>N</v>
      </c>
      <c r="AF20" s="46" t="str">
        <f t="shared" si="16"/>
        <v>N</v>
      </c>
      <c r="AG20" s="46" t="str">
        <f t="shared" si="17"/>
        <v>N</v>
      </c>
      <c r="AH20" s="90" t="str">
        <f>IF(AN20="T-T",IF(G18="B",AX20,""),IF(AN20="T-C",IF(G19="B",AX20,""),IF(AN20="T-B",IF(G19="P",AX20,""),"")))</f>
        <v/>
      </c>
      <c r="AI20" s="90" t="str">
        <f>IF(AN20="T-T",IF(G18="P",AX20,""),IF(AN20="T-C",IF(G19="P",AX20,""),IF(AN20="T-B",IF(G19="B",AX20,""),"")))</f>
        <v/>
      </c>
      <c r="AJ20" s="90" t="str">
        <f>IF(AN20="T-T",IF(G18="B",AZ20,""),IF(AN20="T-C",IF(G19="B",AZ20,""),IF(AN20="T-B",IF(G19="P",AZ20,""),"")))</f>
        <v/>
      </c>
      <c r="AK20" s="90" t="str">
        <f>IF(AN20="T-T",IF(G18="P",AZ20,""),IF(AN20="T-C",IF(G19="P",AZ20,""),IF(AN20="T-B",IF(G19="B",AZ20,""),"")))</f>
        <v/>
      </c>
      <c r="AN20" s="14" t="str">
        <f>IF(G19="","",IF(AE20="Y","T-C",IF(AF20="Y","T-B",IF(AG20="Y","T-T",IF(AN19="PD","PD",IF(OR(AND(AN19="T-T",AN18="T-T",L18&amp;L19="LL"),AND(OR(AN19="T-B",AN19="T-C"),L19="L")),"PD",AN19))))))</f>
        <v>PD</v>
      </c>
      <c r="AO20" s="14" t="str">
        <f>IF(G19="","",IF(AE20="Y","T-C",IF(AF20="Y","T-B",IF(AG20="Y","T-T",IF(AO19="TG","TG",IF(G19="","",IF(AE20="Y","T-C",IF(AF20="Y","T-B",IF(AG20="Y","T-T",IF(AO19="TG","TG",IF(OR(AND(AO19="T-T",AO18="T-T",L18&amp;L19="LL"),AND(OR(AO19="T-B",AO19="T-C"),L19="L")),"TG",AO19)))))))))))</f>
        <v>TG</v>
      </c>
      <c r="AP20" s="14">
        <f>IF(Dashboard!N20="P",IF(AP19="",1,AP19+1),"")</f>
        <v>2</v>
      </c>
      <c r="AQ20" s="14" t="str">
        <f>IF(Dashboard!N20="B",IF(AQ19="",1,AQ19+1),"")</f>
        <v/>
      </c>
      <c r="AR20" s="14" t="str">
        <f t="shared" si="10"/>
        <v>12301</v>
      </c>
      <c r="AS20" s="14" t="str">
        <f t="shared" si="10"/>
        <v>00010</v>
      </c>
      <c r="AT20" s="14" t="str">
        <f t="shared" si="29"/>
        <v>012301</v>
      </c>
      <c r="AU20" s="14" t="str">
        <f t="shared" si="30"/>
        <v>500010</v>
      </c>
      <c r="AV20" s="14" t="str">
        <f t="shared" si="18"/>
        <v>P</v>
      </c>
      <c r="AW20" s="14" t="str">
        <f>IF(C19="",D19,C19)&amp;E19</f>
        <v>F5W</v>
      </c>
      <c r="AX20" s="14" t="str">
        <f>IF(OR(T20="S",V19="Y"),"B",IFERROR(VLOOKUP(AW20,$BI$3:$BJ$100,2,FALSE),""))</f>
        <v>B</v>
      </c>
      <c r="AY20" s="14" t="str">
        <f>IF(J19="",K19,J19)&amp;L19</f>
        <v>BL</v>
      </c>
      <c r="AZ20" s="14" t="str">
        <f>IF(OR(T20="S",W19="Y"),"B",IFERROR(VLOOKUP(AY20,$BI$3:$BJ$100,2,FALSE),""))</f>
        <v>B</v>
      </c>
      <c r="BA20" s="14">
        <f t="shared" si="19"/>
        <v>1</v>
      </c>
      <c r="BB20" s="14">
        <f t="shared" si="20"/>
        <v>1</v>
      </c>
      <c r="BG20" s="14" t="s">
        <v>103</v>
      </c>
      <c r="BH20" s="14" t="s">
        <v>48</v>
      </c>
      <c r="BI20" s="14" t="str">
        <f t="shared" si="31"/>
        <v>F6L</v>
      </c>
      <c r="BJ20" s="14" t="s">
        <v>104</v>
      </c>
    </row>
    <row r="21" spans="1:62" ht="15.75" thickBot="1" x14ac:dyDescent="0.3">
      <c r="A21" s="96" t="str">
        <f t="shared" si="21"/>
        <v>NB</v>
      </c>
      <c r="B21" s="38" t="str">
        <f t="shared" si="22"/>
        <v/>
      </c>
      <c r="C21" s="97" t="str">
        <f t="shared" si="23"/>
        <v>L5</v>
      </c>
      <c r="D21" s="98" t="str">
        <f t="shared" si="24"/>
        <v/>
      </c>
      <c r="E21" s="99" t="str">
        <f t="shared" si="25"/>
        <v>L</v>
      </c>
      <c r="G21" s="67" t="str">
        <f>IF(Dashboard!N21="","",Dashboard!N21)</f>
        <v>B</v>
      </c>
      <c r="I21" s="96" t="str">
        <f>IF(AO20=AO21,"",AO21)</f>
        <v/>
      </c>
      <c r="J21" s="104" t="str">
        <f>IF(G20="","",IF(AND(C21=AC21,LEFT(AC21)="L",REPLACE(AC21,1,1,"")&gt;=5),"L"&amp;(REPLACE(AC21,1,1,"")-3),AC21))</f>
        <v/>
      </c>
      <c r="K21" s="105" t="str">
        <f>IF(G20="","",IF(AND(D21=AD21,LEFT(AD21)="L",REPLACE(AD21,1,1,"")&gt;=5),"L"&amp;(REPLACE(AD21,1,1,"")-3),AD21))</f>
        <v>L5</v>
      </c>
      <c r="L21" s="89" t="str">
        <f t="shared" si="12"/>
        <v>W</v>
      </c>
      <c r="M21" s="89">
        <f t="shared" si="9"/>
        <v>2</v>
      </c>
      <c r="N21" s="162">
        <f>IF(G20="","",IF(T21="S","",IF(M21&gt;0,M21,IF(X21="R",M21,""))))</f>
        <v>2</v>
      </c>
      <c r="O21" s="164">
        <f>IF(G21="","",IF(A21="NB",O20,IF(N21="",SUM($N$5:$N21)+M21,SUM($N$5:$N21))))</f>
        <v>-6</v>
      </c>
      <c r="P21" s="164">
        <f t="shared" si="13"/>
        <v>0</v>
      </c>
      <c r="Q21" s="171" t="str">
        <f t="shared" si="14"/>
        <v>L</v>
      </c>
      <c r="R21" s="170">
        <f t="shared" si="6"/>
        <v>-10</v>
      </c>
      <c r="S21" s="170">
        <f t="shared" si="7"/>
        <v>-6</v>
      </c>
      <c r="T21" s="14" t="str">
        <f>IF(G20="","",IF(X20="R","S",IF(T20="S","C",IF(M20&gt;0,"S","C"))))</f>
        <v>C</v>
      </c>
      <c r="U21" s="14">
        <f>IF(G21="","",IF(T21="S",1,U20+1))</f>
        <v>2</v>
      </c>
      <c r="V21" s="106" t="str">
        <f>IF(G21="","",(IF(AND(E20&amp;E21="WW",OR(T20&amp;T21="SC",T20&amp;T21="CC")),"Y",IF(AND(E19&amp;E20&amp;E21="WLW",AX21&lt;&gt;"B",OR(E19&amp;E20&amp;E21="SCC",E19&amp;E20&amp;E21="CCC")),"Y","N"))))</f>
        <v>N</v>
      </c>
      <c r="W21" s="14" t="str">
        <f>IF(G21="","",IF(AND(L20&amp;L21="WW",OR(T20&amp;T21="SC",T20&amp;T21="CC")),"Y",IF(AND(L19&amp;L20&amp;L21="WLW",AZ21&lt;&gt;"B",OR(T19&amp;T20&amp;T21="SCC",T19&amp;T20&amp;T21="CCC")),"Y","N")))</f>
        <v>Y</v>
      </c>
      <c r="X21" s="14" t="str">
        <f>IF(G21="","",IF(AND(M21&lt;0,U21&gt;2,M21&gt;=(2-U21)),"R","N"))</f>
        <v>N</v>
      </c>
      <c r="Y21" s="14" t="str">
        <f>IF(G21="","",IF(C21="B",1,IF(REPLACE(C21,1,1,"")="",0,REPLACE(C21,1,1,""))))</f>
        <v>5</v>
      </c>
      <c r="Z21" s="14">
        <f>IF(G21="","",IF(D21="B",1,IF(REPLACE(D21,1,1,"")="",0,REPLACE(D21,1,1,""))))</f>
        <v>0</v>
      </c>
      <c r="AA21" s="14">
        <f>IF(G21="","",IF(J21="B",1,IF(REPLACE(J21,1,1,"")="",0,REPLACE(J21,1,1,""))))</f>
        <v>0</v>
      </c>
      <c r="AB21" s="14" t="str">
        <f>IF(G21="","",IF(K21="B",1,IF(REPLACE(K21,1,1,"")="",0,REPLACE(K21,1,1,""))))</f>
        <v>5</v>
      </c>
      <c r="AC21" s="14" t="str">
        <f>IF(G20="","",IF(AO21="TG",IF(G19="P","",AZ21),AJ21))</f>
        <v/>
      </c>
      <c r="AD21" s="14" t="str">
        <f>IF(G20="","",IF(AO21="TG",IF(G19="B","",AZ21),AK21))</f>
        <v>L5</v>
      </c>
      <c r="AE21" s="46" t="str">
        <f t="shared" si="15"/>
        <v>N</v>
      </c>
      <c r="AF21" s="46" t="str">
        <f t="shared" si="16"/>
        <v>N</v>
      </c>
      <c r="AG21" s="46" t="str">
        <f t="shared" si="17"/>
        <v>N</v>
      </c>
      <c r="AH21" s="90" t="str">
        <f>IF(AN21="T-T",IF(G19="B",AX21,""),IF(AN21="T-C",IF(G20="B",AX21,""),IF(AN21="T-B",IF(G20="P",AX21,""),"")))</f>
        <v/>
      </c>
      <c r="AI21" s="90" t="str">
        <f>IF(AN21="T-T",IF(G19="P",AX21,""),IF(AN21="T-C",IF(G20="P",AX21,""),IF(AN21="T-B",IF(G20="B",AX21,""),"")))</f>
        <v/>
      </c>
      <c r="AJ21" s="90" t="str">
        <f>IF(AN21="T-T",IF(G19="B",AZ21,""),IF(AN21="T-C",IF(G20="B",AZ21,""),IF(AN21="T-B",IF(G20="P",AZ21,""),"")))</f>
        <v/>
      </c>
      <c r="AK21" s="90" t="str">
        <f>IF(AN21="T-T",IF(G19="P",AZ21,""),IF(AN21="T-C",IF(G20="P",AZ21,""),IF(AN21="T-B",IF(G20="B",AZ21,""),"")))</f>
        <v/>
      </c>
      <c r="AN21" s="14" t="str">
        <f>IF(G20="","",IF(AE21="Y","T-C",IF(AF21="Y","T-B",IF(AG21="Y","T-T",IF(AN20="PD","PD",IF(OR(AND(AN20="T-T",AN19="T-T",L19&amp;L20="LL"),AND(OR(AN20="T-B",AN20="T-C"),L20="L")),"PD",AN20))))))</f>
        <v>PD</v>
      </c>
      <c r="AO21" s="14" t="str">
        <f>IF(G20="","",IF(AE21="Y","T-C",IF(AF21="Y","T-B",IF(AG21="Y","T-T",IF(AO20="TG","TG",IF(G20="","",IF(AE21="Y","T-C",IF(AF21="Y","T-B",IF(AG21="Y","T-T",IF(AO20="TG","TG",IF(OR(AND(AO20="T-T",AO19="T-T",L19&amp;L20="LL"),AND(OR(AO20="T-B",AO20="T-C"),L20="L")),"TG",AO20)))))))))))</f>
        <v>TG</v>
      </c>
      <c r="AP21" s="14" t="str">
        <f>IF(Dashboard!N21="P",IF(AP20="",1,AP20+1),"")</f>
        <v/>
      </c>
      <c r="AQ21" s="14">
        <f>IF(Dashboard!N21="B",IF(AQ20="",1,AQ20+1),"")</f>
        <v>1</v>
      </c>
      <c r="AR21" s="14" t="str">
        <f t="shared" si="10"/>
        <v>23012</v>
      </c>
      <c r="AS21" s="14" t="str">
        <f t="shared" si="10"/>
        <v>00100</v>
      </c>
      <c r="AT21" s="14" t="str">
        <f t="shared" si="29"/>
        <v>123012</v>
      </c>
      <c r="AU21" s="14" t="str">
        <f t="shared" si="30"/>
        <v>000100</v>
      </c>
      <c r="AV21" s="14" t="str">
        <f t="shared" si="18"/>
        <v>P</v>
      </c>
      <c r="AW21" s="14" t="str">
        <f>IF(C20="",D20,C20)&amp;E20</f>
        <v>BW</v>
      </c>
      <c r="AX21" s="14" t="str">
        <f>IF(OR(T21="S",V20="Y"),"B",IFERROR(VLOOKUP(AW21,$BI$3:$BJ$100,2,FALSE),""))</f>
        <v>L5</v>
      </c>
      <c r="AY21" s="14" t="str">
        <f>IF(J20="",K20,J20)&amp;L20</f>
        <v>BW</v>
      </c>
      <c r="AZ21" s="14" t="str">
        <f>IF(OR(T21="S",W20="Y"),"B",IFERROR(VLOOKUP(AY21,$BI$3:$BJ$100,2,FALSE),""))</f>
        <v>L5</v>
      </c>
      <c r="BA21" s="14" t="str">
        <f t="shared" si="19"/>
        <v>5</v>
      </c>
      <c r="BB21" s="14" t="str">
        <f t="shared" si="20"/>
        <v>5</v>
      </c>
      <c r="BG21" s="14" t="s">
        <v>104</v>
      </c>
      <c r="BH21" s="14" t="s">
        <v>48</v>
      </c>
      <c r="BI21" s="14" t="str">
        <f t="shared" si="31"/>
        <v>F7L</v>
      </c>
      <c r="BJ21" s="14" t="s">
        <v>105</v>
      </c>
    </row>
    <row r="22" spans="1:62" ht="15.75" thickBot="1" x14ac:dyDescent="0.3">
      <c r="A22" s="96" t="str">
        <f t="shared" si="21"/>
        <v>NB</v>
      </c>
      <c r="B22" s="38" t="str">
        <f t="shared" si="22"/>
        <v/>
      </c>
      <c r="C22" s="97" t="str">
        <f t="shared" si="23"/>
        <v>B</v>
      </c>
      <c r="D22" s="98" t="str">
        <f t="shared" si="24"/>
        <v/>
      </c>
      <c r="E22" s="99" t="str">
        <f t="shared" si="25"/>
        <v>L</v>
      </c>
      <c r="G22" s="67" t="str">
        <f>IF(Dashboard!N22="","",Dashboard!N22)</f>
        <v>B</v>
      </c>
      <c r="I22" s="96" t="str">
        <f>IF(AO21=AO22,"",AO22)</f>
        <v/>
      </c>
      <c r="J22" s="104" t="str">
        <f>IF(G21="","",IF(AND(C22=AC22,LEFT(AC22)="L",REPLACE(AC22,1,1,"")&gt;=5),"L"&amp;(REPLACE(AC22,1,1,"")-3),AC22))</f>
        <v/>
      </c>
      <c r="K22" s="105" t="str">
        <f>IF(G21="","",IF(AND(D22=AD22,LEFT(AD22)="L",REPLACE(AD22,1,1,"")&gt;=5),"L"&amp;(REPLACE(AD22,1,1,"")-3),AD22))</f>
        <v>B</v>
      </c>
      <c r="L22" s="89" t="str">
        <f t="shared" si="12"/>
        <v>W</v>
      </c>
      <c r="M22" s="89">
        <f t="shared" si="9"/>
        <v>0</v>
      </c>
      <c r="N22" s="162" t="str">
        <f>IF(G21="","",IF(T22="S","",IF(M22&gt;0,M22,IF(X22="R",M22,""))))</f>
        <v/>
      </c>
      <c r="O22" s="164">
        <f>IF(G22="","",IF(A22="NB",O21,IF(N22="",SUM($N$5:$N22)+M22,SUM($N$5:$N22))))</f>
        <v>-6</v>
      </c>
      <c r="P22" s="164">
        <f t="shared" si="13"/>
        <v>0</v>
      </c>
      <c r="Q22" s="171" t="str">
        <f t="shared" si="14"/>
        <v>L</v>
      </c>
      <c r="R22" s="170">
        <f t="shared" si="6"/>
        <v>-10</v>
      </c>
      <c r="S22" s="170">
        <f t="shared" si="7"/>
        <v>-6</v>
      </c>
      <c r="T22" s="14" t="str">
        <f>IF(G21="","",IF(X21="R","S",IF(T21="S","C",IF(M21&gt;0,"S","C"))))</f>
        <v>S</v>
      </c>
      <c r="U22" s="14">
        <f>IF(G22="","",IF(T22="S",1,U21+1))</f>
        <v>1</v>
      </c>
      <c r="V22" s="106" t="str">
        <f>IF(G22="","",(IF(AND(E21&amp;E22="WW",OR(T21&amp;T22="SC",T21&amp;T22="CC")),"Y",IF(AND(E20&amp;E21&amp;E22="WLW",AX22&lt;&gt;"B",OR(E20&amp;E21&amp;E22="SCC",E20&amp;E21&amp;E22="CCC")),"Y","N"))))</f>
        <v>N</v>
      </c>
      <c r="W22" s="14" t="str">
        <f>IF(G22="","",IF(AND(L21&amp;L22="WW",OR(T21&amp;T22="SC",T21&amp;T22="CC")),"Y",IF(AND(L20&amp;L21&amp;L22="WLW",AZ22&lt;&gt;"B",OR(T20&amp;T21&amp;T22="SCC",T20&amp;T21&amp;T22="CCC")),"Y","N")))</f>
        <v>N</v>
      </c>
      <c r="X22" s="14" t="str">
        <f>IF(G22="","",IF(AND(M22&lt;0,U22&gt;2,M22&gt;=(2-U22)),"R","N"))</f>
        <v>N</v>
      </c>
      <c r="Y22" s="14">
        <f>IF(G22="","",IF(C22="B",1,IF(REPLACE(C22,1,1,"")="",0,REPLACE(C22,1,1,""))))</f>
        <v>1</v>
      </c>
      <c r="Z22" s="14">
        <f>IF(G22="","",IF(D22="B",1,IF(REPLACE(D22,1,1,"")="",0,REPLACE(D22,1,1,""))))</f>
        <v>0</v>
      </c>
      <c r="AA22" s="14">
        <f>IF(G22="","",IF(J22="B",1,IF(REPLACE(J22,1,1,"")="",0,REPLACE(J22,1,1,""))))</f>
        <v>0</v>
      </c>
      <c r="AB22" s="14">
        <f>IF(G22="","",IF(K22="B",1,IF(REPLACE(K22,1,1,"")="",0,REPLACE(K22,1,1,""))))</f>
        <v>1</v>
      </c>
      <c r="AC22" s="14" t="str">
        <f>IF(G21="","",IF(AO22="TG",IF(G20="P","",AZ22),AJ22))</f>
        <v/>
      </c>
      <c r="AD22" s="14" t="str">
        <f>IF(G21="","",IF(AO22="TG",IF(G20="B","",AZ22),AK22))</f>
        <v>B</v>
      </c>
      <c r="AE22" s="46" t="str">
        <f t="shared" si="15"/>
        <v>N</v>
      </c>
      <c r="AF22" s="46" t="str">
        <f t="shared" si="16"/>
        <v>N</v>
      </c>
      <c r="AG22" s="46" t="str">
        <f t="shared" si="17"/>
        <v>N</v>
      </c>
      <c r="AH22" s="90" t="str">
        <f>IF(AN22="T-T",IF(G20="B",AX22,""),IF(AN22="T-C",IF(G21="B",AX22,""),IF(AN22="T-B",IF(G21="P",AX22,""),"")))</f>
        <v/>
      </c>
      <c r="AI22" s="90" t="str">
        <f>IF(AN22="T-T",IF(G20="P",AX22,""),IF(AN22="T-C",IF(G21="P",AX22,""),IF(AN22="T-B",IF(G21="B",AX22,""),"")))</f>
        <v/>
      </c>
      <c r="AJ22" s="90" t="str">
        <f>IF(AN22="T-T",IF(G20="B",AZ22,""),IF(AN22="T-C",IF(G21="B",AZ22,""),IF(AN22="T-B",IF(G21="P",AZ22,""),"")))</f>
        <v/>
      </c>
      <c r="AK22" s="90" t="str">
        <f>IF(AN22="T-T",IF(G20="P",AZ22,""),IF(AN22="T-C",IF(G21="P",AZ22,""),IF(AN22="T-B",IF(G21="B",AZ22,""),"")))</f>
        <v/>
      </c>
      <c r="AN22" s="14" t="str">
        <f>IF(G21="","",IF(AE22="Y","T-C",IF(AF22="Y","T-B",IF(AG22="Y","T-T",IF(AN21="PD","PD",IF(OR(AND(AN21="T-T",AN20="T-T",L20&amp;L21="LL"),AND(OR(AN21="T-B",AN21="T-C"),L21="L")),"PD",AN21))))))</f>
        <v>PD</v>
      </c>
      <c r="AO22" s="14" t="str">
        <f>IF(G21="","",IF(AE22="Y","T-C",IF(AF22="Y","T-B",IF(AG22="Y","T-T",IF(AO21="TG","TG",IF(G21="","",IF(AE22="Y","T-C",IF(AF22="Y","T-B",IF(AG22="Y","T-T",IF(AO21="TG","TG",IF(OR(AND(AO21="T-T",AO20="T-T",L20&amp;L21="LL"),AND(OR(AO21="T-B",AO21="T-C"),L21="L")),"TG",AO21)))))))))))</f>
        <v>TG</v>
      </c>
      <c r="AP22" s="14" t="str">
        <f>IF(Dashboard!N22="P",IF(AP21="",1,AP21+1),"")</f>
        <v/>
      </c>
      <c r="AQ22" s="14">
        <f>IF(Dashboard!N22="B",IF(AQ21="",1,AQ21+1),"")</f>
        <v>2</v>
      </c>
      <c r="AR22" s="14" t="str">
        <f t="shared" si="10"/>
        <v>30120</v>
      </c>
      <c r="AS22" s="14" t="str">
        <f t="shared" si="10"/>
        <v>01001</v>
      </c>
      <c r="AT22" s="14" t="str">
        <f t="shared" si="29"/>
        <v>230120</v>
      </c>
      <c r="AU22" s="14" t="str">
        <f t="shared" si="30"/>
        <v>001001</v>
      </c>
      <c r="AV22" s="14" t="str">
        <f t="shared" si="18"/>
        <v>P</v>
      </c>
      <c r="AW22" s="14" t="str">
        <f>IF(C21="",D21,C21)&amp;E21</f>
        <v>L5L</v>
      </c>
      <c r="AX22" s="14" t="str">
        <f>IF(OR(T22="S",V21="Y"),"B",IFERROR(VLOOKUP(AW22,$BI$3:$BJ$100,2,FALSE),""))</f>
        <v>B</v>
      </c>
      <c r="AY22" s="14" t="str">
        <f>IF(J21="",K21,J21)&amp;L21</f>
        <v>L5W</v>
      </c>
      <c r="AZ22" s="14" t="str">
        <f>IF(OR(T22="S",W21="Y"),"B",IFERROR(VLOOKUP(AY22,$BI$3:$BJ$100,2,FALSE),""))</f>
        <v>B</v>
      </c>
      <c r="BA22" s="14">
        <f t="shared" si="19"/>
        <v>1</v>
      </c>
      <c r="BB22" s="14">
        <f t="shared" si="20"/>
        <v>1</v>
      </c>
      <c r="BG22" s="14" t="s">
        <v>105</v>
      </c>
      <c r="BH22" s="14" t="s">
        <v>48</v>
      </c>
      <c r="BI22" s="14" t="str">
        <f t="shared" si="31"/>
        <v>F8L</v>
      </c>
      <c r="BJ22" s="14" t="s">
        <v>106</v>
      </c>
    </row>
    <row r="23" spans="1:62" ht="15.75" thickBot="1" x14ac:dyDescent="0.3">
      <c r="A23" s="96" t="str">
        <f t="shared" si="21"/>
        <v>P3</v>
      </c>
      <c r="B23" s="38" t="str">
        <f t="shared" si="22"/>
        <v/>
      </c>
      <c r="C23" s="97" t="str">
        <f t="shared" si="23"/>
        <v/>
      </c>
      <c r="D23" s="98" t="str">
        <f t="shared" si="24"/>
        <v>F2</v>
      </c>
      <c r="E23" s="99" t="str">
        <f t="shared" si="25"/>
        <v>L</v>
      </c>
      <c r="G23" s="67" t="str">
        <f>IF(Dashboard!N23="","",Dashboard!N23)</f>
        <v>P</v>
      </c>
      <c r="I23" s="96" t="str">
        <f>IF(AO22=AO23,"",AO23)</f>
        <v/>
      </c>
      <c r="J23" s="104" t="str">
        <f>IF(G22="","",IF(AND(C23=AC23,LEFT(AC23)="L",REPLACE(AC23,1,1,"")&gt;=5),"L"&amp;(REPLACE(AC23,1,1,"")-3),AC23))</f>
        <v>L5</v>
      </c>
      <c r="K23" s="105" t="str">
        <f>IF(G22="","",IF(AND(D23=AD23,LEFT(AD23)="L",REPLACE(AD23,1,1,"")&gt;=5),"L"&amp;(REPLACE(AD23,1,1,"")-3),AD23))</f>
        <v/>
      </c>
      <c r="L23" s="89" t="str">
        <f t="shared" si="12"/>
        <v>W</v>
      </c>
      <c r="M23" s="89">
        <f t="shared" si="9"/>
        <v>3</v>
      </c>
      <c r="N23" s="162">
        <f>IF(G22="","",IF(T23="S","",IF(M23&gt;0,M23,IF(X23="R",M23,""))))</f>
        <v>3</v>
      </c>
      <c r="O23" s="164">
        <f>IF(G23="","",IF(A23="NB",O22,IF(N23="",SUM($N$5:$N23)+M23,SUM($N$5:$N23))))</f>
        <v>-3</v>
      </c>
      <c r="P23" s="164">
        <f t="shared" si="13"/>
        <v>3</v>
      </c>
      <c r="Q23" s="171" t="str">
        <f t="shared" si="14"/>
        <v>L</v>
      </c>
      <c r="R23" s="170">
        <f t="shared" si="6"/>
        <v>-10</v>
      </c>
      <c r="S23" s="170">
        <f t="shared" si="7"/>
        <v>-6</v>
      </c>
      <c r="T23" s="14" t="str">
        <f>IF(G22="","",IF(X22="R","S",IF(T22="S","C",IF(M22&gt;0,"S","C"))))</f>
        <v>C</v>
      </c>
      <c r="U23" s="14">
        <f>IF(G23="","",IF(T23="S",1,U22+1))</f>
        <v>2</v>
      </c>
      <c r="V23" s="106" t="str">
        <f>IF(G23="","",(IF(AND(E22&amp;E23="WW",OR(T22&amp;T23="SC",T22&amp;T23="CC")),"Y",IF(AND(E21&amp;E22&amp;E23="WLW",AX23&lt;&gt;"B",OR(E21&amp;E22&amp;E23="SCC",E21&amp;E22&amp;E23="CCC")),"Y","N"))))</f>
        <v>N</v>
      </c>
      <c r="W23" s="14" t="str">
        <f>IF(G23="","",IF(AND(L22&amp;L23="WW",OR(T22&amp;T23="SC",T22&amp;T23="CC")),"Y",IF(AND(L21&amp;L22&amp;L23="WLW",AZ23&lt;&gt;"B",OR(T21&amp;T22&amp;T23="SCC",T21&amp;T22&amp;T23="CCC")),"Y","N")))</f>
        <v>Y</v>
      </c>
      <c r="X23" s="14" t="str">
        <f>IF(G23="","",IF(AND(M23&lt;0,U23&gt;2,M23&gt;=(2-U23)),"R","N"))</f>
        <v>N</v>
      </c>
      <c r="Y23" s="14">
        <f>IF(G23="","",IF(C23="B",1,IF(REPLACE(C23,1,1,"")="",0,REPLACE(C23,1,1,""))))</f>
        <v>0</v>
      </c>
      <c r="Z23" s="14" t="str">
        <f>IF(G23="","",IF(D23="B",1,IF(REPLACE(D23,1,1,"")="",0,REPLACE(D23,1,1,""))))</f>
        <v>2</v>
      </c>
      <c r="AA23" s="14" t="str">
        <f>IF(G23="","",IF(J23="B",1,IF(REPLACE(J23,1,1,"")="",0,REPLACE(J23,1,1,""))))</f>
        <v>5</v>
      </c>
      <c r="AB23" s="14">
        <f>IF(G23="","",IF(K23="B",1,IF(REPLACE(K23,1,1,"")="",0,REPLACE(K23,1,1,""))))</f>
        <v>0</v>
      </c>
      <c r="AC23" s="14" t="str">
        <f>IF(G22="","",IF(AO23="TG",IF(G21="P","",AZ23),AJ23))</f>
        <v>L5</v>
      </c>
      <c r="AD23" s="14" t="str">
        <f>IF(G22="","",IF(AO23="TG",IF(G21="B","",AZ23),AK23))</f>
        <v/>
      </c>
      <c r="AE23" s="46" t="str">
        <f t="shared" si="15"/>
        <v>N</v>
      </c>
      <c r="AF23" s="46" t="str">
        <f t="shared" si="16"/>
        <v>N</v>
      </c>
      <c r="AG23" s="46" t="str">
        <f t="shared" si="17"/>
        <v>N</v>
      </c>
      <c r="AH23" s="90" t="str">
        <f>IF(AN23="T-T",IF(G21="B",AX23,""),IF(AN23="T-C",IF(G22="B",AX23,""),IF(AN23="T-B",IF(G22="P",AX23,""),"")))</f>
        <v/>
      </c>
      <c r="AI23" s="90" t="str">
        <f>IF(AN23="T-T",IF(G21="P",AX23,""),IF(AN23="T-C",IF(G22="P",AX23,""),IF(AN23="T-B",IF(G22="B",AX23,""),"")))</f>
        <v/>
      </c>
      <c r="AJ23" s="90" t="str">
        <f>IF(AN23="T-T",IF(G21="B",AZ23,""),IF(AN23="T-C",IF(G22="B",AZ23,""),IF(AN23="T-B",IF(G22="P",AZ23,""),"")))</f>
        <v/>
      </c>
      <c r="AK23" s="90" t="str">
        <f>IF(AN23="T-T",IF(G21="P",AZ23,""),IF(AN23="T-C",IF(G22="P",AZ23,""),IF(AN23="T-B",IF(G22="B",AZ23,""),"")))</f>
        <v/>
      </c>
      <c r="AN23" s="14" t="str">
        <f>IF(G22="","",IF(AE23="Y","T-C",IF(AF23="Y","T-B",IF(AG23="Y","T-T",IF(AN22="PD","PD",IF(OR(AND(AN22="T-T",AN21="T-T",L21&amp;L22="LL"),AND(OR(AN22="T-B",AN22="T-C"),L22="L")),"PD",AN22))))))</f>
        <v>PD</v>
      </c>
      <c r="AO23" s="14" t="str">
        <f>IF(G22="","",IF(AE23="Y","T-C",IF(AF23="Y","T-B",IF(AG23="Y","T-T",IF(AO22="TG","TG",IF(G22="","",IF(AE23="Y","T-C",IF(AF23="Y","T-B",IF(AG23="Y","T-T",IF(AO22="TG","TG",IF(OR(AND(AO22="T-T",AO21="T-T",L21&amp;L22="LL"),AND(OR(AO22="T-B",AO22="T-C"),L22="L")),"TG",AO22)))))))))))</f>
        <v>TG</v>
      </c>
      <c r="AP23" s="14">
        <f>IF(Dashboard!N23="P",IF(AP22="",1,AP22+1),"")</f>
        <v>1</v>
      </c>
      <c r="AQ23" s="14" t="str">
        <f>IF(Dashboard!N23="B",IF(AQ22="",1,AQ22+1),"")</f>
        <v/>
      </c>
      <c r="AR23" s="14" t="str">
        <f t="shared" si="10"/>
        <v>01200</v>
      </c>
      <c r="AS23" s="14" t="str">
        <f t="shared" si="10"/>
        <v>10012</v>
      </c>
      <c r="AT23" s="14" t="str">
        <f t="shared" si="29"/>
        <v>301200</v>
      </c>
      <c r="AU23" s="14" t="str">
        <f t="shared" si="30"/>
        <v>010012</v>
      </c>
      <c r="AV23" s="14" t="str">
        <f t="shared" si="18"/>
        <v>B</v>
      </c>
      <c r="AW23" s="14" t="str">
        <f>IF(C22="",D22,C22)&amp;E22</f>
        <v>BL</v>
      </c>
      <c r="AX23" s="14" t="str">
        <f>IF(OR(T23="S",V22="Y"),"B",IFERROR(VLOOKUP(AW23,$BI$3:$BJ$100,2,FALSE),""))</f>
        <v>F2</v>
      </c>
      <c r="AY23" s="14" t="str">
        <f>IF(J22="",K22,J22)&amp;L22</f>
        <v>BW</v>
      </c>
      <c r="AZ23" s="14" t="str">
        <f>IF(OR(T23="S",W22="Y"),"B",IFERROR(VLOOKUP(AY23,$BI$3:$BJ$100,2,FALSE),""))</f>
        <v>L5</v>
      </c>
      <c r="BA23" s="14" t="str">
        <f t="shared" si="19"/>
        <v>2</v>
      </c>
      <c r="BB23" s="14" t="str">
        <f t="shared" si="20"/>
        <v>5</v>
      </c>
      <c r="BG23" s="14" t="s">
        <v>106</v>
      </c>
      <c r="BH23" s="14" t="s">
        <v>48</v>
      </c>
      <c r="BI23" s="14" t="str">
        <f t="shared" si="31"/>
        <v>F9L</v>
      </c>
      <c r="BJ23" s="14" t="s">
        <v>107</v>
      </c>
    </row>
    <row r="24" spans="1:62" ht="15.75" thickBot="1" x14ac:dyDescent="0.3">
      <c r="A24" s="96" t="str">
        <f t="shared" si="21"/>
        <v>P2</v>
      </c>
      <c r="B24" s="38" t="str">
        <f t="shared" si="22"/>
        <v/>
      </c>
      <c r="C24" s="97" t="str">
        <f t="shared" si="23"/>
        <v>B</v>
      </c>
      <c r="D24" s="98" t="str">
        <f t="shared" si="24"/>
        <v/>
      </c>
      <c r="E24" s="99" t="str">
        <f t="shared" si="25"/>
        <v>W</v>
      </c>
      <c r="G24" s="67" t="str">
        <f>IF(Dashboard!N24="","",Dashboard!N24)</f>
        <v>P</v>
      </c>
      <c r="I24" s="96" t="str">
        <f>IF(AO23=AO24,"",AO24)</f>
        <v/>
      </c>
      <c r="J24" s="104" t="str">
        <f>IF(G23="","",IF(AND(C24=AC24,LEFT(AC24)="L",REPLACE(AC24,1,1,"")&gt;=5),"L"&amp;(REPLACE(AC24,1,1,"")-3),AC24))</f>
        <v>B</v>
      </c>
      <c r="K24" s="105" t="str">
        <f>IF(G23="","",IF(AND(D24=AD24,LEFT(AD24)="L",REPLACE(AD24,1,1,"")&gt;=5),"L"&amp;(REPLACE(AD24,1,1,"")-3),AD24))</f>
        <v/>
      </c>
      <c r="L24" s="89" t="str">
        <f t="shared" si="12"/>
        <v>W</v>
      </c>
      <c r="M24" s="89">
        <f t="shared" si="9"/>
        <v>2</v>
      </c>
      <c r="N24" s="162" t="str">
        <f>IF(G23="","",IF(T24="S","",IF(M24&gt;0,M24,IF(X24="R",M24,""))))</f>
        <v/>
      </c>
      <c r="O24" s="164">
        <f>IF(G24="","",IF(A24="NB",O23,IF(N24="",SUM($N$5:$N24)+M24,SUM($N$5:$N24))))</f>
        <v>-1</v>
      </c>
      <c r="P24" s="164">
        <f t="shared" si="13"/>
        <v>2</v>
      </c>
      <c r="Q24" s="171" t="str">
        <f t="shared" si="14"/>
        <v>L</v>
      </c>
      <c r="R24" s="170">
        <f t="shared" si="6"/>
        <v>-10</v>
      </c>
      <c r="S24" s="170">
        <f t="shared" si="7"/>
        <v>-6</v>
      </c>
      <c r="T24" s="14" t="str">
        <f>IF(G23="","",IF(X23="R","S",IF(T23="S","C",IF(M23&gt;0,"S","C"))))</f>
        <v>S</v>
      </c>
      <c r="U24" s="14">
        <f>IF(G24="","",IF(T24="S",1,U23+1))</f>
        <v>1</v>
      </c>
      <c r="V24" s="106" t="str">
        <f>IF(G24="","",(IF(AND(E23&amp;E24="WW",OR(T23&amp;T24="SC",T23&amp;T24="CC")),"Y",IF(AND(E22&amp;E23&amp;E24="WLW",AX24&lt;&gt;"B",OR(E22&amp;E23&amp;E24="SCC",E22&amp;E23&amp;E24="CCC")),"Y","N"))))</f>
        <v>N</v>
      </c>
      <c r="W24" s="14" t="str">
        <f>IF(G24="","",IF(AND(L23&amp;L24="WW",OR(T23&amp;T24="SC",T23&amp;T24="CC")),"Y",IF(AND(L22&amp;L23&amp;L24="WLW",AZ24&lt;&gt;"B",OR(T22&amp;T23&amp;T24="SCC",T22&amp;T23&amp;T24="CCC")),"Y","N")))</f>
        <v>N</v>
      </c>
      <c r="X24" s="14" t="str">
        <f>IF(G24="","",IF(AND(M24&lt;0,U24&gt;2,M24&gt;=(2-U24)),"R","N"))</f>
        <v>N</v>
      </c>
      <c r="Y24" s="14">
        <f>IF(G24="","",IF(C24="B",1,IF(REPLACE(C24,1,1,"")="",0,REPLACE(C24,1,1,""))))</f>
        <v>1</v>
      </c>
      <c r="Z24" s="14">
        <f>IF(G24="","",IF(D24="B",1,IF(REPLACE(D24,1,1,"")="",0,REPLACE(D24,1,1,""))))</f>
        <v>0</v>
      </c>
      <c r="AA24" s="14">
        <f>IF(G24="","",IF(J24="B",1,IF(REPLACE(J24,1,1,"")="",0,REPLACE(J24,1,1,""))))</f>
        <v>1</v>
      </c>
      <c r="AB24" s="14">
        <f>IF(G24="","",IF(K24="B",1,IF(REPLACE(K24,1,1,"")="",0,REPLACE(K24,1,1,""))))</f>
        <v>0</v>
      </c>
      <c r="AC24" s="14" t="str">
        <f>IF(G23="","",IF(AO24="TG",IF(G22="P","",AZ24),AJ24))</f>
        <v>B</v>
      </c>
      <c r="AD24" s="14" t="str">
        <f>IF(G23="","",IF(AO24="TG",IF(G22="B","",AZ24),AK24))</f>
        <v/>
      </c>
      <c r="AE24" s="46" t="str">
        <f t="shared" si="15"/>
        <v>N</v>
      </c>
      <c r="AF24" s="46" t="str">
        <f t="shared" si="16"/>
        <v>N</v>
      </c>
      <c r="AG24" s="46" t="str">
        <f t="shared" si="17"/>
        <v>N</v>
      </c>
      <c r="AH24" s="90" t="str">
        <f>IF(AN24="T-T",IF(G22="B",AX24,""),IF(AN24="T-C",IF(G23="B",AX24,""),IF(AN24="T-B",IF(G23="P",AX24,""),"")))</f>
        <v/>
      </c>
      <c r="AI24" s="90" t="str">
        <f>IF(AN24="T-T",IF(G22="P",AX24,""),IF(AN24="T-C",IF(G23="P",AX24,""),IF(AN24="T-B",IF(G23="B",AX24,""),"")))</f>
        <v/>
      </c>
      <c r="AJ24" s="90" t="str">
        <f>IF(AN24="T-T",IF(G22="B",AZ24,""),IF(AN24="T-C",IF(G23="B",AZ24,""),IF(AN24="T-B",IF(G23="P",AZ24,""),"")))</f>
        <v/>
      </c>
      <c r="AK24" s="90" t="str">
        <f>IF(AN24="T-T",IF(G22="P",AZ24,""),IF(AN24="T-C",IF(G23="P",AZ24,""),IF(AN24="T-B",IF(G23="B",AZ24,""),"")))</f>
        <v/>
      </c>
      <c r="AN24" s="14" t="str">
        <f>IF(G23="","",IF(AE24="Y","T-C",IF(AF24="Y","T-B",IF(AG24="Y","T-T",IF(AN23="PD","PD",IF(OR(AND(AN23="T-T",AN22="T-T",L22&amp;L23="LL"),AND(OR(AN23="T-B",AN23="T-C"),L23="L")),"PD",AN23))))))</f>
        <v>PD</v>
      </c>
      <c r="AO24" s="14" t="str">
        <f>IF(G23="","",IF(AE24="Y","T-C",IF(AF24="Y","T-B",IF(AG24="Y","T-T",IF(AO23="TG","TG",IF(G23="","",IF(AE24="Y","T-C",IF(AF24="Y","T-B",IF(AG24="Y","T-T",IF(AO23="TG","TG",IF(OR(AND(AO23="T-T",AO22="T-T",L22&amp;L23="LL"),AND(OR(AO23="T-B",AO23="T-C"),L23="L")),"TG",AO23)))))))))))</f>
        <v>TG</v>
      </c>
      <c r="AP24" s="14">
        <f>IF(Dashboard!N24="P",IF(AP23="",1,AP23+1),"")</f>
        <v>2</v>
      </c>
      <c r="AQ24" s="14" t="str">
        <f>IF(Dashboard!N24="B",IF(AQ23="",1,AQ23+1),"")</f>
        <v/>
      </c>
      <c r="AR24" s="14" t="str">
        <f t="shared" si="10"/>
        <v>12001</v>
      </c>
      <c r="AS24" s="14" t="str">
        <f t="shared" si="10"/>
        <v>00120</v>
      </c>
      <c r="AT24" s="14" t="str">
        <f t="shared" si="29"/>
        <v>012001</v>
      </c>
      <c r="AU24" s="14" t="str">
        <f t="shared" si="30"/>
        <v>100120</v>
      </c>
      <c r="AV24" s="14" t="str">
        <f t="shared" si="18"/>
        <v>P</v>
      </c>
      <c r="AW24" s="14" t="str">
        <f>IF(C23="",D23,C23)&amp;E23</f>
        <v>F2L</v>
      </c>
      <c r="AX24" s="14" t="str">
        <f>IF(OR(T24="S",V23="Y"),"B",IFERROR(VLOOKUP(AW24,$BI$3:$BJ$100,2,FALSE),""))</f>
        <v>B</v>
      </c>
      <c r="AY24" s="14" t="str">
        <f>IF(J23="",K23,J23)&amp;L23</f>
        <v>L5W</v>
      </c>
      <c r="AZ24" s="14" t="str">
        <f>IF(OR(T24="S",W23="Y"),"B",IFERROR(VLOOKUP(AY24,$BI$3:$BJ$100,2,FALSE),""))</f>
        <v>B</v>
      </c>
      <c r="BA24" s="14">
        <f t="shared" si="19"/>
        <v>1</v>
      </c>
      <c r="BB24" s="14">
        <f t="shared" si="20"/>
        <v>1</v>
      </c>
      <c r="BG24" s="14" t="s">
        <v>107</v>
      </c>
      <c r="BH24" s="14" t="s">
        <v>48</v>
      </c>
      <c r="BI24" s="14" t="str">
        <f t="shared" si="31"/>
        <v>F10L</v>
      </c>
      <c r="BJ24" s="14" t="s">
        <v>108</v>
      </c>
    </row>
    <row r="25" spans="1:62" ht="15.75" thickBot="1" x14ac:dyDescent="0.3">
      <c r="A25" s="96" t="str">
        <f t="shared" si="21"/>
        <v>B7</v>
      </c>
      <c r="B25" s="38" t="str">
        <f t="shared" si="22"/>
        <v>T-T</v>
      </c>
      <c r="C25" s="97" t="str">
        <f t="shared" si="23"/>
        <v/>
      </c>
      <c r="D25" s="98" t="str">
        <f t="shared" si="24"/>
        <v>L5</v>
      </c>
      <c r="E25" s="99" t="str">
        <f t="shared" si="25"/>
        <v>W</v>
      </c>
      <c r="G25" s="67" t="str">
        <f>IF(Dashboard!N25="","",Dashboard!N25)</f>
        <v>B</v>
      </c>
      <c r="I25" s="96" t="str">
        <f>IF(AO24=AO25,"",AO25)</f>
        <v>T-T</v>
      </c>
      <c r="J25" s="104" t="str">
        <f>IF(G24="","",IF(AND(C25=AC25,LEFT(AC25)="L",REPLACE(AC25,1,1,"")&gt;=5),"L"&amp;(REPLACE(AC25,1,1,"")-3),AC25))</f>
        <v/>
      </c>
      <c r="K25" s="105" t="str">
        <f>IF(G24="","",IF(AND(D25=AD25,LEFT(AD25)="L",REPLACE(AD25,1,1,"")&gt;=5),"L"&amp;(REPLACE(AD25,1,1,"")-3),AD25))</f>
        <v>L2</v>
      </c>
      <c r="L25" s="89" t="str">
        <f t="shared" si="12"/>
        <v>W</v>
      </c>
      <c r="M25" s="89">
        <f t="shared" si="9"/>
        <v>12</v>
      </c>
      <c r="N25" s="162">
        <f>IF(G24="","",IF(T25="S","",IF(M25&gt;0,M25,IF(X25="R",M25,""))))</f>
        <v>12</v>
      </c>
      <c r="O25" s="164">
        <f>IF(G25="","",IF(A25="NB",O24,IF(N25="",SUM($N$5:$N25)+M25,SUM($N$5:$N25))))</f>
        <v>9</v>
      </c>
      <c r="P25" s="164">
        <f t="shared" si="13"/>
        <v>10</v>
      </c>
      <c r="Q25" s="171" t="str">
        <f t="shared" si="14"/>
        <v>W</v>
      </c>
      <c r="R25" s="170">
        <f t="shared" si="6"/>
        <v>-9</v>
      </c>
      <c r="S25" s="170">
        <f t="shared" si="7"/>
        <v>1</v>
      </c>
      <c r="T25" s="14" t="str">
        <f>IF(G24="","",IF(X24="R","S",IF(T24="S","C",IF(M24&gt;0,"S","C"))))</f>
        <v>C</v>
      </c>
      <c r="U25" s="14">
        <f>IF(G25="","",IF(T25="S",1,U24+1))</f>
        <v>2</v>
      </c>
      <c r="V25" s="106" t="str">
        <f>IF(G25="","",(IF(AND(E24&amp;E25="WW",OR(T24&amp;T25="SC",T24&amp;T25="CC")),"Y",IF(AND(E23&amp;E24&amp;E25="WLW",AX25&lt;&gt;"B",OR(E23&amp;E24&amp;E25="SCC",E23&amp;E24&amp;E25="CCC")),"Y","N"))))</f>
        <v>Y</v>
      </c>
      <c r="W25" s="14" t="str">
        <f>IF(G25="","",IF(AND(L24&amp;L25="WW",OR(T24&amp;T25="SC",T24&amp;T25="CC")),"Y",IF(AND(L23&amp;L24&amp;L25="WLW",AZ25&lt;&gt;"B",OR(T23&amp;T24&amp;T25="SCC",T23&amp;T24&amp;T25="CCC")),"Y","N")))</f>
        <v>Y</v>
      </c>
      <c r="X25" s="14" t="str">
        <f>IF(G25="","",IF(AND(M25&lt;0,U25&gt;2,M25&gt;=(2-U25)),"R","N"))</f>
        <v>N</v>
      </c>
      <c r="Y25" s="14">
        <f>IF(G25="","",IF(C25="B",1,IF(REPLACE(C25,1,1,"")="",0,REPLACE(C25,1,1,""))))</f>
        <v>0</v>
      </c>
      <c r="Z25" s="14" t="str">
        <f>IF(G25="","",IF(D25="B",1,IF(REPLACE(D25,1,1,"")="",0,REPLACE(D25,1,1,""))))</f>
        <v>5</v>
      </c>
      <c r="AA25" s="14">
        <f>IF(G25="","",IF(J25="B",1,IF(REPLACE(J25,1,1,"")="",0,REPLACE(J25,1,1,""))))</f>
        <v>0</v>
      </c>
      <c r="AB25" s="14" t="str">
        <f>IF(G25="","",IF(K25="B",1,IF(REPLACE(K25,1,1,"")="",0,REPLACE(K25,1,1,""))))</f>
        <v>2</v>
      </c>
      <c r="AC25" s="14" t="str">
        <f>IF(G24="","",IF(AO25="TG",IF(G23="P","",AZ25),AJ25))</f>
        <v/>
      </c>
      <c r="AD25" s="14" t="str">
        <f>IF(G24="","",IF(AO25="TG",IF(G23="B","",AZ25),AK25))</f>
        <v>L5</v>
      </c>
      <c r="AE25" s="46" t="str">
        <f t="shared" si="15"/>
        <v>N</v>
      </c>
      <c r="AF25" s="46" t="str">
        <f t="shared" si="16"/>
        <v>N</v>
      </c>
      <c r="AG25" s="46" t="str">
        <f t="shared" si="17"/>
        <v>Y</v>
      </c>
      <c r="AH25" s="90" t="str">
        <f>IF(AN25="T-T",IF(G23="B",AX25,""),IF(AN25="T-C",IF(G24="B",AX25,""),IF(AN25="T-B",IF(G24="P",AX25,""),"")))</f>
        <v/>
      </c>
      <c r="AI25" s="90" t="str">
        <f>IF(AN25="T-T",IF(G23="P",AX25,""),IF(AN25="T-C",IF(G24="P",AX25,""),IF(AN25="T-B",IF(G24="B",AX25,""),"")))</f>
        <v>L5</v>
      </c>
      <c r="AJ25" s="90" t="str">
        <f>IF(AN25="T-T",IF(G23="B",AZ25,""),IF(AN25="T-C",IF(G24="B",AZ25,""),IF(AN25="T-B",IF(G24="P",AZ25,""),"")))</f>
        <v/>
      </c>
      <c r="AK25" s="90" t="str">
        <f>IF(AN25="T-T",IF(G23="P",AZ25,""),IF(AN25="T-C",IF(G24="P",AZ25,""),IF(AN25="T-B",IF(G24="B",AZ25,""),"")))</f>
        <v>L5</v>
      </c>
      <c r="AN25" s="14" t="str">
        <f>IF(G24="","",IF(AE25="Y","T-C",IF(AF25="Y","T-B",IF(AG25="Y","T-T",IF(AN24="PD","PD",IF(OR(AND(AN24="T-T",AN23="T-T",L23&amp;L24="LL"),AND(OR(AN24="T-B",AN24="T-C"),L24="L")),"PD",AN24))))))</f>
        <v>T-T</v>
      </c>
      <c r="AO25" s="14" t="str">
        <f>IF(G24="","",IF(AE25="Y","T-C",IF(AF25="Y","T-B",IF(AG25="Y","T-T",IF(AO24="TG","TG",IF(G24="","",IF(AE25="Y","T-C",IF(AF25="Y","T-B",IF(AG25="Y","T-T",IF(AO24="TG","TG",IF(OR(AND(AO24="T-T",AO23="T-T",L23&amp;L24="LL"),AND(OR(AO24="T-B",AO24="T-C"),L24="L")),"TG",AO24)))))))))))</f>
        <v>T-T</v>
      </c>
      <c r="AP25" s="14" t="str">
        <f>IF(Dashboard!N25="P",IF(AP24="",1,AP24+1),"")</f>
        <v/>
      </c>
      <c r="AQ25" s="14">
        <f>IF(Dashboard!N25="B",IF(AQ24="",1,AQ24+1),"")</f>
        <v>1</v>
      </c>
      <c r="AR25" s="14" t="str">
        <f t="shared" si="10"/>
        <v>20012</v>
      </c>
      <c r="AS25" s="14" t="str">
        <f t="shared" si="10"/>
        <v>01200</v>
      </c>
      <c r="AT25" s="14" t="str">
        <f t="shared" si="29"/>
        <v>120012</v>
      </c>
      <c r="AU25" s="14" t="str">
        <f t="shared" si="30"/>
        <v>001200</v>
      </c>
      <c r="AV25" s="14" t="str">
        <f t="shared" si="18"/>
        <v>P</v>
      </c>
      <c r="AW25" s="14" t="str">
        <f>IF(C24="",D24,C24)&amp;E24</f>
        <v>BW</v>
      </c>
      <c r="AX25" s="14" t="str">
        <f>IF(OR(T25="S",V24="Y"),"B",IFERROR(VLOOKUP(AW25,$BI$3:$BJ$100,2,FALSE),""))</f>
        <v>L5</v>
      </c>
      <c r="AY25" s="14" t="str">
        <f>IF(J24="",K24,J24)&amp;L24</f>
        <v>BW</v>
      </c>
      <c r="AZ25" s="14" t="str">
        <f>IF(OR(T25="S",W24="Y"),"B",IFERROR(VLOOKUP(AY25,$BI$3:$BJ$100,2,FALSE),""))</f>
        <v>L5</v>
      </c>
      <c r="BA25" s="14" t="str">
        <f t="shared" si="19"/>
        <v>5</v>
      </c>
      <c r="BB25" s="14" t="str">
        <f t="shared" si="20"/>
        <v>5</v>
      </c>
      <c r="BG25" s="14" t="s">
        <v>85</v>
      </c>
      <c r="BH25" s="14" t="s">
        <v>48</v>
      </c>
      <c r="BI25" s="14" t="str">
        <f t="shared" si="31"/>
        <v>L5L</v>
      </c>
      <c r="BJ25" s="14" t="s">
        <v>89</v>
      </c>
    </row>
    <row r="26" spans="1:62" ht="15.75" thickBot="1" x14ac:dyDescent="0.3">
      <c r="A26" s="96" t="str">
        <f t="shared" si="21"/>
        <v>B2</v>
      </c>
      <c r="B26" s="38" t="str">
        <f t="shared" si="22"/>
        <v/>
      </c>
      <c r="C26" s="97" t="str">
        <f t="shared" si="23"/>
        <v/>
      </c>
      <c r="D26" s="98" t="str">
        <f t="shared" si="24"/>
        <v>B</v>
      </c>
      <c r="E26" s="99" t="str">
        <f t="shared" si="25"/>
        <v>L</v>
      </c>
      <c r="G26" s="67" t="str">
        <f>IF(Dashboard!N26="","",Dashboard!N26)</f>
        <v>P</v>
      </c>
      <c r="I26" s="96" t="str">
        <f>IF(AO25=AO26,"",AO26)</f>
        <v/>
      </c>
      <c r="J26" s="104" t="str">
        <f>IF(G25="","",IF(AND(C26=AC26,LEFT(AC26)="L",REPLACE(AC26,1,1,"")&gt;=5),"L"&amp;(REPLACE(AC26,1,1,"")-3),AC26))</f>
        <v/>
      </c>
      <c r="K26" s="105" t="str">
        <f>IF(G25="","",IF(AND(D26=AD26,LEFT(AD26)="L",REPLACE(AD26,1,1,"")&gt;=5),"L"&amp;(REPLACE(AD26,1,1,"")-3),AD26))</f>
        <v>B</v>
      </c>
      <c r="L26" s="89" t="str">
        <f t="shared" si="12"/>
        <v>L</v>
      </c>
      <c r="M26" s="89">
        <f t="shared" si="9"/>
        <v>-2</v>
      </c>
      <c r="N26" s="162" t="str">
        <f>IF(G25="","",IF(T26="S","",IF(M26&gt;0,M26,IF(X26="R",M26,""))))</f>
        <v/>
      </c>
      <c r="O26" s="164">
        <f>IF(G26="","",IF(A26="NB",O25,IF(N26="",SUM($N$5:$N26)+M26,SUM($N$5:$N26))))</f>
        <v>7</v>
      </c>
      <c r="P26" s="164">
        <f t="shared" si="13"/>
        <v>-2</v>
      </c>
      <c r="Q26" s="171" t="str">
        <f t="shared" si="14"/>
        <v>W</v>
      </c>
      <c r="R26" s="170">
        <f t="shared" si="6"/>
        <v>-6</v>
      </c>
      <c r="S26" s="170">
        <f t="shared" si="7"/>
        <v>3</v>
      </c>
      <c r="T26" s="14" t="str">
        <f>IF(G25="","",IF(X25="R","S",IF(T25="S","C",IF(M25&gt;0,"S","C"))))</f>
        <v>S</v>
      </c>
      <c r="U26" s="14">
        <f>IF(G26="","",IF(T26="S",1,U25+1))</f>
        <v>1</v>
      </c>
      <c r="V26" s="106" t="str">
        <f>IF(G26="","",(IF(AND(E25&amp;E26="WW",OR(T25&amp;T26="SC",T25&amp;T26="CC")),"Y",IF(AND(E24&amp;E25&amp;E26="WLW",AX26&lt;&gt;"B",OR(E24&amp;E25&amp;E26="SCC",E24&amp;E25&amp;E26="CCC")),"Y","N"))))</f>
        <v>N</v>
      </c>
      <c r="W26" s="14" t="str">
        <f>IF(G26="","",IF(AND(L25&amp;L26="WW",OR(T25&amp;T26="SC",T25&amp;T26="CC")),"Y",IF(AND(L24&amp;L25&amp;L26="WLW",AZ26&lt;&gt;"B",OR(T24&amp;T25&amp;T26="SCC",T24&amp;T25&amp;T26="CCC")),"Y","N")))</f>
        <v>N</v>
      </c>
      <c r="X26" s="14" t="str">
        <f>IF(G26="","",IF(AND(M26&lt;0,U26&gt;2,M26&gt;=(2-U26)),"R","N"))</f>
        <v>N</v>
      </c>
      <c r="Y26" s="14">
        <f>IF(G26="","",IF(C26="B",1,IF(REPLACE(C26,1,1,"")="",0,REPLACE(C26,1,1,""))))</f>
        <v>0</v>
      </c>
      <c r="Z26" s="14">
        <f>IF(G26="","",IF(D26="B",1,IF(REPLACE(D26,1,1,"")="",0,REPLACE(D26,1,1,""))))</f>
        <v>1</v>
      </c>
      <c r="AA26" s="14">
        <f>IF(G26="","",IF(J26="B",1,IF(REPLACE(J26,1,1,"")="",0,REPLACE(J26,1,1,""))))</f>
        <v>0</v>
      </c>
      <c r="AB26" s="14">
        <f>IF(G26="","",IF(K26="B",1,IF(REPLACE(K26,1,1,"")="",0,REPLACE(K26,1,1,""))))</f>
        <v>1</v>
      </c>
      <c r="AC26" s="14" t="str">
        <f>IF(G25="","",IF(AO26="TG",IF(G24="P","",AZ26),AJ26))</f>
        <v/>
      </c>
      <c r="AD26" s="14" t="str">
        <f>IF(G25="","",IF(AO26="TG",IF(G24="B","",AZ26),AK26))</f>
        <v>B</v>
      </c>
      <c r="AE26" s="46" t="str">
        <f t="shared" si="15"/>
        <v>N</v>
      </c>
      <c r="AF26" s="46" t="str">
        <f t="shared" si="16"/>
        <v>N</v>
      </c>
      <c r="AG26" s="46" t="str">
        <f t="shared" si="17"/>
        <v>N</v>
      </c>
      <c r="AH26" s="90" t="str">
        <f>IF(AN26="T-T",IF(G24="B",AX26,""),IF(AN26="T-C",IF(G25="B",AX26,""),IF(AN26="T-B",IF(G25="P",AX26,""),"")))</f>
        <v/>
      </c>
      <c r="AI26" s="90" t="str">
        <f>IF(AN26="T-T",IF(G24="P",AX26,""),IF(AN26="T-C",IF(G25="P",AX26,""),IF(AN26="T-B",IF(G25="B",AX26,""),"")))</f>
        <v>B</v>
      </c>
      <c r="AJ26" s="90" t="str">
        <f>IF(AN26="T-T",IF(G24="B",AZ26,""),IF(AN26="T-C",IF(G25="B",AZ26,""),IF(AN26="T-B",IF(G25="P",AZ26,""),"")))</f>
        <v/>
      </c>
      <c r="AK26" s="90" t="str">
        <f>IF(AN26="T-T",IF(G24="P",AZ26,""),IF(AN26="T-C",IF(G25="P",AZ26,""),IF(AN26="T-B",IF(G25="B",AZ26,""),"")))</f>
        <v>B</v>
      </c>
      <c r="AN26" s="14" t="str">
        <f>IF(G25="","",IF(AE26="Y","T-C",IF(AF26="Y","T-B",IF(AG26="Y","T-T",IF(AN25="PD","PD",IF(OR(AND(AN25="T-T",AN24="T-T",L24&amp;L25="LL"),AND(OR(AN25="T-B",AN25="T-C"),L25="L")),"PD",AN25))))))</f>
        <v>T-T</v>
      </c>
      <c r="AO26" s="14" t="str">
        <f>IF(G25="","",IF(AE26="Y","T-C",IF(AF26="Y","T-B",IF(AG26="Y","T-T",IF(AO25="TG","TG",IF(G25="","",IF(AE26="Y","T-C",IF(AF26="Y","T-B",IF(AG26="Y","T-T",IF(AO25="TG","TG",IF(OR(AND(AO25="T-T",AO24="T-T",L24&amp;L25="LL"),AND(OR(AO25="T-B",AO25="T-C"),L25="L")),"TG",AO25)))))))))))</f>
        <v>T-T</v>
      </c>
      <c r="AP26" s="14">
        <f>IF(Dashboard!N26="P",IF(AP25="",1,AP25+1),"")</f>
        <v>1</v>
      </c>
      <c r="AQ26" s="14" t="str">
        <f>IF(Dashboard!N26="B",IF(AQ25="",1,AQ25+1),"")</f>
        <v/>
      </c>
      <c r="AR26" s="14" t="str">
        <f t="shared" ref="AR26:AS31" si="32">IF(AP21="",0,AP21)&amp;IF(AP22="",0,AP22)&amp;IF(AP23="",0,AP23)&amp;IF(AP24="",0,AP24)&amp;IF(AP25="",0,AP25)</f>
        <v>00120</v>
      </c>
      <c r="AS26" s="14" t="str">
        <f t="shared" si="32"/>
        <v>12001</v>
      </c>
      <c r="AT26" s="14" t="str">
        <f t="shared" si="29"/>
        <v>200120</v>
      </c>
      <c r="AU26" s="14" t="str">
        <f t="shared" si="30"/>
        <v>012001</v>
      </c>
      <c r="AV26" s="14" t="str">
        <f t="shared" si="18"/>
        <v>B</v>
      </c>
      <c r="AW26" s="14" t="str">
        <f>IF(C25="",D25,C25)&amp;E25</f>
        <v>L5W</v>
      </c>
      <c r="AX26" s="14" t="str">
        <f>IF(OR(T26="S",V25="Y"),"B",IFERROR(VLOOKUP(AW26,$BI$3:$BJ$100,2,FALSE),""))</f>
        <v>B</v>
      </c>
      <c r="AY26" s="14" t="str">
        <f>IF(J25="",K25,J25)&amp;L25</f>
        <v>L2W</v>
      </c>
      <c r="AZ26" s="14" t="str">
        <f>IF(OR(T26="S",W25="Y"),"B",IFERROR(VLOOKUP(AY26,$BI$3:$BJ$100,2,FALSE),""))</f>
        <v>B</v>
      </c>
      <c r="BA26" s="14">
        <f t="shared" ref="BA26:BA31" si="33">IF(REPLACE(AX26, 1, 1, "")="",1,REPLACE(AX26, 1, 1, ""))</f>
        <v>1</v>
      </c>
      <c r="BB26" s="14">
        <f t="shared" si="20"/>
        <v>1</v>
      </c>
      <c r="BG26" s="14" t="s">
        <v>90</v>
      </c>
      <c r="BH26" s="14" t="s">
        <v>48</v>
      </c>
      <c r="BI26" s="14" t="str">
        <f t="shared" si="31"/>
        <v>L6L</v>
      </c>
      <c r="BJ26" s="14" t="s">
        <v>100</v>
      </c>
    </row>
    <row r="27" spans="1:62" ht="15.75" thickBot="1" x14ac:dyDescent="0.3">
      <c r="A27" s="96" t="str">
        <f t="shared" si="21"/>
        <v>P4</v>
      </c>
      <c r="B27" s="38" t="str">
        <f t="shared" si="22"/>
        <v/>
      </c>
      <c r="C27" s="97" t="str">
        <f t="shared" si="23"/>
        <v>F2</v>
      </c>
      <c r="D27" s="98" t="str">
        <f t="shared" si="24"/>
        <v/>
      </c>
      <c r="E27" s="99" t="str">
        <f t="shared" si="25"/>
        <v>W</v>
      </c>
      <c r="G27" s="67" t="str">
        <f>IF(Dashboard!N27="","",Dashboard!N27)</f>
        <v>P</v>
      </c>
      <c r="I27" s="96" t="str">
        <f>IF(AO26=AO27,"",AO27)</f>
        <v/>
      </c>
      <c r="J27" s="104" t="str">
        <f>IF(G26="","",IF(AND(C27=AC27,LEFT(AC27)="L",REPLACE(AC27,1,1,"")&gt;=5),"L"&amp;(REPLACE(AC27,1,1,"")-3),AC27))</f>
        <v>F2</v>
      </c>
      <c r="K27" s="105" t="str">
        <f>IF(G26="","",IF(AND(D27=AD27,LEFT(AD27)="L",REPLACE(AD27,1,1,"")&gt;=5),"L"&amp;(REPLACE(AD27,1,1,"")-3),AD27))</f>
        <v/>
      </c>
      <c r="L27" s="89" t="str">
        <f t="shared" si="12"/>
        <v>W</v>
      </c>
      <c r="M27" s="89">
        <f t="shared" si="9"/>
        <v>2</v>
      </c>
      <c r="N27" s="162">
        <f>IF(G26="","",IF(T27="S","",IF(M27&gt;0,M27,IF(X27="R",M27,""))))</f>
        <v>2</v>
      </c>
      <c r="O27" s="164">
        <f>IF(G27="","",IF(A27="NB",O26,IF(N27="",SUM($N$5:$N27)+M27,SUM($N$5:$N27))))</f>
        <v>11</v>
      </c>
      <c r="P27" s="164">
        <f t="shared" si="13"/>
        <v>4</v>
      </c>
      <c r="Q27" s="171" t="str">
        <f t="shared" si="14"/>
        <v>W</v>
      </c>
      <c r="R27" s="170">
        <f t="shared" si="6"/>
        <v>0</v>
      </c>
      <c r="S27" s="170">
        <f t="shared" si="7"/>
        <v>6</v>
      </c>
      <c r="T27" s="14" t="str">
        <f>IF(G26="","",IF(X26="R","S",IF(T26="S","C",IF(M26&gt;0,"S","C"))))</f>
        <v>C</v>
      </c>
      <c r="U27" s="14">
        <f>IF(G27="","",IF(T27="S",1,U26+1))</f>
        <v>2</v>
      </c>
      <c r="V27" s="106" t="str">
        <f>IF(G27="","",(IF(AND(E26&amp;E27="WW",OR(T26&amp;T27="SC",T26&amp;T27="CC")),"Y",IF(AND(E25&amp;E26&amp;E27="WLW",AX27&lt;&gt;"B",OR(E25&amp;E26&amp;E27="SCC",E25&amp;E26&amp;E27="CCC")),"Y","N"))))</f>
        <v>N</v>
      </c>
      <c r="W27" s="14" t="str">
        <f>IF(G27="","",IF(AND(L26&amp;L27="WW",OR(T26&amp;T27="SC",T26&amp;T27="CC")),"Y",IF(AND(L25&amp;L26&amp;L27="WLW",AZ27&lt;&gt;"B",OR(T25&amp;T26&amp;T27="SCC",T25&amp;T26&amp;T27="CCC")),"Y","N")))</f>
        <v>N</v>
      </c>
      <c r="X27" s="14" t="str">
        <f>IF(G27="","",IF(AND(M27&lt;0,U27&gt;2,M27&gt;=(2-U27)),"R","N"))</f>
        <v>N</v>
      </c>
      <c r="Y27" s="14" t="str">
        <f>IF(G27="","",IF(C27="B",1,IF(REPLACE(C27,1,1,"")="",0,REPLACE(C27,1,1,""))))</f>
        <v>2</v>
      </c>
      <c r="Z27" s="14">
        <f>IF(G27="","",IF(D27="B",1,IF(REPLACE(D27,1,1,"")="",0,REPLACE(D27,1,1,""))))</f>
        <v>0</v>
      </c>
      <c r="AA27" s="14" t="str">
        <f>IF(G27="","",IF(J27="B",1,IF(REPLACE(J27,1,1,"")="",0,REPLACE(J27,1,1,""))))</f>
        <v>2</v>
      </c>
      <c r="AB27" s="14">
        <f>IF(G27="","",IF(K27="B",1,IF(REPLACE(K27,1,1,"")="",0,REPLACE(K27,1,1,""))))</f>
        <v>0</v>
      </c>
      <c r="AC27" s="14" t="str">
        <f>IF(G26="","",IF(AO27="TG",IF(G25="P","",AZ27),AJ27))</f>
        <v>F2</v>
      </c>
      <c r="AD27" s="14" t="str">
        <f>IF(G26="","",IF(AO27="TG",IF(G25="B","",AZ27),AK27))</f>
        <v/>
      </c>
      <c r="AE27" s="46" t="str">
        <f t="shared" si="15"/>
        <v>N</v>
      </c>
      <c r="AF27" s="46" t="str">
        <f t="shared" si="16"/>
        <v>N</v>
      </c>
      <c r="AG27" s="46" t="str">
        <f t="shared" si="17"/>
        <v>N</v>
      </c>
      <c r="AH27" s="90" t="str">
        <f>IF(AN27="T-T",IF(G25="B",AX27,""),IF(AN27="T-C",IF(G26="B",AX27,""),IF(AN27="T-B",IF(G26="P",AX27,""),"")))</f>
        <v>F2</v>
      </c>
      <c r="AI27" s="90" t="str">
        <f>IF(AN27="T-T",IF(G25="P",AX27,""),IF(AN27="T-C",IF(G26="P",AX27,""),IF(AN27="T-B",IF(G26="B",AX27,""),"")))</f>
        <v/>
      </c>
      <c r="AJ27" s="90" t="str">
        <f>IF(AN27="T-T",IF(G25="B",AZ27,""),IF(AN27="T-C",IF(G26="B",AZ27,""),IF(AN27="T-B",IF(G26="P",AZ27,""),"")))</f>
        <v>F2</v>
      </c>
      <c r="AK27" s="90" t="str">
        <f>IF(AN27="T-T",IF(G25="P",AZ27,""),IF(AN27="T-C",IF(G26="P",AZ27,""),IF(AN27="T-B",IF(G26="B",AZ27,""),"")))</f>
        <v/>
      </c>
      <c r="AN27" s="14" t="str">
        <f>IF(G26="","",IF(AE27="Y","T-C",IF(AF27="Y","T-B",IF(AG27="Y","T-T",IF(AN26="PD","PD",IF(OR(AND(AN26="T-T",AN25="T-T",L25&amp;L26="LL"),AND(OR(AN26="T-B",AN26="T-C"),L26="L")),"PD",AN26))))))</f>
        <v>T-T</v>
      </c>
      <c r="AO27" s="14" t="str">
        <f>IF(G26="","",IF(AE27="Y","T-C",IF(AF27="Y","T-B",IF(AG27="Y","T-T",IF(AO26="TG","TG",IF(G26="","",IF(AE27="Y","T-C",IF(AF27="Y","T-B",IF(AG27="Y","T-T",IF(AO26="TG","TG",IF(OR(AND(AO26="T-T",AO25="T-T",L25&amp;L26="LL"),AND(OR(AO26="T-B",AO26="T-C"),L26="L")),"TG",AO26)))))))))))</f>
        <v>T-T</v>
      </c>
      <c r="AP27" s="14">
        <f>IF(Dashboard!N27="P",IF(AP26="",1,AP26+1),"")</f>
        <v>2</v>
      </c>
      <c r="AQ27" s="14" t="str">
        <f>IF(Dashboard!N27="B",IF(AQ26="",1,AQ26+1),"")</f>
        <v/>
      </c>
      <c r="AR27" s="14" t="str">
        <f t="shared" si="32"/>
        <v>01201</v>
      </c>
      <c r="AS27" s="14" t="str">
        <f t="shared" si="32"/>
        <v>20010</v>
      </c>
      <c r="AT27" s="14" t="str">
        <f t="shared" si="29"/>
        <v>001201</v>
      </c>
      <c r="AU27" s="14" t="str">
        <f t="shared" si="30"/>
        <v>120010</v>
      </c>
      <c r="AV27" s="14" t="str">
        <f t="shared" si="18"/>
        <v>P</v>
      </c>
      <c r="AW27" s="14" t="str">
        <f>IF(C26="",D26,C26)&amp;E26</f>
        <v>BL</v>
      </c>
      <c r="AX27" s="14" t="str">
        <f>IF(OR(T27="S",V26="Y"),"B",IFERROR(VLOOKUP(AW27,$BI$3:$BJ$100,2,FALSE),""))</f>
        <v>F2</v>
      </c>
      <c r="AY27" s="14" t="str">
        <f>IF(J26="",K26,J26)&amp;L26</f>
        <v>BL</v>
      </c>
      <c r="AZ27" s="14" t="str">
        <f>IF(OR(T27="S",W26="Y"),"B",IFERROR(VLOOKUP(AY27,$BI$3:$BJ$100,2,FALSE),""))</f>
        <v>F2</v>
      </c>
      <c r="BA27" s="14" t="str">
        <f t="shared" si="33"/>
        <v>2</v>
      </c>
      <c r="BB27" s="14" t="str">
        <f t="shared" si="20"/>
        <v>2</v>
      </c>
      <c r="BG27" s="14" t="s">
        <v>91</v>
      </c>
      <c r="BH27" s="14" t="s">
        <v>48</v>
      </c>
      <c r="BI27" s="14" t="str">
        <f t="shared" si="31"/>
        <v>L7L</v>
      </c>
      <c r="BJ27" s="14" t="s">
        <v>101</v>
      </c>
    </row>
    <row r="28" spans="1:62" ht="15.75" thickBot="1" x14ac:dyDescent="0.3">
      <c r="A28" s="96" t="str">
        <f t="shared" si="21"/>
        <v>B2</v>
      </c>
      <c r="B28" s="38" t="str">
        <f t="shared" si="22"/>
        <v/>
      </c>
      <c r="C28" s="97" t="str">
        <f t="shared" si="23"/>
        <v/>
      </c>
      <c r="D28" s="98" t="str">
        <f t="shared" si="24"/>
        <v>B</v>
      </c>
      <c r="E28" s="99" t="str">
        <f t="shared" si="25"/>
        <v>W</v>
      </c>
      <c r="G28" s="67" t="str">
        <f>IF(Dashboard!N28="","",Dashboard!N28)</f>
        <v>B</v>
      </c>
      <c r="I28" s="96" t="str">
        <f>IF(AO27=AO28,"",AO28)</f>
        <v/>
      </c>
      <c r="J28" s="104" t="str">
        <f>IF(G27="","",IF(AND(C28=AC28,LEFT(AC28)="L",REPLACE(AC28,1,1,"")&gt;=5),"L"&amp;(REPLACE(AC28,1,1,"")-3),AC28))</f>
        <v/>
      </c>
      <c r="K28" s="105" t="str">
        <f>IF(G27="","",IF(AND(D28=AD28,LEFT(AD28)="L",REPLACE(AD28,1,1,"")&gt;=5),"L"&amp;(REPLACE(AD28,1,1,"")-3),AD28))</f>
        <v>B</v>
      </c>
      <c r="L28" s="89" t="str">
        <f t="shared" si="12"/>
        <v>W</v>
      </c>
      <c r="M28" s="89">
        <f t="shared" si="9"/>
        <v>2</v>
      </c>
      <c r="N28" s="162" t="str">
        <f>IF(G27="","",IF(T28="S","",IF(M28&gt;0,M28,IF(X28="R",M28,""))))</f>
        <v/>
      </c>
      <c r="O28" s="164">
        <f>IF(G28="","",IF(A28="NB",O27,IF(N28="",SUM($N$5:$N28)+M28,SUM($N$5:$N28))))</f>
        <v>13</v>
      </c>
      <c r="P28" s="164">
        <f t="shared" si="13"/>
        <v>2</v>
      </c>
      <c r="Q28" s="171" t="str">
        <f t="shared" si="14"/>
        <v>W</v>
      </c>
      <c r="R28" s="170">
        <f t="shared" si="6"/>
        <v>6</v>
      </c>
      <c r="S28" s="170">
        <f t="shared" si="7"/>
        <v>6</v>
      </c>
      <c r="T28" s="14" t="str">
        <f>IF(G27="","",IF(X27="R","S",IF(T27="S","C",IF(M27&gt;0,"S","C"))))</f>
        <v>S</v>
      </c>
      <c r="U28" s="14">
        <f>IF(G28="","",IF(T28="S",1,U27+1))</f>
        <v>1</v>
      </c>
      <c r="V28" s="106" t="str">
        <f>IF(G28="","",(IF(AND(E27&amp;E28="WW",OR(T27&amp;T28="SC",T27&amp;T28="CC")),"Y",IF(AND(E26&amp;E27&amp;E28="WLW",AX28&lt;&gt;"B",OR(E26&amp;E27&amp;E28="SCC",E26&amp;E27&amp;E28="CCC")),"Y","N"))))</f>
        <v>N</v>
      </c>
      <c r="W28" s="14" t="str">
        <f>IF(G28="","",IF(AND(L27&amp;L28="WW",OR(T27&amp;T28="SC",T27&amp;T28="CC")),"Y",IF(AND(L26&amp;L27&amp;L28="WLW",AZ28&lt;&gt;"B",OR(T26&amp;T27&amp;T28="SCC",T26&amp;T27&amp;T28="CCC")),"Y","N")))</f>
        <v>N</v>
      </c>
      <c r="X28" s="14" t="str">
        <f>IF(G28="","",IF(AND(M28&lt;0,U28&gt;2,M28&gt;=(2-U28)),"R","N"))</f>
        <v>N</v>
      </c>
      <c r="Y28" s="14">
        <f>IF(G28="","",IF(C28="B",1,IF(REPLACE(C28,1,1,"")="",0,REPLACE(C28,1,1,""))))</f>
        <v>0</v>
      </c>
      <c r="Z28" s="14">
        <f>IF(G28="","",IF(D28="B",1,IF(REPLACE(D28,1,1,"")="",0,REPLACE(D28,1,1,""))))</f>
        <v>1</v>
      </c>
      <c r="AA28" s="14">
        <f>IF(G28="","",IF(J28="B",1,IF(REPLACE(J28,1,1,"")="",0,REPLACE(J28,1,1,""))))</f>
        <v>0</v>
      </c>
      <c r="AB28" s="14">
        <f>IF(G28="","",IF(K28="B",1,IF(REPLACE(K28,1,1,"")="",0,REPLACE(K28,1,1,""))))</f>
        <v>1</v>
      </c>
      <c r="AC28" s="14" t="str">
        <f>IF(G27="","",IF(AO28="TG",IF(G26="P","",AZ28),AJ28))</f>
        <v/>
      </c>
      <c r="AD28" s="14" t="str">
        <f>IF(G27="","",IF(AO28="TG",IF(G26="B","",AZ28),AK28))</f>
        <v>B</v>
      </c>
      <c r="AE28" s="46" t="str">
        <f t="shared" si="15"/>
        <v>N</v>
      </c>
      <c r="AF28" s="46" t="str">
        <f t="shared" si="16"/>
        <v>N</v>
      </c>
      <c r="AG28" s="46" t="str">
        <f t="shared" si="17"/>
        <v>N</v>
      </c>
      <c r="AH28" s="90" t="str">
        <f>IF(AN28="T-T",IF(G26="B",AX28,""),IF(AN28="T-C",IF(G27="B",AX28,""),IF(AN28="T-B",IF(G27="P",AX28,""),"")))</f>
        <v/>
      </c>
      <c r="AI28" s="90" t="str">
        <f>IF(AN28="T-T",IF(G26="P",AX28,""),IF(AN28="T-C",IF(G27="P",AX28,""),IF(AN28="T-B",IF(G27="B",AX28,""),"")))</f>
        <v>B</v>
      </c>
      <c r="AJ28" s="90" t="str">
        <f>IF(AN28="T-T",IF(G26="B",AZ28,""),IF(AN28="T-C",IF(G27="B",AZ28,""),IF(AN28="T-B",IF(G27="P",AZ28,""),"")))</f>
        <v/>
      </c>
      <c r="AK28" s="90" t="str">
        <f>IF(AN28="T-T",IF(G26="P",AZ28,""),IF(AN28="T-C",IF(G27="P",AZ28,""),IF(AN28="T-B",IF(G27="B",AZ28,""),"")))</f>
        <v>B</v>
      </c>
      <c r="AN28" s="14" t="str">
        <f>IF(G27="","",IF(AE28="Y","T-C",IF(AF28="Y","T-B",IF(AG28="Y","T-T",IF(AN27="PD","PD",IF(OR(AND(AN27="T-T",AN26="T-T",L26&amp;L27="LL"),AND(OR(AN27="T-B",AN27="T-C"),L27="L")),"PD",AN27))))))</f>
        <v>T-T</v>
      </c>
      <c r="AO28" s="14" t="str">
        <f>IF(G27="","",IF(AE28="Y","T-C",IF(AF28="Y","T-B",IF(AG28="Y","T-T",IF(AO27="TG","TG",IF(G27="","",IF(AE28="Y","T-C",IF(AF28="Y","T-B",IF(AG28="Y","T-T",IF(AO27="TG","TG",IF(OR(AND(AO27="T-T",AO26="T-T",L26&amp;L27="LL"),AND(OR(AO27="T-B",AO27="T-C"),L27="L")),"TG",AO27)))))))))))</f>
        <v>T-T</v>
      </c>
      <c r="AP28" s="14" t="str">
        <f>IF(Dashboard!N28="P",IF(AP27="",1,AP27+1),"")</f>
        <v/>
      </c>
      <c r="AQ28" s="14">
        <f>IF(Dashboard!N28="B",IF(AQ27="",1,AQ27+1),"")</f>
        <v>1</v>
      </c>
      <c r="AR28" s="14" t="str">
        <f t="shared" si="32"/>
        <v>12012</v>
      </c>
      <c r="AS28" s="14" t="str">
        <f t="shared" si="32"/>
        <v>00100</v>
      </c>
      <c r="AT28" s="14" t="str">
        <f t="shared" si="29"/>
        <v>012012</v>
      </c>
      <c r="AU28" s="14" t="str">
        <f t="shared" si="30"/>
        <v>200100</v>
      </c>
      <c r="AV28" s="14" t="str">
        <f t="shared" si="18"/>
        <v>P</v>
      </c>
      <c r="AW28" s="14" t="str">
        <f>IF(C27="",D27,C27)&amp;E27</f>
        <v>F2W</v>
      </c>
      <c r="AX28" s="14" t="str">
        <f>IF(OR(T28="S",V27="Y"),"B",IFERROR(VLOOKUP(AW28,$BI$3:$BJ$100,2,FALSE),""))</f>
        <v>B</v>
      </c>
      <c r="AY28" s="14" t="str">
        <f>IF(J27="",K27,J27)&amp;L27</f>
        <v>F2W</v>
      </c>
      <c r="AZ28" s="14" t="str">
        <f>IF(OR(T28="S",W27="Y"),"B",IFERROR(VLOOKUP(AY28,$BI$3:$BJ$100,2,FALSE),""))</f>
        <v>B</v>
      </c>
      <c r="BA28" s="14">
        <f t="shared" si="33"/>
        <v>1</v>
      </c>
      <c r="BB28" s="14">
        <f t="shared" si="20"/>
        <v>1</v>
      </c>
      <c r="BG28" s="14" t="s">
        <v>92</v>
      </c>
      <c r="BH28" s="14" t="s">
        <v>48</v>
      </c>
      <c r="BI28" s="14" t="str">
        <f t="shared" si="31"/>
        <v>L8L</v>
      </c>
      <c r="BJ28" s="14" t="s">
        <v>102</v>
      </c>
    </row>
    <row r="29" spans="1:62" ht="15.75" thickBot="1" x14ac:dyDescent="0.3">
      <c r="A29" s="96" t="str">
        <f t="shared" si="21"/>
        <v>B7</v>
      </c>
      <c r="B29" s="38" t="str">
        <f t="shared" si="22"/>
        <v/>
      </c>
      <c r="C29" s="97" t="str">
        <f t="shared" si="23"/>
        <v/>
      </c>
      <c r="D29" s="98" t="str">
        <f t="shared" si="24"/>
        <v>L5</v>
      </c>
      <c r="E29" s="99" t="str">
        <f t="shared" si="25"/>
        <v>L</v>
      </c>
      <c r="G29" s="67" t="str">
        <f>IF(Dashboard!N29="","",Dashboard!N29)</f>
        <v>P</v>
      </c>
      <c r="I29" s="96" t="str">
        <f>IF(AO28=AO29,"",AO29)</f>
        <v/>
      </c>
      <c r="J29" s="104" t="str">
        <f>IF(G28="","",IF(AND(C29=AC29,LEFT(AC29)="L",REPLACE(AC29,1,1,"")&gt;=5),"L"&amp;(REPLACE(AC29,1,1,"")-3),AC29))</f>
        <v/>
      </c>
      <c r="K29" s="105" t="str">
        <f>IF(G28="","",IF(AND(D29=AD29,LEFT(AD29)="L",REPLACE(AD29,1,1,"")&gt;=5),"L"&amp;(REPLACE(AD29,1,1,"")-3),AD29))</f>
        <v>L2</v>
      </c>
      <c r="L29" s="89" t="str">
        <f t="shared" si="12"/>
        <v>L</v>
      </c>
      <c r="M29" s="89">
        <f t="shared" si="9"/>
        <v>-8</v>
      </c>
      <c r="N29" s="162" t="str">
        <f>IF(G28="","",IF(T29="S","",IF(M29&gt;0,M29,IF(X29="R",M29,""))))</f>
        <v/>
      </c>
      <c r="O29" s="164">
        <f>IF(G29="","",IF(A29="NB",O28,IF(N29="",SUM($N$5:$N29)+M29,SUM($N$5:$N29))))</f>
        <v>3</v>
      </c>
      <c r="P29" s="164">
        <f t="shared" si="13"/>
        <v>-10</v>
      </c>
      <c r="Q29" s="171" t="str">
        <f t="shared" si="14"/>
        <v>W</v>
      </c>
      <c r="R29" s="170">
        <f t="shared" si="6"/>
        <v>10</v>
      </c>
      <c r="S29" s="170">
        <f t="shared" si="7"/>
        <v>6</v>
      </c>
      <c r="T29" s="14" t="str">
        <f>IF(G28="","",IF(X28="R","S",IF(T28="S","C",IF(M28&gt;0,"S","C"))))</f>
        <v>C</v>
      </c>
      <c r="U29" s="14">
        <f>IF(G29="","",IF(T29="S",1,U28+1))</f>
        <v>2</v>
      </c>
      <c r="V29" s="106" t="str">
        <f>IF(G29="","",(IF(AND(E28&amp;E29="WW",OR(T28&amp;T29="SC",T28&amp;T29="CC")),"Y",IF(AND(E27&amp;E28&amp;E29="WLW",AX29&lt;&gt;"B",OR(E27&amp;E28&amp;E29="SCC",E27&amp;E28&amp;E29="CCC")),"Y","N"))))</f>
        <v>N</v>
      </c>
      <c r="W29" s="14" t="str">
        <f>IF(G29="","",IF(AND(L28&amp;L29="WW",OR(T28&amp;T29="SC",T28&amp;T29="CC")),"Y",IF(AND(L27&amp;L28&amp;L29="WLW",AZ29&lt;&gt;"B",OR(T27&amp;T28&amp;T29="SCC",T27&amp;T28&amp;T29="CCC")),"Y","N")))</f>
        <v>N</v>
      </c>
      <c r="X29" s="14" t="str">
        <f>IF(G29="","",IF(AND(M29&lt;0,U29&gt;2,M29&gt;=(2-U29)),"R","N"))</f>
        <v>N</v>
      </c>
      <c r="Y29" s="14">
        <f>IF(G29="","",IF(C29="B",1,IF(REPLACE(C29,1,1,"")="",0,REPLACE(C29,1,1,""))))</f>
        <v>0</v>
      </c>
      <c r="Z29" s="14" t="str">
        <f>IF(G29="","",IF(D29="B",1,IF(REPLACE(D29,1,1,"")="",0,REPLACE(D29,1,1,""))))</f>
        <v>5</v>
      </c>
      <c r="AA29" s="14">
        <f>IF(G29="","",IF(J29="B",1,IF(REPLACE(J29,1,1,"")="",0,REPLACE(J29,1,1,""))))</f>
        <v>0</v>
      </c>
      <c r="AB29" s="14" t="str">
        <f>IF(G29="","",IF(K29="B",1,IF(REPLACE(K29,1,1,"")="",0,REPLACE(K29,1,1,""))))</f>
        <v>2</v>
      </c>
      <c r="AC29" s="14" t="str">
        <f>IF(G28="","",IF(AO29="TG",IF(G27="P","",AZ29),AJ29))</f>
        <v/>
      </c>
      <c r="AD29" s="14" t="str">
        <f>IF(G28="","",IF(AO29="TG",IF(G27="B","",AZ29),AK29))</f>
        <v>L5</v>
      </c>
      <c r="AE29" s="46" t="str">
        <f t="shared" si="15"/>
        <v>N</v>
      </c>
      <c r="AF29" s="46" t="str">
        <f t="shared" si="16"/>
        <v>N</v>
      </c>
      <c r="AG29" s="46" t="str">
        <f t="shared" si="17"/>
        <v>N</v>
      </c>
      <c r="AH29" s="90" t="str">
        <f>IF(AN29="T-T",IF(G27="B",AX29,""),IF(AN29="T-C",IF(G28="B",AX29,""),IF(AN29="T-B",IF(G28="P",AX29,""),"")))</f>
        <v/>
      </c>
      <c r="AI29" s="90" t="str">
        <f>IF(AN29="T-T",IF(G27="P",AX29,""),IF(AN29="T-C",IF(G28="P",AX29,""),IF(AN29="T-B",IF(G28="B",AX29,""),"")))</f>
        <v>L5</v>
      </c>
      <c r="AJ29" s="90" t="str">
        <f>IF(AN29="T-T",IF(G27="B",AZ29,""),IF(AN29="T-C",IF(G28="B",AZ29,""),IF(AN29="T-B",IF(G28="P",AZ29,""),"")))</f>
        <v/>
      </c>
      <c r="AK29" s="90" t="str">
        <f>IF(AN29="T-T",IF(G27="P",AZ29,""),IF(AN29="T-C",IF(G28="P",AZ29,""),IF(AN29="T-B",IF(G28="B",AZ29,""),"")))</f>
        <v>L5</v>
      </c>
      <c r="AN29" s="14" t="str">
        <f>IF(G28="","",IF(AE29="Y","T-C",IF(AF29="Y","T-B",IF(AG29="Y","T-T",IF(AN28="PD","PD",IF(OR(AND(AN28="T-T",AN27="T-T",L27&amp;L28="LL"),AND(OR(AN28="T-B",AN28="T-C"),L28="L")),"PD",AN28))))))</f>
        <v>T-T</v>
      </c>
      <c r="AO29" s="14" t="str">
        <f>IF(G28="","",IF(AE29="Y","T-C",IF(AF29="Y","T-B",IF(AG29="Y","T-T",IF(AO28="TG","TG",IF(G28="","",IF(AE29="Y","T-C",IF(AF29="Y","T-B",IF(AG29="Y","T-T",IF(AO28="TG","TG",IF(OR(AND(AO28="T-T",AO27="T-T",L27&amp;L28="LL"),AND(OR(AO28="T-B",AO28="T-C"),L28="L")),"TG",AO28)))))))))))</f>
        <v>T-T</v>
      </c>
      <c r="AP29" s="14">
        <f>IF(Dashboard!N29="P",IF(AP28="",1,AP28+1),"")</f>
        <v>1</v>
      </c>
      <c r="AQ29" s="14" t="str">
        <f>IF(Dashboard!N29="B",IF(AQ28="",1,AQ28+1),"")</f>
        <v/>
      </c>
      <c r="AR29" s="14" t="str">
        <f t="shared" si="32"/>
        <v>20120</v>
      </c>
      <c r="AS29" s="14" t="str">
        <f t="shared" si="32"/>
        <v>01001</v>
      </c>
      <c r="AT29" s="14" t="str">
        <f t="shared" si="29"/>
        <v>120120</v>
      </c>
      <c r="AU29" s="14" t="str">
        <f t="shared" si="30"/>
        <v>001001</v>
      </c>
      <c r="AV29" s="14" t="str">
        <f t="shared" si="18"/>
        <v>P</v>
      </c>
      <c r="AW29" s="14" t="str">
        <f>IF(C28="",D28,C28)&amp;E28</f>
        <v>BW</v>
      </c>
      <c r="AX29" s="14" t="str">
        <f>IF(OR(T29="S",V28="Y"),"B",IFERROR(VLOOKUP(AW29,$BI$3:$BJ$100,2,FALSE),""))</f>
        <v>L5</v>
      </c>
      <c r="AY29" s="14" t="str">
        <f>IF(J28="",K28,J28)&amp;L28</f>
        <v>BW</v>
      </c>
      <c r="AZ29" s="14" t="str">
        <f>IF(OR(T29="S",W28="Y"),"B",IFERROR(VLOOKUP(AY29,$BI$3:$BJ$100,2,FALSE),""))</f>
        <v>L5</v>
      </c>
      <c r="BA29" s="14" t="str">
        <f t="shared" si="33"/>
        <v>5</v>
      </c>
      <c r="BB29" s="14" t="str">
        <f t="shared" si="20"/>
        <v>5</v>
      </c>
      <c r="BG29" s="14" t="s">
        <v>93</v>
      </c>
      <c r="BH29" s="14" t="s">
        <v>48</v>
      </c>
      <c r="BI29" s="14" t="str">
        <f t="shared" si="31"/>
        <v>L9L</v>
      </c>
      <c r="BJ29" s="14" t="s">
        <v>103</v>
      </c>
    </row>
    <row r="30" spans="1:62" ht="15.75" thickBot="1" x14ac:dyDescent="0.3">
      <c r="A30" s="96" t="str">
        <f t="shared" si="21"/>
        <v>P3</v>
      </c>
      <c r="B30" s="38" t="str">
        <f t="shared" si="22"/>
        <v/>
      </c>
      <c r="C30" s="97" t="str">
        <f t="shared" si="23"/>
        <v>F2</v>
      </c>
      <c r="D30" s="98" t="str">
        <f t="shared" si="24"/>
        <v/>
      </c>
      <c r="E30" s="99" t="str">
        <f t="shared" si="25"/>
        <v>W</v>
      </c>
      <c r="G30" s="67" t="str">
        <f>IF(Dashboard!N30="","",Dashboard!N30)</f>
        <v>P</v>
      </c>
      <c r="I30" s="96" t="str">
        <f>IF(AO29=AO30,"",AO30)</f>
        <v/>
      </c>
      <c r="J30" s="104" t="str">
        <f>IF(G29="","",IF(AND(C30=AC30,LEFT(AC30)="L",REPLACE(AC30,1,1,"")&gt;=5),"L"&amp;(REPLACE(AC30,1,1,"")-3),AC30))</f>
        <v>B</v>
      </c>
      <c r="K30" s="105" t="str">
        <f>IF(G29="","",IF(AND(D30=AD30,LEFT(AD30)="L",REPLACE(AD30,1,1,"")&gt;=5),"L"&amp;(REPLACE(AD30,1,1,"")-3),AD30))</f>
        <v/>
      </c>
      <c r="L30" s="89" t="str">
        <f t="shared" si="12"/>
        <v>W</v>
      </c>
      <c r="M30" s="89">
        <f t="shared" si="9"/>
        <v>-5</v>
      </c>
      <c r="N30" s="162" t="str">
        <f>IF(G29="","",IF(T30="S","",IF(M30&gt;0,M30,IF(X30="R",M30,""))))</f>
        <v/>
      </c>
      <c r="O30" s="164">
        <f>IF(G30="","",IF(A30="NB",O29,IF(N30="",SUM($N$5:$N30)+M30,SUM($N$5:$N30))))</f>
        <v>6</v>
      </c>
      <c r="P30" s="164">
        <f t="shared" si="13"/>
        <v>3</v>
      </c>
      <c r="Q30" s="171" t="str">
        <f t="shared" si="14"/>
        <v>W</v>
      </c>
      <c r="R30" s="170">
        <f t="shared" si="6"/>
        <v>10</v>
      </c>
      <c r="S30" s="170">
        <f t="shared" si="7"/>
        <v>6</v>
      </c>
      <c r="T30" s="14" t="str">
        <f>IF(G29="","",IF(X29="R","S",IF(T29="S","C",IF(M29&gt;0,"S","C"))))</f>
        <v>C</v>
      </c>
      <c r="U30" s="14">
        <f>IF(G30="","",IF(T30="S",1,U29+1))</f>
        <v>3</v>
      </c>
      <c r="V30" s="106" t="str">
        <f>IF(G30="","",(IF(AND(E29&amp;E30="WW",OR(T29&amp;T30="SC",T29&amp;T30="CC")),"Y",IF(AND(E28&amp;E29&amp;E30="WLW",AX30&lt;&gt;"B",OR(E28&amp;E29&amp;E30="SCC",E28&amp;E29&amp;E30="CCC")),"Y","N"))))</f>
        <v>N</v>
      </c>
      <c r="W30" s="14" t="str">
        <f>IF(G30="","",IF(AND(L29&amp;L30="WW",OR(T29&amp;T30="SC",T29&amp;T30="CC")),"Y",IF(AND(L28&amp;L29&amp;L30="WLW",AZ30&lt;&gt;"B",OR(T28&amp;T29&amp;T30="SCC",T28&amp;T29&amp;T30="CCC")),"Y","N")))</f>
        <v>N</v>
      </c>
      <c r="X30" s="14" t="str">
        <f>IF(G30="","",IF(AND(M30&lt;0,U30&gt;2,M30&gt;=(2-U30)),"R","N"))</f>
        <v>N</v>
      </c>
      <c r="Y30" s="14" t="str">
        <f>IF(G30="","",IF(C30="B",1,IF(REPLACE(C30,1,1,"")="",0,REPLACE(C30,1,1,""))))</f>
        <v>2</v>
      </c>
      <c r="Z30" s="14">
        <f>IF(G30="","",IF(D30="B",1,IF(REPLACE(D30,1,1,"")="",0,REPLACE(D30,1,1,""))))</f>
        <v>0</v>
      </c>
      <c r="AA30" s="14">
        <f>IF(G30="","",IF(J30="B",1,IF(REPLACE(J30,1,1,"")="",0,REPLACE(J30,1,1,""))))</f>
        <v>1</v>
      </c>
      <c r="AB30" s="14">
        <f>IF(G30="","",IF(K30="B",1,IF(REPLACE(K30,1,1,"")="",0,REPLACE(K30,1,1,""))))</f>
        <v>0</v>
      </c>
      <c r="AC30" s="14" t="str">
        <f>IF(G29="","",IF(AO30="TG",IF(G28="P","",AZ30),AJ30))</f>
        <v>B</v>
      </c>
      <c r="AD30" s="14" t="str">
        <f>IF(G29="","",IF(AO30="TG",IF(G28="B","",AZ30),AK30))</f>
        <v/>
      </c>
      <c r="AE30" s="46" t="str">
        <f t="shared" si="15"/>
        <v>N</v>
      </c>
      <c r="AF30" s="46" t="str">
        <f t="shared" si="16"/>
        <v>N</v>
      </c>
      <c r="AG30" s="46" t="str">
        <f t="shared" si="17"/>
        <v>N</v>
      </c>
      <c r="AH30" s="90" t="str">
        <f>IF(AN30="T-T",IF(G28="B",AX30,""),IF(AN30="T-C",IF(G29="B",AX30,""),IF(AN30="T-B",IF(G29="P",AX30,""),"")))</f>
        <v>F2</v>
      </c>
      <c r="AI30" s="90" t="str">
        <f>IF(AN30="T-T",IF(G28="P",AX30,""),IF(AN30="T-C",IF(G29="P",AX30,""),IF(AN30="T-B",IF(G29="B",AX30,""),"")))</f>
        <v/>
      </c>
      <c r="AJ30" s="90" t="str">
        <f>IF(AN30="T-T",IF(G28="B",AZ30,""),IF(AN30="T-C",IF(G29="B",AZ30,""),IF(AN30="T-B",IF(G29="P",AZ30,""),"")))</f>
        <v>B</v>
      </c>
      <c r="AK30" s="90" t="str">
        <f>IF(AN30="T-T",IF(G28="P",AZ30,""),IF(AN30="T-C",IF(G29="P",AZ30,""),IF(AN30="T-B",IF(G29="B",AZ30,""),"")))</f>
        <v/>
      </c>
      <c r="AN30" s="14" t="str">
        <f>IF(G29="","",IF(AE30="Y","T-C",IF(AF30="Y","T-B",IF(AG30="Y","T-T",IF(AN29="PD","PD",IF(OR(AND(AN29="T-T",AN28="T-T",L28&amp;L29="LL"),AND(OR(AN29="T-B",AN29="T-C"),L29="L")),"PD",AN29))))))</f>
        <v>T-T</v>
      </c>
      <c r="AO30" s="14" t="str">
        <f>IF(G29="","",IF(AE30="Y","T-C",IF(AF30="Y","T-B",IF(AG30="Y","T-T",IF(AO29="TG","TG",IF(G29="","",IF(AE30="Y","T-C",IF(AF30="Y","T-B",IF(AG30="Y","T-T",IF(AO29="TG","TG",IF(OR(AND(AO29="T-T",AO28="T-T",L28&amp;L29="LL"),AND(OR(AO29="T-B",AO29="T-C"),L29="L")),"TG",AO29)))))))))))</f>
        <v>T-T</v>
      </c>
      <c r="AP30" s="14">
        <f>IF(Dashboard!N30="P",IF(AP29="",1,AP29+1),"")</f>
        <v>2</v>
      </c>
      <c r="AQ30" s="14" t="str">
        <f>IF(Dashboard!N30="B",IF(AQ29="",1,AQ29+1),"")</f>
        <v/>
      </c>
      <c r="AR30" s="14" t="str">
        <f t="shared" si="32"/>
        <v>01201</v>
      </c>
      <c r="AS30" s="14" t="str">
        <f t="shared" si="32"/>
        <v>10010</v>
      </c>
      <c r="AT30" s="14" t="str">
        <f t="shared" si="29"/>
        <v>201201</v>
      </c>
      <c r="AU30" s="14" t="str">
        <f t="shared" si="30"/>
        <v>010010</v>
      </c>
      <c r="AV30" s="14" t="str">
        <f t="shared" si="18"/>
        <v>P</v>
      </c>
      <c r="AW30" s="14" t="str">
        <f>IF(C29="",D29,C29)&amp;E29</f>
        <v>L5L</v>
      </c>
      <c r="AX30" s="14" t="str">
        <f>IF(OR(T30="S",V29="Y"),"B",IFERROR(VLOOKUP(AW30,$BI$3:$BJ$100,2,FALSE),""))</f>
        <v>F2</v>
      </c>
      <c r="AY30" s="14" t="str">
        <f>IF(J29="",K29,J29)&amp;L29</f>
        <v>L2L</v>
      </c>
      <c r="AZ30" s="14" t="str">
        <f>IF(OR(T30="S",W29="Y"),"B",IFERROR(VLOOKUP(AY30,$BI$3:$BJ$100,2,FALSE),""))</f>
        <v>B</v>
      </c>
      <c r="BA30" s="14" t="str">
        <f t="shared" si="33"/>
        <v>2</v>
      </c>
      <c r="BB30" s="14">
        <f t="shared" si="20"/>
        <v>1</v>
      </c>
      <c r="BG30" s="14" t="s">
        <v>94</v>
      </c>
      <c r="BH30" s="14" t="s">
        <v>48</v>
      </c>
      <c r="BI30" s="14" t="str">
        <f t="shared" si="31"/>
        <v>L10L</v>
      </c>
      <c r="BJ30" s="14" t="s">
        <v>104</v>
      </c>
    </row>
    <row r="31" spans="1:62" ht="15.75" thickBot="1" x14ac:dyDescent="0.3">
      <c r="A31" s="96" t="str">
        <f t="shared" si="21"/>
        <v>B6</v>
      </c>
      <c r="B31" s="38" t="str">
        <f t="shared" si="22"/>
        <v/>
      </c>
      <c r="C31" s="97" t="str">
        <f t="shared" si="23"/>
        <v/>
      </c>
      <c r="D31" s="98" t="str">
        <f t="shared" si="24"/>
        <v>B</v>
      </c>
      <c r="E31" s="99" t="str">
        <f t="shared" si="25"/>
        <v>W</v>
      </c>
      <c r="G31" s="67" t="str">
        <f>IF(Dashboard!N31="","",Dashboard!N31)</f>
        <v>B</v>
      </c>
      <c r="I31" s="96" t="str">
        <f>IF(AO30=AO31,"",AO31)</f>
        <v/>
      </c>
      <c r="J31" s="104" t="str">
        <f>IF(G30="","",IF(AND(C31=AC31,LEFT(AC31)="L",REPLACE(AC31,1,1,"")&gt;=5),"L"&amp;(REPLACE(AC31,1,1,"")-3),AC31))</f>
        <v/>
      </c>
      <c r="K31" s="105" t="str">
        <f>IF(G30="","",IF(AND(D31=AD31,LEFT(AD31)="L",REPLACE(AD31,1,1,"")&gt;=5),"L"&amp;(REPLACE(AD31,1,1,"")-3),AD31))</f>
        <v>L5</v>
      </c>
      <c r="L31" s="89" t="str">
        <f t="shared" si="12"/>
        <v>W</v>
      </c>
      <c r="M31" s="89">
        <f t="shared" si="9"/>
        <v>1</v>
      </c>
      <c r="N31" s="162">
        <f>IF(G30="","",IF(T31="S","",IF(M31&gt;0,M31,IF(X31="R",M31,""))))</f>
        <v>1</v>
      </c>
      <c r="O31" s="164">
        <f>IF(G31="","",IF(A31="NB",O30,IF(N31="",SUM($N$5:$N31)+M31,SUM($N$5:$N31))))</f>
        <v>12</v>
      </c>
      <c r="P31" s="164">
        <f t="shared" si="13"/>
        <v>6</v>
      </c>
      <c r="Q31" s="171" t="str">
        <f t="shared" si="14"/>
        <v>W</v>
      </c>
      <c r="R31" s="170">
        <f t="shared" si="6"/>
        <v>10</v>
      </c>
      <c r="S31" s="170">
        <f t="shared" si="7"/>
        <v>6</v>
      </c>
      <c r="T31" s="14" t="str">
        <f>IF(G30="","",IF(X30="R","S",IF(T30="S","C",IF(M30&gt;0,"S","C"))))</f>
        <v>C</v>
      </c>
      <c r="U31" s="14">
        <f>IF(G31="","",IF(T31="S",1,U30+1))</f>
        <v>4</v>
      </c>
      <c r="V31" s="106" t="str">
        <f>IF(G31="","",(IF(AND(E30&amp;E31="WW",OR(T30&amp;T31="SC",T30&amp;T31="CC")),"Y",IF(AND(E29&amp;E30&amp;E31="WLW",AX31&lt;&gt;"B",OR(E29&amp;E30&amp;E31="SCC",E29&amp;E30&amp;E31="CCC")),"Y","N"))))</f>
        <v>Y</v>
      </c>
      <c r="W31" s="14" t="str">
        <f>IF(G31="","",IF(AND(L30&amp;L31="WW",OR(T30&amp;T31="SC",T30&amp;T31="CC")),"Y",IF(AND(L29&amp;L30&amp;L31="WLW",AZ31&lt;&gt;"B",OR(T29&amp;T30&amp;T31="SCC",T29&amp;T30&amp;T31="CCC")),"Y","N")))</f>
        <v>Y</v>
      </c>
      <c r="X31" s="14" t="str">
        <f>IF(G31="","",IF(AND(M31&lt;0,U31&gt;2,M31&gt;=(2-U31)),"R","N"))</f>
        <v>N</v>
      </c>
      <c r="Y31" s="14">
        <f>IF(G31="","",IF(C31="B",1,IF(REPLACE(C31,1,1,"")="",0,REPLACE(C31,1,1,""))))</f>
        <v>0</v>
      </c>
      <c r="Z31" s="14">
        <f>IF(G31="","",IF(D31="B",1,IF(REPLACE(D31,1,1,"")="",0,REPLACE(D31,1,1,""))))</f>
        <v>1</v>
      </c>
      <c r="AA31" s="14">
        <f>IF(G31="","",IF(J31="B",1,IF(REPLACE(J31,1,1,"")="",0,REPLACE(J31,1,1,""))))</f>
        <v>0</v>
      </c>
      <c r="AB31" s="14" t="str">
        <f>IF(G31="","",IF(K31="B",1,IF(REPLACE(K31,1,1,"")="",0,REPLACE(K31,1,1,""))))</f>
        <v>5</v>
      </c>
      <c r="AC31" s="14" t="str">
        <f>IF(G30="","",IF(AO31="TG",IF(G29="P","",AZ31),AJ31))</f>
        <v/>
      </c>
      <c r="AD31" s="14" t="str">
        <f>IF(G30="","",IF(AO31="TG",IF(G29="B","",AZ31),AK31))</f>
        <v>L5</v>
      </c>
      <c r="AE31" s="46" t="str">
        <f t="shared" si="15"/>
        <v>N</v>
      </c>
      <c r="AF31" s="46" t="str">
        <f t="shared" si="16"/>
        <v>N</v>
      </c>
      <c r="AG31" s="46" t="str">
        <f t="shared" si="17"/>
        <v>N</v>
      </c>
      <c r="AH31" s="90" t="str">
        <f>IF(AN31="T-T",IF(G29="B",AX31,""),IF(AN31="T-C",IF(G30="B",AX31,""),IF(AN31="T-B",IF(G30="P",AX31,""),"")))</f>
        <v/>
      </c>
      <c r="AI31" s="90" t="str">
        <f>IF(AN31="T-T",IF(G29="P",AX31,""),IF(AN31="T-C",IF(G30="P",AX31,""),IF(AN31="T-B",IF(G30="B",AX31,""),"")))</f>
        <v>B</v>
      </c>
      <c r="AJ31" s="90" t="str">
        <f>IF(AN31="T-T",IF(G29="B",AZ31,""),IF(AN31="T-C",IF(G30="B",AZ31,""),IF(AN31="T-B",IF(G30="P",AZ31,""),"")))</f>
        <v/>
      </c>
      <c r="AK31" s="90" t="str">
        <f>IF(AN31="T-T",IF(G29="P",AZ31,""),IF(AN31="T-C",IF(G30="P",AZ31,""),IF(AN31="T-B",IF(G30="B",AZ31,""),"")))</f>
        <v>L5</v>
      </c>
      <c r="AN31" s="14" t="str">
        <f>IF(G30="","",IF(AE31="Y","T-C",IF(AF31="Y","T-B",IF(AG31="Y","T-T",IF(AN30="PD","PD",IF(OR(AND(AN30="T-T",AN29="T-T",L29&amp;L30="LL"),AND(OR(AN30="T-B",AN30="T-C"),L30="L")),"PD",AN30))))))</f>
        <v>T-T</v>
      </c>
      <c r="AO31" s="14" t="str">
        <f>IF(G30="","",IF(AE31="Y","T-C",IF(AF31="Y","T-B",IF(AG31="Y","T-T",IF(AO30="TG","TG",IF(G30="","",IF(AE31="Y","T-C",IF(AF31="Y","T-B",IF(AG31="Y","T-T",IF(AO30="TG","TG",IF(OR(AND(AO30="T-T",AO29="T-T",L29&amp;L30="LL"),AND(OR(AO30="T-B",AO30="T-C"),L30="L")),"TG",AO30)))))))))))</f>
        <v>T-T</v>
      </c>
      <c r="AP31" s="14" t="str">
        <f>IF(Dashboard!N31="P",IF(AP30="",1,AP30+1),"")</f>
        <v/>
      </c>
      <c r="AQ31" s="14">
        <f>IF(Dashboard!N31="B",IF(AQ30="",1,AQ30+1),"")</f>
        <v>1</v>
      </c>
      <c r="AR31" s="14" t="str">
        <f t="shared" si="32"/>
        <v>12012</v>
      </c>
      <c r="AS31" s="14" t="str">
        <f t="shared" si="32"/>
        <v>00100</v>
      </c>
      <c r="AT31" s="14" t="str">
        <f t="shared" si="29"/>
        <v>012012</v>
      </c>
      <c r="AU31" s="14" t="str">
        <f t="shared" si="30"/>
        <v>100100</v>
      </c>
      <c r="AV31" s="14" t="str">
        <f t="shared" si="18"/>
        <v>P</v>
      </c>
      <c r="AW31" s="14" t="str">
        <f>IF(C30="",D30,C30)&amp;E30</f>
        <v>F2W</v>
      </c>
      <c r="AX31" s="14" t="str">
        <f>IF(OR(T31="S",V30="Y"),"B",IFERROR(VLOOKUP(AW31,$BI$3:$BJ$100,2,FALSE),""))</f>
        <v>B</v>
      </c>
      <c r="AY31" s="14" t="str">
        <f>IF(J30="",K30,J30)&amp;L30</f>
        <v>BW</v>
      </c>
      <c r="AZ31" s="14" t="str">
        <f>IF(OR(T31="S",W30="Y"),"B",IFERROR(VLOOKUP(AY31,$BI$3:$BJ$100,2,FALSE),""))</f>
        <v>L5</v>
      </c>
      <c r="BA31" s="14">
        <f t="shared" si="33"/>
        <v>1</v>
      </c>
      <c r="BB31" s="14" t="str">
        <f t="shared" si="20"/>
        <v>5</v>
      </c>
      <c r="BG31" s="14" t="s">
        <v>89</v>
      </c>
      <c r="BH31" s="14" t="s">
        <v>49</v>
      </c>
      <c r="BI31" s="14" t="str">
        <f t="shared" ref="BI31:BI40" si="34">BG31&amp;BH31</f>
        <v>F2W</v>
      </c>
      <c r="BJ31" s="14" t="s">
        <v>30</v>
      </c>
    </row>
    <row r="32" spans="1:62" ht="15.75" thickBot="1" x14ac:dyDescent="0.3">
      <c r="A32" s="96" t="str">
        <f t="shared" si="21"/>
        <v>B2</v>
      </c>
      <c r="B32" s="38" t="str">
        <f t="shared" si="22"/>
        <v/>
      </c>
      <c r="C32" s="97" t="str">
        <f t="shared" si="23"/>
        <v/>
      </c>
      <c r="D32" s="98" t="str">
        <f t="shared" si="24"/>
        <v>B</v>
      </c>
      <c r="E32" s="99" t="str">
        <f t="shared" si="25"/>
        <v>L</v>
      </c>
      <c r="G32" s="67" t="str">
        <f>IF(Dashboard!N32="","",Dashboard!N32)</f>
        <v>P</v>
      </c>
      <c r="I32" s="96" t="str">
        <f>IF(AO31=AO32,"",AO32)</f>
        <v/>
      </c>
      <c r="J32" s="104" t="str">
        <f>IF(G31="","",IF(AND(C32=AC32,LEFT(AC32)="L",REPLACE(AC32,1,1,"")&gt;=5),"L"&amp;(REPLACE(AC32,1,1,"")-3),AC32))</f>
        <v/>
      </c>
      <c r="K32" s="105" t="str">
        <f>IF(G31="","",IF(AND(D32=AD32,LEFT(AD32)="L",REPLACE(AD32,1,1,"")&gt;=5),"L"&amp;(REPLACE(AD32,1,1,"")-3),AD32))</f>
        <v>B</v>
      </c>
      <c r="L32" s="89" t="str">
        <f t="shared" si="12"/>
        <v>L</v>
      </c>
      <c r="M32" s="89">
        <f t="shared" si="9"/>
        <v>-2</v>
      </c>
      <c r="N32" s="162" t="str">
        <f>IF(G31="","",IF(T32="S","",IF(M32&gt;0,M32,IF(X32="R",M32,""))))</f>
        <v/>
      </c>
      <c r="O32" s="164">
        <f>IF(G32="","",IF(A32="NB",O31,IF(N32="",SUM($N$5:$N32)+M32,SUM($N$5:$N32))))</f>
        <v>10</v>
      </c>
      <c r="P32" s="164">
        <f t="shared" si="13"/>
        <v>-2</v>
      </c>
      <c r="Q32" s="171" t="str">
        <f t="shared" si="14"/>
        <v>W</v>
      </c>
      <c r="R32" s="170">
        <f t="shared" si="6"/>
        <v>10</v>
      </c>
      <c r="S32" s="170">
        <f t="shared" si="7"/>
        <v>6</v>
      </c>
      <c r="T32" s="14" t="str">
        <f>IF(G31="","",IF(X31="R","S",IF(T31="S","C",IF(M31&gt;0,"S","C"))))</f>
        <v>S</v>
      </c>
      <c r="U32" s="14">
        <f>IF(G32="","",IF(T32="S",1,U31+1))</f>
        <v>1</v>
      </c>
      <c r="V32" s="106" t="str">
        <f>IF(G32="","",(IF(AND(E31&amp;E32="WW",OR(T31&amp;T32="SC",T31&amp;T32="CC")),"Y",IF(AND(E30&amp;E31&amp;E32="WLW",AX32&lt;&gt;"B",OR(E30&amp;E31&amp;E32="SCC",E30&amp;E31&amp;E32="CCC")),"Y","N"))))</f>
        <v>N</v>
      </c>
      <c r="W32" s="14" t="str">
        <f>IF(G32="","",IF(AND(L31&amp;L32="WW",OR(T31&amp;T32="SC",T31&amp;T32="CC")),"Y",IF(AND(L30&amp;L31&amp;L32="WLW",AZ32&lt;&gt;"B",OR(T30&amp;T31&amp;T32="SCC",T30&amp;T31&amp;T32="CCC")),"Y","N")))</f>
        <v>N</v>
      </c>
      <c r="X32" s="14" t="str">
        <f>IF(G32="","",IF(AND(M32&lt;0,U32&gt;2,M32&gt;=(2-U32)),"R","N"))</f>
        <v>N</v>
      </c>
      <c r="Y32" s="14">
        <f>IF(G32="","",IF(C32="B",1,IF(REPLACE(C32,1,1,"")="",0,REPLACE(C32,1,1,""))))</f>
        <v>0</v>
      </c>
      <c r="Z32" s="14">
        <f>IF(G32="","",IF(D32="B",1,IF(REPLACE(D32,1,1,"")="",0,REPLACE(D32,1,1,""))))</f>
        <v>1</v>
      </c>
      <c r="AA32" s="14">
        <f>IF(G32="","",IF(J32="B",1,IF(REPLACE(J32,1,1,"")="",0,REPLACE(J32,1,1,""))))</f>
        <v>0</v>
      </c>
      <c r="AB32" s="14">
        <f>IF(G32="","",IF(K32="B",1,IF(REPLACE(K32,1,1,"")="",0,REPLACE(K32,1,1,""))))</f>
        <v>1</v>
      </c>
      <c r="AC32" s="14" t="str">
        <f>IF(G31="","",IF(AO32="TG",IF(G30="P","",AZ32),AJ32))</f>
        <v/>
      </c>
      <c r="AD32" s="14" t="str">
        <f>IF(G31="","",IF(AO32="TG",IF(G30="B","",AZ32),AK32))</f>
        <v>B</v>
      </c>
      <c r="AE32" s="46" t="str">
        <f t="shared" si="15"/>
        <v>N</v>
      </c>
      <c r="AF32" s="46" t="str">
        <f t="shared" si="16"/>
        <v>N</v>
      </c>
      <c r="AG32" s="46" t="str">
        <f t="shared" si="17"/>
        <v>N</v>
      </c>
      <c r="AH32" s="90" t="str">
        <f t="shared" ref="AH32:AH95" si="35">IF(AN32="T-T",IF(G30="B",AX32,""),IF(AN32="T-C",IF(G31="B",AX32,""),IF(AN32="T-B",IF(G31="P",AX32,""),"")))</f>
        <v/>
      </c>
      <c r="AI32" s="90" t="str">
        <f t="shared" ref="AI32:AI95" si="36">IF(AN32="T-T",IF(G30="P",AX32,""),IF(AN32="T-C",IF(G31="P",AX32,""),IF(AN32="T-B",IF(G31="B",AX32,""),"")))</f>
        <v>B</v>
      </c>
      <c r="AJ32" s="90" t="str">
        <f t="shared" ref="AJ32:AJ95" si="37">IF(AN32="T-T",IF(G30="B",AZ32,""),IF(AN32="T-C",IF(G31="B",AZ32,""),IF(AN32="T-B",IF(G31="P",AZ32,""),"")))</f>
        <v/>
      </c>
      <c r="AK32" s="90" t="str">
        <f t="shared" ref="AK32:AK95" si="38">IF(AN32="T-T",IF(G30="P",AZ32,""),IF(AN32="T-C",IF(G31="P",AZ32,""),IF(AN32="T-B",IF(G31="B",AZ32,""),"")))</f>
        <v>B</v>
      </c>
      <c r="AN32" s="14" t="str">
        <f t="shared" ref="AN32:AN95" si="39">IF(G31="","",IF(AE32="Y","T-C",IF(AF32="Y","T-B",IF(AG32="Y","T-T",IF(AN31="PD","PD",IF(OR(AND(AN31="T-T",AN30="T-T",L30&amp;L31="LL"),AND(OR(AN31="T-B",AN31="T-C"),L31="L")),"PD",AN31))))))</f>
        <v>T-T</v>
      </c>
      <c r="AO32" s="14" t="str">
        <f t="shared" ref="AO32:AO95" si="40">IF(G31="","",IF(AE32="Y","T-C",IF(AF32="Y","T-B",IF(AG32="Y","T-T",IF(AO31="TG","TG",IF(G31="","",IF(AE32="Y","T-C",IF(AF32="Y","T-B",IF(AG32="Y","T-T",IF(AO31="TG","TG",IF(OR(AND(AO31="T-T",AO30="T-T",L30&amp;L31="LL"),AND(OR(AO31="T-B",AO31="T-C"),L31="L")),"TG",AO31)))))))))))</f>
        <v>T-T</v>
      </c>
      <c r="AP32" s="14">
        <f>IF(Dashboard!N32="P",IF(AP31="",1,AP31+1),"")</f>
        <v>1</v>
      </c>
      <c r="AQ32" s="14" t="str">
        <f>IF(Dashboard!N32="B",IF(AQ31="",1,AQ31+1),"")</f>
        <v/>
      </c>
      <c r="AR32" s="14" t="str">
        <f t="shared" ref="AR32:AR95" si="41">IF(AP27="",0,AP27)&amp;IF(AP28="",0,AP28)&amp;IF(AP29="",0,AP29)&amp;IF(AP30="",0,AP30)&amp;IF(AP31="",0,AP31)</f>
        <v>20120</v>
      </c>
      <c r="AS32" s="14" t="str">
        <f t="shared" ref="AS32:AS95" si="42">IF(AQ27="",0,AQ27)&amp;IF(AQ28="",0,AQ28)&amp;IF(AQ29="",0,AQ29)&amp;IF(AQ30="",0,AQ30)&amp;IF(AQ31="",0,AQ31)</f>
        <v>01001</v>
      </c>
      <c r="AT32" s="14" t="str">
        <f t="shared" ref="AT32:AT95" si="43">IF(AP26="",0,AP26)&amp;IF(AP27="",0,AP27)&amp;IF(AP28="",0,AP28)&amp;IF(AP29="",0,AP29)&amp;IF(AP30="",0,AP30)&amp;IF(AP31="",0,AP31)</f>
        <v>120120</v>
      </c>
      <c r="AU32" s="14" t="str">
        <f t="shared" ref="AU32:AU95" si="44">IF(AQ26="",0,AQ26)&amp;IF(AQ27="",0,AQ27)&amp;IF(AQ28="",0,AQ28)&amp;IF(AQ29="",0,AQ29)&amp;IF(AQ30="",0,AQ30)&amp;IF(AQ31="",0,AQ31)</f>
        <v>001001</v>
      </c>
      <c r="AV32" s="14" t="str">
        <f t="shared" ref="AV32:AV95" si="45">IF(COUNTBLANK(AP27:AP31)&gt;2,"B","P")</f>
        <v>P</v>
      </c>
      <c r="AW32" s="14" t="str">
        <f t="shared" ref="AW32:AW95" si="46">IF(C31="",D31,C31)&amp;E31</f>
        <v>BW</v>
      </c>
      <c r="AX32" s="14" t="str">
        <f t="shared" ref="AX32:AX95" si="47">IF(OR(T32="S",V31="Y"),"B",IFERROR(VLOOKUP(AW32,$BI$3:$BJ$100,2,FALSE),""))</f>
        <v>B</v>
      </c>
      <c r="AY32" s="14" t="str">
        <f t="shared" ref="AY32:AY95" si="48">IF(J31="",K31,J31)&amp;L31</f>
        <v>L5W</v>
      </c>
      <c r="AZ32" s="14" t="str">
        <f t="shared" ref="AZ32:AZ95" si="49">IF(OR(T32="S",W31="Y"),"B",IFERROR(VLOOKUP(AY32,$BI$3:$BJ$100,2,FALSE),""))</f>
        <v>B</v>
      </c>
      <c r="BA32" s="14">
        <f t="shared" ref="BA32:BA95" si="50">IF(REPLACE(AX32, 1, 1, "")="",1,REPLACE(AX32, 1, 1, ""))</f>
        <v>1</v>
      </c>
      <c r="BB32" s="14">
        <f t="shared" ref="BB32:BB95" si="51">IF(REPLACE(AZ32, 1, 1, "")="",1,REPLACE(AZ32, 1, 1, ""))</f>
        <v>1</v>
      </c>
      <c r="BG32" s="14" t="s">
        <v>100</v>
      </c>
      <c r="BH32" s="14" t="s">
        <v>49</v>
      </c>
      <c r="BI32" s="14" t="str">
        <f t="shared" si="34"/>
        <v>F3W</v>
      </c>
      <c r="BJ32" s="14" t="s">
        <v>89</v>
      </c>
    </row>
    <row r="33" spans="1:62" ht="15.75" thickBot="1" x14ac:dyDescent="0.3">
      <c r="A33" s="96" t="str">
        <f t="shared" si="21"/>
        <v>P4</v>
      </c>
      <c r="B33" s="38" t="str">
        <f t="shared" si="22"/>
        <v/>
      </c>
      <c r="C33" s="97" t="str">
        <f t="shared" si="23"/>
        <v>F2</v>
      </c>
      <c r="D33" s="98" t="str">
        <f t="shared" si="24"/>
        <v/>
      </c>
      <c r="E33" s="99" t="str">
        <f t="shared" si="25"/>
        <v>L</v>
      </c>
      <c r="G33" s="67" t="str">
        <f>IF(Dashboard!N33="","",Dashboard!N33)</f>
        <v>B</v>
      </c>
      <c r="I33" s="96" t="str">
        <f>IF(AO32=AO33,"",AO33)</f>
        <v/>
      </c>
      <c r="J33" s="104" t="str">
        <f>IF(G32="","",IF(AND(C33=AC33,LEFT(AC33)="L",REPLACE(AC33,1,1,"")&gt;=5),"L"&amp;(REPLACE(AC33,1,1,"")-3),AC33))</f>
        <v>F2</v>
      </c>
      <c r="K33" s="105" t="str">
        <f>IF(G32="","",IF(AND(D33=AD33,LEFT(AD33)="L",REPLACE(AD33,1,1,"")&gt;=5),"L"&amp;(REPLACE(AD33,1,1,"")-3),AD33))</f>
        <v/>
      </c>
      <c r="L33" s="89" t="str">
        <f t="shared" si="12"/>
        <v>L</v>
      </c>
      <c r="M33" s="89">
        <f t="shared" si="9"/>
        <v>-6</v>
      </c>
      <c r="N33" s="162" t="str">
        <f>IF(G32="","",IF(T33="S","",IF(M33&gt;0,M33,IF(X33="R",M33,""))))</f>
        <v/>
      </c>
      <c r="O33" s="164">
        <f>IF(G33="","",IF(A33="NB",O32,IF(N33="",SUM($N$5:$N33)+M33,SUM($N$5:$N33))))</f>
        <v>6</v>
      </c>
      <c r="P33" s="164">
        <f t="shared" si="13"/>
        <v>-4</v>
      </c>
      <c r="Q33" s="171" t="str">
        <f t="shared" si="14"/>
        <v>W</v>
      </c>
      <c r="R33" s="170">
        <f t="shared" si="6"/>
        <v>10</v>
      </c>
      <c r="S33" s="170">
        <f t="shared" si="7"/>
        <v>6</v>
      </c>
      <c r="T33" s="14" t="str">
        <f>IF(G32="","",IF(X32="R","S",IF(T32="S","C",IF(M32&gt;0,"S","C"))))</f>
        <v>C</v>
      </c>
      <c r="U33" s="14">
        <f>IF(G33="","",IF(T33="S",1,U32+1))</f>
        <v>2</v>
      </c>
      <c r="V33" s="106" t="str">
        <f>IF(G33="","",(IF(AND(E32&amp;E33="WW",OR(T32&amp;T33="SC",T32&amp;T33="CC")),"Y",IF(AND(E31&amp;E32&amp;E33="WLW",AX33&lt;&gt;"B",OR(E31&amp;E32&amp;E33="SCC",E31&amp;E32&amp;E33="CCC")),"Y","N"))))</f>
        <v>N</v>
      </c>
      <c r="W33" s="14" t="str">
        <f>IF(G33="","",IF(AND(L32&amp;L33="WW",OR(T32&amp;T33="SC",T32&amp;T33="CC")),"Y",IF(AND(L31&amp;L32&amp;L33="WLW",AZ33&lt;&gt;"B",OR(T31&amp;T32&amp;T33="SCC",T31&amp;T32&amp;T33="CCC")),"Y","N")))</f>
        <v>N</v>
      </c>
      <c r="X33" s="14" t="str">
        <f>IF(G33="","",IF(AND(M33&lt;0,U33&gt;2,M33&gt;=(2-U33)),"R","N"))</f>
        <v>N</v>
      </c>
      <c r="Y33" s="14" t="str">
        <f>IF(G33="","",IF(C33="B",1,IF(REPLACE(C33,1,1,"")="",0,REPLACE(C33,1,1,""))))</f>
        <v>2</v>
      </c>
      <c r="Z33" s="14">
        <f>IF(G33="","",IF(D33="B",1,IF(REPLACE(D33,1,1,"")="",0,REPLACE(D33,1,1,""))))</f>
        <v>0</v>
      </c>
      <c r="AA33" s="14" t="str">
        <f>IF(G33="","",IF(J33="B",1,IF(REPLACE(J33,1,1,"")="",0,REPLACE(J33,1,1,""))))</f>
        <v>2</v>
      </c>
      <c r="AB33" s="14">
        <f>IF(G33="","",IF(K33="B",1,IF(REPLACE(K33,1,1,"")="",0,REPLACE(K33,1,1,""))))</f>
        <v>0</v>
      </c>
      <c r="AC33" s="14" t="str">
        <f>IF(G32="","",IF(AO33="TG",IF(G31="P","",AZ33),AJ33))</f>
        <v>F2</v>
      </c>
      <c r="AD33" s="14" t="str">
        <f>IF(G32="","",IF(AO33="TG",IF(G31="B","",AZ33),AK33))</f>
        <v/>
      </c>
      <c r="AE33" s="46" t="str">
        <f t="shared" si="15"/>
        <v>N</v>
      </c>
      <c r="AF33" s="46" t="str">
        <f t="shared" si="16"/>
        <v>N</v>
      </c>
      <c r="AG33" s="46" t="str">
        <f t="shared" si="17"/>
        <v>N</v>
      </c>
      <c r="AH33" s="90" t="str">
        <f t="shared" si="35"/>
        <v>F2</v>
      </c>
      <c r="AI33" s="90" t="str">
        <f t="shared" si="36"/>
        <v/>
      </c>
      <c r="AJ33" s="90" t="str">
        <f t="shared" si="37"/>
        <v>F2</v>
      </c>
      <c r="AK33" s="90" t="str">
        <f t="shared" si="38"/>
        <v/>
      </c>
      <c r="AN33" s="14" t="str">
        <f t="shared" si="39"/>
        <v>T-T</v>
      </c>
      <c r="AO33" s="14" t="str">
        <f t="shared" si="40"/>
        <v>T-T</v>
      </c>
      <c r="AP33" s="14" t="str">
        <f>IF(Dashboard!N33="P",IF(AP32="",1,AP32+1),"")</f>
        <v/>
      </c>
      <c r="AQ33" s="14">
        <f>IF(Dashboard!N33="B",IF(AQ32="",1,AQ32+1),"")</f>
        <v>1</v>
      </c>
      <c r="AR33" s="14" t="str">
        <f t="shared" si="41"/>
        <v>01201</v>
      </c>
      <c r="AS33" s="14" t="str">
        <f t="shared" si="42"/>
        <v>10010</v>
      </c>
      <c r="AT33" s="14" t="str">
        <f t="shared" si="43"/>
        <v>201201</v>
      </c>
      <c r="AU33" s="14" t="str">
        <f t="shared" si="44"/>
        <v>010010</v>
      </c>
      <c r="AV33" s="14" t="str">
        <f t="shared" si="45"/>
        <v>P</v>
      </c>
      <c r="AW33" s="14" t="str">
        <f t="shared" si="46"/>
        <v>BL</v>
      </c>
      <c r="AX33" s="14" t="str">
        <f t="shared" si="47"/>
        <v>F2</v>
      </c>
      <c r="AY33" s="14" t="str">
        <f t="shared" si="48"/>
        <v>BL</v>
      </c>
      <c r="AZ33" s="14" t="str">
        <f t="shared" si="49"/>
        <v>F2</v>
      </c>
      <c r="BA33" s="14" t="str">
        <f t="shared" si="50"/>
        <v>2</v>
      </c>
      <c r="BB33" s="14" t="str">
        <f t="shared" si="51"/>
        <v>2</v>
      </c>
      <c r="BG33" s="14" t="s">
        <v>101</v>
      </c>
      <c r="BH33" s="14" t="s">
        <v>49</v>
      </c>
      <c r="BI33" s="14" t="str">
        <f t="shared" si="34"/>
        <v>F4W</v>
      </c>
      <c r="BJ33" s="14" t="s">
        <v>100</v>
      </c>
    </row>
    <row r="34" spans="1:62" ht="15.75" thickBot="1" x14ac:dyDescent="0.3">
      <c r="A34" s="96" t="str">
        <f t="shared" si="21"/>
        <v>NB</v>
      </c>
      <c r="B34" s="38" t="str">
        <f t="shared" si="22"/>
        <v>PD</v>
      </c>
      <c r="C34" s="97" t="str">
        <f t="shared" si="23"/>
        <v>F3</v>
      </c>
      <c r="D34" s="98" t="str">
        <f t="shared" si="24"/>
        <v/>
      </c>
      <c r="E34" s="99" t="str">
        <f t="shared" si="25"/>
        <v>W</v>
      </c>
      <c r="G34" s="67" t="str">
        <f>IF(Dashboard!N34="","",Dashboard!N34)</f>
        <v>P</v>
      </c>
      <c r="I34" s="96" t="str">
        <f>IF(AO33=AO34,"",AO34)</f>
        <v>TG</v>
      </c>
      <c r="J34" s="104" t="str">
        <f>IF(G33="","",IF(AND(C34=AC34,LEFT(AC34)="L",REPLACE(AC34,1,1,"")&gt;=5),"L"&amp;(REPLACE(AC34,1,1,"")-3),AC34))</f>
        <v/>
      </c>
      <c r="K34" s="105" t="str">
        <f>IF(G33="","",IF(AND(D34=AD34,LEFT(AD34)="L",REPLACE(AD34,1,1,"")&gt;=5),"L"&amp;(REPLACE(AD34,1,1,"")-3),AD34))</f>
        <v>F3</v>
      </c>
      <c r="L34" s="89" t="str">
        <f t="shared" si="12"/>
        <v>L</v>
      </c>
      <c r="M34" s="89">
        <f t="shared" si="9"/>
        <v>-6</v>
      </c>
      <c r="N34" s="162" t="str">
        <f>IF(G33="","",IF(T34="S","",IF(M34&gt;0,M34,IF(X34="R",M34,""))))</f>
        <v/>
      </c>
      <c r="O34" s="164">
        <f>IF(G34="","",IF(A34="NB",O33,IF(N34="",SUM($N$5:$N34)+M34,SUM($N$5:$N34))))</f>
        <v>6</v>
      </c>
      <c r="P34" s="164">
        <f t="shared" si="13"/>
        <v>0</v>
      </c>
      <c r="Q34" s="171" t="str">
        <f t="shared" si="14"/>
        <v>W</v>
      </c>
      <c r="R34" s="170">
        <f t="shared" si="6"/>
        <v>10</v>
      </c>
      <c r="S34" s="170">
        <f t="shared" si="7"/>
        <v>6</v>
      </c>
      <c r="T34" s="14" t="str">
        <f>IF(G33="","",IF(X33="R","S",IF(T33="S","C",IF(M33&gt;0,"S","C"))))</f>
        <v>C</v>
      </c>
      <c r="U34" s="14">
        <f>IF(G34="","",IF(T34="S",1,U33+1))</f>
        <v>3</v>
      </c>
      <c r="V34" s="106" t="str">
        <f>IF(G34="","",(IF(AND(E33&amp;E34="WW",OR(T33&amp;T34="SC",T33&amp;T34="CC")),"Y",IF(AND(E32&amp;E33&amp;E34="WLW",AX34&lt;&gt;"B",OR(E32&amp;E33&amp;E34="SCC",E32&amp;E33&amp;E34="CCC")),"Y","N"))))</f>
        <v>N</v>
      </c>
      <c r="W34" s="14" t="str">
        <f>IF(G34="","",IF(AND(L33&amp;L34="WW",OR(T33&amp;T34="SC",T33&amp;T34="CC")),"Y",IF(AND(L32&amp;L33&amp;L34="WLW",AZ34&lt;&gt;"B",OR(T32&amp;T33&amp;T34="SCC",T32&amp;T33&amp;T34="CCC")),"Y","N")))</f>
        <v>N</v>
      </c>
      <c r="X34" s="14" t="str">
        <f>IF(G34="","",IF(AND(M34&lt;0,U34&gt;2,M34&gt;=(2-U34)),"R","N"))</f>
        <v>N</v>
      </c>
      <c r="Y34" s="14" t="str">
        <f>IF(G34="","",IF(C34="B",1,IF(REPLACE(C34,1,1,"")="",0,REPLACE(C34,1,1,""))))</f>
        <v>3</v>
      </c>
      <c r="Z34" s="14">
        <f>IF(G34="","",IF(D34="B",1,IF(REPLACE(D34,1,1,"")="",0,REPLACE(D34,1,1,""))))</f>
        <v>0</v>
      </c>
      <c r="AA34" s="14">
        <f>IF(G34="","",IF(J34="B",1,IF(REPLACE(J34,1,1,"")="",0,REPLACE(J34,1,1,""))))</f>
        <v>0</v>
      </c>
      <c r="AB34" s="14" t="str">
        <f>IF(G34="","",IF(K34="B",1,IF(REPLACE(K34,1,1,"")="",0,REPLACE(K34,1,1,""))))</f>
        <v>3</v>
      </c>
      <c r="AC34" s="14" t="str">
        <f>IF(G33="","",IF(AO34="TG",IF(G32="P","",AZ34),AJ34))</f>
        <v/>
      </c>
      <c r="AD34" s="14" t="str">
        <f>IF(G33="","",IF(AO34="TG",IF(G32="B","",AZ34),AK34))</f>
        <v>F3</v>
      </c>
      <c r="AE34" s="46" t="str">
        <f t="shared" si="15"/>
        <v>N</v>
      </c>
      <c r="AF34" s="46" t="str">
        <f t="shared" si="16"/>
        <v>N</v>
      </c>
      <c r="AG34" s="46" t="str">
        <f t="shared" si="17"/>
        <v>N</v>
      </c>
      <c r="AH34" s="90" t="str">
        <f t="shared" si="35"/>
        <v/>
      </c>
      <c r="AI34" s="90" t="str">
        <f t="shared" si="36"/>
        <v/>
      </c>
      <c r="AJ34" s="90" t="str">
        <f t="shared" si="37"/>
        <v/>
      </c>
      <c r="AK34" s="90" t="str">
        <f t="shared" si="38"/>
        <v/>
      </c>
      <c r="AN34" s="14" t="str">
        <f t="shared" si="39"/>
        <v>PD</v>
      </c>
      <c r="AO34" s="14" t="str">
        <f t="shared" si="40"/>
        <v>TG</v>
      </c>
      <c r="AP34" s="14">
        <f>IF(Dashboard!N34="P",IF(AP33="",1,AP33+1),"")</f>
        <v>1</v>
      </c>
      <c r="AQ34" s="14" t="str">
        <f>IF(Dashboard!N34="B",IF(AQ33="",1,AQ33+1),"")</f>
        <v/>
      </c>
      <c r="AR34" s="14" t="str">
        <f t="shared" si="41"/>
        <v>12010</v>
      </c>
      <c r="AS34" s="14" t="str">
        <f t="shared" si="42"/>
        <v>00101</v>
      </c>
      <c r="AT34" s="14" t="str">
        <f t="shared" si="43"/>
        <v>012010</v>
      </c>
      <c r="AU34" s="14" t="str">
        <f t="shared" si="44"/>
        <v>100101</v>
      </c>
      <c r="AV34" s="14" t="str">
        <f t="shared" si="45"/>
        <v>P</v>
      </c>
      <c r="AW34" s="14" t="str">
        <f t="shared" si="46"/>
        <v>F2L</v>
      </c>
      <c r="AX34" s="14" t="str">
        <f t="shared" si="47"/>
        <v>F3</v>
      </c>
      <c r="AY34" s="14" t="str">
        <f t="shared" si="48"/>
        <v>F2L</v>
      </c>
      <c r="AZ34" s="14" t="str">
        <f t="shared" si="49"/>
        <v>F3</v>
      </c>
      <c r="BA34" s="14" t="str">
        <f t="shared" si="50"/>
        <v>3</v>
      </c>
      <c r="BB34" s="14" t="str">
        <f t="shared" si="51"/>
        <v>3</v>
      </c>
      <c r="BG34" s="14" t="s">
        <v>102</v>
      </c>
      <c r="BH34" s="14" t="s">
        <v>49</v>
      </c>
      <c r="BI34" s="14" t="str">
        <f t="shared" si="34"/>
        <v>F5W</v>
      </c>
      <c r="BJ34" s="14" t="s">
        <v>101</v>
      </c>
    </row>
    <row r="35" spans="1:62" ht="15.75" thickBot="1" x14ac:dyDescent="0.3">
      <c r="A35" s="96" t="str">
        <f t="shared" si="21"/>
        <v>P6</v>
      </c>
      <c r="B35" s="38" t="str">
        <f t="shared" si="22"/>
        <v/>
      </c>
      <c r="C35" s="97" t="str">
        <f t="shared" si="23"/>
        <v>F2</v>
      </c>
      <c r="D35" s="98" t="str">
        <f t="shared" si="24"/>
        <v/>
      </c>
      <c r="E35" s="99" t="str">
        <f t="shared" si="25"/>
        <v>L</v>
      </c>
      <c r="G35" s="67" t="str">
        <f>IF(Dashboard!N35="","",Dashboard!N35)</f>
        <v>B</v>
      </c>
      <c r="I35" s="96" t="str">
        <f>IF(AO34=AO35,"",AO35)</f>
        <v/>
      </c>
      <c r="J35" s="104" t="str">
        <f>IF(G34="","",IF(AND(C35=AC35,LEFT(AC35)="L",REPLACE(AC35,1,1,"")&gt;=5),"L"&amp;(REPLACE(AC35,1,1,"")-3),AC35))</f>
        <v>F4</v>
      </c>
      <c r="K35" s="105" t="str">
        <f>IF(G34="","",IF(AND(D35=AD35,LEFT(AD35)="L",REPLACE(AD35,1,1,"")&gt;=5),"L"&amp;(REPLACE(AD35,1,1,"")-3),AD35))</f>
        <v/>
      </c>
      <c r="L35" s="89" t="str">
        <f t="shared" si="12"/>
        <v>L</v>
      </c>
      <c r="M35" s="89">
        <f t="shared" si="9"/>
        <v>-12</v>
      </c>
      <c r="N35" s="162" t="str">
        <f>IF(G34="","",IF(T35="S","",IF(M35&gt;0,M35,IF(X35="R",M35,""))))</f>
        <v/>
      </c>
      <c r="O35" s="164">
        <f>IF(G35="","",IF(A35="NB",O34,IF(N35="",SUM($N$5:$N35)+M35,SUM($N$5:$N35))))</f>
        <v>0</v>
      </c>
      <c r="P35" s="164">
        <f t="shared" si="13"/>
        <v>-6</v>
      </c>
      <c r="Q35" s="171" t="str">
        <f t="shared" si="14"/>
        <v/>
      </c>
      <c r="R35" s="170">
        <f t="shared" si="6"/>
        <v>10</v>
      </c>
      <c r="S35" s="170">
        <f t="shared" si="7"/>
        <v>3</v>
      </c>
      <c r="T35" s="14" t="str">
        <f>IF(G34="","",IF(X34="R","S",IF(T34="S","C",IF(M34&gt;0,"S","C"))))</f>
        <v>C</v>
      </c>
      <c r="U35" s="14">
        <f>IF(G35="","",IF(T35="S",1,U34+1))</f>
        <v>4</v>
      </c>
      <c r="V35" s="106" t="str">
        <f>IF(G35="","",(IF(AND(E34&amp;E35="WW",OR(T34&amp;T35="SC",T34&amp;T35="CC")),"Y",IF(AND(E33&amp;E34&amp;E35="WLW",AX35&lt;&gt;"B",OR(E33&amp;E34&amp;E35="SCC",E33&amp;E34&amp;E35="CCC")),"Y","N"))))</f>
        <v>N</v>
      </c>
      <c r="W35" s="14" t="str">
        <f>IF(G35="","",IF(AND(L34&amp;L35="WW",OR(T34&amp;T35="SC",T34&amp;T35="CC")),"Y",IF(AND(L33&amp;L34&amp;L35="WLW",AZ35&lt;&gt;"B",OR(T33&amp;T34&amp;T35="SCC",T33&amp;T34&amp;T35="CCC")),"Y","N")))</f>
        <v>N</v>
      </c>
      <c r="X35" s="14" t="str">
        <f>IF(G35="","",IF(AND(M35&lt;0,U35&gt;2,M35&gt;=(2-U35)),"R","N"))</f>
        <v>N</v>
      </c>
      <c r="Y35" s="14" t="str">
        <f>IF(G35="","",IF(C35="B",1,IF(REPLACE(C35,1,1,"")="",0,REPLACE(C35,1,1,""))))</f>
        <v>2</v>
      </c>
      <c r="Z35" s="14">
        <f>IF(G35="","",IF(D35="B",1,IF(REPLACE(D35,1,1,"")="",0,REPLACE(D35,1,1,""))))</f>
        <v>0</v>
      </c>
      <c r="AA35" s="14" t="str">
        <f>IF(G35="","",IF(J35="B",1,IF(REPLACE(J35,1,1,"")="",0,REPLACE(J35,1,1,""))))</f>
        <v>4</v>
      </c>
      <c r="AB35" s="14">
        <f>IF(G35="","",IF(K35="B",1,IF(REPLACE(K35,1,1,"")="",0,REPLACE(K35,1,1,""))))</f>
        <v>0</v>
      </c>
      <c r="AC35" s="14" t="str">
        <f>IF(G34="","",IF(AO35="TG",IF(G33="P","",AZ35),AJ35))</f>
        <v>F4</v>
      </c>
      <c r="AD35" s="14" t="str">
        <f>IF(G34="","",IF(AO35="TG",IF(G33="B","",AZ35),AK35))</f>
        <v/>
      </c>
      <c r="AE35" s="46" t="str">
        <f t="shared" si="15"/>
        <v>N</v>
      </c>
      <c r="AF35" s="46" t="str">
        <f t="shared" si="16"/>
        <v>N</v>
      </c>
      <c r="AG35" s="46" t="str">
        <f t="shared" si="17"/>
        <v>N</v>
      </c>
      <c r="AH35" s="90" t="str">
        <f t="shared" si="35"/>
        <v/>
      </c>
      <c r="AI35" s="90" t="str">
        <f t="shared" si="36"/>
        <v/>
      </c>
      <c r="AJ35" s="90" t="str">
        <f t="shared" si="37"/>
        <v/>
      </c>
      <c r="AK35" s="90" t="str">
        <f t="shared" si="38"/>
        <v/>
      </c>
      <c r="AN35" s="14" t="str">
        <f t="shared" si="39"/>
        <v>PD</v>
      </c>
      <c r="AO35" s="14" t="str">
        <f t="shared" si="40"/>
        <v>TG</v>
      </c>
      <c r="AP35" s="14" t="str">
        <f>IF(Dashboard!N35="P",IF(AP34="",1,AP34+1),"")</f>
        <v/>
      </c>
      <c r="AQ35" s="14">
        <f>IF(Dashboard!N35="B",IF(AQ34="",1,AQ34+1),"")</f>
        <v>1</v>
      </c>
      <c r="AR35" s="14" t="str">
        <f t="shared" si="41"/>
        <v>20101</v>
      </c>
      <c r="AS35" s="14" t="str">
        <f t="shared" si="42"/>
        <v>01010</v>
      </c>
      <c r="AT35" s="14" t="str">
        <f t="shared" si="43"/>
        <v>120101</v>
      </c>
      <c r="AU35" s="14" t="str">
        <f t="shared" si="44"/>
        <v>001010</v>
      </c>
      <c r="AV35" s="14" t="str">
        <f t="shared" si="45"/>
        <v>P</v>
      </c>
      <c r="AW35" s="14" t="str">
        <f t="shared" si="46"/>
        <v>F3W</v>
      </c>
      <c r="AX35" s="14" t="str">
        <f t="shared" si="47"/>
        <v>F2</v>
      </c>
      <c r="AY35" s="14" t="str">
        <f t="shared" si="48"/>
        <v>F3L</v>
      </c>
      <c r="AZ35" s="14" t="str">
        <f t="shared" si="49"/>
        <v>F4</v>
      </c>
      <c r="BA35" s="14" t="str">
        <f t="shared" si="50"/>
        <v>2</v>
      </c>
      <c r="BB35" s="14" t="str">
        <f t="shared" si="51"/>
        <v>4</v>
      </c>
      <c r="BG35" s="14" t="s">
        <v>103</v>
      </c>
      <c r="BH35" s="14" t="s">
        <v>49</v>
      </c>
      <c r="BI35" s="14" t="str">
        <f t="shared" si="34"/>
        <v>F6W</v>
      </c>
      <c r="BJ35" s="14" t="s">
        <v>102</v>
      </c>
    </row>
    <row r="36" spans="1:62" ht="15.75" thickBot="1" x14ac:dyDescent="0.3">
      <c r="A36" s="96" t="str">
        <f t="shared" si="21"/>
        <v>P8</v>
      </c>
      <c r="B36" s="38" t="str">
        <f t="shared" si="22"/>
        <v>T-C</v>
      </c>
      <c r="C36" s="97" t="str">
        <f t="shared" si="23"/>
        <v>F3</v>
      </c>
      <c r="D36" s="98" t="str">
        <f t="shared" si="24"/>
        <v/>
      </c>
      <c r="E36" s="99" t="str">
        <f t="shared" si="25"/>
        <v>L</v>
      </c>
      <c r="G36" s="67" t="str">
        <f>IF(Dashboard!N36="","",Dashboard!N36)</f>
        <v>B</v>
      </c>
      <c r="I36" s="96" t="str">
        <f>IF(AO35=AO36,"",AO36)</f>
        <v>T-C</v>
      </c>
      <c r="J36" s="104" t="str">
        <f>IF(G35="","",IF(AND(C36=AC36,LEFT(AC36)="L",REPLACE(AC36,1,1,"")&gt;=5),"L"&amp;(REPLACE(AC36,1,1,"")-3),AC36))</f>
        <v>F5</v>
      </c>
      <c r="K36" s="105" t="str">
        <f>IF(G35="","",IF(AND(D36=AD36,LEFT(AD36)="L",REPLACE(AD36,1,1,"")&gt;=5),"L"&amp;(REPLACE(AD36,1,1,"")-3),AD36))</f>
        <v/>
      </c>
      <c r="L36" s="89" t="str">
        <f t="shared" si="12"/>
        <v>L</v>
      </c>
      <c r="M36" s="89">
        <f t="shared" si="9"/>
        <v>-20</v>
      </c>
      <c r="N36" s="162" t="str">
        <f>IF(G35="","",IF(T36="S","",IF(M36&gt;0,M36,IF(X36="R",M36,""))))</f>
        <v/>
      </c>
      <c r="O36" s="164">
        <f>IF(G36="","",IF(A36="NB",O35,IF(N36="",SUM($N$5:$N36)+M36,SUM($N$5:$N36))))</f>
        <v>-8</v>
      </c>
      <c r="P36" s="164">
        <f t="shared" si="13"/>
        <v>-8</v>
      </c>
      <c r="Q36" s="171" t="str">
        <f t="shared" si="14"/>
        <v>L</v>
      </c>
      <c r="R36" s="170">
        <f t="shared" si="6"/>
        <v>9</v>
      </c>
      <c r="S36" s="170">
        <f t="shared" si="7"/>
        <v>-1</v>
      </c>
      <c r="T36" s="14" t="str">
        <f>IF(G35="","",IF(X35="R","S",IF(T35="S","C",IF(M35&gt;0,"S","C"))))</f>
        <v>C</v>
      </c>
      <c r="U36" s="14">
        <f>IF(G36="","",IF(T36="S",1,U35+1))</f>
        <v>5</v>
      </c>
      <c r="V36" s="106" t="str">
        <f>IF(G36="","",(IF(AND(E35&amp;E36="WW",OR(T35&amp;T36="SC",T35&amp;T36="CC")),"Y",IF(AND(E34&amp;E35&amp;E36="WLW",AX36&lt;&gt;"B",OR(E34&amp;E35&amp;E36="SCC",E34&amp;E35&amp;E36="CCC")),"Y","N"))))</f>
        <v>N</v>
      </c>
      <c r="W36" s="14" t="str">
        <f>IF(G36="","",IF(AND(L35&amp;L36="WW",OR(T35&amp;T36="SC",T35&amp;T36="CC")),"Y",IF(AND(L34&amp;L35&amp;L36="WLW",AZ36&lt;&gt;"B",OR(T34&amp;T35&amp;T36="SCC",T34&amp;T35&amp;T36="CCC")),"Y","N")))</f>
        <v>N</v>
      </c>
      <c r="X36" s="14" t="str">
        <f>IF(G36="","",IF(AND(M36&lt;0,U36&gt;2,M36&gt;=(2-U36)),"R","N"))</f>
        <v>N</v>
      </c>
      <c r="Y36" s="14" t="str">
        <f>IF(G36="","",IF(C36="B",1,IF(REPLACE(C36,1,1,"")="",0,REPLACE(C36,1,1,""))))</f>
        <v>3</v>
      </c>
      <c r="Z36" s="14">
        <f>IF(G36="","",IF(D36="B",1,IF(REPLACE(D36,1,1,"")="",0,REPLACE(D36,1,1,""))))</f>
        <v>0</v>
      </c>
      <c r="AA36" s="14" t="str">
        <f>IF(G36="","",IF(J36="B",1,IF(REPLACE(J36,1,1,"")="",0,REPLACE(J36,1,1,""))))</f>
        <v>5</v>
      </c>
      <c r="AB36" s="14">
        <f>IF(G36="","",IF(K36="B",1,IF(REPLACE(K36,1,1,"")="",0,REPLACE(K36,1,1,""))))</f>
        <v>0</v>
      </c>
      <c r="AC36" s="14" t="str">
        <f>IF(G35="","",IF(AO36="TG",IF(G34="P","",AZ36),AJ36))</f>
        <v>F5</v>
      </c>
      <c r="AD36" s="14" t="str">
        <f>IF(G35="","",IF(AO36="TG",IF(G34="B","",AZ36),AK36))</f>
        <v/>
      </c>
      <c r="AE36" s="46" t="str">
        <f t="shared" si="15"/>
        <v>Y</v>
      </c>
      <c r="AF36" s="46" t="str">
        <f t="shared" si="16"/>
        <v>N</v>
      </c>
      <c r="AG36" s="46" t="str">
        <f t="shared" si="17"/>
        <v>N</v>
      </c>
      <c r="AH36" s="90" t="str">
        <f t="shared" si="35"/>
        <v>F3</v>
      </c>
      <c r="AI36" s="90" t="str">
        <f t="shared" si="36"/>
        <v/>
      </c>
      <c r="AJ36" s="90" t="str">
        <f t="shared" si="37"/>
        <v>F5</v>
      </c>
      <c r="AK36" s="90" t="str">
        <f t="shared" si="38"/>
        <v/>
      </c>
      <c r="AN36" s="14" t="str">
        <f t="shared" si="39"/>
        <v>T-C</v>
      </c>
      <c r="AO36" s="14" t="str">
        <f t="shared" si="40"/>
        <v>T-C</v>
      </c>
      <c r="AP36" s="14" t="str">
        <f>IF(Dashboard!N36="P",IF(AP35="",1,AP35+1),"")</f>
        <v/>
      </c>
      <c r="AQ36" s="14">
        <f>IF(Dashboard!N36="B",IF(AQ35="",1,AQ35+1),"")</f>
        <v>2</v>
      </c>
      <c r="AR36" s="14" t="str">
        <f t="shared" si="41"/>
        <v>01010</v>
      </c>
      <c r="AS36" s="14" t="str">
        <f t="shared" si="42"/>
        <v>10101</v>
      </c>
      <c r="AT36" s="14" t="str">
        <f t="shared" si="43"/>
        <v>201010</v>
      </c>
      <c r="AU36" s="14" t="str">
        <f t="shared" si="44"/>
        <v>010101</v>
      </c>
      <c r="AV36" s="14" t="str">
        <f t="shared" si="45"/>
        <v>B</v>
      </c>
      <c r="AW36" s="14" t="str">
        <f t="shared" si="46"/>
        <v>F2L</v>
      </c>
      <c r="AX36" s="14" t="str">
        <f t="shared" si="47"/>
        <v>F3</v>
      </c>
      <c r="AY36" s="14" t="str">
        <f t="shared" si="48"/>
        <v>F4L</v>
      </c>
      <c r="AZ36" s="14" t="str">
        <f t="shared" si="49"/>
        <v>F5</v>
      </c>
      <c r="BA36" s="14" t="str">
        <f t="shared" si="50"/>
        <v>3</v>
      </c>
      <c r="BB36" s="14" t="str">
        <f t="shared" si="51"/>
        <v>5</v>
      </c>
      <c r="BG36" s="14" t="s">
        <v>104</v>
      </c>
      <c r="BH36" s="14" t="s">
        <v>49</v>
      </c>
      <c r="BI36" s="14" t="str">
        <f t="shared" si="34"/>
        <v>F7W</v>
      </c>
      <c r="BJ36" s="14" t="s">
        <v>103</v>
      </c>
    </row>
    <row r="37" spans="1:62" ht="15.75" thickBot="1" x14ac:dyDescent="0.3">
      <c r="A37" s="96" t="str">
        <f t="shared" si="21"/>
        <v>P2</v>
      </c>
      <c r="B37" s="38" t="str">
        <f t="shared" si="22"/>
        <v>PD</v>
      </c>
      <c r="C37" s="97" t="str">
        <f t="shared" si="23"/>
        <v/>
      </c>
      <c r="D37" s="98" t="str">
        <f t="shared" si="24"/>
        <v>F4</v>
      </c>
      <c r="E37" s="99" t="str">
        <f t="shared" si="25"/>
        <v>W</v>
      </c>
      <c r="G37" s="67" t="str">
        <f>IF(Dashboard!N37="","",Dashboard!N37)</f>
        <v>B</v>
      </c>
      <c r="I37" s="96" t="str">
        <f>IF(AO36=AO37,"",AO37)</f>
        <v>TG</v>
      </c>
      <c r="J37" s="104" t="str">
        <f>IF(G36="","",IF(AND(C37=AC37,LEFT(AC37)="L",REPLACE(AC37,1,1,"")&gt;=5),"L"&amp;(REPLACE(AC37,1,1,"")-3),AC37))</f>
        <v>F6</v>
      </c>
      <c r="K37" s="105" t="str">
        <f>IF(G36="","",IF(AND(D37=AD37,LEFT(AD37)="L",REPLACE(AD37,1,1,"")&gt;=5),"L"&amp;(REPLACE(AD37,1,1,"")-3),AD37))</f>
        <v/>
      </c>
      <c r="L37" s="89" t="str">
        <f t="shared" si="12"/>
        <v>L</v>
      </c>
      <c r="M37" s="89">
        <f t="shared" si="9"/>
        <v>-22</v>
      </c>
      <c r="N37" s="162" t="str">
        <f>IF(G36="","",IF(T37="S","",IF(M37&gt;0,M37,IF(X37="R",M37,""))))</f>
        <v/>
      </c>
      <c r="O37" s="164">
        <f>IF(G37="","",IF(A37="NB",O36,IF(N37="",SUM($N$5:$N37)+M37,SUM($N$5:$N37))))</f>
        <v>-10</v>
      </c>
      <c r="P37" s="164">
        <f t="shared" si="13"/>
        <v>-2</v>
      </c>
      <c r="Q37" s="171" t="str">
        <f t="shared" si="14"/>
        <v>L</v>
      </c>
      <c r="R37" s="170">
        <f t="shared" si="6"/>
        <v>6</v>
      </c>
      <c r="S37" s="170">
        <f t="shared" si="7"/>
        <v>-3</v>
      </c>
      <c r="T37" s="14" t="str">
        <f>IF(G36="","",IF(X36="R","S",IF(T36="S","C",IF(M36&gt;0,"S","C"))))</f>
        <v>C</v>
      </c>
      <c r="U37" s="14">
        <f>IF(G37="","",IF(T37="S",1,U36+1))</f>
        <v>6</v>
      </c>
      <c r="V37" s="106" t="str">
        <f>IF(G37="","",(IF(AND(E36&amp;E37="WW",OR(T36&amp;T37="SC",T36&amp;T37="CC")),"Y",IF(AND(E35&amp;E36&amp;E37="WLW",AX37&lt;&gt;"B",OR(E35&amp;E36&amp;E37="SCC",E35&amp;E36&amp;E37="CCC")),"Y","N"))))</f>
        <v>N</v>
      </c>
      <c r="W37" s="14" t="str">
        <f>IF(G37="","",IF(AND(L36&amp;L37="WW",OR(T36&amp;T37="SC",T36&amp;T37="CC")),"Y",IF(AND(L35&amp;L36&amp;L37="WLW",AZ37&lt;&gt;"B",OR(T35&amp;T36&amp;T37="SCC",T35&amp;T36&amp;T37="CCC")),"Y","N")))</f>
        <v>N</v>
      </c>
      <c r="X37" s="14" t="str">
        <f>IF(G37="","",IF(AND(M37&lt;0,U37&gt;2,M37&gt;=(2-U37)),"R","N"))</f>
        <v>N</v>
      </c>
      <c r="Y37" s="14">
        <f>IF(G37="","",IF(C37="B",1,IF(REPLACE(C37,1,1,"")="",0,REPLACE(C37,1,1,""))))</f>
        <v>0</v>
      </c>
      <c r="Z37" s="14" t="str">
        <f>IF(G37="","",IF(D37="B",1,IF(REPLACE(D37,1,1,"")="",0,REPLACE(D37,1,1,""))))</f>
        <v>4</v>
      </c>
      <c r="AA37" s="14" t="str">
        <f>IF(G37="","",IF(J37="B",1,IF(REPLACE(J37,1,1,"")="",0,REPLACE(J37,1,1,""))))</f>
        <v>6</v>
      </c>
      <c r="AB37" s="14">
        <f>IF(G37="","",IF(K37="B",1,IF(REPLACE(K37,1,1,"")="",0,REPLACE(K37,1,1,""))))</f>
        <v>0</v>
      </c>
      <c r="AC37" s="14" t="str">
        <f>IF(G36="","",IF(AO37="TG",IF(G35="P","",AZ37),AJ37))</f>
        <v>F6</v>
      </c>
      <c r="AD37" s="14" t="str">
        <f>IF(G36="","",IF(AO37="TG",IF(G35="B","",AZ37),AK37))</f>
        <v/>
      </c>
      <c r="AE37" s="46" t="str">
        <f t="shared" si="15"/>
        <v>N</v>
      </c>
      <c r="AF37" s="46" t="str">
        <f t="shared" si="16"/>
        <v>N</v>
      </c>
      <c r="AG37" s="46" t="str">
        <f t="shared" si="17"/>
        <v>N</v>
      </c>
      <c r="AH37" s="90" t="str">
        <f t="shared" si="35"/>
        <v/>
      </c>
      <c r="AI37" s="90" t="str">
        <f t="shared" si="36"/>
        <v/>
      </c>
      <c r="AJ37" s="90" t="str">
        <f t="shared" si="37"/>
        <v/>
      </c>
      <c r="AK37" s="90" t="str">
        <f t="shared" si="38"/>
        <v/>
      </c>
      <c r="AN37" s="14" t="str">
        <f t="shared" si="39"/>
        <v>PD</v>
      </c>
      <c r="AO37" s="14" t="str">
        <f t="shared" si="40"/>
        <v>TG</v>
      </c>
      <c r="AP37" s="14" t="str">
        <f>IF(Dashboard!N37="P",IF(AP36="",1,AP36+1),"")</f>
        <v/>
      </c>
      <c r="AQ37" s="14">
        <f>IF(Dashboard!N37="B",IF(AQ36="",1,AQ36+1),"")</f>
        <v>3</v>
      </c>
      <c r="AR37" s="14" t="str">
        <f t="shared" si="41"/>
        <v>10100</v>
      </c>
      <c r="AS37" s="14" t="str">
        <f t="shared" si="42"/>
        <v>01012</v>
      </c>
      <c r="AT37" s="14" t="str">
        <f t="shared" si="43"/>
        <v>010100</v>
      </c>
      <c r="AU37" s="14" t="str">
        <f t="shared" si="44"/>
        <v>101012</v>
      </c>
      <c r="AV37" s="14" t="str">
        <f t="shared" si="45"/>
        <v>B</v>
      </c>
      <c r="AW37" s="14" t="str">
        <f t="shared" si="46"/>
        <v>F3L</v>
      </c>
      <c r="AX37" s="14" t="str">
        <f t="shared" si="47"/>
        <v>F4</v>
      </c>
      <c r="AY37" s="14" t="str">
        <f t="shared" si="48"/>
        <v>F5L</v>
      </c>
      <c r="AZ37" s="14" t="str">
        <f t="shared" si="49"/>
        <v>F6</v>
      </c>
      <c r="BA37" s="14" t="str">
        <f t="shared" si="50"/>
        <v>4</v>
      </c>
      <c r="BB37" s="14" t="str">
        <f t="shared" si="51"/>
        <v>6</v>
      </c>
      <c r="BG37" s="14" t="s">
        <v>105</v>
      </c>
      <c r="BH37" s="14" t="s">
        <v>49</v>
      </c>
      <c r="BI37" s="14" t="str">
        <f t="shared" si="34"/>
        <v>F8W</v>
      </c>
      <c r="BJ37" s="14" t="s">
        <v>104</v>
      </c>
    </row>
    <row r="38" spans="1:62" ht="15.75" thickBot="1" x14ac:dyDescent="0.3">
      <c r="A38" s="96" t="str">
        <f t="shared" si="21"/>
        <v>P4</v>
      </c>
      <c r="B38" s="38" t="str">
        <f t="shared" si="22"/>
        <v/>
      </c>
      <c r="C38" s="97" t="str">
        <f t="shared" si="23"/>
        <v/>
      </c>
      <c r="D38" s="98" t="str">
        <f t="shared" si="24"/>
        <v>F3</v>
      </c>
      <c r="E38" s="99" t="str">
        <f t="shared" si="25"/>
        <v>L</v>
      </c>
      <c r="G38" s="67" t="str">
        <f>IF(Dashboard!N38="","",Dashboard!N38)</f>
        <v>P</v>
      </c>
      <c r="I38" s="96" t="str">
        <f>IF(AO37=AO38,"",AO38)</f>
        <v/>
      </c>
      <c r="J38" s="104" t="str">
        <f>IF(G37="","",IF(AND(C38=AC38,LEFT(AC38)="L",REPLACE(AC38,1,1,"")&gt;=5),"L"&amp;(REPLACE(AC38,1,1,"")-3),AC38))</f>
        <v>F7</v>
      </c>
      <c r="K38" s="105" t="str">
        <f>IF(G37="","",IF(AND(D38=AD38,LEFT(AD38)="L",REPLACE(AD38,1,1,"")&gt;=5),"L"&amp;(REPLACE(AD38,1,1,"")-3),AD38))</f>
        <v/>
      </c>
      <c r="L38" s="89" t="str">
        <f t="shared" si="12"/>
        <v>W</v>
      </c>
      <c r="M38" s="89">
        <f t="shared" si="9"/>
        <v>-18</v>
      </c>
      <c r="N38" s="162" t="str">
        <f>IF(G37="","",IF(T38="S","",IF(M38&gt;0,M38,IF(X38="R",M38,""))))</f>
        <v/>
      </c>
      <c r="O38" s="164">
        <f>IF(G38="","",IF(A38="NB",O37,IF(N38="",SUM($N$5:$N38)+M38,SUM($N$5:$N38))))</f>
        <v>-6</v>
      </c>
      <c r="P38" s="164">
        <f t="shared" si="13"/>
        <v>4</v>
      </c>
      <c r="Q38" s="171" t="str">
        <f t="shared" si="14"/>
        <v>L</v>
      </c>
      <c r="R38" s="170">
        <f t="shared" si="6"/>
        <v>0</v>
      </c>
      <c r="S38" s="170">
        <f t="shared" si="7"/>
        <v>-6</v>
      </c>
      <c r="T38" s="14" t="str">
        <f>IF(G37="","",IF(X37="R","S",IF(T37="S","C",IF(M37&gt;0,"S","C"))))</f>
        <v>C</v>
      </c>
      <c r="U38" s="14">
        <f>IF(G38="","",IF(T38="S",1,U37+1))</f>
        <v>7</v>
      </c>
      <c r="V38" s="106" t="str">
        <f>IF(G38="","",(IF(AND(E37&amp;E38="WW",OR(T37&amp;T38="SC",T37&amp;T38="CC")),"Y",IF(AND(E36&amp;E37&amp;E38="WLW",AX38&lt;&gt;"B",OR(E36&amp;E37&amp;E38="SCC",E36&amp;E37&amp;E38="CCC")),"Y","N"))))</f>
        <v>N</v>
      </c>
      <c r="W38" s="14" t="str">
        <f>IF(G38="","",IF(AND(L37&amp;L38="WW",OR(T37&amp;T38="SC",T37&amp;T38="CC")),"Y",IF(AND(L36&amp;L37&amp;L38="WLW",AZ38&lt;&gt;"B",OR(T36&amp;T37&amp;T38="SCC",T36&amp;T37&amp;T38="CCC")),"Y","N")))</f>
        <v>N</v>
      </c>
      <c r="X38" s="14" t="str">
        <f>IF(G38="","",IF(AND(M38&lt;0,U38&gt;2,M38&gt;=(2-U38)),"R","N"))</f>
        <v>N</v>
      </c>
      <c r="Y38" s="14">
        <f>IF(G38="","",IF(C38="B",1,IF(REPLACE(C38,1,1,"")="",0,REPLACE(C38,1,1,""))))</f>
        <v>0</v>
      </c>
      <c r="Z38" s="14" t="str">
        <f>IF(G38="","",IF(D38="B",1,IF(REPLACE(D38,1,1,"")="",0,REPLACE(D38,1,1,""))))</f>
        <v>3</v>
      </c>
      <c r="AA38" s="14" t="str">
        <f>IF(G38="","",IF(J38="B",1,IF(REPLACE(J38,1,1,"")="",0,REPLACE(J38,1,1,""))))</f>
        <v>7</v>
      </c>
      <c r="AB38" s="14">
        <f>IF(G38="","",IF(K38="B",1,IF(REPLACE(K38,1,1,"")="",0,REPLACE(K38,1,1,""))))</f>
        <v>0</v>
      </c>
      <c r="AC38" s="14" t="str">
        <f>IF(G37="","",IF(AO38="TG",IF(G36="P","",AZ38),AJ38))</f>
        <v>F7</v>
      </c>
      <c r="AD38" s="14" t="str">
        <f>IF(G37="","",IF(AO38="TG",IF(G36="B","",AZ38),AK38))</f>
        <v/>
      </c>
      <c r="AE38" s="46" t="str">
        <f t="shared" si="15"/>
        <v>N</v>
      </c>
      <c r="AF38" s="46" t="str">
        <f t="shared" si="16"/>
        <v>N</v>
      </c>
      <c r="AG38" s="46" t="str">
        <f t="shared" si="17"/>
        <v>N</v>
      </c>
      <c r="AH38" s="90" t="str">
        <f t="shared" si="35"/>
        <v/>
      </c>
      <c r="AI38" s="90" t="str">
        <f t="shared" si="36"/>
        <v/>
      </c>
      <c r="AJ38" s="90" t="str">
        <f t="shared" si="37"/>
        <v/>
      </c>
      <c r="AK38" s="90" t="str">
        <f t="shared" si="38"/>
        <v/>
      </c>
      <c r="AN38" s="14" t="str">
        <f t="shared" si="39"/>
        <v>PD</v>
      </c>
      <c r="AO38" s="14" t="str">
        <f t="shared" si="40"/>
        <v>TG</v>
      </c>
      <c r="AP38" s="14">
        <f>IF(Dashboard!N38="P",IF(AP37="",1,AP37+1),"")</f>
        <v>1</v>
      </c>
      <c r="AQ38" s="14" t="str">
        <f>IF(Dashboard!N38="B",IF(AQ37="",1,AQ37+1),"")</f>
        <v/>
      </c>
      <c r="AR38" s="14" t="str">
        <f t="shared" si="41"/>
        <v>01000</v>
      </c>
      <c r="AS38" s="14" t="str">
        <f t="shared" si="42"/>
        <v>10123</v>
      </c>
      <c r="AT38" s="14" t="str">
        <f t="shared" si="43"/>
        <v>101000</v>
      </c>
      <c r="AU38" s="14" t="str">
        <f t="shared" si="44"/>
        <v>010123</v>
      </c>
      <c r="AV38" s="14" t="str">
        <f t="shared" si="45"/>
        <v>B</v>
      </c>
      <c r="AW38" s="14" t="str">
        <f t="shared" si="46"/>
        <v>F4W</v>
      </c>
      <c r="AX38" s="14" t="str">
        <f t="shared" si="47"/>
        <v>F3</v>
      </c>
      <c r="AY38" s="14" t="str">
        <f t="shared" si="48"/>
        <v>F6L</v>
      </c>
      <c r="AZ38" s="14" t="str">
        <f t="shared" si="49"/>
        <v>F7</v>
      </c>
      <c r="BA38" s="14" t="str">
        <f t="shared" si="50"/>
        <v>3</v>
      </c>
      <c r="BB38" s="14" t="str">
        <f t="shared" si="51"/>
        <v>7</v>
      </c>
      <c r="BG38" s="14" t="s">
        <v>106</v>
      </c>
      <c r="BH38" s="14" t="s">
        <v>49</v>
      </c>
      <c r="BI38" s="14" t="str">
        <f t="shared" si="34"/>
        <v>F9W</v>
      </c>
      <c r="BJ38" s="14" t="s">
        <v>105</v>
      </c>
    </row>
    <row r="39" spans="1:62" ht="15.75" thickBot="1" x14ac:dyDescent="0.3">
      <c r="A39" s="96" t="str">
        <f t="shared" si="21"/>
        <v>P2</v>
      </c>
      <c r="B39" s="38" t="str">
        <f t="shared" si="22"/>
        <v/>
      </c>
      <c r="C39" s="97" t="str">
        <f t="shared" si="23"/>
        <v/>
      </c>
      <c r="D39" s="98" t="str">
        <f t="shared" si="24"/>
        <v>F4</v>
      </c>
      <c r="E39" s="99" t="str">
        <f t="shared" si="25"/>
        <v>L</v>
      </c>
      <c r="G39" s="67" t="str">
        <f>IF(Dashboard!N39="","",Dashboard!N39)</f>
        <v>P</v>
      </c>
      <c r="I39" s="96" t="str">
        <f>IF(AO38=AO39,"",AO39)</f>
        <v/>
      </c>
      <c r="J39" s="104" t="str">
        <f>IF(G38="","",IF(AND(C39=AC39,LEFT(AC39)="L",REPLACE(AC39,1,1,"")&gt;=5),"L"&amp;(REPLACE(AC39,1,1,"")-3),AC39))</f>
        <v>F6</v>
      </c>
      <c r="K39" s="105" t="str">
        <f>IF(G38="","",IF(AND(D39=AD39,LEFT(AD39)="L",REPLACE(AD39,1,1,"")&gt;=5),"L"&amp;(REPLACE(AD39,1,1,"")-3),AD39))</f>
        <v/>
      </c>
      <c r="L39" s="89" t="str">
        <f t="shared" si="12"/>
        <v>W</v>
      </c>
      <c r="M39" s="89">
        <f t="shared" si="9"/>
        <v>-16</v>
      </c>
      <c r="N39" s="162" t="str">
        <f>IF(G38="","",IF(T39="S","",IF(M39&gt;0,M39,IF(X39="R",M39,""))))</f>
        <v/>
      </c>
      <c r="O39" s="164">
        <f>IF(G39="","",IF(A39="NB",O38,IF(N39="",SUM($N$5:$N39)+M39,SUM($N$5:$N39))))</f>
        <v>-4</v>
      </c>
      <c r="P39" s="164">
        <f t="shared" si="13"/>
        <v>2</v>
      </c>
      <c r="Q39" s="171" t="str">
        <f t="shared" si="14"/>
        <v>L</v>
      </c>
      <c r="R39" s="170">
        <f t="shared" si="6"/>
        <v>-6</v>
      </c>
      <c r="S39" s="170">
        <f t="shared" si="7"/>
        <v>-6</v>
      </c>
      <c r="T39" s="14" t="str">
        <f>IF(G38="","",IF(X38="R","S",IF(T38="S","C",IF(M38&gt;0,"S","C"))))</f>
        <v>C</v>
      </c>
      <c r="U39" s="14">
        <f>IF(G39="","",IF(T39="S",1,U38+1))</f>
        <v>8</v>
      </c>
      <c r="V39" s="106" t="str">
        <f>IF(G39="","",(IF(AND(E38&amp;E39="WW",OR(T38&amp;T39="SC",T38&amp;T39="CC")),"Y",IF(AND(E37&amp;E38&amp;E39="WLW",AX39&lt;&gt;"B",OR(E37&amp;E38&amp;E39="SCC",E37&amp;E38&amp;E39="CCC")),"Y","N"))))</f>
        <v>N</v>
      </c>
      <c r="W39" s="14" t="str">
        <f>IF(G39="","",IF(AND(L38&amp;L39="WW",OR(T38&amp;T39="SC",T38&amp;T39="CC")),"Y",IF(AND(L37&amp;L38&amp;L39="WLW",AZ39&lt;&gt;"B",OR(T37&amp;T38&amp;T39="SCC",T37&amp;T38&amp;T39="CCC")),"Y","N")))</f>
        <v>Y</v>
      </c>
      <c r="X39" s="14" t="str">
        <f>IF(G39="","",IF(AND(M39&lt;0,U39&gt;2,M39&gt;=(2-U39)),"R","N"))</f>
        <v>N</v>
      </c>
      <c r="Y39" s="14">
        <f>IF(G39="","",IF(C39="B",1,IF(REPLACE(C39,1,1,"")="",0,REPLACE(C39,1,1,""))))</f>
        <v>0</v>
      </c>
      <c r="Z39" s="14" t="str">
        <f>IF(G39="","",IF(D39="B",1,IF(REPLACE(D39,1,1,"")="",0,REPLACE(D39,1,1,""))))</f>
        <v>4</v>
      </c>
      <c r="AA39" s="14" t="str">
        <f>IF(G39="","",IF(J39="B",1,IF(REPLACE(J39,1,1,"")="",0,REPLACE(J39,1,1,""))))</f>
        <v>6</v>
      </c>
      <c r="AB39" s="14">
        <f>IF(G39="","",IF(K39="B",1,IF(REPLACE(K39,1,1,"")="",0,REPLACE(K39,1,1,""))))</f>
        <v>0</v>
      </c>
      <c r="AC39" s="14" t="str">
        <f>IF(G38="","",IF(AO39="TG",IF(G37="P","",AZ39),AJ39))</f>
        <v>F6</v>
      </c>
      <c r="AD39" s="14" t="str">
        <f>IF(G38="","",IF(AO39="TG",IF(G37="B","",AZ39),AK39))</f>
        <v/>
      </c>
      <c r="AE39" s="46" t="str">
        <f t="shared" si="15"/>
        <v>N</v>
      </c>
      <c r="AF39" s="46" t="str">
        <f t="shared" si="16"/>
        <v>N</v>
      </c>
      <c r="AG39" s="46" t="str">
        <f t="shared" si="17"/>
        <v>N</v>
      </c>
      <c r="AH39" s="90" t="str">
        <f t="shared" si="35"/>
        <v/>
      </c>
      <c r="AI39" s="90" t="str">
        <f t="shared" si="36"/>
        <v/>
      </c>
      <c r="AJ39" s="90" t="str">
        <f t="shared" si="37"/>
        <v/>
      </c>
      <c r="AK39" s="90" t="str">
        <f t="shared" si="38"/>
        <v/>
      </c>
      <c r="AN39" s="14" t="str">
        <f t="shared" si="39"/>
        <v>PD</v>
      </c>
      <c r="AO39" s="14" t="str">
        <f t="shared" si="40"/>
        <v>TG</v>
      </c>
      <c r="AP39" s="14">
        <f>IF(Dashboard!N39="P",IF(AP38="",1,AP38+1),"")</f>
        <v>2</v>
      </c>
      <c r="AQ39" s="14" t="str">
        <f>IF(Dashboard!N39="B",IF(AQ38="",1,AQ38+1),"")</f>
        <v/>
      </c>
      <c r="AR39" s="14" t="str">
        <f t="shared" si="41"/>
        <v>10001</v>
      </c>
      <c r="AS39" s="14" t="str">
        <f t="shared" si="42"/>
        <v>01230</v>
      </c>
      <c r="AT39" s="14" t="str">
        <f t="shared" si="43"/>
        <v>010001</v>
      </c>
      <c r="AU39" s="14" t="str">
        <f t="shared" si="44"/>
        <v>101230</v>
      </c>
      <c r="AV39" s="14" t="str">
        <f t="shared" si="45"/>
        <v>B</v>
      </c>
      <c r="AW39" s="14" t="str">
        <f t="shared" si="46"/>
        <v>F3L</v>
      </c>
      <c r="AX39" s="14" t="str">
        <f t="shared" si="47"/>
        <v>F4</v>
      </c>
      <c r="AY39" s="14" t="str">
        <f t="shared" si="48"/>
        <v>F7W</v>
      </c>
      <c r="AZ39" s="14" t="str">
        <f t="shared" si="49"/>
        <v>F6</v>
      </c>
      <c r="BA39" s="14" t="str">
        <f t="shared" si="50"/>
        <v>4</v>
      </c>
      <c r="BB39" s="14" t="str">
        <f t="shared" si="51"/>
        <v>6</v>
      </c>
      <c r="BG39" s="14" t="s">
        <v>107</v>
      </c>
      <c r="BH39" s="14" t="s">
        <v>49</v>
      </c>
      <c r="BI39" s="14" t="str">
        <f t="shared" si="34"/>
        <v>F10W</v>
      </c>
      <c r="BJ39" s="14" t="s">
        <v>106</v>
      </c>
    </row>
    <row r="40" spans="1:62" ht="15.75" thickBot="1" x14ac:dyDescent="0.3">
      <c r="A40" s="96" t="str">
        <f t="shared" si="21"/>
        <v>B6</v>
      </c>
      <c r="B40" s="38" t="str">
        <f t="shared" si="22"/>
        <v/>
      </c>
      <c r="C40" s="97" t="str">
        <f t="shared" si="23"/>
        <v/>
      </c>
      <c r="D40" s="98" t="str">
        <f t="shared" si="24"/>
        <v>F5</v>
      </c>
      <c r="E40" s="99" t="str">
        <f t="shared" si="25"/>
        <v>W</v>
      </c>
      <c r="G40" s="67" t="str">
        <f>IF(Dashboard!N40="","",Dashboard!N40)</f>
        <v>B</v>
      </c>
      <c r="I40" s="96" t="str">
        <f>IF(AO39=AO40,"",AO40)</f>
        <v/>
      </c>
      <c r="J40" s="104" t="str">
        <f>IF(G39="","",IF(AND(C40=AC40,LEFT(AC40)="L",REPLACE(AC40,1,1,"")&gt;=5),"L"&amp;(REPLACE(AC40,1,1,"")-3),AC40))</f>
        <v/>
      </c>
      <c r="K40" s="105" t="str">
        <f>IF(G39="","",IF(AND(D40=AD40,LEFT(AD40)="L",REPLACE(AD40,1,1,"")&gt;=5),"L"&amp;(REPLACE(AD40,1,1,"")-3),AD40))</f>
        <v>B</v>
      </c>
      <c r="L40" s="89" t="str">
        <f t="shared" si="12"/>
        <v>W</v>
      </c>
      <c r="M40" s="89">
        <f t="shared" si="9"/>
        <v>-10</v>
      </c>
      <c r="N40" s="162" t="str">
        <f>IF(G39="","",IF(T40="S","",IF(M40&gt;0,M40,IF(X40="R",M40,""))))</f>
        <v/>
      </c>
      <c r="O40" s="164">
        <f>IF(G40="","",IF(A40="NB",O39,IF(N40="",SUM($N$5:$N40)+M40,SUM($N$5:$N40))))</f>
        <v>2</v>
      </c>
      <c r="P40" s="164">
        <f t="shared" si="13"/>
        <v>6</v>
      </c>
      <c r="Q40" s="171" t="str">
        <f t="shared" si="14"/>
        <v>W</v>
      </c>
      <c r="R40" s="170">
        <f t="shared" si="6"/>
        <v>-5</v>
      </c>
      <c r="S40" s="170">
        <f t="shared" si="7"/>
        <v>1</v>
      </c>
      <c r="T40" s="14" t="str">
        <f>IF(G39="","",IF(X39="R","S",IF(T39="S","C",IF(M39&gt;0,"S","C"))))</f>
        <v>C</v>
      </c>
      <c r="U40" s="14">
        <f>IF(G40="","",IF(T40="S",1,U39+1))</f>
        <v>9</v>
      </c>
      <c r="V40" s="106" t="str">
        <f>IF(G40="","",(IF(AND(E39&amp;E40="WW",OR(T39&amp;T40="SC",T39&amp;T40="CC")),"Y",IF(AND(E38&amp;E39&amp;E40="WLW",AX40&lt;&gt;"B",OR(E38&amp;E39&amp;E40="SCC",E38&amp;E39&amp;E40="CCC")),"Y","N"))))</f>
        <v>N</v>
      </c>
      <c r="W40" s="14" t="str">
        <f>IF(G40="","",IF(AND(L39&amp;L40="WW",OR(T39&amp;T40="SC",T39&amp;T40="CC")),"Y",IF(AND(L38&amp;L39&amp;L40="WLW",AZ40&lt;&gt;"B",OR(T38&amp;T39&amp;T40="SCC",T38&amp;T39&amp;T40="CCC")),"Y","N")))</f>
        <v>Y</v>
      </c>
      <c r="X40" s="14" t="str">
        <f>IF(G40="","",IF(AND(M40&lt;0,U40&gt;2,M40&gt;=(2-U40)),"R","N"))</f>
        <v>N</v>
      </c>
      <c r="Y40" s="14">
        <f>IF(G40="","",IF(C40="B",1,IF(REPLACE(C40,1,1,"")="",0,REPLACE(C40,1,1,""))))</f>
        <v>0</v>
      </c>
      <c r="Z40" s="14" t="str">
        <f>IF(G40="","",IF(D40="B",1,IF(REPLACE(D40,1,1,"")="",0,REPLACE(D40,1,1,""))))</f>
        <v>5</v>
      </c>
      <c r="AA40" s="14">
        <f>IF(G40="","",IF(J40="B",1,IF(REPLACE(J40,1,1,"")="",0,REPLACE(J40,1,1,""))))</f>
        <v>0</v>
      </c>
      <c r="AB40" s="14">
        <f>IF(G40="","",IF(K40="B",1,IF(REPLACE(K40,1,1,"")="",0,REPLACE(K40,1,1,""))))</f>
        <v>1</v>
      </c>
      <c r="AC40" s="14" t="str">
        <f>IF(G39="","",IF(AO40="TG",IF(G38="P","",AZ40),AJ40))</f>
        <v/>
      </c>
      <c r="AD40" s="14" t="str">
        <f>IF(G39="","",IF(AO40="TG",IF(G38="B","",AZ40),AK40))</f>
        <v>B</v>
      </c>
      <c r="AE40" s="46" t="str">
        <f t="shared" si="15"/>
        <v>N</v>
      </c>
      <c r="AF40" s="46" t="str">
        <f t="shared" si="16"/>
        <v>N</v>
      </c>
      <c r="AG40" s="46" t="str">
        <f t="shared" si="17"/>
        <v>N</v>
      </c>
      <c r="AH40" s="90" t="str">
        <f t="shared" si="35"/>
        <v/>
      </c>
      <c r="AI40" s="90" t="str">
        <f t="shared" si="36"/>
        <v/>
      </c>
      <c r="AJ40" s="90" t="str">
        <f t="shared" si="37"/>
        <v/>
      </c>
      <c r="AK40" s="90" t="str">
        <f t="shared" si="38"/>
        <v/>
      </c>
      <c r="AN40" s="14" t="str">
        <f t="shared" si="39"/>
        <v>PD</v>
      </c>
      <c r="AO40" s="14" t="str">
        <f t="shared" si="40"/>
        <v>TG</v>
      </c>
      <c r="AP40" s="14" t="str">
        <f>IF(Dashboard!N40="P",IF(AP39="",1,AP39+1),"")</f>
        <v/>
      </c>
      <c r="AQ40" s="14">
        <f>IF(Dashboard!N40="B",IF(AQ39="",1,AQ39+1),"")</f>
        <v>1</v>
      </c>
      <c r="AR40" s="14" t="str">
        <f t="shared" si="41"/>
        <v>00012</v>
      </c>
      <c r="AS40" s="14" t="str">
        <f t="shared" si="42"/>
        <v>12300</v>
      </c>
      <c r="AT40" s="14" t="str">
        <f t="shared" si="43"/>
        <v>100012</v>
      </c>
      <c r="AU40" s="14" t="str">
        <f t="shared" si="44"/>
        <v>012300</v>
      </c>
      <c r="AV40" s="14" t="str">
        <f t="shared" si="45"/>
        <v>B</v>
      </c>
      <c r="AW40" s="14" t="str">
        <f t="shared" si="46"/>
        <v>F4L</v>
      </c>
      <c r="AX40" s="14" t="str">
        <f t="shared" si="47"/>
        <v>F5</v>
      </c>
      <c r="AY40" s="14" t="str">
        <f t="shared" si="48"/>
        <v>F6W</v>
      </c>
      <c r="AZ40" s="14" t="str">
        <f t="shared" si="49"/>
        <v>B</v>
      </c>
      <c r="BA40" s="14" t="str">
        <f t="shared" si="50"/>
        <v>5</v>
      </c>
      <c r="BB40" s="14">
        <f t="shared" si="51"/>
        <v>1</v>
      </c>
      <c r="BG40" s="14" t="s">
        <v>80</v>
      </c>
      <c r="BH40" s="14" t="s">
        <v>49</v>
      </c>
      <c r="BI40" s="14" t="str">
        <f t="shared" si="34"/>
        <v>L2W</v>
      </c>
      <c r="BJ40" s="14" t="s">
        <v>114</v>
      </c>
    </row>
    <row r="41" spans="1:62" ht="15.75" thickBot="1" x14ac:dyDescent="0.3">
      <c r="A41" s="96" t="str">
        <f t="shared" si="21"/>
        <v>B5</v>
      </c>
      <c r="B41" s="38" t="str">
        <f t="shared" si="22"/>
        <v/>
      </c>
      <c r="C41" s="97" t="str">
        <f t="shared" si="23"/>
        <v/>
      </c>
      <c r="D41" s="98" t="str">
        <f t="shared" si="24"/>
        <v>F4</v>
      </c>
      <c r="E41" s="99" t="str">
        <f t="shared" si="25"/>
        <v>W</v>
      </c>
      <c r="G41" s="67" t="str">
        <f>IF(Dashboard!N41="","",Dashboard!N41)</f>
        <v>B</v>
      </c>
      <c r="I41" s="96" t="str">
        <f>IF(AO40=AO41,"",AO41)</f>
        <v/>
      </c>
      <c r="J41" s="104" t="str">
        <f>IF(G40="","",IF(AND(C41=AC41,LEFT(AC41)="L",REPLACE(AC41,1,1,"")&gt;=5),"L"&amp;(REPLACE(AC41,1,1,"")-3),AC41))</f>
        <v/>
      </c>
      <c r="K41" s="105" t="str">
        <f>IF(G40="","",IF(AND(D41=AD41,LEFT(AD41)="L",REPLACE(AD41,1,1,"")&gt;=5),"L"&amp;(REPLACE(AD41,1,1,"")-3),AD41))</f>
        <v>B</v>
      </c>
      <c r="L41" s="89" t="str">
        <f t="shared" si="12"/>
        <v>W</v>
      </c>
      <c r="M41" s="89">
        <f t="shared" si="9"/>
        <v>-5</v>
      </c>
      <c r="N41" s="162">
        <f>IF(G40="","",IF(T41="S","",IF(M41&gt;0,M41,IF(X41="R",M41,""))))</f>
        <v>-5</v>
      </c>
      <c r="O41" s="164">
        <f>IF(G41="","",IF(A41="NB",O40,IF(N41="",SUM($N$5:$N41)+M41,SUM($N$5:$N41))))</f>
        <v>7</v>
      </c>
      <c r="P41" s="164">
        <f t="shared" si="13"/>
        <v>5</v>
      </c>
      <c r="Q41" s="171" t="str">
        <f t="shared" si="14"/>
        <v>W</v>
      </c>
      <c r="R41" s="170">
        <f t="shared" si="6"/>
        <v>-2</v>
      </c>
      <c r="S41" s="170">
        <f t="shared" si="7"/>
        <v>3</v>
      </c>
      <c r="T41" s="14" t="str">
        <f>IF(G40="","",IF(X40="R","S",IF(T40="S","C",IF(M40&gt;0,"S","C"))))</f>
        <v>C</v>
      </c>
      <c r="U41" s="14">
        <f>IF(G41="","",IF(T41="S",1,U40+1))</f>
        <v>10</v>
      </c>
      <c r="V41" s="106" t="str">
        <f>IF(G41="","",(IF(AND(E40&amp;E41="WW",OR(T40&amp;T41="SC",T40&amp;T41="CC")),"Y",IF(AND(E39&amp;E40&amp;E41="WLW",AX41&lt;&gt;"B",OR(E39&amp;E40&amp;E41="SCC",E39&amp;E40&amp;E41="CCC")),"Y","N"))))</f>
        <v>Y</v>
      </c>
      <c r="W41" s="14" t="str">
        <f>IF(G41="","",IF(AND(L40&amp;L41="WW",OR(T40&amp;T41="SC",T40&amp;T41="CC")),"Y",IF(AND(L39&amp;L40&amp;L41="WLW",AZ41&lt;&gt;"B",OR(T39&amp;T40&amp;T41="SCC",T39&amp;T40&amp;T41="CCC")),"Y","N")))</f>
        <v>Y</v>
      </c>
      <c r="X41" s="14" t="str">
        <f>IF(G41="","",IF(AND(M41&lt;0,U41&gt;2,M41&gt;=(2-U41)),"R","N"))</f>
        <v>R</v>
      </c>
      <c r="Y41" s="14">
        <f>IF(G41="","",IF(C41="B",1,IF(REPLACE(C41,1,1,"")="",0,REPLACE(C41,1,1,""))))</f>
        <v>0</v>
      </c>
      <c r="Z41" s="14" t="str">
        <f>IF(G41="","",IF(D41="B",1,IF(REPLACE(D41,1,1,"")="",0,REPLACE(D41,1,1,""))))</f>
        <v>4</v>
      </c>
      <c r="AA41" s="14">
        <f>IF(G41="","",IF(J41="B",1,IF(REPLACE(J41,1,1,"")="",0,REPLACE(J41,1,1,""))))</f>
        <v>0</v>
      </c>
      <c r="AB41" s="14">
        <f>IF(G41="","",IF(K41="B",1,IF(REPLACE(K41,1,1,"")="",0,REPLACE(K41,1,1,""))))</f>
        <v>1</v>
      </c>
      <c r="AC41" s="14" t="str">
        <f>IF(G40="","",IF(AO41="TG",IF(G39="P","",AZ41),AJ41))</f>
        <v/>
      </c>
      <c r="AD41" s="14" t="str">
        <f>IF(G40="","",IF(AO41="TG",IF(G39="B","",AZ41),AK41))</f>
        <v>B</v>
      </c>
      <c r="AE41" s="46" t="str">
        <f t="shared" si="15"/>
        <v>N</v>
      </c>
      <c r="AF41" s="46" t="str">
        <f t="shared" si="16"/>
        <v>N</v>
      </c>
      <c r="AG41" s="46" t="str">
        <f t="shared" si="17"/>
        <v>N</v>
      </c>
      <c r="AH41" s="90" t="str">
        <f t="shared" si="35"/>
        <v/>
      </c>
      <c r="AI41" s="90" t="str">
        <f t="shared" si="36"/>
        <v/>
      </c>
      <c r="AJ41" s="90" t="str">
        <f t="shared" si="37"/>
        <v/>
      </c>
      <c r="AK41" s="90" t="str">
        <f t="shared" si="38"/>
        <v/>
      </c>
      <c r="AN41" s="14" t="str">
        <f t="shared" si="39"/>
        <v>PD</v>
      </c>
      <c r="AO41" s="14" t="str">
        <f t="shared" si="40"/>
        <v>TG</v>
      </c>
      <c r="AP41" s="14" t="str">
        <f>IF(Dashboard!N41="P",IF(AP40="",1,AP40+1),"")</f>
        <v/>
      </c>
      <c r="AQ41" s="14">
        <f>IF(Dashboard!N41="B",IF(AQ40="",1,AQ40+1),"")</f>
        <v>2</v>
      </c>
      <c r="AR41" s="14" t="str">
        <f t="shared" si="41"/>
        <v>00120</v>
      </c>
      <c r="AS41" s="14" t="str">
        <f t="shared" si="42"/>
        <v>23001</v>
      </c>
      <c r="AT41" s="14" t="str">
        <f t="shared" si="43"/>
        <v>000120</v>
      </c>
      <c r="AU41" s="14" t="str">
        <f t="shared" si="44"/>
        <v>123001</v>
      </c>
      <c r="AV41" s="14" t="str">
        <f t="shared" si="45"/>
        <v>B</v>
      </c>
      <c r="AW41" s="14" t="str">
        <f t="shared" si="46"/>
        <v>F5W</v>
      </c>
      <c r="AX41" s="14" t="str">
        <f t="shared" si="47"/>
        <v>F4</v>
      </c>
      <c r="AY41" s="14" t="str">
        <f t="shared" si="48"/>
        <v>BW</v>
      </c>
      <c r="AZ41" s="14" t="str">
        <f t="shared" si="49"/>
        <v>B</v>
      </c>
      <c r="BA41" s="14" t="str">
        <f t="shared" si="50"/>
        <v>4</v>
      </c>
      <c r="BB41" s="14">
        <f t="shared" si="51"/>
        <v>1</v>
      </c>
      <c r="BG41" s="14" t="s">
        <v>114</v>
      </c>
      <c r="BH41" s="14" t="s">
        <v>49</v>
      </c>
      <c r="BI41" s="14" t="str">
        <f t="shared" ref="BI41:BI44" si="52">BG41&amp;BH41</f>
        <v>L3W</v>
      </c>
      <c r="BJ41" s="14" t="s">
        <v>115</v>
      </c>
    </row>
    <row r="42" spans="1:62" ht="15.75" thickBot="1" x14ac:dyDescent="0.3">
      <c r="A42" s="96" t="str">
        <f t="shared" si="21"/>
        <v>NB</v>
      </c>
      <c r="B42" s="38" t="str">
        <f t="shared" si="22"/>
        <v/>
      </c>
      <c r="C42" s="97" t="str">
        <f t="shared" si="23"/>
        <v/>
      </c>
      <c r="D42" s="98" t="str">
        <f t="shared" si="24"/>
        <v>B</v>
      </c>
      <c r="E42" s="99" t="str">
        <f t="shared" si="25"/>
        <v>L</v>
      </c>
      <c r="G42" s="67" t="str">
        <f>IF(Dashboard!N42="","",Dashboard!N42)</f>
        <v>P</v>
      </c>
      <c r="I42" s="96" t="str">
        <f>IF(AO41=AO42,"",AO42)</f>
        <v/>
      </c>
      <c r="J42" s="104" t="str">
        <f>IF(G41="","",IF(AND(C42=AC42,LEFT(AC42)="L",REPLACE(AC42,1,1,"")&gt;=5),"L"&amp;(REPLACE(AC42,1,1,"")-3),AC42))</f>
        <v>B</v>
      </c>
      <c r="K42" s="105" t="str">
        <f>IF(G41="","",IF(AND(D42=AD42,LEFT(AD42)="L",REPLACE(AD42,1,1,"")&gt;=5),"L"&amp;(REPLACE(AD42,1,1,"")-3),AD42))</f>
        <v/>
      </c>
      <c r="L42" s="89" t="str">
        <f t="shared" si="12"/>
        <v>W</v>
      </c>
      <c r="M42" s="89">
        <f>IF(G42="","",IF(L42="W",0+BB42,0-BB42)+IF(E42="W",0+BA42,0-BA42)+IF(T42="S",0,M41))</f>
        <v>0</v>
      </c>
      <c r="N42" s="162" t="str">
        <f>IF(G41="","",IF(T42="S","",IF(M42&gt;0,M42,IF(X42="R",M42,""))))</f>
        <v/>
      </c>
      <c r="O42" s="164">
        <f>IF(G42="","",IF(A42="NB",O41,IF(N42="",SUM($N$5:$N42)+M42,SUM($N$5:$N42))))</f>
        <v>7</v>
      </c>
      <c r="P42" s="164">
        <f t="shared" si="13"/>
        <v>0</v>
      </c>
      <c r="Q42" s="171" t="str">
        <f t="shared" si="14"/>
        <v>W</v>
      </c>
      <c r="R42" s="170">
        <f t="shared" si="6"/>
        <v>4</v>
      </c>
      <c r="S42" s="170">
        <f t="shared" si="7"/>
        <v>6</v>
      </c>
      <c r="T42" s="14" t="str">
        <f>IF(G41="","",IF(X41="R","S",IF(T41="S","C",IF(M41&gt;0,"S","C"))))</f>
        <v>S</v>
      </c>
      <c r="U42" s="14">
        <f>IF(G42="","",IF(T42="S",1,U41+1))</f>
        <v>1</v>
      </c>
      <c r="V42" s="106" t="str">
        <f>IF(G42="","",(IF(AND(E41&amp;E42="WW",OR(T41&amp;T42="SC",T41&amp;T42="CC")),"Y",IF(AND(E40&amp;E41&amp;E42="WLW",AX42&lt;&gt;"B",OR(E40&amp;E41&amp;E42="SCC",E40&amp;E41&amp;E42="CCC")),"Y","N"))))</f>
        <v>N</v>
      </c>
      <c r="W42" s="14" t="str">
        <f>IF(G42="","",IF(AND(L41&amp;L42="WW",OR(T41&amp;T42="SC",T41&amp;T42="CC")),"Y",IF(AND(L40&amp;L41&amp;L42="WLW",AZ42&lt;&gt;"B",OR(T40&amp;T41&amp;T42="SCC",T40&amp;T41&amp;T42="CCC")),"Y","N")))</f>
        <v>N</v>
      </c>
      <c r="X42" s="14" t="str">
        <f>IF(G42="","",IF(AND(M42&lt;0,U42&gt;2,M42&gt;=(2-U42)),"R","N"))</f>
        <v>N</v>
      </c>
      <c r="Y42" s="14">
        <f>IF(G42="","",IF(C42="B",1,IF(REPLACE(C42,1,1,"")="",0,REPLACE(C42,1,1,""))))</f>
        <v>0</v>
      </c>
      <c r="Z42" s="14">
        <f>IF(G42="","",IF(D42="B",1,IF(REPLACE(D42,1,1,"")="",0,REPLACE(D42,1,1,""))))</f>
        <v>1</v>
      </c>
      <c r="AA42" s="14">
        <f>IF(G42="","",IF(J42="B",1,IF(REPLACE(J42,1,1,"")="",0,REPLACE(J42,1,1,""))))</f>
        <v>1</v>
      </c>
      <c r="AB42" s="14">
        <f>IF(G42="","",IF(K42="B",1,IF(REPLACE(K42,1,1,"")="",0,REPLACE(K42,1,1,""))))</f>
        <v>0</v>
      </c>
      <c r="AC42" s="14" t="str">
        <f>IF(G41="","",IF(AO42="TG",IF(G40="P","",AZ42),AJ42))</f>
        <v>B</v>
      </c>
      <c r="AD42" s="14" t="str">
        <f>IF(G41="","",IF(AO42="TG",IF(G40="B","",AZ42),AK42))</f>
        <v/>
      </c>
      <c r="AE42" s="46" t="str">
        <f t="shared" si="15"/>
        <v>N</v>
      </c>
      <c r="AF42" s="46" t="str">
        <f t="shared" si="16"/>
        <v>N</v>
      </c>
      <c r="AG42" s="46" t="str">
        <f t="shared" si="17"/>
        <v>N</v>
      </c>
      <c r="AH42" s="90" t="str">
        <f t="shared" si="35"/>
        <v/>
      </c>
      <c r="AI42" s="90" t="str">
        <f t="shared" si="36"/>
        <v/>
      </c>
      <c r="AJ42" s="90" t="str">
        <f t="shared" si="37"/>
        <v/>
      </c>
      <c r="AK42" s="90" t="str">
        <f t="shared" si="38"/>
        <v/>
      </c>
      <c r="AN42" s="14" t="str">
        <f t="shared" si="39"/>
        <v>PD</v>
      </c>
      <c r="AO42" s="14" t="str">
        <f t="shared" si="40"/>
        <v>TG</v>
      </c>
      <c r="AP42" s="14">
        <f>IF(Dashboard!N42="P",IF(AP41="",1,AP41+1),"")</f>
        <v>1</v>
      </c>
      <c r="AQ42" s="14" t="str">
        <f>IF(Dashboard!N42="B",IF(AQ41="",1,AQ41+1),"")</f>
        <v/>
      </c>
      <c r="AR42" s="14" t="str">
        <f t="shared" si="41"/>
        <v>01200</v>
      </c>
      <c r="AS42" s="14" t="str">
        <f t="shared" si="42"/>
        <v>30012</v>
      </c>
      <c r="AT42" s="14" t="str">
        <f t="shared" si="43"/>
        <v>001200</v>
      </c>
      <c r="AU42" s="14" t="str">
        <f t="shared" si="44"/>
        <v>230012</v>
      </c>
      <c r="AV42" s="14" t="str">
        <f t="shared" si="45"/>
        <v>B</v>
      </c>
      <c r="AW42" s="14" t="str">
        <f t="shared" si="46"/>
        <v>F4W</v>
      </c>
      <c r="AX42" s="14" t="str">
        <f t="shared" si="47"/>
        <v>B</v>
      </c>
      <c r="AY42" s="14" t="str">
        <f t="shared" si="48"/>
        <v>BW</v>
      </c>
      <c r="AZ42" s="14" t="str">
        <f t="shared" si="49"/>
        <v>B</v>
      </c>
      <c r="BA42" s="14">
        <f t="shared" si="50"/>
        <v>1</v>
      </c>
      <c r="BB42" s="14">
        <f t="shared" si="51"/>
        <v>1</v>
      </c>
      <c r="BG42" s="14" t="s">
        <v>115</v>
      </c>
      <c r="BH42" s="14" t="s">
        <v>49</v>
      </c>
      <c r="BI42" s="14" t="str">
        <f t="shared" si="52"/>
        <v>L4W</v>
      </c>
      <c r="BJ42" s="14" t="s">
        <v>85</v>
      </c>
    </row>
    <row r="43" spans="1:62" ht="15.75" thickBot="1" x14ac:dyDescent="0.3">
      <c r="A43" s="96" t="str">
        <f t="shared" si="21"/>
        <v>P7</v>
      </c>
      <c r="B43" s="38" t="str">
        <f t="shared" si="22"/>
        <v/>
      </c>
      <c r="C43" s="97" t="str">
        <f t="shared" si="23"/>
        <v>F2</v>
      </c>
      <c r="D43" s="98" t="str">
        <f t="shared" si="24"/>
        <v/>
      </c>
      <c r="E43" s="99" t="str">
        <f t="shared" si="25"/>
        <v>W</v>
      </c>
      <c r="G43" s="67" t="str">
        <f>IF(Dashboard!N43="","",Dashboard!N43)</f>
        <v>P</v>
      </c>
      <c r="I43" s="96" t="str">
        <f>IF(AO42=AO43,"",AO43)</f>
        <v/>
      </c>
      <c r="J43" s="104" t="str">
        <f>IF(G42="","",IF(AND(C43=AC43,LEFT(AC43)="L",REPLACE(AC43,1,1,"")&gt;=5),"L"&amp;(REPLACE(AC43,1,1,"")-3),AC43))</f>
        <v>L5</v>
      </c>
      <c r="K43" s="105" t="str">
        <f>IF(G42="","",IF(AND(D43=AD43,LEFT(AD43)="L",REPLACE(AD43,1,1,"")&gt;=5),"L"&amp;(REPLACE(AD43,1,1,"")-3),AD43))</f>
        <v/>
      </c>
      <c r="L43" s="89" t="str">
        <f t="shared" si="12"/>
        <v>W</v>
      </c>
      <c r="M43" s="89">
        <f>IF(G43="","",IF(L43="W",0+BB43,0-BB43)+IF(E43="W",0+BA43,0-BA43)+IF(T43="S",0,M42))</f>
        <v>7</v>
      </c>
      <c r="N43" s="162">
        <f>IF(G42="","",IF(T43="S","",IF(M43&gt;0,M43,IF(X43="R",M43,""))))</f>
        <v>7</v>
      </c>
      <c r="O43" s="164">
        <f>IF(G43="","",IF(A43="NB",O42,IF(N43="",SUM($N$5:$N43)+M43,SUM($N$5:$N43))))</f>
        <v>14</v>
      </c>
      <c r="P43" s="164">
        <f t="shared" si="13"/>
        <v>7</v>
      </c>
      <c r="Q43" s="171" t="str">
        <f t="shared" si="14"/>
        <v>W</v>
      </c>
      <c r="R43" s="170">
        <f t="shared" si="6"/>
        <v>10</v>
      </c>
      <c r="S43" s="170">
        <f t="shared" si="7"/>
        <v>6</v>
      </c>
      <c r="T43" s="14" t="str">
        <f>IF(G42="","",IF(X42="R","S",IF(T42="S","C",IF(M42&gt;0,"S","C"))))</f>
        <v>C</v>
      </c>
      <c r="U43" s="14">
        <f>IF(G43="","",IF(T43="S",1,U42+1))</f>
        <v>2</v>
      </c>
      <c r="V43" s="106" t="str">
        <f>IF(G43="","",(IF(AND(E42&amp;E43="WW",OR(T42&amp;T43="SC",T42&amp;T43="CC")),"Y",IF(AND(E41&amp;E42&amp;E43="WLW",AX43&lt;&gt;"B",OR(E41&amp;E42&amp;E43="SCC",E41&amp;E42&amp;E43="CCC")),"Y","N"))))</f>
        <v>N</v>
      </c>
      <c r="W43" s="14" t="str">
        <f>IF(G43="","",IF(AND(L42&amp;L43="WW",OR(T42&amp;T43="SC",T42&amp;T43="CC")),"Y",IF(AND(L41&amp;L42&amp;L43="WLW",AZ43&lt;&gt;"B",OR(T41&amp;T42&amp;T43="SCC",T41&amp;T42&amp;T43="CCC")),"Y","N")))</f>
        <v>Y</v>
      </c>
      <c r="X43" s="14" t="str">
        <f>IF(G43="","",IF(AND(M43&lt;0,U43&gt;2,M43&gt;=(2-U43)),"R","N"))</f>
        <v>N</v>
      </c>
      <c r="Y43" s="14" t="str">
        <f>IF(G43="","",IF(C43="B",1,IF(REPLACE(C43,1,1,"")="",0,REPLACE(C43,1,1,""))))</f>
        <v>2</v>
      </c>
      <c r="Z43" s="14">
        <f>IF(G43="","",IF(D43="B",1,IF(REPLACE(D43,1,1,"")="",0,REPLACE(D43,1,1,""))))</f>
        <v>0</v>
      </c>
      <c r="AA43" s="14" t="str">
        <f>IF(G43="","",IF(J43="B",1,IF(REPLACE(J43,1,1,"")="",0,REPLACE(J43,1,1,""))))</f>
        <v>5</v>
      </c>
      <c r="AB43" s="14">
        <f>IF(G43="","",IF(K43="B",1,IF(REPLACE(K43,1,1,"")="",0,REPLACE(K43,1,1,""))))</f>
        <v>0</v>
      </c>
      <c r="AC43" s="14" t="str">
        <f>IF(G42="","",IF(AO43="TG",IF(G41="P","",AZ43),AJ43))</f>
        <v>L5</v>
      </c>
      <c r="AD43" s="14" t="str">
        <f>IF(G42="","",IF(AO43="TG",IF(G41="B","",AZ43),AK43))</f>
        <v/>
      </c>
      <c r="AE43" s="46" t="str">
        <f t="shared" si="15"/>
        <v>N</v>
      </c>
      <c r="AF43" s="46" t="str">
        <f t="shared" si="16"/>
        <v>N</v>
      </c>
      <c r="AG43" s="46" t="str">
        <f t="shared" si="17"/>
        <v>N</v>
      </c>
      <c r="AH43" s="90" t="str">
        <f t="shared" si="35"/>
        <v/>
      </c>
      <c r="AI43" s="90" t="str">
        <f t="shared" si="36"/>
        <v/>
      </c>
      <c r="AJ43" s="90" t="str">
        <f t="shared" si="37"/>
        <v/>
      </c>
      <c r="AK43" s="90" t="str">
        <f t="shared" si="38"/>
        <v/>
      </c>
      <c r="AN43" s="14" t="str">
        <f t="shared" si="39"/>
        <v>PD</v>
      </c>
      <c r="AO43" s="14" t="str">
        <f t="shared" si="40"/>
        <v>TG</v>
      </c>
      <c r="AP43" s="14">
        <f>IF(Dashboard!N43="P",IF(AP42="",1,AP42+1),"")</f>
        <v>2</v>
      </c>
      <c r="AQ43" s="14" t="str">
        <f>IF(Dashboard!N43="B",IF(AQ42="",1,AQ42+1),"")</f>
        <v/>
      </c>
      <c r="AR43" s="14" t="str">
        <f t="shared" si="41"/>
        <v>12001</v>
      </c>
      <c r="AS43" s="14" t="str">
        <f t="shared" si="42"/>
        <v>00120</v>
      </c>
      <c r="AT43" s="14" t="str">
        <f t="shared" si="43"/>
        <v>012001</v>
      </c>
      <c r="AU43" s="14" t="str">
        <f t="shared" si="44"/>
        <v>300120</v>
      </c>
      <c r="AV43" s="14" t="str">
        <f t="shared" si="45"/>
        <v>P</v>
      </c>
      <c r="AW43" s="14" t="str">
        <f t="shared" si="46"/>
        <v>BL</v>
      </c>
      <c r="AX43" s="14" t="str">
        <f t="shared" si="47"/>
        <v>F2</v>
      </c>
      <c r="AY43" s="14" t="str">
        <f t="shared" si="48"/>
        <v>BW</v>
      </c>
      <c r="AZ43" s="14" t="str">
        <f t="shared" si="49"/>
        <v>L5</v>
      </c>
      <c r="BA43" s="14" t="str">
        <f t="shared" si="50"/>
        <v>2</v>
      </c>
      <c r="BB43" s="14" t="str">
        <f t="shared" si="51"/>
        <v>5</v>
      </c>
      <c r="BG43" s="14" t="s">
        <v>114</v>
      </c>
      <c r="BH43" s="14" t="s">
        <v>48</v>
      </c>
      <c r="BI43" s="14" t="str">
        <f t="shared" si="52"/>
        <v>L3L</v>
      </c>
      <c r="BJ43" s="14" t="s">
        <v>89</v>
      </c>
    </row>
    <row r="44" spans="1:62" ht="15.75" thickBot="1" x14ac:dyDescent="0.3">
      <c r="A44" s="96" t="str">
        <f t="shared" si="21"/>
        <v>B2</v>
      </c>
      <c r="B44" s="38" t="str">
        <f t="shared" si="22"/>
        <v>T-T</v>
      </c>
      <c r="C44" s="97" t="str">
        <f t="shared" si="23"/>
        <v/>
      </c>
      <c r="D44" s="98" t="str">
        <f t="shared" si="24"/>
        <v>B</v>
      </c>
      <c r="E44" s="99" t="str">
        <f t="shared" si="25"/>
        <v>L</v>
      </c>
      <c r="G44" s="67" t="str">
        <f>IF(Dashboard!N44="","",Dashboard!N44)</f>
        <v>P</v>
      </c>
      <c r="I44" s="96" t="str">
        <f>IF(AO43=AO44,"",AO44)</f>
        <v>T-T</v>
      </c>
      <c r="J44" s="104" t="str">
        <f>IF(G43="","",IF(AND(C44=AC44,LEFT(AC44)="L",REPLACE(AC44,1,1,"")&gt;=5),"L"&amp;(REPLACE(AC44,1,1,"")-3),AC44))</f>
        <v/>
      </c>
      <c r="K44" s="105" t="str">
        <f>IF(G43="","",IF(AND(D44=AD44,LEFT(AD44)="L",REPLACE(AD44,1,1,"")&gt;=5),"L"&amp;(REPLACE(AD44,1,1,"")-3),AD44))</f>
        <v>B</v>
      </c>
      <c r="L44" s="89" t="str">
        <f t="shared" si="12"/>
        <v>L</v>
      </c>
      <c r="M44" s="89">
        <f>IF(G44="","",IF(L44="W",0+BB44,0-BB44)+IF(E44="W",0+BA44,0-BA44)+IF(T44="S",0,M43))</f>
        <v>-2</v>
      </c>
      <c r="N44" s="162" t="str">
        <f>IF(G43="","",IF(T44="S","",IF(M44&gt;0,M44,IF(X44="R",M44,""))))</f>
        <v/>
      </c>
      <c r="O44" s="164">
        <f>IF(G44="","",IF(A44="NB",O43,IF(N44="",SUM($N$5:$N44)+M44,SUM($N$5:$N44))))</f>
        <v>12</v>
      </c>
      <c r="P44" s="164">
        <f t="shared" si="13"/>
        <v>-2</v>
      </c>
      <c r="Q44" s="171" t="str">
        <f t="shared" si="14"/>
        <v>W</v>
      </c>
      <c r="R44" s="170">
        <f t="shared" si="6"/>
        <v>10</v>
      </c>
      <c r="S44" s="170">
        <f t="shared" si="7"/>
        <v>6</v>
      </c>
      <c r="T44" s="14" t="str">
        <f>IF(G43="","",IF(X43="R","S",IF(T43="S","C",IF(M43&gt;0,"S","C"))))</f>
        <v>S</v>
      </c>
      <c r="U44" s="14">
        <f>IF(G44="","",IF(T44="S",1,U43+1))</f>
        <v>1</v>
      </c>
      <c r="V44" s="106" t="str">
        <f>IF(G44="","",(IF(AND(E43&amp;E44="WW",OR(T43&amp;T44="SC",T43&amp;T44="CC")),"Y",IF(AND(E42&amp;E43&amp;E44="WLW",AX44&lt;&gt;"B",OR(E42&amp;E43&amp;E44="SCC",E42&amp;E43&amp;E44="CCC")),"Y","N"))))</f>
        <v>N</v>
      </c>
      <c r="W44" s="14" t="str">
        <f>IF(G44="","",IF(AND(L43&amp;L44="WW",OR(T43&amp;T44="SC",T43&amp;T44="CC")),"Y",IF(AND(L42&amp;L43&amp;L44="WLW",AZ44&lt;&gt;"B",OR(T42&amp;T43&amp;T44="SCC",T42&amp;T43&amp;T44="CCC")),"Y","N")))</f>
        <v>N</v>
      </c>
      <c r="X44" s="14" t="str">
        <f>IF(G44="","",IF(AND(M44&lt;0,U44&gt;2,M44&gt;=(2-U44)),"R","N"))</f>
        <v>N</v>
      </c>
      <c r="Y44" s="14">
        <f>IF(G44="","",IF(C44="B",1,IF(REPLACE(C44,1,1,"")="",0,REPLACE(C44,1,1,""))))</f>
        <v>0</v>
      </c>
      <c r="Z44" s="14">
        <f>IF(G44="","",IF(D44="B",1,IF(REPLACE(D44,1,1,"")="",0,REPLACE(D44,1,1,""))))</f>
        <v>1</v>
      </c>
      <c r="AA44" s="14">
        <f>IF(G44="","",IF(J44="B",1,IF(REPLACE(J44,1,1,"")="",0,REPLACE(J44,1,1,""))))</f>
        <v>0</v>
      </c>
      <c r="AB44" s="14">
        <f>IF(G44="","",IF(K44="B",1,IF(REPLACE(K44,1,1,"")="",0,REPLACE(K44,1,1,""))))</f>
        <v>1</v>
      </c>
      <c r="AC44" s="14" t="str">
        <f>IF(G43="","",IF(AO44="TG",IF(G42="P","",AZ44),AJ44))</f>
        <v/>
      </c>
      <c r="AD44" s="14" t="str">
        <f>IF(G43="","",IF(AO44="TG",IF(G42="B","",AZ44),AK44))</f>
        <v>B</v>
      </c>
      <c r="AE44" s="46" t="str">
        <f t="shared" si="15"/>
        <v>N</v>
      </c>
      <c r="AF44" s="46" t="str">
        <f t="shared" si="16"/>
        <v>N</v>
      </c>
      <c r="AG44" s="46" t="str">
        <f t="shared" si="17"/>
        <v>Y</v>
      </c>
      <c r="AH44" s="90" t="str">
        <f t="shared" si="35"/>
        <v/>
      </c>
      <c r="AI44" s="90" t="str">
        <f t="shared" si="36"/>
        <v>B</v>
      </c>
      <c r="AJ44" s="90" t="str">
        <f t="shared" si="37"/>
        <v/>
      </c>
      <c r="AK44" s="90" t="str">
        <f t="shared" si="38"/>
        <v>B</v>
      </c>
      <c r="AN44" s="14" t="str">
        <f t="shared" si="39"/>
        <v>T-T</v>
      </c>
      <c r="AO44" s="14" t="str">
        <f t="shared" si="40"/>
        <v>T-T</v>
      </c>
      <c r="AP44" s="14">
        <f>IF(Dashboard!N44="P",IF(AP43="",1,AP43+1),"")</f>
        <v>3</v>
      </c>
      <c r="AQ44" s="14" t="str">
        <f>IF(Dashboard!N44="B",IF(AQ43="",1,AQ43+1),"")</f>
        <v/>
      </c>
      <c r="AR44" s="14" t="str">
        <f t="shared" si="41"/>
        <v>20012</v>
      </c>
      <c r="AS44" s="14" t="str">
        <f t="shared" si="42"/>
        <v>01200</v>
      </c>
      <c r="AT44" s="14" t="str">
        <f t="shared" si="43"/>
        <v>120012</v>
      </c>
      <c r="AU44" s="14" t="str">
        <f t="shared" si="44"/>
        <v>001200</v>
      </c>
      <c r="AV44" s="14" t="str">
        <f t="shared" si="45"/>
        <v>P</v>
      </c>
      <c r="AW44" s="14" t="str">
        <f t="shared" si="46"/>
        <v>F2W</v>
      </c>
      <c r="AX44" s="14" t="str">
        <f t="shared" si="47"/>
        <v>B</v>
      </c>
      <c r="AY44" s="14" t="str">
        <f t="shared" si="48"/>
        <v>L5W</v>
      </c>
      <c r="AZ44" s="14" t="str">
        <f t="shared" si="49"/>
        <v>B</v>
      </c>
      <c r="BA44" s="14">
        <f t="shared" si="50"/>
        <v>1</v>
      </c>
      <c r="BB44" s="14">
        <f t="shared" si="51"/>
        <v>1</v>
      </c>
      <c r="BG44" s="14" t="s">
        <v>80</v>
      </c>
      <c r="BH44" s="14" t="s">
        <v>48</v>
      </c>
      <c r="BI44" s="14" t="str">
        <f t="shared" si="52"/>
        <v>L2L</v>
      </c>
      <c r="BJ44" s="14" t="s">
        <v>30</v>
      </c>
    </row>
    <row r="45" spans="1:62" ht="15.75" thickBot="1" x14ac:dyDescent="0.3">
      <c r="A45" s="96" t="str">
        <f t="shared" si="21"/>
        <v>B4</v>
      </c>
      <c r="B45" s="38" t="str">
        <f t="shared" si="22"/>
        <v/>
      </c>
      <c r="C45" s="97" t="str">
        <f t="shared" si="23"/>
        <v/>
      </c>
      <c r="D45" s="98" t="str">
        <f t="shared" si="24"/>
        <v>F2</v>
      </c>
      <c r="E45" s="99" t="str">
        <f t="shared" si="25"/>
        <v>W</v>
      </c>
      <c r="G45" s="67" t="str">
        <f>IF(Dashboard!N45="","",Dashboard!N45)</f>
        <v>B</v>
      </c>
      <c r="I45" s="96" t="str">
        <f t="shared" ref="I45:I108" si="53">IF(AO44=AO45,"",AO45)</f>
        <v/>
      </c>
      <c r="J45" s="104" t="str">
        <f t="shared" ref="J45:J108" si="54">IF(G44="","",IF(AND(C45=AC45,LEFT(AC45)="L",REPLACE(AC45,1,1,"")&gt;=5),"L"&amp;(REPLACE(AC45,1,1,"")-3),AC45))</f>
        <v/>
      </c>
      <c r="K45" s="105" t="str">
        <f t="shared" ref="K45:K108" si="55">IF(G44="","",IF(AND(D45=AD45,LEFT(AD45)="L",REPLACE(AD45,1,1,"")&gt;=5),"L"&amp;(REPLACE(AD45,1,1,"")-3),AD45))</f>
        <v>F2</v>
      </c>
      <c r="L45" s="89" t="str">
        <f t="shared" ref="L45:L108" si="56">IF(G45="","",IF(G45="P",IF(J45="","L","W"),IF(K45="","L","W")))</f>
        <v>W</v>
      </c>
      <c r="M45" s="89">
        <f t="shared" ref="M45:M108" si="57">IF(G45="","",IF(L45="W",0+BB45,0-BB45)+IF(E45="W",0+BA45,0-BA45)+IF(T45="S",0,M44))</f>
        <v>2</v>
      </c>
      <c r="N45" s="162">
        <f t="shared" ref="N45:N108" si="58">IF(G44="","",IF(T45="S","",IF(M45&gt;0,M45,IF(X45="R",M45,""))))</f>
        <v>2</v>
      </c>
      <c r="O45" s="164">
        <f>IF(G45="","",IF(A45="NB",O44,IF(N45="",SUM($N$5:$N45)+M45,SUM($N$5:$N45))))</f>
        <v>16</v>
      </c>
      <c r="P45" s="164">
        <f t="shared" si="13"/>
        <v>4</v>
      </c>
      <c r="Q45" s="171" t="str">
        <f t="shared" si="14"/>
        <v>W</v>
      </c>
      <c r="R45" s="170">
        <f t="shared" si="6"/>
        <v>10</v>
      </c>
      <c r="S45" s="170">
        <f t="shared" si="7"/>
        <v>6</v>
      </c>
      <c r="T45" s="14" t="str">
        <f>IF(G44="","",IF(X44="R","S",IF(T44="S","C",IF(M44&gt;0,"S","C"))))</f>
        <v>C</v>
      </c>
      <c r="U45" s="14">
        <f>IF(G45="","",IF(T45="S",1,U44+1))</f>
        <v>2</v>
      </c>
      <c r="V45" s="106" t="str">
        <f>IF(G45="","",(IF(AND(E44&amp;E45="WW",OR(T44&amp;T45="SC",T44&amp;T45="CC")),"Y",IF(AND(E43&amp;E44&amp;E45="WLW",AX45&lt;&gt;"B",OR(E43&amp;E44&amp;E45="SCC",E43&amp;E44&amp;E45="CCC")),"Y","N"))))</f>
        <v>N</v>
      </c>
      <c r="W45" s="14" t="str">
        <f>IF(G45="","",IF(AND(L44&amp;L45="WW",OR(T44&amp;T45="SC",T44&amp;T45="CC")),"Y",IF(AND(L43&amp;L44&amp;L45="WLW",AZ45&lt;&gt;"B",OR(T43&amp;T44&amp;T45="SCC",T43&amp;T44&amp;T45="CCC")),"Y","N")))</f>
        <v>N</v>
      </c>
      <c r="X45" s="14" t="str">
        <f>IF(G45="","",IF(AND(M45&lt;0,U45&gt;2,M45&gt;=(2-U45)),"R","N"))</f>
        <v>N</v>
      </c>
      <c r="Y45" s="14">
        <f>IF(G45="","",IF(C45="B",1,IF(REPLACE(C45,1,1,"")="",0,REPLACE(C45,1,1,""))))</f>
        <v>0</v>
      </c>
      <c r="Z45" s="14" t="str">
        <f>IF(G45="","",IF(D45="B",1,IF(REPLACE(D45,1,1,"")="",0,REPLACE(D45,1,1,""))))</f>
        <v>2</v>
      </c>
      <c r="AA45" s="14">
        <f>IF(G45="","",IF(J45="B",1,IF(REPLACE(J45,1,1,"")="",0,REPLACE(J45,1,1,""))))</f>
        <v>0</v>
      </c>
      <c r="AB45" s="14" t="str">
        <f>IF(G45="","",IF(K45="B",1,IF(REPLACE(K45,1,1,"")="",0,REPLACE(K45,1,1,""))))</f>
        <v>2</v>
      </c>
      <c r="AC45" s="14" t="str">
        <f>IF(G44="","",IF(AO45="TG",IF(G43="P","",AZ45),AJ45))</f>
        <v/>
      </c>
      <c r="AD45" s="14" t="str">
        <f>IF(G44="","",IF(AO45="TG",IF(G43="B","",AZ45),AK45))</f>
        <v>F2</v>
      </c>
      <c r="AE45" s="46" t="str">
        <f t="shared" si="15"/>
        <v>N</v>
      </c>
      <c r="AF45" s="46" t="str">
        <f t="shared" si="16"/>
        <v>N</v>
      </c>
      <c r="AG45" s="46" t="str">
        <f t="shared" si="17"/>
        <v>N</v>
      </c>
      <c r="AH45" s="90" t="str">
        <f t="shared" si="35"/>
        <v/>
      </c>
      <c r="AI45" s="90" t="str">
        <f t="shared" si="36"/>
        <v>F2</v>
      </c>
      <c r="AJ45" s="90" t="str">
        <f t="shared" si="37"/>
        <v/>
      </c>
      <c r="AK45" s="90" t="str">
        <f t="shared" si="38"/>
        <v>F2</v>
      </c>
      <c r="AN45" s="14" t="str">
        <f t="shared" si="39"/>
        <v>T-T</v>
      </c>
      <c r="AO45" s="14" t="str">
        <f t="shared" si="40"/>
        <v>T-T</v>
      </c>
      <c r="AP45" s="14" t="str">
        <f>IF(Dashboard!N45="P",IF(AP44="",1,AP44+1),"")</f>
        <v/>
      </c>
      <c r="AQ45" s="14">
        <f>IF(Dashboard!N45="B",IF(AQ44="",1,AQ44+1),"")</f>
        <v>1</v>
      </c>
      <c r="AR45" s="14" t="str">
        <f t="shared" si="41"/>
        <v>00123</v>
      </c>
      <c r="AS45" s="14" t="str">
        <f t="shared" si="42"/>
        <v>12000</v>
      </c>
      <c r="AT45" s="14" t="str">
        <f t="shared" si="43"/>
        <v>200123</v>
      </c>
      <c r="AU45" s="14" t="str">
        <f t="shared" si="44"/>
        <v>012000</v>
      </c>
      <c r="AV45" s="14" t="str">
        <f t="shared" si="45"/>
        <v>P</v>
      </c>
      <c r="AW45" s="14" t="str">
        <f t="shared" si="46"/>
        <v>BL</v>
      </c>
      <c r="AX45" s="14" t="str">
        <f t="shared" si="47"/>
        <v>F2</v>
      </c>
      <c r="AY45" s="14" t="str">
        <f t="shared" si="48"/>
        <v>BL</v>
      </c>
      <c r="AZ45" s="14" t="str">
        <f t="shared" si="49"/>
        <v>F2</v>
      </c>
      <c r="BA45" s="14" t="str">
        <f t="shared" si="50"/>
        <v>2</v>
      </c>
      <c r="BB45" s="14" t="str">
        <f t="shared" si="51"/>
        <v>2</v>
      </c>
    </row>
    <row r="46" spans="1:62" ht="15.75" thickBot="1" x14ac:dyDescent="0.3">
      <c r="A46" s="96" t="str">
        <f t="shared" si="21"/>
        <v>B2</v>
      </c>
      <c r="B46" s="38" t="str">
        <f t="shared" si="22"/>
        <v/>
      </c>
      <c r="C46" s="97" t="str">
        <f t="shared" si="23"/>
        <v/>
      </c>
      <c r="D46" s="98" t="str">
        <f t="shared" si="24"/>
        <v>B</v>
      </c>
      <c r="E46" s="99" t="str">
        <f t="shared" si="25"/>
        <v/>
      </c>
      <c r="G46" s="67" t="str">
        <f>IF(Dashboard!N46="","",Dashboard!N46)</f>
        <v/>
      </c>
      <c r="I46" s="96" t="str">
        <f t="shared" si="53"/>
        <v/>
      </c>
      <c r="J46" s="104" t="str">
        <f t="shared" si="54"/>
        <v/>
      </c>
      <c r="K46" s="105" t="str">
        <f t="shared" si="55"/>
        <v>B</v>
      </c>
      <c r="L46" s="89" t="str">
        <f t="shared" si="56"/>
        <v/>
      </c>
      <c r="M46" s="89" t="str">
        <f t="shared" si="57"/>
        <v/>
      </c>
      <c r="N46" s="162" t="str">
        <f t="shared" si="58"/>
        <v/>
      </c>
      <c r="O46" s="164" t="str">
        <f>IF(G46="","",IF(A46="NB",O45,IF(N46="",SUM($N$5:$N46)+M46,SUM($N$5:$N46))))</f>
        <v/>
      </c>
      <c r="P46" s="164" t="str">
        <f t="shared" si="13"/>
        <v/>
      </c>
      <c r="Q46" s="171" t="str">
        <f t="shared" si="14"/>
        <v/>
      </c>
      <c r="R46" s="170" t="str">
        <f t="shared" si="6"/>
        <v/>
      </c>
      <c r="S46" s="170">
        <f t="shared" si="7"/>
        <v>3</v>
      </c>
      <c r="T46" s="14" t="str">
        <f>IF(G45="","",IF(X45="R","S",IF(T45="S","C",IF(M45&gt;0,"S","C"))))</f>
        <v>S</v>
      </c>
      <c r="U46" s="14">
        <f>IF(G45="","",IF(T46="S",1,U45+1))</f>
        <v>1</v>
      </c>
      <c r="V46" s="106" t="str">
        <f>IF(G45="","",(IF(AND(E45&amp;E46="WW",OR(T45&amp;T46="SC",T45&amp;T46="CC")),"Y",IF(AND(E44&amp;E45&amp;E46="WLW",AX46&lt;&gt;"B",OR(E44&amp;E45&amp;E46="SCC",E44&amp;E45&amp;E46="CCC")),"Y","N"))))</f>
        <v>N</v>
      </c>
      <c r="W46" s="14" t="str">
        <f>IF(G45="","",IF(AND(L45&amp;L46="WW",OR(T45&amp;T46="SC",T45&amp;T46="CC")),"Y",IF(AND(L44&amp;L45&amp;L46="WLW",AZ46&lt;&gt;"B",OR(T44&amp;T45&amp;T46="SCC",T44&amp;T45&amp;T46="CCC")),"Y","N")))</f>
        <v>N</v>
      </c>
      <c r="X46" s="14" t="str">
        <f>IF(G45="","",IF(AND(M46&lt;0,U46&gt;2,M46&gt;=(2-U46)),"R","N"))</f>
        <v>N</v>
      </c>
      <c r="Y46" s="14">
        <f>IF(G45="","",IF(C46="B",1,IF(REPLACE(C46,1,1,"")="",0,REPLACE(C46,1,1,""))))</f>
        <v>0</v>
      </c>
      <c r="Z46" s="14">
        <f>IF(G45="","",IF(D46="B",1,IF(REPLACE(D46,1,1,"")="",0,REPLACE(D46,1,1,""))))</f>
        <v>1</v>
      </c>
      <c r="AA46" s="14">
        <f>IF(G45="","",IF(J46="B",1,IF(REPLACE(J46,1,1,"")="",0,REPLACE(J46,1,1,""))))</f>
        <v>0</v>
      </c>
      <c r="AB46" s="14">
        <f>IF(G45="","",IF(K46="B",1,IF(REPLACE(K46,1,1,"")="",0,REPLACE(K46,1,1,""))))</f>
        <v>1</v>
      </c>
      <c r="AC46" s="14" t="str">
        <f>IF(G45="","",IF(AO46="TG",IF(G44="P","",AZ46),AJ46))</f>
        <v/>
      </c>
      <c r="AD46" s="14" t="str">
        <f>IF(G45="","",IF(AO46="TG",IF(G44="B","",AZ46),AK46))</f>
        <v>B</v>
      </c>
      <c r="AE46" s="46" t="str">
        <f t="shared" si="15"/>
        <v/>
      </c>
      <c r="AF46" s="46" t="str">
        <f t="shared" si="16"/>
        <v/>
      </c>
      <c r="AG46" s="46" t="str">
        <f t="shared" si="17"/>
        <v/>
      </c>
      <c r="AH46" s="90" t="str">
        <f t="shared" si="35"/>
        <v/>
      </c>
      <c r="AI46" s="90" t="str">
        <f t="shared" si="36"/>
        <v>B</v>
      </c>
      <c r="AJ46" s="90" t="str">
        <f t="shared" si="37"/>
        <v/>
      </c>
      <c r="AK46" s="90" t="str">
        <f t="shared" si="38"/>
        <v>B</v>
      </c>
      <c r="AN46" s="14" t="str">
        <f t="shared" si="39"/>
        <v>T-T</v>
      </c>
      <c r="AO46" s="14" t="str">
        <f t="shared" si="40"/>
        <v>T-T</v>
      </c>
      <c r="AP46" s="14" t="str">
        <f>IF(Dashboard!N46="P",IF(AP45="",1,AP45+1),"")</f>
        <v/>
      </c>
      <c r="AQ46" s="14" t="str">
        <f>IF(Dashboard!N46="B",IF(AQ45="",1,AQ45+1),"")</f>
        <v/>
      </c>
      <c r="AR46" s="14" t="str">
        <f t="shared" si="41"/>
        <v>01230</v>
      </c>
      <c r="AS46" s="14" t="str">
        <f t="shared" si="42"/>
        <v>20001</v>
      </c>
      <c r="AT46" s="14" t="str">
        <f t="shared" si="43"/>
        <v>001230</v>
      </c>
      <c r="AU46" s="14" t="str">
        <f t="shared" si="44"/>
        <v>120001</v>
      </c>
      <c r="AV46" s="14" t="str">
        <f t="shared" si="45"/>
        <v>P</v>
      </c>
      <c r="AW46" s="14" t="str">
        <f t="shared" si="46"/>
        <v>F2W</v>
      </c>
      <c r="AX46" s="14" t="str">
        <f t="shared" si="47"/>
        <v>B</v>
      </c>
      <c r="AY46" s="14" t="str">
        <f t="shared" si="48"/>
        <v>F2W</v>
      </c>
      <c r="AZ46" s="14" t="str">
        <f t="shared" si="49"/>
        <v>B</v>
      </c>
      <c r="BA46" s="14">
        <f t="shared" si="50"/>
        <v>1</v>
      </c>
      <c r="BB46" s="14">
        <f t="shared" si="51"/>
        <v>1</v>
      </c>
    </row>
    <row r="47" spans="1:62" ht="15.75" thickBot="1" x14ac:dyDescent="0.3">
      <c r="A47" s="96" t="str">
        <f t="shared" si="21"/>
        <v/>
      </c>
      <c r="B47" s="38" t="str">
        <f t="shared" si="22"/>
        <v/>
      </c>
      <c r="C47" s="97" t="str">
        <f t="shared" si="23"/>
        <v/>
      </c>
      <c r="D47" s="98" t="str">
        <f t="shared" si="24"/>
        <v/>
      </c>
      <c r="E47" s="99" t="str">
        <f t="shared" si="25"/>
        <v/>
      </c>
      <c r="G47" s="67" t="str">
        <f>IF(Dashboard!N47="","",Dashboard!N47)</f>
        <v/>
      </c>
      <c r="I47" s="96" t="str">
        <f t="shared" si="53"/>
        <v/>
      </c>
      <c r="J47" s="104" t="str">
        <f t="shared" si="54"/>
        <v/>
      </c>
      <c r="K47" s="105" t="str">
        <f t="shared" si="55"/>
        <v/>
      </c>
      <c r="L47" s="89" t="str">
        <f t="shared" si="56"/>
        <v/>
      </c>
      <c r="M47" s="89" t="str">
        <f t="shared" si="57"/>
        <v/>
      </c>
      <c r="N47" s="162" t="str">
        <f t="shared" si="58"/>
        <v/>
      </c>
      <c r="O47" s="164" t="str">
        <f>IF(G47="","",IF(A47="NB",O46,IF(N47="",SUM($N$5:$N47)+M47,SUM($N$5:$N47))))</f>
        <v/>
      </c>
      <c r="P47" s="164" t="str">
        <f t="shared" si="13"/>
        <v/>
      </c>
      <c r="Q47" s="171" t="str">
        <f t="shared" si="14"/>
        <v/>
      </c>
      <c r="R47" s="170" t="str">
        <f t="shared" si="6"/>
        <v/>
      </c>
      <c r="S47" s="170">
        <f t="shared" si="7"/>
        <v>1</v>
      </c>
      <c r="T47" s="14" t="str">
        <f t="shared" ref="T47:T110" si="59">IF(G46="","",IF(X46="R","S",IF(T46="S","C",IF(M46&gt;0,"S","C"))))</f>
        <v/>
      </c>
      <c r="U47" s="14" t="str">
        <f t="shared" ref="U47:U110" si="60">IF(G46="","",IF(T47="S",1,U46+1))</f>
        <v/>
      </c>
      <c r="V47" s="106" t="str">
        <f t="shared" ref="V47:V110" si="61">IF(G46="","",(IF(AND(E46&amp;E47="WW",OR(T46&amp;T47="SC",T46&amp;T47="CC")),"Y",IF(AND(E45&amp;E46&amp;E47="WLW",AX47&lt;&gt;"B",OR(E45&amp;E46&amp;E47="SCC",E45&amp;E46&amp;E47="CCC")),"Y","N"))))</f>
        <v/>
      </c>
      <c r="W47" s="14" t="str">
        <f t="shared" ref="W47:W110" si="62">IF(G46="","",IF(AND(L46&amp;L47="WW",OR(T46&amp;T47="SC",T46&amp;T47="CC")),"Y",IF(AND(L45&amp;L46&amp;L47="WLW",AZ47&lt;&gt;"B",OR(T45&amp;T46&amp;T47="SCC",T45&amp;T46&amp;T47="CCC")),"Y","N")))</f>
        <v/>
      </c>
      <c r="X47" s="14" t="str">
        <f t="shared" ref="X47:X110" si="63">IF(G46="","",IF(AND(M47&lt;0,U47&gt;2,M47&gt;=(2-U47)),"R","N"))</f>
        <v/>
      </c>
      <c r="Y47" s="14" t="str">
        <f t="shared" ref="Y47:Y110" si="64">IF(G46="","",IF(C47="B",1,IF(REPLACE(C47,1,1,"")="",0,REPLACE(C47,1,1,""))))</f>
        <v/>
      </c>
      <c r="Z47" s="14" t="str">
        <f t="shared" ref="Z47:Z110" si="65">IF(G46="","",IF(D47="B",1,IF(REPLACE(D47,1,1,"")="",0,REPLACE(D47,1,1,""))))</f>
        <v/>
      </c>
      <c r="AA47" s="14" t="str">
        <f t="shared" ref="AA47:AA110" si="66">IF(G46="","",IF(J47="B",1,IF(REPLACE(J47,1,1,"")="",0,REPLACE(J47,1,1,""))))</f>
        <v/>
      </c>
      <c r="AB47" s="14" t="str">
        <f t="shared" ref="AB47:AB110" si="67">IF(G46="","",IF(K47="B",1,IF(REPLACE(K47,1,1,"")="",0,REPLACE(K47,1,1,""))))</f>
        <v/>
      </c>
      <c r="AC47" s="14" t="str">
        <f t="shared" ref="AC47:AC110" si="68">IF(G46="","",IF(AO47="TG",IF(G45="P","",AZ47),AJ47))</f>
        <v/>
      </c>
      <c r="AD47" s="14" t="str">
        <f t="shared" ref="AD47:AD110" si="69">IF(G46="","",IF(AO47="TG",IF(G45="B","",AZ47),AK47))</f>
        <v/>
      </c>
      <c r="AE47" s="46" t="str">
        <f t="shared" si="15"/>
        <v/>
      </c>
      <c r="AF47" s="46" t="str">
        <f t="shared" si="16"/>
        <v/>
      </c>
      <c r="AG47" s="46" t="str">
        <f t="shared" si="17"/>
        <v/>
      </c>
      <c r="AH47" s="90" t="str">
        <f t="shared" si="35"/>
        <v/>
      </c>
      <c r="AI47" s="90" t="str">
        <f t="shared" si="36"/>
        <v/>
      </c>
      <c r="AJ47" s="90" t="str">
        <f t="shared" si="37"/>
        <v/>
      </c>
      <c r="AK47" s="90" t="str">
        <f t="shared" si="38"/>
        <v/>
      </c>
      <c r="AN47" s="14" t="str">
        <f t="shared" si="39"/>
        <v/>
      </c>
      <c r="AO47" s="14" t="str">
        <f t="shared" si="40"/>
        <v/>
      </c>
      <c r="AP47" s="14" t="str">
        <f>IF(Dashboard!N47="P",IF(AP46="",1,AP46+1),"")</f>
        <v/>
      </c>
      <c r="AQ47" s="14" t="str">
        <f>IF(Dashboard!N47="B",IF(AQ46="",1,AQ46+1),"")</f>
        <v/>
      </c>
      <c r="AR47" s="14" t="str">
        <f t="shared" si="41"/>
        <v>12300</v>
      </c>
      <c r="AS47" s="14" t="str">
        <f t="shared" si="42"/>
        <v>00010</v>
      </c>
      <c r="AT47" s="14" t="str">
        <f t="shared" si="43"/>
        <v>012300</v>
      </c>
      <c r="AU47" s="14" t="str">
        <f t="shared" si="44"/>
        <v>200010</v>
      </c>
      <c r="AV47" s="14" t="str">
        <f t="shared" si="45"/>
        <v>P</v>
      </c>
      <c r="AW47" s="14" t="str">
        <f t="shared" si="46"/>
        <v>B</v>
      </c>
      <c r="AX47" s="14" t="str">
        <f t="shared" si="47"/>
        <v/>
      </c>
      <c r="AY47" s="14" t="str">
        <f t="shared" si="48"/>
        <v>B</v>
      </c>
      <c r="AZ47" s="14" t="str">
        <f t="shared" si="49"/>
        <v/>
      </c>
      <c r="BA47" s="14">
        <f t="shared" si="50"/>
        <v>1</v>
      </c>
      <c r="BB47" s="14">
        <f t="shared" si="51"/>
        <v>1</v>
      </c>
    </row>
    <row r="48" spans="1:62" ht="15.75" thickBot="1" x14ac:dyDescent="0.3">
      <c r="A48" s="96" t="str">
        <f t="shared" si="21"/>
        <v/>
      </c>
      <c r="B48" s="38" t="str">
        <f t="shared" si="22"/>
        <v/>
      </c>
      <c r="C48" s="97" t="str">
        <f t="shared" si="23"/>
        <v/>
      </c>
      <c r="D48" s="98" t="str">
        <f t="shared" si="24"/>
        <v/>
      </c>
      <c r="E48" s="99" t="str">
        <f t="shared" si="25"/>
        <v/>
      </c>
      <c r="G48" s="67" t="str">
        <f>IF(Dashboard!N48="","",Dashboard!N48)</f>
        <v/>
      </c>
      <c r="I48" s="96" t="str">
        <f t="shared" si="53"/>
        <v/>
      </c>
      <c r="J48" s="104" t="str">
        <f t="shared" si="54"/>
        <v/>
      </c>
      <c r="K48" s="105" t="str">
        <f t="shared" si="55"/>
        <v/>
      </c>
      <c r="L48" s="89" t="str">
        <f t="shared" si="56"/>
        <v/>
      </c>
      <c r="M48" s="89" t="str">
        <f t="shared" si="57"/>
        <v/>
      </c>
      <c r="N48" s="162" t="str">
        <f t="shared" si="58"/>
        <v/>
      </c>
      <c r="O48" s="164" t="str">
        <f>IF(G48="","",IF(A48="NB",O47,IF(N48="",SUM($N$5:$N48)+M48,SUM($N$5:$N48))))</f>
        <v/>
      </c>
      <c r="P48" s="164" t="str">
        <f t="shared" si="13"/>
        <v/>
      </c>
      <c r="Q48" s="171" t="str">
        <f t="shared" si="14"/>
        <v/>
      </c>
      <c r="R48" s="170" t="str">
        <f t="shared" si="6"/>
        <v/>
      </c>
      <c r="S48" s="170">
        <f t="shared" si="7"/>
        <v>0</v>
      </c>
      <c r="T48" s="14" t="str">
        <f t="shared" si="59"/>
        <v/>
      </c>
      <c r="U48" s="14" t="str">
        <f t="shared" si="60"/>
        <v/>
      </c>
      <c r="V48" s="106" t="str">
        <f t="shared" si="61"/>
        <v/>
      </c>
      <c r="W48" s="14" t="str">
        <f t="shared" si="62"/>
        <v/>
      </c>
      <c r="X48" s="14" t="str">
        <f t="shared" si="63"/>
        <v/>
      </c>
      <c r="Y48" s="14" t="str">
        <f t="shared" si="64"/>
        <v/>
      </c>
      <c r="Z48" s="14" t="str">
        <f t="shared" si="65"/>
        <v/>
      </c>
      <c r="AA48" s="14" t="str">
        <f t="shared" si="66"/>
        <v/>
      </c>
      <c r="AB48" s="14" t="str">
        <f t="shared" si="67"/>
        <v/>
      </c>
      <c r="AC48" s="14" t="str">
        <f t="shared" si="68"/>
        <v/>
      </c>
      <c r="AD48" s="14" t="str">
        <f t="shared" si="69"/>
        <v/>
      </c>
      <c r="AE48" s="46" t="str">
        <f t="shared" si="15"/>
        <v/>
      </c>
      <c r="AF48" s="46" t="str">
        <f t="shared" si="16"/>
        <v/>
      </c>
      <c r="AG48" s="46" t="str">
        <f t="shared" si="17"/>
        <v/>
      </c>
      <c r="AH48" s="90" t="str">
        <f t="shared" si="35"/>
        <v/>
      </c>
      <c r="AI48" s="90" t="str">
        <f t="shared" si="36"/>
        <v/>
      </c>
      <c r="AJ48" s="90" t="str">
        <f t="shared" si="37"/>
        <v/>
      </c>
      <c r="AK48" s="90" t="str">
        <f t="shared" si="38"/>
        <v/>
      </c>
      <c r="AN48" s="14" t="str">
        <f t="shared" si="39"/>
        <v/>
      </c>
      <c r="AO48" s="14" t="str">
        <f t="shared" si="40"/>
        <v/>
      </c>
      <c r="AP48" s="14" t="str">
        <f>IF(Dashboard!N48="P",IF(AP47="",1,AP47+1),"")</f>
        <v/>
      </c>
      <c r="AQ48" s="14" t="str">
        <f>IF(Dashboard!N48="B",IF(AQ47="",1,AQ47+1),"")</f>
        <v/>
      </c>
      <c r="AR48" s="14" t="str">
        <f t="shared" si="41"/>
        <v>23000</v>
      </c>
      <c r="AS48" s="14" t="str">
        <f t="shared" si="42"/>
        <v>00100</v>
      </c>
      <c r="AT48" s="14" t="str">
        <f t="shared" si="43"/>
        <v>123000</v>
      </c>
      <c r="AU48" s="14" t="str">
        <f t="shared" si="44"/>
        <v>000100</v>
      </c>
      <c r="AV48" s="14" t="str">
        <f t="shared" si="45"/>
        <v>B</v>
      </c>
      <c r="AW48" s="14" t="str">
        <f t="shared" si="46"/>
        <v/>
      </c>
      <c r="AX48" s="14" t="str">
        <f t="shared" si="47"/>
        <v/>
      </c>
      <c r="AY48" s="14" t="str">
        <f t="shared" si="48"/>
        <v/>
      </c>
      <c r="AZ48" s="14" t="str">
        <f t="shared" si="49"/>
        <v/>
      </c>
      <c r="BA48" s="14">
        <f t="shared" si="50"/>
        <v>1</v>
      </c>
      <c r="BB48" s="14">
        <f t="shared" si="51"/>
        <v>1</v>
      </c>
    </row>
    <row r="49" spans="1:54" ht="15.75" thickBot="1" x14ac:dyDescent="0.3">
      <c r="A49" s="96" t="str">
        <f t="shared" si="21"/>
        <v/>
      </c>
      <c r="B49" s="38" t="str">
        <f t="shared" si="22"/>
        <v/>
      </c>
      <c r="C49" s="97" t="str">
        <f t="shared" si="23"/>
        <v/>
      </c>
      <c r="D49" s="98" t="str">
        <f t="shared" si="24"/>
        <v/>
      </c>
      <c r="E49" s="99" t="str">
        <f t="shared" si="25"/>
        <v/>
      </c>
      <c r="G49" s="67" t="str">
        <f>IF(Dashboard!N49="","",Dashboard!N49)</f>
        <v/>
      </c>
      <c r="I49" s="96" t="str">
        <f t="shared" si="53"/>
        <v/>
      </c>
      <c r="J49" s="104" t="str">
        <f t="shared" si="54"/>
        <v/>
      </c>
      <c r="K49" s="105" t="str">
        <f t="shared" si="55"/>
        <v/>
      </c>
      <c r="L49" s="89" t="str">
        <f t="shared" si="56"/>
        <v/>
      </c>
      <c r="M49" s="89" t="str">
        <f t="shared" si="57"/>
        <v/>
      </c>
      <c r="N49" s="162" t="str">
        <f t="shared" si="58"/>
        <v/>
      </c>
      <c r="O49" s="164" t="str">
        <f>IF(G49="","",IF(A49="NB",O48,IF(N49="",SUM($N$5:$N49)+M49,SUM($N$5:$N49))))</f>
        <v/>
      </c>
      <c r="P49" s="164" t="str">
        <f t="shared" si="13"/>
        <v/>
      </c>
      <c r="Q49" s="171" t="str">
        <f t="shared" si="14"/>
        <v/>
      </c>
      <c r="R49" s="170" t="str">
        <f t="shared" si="6"/>
        <v/>
      </c>
      <c r="S49" s="170">
        <f t="shared" si="7"/>
        <v>0</v>
      </c>
      <c r="T49" s="14" t="str">
        <f t="shared" si="59"/>
        <v/>
      </c>
      <c r="U49" s="14" t="str">
        <f t="shared" si="60"/>
        <v/>
      </c>
      <c r="V49" s="106" t="str">
        <f t="shared" si="61"/>
        <v/>
      </c>
      <c r="W49" s="14" t="str">
        <f t="shared" si="62"/>
        <v/>
      </c>
      <c r="X49" s="14" t="str">
        <f t="shared" si="63"/>
        <v/>
      </c>
      <c r="Y49" s="14" t="str">
        <f t="shared" si="64"/>
        <v/>
      </c>
      <c r="Z49" s="14" t="str">
        <f t="shared" si="65"/>
        <v/>
      </c>
      <c r="AA49" s="14" t="str">
        <f t="shared" si="66"/>
        <v/>
      </c>
      <c r="AB49" s="14" t="str">
        <f t="shared" si="67"/>
        <v/>
      </c>
      <c r="AC49" s="14" t="str">
        <f t="shared" si="68"/>
        <v/>
      </c>
      <c r="AD49" s="14" t="str">
        <f t="shared" si="69"/>
        <v/>
      </c>
      <c r="AE49" s="46" t="str">
        <f t="shared" si="15"/>
        <v/>
      </c>
      <c r="AF49" s="46" t="str">
        <f t="shared" si="16"/>
        <v/>
      </c>
      <c r="AG49" s="46" t="str">
        <f t="shared" si="17"/>
        <v/>
      </c>
      <c r="AH49" s="90" t="str">
        <f t="shared" si="35"/>
        <v/>
      </c>
      <c r="AI49" s="90" t="str">
        <f t="shared" si="36"/>
        <v/>
      </c>
      <c r="AJ49" s="90" t="str">
        <f t="shared" si="37"/>
        <v/>
      </c>
      <c r="AK49" s="90" t="str">
        <f t="shared" si="38"/>
        <v/>
      </c>
      <c r="AN49" s="14" t="str">
        <f t="shared" si="39"/>
        <v/>
      </c>
      <c r="AO49" s="14" t="str">
        <f t="shared" si="40"/>
        <v/>
      </c>
      <c r="AP49" s="14" t="str">
        <f>IF(Dashboard!N49="P",IF(AP48="",1,AP48+1),"")</f>
        <v/>
      </c>
      <c r="AQ49" s="14" t="str">
        <f>IF(Dashboard!N49="B",IF(AQ48="",1,AQ48+1),"")</f>
        <v/>
      </c>
      <c r="AR49" s="14" t="str">
        <f t="shared" si="41"/>
        <v>30000</v>
      </c>
      <c r="AS49" s="14" t="str">
        <f t="shared" si="42"/>
        <v>01000</v>
      </c>
      <c r="AT49" s="14" t="str">
        <f t="shared" si="43"/>
        <v>230000</v>
      </c>
      <c r="AU49" s="14" t="str">
        <f t="shared" si="44"/>
        <v>001000</v>
      </c>
      <c r="AV49" s="14" t="str">
        <f t="shared" si="45"/>
        <v>B</v>
      </c>
      <c r="AW49" s="14" t="str">
        <f t="shared" si="46"/>
        <v/>
      </c>
      <c r="AX49" s="14" t="str">
        <f t="shared" si="47"/>
        <v/>
      </c>
      <c r="AY49" s="14" t="str">
        <f t="shared" si="48"/>
        <v/>
      </c>
      <c r="AZ49" s="14" t="str">
        <f t="shared" si="49"/>
        <v/>
      </c>
      <c r="BA49" s="14">
        <f t="shared" si="50"/>
        <v>1</v>
      </c>
      <c r="BB49" s="14">
        <f t="shared" si="51"/>
        <v>1</v>
      </c>
    </row>
    <row r="50" spans="1:54" ht="15.75" thickBot="1" x14ac:dyDescent="0.3">
      <c r="A50" s="96" t="str">
        <f t="shared" si="21"/>
        <v/>
      </c>
      <c r="B50" s="38" t="str">
        <f t="shared" si="22"/>
        <v/>
      </c>
      <c r="C50" s="97" t="str">
        <f t="shared" si="23"/>
        <v/>
      </c>
      <c r="D50" s="98" t="str">
        <f t="shared" si="24"/>
        <v/>
      </c>
      <c r="E50" s="99" t="str">
        <f t="shared" si="25"/>
        <v/>
      </c>
      <c r="G50" s="67" t="str">
        <f>IF(Dashboard!N50="","",Dashboard!N50)</f>
        <v/>
      </c>
      <c r="I50" s="96" t="str">
        <f t="shared" si="53"/>
        <v/>
      </c>
      <c r="J50" s="104" t="str">
        <f t="shared" si="54"/>
        <v/>
      </c>
      <c r="K50" s="105" t="str">
        <f t="shared" si="55"/>
        <v/>
      </c>
      <c r="L50" s="89" t="str">
        <f t="shared" si="56"/>
        <v/>
      </c>
      <c r="M50" s="89" t="str">
        <f t="shared" si="57"/>
        <v/>
      </c>
      <c r="N50" s="162" t="str">
        <f t="shared" si="58"/>
        <v/>
      </c>
      <c r="O50" s="164" t="str">
        <f>IF(G50="","",IF(A50="NB",O49,IF(N50="",SUM($N$5:$N50)+M50,SUM($N$5:$N50))))</f>
        <v/>
      </c>
      <c r="P50" s="164" t="str">
        <f t="shared" si="13"/>
        <v/>
      </c>
      <c r="Q50" s="171" t="str">
        <f t="shared" si="14"/>
        <v/>
      </c>
      <c r="R50" s="170" t="str">
        <f t="shared" si="6"/>
        <v/>
      </c>
      <c r="S50" s="170">
        <f t="shared" si="7"/>
        <v>0</v>
      </c>
      <c r="T50" s="14" t="str">
        <f t="shared" si="59"/>
        <v/>
      </c>
      <c r="U50" s="14" t="str">
        <f t="shared" si="60"/>
        <v/>
      </c>
      <c r="V50" s="106" t="str">
        <f t="shared" si="61"/>
        <v/>
      </c>
      <c r="W50" s="14" t="str">
        <f t="shared" si="62"/>
        <v/>
      </c>
      <c r="X50" s="14" t="str">
        <f t="shared" si="63"/>
        <v/>
      </c>
      <c r="Y50" s="14" t="str">
        <f t="shared" si="64"/>
        <v/>
      </c>
      <c r="Z50" s="14" t="str">
        <f t="shared" si="65"/>
        <v/>
      </c>
      <c r="AA50" s="14" t="str">
        <f t="shared" si="66"/>
        <v/>
      </c>
      <c r="AB50" s="14" t="str">
        <f t="shared" si="67"/>
        <v/>
      </c>
      <c r="AC50" s="14" t="str">
        <f t="shared" si="68"/>
        <v/>
      </c>
      <c r="AD50" s="14" t="str">
        <f t="shared" si="69"/>
        <v/>
      </c>
      <c r="AE50" s="46" t="str">
        <f t="shared" si="15"/>
        <v/>
      </c>
      <c r="AF50" s="46" t="str">
        <f t="shared" si="16"/>
        <v/>
      </c>
      <c r="AG50" s="46" t="str">
        <f t="shared" si="17"/>
        <v/>
      </c>
      <c r="AH50" s="90" t="str">
        <f t="shared" si="35"/>
        <v/>
      </c>
      <c r="AI50" s="90" t="str">
        <f t="shared" si="36"/>
        <v/>
      </c>
      <c r="AJ50" s="90" t="str">
        <f t="shared" si="37"/>
        <v/>
      </c>
      <c r="AK50" s="90" t="str">
        <f t="shared" si="38"/>
        <v/>
      </c>
      <c r="AN50" s="14" t="str">
        <f t="shared" si="39"/>
        <v/>
      </c>
      <c r="AO50" s="14" t="str">
        <f t="shared" si="40"/>
        <v/>
      </c>
      <c r="AP50" s="14" t="str">
        <f>IF(Dashboard!N50="P",IF(AP49="",1,AP49+1),"")</f>
        <v/>
      </c>
      <c r="AQ50" s="14" t="str">
        <f>IF(Dashboard!N50="B",IF(AQ49="",1,AQ49+1),"")</f>
        <v/>
      </c>
      <c r="AR50" s="14" t="str">
        <f t="shared" si="41"/>
        <v>00000</v>
      </c>
      <c r="AS50" s="14" t="str">
        <f t="shared" si="42"/>
        <v>10000</v>
      </c>
      <c r="AT50" s="14" t="str">
        <f t="shared" si="43"/>
        <v>300000</v>
      </c>
      <c r="AU50" s="14" t="str">
        <f t="shared" si="44"/>
        <v>010000</v>
      </c>
      <c r="AV50" s="14" t="str">
        <f t="shared" si="45"/>
        <v>B</v>
      </c>
      <c r="AW50" s="14" t="str">
        <f t="shared" si="46"/>
        <v/>
      </c>
      <c r="AX50" s="14" t="str">
        <f t="shared" si="47"/>
        <v/>
      </c>
      <c r="AY50" s="14" t="str">
        <f t="shared" si="48"/>
        <v/>
      </c>
      <c r="AZ50" s="14" t="str">
        <f t="shared" si="49"/>
        <v/>
      </c>
      <c r="BA50" s="14">
        <f t="shared" si="50"/>
        <v>1</v>
      </c>
      <c r="BB50" s="14">
        <f t="shared" si="51"/>
        <v>1</v>
      </c>
    </row>
    <row r="51" spans="1:54" ht="15.75" thickBot="1" x14ac:dyDescent="0.3">
      <c r="A51" s="96" t="str">
        <f t="shared" si="21"/>
        <v/>
      </c>
      <c r="B51" s="38" t="str">
        <f t="shared" si="22"/>
        <v/>
      </c>
      <c r="C51" s="97" t="str">
        <f t="shared" si="23"/>
        <v/>
      </c>
      <c r="D51" s="98" t="str">
        <f t="shared" si="24"/>
        <v/>
      </c>
      <c r="E51" s="99" t="str">
        <f t="shared" si="25"/>
        <v/>
      </c>
      <c r="G51" s="67" t="str">
        <f>IF(Dashboard!N51="","",Dashboard!N51)</f>
        <v/>
      </c>
      <c r="I51" s="96" t="str">
        <f t="shared" si="53"/>
        <v/>
      </c>
      <c r="J51" s="104" t="str">
        <f t="shared" si="54"/>
        <v/>
      </c>
      <c r="K51" s="105" t="str">
        <f t="shared" si="55"/>
        <v/>
      </c>
      <c r="L51" s="89" t="str">
        <f t="shared" si="56"/>
        <v/>
      </c>
      <c r="M51" s="89" t="str">
        <f t="shared" si="57"/>
        <v/>
      </c>
      <c r="N51" s="162" t="str">
        <f t="shared" si="58"/>
        <v/>
      </c>
      <c r="O51" s="164" t="str">
        <f>IF(G51="","",IF(A51="NB",O50,IF(N51="",SUM($N$5:$N51)+M51,SUM($N$5:$N51))))</f>
        <v/>
      </c>
      <c r="P51" s="164" t="str">
        <f t="shared" si="13"/>
        <v/>
      </c>
      <c r="Q51" s="171" t="str">
        <f t="shared" si="14"/>
        <v/>
      </c>
      <c r="R51" s="170" t="str">
        <f t="shared" si="6"/>
        <v/>
      </c>
      <c r="S51" s="170">
        <f t="shared" si="7"/>
        <v>0</v>
      </c>
      <c r="T51" s="14" t="str">
        <f t="shared" si="59"/>
        <v/>
      </c>
      <c r="U51" s="14" t="str">
        <f t="shared" si="60"/>
        <v/>
      </c>
      <c r="V51" s="106" t="str">
        <f t="shared" si="61"/>
        <v/>
      </c>
      <c r="W51" s="14" t="str">
        <f t="shared" si="62"/>
        <v/>
      </c>
      <c r="X51" s="14" t="str">
        <f t="shared" si="63"/>
        <v/>
      </c>
      <c r="Y51" s="14" t="str">
        <f t="shared" si="64"/>
        <v/>
      </c>
      <c r="Z51" s="14" t="str">
        <f t="shared" si="65"/>
        <v/>
      </c>
      <c r="AA51" s="14" t="str">
        <f t="shared" si="66"/>
        <v/>
      </c>
      <c r="AB51" s="14" t="str">
        <f t="shared" si="67"/>
        <v/>
      </c>
      <c r="AC51" s="14" t="str">
        <f t="shared" si="68"/>
        <v/>
      </c>
      <c r="AD51" s="14" t="str">
        <f t="shared" si="69"/>
        <v/>
      </c>
      <c r="AE51" s="46" t="str">
        <f t="shared" si="15"/>
        <v/>
      </c>
      <c r="AF51" s="46" t="str">
        <f t="shared" si="16"/>
        <v/>
      </c>
      <c r="AG51" s="46" t="str">
        <f t="shared" si="17"/>
        <v/>
      </c>
      <c r="AH51" s="90" t="str">
        <f t="shared" si="35"/>
        <v/>
      </c>
      <c r="AI51" s="90" t="str">
        <f t="shared" si="36"/>
        <v/>
      </c>
      <c r="AJ51" s="90" t="str">
        <f t="shared" si="37"/>
        <v/>
      </c>
      <c r="AK51" s="90" t="str">
        <f t="shared" si="38"/>
        <v/>
      </c>
      <c r="AN51" s="14" t="str">
        <f t="shared" si="39"/>
        <v/>
      </c>
      <c r="AO51" s="14" t="str">
        <f t="shared" si="40"/>
        <v/>
      </c>
      <c r="AP51" s="14" t="str">
        <f>IF(Dashboard!N51="P",IF(AP50="",1,AP50+1),"")</f>
        <v/>
      </c>
      <c r="AQ51" s="14" t="str">
        <f>IF(Dashboard!N51="B",IF(AQ50="",1,AQ50+1),"")</f>
        <v/>
      </c>
      <c r="AR51" s="14" t="str">
        <f t="shared" si="41"/>
        <v>00000</v>
      </c>
      <c r="AS51" s="14" t="str">
        <f t="shared" si="42"/>
        <v>00000</v>
      </c>
      <c r="AT51" s="14" t="str">
        <f t="shared" si="43"/>
        <v>000000</v>
      </c>
      <c r="AU51" s="14" t="str">
        <f t="shared" si="44"/>
        <v>100000</v>
      </c>
      <c r="AV51" s="14" t="str">
        <f t="shared" si="45"/>
        <v>B</v>
      </c>
      <c r="AW51" s="14" t="str">
        <f t="shared" si="46"/>
        <v/>
      </c>
      <c r="AX51" s="14" t="str">
        <f t="shared" si="47"/>
        <v/>
      </c>
      <c r="AY51" s="14" t="str">
        <f t="shared" si="48"/>
        <v/>
      </c>
      <c r="AZ51" s="14" t="str">
        <f t="shared" si="49"/>
        <v/>
      </c>
      <c r="BA51" s="14">
        <f t="shared" si="50"/>
        <v>1</v>
      </c>
      <c r="BB51" s="14">
        <f t="shared" si="51"/>
        <v>1</v>
      </c>
    </row>
    <row r="52" spans="1:54" ht="15.75" thickBot="1" x14ac:dyDescent="0.3">
      <c r="A52" s="96" t="str">
        <f t="shared" si="21"/>
        <v/>
      </c>
      <c r="B52" s="38" t="str">
        <f t="shared" si="22"/>
        <v/>
      </c>
      <c r="C52" s="97" t="str">
        <f t="shared" si="23"/>
        <v/>
      </c>
      <c r="D52" s="98" t="str">
        <f t="shared" si="24"/>
        <v/>
      </c>
      <c r="E52" s="99" t="str">
        <f t="shared" si="25"/>
        <v/>
      </c>
      <c r="G52" s="67" t="str">
        <f>IF(Dashboard!N52="","",Dashboard!N52)</f>
        <v/>
      </c>
      <c r="I52" s="96" t="str">
        <f t="shared" si="53"/>
        <v/>
      </c>
      <c r="J52" s="104" t="str">
        <f t="shared" si="54"/>
        <v/>
      </c>
      <c r="K52" s="105" t="str">
        <f t="shared" si="55"/>
        <v/>
      </c>
      <c r="L52" s="89" t="str">
        <f t="shared" si="56"/>
        <v/>
      </c>
      <c r="M52" s="89" t="str">
        <f t="shared" si="57"/>
        <v/>
      </c>
      <c r="N52" s="162" t="str">
        <f t="shared" si="58"/>
        <v/>
      </c>
      <c r="O52" s="164" t="str">
        <f>IF(G52="","",IF(A52="NB",O51,IF(N52="",SUM($N$5:$N52)+M52,SUM($N$5:$N52))))</f>
        <v/>
      </c>
      <c r="P52" s="164" t="str">
        <f t="shared" si="13"/>
        <v/>
      </c>
      <c r="Q52" s="171" t="str">
        <f t="shared" si="14"/>
        <v/>
      </c>
      <c r="R52" s="170" t="str">
        <f t="shared" si="6"/>
        <v/>
      </c>
      <c r="S52" s="170">
        <f t="shared" si="7"/>
        <v>0</v>
      </c>
      <c r="T52" s="14" t="str">
        <f t="shared" si="59"/>
        <v/>
      </c>
      <c r="U52" s="14" t="str">
        <f t="shared" si="60"/>
        <v/>
      </c>
      <c r="V52" s="106" t="str">
        <f t="shared" si="61"/>
        <v/>
      </c>
      <c r="W52" s="14" t="str">
        <f t="shared" si="62"/>
        <v/>
      </c>
      <c r="X52" s="14" t="str">
        <f t="shared" si="63"/>
        <v/>
      </c>
      <c r="Y52" s="14" t="str">
        <f t="shared" si="64"/>
        <v/>
      </c>
      <c r="Z52" s="14" t="str">
        <f t="shared" si="65"/>
        <v/>
      </c>
      <c r="AA52" s="14" t="str">
        <f t="shared" si="66"/>
        <v/>
      </c>
      <c r="AB52" s="14" t="str">
        <f t="shared" si="67"/>
        <v/>
      </c>
      <c r="AC52" s="14" t="str">
        <f t="shared" si="68"/>
        <v/>
      </c>
      <c r="AD52" s="14" t="str">
        <f t="shared" si="69"/>
        <v/>
      </c>
      <c r="AE52" s="46" t="str">
        <f t="shared" si="15"/>
        <v/>
      </c>
      <c r="AF52" s="46" t="str">
        <f t="shared" si="16"/>
        <v/>
      </c>
      <c r="AG52" s="46" t="str">
        <f t="shared" si="17"/>
        <v/>
      </c>
      <c r="AH52" s="90" t="str">
        <f t="shared" si="35"/>
        <v/>
      </c>
      <c r="AI52" s="90" t="str">
        <f t="shared" si="36"/>
        <v/>
      </c>
      <c r="AJ52" s="90" t="str">
        <f t="shared" si="37"/>
        <v/>
      </c>
      <c r="AK52" s="90" t="str">
        <f t="shared" si="38"/>
        <v/>
      </c>
      <c r="AN52" s="14" t="str">
        <f t="shared" si="39"/>
        <v/>
      </c>
      <c r="AO52" s="14" t="str">
        <f t="shared" si="40"/>
        <v/>
      </c>
      <c r="AP52" s="14" t="str">
        <f>IF(Dashboard!N52="P",IF(AP51="",1,AP51+1),"")</f>
        <v/>
      </c>
      <c r="AQ52" s="14" t="str">
        <f>IF(Dashboard!N52="B",IF(AQ51="",1,AQ51+1),"")</f>
        <v/>
      </c>
      <c r="AR52" s="14" t="str">
        <f t="shared" si="41"/>
        <v>00000</v>
      </c>
      <c r="AS52" s="14" t="str">
        <f t="shared" si="42"/>
        <v>00000</v>
      </c>
      <c r="AT52" s="14" t="str">
        <f t="shared" si="43"/>
        <v>000000</v>
      </c>
      <c r="AU52" s="14" t="str">
        <f t="shared" si="44"/>
        <v>000000</v>
      </c>
      <c r="AV52" s="14" t="str">
        <f t="shared" si="45"/>
        <v>B</v>
      </c>
      <c r="AW52" s="14" t="str">
        <f t="shared" si="46"/>
        <v/>
      </c>
      <c r="AX52" s="14" t="str">
        <f t="shared" si="47"/>
        <v/>
      </c>
      <c r="AY52" s="14" t="str">
        <f t="shared" si="48"/>
        <v/>
      </c>
      <c r="AZ52" s="14" t="str">
        <f t="shared" si="49"/>
        <v/>
      </c>
      <c r="BA52" s="14">
        <f t="shared" si="50"/>
        <v>1</v>
      </c>
      <c r="BB52" s="14">
        <f t="shared" si="51"/>
        <v>1</v>
      </c>
    </row>
    <row r="53" spans="1:54" ht="15.75" thickBot="1" x14ac:dyDescent="0.3">
      <c r="A53" s="96" t="str">
        <f t="shared" si="21"/>
        <v/>
      </c>
      <c r="B53" s="38" t="str">
        <f t="shared" si="22"/>
        <v/>
      </c>
      <c r="C53" s="97" t="str">
        <f t="shared" si="23"/>
        <v/>
      </c>
      <c r="D53" s="98" t="str">
        <f t="shared" si="24"/>
        <v/>
      </c>
      <c r="E53" s="99" t="str">
        <f t="shared" si="25"/>
        <v/>
      </c>
      <c r="G53" s="67" t="str">
        <f>IF(Dashboard!N53="","",Dashboard!N53)</f>
        <v/>
      </c>
      <c r="I53" s="96" t="str">
        <f t="shared" si="53"/>
        <v/>
      </c>
      <c r="J53" s="104" t="str">
        <f t="shared" si="54"/>
        <v/>
      </c>
      <c r="K53" s="105" t="str">
        <f t="shared" si="55"/>
        <v/>
      </c>
      <c r="L53" s="89" t="str">
        <f t="shared" si="56"/>
        <v/>
      </c>
      <c r="M53" s="89" t="str">
        <f t="shared" si="57"/>
        <v/>
      </c>
      <c r="N53" s="162" t="str">
        <f t="shared" si="58"/>
        <v/>
      </c>
      <c r="O53" s="164" t="str">
        <f>IF(G53="","",IF(A53="NB",O52,IF(N53="",SUM($N$5:$N53)+M53,SUM($N$5:$N53))))</f>
        <v/>
      </c>
      <c r="P53" s="164" t="str">
        <f t="shared" si="13"/>
        <v/>
      </c>
      <c r="Q53" s="171" t="str">
        <f t="shared" si="14"/>
        <v/>
      </c>
      <c r="R53" s="170" t="str">
        <f t="shared" si="6"/>
        <v/>
      </c>
      <c r="S53" s="170">
        <f t="shared" si="7"/>
        <v>0</v>
      </c>
      <c r="T53" s="14" t="str">
        <f t="shared" si="59"/>
        <v/>
      </c>
      <c r="U53" s="14" t="str">
        <f t="shared" si="60"/>
        <v/>
      </c>
      <c r="V53" s="106" t="str">
        <f t="shared" si="61"/>
        <v/>
      </c>
      <c r="W53" s="14" t="str">
        <f t="shared" si="62"/>
        <v/>
      </c>
      <c r="X53" s="14" t="str">
        <f t="shared" si="63"/>
        <v/>
      </c>
      <c r="Y53" s="14" t="str">
        <f t="shared" si="64"/>
        <v/>
      </c>
      <c r="Z53" s="14" t="str">
        <f t="shared" si="65"/>
        <v/>
      </c>
      <c r="AA53" s="14" t="str">
        <f t="shared" si="66"/>
        <v/>
      </c>
      <c r="AB53" s="14" t="str">
        <f t="shared" si="67"/>
        <v/>
      </c>
      <c r="AC53" s="14" t="str">
        <f t="shared" si="68"/>
        <v/>
      </c>
      <c r="AD53" s="14" t="str">
        <f t="shared" si="69"/>
        <v/>
      </c>
      <c r="AE53" s="46" t="str">
        <f t="shared" si="15"/>
        <v/>
      </c>
      <c r="AF53" s="46" t="str">
        <f t="shared" si="16"/>
        <v/>
      </c>
      <c r="AG53" s="46" t="str">
        <f t="shared" si="17"/>
        <v/>
      </c>
      <c r="AH53" s="90" t="str">
        <f t="shared" si="35"/>
        <v/>
      </c>
      <c r="AI53" s="90" t="str">
        <f t="shared" si="36"/>
        <v/>
      </c>
      <c r="AJ53" s="90" t="str">
        <f t="shared" si="37"/>
        <v/>
      </c>
      <c r="AK53" s="90" t="str">
        <f t="shared" si="38"/>
        <v/>
      </c>
      <c r="AN53" s="14" t="str">
        <f t="shared" si="39"/>
        <v/>
      </c>
      <c r="AO53" s="14" t="str">
        <f t="shared" si="40"/>
        <v/>
      </c>
      <c r="AP53" s="14" t="str">
        <f>IF(Dashboard!N53="P",IF(AP52="",1,AP52+1),"")</f>
        <v/>
      </c>
      <c r="AQ53" s="14" t="str">
        <f>IF(Dashboard!N53="B",IF(AQ52="",1,AQ52+1),"")</f>
        <v/>
      </c>
      <c r="AR53" s="14" t="str">
        <f t="shared" si="41"/>
        <v>00000</v>
      </c>
      <c r="AS53" s="14" t="str">
        <f t="shared" si="42"/>
        <v>00000</v>
      </c>
      <c r="AT53" s="14" t="str">
        <f t="shared" si="43"/>
        <v>000000</v>
      </c>
      <c r="AU53" s="14" t="str">
        <f t="shared" si="44"/>
        <v>000000</v>
      </c>
      <c r="AV53" s="14" t="str">
        <f t="shared" si="45"/>
        <v>B</v>
      </c>
      <c r="AW53" s="14" t="str">
        <f t="shared" si="46"/>
        <v/>
      </c>
      <c r="AX53" s="14" t="str">
        <f t="shared" si="47"/>
        <v/>
      </c>
      <c r="AY53" s="14" t="str">
        <f t="shared" si="48"/>
        <v/>
      </c>
      <c r="AZ53" s="14" t="str">
        <f t="shared" si="49"/>
        <v/>
      </c>
      <c r="BA53" s="14">
        <f t="shared" si="50"/>
        <v>1</v>
      </c>
      <c r="BB53" s="14">
        <f t="shared" si="51"/>
        <v>1</v>
      </c>
    </row>
    <row r="54" spans="1:54" ht="15.75" thickBot="1" x14ac:dyDescent="0.3">
      <c r="A54" s="96" t="str">
        <f t="shared" si="21"/>
        <v/>
      </c>
      <c r="B54" s="38" t="str">
        <f t="shared" si="22"/>
        <v/>
      </c>
      <c r="C54" s="97" t="str">
        <f t="shared" si="23"/>
        <v/>
      </c>
      <c r="D54" s="98" t="str">
        <f t="shared" si="24"/>
        <v/>
      </c>
      <c r="E54" s="99" t="str">
        <f t="shared" si="25"/>
        <v/>
      </c>
      <c r="G54" s="67" t="str">
        <f>IF(Dashboard!N54="","",Dashboard!N54)</f>
        <v/>
      </c>
      <c r="I54" s="96" t="str">
        <f t="shared" si="53"/>
        <v/>
      </c>
      <c r="J54" s="104" t="str">
        <f t="shared" si="54"/>
        <v/>
      </c>
      <c r="K54" s="105" t="str">
        <f t="shared" si="55"/>
        <v/>
      </c>
      <c r="L54" s="89" t="str">
        <f t="shared" si="56"/>
        <v/>
      </c>
      <c r="M54" s="89" t="str">
        <f t="shared" si="57"/>
        <v/>
      </c>
      <c r="N54" s="162" t="str">
        <f t="shared" si="58"/>
        <v/>
      </c>
      <c r="O54" s="164" t="str">
        <f>IF(G54="","",IF(A54="NB",O53,IF(N54="",SUM($N$5:$N54)+M54,SUM($N$5:$N54))))</f>
        <v/>
      </c>
      <c r="P54" s="164" t="str">
        <f t="shared" si="13"/>
        <v/>
      </c>
      <c r="Q54" s="171" t="str">
        <f t="shared" si="14"/>
        <v/>
      </c>
      <c r="R54" s="170" t="str">
        <f t="shared" si="6"/>
        <v/>
      </c>
      <c r="S54" s="170">
        <f t="shared" si="7"/>
        <v>0</v>
      </c>
      <c r="T54" s="14" t="str">
        <f t="shared" si="59"/>
        <v/>
      </c>
      <c r="U54" s="14" t="str">
        <f t="shared" si="60"/>
        <v/>
      </c>
      <c r="V54" s="106" t="str">
        <f t="shared" si="61"/>
        <v/>
      </c>
      <c r="W54" s="14" t="str">
        <f t="shared" si="62"/>
        <v/>
      </c>
      <c r="X54" s="14" t="str">
        <f t="shared" si="63"/>
        <v/>
      </c>
      <c r="Y54" s="14" t="str">
        <f t="shared" si="64"/>
        <v/>
      </c>
      <c r="Z54" s="14" t="str">
        <f t="shared" si="65"/>
        <v/>
      </c>
      <c r="AA54" s="14" t="str">
        <f t="shared" si="66"/>
        <v/>
      </c>
      <c r="AB54" s="14" t="str">
        <f t="shared" si="67"/>
        <v/>
      </c>
      <c r="AC54" s="14" t="str">
        <f t="shared" si="68"/>
        <v/>
      </c>
      <c r="AD54" s="14" t="str">
        <f t="shared" si="69"/>
        <v/>
      </c>
      <c r="AE54" s="46" t="str">
        <f t="shared" si="15"/>
        <v/>
      </c>
      <c r="AF54" s="46" t="str">
        <f t="shared" si="16"/>
        <v/>
      </c>
      <c r="AG54" s="46" t="str">
        <f t="shared" si="17"/>
        <v/>
      </c>
      <c r="AH54" s="90" t="str">
        <f t="shared" si="35"/>
        <v/>
      </c>
      <c r="AI54" s="90" t="str">
        <f t="shared" si="36"/>
        <v/>
      </c>
      <c r="AJ54" s="90" t="str">
        <f t="shared" si="37"/>
        <v/>
      </c>
      <c r="AK54" s="90" t="str">
        <f t="shared" si="38"/>
        <v/>
      </c>
      <c r="AN54" s="14" t="str">
        <f t="shared" si="39"/>
        <v/>
      </c>
      <c r="AO54" s="14" t="str">
        <f t="shared" si="40"/>
        <v/>
      </c>
      <c r="AP54" s="14" t="str">
        <f>IF(Dashboard!N54="P",IF(AP53="",1,AP53+1),"")</f>
        <v/>
      </c>
      <c r="AQ54" s="14" t="str">
        <f>IF(Dashboard!N54="B",IF(AQ53="",1,AQ53+1),"")</f>
        <v/>
      </c>
      <c r="AR54" s="14" t="str">
        <f t="shared" si="41"/>
        <v>00000</v>
      </c>
      <c r="AS54" s="14" t="str">
        <f t="shared" si="42"/>
        <v>00000</v>
      </c>
      <c r="AT54" s="14" t="str">
        <f t="shared" si="43"/>
        <v>000000</v>
      </c>
      <c r="AU54" s="14" t="str">
        <f t="shared" si="44"/>
        <v>000000</v>
      </c>
      <c r="AV54" s="14" t="str">
        <f t="shared" si="45"/>
        <v>B</v>
      </c>
      <c r="AW54" s="14" t="str">
        <f t="shared" si="46"/>
        <v/>
      </c>
      <c r="AX54" s="14" t="str">
        <f t="shared" si="47"/>
        <v/>
      </c>
      <c r="AY54" s="14" t="str">
        <f t="shared" si="48"/>
        <v/>
      </c>
      <c r="AZ54" s="14" t="str">
        <f t="shared" si="49"/>
        <v/>
      </c>
      <c r="BA54" s="14">
        <f t="shared" si="50"/>
        <v>1</v>
      </c>
      <c r="BB54" s="14">
        <f t="shared" si="51"/>
        <v>1</v>
      </c>
    </row>
    <row r="55" spans="1:54" ht="15.75" thickBot="1" x14ac:dyDescent="0.3">
      <c r="A55" s="96" t="str">
        <f t="shared" si="21"/>
        <v/>
      </c>
      <c r="B55" s="38" t="str">
        <f t="shared" si="22"/>
        <v/>
      </c>
      <c r="C55" s="97" t="str">
        <f t="shared" si="23"/>
        <v/>
      </c>
      <c r="D55" s="98" t="str">
        <f t="shared" si="24"/>
        <v/>
      </c>
      <c r="E55" s="99" t="str">
        <f t="shared" si="25"/>
        <v/>
      </c>
      <c r="G55" s="67" t="str">
        <f>IF(Dashboard!N55="","",Dashboard!N55)</f>
        <v/>
      </c>
      <c r="I55" s="96" t="str">
        <f t="shared" si="53"/>
        <v/>
      </c>
      <c r="J55" s="104" t="str">
        <f t="shared" si="54"/>
        <v/>
      </c>
      <c r="K55" s="105" t="str">
        <f t="shared" si="55"/>
        <v/>
      </c>
      <c r="L55" s="89" t="str">
        <f t="shared" si="56"/>
        <v/>
      </c>
      <c r="M55" s="89" t="str">
        <f t="shared" si="57"/>
        <v/>
      </c>
      <c r="N55" s="162" t="str">
        <f t="shared" si="58"/>
        <v/>
      </c>
      <c r="O55" s="164" t="str">
        <f>IF(G55="","",IF(A55="NB",O54,IF(N55="",SUM($N$5:$N55)+M55,SUM($N$5:$N55))))</f>
        <v/>
      </c>
      <c r="P55" s="164" t="str">
        <f t="shared" si="13"/>
        <v/>
      </c>
      <c r="Q55" s="171" t="str">
        <f t="shared" si="14"/>
        <v/>
      </c>
      <c r="R55" s="170" t="str">
        <f t="shared" si="6"/>
        <v/>
      </c>
      <c r="S55" s="170">
        <f t="shared" si="7"/>
        <v>0</v>
      </c>
      <c r="T55" s="14" t="str">
        <f t="shared" si="59"/>
        <v/>
      </c>
      <c r="U55" s="14" t="str">
        <f t="shared" si="60"/>
        <v/>
      </c>
      <c r="V55" s="106" t="str">
        <f t="shared" si="61"/>
        <v/>
      </c>
      <c r="W55" s="14" t="str">
        <f t="shared" si="62"/>
        <v/>
      </c>
      <c r="X55" s="14" t="str">
        <f t="shared" si="63"/>
        <v/>
      </c>
      <c r="Y55" s="14" t="str">
        <f t="shared" si="64"/>
        <v/>
      </c>
      <c r="Z55" s="14" t="str">
        <f t="shared" si="65"/>
        <v/>
      </c>
      <c r="AA55" s="14" t="str">
        <f t="shared" si="66"/>
        <v/>
      </c>
      <c r="AB55" s="14" t="str">
        <f t="shared" si="67"/>
        <v/>
      </c>
      <c r="AC55" s="14" t="str">
        <f t="shared" si="68"/>
        <v/>
      </c>
      <c r="AD55" s="14" t="str">
        <f t="shared" si="69"/>
        <v/>
      </c>
      <c r="AE55" s="46" t="str">
        <f t="shared" si="15"/>
        <v/>
      </c>
      <c r="AF55" s="46" t="str">
        <f t="shared" si="16"/>
        <v/>
      </c>
      <c r="AG55" s="46" t="str">
        <f t="shared" si="17"/>
        <v/>
      </c>
      <c r="AH55" s="90" t="str">
        <f t="shared" si="35"/>
        <v/>
      </c>
      <c r="AI55" s="90" t="str">
        <f t="shared" si="36"/>
        <v/>
      </c>
      <c r="AJ55" s="90" t="str">
        <f t="shared" si="37"/>
        <v/>
      </c>
      <c r="AK55" s="90" t="str">
        <f t="shared" si="38"/>
        <v/>
      </c>
      <c r="AN55" s="14" t="str">
        <f t="shared" si="39"/>
        <v/>
      </c>
      <c r="AO55" s="14" t="str">
        <f t="shared" si="40"/>
        <v/>
      </c>
      <c r="AP55" s="14" t="str">
        <f>IF(Dashboard!N55="P",IF(AP54="",1,AP54+1),"")</f>
        <v/>
      </c>
      <c r="AQ55" s="14" t="str">
        <f>IF(Dashboard!N55="B",IF(AQ54="",1,AQ54+1),"")</f>
        <v/>
      </c>
      <c r="AR55" s="14" t="str">
        <f t="shared" si="41"/>
        <v>00000</v>
      </c>
      <c r="AS55" s="14" t="str">
        <f t="shared" si="42"/>
        <v>00000</v>
      </c>
      <c r="AT55" s="14" t="str">
        <f t="shared" si="43"/>
        <v>000000</v>
      </c>
      <c r="AU55" s="14" t="str">
        <f t="shared" si="44"/>
        <v>000000</v>
      </c>
      <c r="AV55" s="14" t="str">
        <f t="shared" si="45"/>
        <v>B</v>
      </c>
      <c r="AW55" s="14" t="str">
        <f t="shared" si="46"/>
        <v/>
      </c>
      <c r="AX55" s="14" t="str">
        <f t="shared" si="47"/>
        <v/>
      </c>
      <c r="AY55" s="14" t="str">
        <f t="shared" si="48"/>
        <v/>
      </c>
      <c r="AZ55" s="14" t="str">
        <f t="shared" si="49"/>
        <v/>
      </c>
      <c r="BA55" s="14">
        <f t="shared" si="50"/>
        <v>1</v>
      </c>
      <c r="BB55" s="14">
        <f t="shared" si="51"/>
        <v>1</v>
      </c>
    </row>
    <row r="56" spans="1:54" ht="15.75" thickBot="1" x14ac:dyDescent="0.3">
      <c r="A56" s="96" t="str">
        <f t="shared" si="21"/>
        <v/>
      </c>
      <c r="B56" s="38" t="str">
        <f t="shared" si="22"/>
        <v/>
      </c>
      <c r="C56" s="97" t="str">
        <f t="shared" si="23"/>
        <v/>
      </c>
      <c r="D56" s="98" t="str">
        <f t="shared" si="24"/>
        <v/>
      </c>
      <c r="E56" s="99" t="str">
        <f t="shared" si="25"/>
        <v/>
      </c>
      <c r="G56" s="67" t="str">
        <f>IF(Dashboard!N56="","",Dashboard!N56)</f>
        <v/>
      </c>
      <c r="I56" s="96" t="str">
        <f t="shared" si="53"/>
        <v/>
      </c>
      <c r="J56" s="104" t="str">
        <f t="shared" si="54"/>
        <v/>
      </c>
      <c r="K56" s="105" t="str">
        <f t="shared" si="55"/>
        <v/>
      </c>
      <c r="L56" s="89" t="str">
        <f t="shared" si="56"/>
        <v/>
      </c>
      <c r="M56" s="89" t="str">
        <f t="shared" si="57"/>
        <v/>
      </c>
      <c r="N56" s="162" t="str">
        <f t="shared" si="58"/>
        <v/>
      </c>
      <c r="O56" s="164" t="str">
        <f>IF(G56="","",IF(A56="NB",O55,IF(N56="",SUM($N$5:$N56)+M56,SUM($N$5:$N56))))</f>
        <v/>
      </c>
      <c r="P56" s="164" t="str">
        <f t="shared" si="13"/>
        <v/>
      </c>
      <c r="Q56" s="171" t="str">
        <f t="shared" si="14"/>
        <v/>
      </c>
      <c r="R56" s="170" t="str">
        <f t="shared" si="6"/>
        <v/>
      </c>
      <c r="S56" s="170">
        <f t="shared" si="7"/>
        <v>0</v>
      </c>
      <c r="T56" s="14" t="str">
        <f t="shared" si="59"/>
        <v/>
      </c>
      <c r="U56" s="14" t="str">
        <f t="shared" si="60"/>
        <v/>
      </c>
      <c r="V56" s="106" t="str">
        <f t="shared" si="61"/>
        <v/>
      </c>
      <c r="W56" s="14" t="str">
        <f t="shared" si="62"/>
        <v/>
      </c>
      <c r="X56" s="14" t="str">
        <f t="shared" si="63"/>
        <v/>
      </c>
      <c r="Y56" s="14" t="str">
        <f t="shared" si="64"/>
        <v/>
      </c>
      <c r="Z56" s="14" t="str">
        <f t="shared" si="65"/>
        <v/>
      </c>
      <c r="AA56" s="14" t="str">
        <f t="shared" si="66"/>
        <v/>
      </c>
      <c r="AB56" s="14" t="str">
        <f t="shared" si="67"/>
        <v/>
      </c>
      <c r="AC56" s="14" t="str">
        <f t="shared" si="68"/>
        <v/>
      </c>
      <c r="AD56" s="14" t="str">
        <f t="shared" si="69"/>
        <v/>
      </c>
      <c r="AE56" s="46" t="str">
        <f t="shared" si="15"/>
        <v/>
      </c>
      <c r="AF56" s="46" t="str">
        <f t="shared" si="16"/>
        <v/>
      </c>
      <c r="AG56" s="46" t="str">
        <f t="shared" si="17"/>
        <v/>
      </c>
      <c r="AH56" s="90" t="str">
        <f t="shared" si="35"/>
        <v/>
      </c>
      <c r="AI56" s="90" t="str">
        <f t="shared" si="36"/>
        <v/>
      </c>
      <c r="AJ56" s="90" t="str">
        <f t="shared" si="37"/>
        <v/>
      </c>
      <c r="AK56" s="90" t="str">
        <f t="shared" si="38"/>
        <v/>
      </c>
      <c r="AN56" s="14" t="str">
        <f t="shared" si="39"/>
        <v/>
      </c>
      <c r="AO56" s="14" t="str">
        <f t="shared" si="40"/>
        <v/>
      </c>
      <c r="AP56" s="14" t="str">
        <f>IF(Dashboard!N56="P",IF(AP55="",1,AP55+1),"")</f>
        <v/>
      </c>
      <c r="AQ56" s="14" t="str">
        <f>IF(Dashboard!N56="B",IF(AQ55="",1,AQ55+1),"")</f>
        <v/>
      </c>
      <c r="AR56" s="14" t="str">
        <f t="shared" si="41"/>
        <v>00000</v>
      </c>
      <c r="AS56" s="14" t="str">
        <f t="shared" si="42"/>
        <v>00000</v>
      </c>
      <c r="AT56" s="14" t="str">
        <f t="shared" si="43"/>
        <v>000000</v>
      </c>
      <c r="AU56" s="14" t="str">
        <f t="shared" si="44"/>
        <v>000000</v>
      </c>
      <c r="AV56" s="14" t="str">
        <f t="shared" si="45"/>
        <v>B</v>
      </c>
      <c r="AW56" s="14" t="str">
        <f t="shared" si="46"/>
        <v/>
      </c>
      <c r="AX56" s="14" t="str">
        <f t="shared" si="47"/>
        <v/>
      </c>
      <c r="AY56" s="14" t="str">
        <f t="shared" si="48"/>
        <v/>
      </c>
      <c r="AZ56" s="14" t="str">
        <f t="shared" si="49"/>
        <v/>
      </c>
      <c r="BA56" s="14">
        <f t="shared" si="50"/>
        <v>1</v>
      </c>
      <c r="BB56" s="14">
        <f t="shared" si="51"/>
        <v>1</v>
      </c>
    </row>
    <row r="57" spans="1:54" ht="15.75" thickBot="1" x14ac:dyDescent="0.3">
      <c r="A57" s="96" t="str">
        <f t="shared" si="21"/>
        <v/>
      </c>
      <c r="B57" s="38" t="str">
        <f t="shared" si="22"/>
        <v/>
      </c>
      <c r="C57" s="97" t="str">
        <f t="shared" si="23"/>
        <v/>
      </c>
      <c r="D57" s="98" t="str">
        <f t="shared" si="24"/>
        <v/>
      </c>
      <c r="E57" s="99" t="str">
        <f t="shared" si="25"/>
        <v/>
      </c>
      <c r="G57" s="67" t="str">
        <f>IF(Dashboard!N57="","",Dashboard!N57)</f>
        <v/>
      </c>
      <c r="I57" s="96" t="str">
        <f t="shared" si="53"/>
        <v/>
      </c>
      <c r="J57" s="104" t="str">
        <f t="shared" si="54"/>
        <v/>
      </c>
      <c r="K57" s="105" t="str">
        <f t="shared" si="55"/>
        <v/>
      </c>
      <c r="L57" s="89" t="str">
        <f t="shared" si="56"/>
        <v/>
      </c>
      <c r="M57" s="89" t="str">
        <f t="shared" si="57"/>
        <v/>
      </c>
      <c r="N57" s="162" t="str">
        <f t="shared" si="58"/>
        <v/>
      </c>
      <c r="O57" s="164" t="str">
        <f>IF(G57="","",IF(A57="NB",O56,IF(N57="",SUM($N$5:$N57)+M57,SUM($N$5:$N57))))</f>
        <v/>
      </c>
      <c r="P57" s="164" t="str">
        <f t="shared" si="13"/>
        <v/>
      </c>
      <c r="Q57" s="171" t="str">
        <f t="shared" si="14"/>
        <v/>
      </c>
      <c r="R57" s="170" t="str">
        <f t="shared" si="6"/>
        <v/>
      </c>
      <c r="S57" s="170">
        <f t="shared" si="7"/>
        <v>0</v>
      </c>
      <c r="T57" s="14" t="str">
        <f t="shared" si="59"/>
        <v/>
      </c>
      <c r="U57" s="14" t="str">
        <f t="shared" si="60"/>
        <v/>
      </c>
      <c r="V57" s="106" t="str">
        <f t="shared" si="61"/>
        <v/>
      </c>
      <c r="W57" s="14" t="str">
        <f t="shared" si="62"/>
        <v/>
      </c>
      <c r="X57" s="14" t="str">
        <f t="shared" si="63"/>
        <v/>
      </c>
      <c r="Y57" s="14" t="str">
        <f t="shared" si="64"/>
        <v/>
      </c>
      <c r="Z57" s="14" t="str">
        <f t="shared" si="65"/>
        <v/>
      </c>
      <c r="AA57" s="14" t="str">
        <f t="shared" si="66"/>
        <v/>
      </c>
      <c r="AB57" s="14" t="str">
        <f t="shared" si="67"/>
        <v/>
      </c>
      <c r="AC57" s="14" t="str">
        <f t="shared" si="68"/>
        <v/>
      </c>
      <c r="AD57" s="14" t="str">
        <f t="shared" si="69"/>
        <v/>
      </c>
      <c r="AE57" s="46" t="str">
        <f t="shared" si="15"/>
        <v/>
      </c>
      <c r="AF57" s="46" t="str">
        <f t="shared" si="16"/>
        <v/>
      </c>
      <c r="AG57" s="46" t="str">
        <f t="shared" si="17"/>
        <v/>
      </c>
      <c r="AH57" s="90" t="str">
        <f t="shared" si="35"/>
        <v/>
      </c>
      <c r="AI57" s="90" t="str">
        <f t="shared" si="36"/>
        <v/>
      </c>
      <c r="AJ57" s="90" t="str">
        <f t="shared" si="37"/>
        <v/>
      </c>
      <c r="AK57" s="90" t="str">
        <f t="shared" si="38"/>
        <v/>
      </c>
      <c r="AN57" s="14" t="str">
        <f t="shared" si="39"/>
        <v/>
      </c>
      <c r="AO57" s="14" t="str">
        <f t="shared" si="40"/>
        <v/>
      </c>
      <c r="AP57" s="14" t="str">
        <f>IF(Dashboard!N57="P",IF(AP56="",1,AP56+1),"")</f>
        <v/>
      </c>
      <c r="AQ57" s="14" t="str">
        <f>IF(Dashboard!N57="B",IF(AQ56="",1,AQ56+1),"")</f>
        <v/>
      </c>
      <c r="AR57" s="14" t="str">
        <f t="shared" si="41"/>
        <v>00000</v>
      </c>
      <c r="AS57" s="14" t="str">
        <f t="shared" si="42"/>
        <v>00000</v>
      </c>
      <c r="AT57" s="14" t="str">
        <f t="shared" si="43"/>
        <v>000000</v>
      </c>
      <c r="AU57" s="14" t="str">
        <f t="shared" si="44"/>
        <v>000000</v>
      </c>
      <c r="AV57" s="14" t="str">
        <f t="shared" si="45"/>
        <v>B</v>
      </c>
      <c r="AW57" s="14" t="str">
        <f t="shared" si="46"/>
        <v/>
      </c>
      <c r="AX57" s="14" t="str">
        <f t="shared" si="47"/>
        <v/>
      </c>
      <c r="AY57" s="14" t="str">
        <f t="shared" si="48"/>
        <v/>
      </c>
      <c r="AZ57" s="14" t="str">
        <f t="shared" si="49"/>
        <v/>
      </c>
      <c r="BA57" s="14">
        <f t="shared" si="50"/>
        <v>1</v>
      </c>
      <c r="BB57" s="14">
        <f t="shared" si="51"/>
        <v>1</v>
      </c>
    </row>
    <row r="58" spans="1:54" ht="15.75" thickBot="1" x14ac:dyDescent="0.3">
      <c r="A58" s="96" t="str">
        <f t="shared" si="21"/>
        <v/>
      </c>
      <c r="B58" s="38" t="str">
        <f t="shared" si="22"/>
        <v/>
      </c>
      <c r="C58" s="97" t="str">
        <f t="shared" si="23"/>
        <v/>
      </c>
      <c r="D58" s="98" t="str">
        <f t="shared" si="24"/>
        <v/>
      </c>
      <c r="E58" s="99" t="str">
        <f t="shared" si="25"/>
        <v/>
      </c>
      <c r="G58" s="67" t="str">
        <f>IF(Dashboard!N58="","",Dashboard!N58)</f>
        <v/>
      </c>
      <c r="I58" s="96" t="str">
        <f t="shared" si="53"/>
        <v/>
      </c>
      <c r="J58" s="104" t="str">
        <f t="shared" si="54"/>
        <v/>
      </c>
      <c r="K58" s="105" t="str">
        <f t="shared" si="55"/>
        <v/>
      </c>
      <c r="L58" s="89" t="str">
        <f t="shared" si="56"/>
        <v/>
      </c>
      <c r="M58" s="89" t="str">
        <f t="shared" si="57"/>
        <v/>
      </c>
      <c r="N58" s="162" t="str">
        <f t="shared" si="58"/>
        <v/>
      </c>
      <c r="O58" s="164" t="str">
        <f>IF(G58="","",IF(A58="NB",O57,IF(N58="",SUM($N$5:$N58)+M58,SUM($N$5:$N58))))</f>
        <v/>
      </c>
      <c r="P58" s="164" t="str">
        <f t="shared" si="13"/>
        <v/>
      </c>
      <c r="Q58" s="171" t="str">
        <f t="shared" si="14"/>
        <v/>
      </c>
      <c r="R58" s="170" t="str">
        <f t="shared" si="6"/>
        <v/>
      </c>
      <c r="S58" s="170">
        <f t="shared" si="7"/>
        <v>0</v>
      </c>
      <c r="T58" s="14" t="str">
        <f t="shared" si="59"/>
        <v/>
      </c>
      <c r="U58" s="14" t="str">
        <f t="shared" si="60"/>
        <v/>
      </c>
      <c r="V58" s="106" t="str">
        <f t="shared" si="61"/>
        <v/>
      </c>
      <c r="W58" s="14" t="str">
        <f t="shared" si="62"/>
        <v/>
      </c>
      <c r="X58" s="14" t="str">
        <f t="shared" si="63"/>
        <v/>
      </c>
      <c r="Y58" s="14" t="str">
        <f t="shared" si="64"/>
        <v/>
      </c>
      <c r="Z58" s="14" t="str">
        <f t="shared" si="65"/>
        <v/>
      </c>
      <c r="AA58" s="14" t="str">
        <f t="shared" si="66"/>
        <v/>
      </c>
      <c r="AB58" s="14" t="str">
        <f t="shared" si="67"/>
        <v/>
      </c>
      <c r="AC58" s="14" t="str">
        <f t="shared" si="68"/>
        <v/>
      </c>
      <c r="AD58" s="14" t="str">
        <f t="shared" si="69"/>
        <v/>
      </c>
      <c r="AE58" s="46" t="str">
        <f t="shared" si="15"/>
        <v/>
      </c>
      <c r="AF58" s="46" t="str">
        <f t="shared" si="16"/>
        <v/>
      </c>
      <c r="AG58" s="46" t="str">
        <f t="shared" si="17"/>
        <v/>
      </c>
      <c r="AH58" s="90" t="str">
        <f t="shared" si="35"/>
        <v/>
      </c>
      <c r="AI58" s="90" t="str">
        <f t="shared" si="36"/>
        <v/>
      </c>
      <c r="AJ58" s="90" t="str">
        <f t="shared" si="37"/>
        <v/>
      </c>
      <c r="AK58" s="90" t="str">
        <f t="shared" si="38"/>
        <v/>
      </c>
      <c r="AN58" s="14" t="str">
        <f t="shared" si="39"/>
        <v/>
      </c>
      <c r="AO58" s="14" t="str">
        <f t="shared" si="40"/>
        <v/>
      </c>
      <c r="AP58" s="14" t="str">
        <f>IF(Dashboard!N58="P",IF(AP57="",1,AP57+1),"")</f>
        <v/>
      </c>
      <c r="AQ58" s="14" t="str">
        <f>IF(Dashboard!N58="B",IF(AQ57="",1,AQ57+1),"")</f>
        <v/>
      </c>
      <c r="AR58" s="14" t="str">
        <f t="shared" si="41"/>
        <v>00000</v>
      </c>
      <c r="AS58" s="14" t="str">
        <f t="shared" si="42"/>
        <v>00000</v>
      </c>
      <c r="AT58" s="14" t="str">
        <f t="shared" si="43"/>
        <v>000000</v>
      </c>
      <c r="AU58" s="14" t="str">
        <f t="shared" si="44"/>
        <v>000000</v>
      </c>
      <c r="AV58" s="14" t="str">
        <f t="shared" si="45"/>
        <v>B</v>
      </c>
      <c r="AW58" s="14" t="str">
        <f t="shared" si="46"/>
        <v/>
      </c>
      <c r="AX58" s="14" t="str">
        <f t="shared" si="47"/>
        <v/>
      </c>
      <c r="AY58" s="14" t="str">
        <f t="shared" si="48"/>
        <v/>
      </c>
      <c r="AZ58" s="14" t="str">
        <f t="shared" si="49"/>
        <v/>
      </c>
      <c r="BA58" s="14">
        <f t="shared" si="50"/>
        <v>1</v>
      </c>
      <c r="BB58" s="14">
        <f t="shared" si="51"/>
        <v>1</v>
      </c>
    </row>
    <row r="59" spans="1:54" ht="15.75" thickBot="1" x14ac:dyDescent="0.3">
      <c r="A59" s="96" t="str">
        <f t="shared" si="21"/>
        <v/>
      </c>
      <c r="B59" s="38" t="str">
        <f t="shared" si="22"/>
        <v/>
      </c>
      <c r="C59" s="97" t="str">
        <f t="shared" si="23"/>
        <v/>
      </c>
      <c r="D59" s="98" t="str">
        <f t="shared" si="24"/>
        <v/>
      </c>
      <c r="E59" s="99" t="str">
        <f t="shared" si="25"/>
        <v/>
      </c>
      <c r="G59" s="67" t="str">
        <f>IF(Dashboard!N59="","",Dashboard!N59)</f>
        <v/>
      </c>
      <c r="I59" s="96" t="str">
        <f t="shared" si="53"/>
        <v/>
      </c>
      <c r="J59" s="104" t="str">
        <f t="shared" si="54"/>
        <v/>
      </c>
      <c r="K59" s="105" t="str">
        <f t="shared" si="55"/>
        <v/>
      </c>
      <c r="L59" s="89" t="str">
        <f t="shared" si="56"/>
        <v/>
      </c>
      <c r="M59" s="89" t="str">
        <f t="shared" si="57"/>
        <v/>
      </c>
      <c r="N59" s="162" t="str">
        <f t="shared" si="58"/>
        <v/>
      </c>
      <c r="O59" s="164" t="str">
        <f>IF(G59="","",IF(A59="NB",O58,IF(N59="",SUM($N$5:$N59)+M59,SUM($N$5:$N59))))</f>
        <v/>
      </c>
      <c r="P59" s="164" t="str">
        <f t="shared" si="13"/>
        <v/>
      </c>
      <c r="Q59" s="171" t="str">
        <f t="shared" si="14"/>
        <v/>
      </c>
      <c r="R59" s="170" t="str">
        <f t="shared" si="6"/>
        <v/>
      </c>
      <c r="S59" s="170">
        <f t="shared" si="7"/>
        <v>0</v>
      </c>
      <c r="T59" s="14" t="str">
        <f t="shared" si="59"/>
        <v/>
      </c>
      <c r="U59" s="14" t="str">
        <f t="shared" si="60"/>
        <v/>
      </c>
      <c r="V59" s="106" t="str">
        <f t="shared" si="61"/>
        <v/>
      </c>
      <c r="W59" s="14" t="str">
        <f t="shared" si="62"/>
        <v/>
      </c>
      <c r="X59" s="14" t="str">
        <f t="shared" si="63"/>
        <v/>
      </c>
      <c r="Y59" s="14" t="str">
        <f t="shared" si="64"/>
        <v/>
      </c>
      <c r="Z59" s="14" t="str">
        <f t="shared" si="65"/>
        <v/>
      </c>
      <c r="AA59" s="14" t="str">
        <f t="shared" si="66"/>
        <v/>
      </c>
      <c r="AB59" s="14" t="str">
        <f t="shared" si="67"/>
        <v/>
      </c>
      <c r="AC59" s="14" t="str">
        <f t="shared" si="68"/>
        <v/>
      </c>
      <c r="AD59" s="14" t="str">
        <f t="shared" si="69"/>
        <v/>
      </c>
      <c r="AE59" s="46" t="str">
        <f t="shared" si="15"/>
        <v/>
      </c>
      <c r="AF59" s="46" t="str">
        <f t="shared" si="16"/>
        <v/>
      </c>
      <c r="AG59" s="46" t="str">
        <f t="shared" si="17"/>
        <v/>
      </c>
      <c r="AH59" s="90" t="str">
        <f t="shared" si="35"/>
        <v/>
      </c>
      <c r="AI59" s="90" t="str">
        <f t="shared" si="36"/>
        <v/>
      </c>
      <c r="AJ59" s="90" t="str">
        <f t="shared" si="37"/>
        <v/>
      </c>
      <c r="AK59" s="90" t="str">
        <f t="shared" si="38"/>
        <v/>
      </c>
      <c r="AN59" s="14" t="str">
        <f t="shared" si="39"/>
        <v/>
      </c>
      <c r="AO59" s="14" t="str">
        <f t="shared" si="40"/>
        <v/>
      </c>
      <c r="AP59" s="14" t="str">
        <f>IF(Dashboard!N59="P",IF(AP58="",1,AP58+1),"")</f>
        <v/>
      </c>
      <c r="AQ59" s="14" t="str">
        <f>IF(Dashboard!N59="B",IF(AQ58="",1,AQ58+1),"")</f>
        <v/>
      </c>
      <c r="AR59" s="14" t="str">
        <f t="shared" si="41"/>
        <v>00000</v>
      </c>
      <c r="AS59" s="14" t="str">
        <f t="shared" si="42"/>
        <v>00000</v>
      </c>
      <c r="AT59" s="14" t="str">
        <f t="shared" si="43"/>
        <v>000000</v>
      </c>
      <c r="AU59" s="14" t="str">
        <f t="shared" si="44"/>
        <v>000000</v>
      </c>
      <c r="AV59" s="14" t="str">
        <f t="shared" si="45"/>
        <v>B</v>
      </c>
      <c r="AW59" s="14" t="str">
        <f t="shared" si="46"/>
        <v/>
      </c>
      <c r="AX59" s="14" t="str">
        <f t="shared" si="47"/>
        <v/>
      </c>
      <c r="AY59" s="14" t="str">
        <f t="shared" si="48"/>
        <v/>
      </c>
      <c r="AZ59" s="14" t="str">
        <f t="shared" si="49"/>
        <v/>
      </c>
      <c r="BA59" s="14">
        <f t="shared" si="50"/>
        <v>1</v>
      </c>
      <c r="BB59" s="14">
        <f t="shared" si="51"/>
        <v>1</v>
      </c>
    </row>
    <row r="60" spans="1:54" ht="15.75" thickBot="1" x14ac:dyDescent="0.3">
      <c r="A60" s="96" t="str">
        <f t="shared" si="21"/>
        <v/>
      </c>
      <c r="B60" s="38" t="str">
        <f t="shared" si="22"/>
        <v/>
      </c>
      <c r="C60" s="97" t="str">
        <f t="shared" si="23"/>
        <v/>
      </c>
      <c r="D60" s="98" t="str">
        <f t="shared" si="24"/>
        <v/>
      </c>
      <c r="E60" s="99" t="str">
        <f t="shared" si="25"/>
        <v/>
      </c>
      <c r="G60" s="67" t="str">
        <f>IF(Dashboard!N60="","",Dashboard!N60)</f>
        <v/>
      </c>
      <c r="I60" s="96" t="str">
        <f t="shared" si="53"/>
        <v/>
      </c>
      <c r="J60" s="104" t="str">
        <f t="shared" si="54"/>
        <v/>
      </c>
      <c r="K60" s="105" t="str">
        <f t="shared" si="55"/>
        <v/>
      </c>
      <c r="L60" s="89" t="str">
        <f t="shared" si="56"/>
        <v/>
      </c>
      <c r="M60" s="89" t="str">
        <f t="shared" si="57"/>
        <v/>
      </c>
      <c r="N60" s="162" t="str">
        <f t="shared" si="58"/>
        <v/>
      </c>
      <c r="O60" s="164" t="str">
        <f>IF(G60="","",IF(A60="NB",O59,IF(N60="",SUM($N$5:$N60)+M60,SUM($N$5:$N60))))</f>
        <v/>
      </c>
      <c r="P60" s="164" t="str">
        <f t="shared" si="13"/>
        <v/>
      </c>
      <c r="Q60" s="171" t="str">
        <f t="shared" si="14"/>
        <v/>
      </c>
      <c r="R60" s="170" t="str">
        <f t="shared" si="6"/>
        <v/>
      </c>
      <c r="S60" s="170">
        <f t="shared" si="7"/>
        <v>0</v>
      </c>
      <c r="T60" s="14" t="str">
        <f t="shared" si="59"/>
        <v/>
      </c>
      <c r="U60" s="14" t="str">
        <f t="shared" si="60"/>
        <v/>
      </c>
      <c r="V60" s="106" t="str">
        <f t="shared" si="61"/>
        <v/>
      </c>
      <c r="W60" s="14" t="str">
        <f t="shared" si="62"/>
        <v/>
      </c>
      <c r="X60" s="14" t="str">
        <f t="shared" si="63"/>
        <v/>
      </c>
      <c r="Y60" s="14" t="str">
        <f t="shared" si="64"/>
        <v/>
      </c>
      <c r="Z60" s="14" t="str">
        <f t="shared" si="65"/>
        <v/>
      </c>
      <c r="AA60" s="14" t="str">
        <f t="shared" si="66"/>
        <v/>
      </c>
      <c r="AB60" s="14" t="str">
        <f t="shared" si="67"/>
        <v/>
      </c>
      <c r="AC60" s="14" t="str">
        <f t="shared" si="68"/>
        <v/>
      </c>
      <c r="AD60" s="14" t="str">
        <f t="shared" si="69"/>
        <v/>
      </c>
      <c r="AE60" s="46" t="str">
        <f t="shared" si="15"/>
        <v/>
      </c>
      <c r="AF60" s="46" t="str">
        <f t="shared" si="16"/>
        <v/>
      </c>
      <c r="AG60" s="46" t="str">
        <f t="shared" si="17"/>
        <v/>
      </c>
      <c r="AH60" s="90" t="str">
        <f t="shared" si="35"/>
        <v/>
      </c>
      <c r="AI60" s="90" t="str">
        <f t="shared" si="36"/>
        <v/>
      </c>
      <c r="AJ60" s="90" t="str">
        <f t="shared" si="37"/>
        <v/>
      </c>
      <c r="AK60" s="90" t="str">
        <f t="shared" si="38"/>
        <v/>
      </c>
      <c r="AN60" s="14" t="str">
        <f t="shared" si="39"/>
        <v/>
      </c>
      <c r="AO60" s="14" t="str">
        <f t="shared" si="40"/>
        <v/>
      </c>
      <c r="AP60" s="14" t="str">
        <f>IF(Dashboard!N60="P",IF(AP59="",1,AP59+1),"")</f>
        <v/>
      </c>
      <c r="AQ60" s="14" t="str">
        <f>IF(Dashboard!N60="B",IF(AQ59="",1,AQ59+1),"")</f>
        <v/>
      </c>
      <c r="AR60" s="14" t="str">
        <f t="shared" si="41"/>
        <v>00000</v>
      </c>
      <c r="AS60" s="14" t="str">
        <f t="shared" si="42"/>
        <v>00000</v>
      </c>
      <c r="AT60" s="14" t="str">
        <f t="shared" si="43"/>
        <v>000000</v>
      </c>
      <c r="AU60" s="14" t="str">
        <f t="shared" si="44"/>
        <v>000000</v>
      </c>
      <c r="AV60" s="14" t="str">
        <f t="shared" si="45"/>
        <v>B</v>
      </c>
      <c r="AW60" s="14" t="str">
        <f t="shared" si="46"/>
        <v/>
      </c>
      <c r="AX60" s="14" t="str">
        <f t="shared" si="47"/>
        <v/>
      </c>
      <c r="AY60" s="14" t="str">
        <f t="shared" si="48"/>
        <v/>
      </c>
      <c r="AZ60" s="14" t="str">
        <f t="shared" si="49"/>
        <v/>
      </c>
      <c r="BA60" s="14">
        <f t="shared" si="50"/>
        <v>1</v>
      </c>
      <c r="BB60" s="14">
        <f t="shared" si="51"/>
        <v>1</v>
      </c>
    </row>
    <row r="61" spans="1:54" ht="15.75" thickBot="1" x14ac:dyDescent="0.3">
      <c r="A61" s="96" t="str">
        <f t="shared" si="21"/>
        <v/>
      </c>
      <c r="B61" s="38" t="str">
        <f t="shared" si="22"/>
        <v/>
      </c>
      <c r="C61" s="97" t="str">
        <f t="shared" si="23"/>
        <v/>
      </c>
      <c r="D61" s="98" t="str">
        <f t="shared" si="24"/>
        <v/>
      </c>
      <c r="E61" s="99" t="str">
        <f t="shared" si="25"/>
        <v/>
      </c>
      <c r="G61" s="67" t="str">
        <f>IF(Dashboard!N61="","",Dashboard!N61)</f>
        <v/>
      </c>
      <c r="I61" s="96" t="str">
        <f t="shared" si="53"/>
        <v/>
      </c>
      <c r="J61" s="104" t="str">
        <f t="shared" si="54"/>
        <v/>
      </c>
      <c r="K61" s="105" t="str">
        <f t="shared" si="55"/>
        <v/>
      </c>
      <c r="L61" s="89" t="str">
        <f t="shared" si="56"/>
        <v/>
      </c>
      <c r="M61" s="89" t="str">
        <f t="shared" si="57"/>
        <v/>
      </c>
      <c r="N61" s="162" t="str">
        <f t="shared" si="58"/>
        <v/>
      </c>
      <c r="O61" s="164" t="str">
        <f>IF(G61="","",IF(A61="NB",O60,IF(N61="",SUM($N$5:$N61)+M61,SUM($N$5:$N61))))</f>
        <v/>
      </c>
      <c r="P61" s="164" t="str">
        <f t="shared" si="13"/>
        <v/>
      </c>
      <c r="Q61" s="171" t="str">
        <f t="shared" si="14"/>
        <v/>
      </c>
      <c r="R61" s="170" t="str">
        <f t="shared" si="6"/>
        <v/>
      </c>
      <c r="S61" s="170">
        <f t="shared" si="7"/>
        <v>0</v>
      </c>
      <c r="T61" s="14" t="str">
        <f t="shared" si="59"/>
        <v/>
      </c>
      <c r="U61" s="14" t="str">
        <f t="shared" si="60"/>
        <v/>
      </c>
      <c r="V61" s="106" t="str">
        <f t="shared" si="61"/>
        <v/>
      </c>
      <c r="W61" s="14" t="str">
        <f t="shared" si="62"/>
        <v/>
      </c>
      <c r="X61" s="14" t="str">
        <f t="shared" si="63"/>
        <v/>
      </c>
      <c r="Y61" s="14" t="str">
        <f t="shared" si="64"/>
        <v/>
      </c>
      <c r="Z61" s="14" t="str">
        <f t="shared" si="65"/>
        <v/>
      </c>
      <c r="AA61" s="14" t="str">
        <f t="shared" si="66"/>
        <v/>
      </c>
      <c r="AB61" s="14" t="str">
        <f t="shared" si="67"/>
        <v/>
      </c>
      <c r="AC61" s="14" t="str">
        <f t="shared" si="68"/>
        <v/>
      </c>
      <c r="AD61" s="14" t="str">
        <f t="shared" si="69"/>
        <v/>
      </c>
      <c r="AE61" s="46" t="str">
        <f t="shared" si="15"/>
        <v/>
      </c>
      <c r="AF61" s="46" t="str">
        <f t="shared" si="16"/>
        <v/>
      </c>
      <c r="AG61" s="46" t="str">
        <f t="shared" si="17"/>
        <v/>
      </c>
      <c r="AH61" s="90" t="str">
        <f t="shared" si="35"/>
        <v/>
      </c>
      <c r="AI61" s="90" t="str">
        <f t="shared" si="36"/>
        <v/>
      </c>
      <c r="AJ61" s="90" t="str">
        <f t="shared" si="37"/>
        <v/>
      </c>
      <c r="AK61" s="90" t="str">
        <f t="shared" si="38"/>
        <v/>
      </c>
      <c r="AN61" s="14" t="str">
        <f t="shared" si="39"/>
        <v/>
      </c>
      <c r="AO61" s="14" t="str">
        <f t="shared" si="40"/>
        <v/>
      </c>
      <c r="AP61" s="14" t="str">
        <f>IF(Dashboard!N61="P",IF(AP60="",1,AP60+1),"")</f>
        <v/>
      </c>
      <c r="AQ61" s="14" t="str">
        <f>IF(Dashboard!N61="B",IF(AQ60="",1,AQ60+1),"")</f>
        <v/>
      </c>
      <c r="AR61" s="14" t="str">
        <f t="shared" si="41"/>
        <v>00000</v>
      </c>
      <c r="AS61" s="14" t="str">
        <f t="shared" si="42"/>
        <v>00000</v>
      </c>
      <c r="AT61" s="14" t="str">
        <f t="shared" si="43"/>
        <v>000000</v>
      </c>
      <c r="AU61" s="14" t="str">
        <f t="shared" si="44"/>
        <v>000000</v>
      </c>
      <c r="AV61" s="14" t="str">
        <f t="shared" si="45"/>
        <v>B</v>
      </c>
      <c r="AW61" s="14" t="str">
        <f t="shared" si="46"/>
        <v/>
      </c>
      <c r="AX61" s="14" t="str">
        <f t="shared" si="47"/>
        <v/>
      </c>
      <c r="AY61" s="14" t="str">
        <f t="shared" si="48"/>
        <v/>
      </c>
      <c r="AZ61" s="14" t="str">
        <f t="shared" si="49"/>
        <v/>
      </c>
      <c r="BA61" s="14">
        <f t="shared" si="50"/>
        <v>1</v>
      </c>
      <c r="BB61" s="14">
        <f t="shared" si="51"/>
        <v>1</v>
      </c>
    </row>
    <row r="62" spans="1:54" ht="15.75" thickBot="1" x14ac:dyDescent="0.3">
      <c r="A62" s="96" t="str">
        <f t="shared" si="21"/>
        <v/>
      </c>
      <c r="B62" s="38" t="str">
        <f t="shared" si="22"/>
        <v/>
      </c>
      <c r="C62" s="97" t="str">
        <f t="shared" si="23"/>
        <v/>
      </c>
      <c r="D62" s="98" t="str">
        <f t="shared" si="24"/>
        <v/>
      </c>
      <c r="E62" s="99" t="str">
        <f t="shared" si="25"/>
        <v/>
      </c>
      <c r="G62" s="67" t="str">
        <f>IF(Dashboard!N62="","",Dashboard!N62)</f>
        <v/>
      </c>
      <c r="I62" s="96" t="str">
        <f t="shared" si="53"/>
        <v/>
      </c>
      <c r="J62" s="104" t="str">
        <f t="shared" si="54"/>
        <v/>
      </c>
      <c r="K62" s="105" t="str">
        <f t="shared" si="55"/>
        <v/>
      </c>
      <c r="L62" s="89" t="str">
        <f t="shared" si="56"/>
        <v/>
      </c>
      <c r="M62" s="89" t="str">
        <f t="shared" si="57"/>
        <v/>
      </c>
      <c r="N62" s="162" t="str">
        <f t="shared" si="58"/>
        <v/>
      </c>
      <c r="O62" s="164" t="str">
        <f>IF(G62="","",IF(A62="NB",O61,IF(N62="",SUM($N$5:$N62)+M62,SUM($N$5:$N62))))</f>
        <v/>
      </c>
      <c r="P62" s="164" t="str">
        <f t="shared" si="13"/>
        <v/>
      </c>
      <c r="Q62" s="171" t="str">
        <f t="shared" si="14"/>
        <v/>
      </c>
      <c r="R62" s="170" t="str">
        <f t="shared" si="6"/>
        <v/>
      </c>
      <c r="S62" s="170">
        <f t="shared" si="7"/>
        <v>0</v>
      </c>
      <c r="T62" s="14" t="str">
        <f t="shared" si="59"/>
        <v/>
      </c>
      <c r="U62" s="14" t="str">
        <f t="shared" si="60"/>
        <v/>
      </c>
      <c r="V62" s="106" t="str">
        <f t="shared" si="61"/>
        <v/>
      </c>
      <c r="W62" s="14" t="str">
        <f t="shared" si="62"/>
        <v/>
      </c>
      <c r="X62" s="14" t="str">
        <f t="shared" si="63"/>
        <v/>
      </c>
      <c r="Y62" s="14" t="str">
        <f t="shared" si="64"/>
        <v/>
      </c>
      <c r="Z62" s="14" t="str">
        <f t="shared" si="65"/>
        <v/>
      </c>
      <c r="AA62" s="14" t="str">
        <f t="shared" si="66"/>
        <v/>
      </c>
      <c r="AB62" s="14" t="str">
        <f t="shared" si="67"/>
        <v/>
      </c>
      <c r="AC62" s="14" t="str">
        <f t="shared" si="68"/>
        <v/>
      </c>
      <c r="AD62" s="14" t="str">
        <f t="shared" si="69"/>
        <v/>
      </c>
      <c r="AE62" s="46" t="str">
        <f t="shared" si="15"/>
        <v/>
      </c>
      <c r="AF62" s="46" t="str">
        <f t="shared" si="16"/>
        <v/>
      </c>
      <c r="AG62" s="46" t="str">
        <f t="shared" si="17"/>
        <v/>
      </c>
      <c r="AH62" s="90" t="str">
        <f t="shared" si="35"/>
        <v/>
      </c>
      <c r="AI62" s="90" t="str">
        <f t="shared" si="36"/>
        <v/>
      </c>
      <c r="AJ62" s="90" t="str">
        <f t="shared" si="37"/>
        <v/>
      </c>
      <c r="AK62" s="90" t="str">
        <f t="shared" si="38"/>
        <v/>
      </c>
      <c r="AN62" s="14" t="str">
        <f t="shared" si="39"/>
        <v/>
      </c>
      <c r="AO62" s="14" t="str">
        <f t="shared" si="40"/>
        <v/>
      </c>
      <c r="AP62" s="14" t="str">
        <f>IF(Dashboard!N62="P",IF(AP61="",1,AP61+1),"")</f>
        <v/>
      </c>
      <c r="AQ62" s="14" t="str">
        <f>IF(Dashboard!N62="B",IF(AQ61="",1,AQ61+1),"")</f>
        <v/>
      </c>
      <c r="AR62" s="14" t="str">
        <f t="shared" si="41"/>
        <v>00000</v>
      </c>
      <c r="AS62" s="14" t="str">
        <f t="shared" si="42"/>
        <v>00000</v>
      </c>
      <c r="AT62" s="14" t="str">
        <f t="shared" si="43"/>
        <v>000000</v>
      </c>
      <c r="AU62" s="14" t="str">
        <f t="shared" si="44"/>
        <v>000000</v>
      </c>
      <c r="AV62" s="14" t="str">
        <f t="shared" si="45"/>
        <v>B</v>
      </c>
      <c r="AW62" s="14" t="str">
        <f t="shared" si="46"/>
        <v/>
      </c>
      <c r="AX62" s="14" t="str">
        <f t="shared" si="47"/>
        <v/>
      </c>
      <c r="AY62" s="14" t="str">
        <f t="shared" si="48"/>
        <v/>
      </c>
      <c r="AZ62" s="14" t="str">
        <f t="shared" si="49"/>
        <v/>
      </c>
      <c r="BA62" s="14">
        <f t="shared" si="50"/>
        <v>1</v>
      </c>
      <c r="BB62" s="14">
        <f t="shared" si="51"/>
        <v>1</v>
      </c>
    </row>
    <row r="63" spans="1:54" ht="15.75" thickBot="1" x14ac:dyDescent="0.3">
      <c r="A63" s="96" t="str">
        <f t="shared" si="21"/>
        <v/>
      </c>
      <c r="B63" s="38" t="str">
        <f t="shared" si="22"/>
        <v/>
      </c>
      <c r="C63" s="97" t="str">
        <f t="shared" si="23"/>
        <v/>
      </c>
      <c r="D63" s="98" t="str">
        <f t="shared" si="24"/>
        <v/>
      </c>
      <c r="E63" s="99" t="str">
        <f t="shared" si="25"/>
        <v/>
      </c>
      <c r="G63" s="67" t="str">
        <f>IF(Dashboard!N63="","",Dashboard!N63)</f>
        <v/>
      </c>
      <c r="I63" s="96" t="str">
        <f t="shared" si="53"/>
        <v/>
      </c>
      <c r="J63" s="104" t="str">
        <f t="shared" si="54"/>
        <v/>
      </c>
      <c r="K63" s="105" t="str">
        <f t="shared" si="55"/>
        <v/>
      </c>
      <c r="L63" s="89" t="str">
        <f t="shared" si="56"/>
        <v/>
      </c>
      <c r="M63" s="89" t="str">
        <f t="shared" si="57"/>
        <v/>
      </c>
      <c r="N63" s="162" t="str">
        <f t="shared" si="58"/>
        <v/>
      </c>
      <c r="O63" s="164" t="str">
        <f>IF(G63="","",IF(A63="NB",O62,IF(N63="",SUM($N$5:$N63)+M63,SUM($N$5:$N63))))</f>
        <v/>
      </c>
      <c r="P63" s="164" t="str">
        <f t="shared" si="13"/>
        <v/>
      </c>
      <c r="Q63" s="171" t="str">
        <f t="shared" si="14"/>
        <v/>
      </c>
      <c r="R63" s="170" t="str">
        <f t="shared" si="6"/>
        <v/>
      </c>
      <c r="S63" s="170">
        <f t="shared" si="7"/>
        <v>0</v>
      </c>
      <c r="T63" s="14" t="str">
        <f t="shared" si="59"/>
        <v/>
      </c>
      <c r="U63" s="14" t="str">
        <f t="shared" si="60"/>
        <v/>
      </c>
      <c r="V63" s="106" t="str">
        <f t="shared" si="61"/>
        <v/>
      </c>
      <c r="W63" s="14" t="str">
        <f t="shared" si="62"/>
        <v/>
      </c>
      <c r="X63" s="14" t="str">
        <f t="shared" si="63"/>
        <v/>
      </c>
      <c r="Y63" s="14" t="str">
        <f t="shared" si="64"/>
        <v/>
      </c>
      <c r="Z63" s="14" t="str">
        <f t="shared" si="65"/>
        <v/>
      </c>
      <c r="AA63" s="14" t="str">
        <f t="shared" si="66"/>
        <v/>
      </c>
      <c r="AB63" s="14" t="str">
        <f t="shared" si="67"/>
        <v/>
      </c>
      <c r="AC63" s="14" t="str">
        <f t="shared" si="68"/>
        <v/>
      </c>
      <c r="AD63" s="14" t="str">
        <f t="shared" si="69"/>
        <v/>
      </c>
      <c r="AE63" s="46" t="str">
        <f t="shared" si="15"/>
        <v/>
      </c>
      <c r="AF63" s="46" t="str">
        <f t="shared" si="16"/>
        <v/>
      </c>
      <c r="AG63" s="46" t="str">
        <f t="shared" si="17"/>
        <v/>
      </c>
      <c r="AH63" s="90" t="str">
        <f t="shared" si="35"/>
        <v/>
      </c>
      <c r="AI63" s="90" t="str">
        <f t="shared" si="36"/>
        <v/>
      </c>
      <c r="AJ63" s="90" t="str">
        <f t="shared" si="37"/>
        <v/>
      </c>
      <c r="AK63" s="90" t="str">
        <f t="shared" si="38"/>
        <v/>
      </c>
      <c r="AN63" s="14" t="str">
        <f t="shared" si="39"/>
        <v/>
      </c>
      <c r="AO63" s="14" t="str">
        <f t="shared" si="40"/>
        <v/>
      </c>
      <c r="AP63" s="14" t="str">
        <f>IF(Dashboard!N63="P",IF(AP62="",1,AP62+1),"")</f>
        <v/>
      </c>
      <c r="AQ63" s="14" t="str">
        <f>IF(Dashboard!N63="B",IF(AQ62="",1,AQ62+1),"")</f>
        <v/>
      </c>
      <c r="AR63" s="14" t="str">
        <f t="shared" si="41"/>
        <v>00000</v>
      </c>
      <c r="AS63" s="14" t="str">
        <f t="shared" si="42"/>
        <v>00000</v>
      </c>
      <c r="AT63" s="14" t="str">
        <f t="shared" si="43"/>
        <v>000000</v>
      </c>
      <c r="AU63" s="14" t="str">
        <f t="shared" si="44"/>
        <v>000000</v>
      </c>
      <c r="AV63" s="14" t="str">
        <f t="shared" si="45"/>
        <v>B</v>
      </c>
      <c r="AW63" s="14" t="str">
        <f t="shared" si="46"/>
        <v/>
      </c>
      <c r="AX63" s="14" t="str">
        <f t="shared" si="47"/>
        <v/>
      </c>
      <c r="AY63" s="14" t="str">
        <f t="shared" si="48"/>
        <v/>
      </c>
      <c r="AZ63" s="14" t="str">
        <f t="shared" si="49"/>
        <v/>
      </c>
      <c r="BA63" s="14">
        <f t="shared" si="50"/>
        <v>1</v>
      </c>
      <c r="BB63" s="14">
        <f t="shared" si="51"/>
        <v>1</v>
      </c>
    </row>
    <row r="64" spans="1:54" ht="15.75" thickBot="1" x14ac:dyDescent="0.3">
      <c r="A64" s="96" t="str">
        <f t="shared" si="21"/>
        <v/>
      </c>
      <c r="B64" s="38" t="str">
        <f t="shared" si="22"/>
        <v/>
      </c>
      <c r="C64" s="97" t="str">
        <f t="shared" si="23"/>
        <v/>
      </c>
      <c r="D64" s="98" t="str">
        <f t="shared" si="24"/>
        <v/>
      </c>
      <c r="E64" s="99" t="str">
        <f t="shared" si="25"/>
        <v/>
      </c>
      <c r="G64" s="67" t="str">
        <f>IF(Dashboard!N64="","",Dashboard!N64)</f>
        <v/>
      </c>
      <c r="I64" s="96" t="str">
        <f t="shared" si="53"/>
        <v/>
      </c>
      <c r="J64" s="104" t="str">
        <f t="shared" si="54"/>
        <v/>
      </c>
      <c r="K64" s="105" t="str">
        <f t="shared" si="55"/>
        <v/>
      </c>
      <c r="L64" s="89" t="str">
        <f t="shared" si="56"/>
        <v/>
      </c>
      <c r="M64" s="89" t="str">
        <f t="shared" si="57"/>
        <v/>
      </c>
      <c r="N64" s="162" t="str">
        <f t="shared" si="58"/>
        <v/>
      </c>
      <c r="O64" s="164" t="str">
        <f>IF(G64="","",IF(A64="NB",O63,IF(N64="",SUM($N$5:$N64)+M64,SUM($N$5:$N64))))</f>
        <v/>
      </c>
      <c r="P64" s="164" t="str">
        <f t="shared" si="13"/>
        <v/>
      </c>
      <c r="Q64" s="171" t="str">
        <f t="shared" si="14"/>
        <v/>
      </c>
      <c r="R64" s="170" t="str">
        <f t="shared" si="6"/>
        <v/>
      </c>
      <c r="S64" s="170">
        <f t="shared" si="7"/>
        <v>0</v>
      </c>
      <c r="T64" s="14" t="str">
        <f t="shared" si="59"/>
        <v/>
      </c>
      <c r="U64" s="14" t="str">
        <f t="shared" si="60"/>
        <v/>
      </c>
      <c r="V64" s="106" t="str">
        <f t="shared" si="61"/>
        <v/>
      </c>
      <c r="W64" s="14" t="str">
        <f t="shared" si="62"/>
        <v/>
      </c>
      <c r="X64" s="14" t="str">
        <f t="shared" si="63"/>
        <v/>
      </c>
      <c r="Y64" s="14" t="str">
        <f t="shared" si="64"/>
        <v/>
      </c>
      <c r="Z64" s="14" t="str">
        <f t="shared" si="65"/>
        <v/>
      </c>
      <c r="AA64" s="14" t="str">
        <f t="shared" si="66"/>
        <v/>
      </c>
      <c r="AB64" s="14" t="str">
        <f t="shared" si="67"/>
        <v/>
      </c>
      <c r="AC64" s="14" t="str">
        <f t="shared" si="68"/>
        <v/>
      </c>
      <c r="AD64" s="14" t="str">
        <f t="shared" si="69"/>
        <v/>
      </c>
      <c r="AE64" s="46" t="str">
        <f t="shared" si="15"/>
        <v/>
      </c>
      <c r="AF64" s="46" t="str">
        <f t="shared" si="16"/>
        <v/>
      </c>
      <c r="AG64" s="46" t="str">
        <f t="shared" si="17"/>
        <v/>
      </c>
      <c r="AH64" s="90" t="str">
        <f t="shared" si="35"/>
        <v/>
      </c>
      <c r="AI64" s="90" t="str">
        <f t="shared" si="36"/>
        <v/>
      </c>
      <c r="AJ64" s="90" t="str">
        <f t="shared" si="37"/>
        <v/>
      </c>
      <c r="AK64" s="90" t="str">
        <f t="shared" si="38"/>
        <v/>
      </c>
      <c r="AN64" s="14" t="str">
        <f t="shared" si="39"/>
        <v/>
      </c>
      <c r="AO64" s="14" t="str">
        <f t="shared" si="40"/>
        <v/>
      </c>
      <c r="AP64" s="14" t="str">
        <f>IF(Dashboard!N64="P",IF(AP63="",1,AP63+1),"")</f>
        <v/>
      </c>
      <c r="AQ64" s="14" t="str">
        <f>IF(Dashboard!N64="B",IF(AQ63="",1,AQ63+1),"")</f>
        <v/>
      </c>
      <c r="AR64" s="14" t="str">
        <f t="shared" si="41"/>
        <v>00000</v>
      </c>
      <c r="AS64" s="14" t="str">
        <f t="shared" si="42"/>
        <v>00000</v>
      </c>
      <c r="AT64" s="14" t="str">
        <f t="shared" si="43"/>
        <v>000000</v>
      </c>
      <c r="AU64" s="14" t="str">
        <f t="shared" si="44"/>
        <v>000000</v>
      </c>
      <c r="AV64" s="14" t="str">
        <f t="shared" si="45"/>
        <v>B</v>
      </c>
      <c r="AW64" s="14" t="str">
        <f t="shared" si="46"/>
        <v/>
      </c>
      <c r="AX64" s="14" t="str">
        <f t="shared" si="47"/>
        <v/>
      </c>
      <c r="AY64" s="14" t="str">
        <f t="shared" si="48"/>
        <v/>
      </c>
      <c r="AZ64" s="14" t="str">
        <f t="shared" si="49"/>
        <v/>
      </c>
      <c r="BA64" s="14">
        <f t="shared" si="50"/>
        <v>1</v>
      </c>
      <c r="BB64" s="14">
        <f t="shared" si="51"/>
        <v>1</v>
      </c>
    </row>
    <row r="65" spans="1:54" ht="15.75" thickBot="1" x14ac:dyDescent="0.3">
      <c r="A65" s="96" t="str">
        <f t="shared" si="21"/>
        <v/>
      </c>
      <c r="B65" s="38" t="str">
        <f t="shared" si="22"/>
        <v/>
      </c>
      <c r="C65" s="97" t="str">
        <f t="shared" si="23"/>
        <v/>
      </c>
      <c r="D65" s="98" t="str">
        <f t="shared" si="24"/>
        <v/>
      </c>
      <c r="E65" s="99" t="str">
        <f t="shared" si="25"/>
        <v/>
      </c>
      <c r="G65" s="67" t="str">
        <f>IF(Dashboard!N65="","",Dashboard!N65)</f>
        <v/>
      </c>
      <c r="I65" s="96" t="str">
        <f t="shared" si="53"/>
        <v/>
      </c>
      <c r="J65" s="104" t="str">
        <f t="shared" si="54"/>
        <v/>
      </c>
      <c r="K65" s="105" t="str">
        <f t="shared" si="55"/>
        <v/>
      </c>
      <c r="L65" s="89" t="str">
        <f t="shared" si="56"/>
        <v/>
      </c>
      <c r="M65" s="89" t="str">
        <f t="shared" si="57"/>
        <v/>
      </c>
      <c r="N65" s="162" t="str">
        <f t="shared" si="58"/>
        <v/>
      </c>
      <c r="O65" s="164" t="str">
        <f>IF(G65="","",IF(A65="NB",O64,IF(N65="",SUM($N$5:$N65)+M65,SUM($N$5:$N65))))</f>
        <v/>
      </c>
      <c r="P65" s="164" t="str">
        <f t="shared" si="13"/>
        <v/>
      </c>
      <c r="Q65" s="171" t="str">
        <f t="shared" si="14"/>
        <v/>
      </c>
      <c r="R65" s="170" t="str">
        <f t="shared" si="6"/>
        <v/>
      </c>
      <c r="S65" s="170">
        <f t="shared" si="7"/>
        <v>0</v>
      </c>
      <c r="T65" s="14" t="str">
        <f t="shared" si="59"/>
        <v/>
      </c>
      <c r="U65" s="14" t="str">
        <f t="shared" si="60"/>
        <v/>
      </c>
      <c r="V65" s="106" t="str">
        <f t="shared" si="61"/>
        <v/>
      </c>
      <c r="W65" s="14" t="str">
        <f t="shared" si="62"/>
        <v/>
      </c>
      <c r="X65" s="14" t="str">
        <f t="shared" si="63"/>
        <v/>
      </c>
      <c r="Y65" s="14" t="str">
        <f t="shared" si="64"/>
        <v/>
      </c>
      <c r="Z65" s="14" t="str">
        <f t="shared" si="65"/>
        <v/>
      </c>
      <c r="AA65" s="14" t="str">
        <f t="shared" si="66"/>
        <v/>
      </c>
      <c r="AB65" s="14" t="str">
        <f t="shared" si="67"/>
        <v/>
      </c>
      <c r="AC65" s="14" t="str">
        <f t="shared" si="68"/>
        <v/>
      </c>
      <c r="AD65" s="14" t="str">
        <f t="shared" si="69"/>
        <v/>
      </c>
      <c r="AE65" s="46" t="str">
        <f t="shared" si="15"/>
        <v/>
      </c>
      <c r="AF65" s="46" t="str">
        <f t="shared" si="16"/>
        <v/>
      </c>
      <c r="AG65" s="46" t="str">
        <f t="shared" si="17"/>
        <v/>
      </c>
      <c r="AH65" s="90" t="str">
        <f t="shared" si="35"/>
        <v/>
      </c>
      <c r="AI65" s="90" t="str">
        <f t="shared" si="36"/>
        <v/>
      </c>
      <c r="AJ65" s="90" t="str">
        <f t="shared" si="37"/>
        <v/>
      </c>
      <c r="AK65" s="90" t="str">
        <f t="shared" si="38"/>
        <v/>
      </c>
      <c r="AN65" s="14" t="str">
        <f t="shared" si="39"/>
        <v/>
      </c>
      <c r="AO65" s="14" t="str">
        <f t="shared" si="40"/>
        <v/>
      </c>
      <c r="AP65" s="14" t="str">
        <f>IF(Dashboard!N65="P",IF(AP64="",1,AP64+1),"")</f>
        <v/>
      </c>
      <c r="AQ65" s="14" t="str">
        <f>IF(Dashboard!N65="B",IF(AQ64="",1,AQ64+1),"")</f>
        <v/>
      </c>
      <c r="AR65" s="14" t="str">
        <f t="shared" si="41"/>
        <v>00000</v>
      </c>
      <c r="AS65" s="14" t="str">
        <f t="shared" si="42"/>
        <v>00000</v>
      </c>
      <c r="AT65" s="14" t="str">
        <f t="shared" si="43"/>
        <v>000000</v>
      </c>
      <c r="AU65" s="14" t="str">
        <f t="shared" si="44"/>
        <v>000000</v>
      </c>
      <c r="AV65" s="14" t="str">
        <f t="shared" si="45"/>
        <v>B</v>
      </c>
      <c r="AW65" s="14" t="str">
        <f t="shared" si="46"/>
        <v/>
      </c>
      <c r="AX65" s="14" t="str">
        <f t="shared" si="47"/>
        <v/>
      </c>
      <c r="AY65" s="14" t="str">
        <f t="shared" si="48"/>
        <v/>
      </c>
      <c r="AZ65" s="14" t="str">
        <f t="shared" si="49"/>
        <v/>
      </c>
      <c r="BA65" s="14">
        <f t="shared" si="50"/>
        <v>1</v>
      </c>
      <c r="BB65" s="14">
        <f t="shared" si="51"/>
        <v>1</v>
      </c>
    </row>
    <row r="66" spans="1:54" ht="15.75" thickBot="1" x14ac:dyDescent="0.3">
      <c r="A66" s="96" t="str">
        <f t="shared" si="21"/>
        <v/>
      </c>
      <c r="B66" s="38" t="str">
        <f t="shared" si="22"/>
        <v/>
      </c>
      <c r="C66" s="97" t="str">
        <f t="shared" si="23"/>
        <v/>
      </c>
      <c r="D66" s="98" t="str">
        <f t="shared" si="24"/>
        <v/>
      </c>
      <c r="E66" s="99" t="str">
        <f t="shared" si="25"/>
        <v/>
      </c>
      <c r="G66" s="67" t="str">
        <f>IF(Dashboard!N66="","",Dashboard!N66)</f>
        <v/>
      </c>
      <c r="I66" s="96" t="str">
        <f t="shared" si="53"/>
        <v/>
      </c>
      <c r="J66" s="104" t="str">
        <f t="shared" si="54"/>
        <v/>
      </c>
      <c r="K66" s="105" t="str">
        <f t="shared" si="55"/>
        <v/>
      </c>
      <c r="L66" s="89" t="str">
        <f t="shared" si="56"/>
        <v/>
      </c>
      <c r="M66" s="89" t="str">
        <f t="shared" si="57"/>
        <v/>
      </c>
      <c r="N66" s="162" t="str">
        <f t="shared" si="58"/>
        <v/>
      </c>
      <c r="O66" s="164" t="str">
        <f>IF(G66="","",IF(A66="NB",O65,IF(N66="",SUM($N$5:$N66)+M66,SUM($N$5:$N66))))</f>
        <v/>
      </c>
      <c r="P66" s="164" t="str">
        <f t="shared" si="13"/>
        <v/>
      </c>
      <c r="Q66" s="171" t="str">
        <f t="shared" si="14"/>
        <v/>
      </c>
      <c r="R66" s="170" t="str">
        <f t="shared" si="6"/>
        <v/>
      </c>
      <c r="S66" s="170">
        <f t="shared" si="7"/>
        <v>0</v>
      </c>
      <c r="T66" s="14" t="str">
        <f t="shared" si="59"/>
        <v/>
      </c>
      <c r="U66" s="14" t="str">
        <f t="shared" si="60"/>
        <v/>
      </c>
      <c r="V66" s="106" t="str">
        <f t="shared" si="61"/>
        <v/>
      </c>
      <c r="W66" s="14" t="str">
        <f t="shared" si="62"/>
        <v/>
      </c>
      <c r="X66" s="14" t="str">
        <f t="shared" si="63"/>
        <v/>
      </c>
      <c r="Y66" s="14" t="str">
        <f t="shared" si="64"/>
        <v/>
      </c>
      <c r="Z66" s="14" t="str">
        <f t="shared" si="65"/>
        <v/>
      </c>
      <c r="AA66" s="14" t="str">
        <f t="shared" si="66"/>
        <v/>
      </c>
      <c r="AB66" s="14" t="str">
        <f t="shared" si="67"/>
        <v/>
      </c>
      <c r="AC66" s="14" t="str">
        <f t="shared" si="68"/>
        <v/>
      </c>
      <c r="AD66" s="14" t="str">
        <f t="shared" si="69"/>
        <v/>
      </c>
      <c r="AE66" s="46" t="str">
        <f t="shared" si="15"/>
        <v/>
      </c>
      <c r="AF66" s="46" t="str">
        <f t="shared" si="16"/>
        <v/>
      </c>
      <c r="AG66" s="46" t="str">
        <f t="shared" si="17"/>
        <v/>
      </c>
      <c r="AH66" s="90" t="str">
        <f t="shared" si="35"/>
        <v/>
      </c>
      <c r="AI66" s="90" t="str">
        <f t="shared" si="36"/>
        <v/>
      </c>
      <c r="AJ66" s="90" t="str">
        <f t="shared" si="37"/>
        <v/>
      </c>
      <c r="AK66" s="90" t="str">
        <f t="shared" si="38"/>
        <v/>
      </c>
      <c r="AN66" s="14" t="str">
        <f t="shared" si="39"/>
        <v/>
      </c>
      <c r="AO66" s="14" t="str">
        <f t="shared" si="40"/>
        <v/>
      </c>
      <c r="AP66" s="14" t="str">
        <f>IF(Dashboard!N66="P",IF(AP65="",1,AP65+1),"")</f>
        <v/>
      </c>
      <c r="AQ66" s="14" t="str">
        <f>IF(Dashboard!N66="B",IF(AQ65="",1,AQ65+1),"")</f>
        <v/>
      </c>
      <c r="AR66" s="14" t="str">
        <f t="shared" si="41"/>
        <v>00000</v>
      </c>
      <c r="AS66" s="14" t="str">
        <f t="shared" si="42"/>
        <v>00000</v>
      </c>
      <c r="AT66" s="14" t="str">
        <f t="shared" si="43"/>
        <v>000000</v>
      </c>
      <c r="AU66" s="14" t="str">
        <f t="shared" si="44"/>
        <v>000000</v>
      </c>
      <c r="AV66" s="14" t="str">
        <f t="shared" si="45"/>
        <v>B</v>
      </c>
      <c r="AW66" s="14" t="str">
        <f t="shared" si="46"/>
        <v/>
      </c>
      <c r="AX66" s="14" t="str">
        <f t="shared" si="47"/>
        <v/>
      </c>
      <c r="AY66" s="14" t="str">
        <f t="shared" si="48"/>
        <v/>
      </c>
      <c r="AZ66" s="14" t="str">
        <f t="shared" si="49"/>
        <v/>
      </c>
      <c r="BA66" s="14">
        <f t="shared" si="50"/>
        <v>1</v>
      </c>
      <c r="BB66" s="14">
        <f t="shared" si="51"/>
        <v>1</v>
      </c>
    </row>
    <row r="67" spans="1:54" ht="15.75" thickBot="1" x14ac:dyDescent="0.3">
      <c r="A67" s="96" t="str">
        <f t="shared" si="21"/>
        <v/>
      </c>
      <c r="B67" s="38" t="str">
        <f t="shared" si="22"/>
        <v/>
      </c>
      <c r="C67" s="97" t="str">
        <f t="shared" si="23"/>
        <v/>
      </c>
      <c r="D67" s="98" t="str">
        <f t="shared" si="24"/>
        <v/>
      </c>
      <c r="E67" s="99" t="str">
        <f t="shared" si="25"/>
        <v/>
      </c>
      <c r="G67" s="67" t="str">
        <f>IF(Dashboard!N67="","",Dashboard!N67)</f>
        <v/>
      </c>
      <c r="I67" s="96" t="str">
        <f t="shared" si="53"/>
        <v/>
      </c>
      <c r="J67" s="104" t="str">
        <f t="shared" si="54"/>
        <v/>
      </c>
      <c r="K67" s="105" t="str">
        <f t="shared" si="55"/>
        <v/>
      </c>
      <c r="L67" s="89" t="str">
        <f t="shared" si="56"/>
        <v/>
      </c>
      <c r="M67" s="89" t="str">
        <f t="shared" si="57"/>
        <v/>
      </c>
      <c r="N67" s="162" t="str">
        <f t="shared" si="58"/>
        <v/>
      </c>
      <c r="O67" s="164" t="str">
        <f>IF(G67="","",IF(A67="NB",O66,IF(N67="",SUM($N$5:$N67)+M67,SUM($N$5:$N67))))</f>
        <v/>
      </c>
      <c r="P67" s="164" t="str">
        <f t="shared" si="13"/>
        <v/>
      </c>
      <c r="Q67" s="171" t="str">
        <f t="shared" si="14"/>
        <v/>
      </c>
      <c r="R67" s="170" t="str">
        <f t="shared" si="6"/>
        <v/>
      </c>
      <c r="S67" s="170">
        <f t="shared" si="7"/>
        <v>0</v>
      </c>
      <c r="T67" s="14" t="str">
        <f t="shared" si="59"/>
        <v/>
      </c>
      <c r="U67" s="14" t="str">
        <f t="shared" si="60"/>
        <v/>
      </c>
      <c r="V67" s="106" t="str">
        <f t="shared" si="61"/>
        <v/>
      </c>
      <c r="W67" s="14" t="str">
        <f t="shared" si="62"/>
        <v/>
      </c>
      <c r="X67" s="14" t="str">
        <f t="shared" si="63"/>
        <v/>
      </c>
      <c r="Y67" s="14" t="str">
        <f t="shared" si="64"/>
        <v/>
      </c>
      <c r="Z67" s="14" t="str">
        <f t="shared" si="65"/>
        <v/>
      </c>
      <c r="AA67" s="14" t="str">
        <f t="shared" si="66"/>
        <v/>
      </c>
      <c r="AB67" s="14" t="str">
        <f t="shared" si="67"/>
        <v/>
      </c>
      <c r="AC67" s="14" t="str">
        <f t="shared" si="68"/>
        <v/>
      </c>
      <c r="AD67" s="14" t="str">
        <f t="shared" si="69"/>
        <v/>
      </c>
      <c r="AE67" s="46" t="str">
        <f t="shared" si="15"/>
        <v/>
      </c>
      <c r="AF67" s="46" t="str">
        <f t="shared" si="16"/>
        <v/>
      </c>
      <c r="AG67" s="46" t="str">
        <f t="shared" si="17"/>
        <v/>
      </c>
      <c r="AH67" s="90" t="str">
        <f t="shared" si="35"/>
        <v/>
      </c>
      <c r="AI67" s="90" t="str">
        <f t="shared" si="36"/>
        <v/>
      </c>
      <c r="AJ67" s="90" t="str">
        <f t="shared" si="37"/>
        <v/>
      </c>
      <c r="AK67" s="90" t="str">
        <f t="shared" si="38"/>
        <v/>
      </c>
      <c r="AN67" s="14" t="str">
        <f t="shared" si="39"/>
        <v/>
      </c>
      <c r="AO67" s="14" t="str">
        <f t="shared" si="40"/>
        <v/>
      </c>
      <c r="AP67" s="14" t="str">
        <f>IF(Dashboard!N67="P",IF(AP66="",1,AP66+1),"")</f>
        <v/>
      </c>
      <c r="AQ67" s="14" t="str">
        <f>IF(Dashboard!N67="B",IF(AQ66="",1,AQ66+1),"")</f>
        <v/>
      </c>
      <c r="AR67" s="14" t="str">
        <f t="shared" si="41"/>
        <v>00000</v>
      </c>
      <c r="AS67" s="14" t="str">
        <f t="shared" si="42"/>
        <v>00000</v>
      </c>
      <c r="AT67" s="14" t="str">
        <f t="shared" si="43"/>
        <v>000000</v>
      </c>
      <c r="AU67" s="14" t="str">
        <f t="shared" si="44"/>
        <v>000000</v>
      </c>
      <c r="AV67" s="14" t="str">
        <f t="shared" si="45"/>
        <v>B</v>
      </c>
      <c r="AW67" s="14" t="str">
        <f t="shared" si="46"/>
        <v/>
      </c>
      <c r="AX67" s="14" t="str">
        <f t="shared" si="47"/>
        <v/>
      </c>
      <c r="AY67" s="14" t="str">
        <f t="shared" si="48"/>
        <v/>
      </c>
      <c r="AZ67" s="14" t="str">
        <f t="shared" si="49"/>
        <v/>
      </c>
      <c r="BA67" s="14">
        <f t="shared" si="50"/>
        <v>1</v>
      </c>
      <c r="BB67" s="14">
        <f t="shared" si="51"/>
        <v>1</v>
      </c>
    </row>
    <row r="68" spans="1:54" ht="15.75" thickBot="1" x14ac:dyDescent="0.3">
      <c r="A68" s="96" t="str">
        <f t="shared" si="21"/>
        <v/>
      </c>
      <c r="B68" s="38" t="str">
        <f t="shared" si="22"/>
        <v/>
      </c>
      <c r="C68" s="97" t="str">
        <f t="shared" si="23"/>
        <v/>
      </c>
      <c r="D68" s="98" t="str">
        <f t="shared" si="24"/>
        <v/>
      </c>
      <c r="E68" s="99" t="str">
        <f t="shared" si="25"/>
        <v/>
      </c>
      <c r="G68" s="67" t="str">
        <f>IF(Dashboard!N68="","",Dashboard!N68)</f>
        <v/>
      </c>
      <c r="I68" s="96" t="str">
        <f t="shared" si="53"/>
        <v/>
      </c>
      <c r="J68" s="104" t="str">
        <f t="shared" si="54"/>
        <v/>
      </c>
      <c r="K68" s="105" t="str">
        <f t="shared" si="55"/>
        <v/>
      </c>
      <c r="L68" s="89" t="str">
        <f t="shared" si="56"/>
        <v/>
      </c>
      <c r="M68" s="89" t="str">
        <f t="shared" si="57"/>
        <v/>
      </c>
      <c r="N68" s="162" t="str">
        <f t="shared" si="58"/>
        <v/>
      </c>
      <c r="O68" s="164" t="str">
        <f>IF(G68="","",IF(A68="NB",O67,IF(N68="",SUM($N$5:$N68)+M68,SUM($N$5:$N68))))</f>
        <v/>
      </c>
      <c r="P68" s="164" t="str">
        <f t="shared" si="13"/>
        <v/>
      </c>
      <c r="Q68" s="171" t="str">
        <f t="shared" si="14"/>
        <v/>
      </c>
      <c r="R68" s="170" t="str">
        <f t="shared" si="6"/>
        <v/>
      </c>
      <c r="S68" s="170">
        <f t="shared" si="7"/>
        <v>0</v>
      </c>
      <c r="T68" s="14" t="str">
        <f t="shared" si="59"/>
        <v/>
      </c>
      <c r="U68" s="14" t="str">
        <f t="shared" si="60"/>
        <v/>
      </c>
      <c r="V68" s="106" t="str">
        <f t="shared" si="61"/>
        <v/>
      </c>
      <c r="W68" s="14" t="str">
        <f t="shared" si="62"/>
        <v/>
      </c>
      <c r="X68" s="14" t="str">
        <f t="shared" si="63"/>
        <v/>
      </c>
      <c r="Y68" s="14" t="str">
        <f t="shared" si="64"/>
        <v/>
      </c>
      <c r="Z68" s="14" t="str">
        <f t="shared" si="65"/>
        <v/>
      </c>
      <c r="AA68" s="14" t="str">
        <f t="shared" si="66"/>
        <v/>
      </c>
      <c r="AB68" s="14" t="str">
        <f t="shared" si="67"/>
        <v/>
      </c>
      <c r="AC68" s="14" t="str">
        <f t="shared" si="68"/>
        <v/>
      </c>
      <c r="AD68" s="14" t="str">
        <f t="shared" si="69"/>
        <v/>
      </c>
      <c r="AE68" s="46" t="str">
        <f t="shared" si="15"/>
        <v/>
      </c>
      <c r="AF68" s="46" t="str">
        <f t="shared" si="16"/>
        <v/>
      </c>
      <c r="AG68" s="46" t="str">
        <f t="shared" si="17"/>
        <v/>
      </c>
      <c r="AH68" s="90" t="str">
        <f t="shared" si="35"/>
        <v/>
      </c>
      <c r="AI68" s="90" t="str">
        <f t="shared" si="36"/>
        <v/>
      </c>
      <c r="AJ68" s="90" t="str">
        <f t="shared" si="37"/>
        <v/>
      </c>
      <c r="AK68" s="90" t="str">
        <f t="shared" si="38"/>
        <v/>
      </c>
      <c r="AN68" s="14" t="str">
        <f t="shared" si="39"/>
        <v/>
      </c>
      <c r="AO68" s="14" t="str">
        <f t="shared" si="40"/>
        <v/>
      </c>
      <c r="AP68" s="14" t="str">
        <f>IF(Dashboard!N68="P",IF(AP67="",1,AP67+1),"")</f>
        <v/>
      </c>
      <c r="AQ68" s="14" t="str">
        <f>IF(Dashboard!N68="B",IF(AQ67="",1,AQ67+1),"")</f>
        <v/>
      </c>
      <c r="AR68" s="14" t="str">
        <f t="shared" si="41"/>
        <v>00000</v>
      </c>
      <c r="AS68" s="14" t="str">
        <f t="shared" si="42"/>
        <v>00000</v>
      </c>
      <c r="AT68" s="14" t="str">
        <f t="shared" si="43"/>
        <v>000000</v>
      </c>
      <c r="AU68" s="14" t="str">
        <f t="shared" si="44"/>
        <v>000000</v>
      </c>
      <c r="AV68" s="14" t="str">
        <f t="shared" si="45"/>
        <v>B</v>
      </c>
      <c r="AW68" s="14" t="str">
        <f t="shared" si="46"/>
        <v/>
      </c>
      <c r="AX68" s="14" t="str">
        <f t="shared" si="47"/>
        <v/>
      </c>
      <c r="AY68" s="14" t="str">
        <f t="shared" si="48"/>
        <v/>
      </c>
      <c r="AZ68" s="14" t="str">
        <f t="shared" si="49"/>
        <v/>
      </c>
      <c r="BA68" s="14">
        <f t="shared" si="50"/>
        <v>1</v>
      </c>
      <c r="BB68" s="14">
        <f t="shared" si="51"/>
        <v>1</v>
      </c>
    </row>
    <row r="69" spans="1:54" ht="15.75" thickBot="1" x14ac:dyDescent="0.3">
      <c r="A69" s="96" t="str">
        <f t="shared" si="21"/>
        <v/>
      </c>
      <c r="B69" s="38" t="str">
        <f t="shared" si="22"/>
        <v/>
      </c>
      <c r="C69" s="97" t="str">
        <f t="shared" si="23"/>
        <v/>
      </c>
      <c r="D69" s="98" t="str">
        <f t="shared" si="24"/>
        <v/>
      </c>
      <c r="E69" s="99" t="str">
        <f t="shared" si="25"/>
        <v/>
      </c>
      <c r="G69" s="67" t="str">
        <f>IF(Dashboard!N69="","",Dashboard!N69)</f>
        <v/>
      </c>
      <c r="I69" s="96" t="str">
        <f t="shared" si="53"/>
        <v/>
      </c>
      <c r="J69" s="104" t="str">
        <f t="shared" si="54"/>
        <v/>
      </c>
      <c r="K69" s="105" t="str">
        <f t="shared" si="55"/>
        <v/>
      </c>
      <c r="L69" s="89" t="str">
        <f t="shared" si="56"/>
        <v/>
      </c>
      <c r="M69" s="89" t="str">
        <f t="shared" si="57"/>
        <v/>
      </c>
      <c r="N69" s="162" t="str">
        <f t="shared" si="58"/>
        <v/>
      </c>
      <c r="O69" s="164" t="str">
        <f>IF(G69="","",IF(A69="NB",O68,IF(N69="",SUM($N$5:$N69)+M69,SUM($N$5:$N69))))</f>
        <v/>
      </c>
      <c r="P69" s="164" t="str">
        <f t="shared" si="13"/>
        <v/>
      </c>
      <c r="Q69" s="171" t="str">
        <f t="shared" si="14"/>
        <v/>
      </c>
      <c r="R69" s="170" t="str">
        <f t="shared" si="6"/>
        <v/>
      </c>
      <c r="S69" s="170">
        <f t="shared" si="7"/>
        <v>0</v>
      </c>
      <c r="T69" s="14" t="str">
        <f t="shared" si="59"/>
        <v/>
      </c>
      <c r="U69" s="14" t="str">
        <f t="shared" si="60"/>
        <v/>
      </c>
      <c r="V69" s="106" t="str">
        <f t="shared" si="61"/>
        <v/>
      </c>
      <c r="W69" s="14" t="str">
        <f t="shared" si="62"/>
        <v/>
      </c>
      <c r="X69" s="14" t="str">
        <f t="shared" si="63"/>
        <v/>
      </c>
      <c r="Y69" s="14" t="str">
        <f t="shared" si="64"/>
        <v/>
      </c>
      <c r="Z69" s="14" t="str">
        <f t="shared" si="65"/>
        <v/>
      </c>
      <c r="AA69" s="14" t="str">
        <f t="shared" si="66"/>
        <v/>
      </c>
      <c r="AB69" s="14" t="str">
        <f t="shared" si="67"/>
        <v/>
      </c>
      <c r="AC69" s="14" t="str">
        <f t="shared" si="68"/>
        <v/>
      </c>
      <c r="AD69" s="14" t="str">
        <f t="shared" si="69"/>
        <v/>
      </c>
      <c r="AE69" s="46" t="str">
        <f t="shared" si="15"/>
        <v/>
      </c>
      <c r="AF69" s="46" t="str">
        <f t="shared" si="16"/>
        <v/>
      </c>
      <c r="AG69" s="46" t="str">
        <f t="shared" si="17"/>
        <v/>
      </c>
      <c r="AH69" s="90" t="str">
        <f t="shared" si="35"/>
        <v/>
      </c>
      <c r="AI69" s="90" t="str">
        <f t="shared" si="36"/>
        <v/>
      </c>
      <c r="AJ69" s="90" t="str">
        <f t="shared" si="37"/>
        <v/>
      </c>
      <c r="AK69" s="90" t="str">
        <f t="shared" si="38"/>
        <v/>
      </c>
      <c r="AN69" s="14" t="str">
        <f t="shared" si="39"/>
        <v/>
      </c>
      <c r="AO69" s="14" t="str">
        <f t="shared" si="40"/>
        <v/>
      </c>
      <c r="AP69" s="14" t="str">
        <f>IF(Dashboard!N69="P",IF(AP68="",1,AP68+1),"")</f>
        <v/>
      </c>
      <c r="AQ69" s="14" t="str">
        <f>IF(Dashboard!N69="B",IF(AQ68="",1,AQ68+1),"")</f>
        <v/>
      </c>
      <c r="AR69" s="14" t="str">
        <f t="shared" si="41"/>
        <v>00000</v>
      </c>
      <c r="AS69" s="14" t="str">
        <f t="shared" si="42"/>
        <v>00000</v>
      </c>
      <c r="AT69" s="14" t="str">
        <f t="shared" si="43"/>
        <v>000000</v>
      </c>
      <c r="AU69" s="14" t="str">
        <f t="shared" si="44"/>
        <v>000000</v>
      </c>
      <c r="AV69" s="14" t="str">
        <f t="shared" si="45"/>
        <v>B</v>
      </c>
      <c r="AW69" s="14" t="str">
        <f t="shared" si="46"/>
        <v/>
      </c>
      <c r="AX69" s="14" t="str">
        <f t="shared" si="47"/>
        <v/>
      </c>
      <c r="AY69" s="14" t="str">
        <f t="shared" si="48"/>
        <v/>
      </c>
      <c r="AZ69" s="14" t="str">
        <f t="shared" si="49"/>
        <v/>
      </c>
      <c r="BA69" s="14">
        <f t="shared" si="50"/>
        <v>1</v>
      </c>
      <c r="BB69" s="14">
        <f t="shared" si="51"/>
        <v>1</v>
      </c>
    </row>
    <row r="70" spans="1:54" ht="15.75" thickBot="1" x14ac:dyDescent="0.3">
      <c r="A70" s="96" t="str">
        <f t="shared" si="21"/>
        <v/>
      </c>
      <c r="B70" s="38" t="str">
        <f t="shared" si="22"/>
        <v/>
      </c>
      <c r="C70" s="97" t="str">
        <f t="shared" si="23"/>
        <v/>
      </c>
      <c r="D70" s="98" t="str">
        <f t="shared" si="24"/>
        <v/>
      </c>
      <c r="E70" s="99" t="str">
        <f t="shared" si="25"/>
        <v/>
      </c>
      <c r="G70" s="67" t="str">
        <f>IF(Dashboard!N70="","",Dashboard!N70)</f>
        <v/>
      </c>
      <c r="I70" s="96" t="str">
        <f t="shared" si="53"/>
        <v/>
      </c>
      <c r="J70" s="104" t="str">
        <f t="shared" si="54"/>
        <v/>
      </c>
      <c r="K70" s="105" t="str">
        <f t="shared" si="55"/>
        <v/>
      </c>
      <c r="L70" s="89" t="str">
        <f t="shared" si="56"/>
        <v/>
      </c>
      <c r="M70" s="89" t="str">
        <f t="shared" si="57"/>
        <v/>
      </c>
      <c r="N70" s="162" t="str">
        <f t="shared" si="58"/>
        <v/>
      </c>
      <c r="O70" s="164" t="str">
        <f>IF(G70="","",IF(A70="NB",O69,IF(N70="",SUM($N$5:$N70)+M70,SUM($N$5:$N70))))</f>
        <v/>
      </c>
      <c r="P70" s="164" t="str">
        <f t="shared" si="13"/>
        <v/>
      </c>
      <c r="Q70" s="171" t="str">
        <f t="shared" si="14"/>
        <v/>
      </c>
      <c r="R70" s="170" t="str">
        <f t="shared" si="6"/>
        <v/>
      </c>
      <c r="S70" s="170">
        <f t="shared" si="7"/>
        <v>0</v>
      </c>
      <c r="T70" s="14" t="str">
        <f t="shared" si="59"/>
        <v/>
      </c>
      <c r="U70" s="14" t="str">
        <f t="shared" si="60"/>
        <v/>
      </c>
      <c r="V70" s="106" t="str">
        <f t="shared" si="61"/>
        <v/>
      </c>
      <c r="W70" s="14" t="str">
        <f t="shared" si="62"/>
        <v/>
      </c>
      <c r="X70" s="14" t="str">
        <f t="shared" si="63"/>
        <v/>
      </c>
      <c r="Y70" s="14" t="str">
        <f t="shared" si="64"/>
        <v/>
      </c>
      <c r="Z70" s="14" t="str">
        <f t="shared" si="65"/>
        <v/>
      </c>
      <c r="AA70" s="14" t="str">
        <f t="shared" si="66"/>
        <v/>
      </c>
      <c r="AB70" s="14" t="str">
        <f t="shared" si="67"/>
        <v/>
      </c>
      <c r="AC70" s="14" t="str">
        <f t="shared" si="68"/>
        <v/>
      </c>
      <c r="AD70" s="14" t="str">
        <f t="shared" si="69"/>
        <v/>
      </c>
      <c r="AE70" s="46" t="str">
        <f t="shared" si="15"/>
        <v/>
      </c>
      <c r="AF70" s="46" t="str">
        <f t="shared" si="16"/>
        <v/>
      </c>
      <c r="AG70" s="46" t="str">
        <f t="shared" si="17"/>
        <v/>
      </c>
      <c r="AH70" s="90" t="str">
        <f t="shared" si="35"/>
        <v/>
      </c>
      <c r="AI70" s="90" t="str">
        <f t="shared" si="36"/>
        <v/>
      </c>
      <c r="AJ70" s="90" t="str">
        <f t="shared" si="37"/>
        <v/>
      </c>
      <c r="AK70" s="90" t="str">
        <f t="shared" si="38"/>
        <v/>
      </c>
      <c r="AN70" s="14" t="str">
        <f t="shared" si="39"/>
        <v/>
      </c>
      <c r="AO70" s="14" t="str">
        <f t="shared" si="40"/>
        <v/>
      </c>
      <c r="AP70" s="14" t="str">
        <f>IF(Dashboard!N70="P",IF(AP69="",1,AP69+1),"")</f>
        <v/>
      </c>
      <c r="AQ70" s="14" t="str">
        <f>IF(Dashboard!N70="B",IF(AQ69="",1,AQ69+1),"")</f>
        <v/>
      </c>
      <c r="AR70" s="14" t="str">
        <f t="shared" si="41"/>
        <v>00000</v>
      </c>
      <c r="AS70" s="14" t="str">
        <f t="shared" si="42"/>
        <v>00000</v>
      </c>
      <c r="AT70" s="14" t="str">
        <f t="shared" si="43"/>
        <v>000000</v>
      </c>
      <c r="AU70" s="14" t="str">
        <f t="shared" si="44"/>
        <v>000000</v>
      </c>
      <c r="AV70" s="14" t="str">
        <f t="shared" si="45"/>
        <v>B</v>
      </c>
      <c r="AW70" s="14" t="str">
        <f t="shared" si="46"/>
        <v/>
      </c>
      <c r="AX70" s="14" t="str">
        <f t="shared" si="47"/>
        <v/>
      </c>
      <c r="AY70" s="14" t="str">
        <f t="shared" si="48"/>
        <v/>
      </c>
      <c r="AZ70" s="14" t="str">
        <f t="shared" si="49"/>
        <v/>
      </c>
      <c r="BA70" s="14">
        <f t="shared" si="50"/>
        <v>1</v>
      </c>
      <c r="BB70" s="14">
        <f t="shared" si="51"/>
        <v>1</v>
      </c>
    </row>
    <row r="71" spans="1:54" ht="15.75" thickBot="1" x14ac:dyDescent="0.3">
      <c r="A71" s="96" t="str">
        <f t="shared" si="21"/>
        <v/>
      </c>
      <c r="B71" s="38" t="str">
        <f t="shared" si="22"/>
        <v/>
      </c>
      <c r="C71" s="97" t="str">
        <f t="shared" si="23"/>
        <v/>
      </c>
      <c r="D71" s="98" t="str">
        <f t="shared" si="24"/>
        <v/>
      </c>
      <c r="E71" s="99" t="str">
        <f t="shared" si="25"/>
        <v/>
      </c>
      <c r="G71" s="67" t="str">
        <f>IF(Dashboard!N71="","",Dashboard!N71)</f>
        <v/>
      </c>
      <c r="I71" s="96" t="str">
        <f t="shared" si="53"/>
        <v/>
      </c>
      <c r="J71" s="104" t="str">
        <f t="shared" si="54"/>
        <v/>
      </c>
      <c r="K71" s="105" t="str">
        <f t="shared" si="55"/>
        <v/>
      </c>
      <c r="L71" s="89" t="str">
        <f t="shared" si="56"/>
        <v/>
      </c>
      <c r="M71" s="89" t="str">
        <f t="shared" si="57"/>
        <v/>
      </c>
      <c r="N71" s="162" t="str">
        <f t="shared" si="58"/>
        <v/>
      </c>
      <c r="O71" s="164" t="str">
        <f>IF(G71="","",IF(A71="NB",O70,IF(N71="",SUM($N$5:$N71)+M71,SUM($N$5:$N71))))</f>
        <v/>
      </c>
      <c r="P71" s="164" t="str">
        <f t="shared" si="13"/>
        <v/>
      </c>
      <c r="Q71" s="171" t="str">
        <f t="shared" si="14"/>
        <v/>
      </c>
      <c r="R71" s="170" t="str">
        <f t="shared" si="6"/>
        <v/>
      </c>
      <c r="S71" s="170">
        <f t="shared" si="7"/>
        <v>0</v>
      </c>
      <c r="T71" s="14" t="str">
        <f t="shared" si="59"/>
        <v/>
      </c>
      <c r="U71" s="14" t="str">
        <f t="shared" si="60"/>
        <v/>
      </c>
      <c r="V71" s="106" t="str">
        <f t="shared" si="61"/>
        <v/>
      </c>
      <c r="W71" s="14" t="str">
        <f t="shared" si="62"/>
        <v/>
      </c>
      <c r="X71" s="14" t="str">
        <f t="shared" si="63"/>
        <v/>
      </c>
      <c r="Y71" s="14" t="str">
        <f t="shared" si="64"/>
        <v/>
      </c>
      <c r="Z71" s="14" t="str">
        <f t="shared" si="65"/>
        <v/>
      </c>
      <c r="AA71" s="14" t="str">
        <f t="shared" si="66"/>
        <v/>
      </c>
      <c r="AB71" s="14" t="str">
        <f t="shared" si="67"/>
        <v/>
      </c>
      <c r="AC71" s="14" t="str">
        <f t="shared" si="68"/>
        <v/>
      </c>
      <c r="AD71" s="14" t="str">
        <f t="shared" si="69"/>
        <v/>
      </c>
      <c r="AE71" s="46" t="str">
        <f t="shared" si="15"/>
        <v/>
      </c>
      <c r="AF71" s="46" t="str">
        <f t="shared" si="16"/>
        <v/>
      </c>
      <c r="AG71" s="46" t="str">
        <f t="shared" si="17"/>
        <v/>
      </c>
      <c r="AH71" s="90" t="str">
        <f t="shared" si="35"/>
        <v/>
      </c>
      <c r="AI71" s="90" t="str">
        <f t="shared" si="36"/>
        <v/>
      </c>
      <c r="AJ71" s="90" t="str">
        <f t="shared" si="37"/>
        <v/>
      </c>
      <c r="AK71" s="90" t="str">
        <f t="shared" si="38"/>
        <v/>
      </c>
      <c r="AN71" s="14" t="str">
        <f t="shared" si="39"/>
        <v/>
      </c>
      <c r="AO71" s="14" t="str">
        <f t="shared" si="40"/>
        <v/>
      </c>
      <c r="AP71" s="14" t="str">
        <f>IF(Dashboard!N71="P",IF(AP70="",1,AP70+1),"")</f>
        <v/>
      </c>
      <c r="AQ71" s="14" t="str">
        <f>IF(Dashboard!N71="B",IF(AQ70="",1,AQ70+1),"")</f>
        <v/>
      </c>
      <c r="AR71" s="14" t="str">
        <f t="shared" si="41"/>
        <v>00000</v>
      </c>
      <c r="AS71" s="14" t="str">
        <f t="shared" si="42"/>
        <v>00000</v>
      </c>
      <c r="AT71" s="14" t="str">
        <f t="shared" si="43"/>
        <v>000000</v>
      </c>
      <c r="AU71" s="14" t="str">
        <f t="shared" si="44"/>
        <v>000000</v>
      </c>
      <c r="AV71" s="14" t="str">
        <f t="shared" si="45"/>
        <v>B</v>
      </c>
      <c r="AW71" s="14" t="str">
        <f t="shared" si="46"/>
        <v/>
      </c>
      <c r="AX71" s="14" t="str">
        <f t="shared" si="47"/>
        <v/>
      </c>
      <c r="AY71" s="14" t="str">
        <f t="shared" si="48"/>
        <v/>
      </c>
      <c r="AZ71" s="14" t="str">
        <f t="shared" si="49"/>
        <v/>
      </c>
      <c r="BA71" s="14">
        <f t="shared" si="50"/>
        <v>1</v>
      </c>
      <c r="BB71" s="14">
        <f t="shared" si="51"/>
        <v>1</v>
      </c>
    </row>
    <row r="72" spans="1:54" ht="15.75" thickBot="1" x14ac:dyDescent="0.3">
      <c r="A72" s="96" t="str">
        <f t="shared" si="21"/>
        <v/>
      </c>
      <c r="B72" s="38" t="str">
        <f t="shared" si="22"/>
        <v/>
      </c>
      <c r="C72" s="97" t="str">
        <f t="shared" si="23"/>
        <v/>
      </c>
      <c r="D72" s="98" t="str">
        <f t="shared" si="24"/>
        <v/>
      </c>
      <c r="E72" s="99" t="str">
        <f t="shared" si="25"/>
        <v/>
      </c>
      <c r="G72" s="67" t="str">
        <f>IF(Dashboard!N72="","",Dashboard!N72)</f>
        <v/>
      </c>
      <c r="I72" s="96" t="str">
        <f t="shared" si="53"/>
        <v/>
      </c>
      <c r="J72" s="104" t="str">
        <f t="shared" si="54"/>
        <v/>
      </c>
      <c r="K72" s="105" t="str">
        <f t="shared" si="55"/>
        <v/>
      </c>
      <c r="L72" s="89" t="str">
        <f t="shared" si="56"/>
        <v/>
      </c>
      <c r="M72" s="89" t="str">
        <f t="shared" si="57"/>
        <v/>
      </c>
      <c r="N72" s="162" t="str">
        <f t="shared" si="58"/>
        <v/>
      </c>
      <c r="O72" s="164" t="str">
        <f>IF(G72="","",IF(A72="NB",O71,IF(N72="",SUM($N$5:$N72)+M72,SUM($N$5:$N72))))</f>
        <v/>
      </c>
      <c r="P72" s="164" t="str">
        <f t="shared" si="13"/>
        <v/>
      </c>
      <c r="Q72" s="171" t="str">
        <f t="shared" si="14"/>
        <v/>
      </c>
      <c r="R72" s="170" t="str">
        <f t="shared" ref="R72:R109" si="70">IF(G72="","",IF(R71+S72&gt;=10,10,IF(R71+S72&lt;=-10,-10,R71+S72)))</f>
        <v/>
      </c>
      <c r="S72" s="170">
        <f t="shared" ref="S72:S109" si="71">IFERROR(VLOOKUP(Q70&amp;Q71&amp;Q72,$BL$3:$BM$16,2,FALSE),0)</f>
        <v>0</v>
      </c>
      <c r="T72" s="14" t="str">
        <f t="shared" si="59"/>
        <v/>
      </c>
      <c r="U72" s="14" t="str">
        <f t="shared" si="60"/>
        <v/>
      </c>
      <c r="V72" s="106" t="str">
        <f t="shared" si="61"/>
        <v/>
      </c>
      <c r="W72" s="14" t="str">
        <f t="shared" si="62"/>
        <v/>
      </c>
      <c r="X72" s="14" t="str">
        <f t="shared" si="63"/>
        <v/>
      </c>
      <c r="Y72" s="14" t="str">
        <f t="shared" si="64"/>
        <v/>
      </c>
      <c r="Z72" s="14" t="str">
        <f t="shared" si="65"/>
        <v/>
      </c>
      <c r="AA72" s="14" t="str">
        <f t="shared" si="66"/>
        <v/>
      </c>
      <c r="AB72" s="14" t="str">
        <f t="shared" si="67"/>
        <v/>
      </c>
      <c r="AC72" s="14" t="str">
        <f t="shared" si="68"/>
        <v/>
      </c>
      <c r="AD72" s="14" t="str">
        <f t="shared" si="69"/>
        <v/>
      </c>
      <c r="AE72" s="46" t="str">
        <f t="shared" si="15"/>
        <v/>
      </c>
      <c r="AF72" s="46" t="str">
        <f t="shared" si="16"/>
        <v/>
      </c>
      <c r="AG72" s="46" t="str">
        <f t="shared" si="17"/>
        <v/>
      </c>
      <c r="AH72" s="90" t="str">
        <f t="shared" si="35"/>
        <v/>
      </c>
      <c r="AI72" s="90" t="str">
        <f t="shared" si="36"/>
        <v/>
      </c>
      <c r="AJ72" s="90" t="str">
        <f t="shared" si="37"/>
        <v/>
      </c>
      <c r="AK72" s="90" t="str">
        <f t="shared" si="38"/>
        <v/>
      </c>
      <c r="AN72" s="14" t="str">
        <f t="shared" si="39"/>
        <v/>
      </c>
      <c r="AO72" s="14" t="str">
        <f t="shared" si="40"/>
        <v/>
      </c>
      <c r="AP72" s="14" t="str">
        <f>IF(Dashboard!N72="P",IF(AP71="",1,AP71+1),"")</f>
        <v/>
      </c>
      <c r="AQ72" s="14" t="str">
        <f>IF(Dashboard!N72="B",IF(AQ71="",1,AQ71+1),"")</f>
        <v/>
      </c>
      <c r="AR72" s="14" t="str">
        <f t="shared" si="41"/>
        <v>00000</v>
      </c>
      <c r="AS72" s="14" t="str">
        <f t="shared" si="42"/>
        <v>00000</v>
      </c>
      <c r="AT72" s="14" t="str">
        <f t="shared" si="43"/>
        <v>000000</v>
      </c>
      <c r="AU72" s="14" t="str">
        <f t="shared" si="44"/>
        <v>000000</v>
      </c>
      <c r="AV72" s="14" t="str">
        <f t="shared" si="45"/>
        <v>B</v>
      </c>
      <c r="AW72" s="14" t="str">
        <f t="shared" si="46"/>
        <v/>
      </c>
      <c r="AX72" s="14" t="str">
        <f t="shared" si="47"/>
        <v/>
      </c>
      <c r="AY72" s="14" t="str">
        <f t="shared" si="48"/>
        <v/>
      </c>
      <c r="AZ72" s="14" t="str">
        <f t="shared" si="49"/>
        <v/>
      </c>
      <c r="BA72" s="14">
        <f t="shared" si="50"/>
        <v>1</v>
      </c>
      <c r="BB72" s="14">
        <f t="shared" si="51"/>
        <v>1</v>
      </c>
    </row>
    <row r="73" spans="1:54" ht="15.75" thickBot="1" x14ac:dyDescent="0.3">
      <c r="A73" s="96" t="str">
        <f t="shared" si="21"/>
        <v/>
      </c>
      <c r="B73" s="38" t="str">
        <f t="shared" si="22"/>
        <v/>
      </c>
      <c r="C73" s="97" t="str">
        <f t="shared" si="23"/>
        <v/>
      </c>
      <c r="D73" s="98" t="str">
        <f t="shared" si="24"/>
        <v/>
      </c>
      <c r="E73" s="99" t="str">
        <f t="shared" si="25"/>
        <v/>
      </c>
      <c r="G73" s="67" t="str">
        <f>IF(Dashboard!N73="","",Dashboard!N73)</f>
        <v/>
      </c>
      <c r="I73" s="96" t="str">
        <f t="shared" si="53"/>
        <v/>
      </c>
      <c r="J73" s="104" t="str">
        <f t="shared" si="54"/>
        <v/>
      </c>
      <c r="K73" s="105" t="str">
        <f t="shared" si="55"/>
        <v/>
      </c>
      <c r="L73" s="89" t="str">
        <f t="shared" si="56"/>
        <v/>
      </c>
      <c r="M73" s="89" t="str">
        <f t="shared" si="57"/>
        <v/>
      </c>
      <c r="N73" s="162" t="str">
        <f t="shared" si="58"/>
        <v/>
      </c>
      <c r="O73" s="164" t="str">
        <f>IF(G73="","",IF(A73="NB",O72,IF(N73="",SUM($N$5:$N73)+M73,SUM($N$5:$N73))))</f>
        <v/>
      </c>
      <c r="P73" s="164" t="str">
        <f t="shared" si="13"/>
        <v/>
      </c>
      <c r="Q73" s="171" t="str">
        <f t="shared" si="14"/>
        <v/>
      </c>
      <c r="R73" s="170" t="str">
        <f t="shared" si="70"/>
        <v/>
      </c>
      <c r="S73" s="170">
        <f t="shared" si="71"/>
        <v>0</v>
      </c>
      <c r="T73" s="14" t="str">
        <f t="shared" si="59"/>
        <v/>
      </c>
      <c r="U73" s="14" t="str">
        <f t="shared" si="60"/>
        <v/>
      </c>
      <c r="V73" s="106" t="str">
        <f t="shared" si="61"/>
        <v/>
      </c>
      <c r="W73" s="14" t="str">
        <f t="shared" si="62"/>
        <v/>
      </c>
      <c r="X73" s="14" t="str">
        <f t="shared" si="63"/>
        <v/>
      </c>
      <c r="Y73" s="14" t="str">
        <f t="shared" si="64"/>
        <v/>
      </c>
      <c r="Z73" s="14" t="str">
        <f t="shared" si="65"/>
        <v/>
      </c>
      <c r="AA73" s="14" t="str">
        <f t="shared" si="66"/>
        <v/>
      </c>
      <c r="AB73" s="14" t="str">
        <f t="shared" si="67"/>
        <v/>
      </c>
      <c r="AC73" s="14" t="str">
        <f t="shared" si="68"/>
        <v/>
      </c>
      <c r="AD73" s="14" t="str">
        <f t="shared" si="69"/>
        <v/>
      </c>
      <c r="AE73" s="46" t="str">
        <f t="shared" si="15"/>
        <v/>
      </c>
      <c r="AF73" s="46" t="str">
        <f t="shared" si="16"/>
        <v/>
      </c>
      <c r="AG73" s="46" t="str">
        <f t="shared" si="17"/>
        <v/>
      </c>
      <c r="AH73" s="90" t="str">
        <f t="shared" si="35"/>
        <v/>
      </c>
      <c r="AI73" s="90" t="str">
        <f t="shared" si="36"/>
        <v/>
      </c>
      <c r="AJ73" s="90" t="str">
        <f t="shared" si="37"/>
        <v/>
      </c>
      <c r="AK73" s="90" t="str">
        <f t="shared" si="38"/>
        <v/>
      </c>
      <c r="AN73" s="14" t="str">
        <f t="shared" si="39"/>
        <v/>
      </c>
      <c r="AO73" s="14" t="str">
        <f t="shared" si="40"/>
        <v/>
      </c>
      <c r="AP73" s="14" t="str">
        <f>IF(Dashboard!N73="P",IF(AP72="",1,AP72+1),"")</f>
        <v/>
      </c>
      <c r="AQ73" s="14" t="str">
        <f>IF(Dashboard!N73="B",IF(AQ72="",1,AQ72+1),"")</f>
        <v/>
      </c>
      <c r="AR73" s="14" t="str">
        <f t="shared" si="41"/>
        <v>00000</v>
      </c>
      <c r="AS73" s="14" t="str">
        <f t="shared" si="42"/>
        <v>00000</v>
      </c>
      <c r="AT73" s="14" t="str">
        <f t="shared" si="43"/>
        <v>000000</v>
      </c>
      <c r="AU73" s="14" t="str">
        <f t="shared" si="44"/>
        <v>000000</v>
      </c>
      <c r="AV73" s="14" t="str">
        <f t="shared" si="45"/>
        <v>B</v>
      </c>
      <c r="AW73" s="14" t="str">
        <f t="shared" si="46"/>
        <v/>
      </c>
      <c r="AX73" s="14" t="str">
        <f t="shared" si="47"/>
        <v/>
      </c>
      <c r="AY73" s="14" t="str">
        <f t="shared" si="48"/>
        <v/>
      </c>
      <c r="AZ73" s="14" t="str">
        <f t="shared" si="49"/>
        <v/>
      </c>
      <c r="BA73" s="14">
        <f t="shared" si="50"/>
        <v>1</v>
      </c>
      <c r="BB73" s="14">
        <f t="shared" si="51"/>
        <v>1</v>
      </c>
    </row>
    <row r="74" spans="1:54" ht="15.75" thickBot="1" x14ac:dyDescent="0.3">
      <c r="A74" s="96" t="str">
        <f t="shared" si="21"/>
        <v/>
      </c>
      <c r="B74" s="38" t="str">
        <f t="shared" si="22"/>
        <v/>
      </c>
      <c r="C74" s="97" t="str">
        <f t="shared" si="23"/>
        <v/>
      </c>
      <c r="D74" s="98" t="str">
        <f t="shared" si="24"/>
        <v/>
      </c>
      <c r="E74" s="99" t="str">
        <f t="shared" si="25"/>
        <v/>
      </c>
      <c r="G74" s="67" t="str">
        <f>IF(Dashboard!N74="","",Dashboard!N74)</f>
        <v/>
      </c>
      <c r="I74" s="96" t="str">
        <f t="shared" si="53"/>
        <v/>
      </c>
      <c r="J74" s="104" t="str">
        <f t="shared" si="54"/>
        <v/>
      </c>
      <c r="K74" s="105" t="str">
        <f t="shared" si="55"/>
        <v/>
      </c>
      <c r="L74" s="89" t="str">
        <f t="shared" si="56"/>
        <v/>
      </c>
      <c r="M74" s="89" t="str">
        <f t="shared" si="57"/>
        <v/>
      </c>
      <c r="N74" s="162" t="str">
        <f t="shared" si="58"/>
        <v/>
      </c>
      <c r="O74" s="164" t="str">
        <f>IF(G74="","",IF(A74="NB",O73,IF(N74="",SUM($N$5:$N74)+M74,SUM($N$5:$N74))))</f>
        <v/>
      </c>
      <c r="P74" s="164" t="str">
        <f t="shared" si="13"/>
        <v/>
      </c>
      <c r="Q74" s="171" t="str">
        <f t="shared" si="14"/>
        <v/>
      </c>
      <c r="R74" s="170" t="str">
        <f t="shared" si="70"/>
        <v/>
      </c>
      <c r="S74" s="170">
        <f t="shared" si="71"/>
        <v>0</v>
      </c>
      <c r="T74" s="14" t="str">
        <f t="shared" si="59"/>
        <v/>
      </c>
      <c r="U74" s="14" t="str">
        <f t="shared" si="60"/>
        <v/>
      </c>
      <c r="V74" s="106" t="str">
        <f t="shared" si="61"/>
        <v/>
      </c>
      <c r="W74" s="14" t="str">
        <f t="shared" si="62"/>
        <v/>
      </c>
      <c r="X74" s="14" t="str">
        <f t="shared" si="63"/>
        <v/>
      </c>
      <c r="Y74" s="14" t="str">
        <f t="shared" si="64"/>
        <v/>
      </c>
      <c r="Z74" s="14" t="str">
        <f t="shared" si="65"/>
        <v/>
      </c>
      <c r="AA74" s="14" t="str">
        <f t="shared" si="66"/>
        <v/>
      </c>
      <c r="AB74" s="14" t="str">
        <f t="shared" si="67"/>
        <v/>
      </c>
      <c r="AC74" s="14" t="str">
        <f t="shared" si="68"/>
        <v/>
      </c>
      <c r="AD74" s="14" t="str">
        <f t="shared" si="69"/>
        <v/>
      </c>
      <c r="AE74" s="46" t="str">
        <f t="shared" si="15"/>
        <v/>
      </c>
      <c r="AF74" s="46" t="str">
        <f t="shared" si="16"/>
        <v/>
      </c>
      <c r="AG74" s="46" t="str">
        <f t="shared" si="17"/>
        <v/>
      </c>
      <c r="AH74" s="90" t="str">
        <f t="shared" si="35"/>
        <v/>
      </c>
      <c r="AI74" s="90" t="str">
        <f t="shared" si="36"/>
        <v/>
      </c>
      <c r="AJ74" s="90" t="str">
        <f t="shared" si="37"/>
        <v/>
      </c>
      <c r="AK74" s="90" t="str">
        <f t="shared" si="38"/>
        <v/>
      </c>
      <c r="AN74" s="14" t="str">
        <f t="shared" si="39"/>
        <v/>
      </c>
      <c r="AO74" s="14" t="str">
        <f t="shared" si="40"/>
        <v/>
      </c>
      <c r="AP74" s="14" t="str">
        <f>IF(Dashboard!N74="P",IF(AP73="",1,AP73+1),"")</f>
        <v/>
      </c>
      <c r="AQ74" s="14" t="str">
        <f>IF(Dashboard!N74="B",IF(AQ73="",1,AQ73+1),"")</f>
        <v/>
      </c>
      <c r="AR74" s="14" t="str">
        <f t="shared" si="41"/>
        <v>00000</v>
      </c>
      <c r="AS74" s="14" t="str">
        <f t="shared" si="42"/>
        <v>00000</v>
      </c>
      <c r="AT74" s="14" t="str">
        <f t="shared" si="43"/>
        <v>000000</v>
      </c>
      <c r="AU74" s="14" t="str">
        <f t="shared" si="44"/>
        <v>000000</v>
      </c>
      <c r="AV74" s="14" t="str">
        <f t="shared" si="45"/>
        <v>B</v>
      </c>
      <c r="AW74" s="14" t="str">
        <f t="shared" si="46"/>
        <v/>
      </c>
      <c r="AX74" s="14" t="str">
        <f t="shared" si="47"/>
        <v/>
      </c>
      <c r="AY74" s="14" t="str">
        <f t="shared" si="48"/>
        <v/>
      </c>
      <c r="AZ74" s="14" t="str">
        <f t="shared" si="49"/>
        <v/>
      </c>
      <c r="BA74" s="14">
        <f t="shared" si="50"/>
        <v>1</v>
      </c>
      <c r="BB74" s="14">
        <f t="shared" si="51"/>
        <v>1</v>
      </c>
    </row>
    <row r="75" spans="1:54" ht="15.75" thickBot="1" x14ac:dyDescent="0.3">
      <c r="A75" s="96" t="str">
        <f t="shared" si="21"/>
        <v/>
      </c>
      <c r="B75" s="38" t="str">
        <f t="shared" si="22"/>
        <v/>
      </c>
      <c r="C75" s="97" t="str">
        <f t="shared" si="23"/>
        <v/>
      </c>
      <c r="D75" s="98" t="str">
        <f t="shared" si="24"/>
        <v/>
      </c>
      <c r="E75" s="99" t="str">
        <f t="shared" si="25"/>
        <v/>
      </c>
      <c r="G75" s="67" t="str">
        <f>IF(Dashboard!N75="","",Dashboard!N75)</f>
        <v/>
      </c>
      <c r="I75" s="96" t="str">
        <f t="shared" si="53"/>
        <v/>
      </c>
      <c r="J75" s="104" t="str">
        <f t="shared" si="54"/>
        <v/>
      </c>
      <c r="K75" s="105" t="str">
        <f t="shared" si="55"/>
        <v/>
      </c>
      <c r="L75" s="89" t="str">
        <f t="shared" si="56"/>
        <v/>
      </c>
      <c r="M75" s="89" t="str">
        <f t="shared" si="57"/>
        <v/>
      </c>
      <c r="N75" s="162" t="str">
        <f t="shared" si="58"/>
        <v/>
      </c>
      <c r="O75" s="164" t="str">
        <f>IF(G75="","",IF(A75="NB",O74,IF(N75="",SUM($N$5:$N75)+M75,SUM($N$5:$N75))))</f>
        <v/>
      </c>
      <c r="P75" s="164" t="str">
        <f t="shared" ref="P75:P110" si="72">IF(G75="","",IF(L75="W",0+BB75,0-BB75)+IF(E75="W",0+BA75,0-BA75))</f>
        <v/>
      </c>
      <c r="Q75" s="171" t="str">
        <f t="shared" ref="Q75:Q110" si="73">IF(G75="","",IF(O75&gt;0,"W",IF(O75&lt;0,"L","")))</f>
        <v/>
      </c>
      <c r="R75" s="170" t="str">
        <f t="shared" si="70"/>
        <v/>
      </c>
      <c r="S75" s="170">
        <f t="shared" si="71"/>
        <v>0</v>
      </c>
      <c r="T75" s="14" t="str">
        <f t="shared" si="59"/>
        <v/>
      </c>
      <c r="U75" s="14" t="str">
        <f t="shared" si="60"/>
        <v/>
      </c>
      <c r="V75" s="106" t="str">
        <f t="shared" si="61"/>
        <v/>
      </c>
      <c r="W75" s="14" t="str">
        <f t="shared" si="62"/>
        <v/>
      </c>
      <c r="X75" s="14" t="str">
        <f t="shared" si="63"/>
        <v/>
      </c>
      <c r="Y75" s="14" t="str">
        <f t="shared" si="64"/>
        <v/>
      </c>
      <c r="Z75" s="14" t="str">
        <f t="shared" si="65"/>
        <v/>
      </c>
      <c r="AA75" s="14" t="str">
        <f t="shared" si="66"/>
        <v/>
      </c>
      <c r="AB75" s="14" t="str">
        <f t="shared" si="67"/>
        <v/>
      </c>
      <c r="AC75" s="14" t="str">
        <f t="shared" si="68"/>
        <v/>
      </c>
      <c r="AD75" s="14" t="str">
        <f t="shared" si="69"/>
        <v/>
      </c>
      <c r="AE75" s="46" t="str">
        <f t="shared" ref="AE75:AE110" si="74">IF(G75="","",IF(AR75="10101","Y",IF(AS75="10101","Y","N")))</f>
        <v/>
      </c>
      <c r="AF75" s="46" t="str">
        <f t="shared" ref="AF75:AF110" si="75">IF(G75="","",IF(AR75="12345","Y",IF(AS75="12345","Y","N")))</f>
        <v/>
      </c>
      <c r="AG75" s="46" t="str">
        <f t="shared" ref="AG75:AG110" si="76">IF(G75="","",IF(AT75="120012","Y",IF(AU75="120012","Y","N")))</f>
        <v/>
      </c>
      <c r="AH75" s="90" t="str">
        <f t="shared" si="35"/>
        <v/>
      </c>
      <c r="AI75" s="90" t="str">
        <f t="shared" si="36"/>
        <v/>
      </c>
      <c r="AJ75" s="90" t="str">
        <f t="shared" si="37"/>
        <v/>
      </c>
      <c r="AK75" s="90" t="str">
        <f t="shared" si="38"/>
        <v/>
      </c>
      <c r="AN75" s="14" t="str">
        <f t="shared" si="39"/>
        <v/>
      </c>
      <c r="AO75" s="14" t="str">
        <f t="shared" si="40"/>
        <v/>
      </c>
      <c r="AP75" s="14" t="str">
        <f>IF(Dashboard!N75="P",IF(AP74="",1,AP74+1),"")</f>
        <v/>
      </c>
      <c r="AQ75" s="14" t="str">
        <f>IF(Dashboard!N75="B",IF(AQ74="",1,AQ74+1),"")</f>
        <v/>
      </c>
      <c r="AR75" s="14" t="str">
        <f t="shared" si="41"/>
        <v>00000</v>
      </c>
      <c r="AS75" s="14" t="str">
        <f t="shared" si="42"/>
        <v>00000</v>
      </c>
      <c r="AT75" s="14" t="str">
        <f t="shared" si="43"/>
        <v>000000</v>
      </c>
      <c r="AU75" s="14" t="str">
        <f t="shared" si="44"/>
        <v>000000</v>
      </c>
      <c r="AV75" s="14" t="str">
        <f t="shared" si="45"/>
        <v>B</v>
      </c>
      <c r="AW75" s="14" t="str">
        <f t="shared" si="46"/>
        <v/>
      </c>
      <c r="AX75" s="14" t="str">
        <f t="shared" si="47"/>
        <v/>
      </c>
      <c r="AY75" s="14" t="str">
        <f t="shared" si="48"/>
        <v/>
      </c>
      <c r="AZ75" s="14" t="str">
        <f t="shared" si="49"/>
        <v/>
      </c>
      <c r="BA75" s="14">
        <f t="shared" si="50"/>
        <v>1</v>
      </c>
      <c r="BB75" s="14">
        <f t="shared" si="51"/>
        <v>1</v>
      </c>
    </row>
    <row r="76" spans="1:54" ht="15.75" thickBot="1" x14ac:dyDescent="0.3">
      <c r="A76" s="96" t="str">
        <f t="shared" ref="A76:A110" si="77">IF(G75="","",IF(AND(D76="",K76=""),"P"&amp;(Y76+AA76),IF(AND(C76="",J76=""),"B"&amp;(Z76+AB76),IF(AND(C76="",K76=""),IF(Z76&gt;AA76,"B"&amp;(Z76-AA76),IF(Z76=AA76,"NB","P"&amp;(AA76-Z76))),IF(AND(D76="",J76=""),IF(Y76&gt;AB76,"P"&amp;(Y76-AB76),IF(Y76=AB76,"NB","B"&amp;(AB76-Y76))))))))</f>
        <v/>
      </c>
      <c r="B76" s="38" t="str">
        <f t="shared" ref="B76:B110" si="78">IF(G75="","",IF(AN75=AN76,"",AN76))</f>
        <v/>
      </c>
      <c r="C76" s="97" t="str">
        <f t="shared" ref="C76:C110" si="79">IF(G75="","",IF(AN76="PD",IF(AV76="P",AX76,""),AH76))</f>
        <v/>
      </c>
      <c r="D76" s="98" t="str">
        <f t="shared" ref="D76:D110" si="80">IF(G75="","",IF(AN76="PD",IF(AV76="B",AX76,""),AI76))</f>
        <v/>
      </c>
      <c r="E76" s="99" t="str">
        <f t="shared" ref="E76:E110" si="81">IF(G76="","",IF(G76="P",IF(C76="","L","W"),IF(D76="","L","W")))</f>
        <v/>
      </c>
      <c r="G76" s="67" t="str">
        <f>IF(Dashboard!N76="","",Dashboard!N76)</f>
        <v/>
      </c>
      <c r="I76" s="96" t="str">
        <f t="shared" si="53"/>
        <v/>
      </c>
      <c r="J76" s="104" t="str">
        <f t="shared" si="54"/>
        <v/>
      </c>
      <c r="K76" s="105" t="str">
        <f t="shared" si="55"/>
        <v/>
      </c>
      <c r="L76" s="89" t="str">
        <f t="shared" si="56"/>
        <v/>
      </c>
      <c r="M76" s="89" t="str">
        <f t="shared" si="57"/>
        <v/>
      </c>
      <c r="N76" s="162" t="str">
        <f t="shared" si="58"/>
        <v/>
      </c>
      <c r="O76" s="164" t="str">
        <f>IF(G76="","",IF(A76="NB",O75,IF(N76="",SUM($N$5:$N76)+M76,SUM($N$5:$N76))))</f>
        <v/>
      </c>
      <c r="P76" s="164" t="str">
        <f t="shared" si="72"/>
        <v/>
      </c>
      <c r="Q76" s="171" t="str">
        <f t="shared" si="73"/>
        <v/>
      </c>
      <c r="R76" s="170" t="str">
        <f t="shared" si="70"/>
        <v/>
      </c>
      <c r="S76" s="170">
        <f t="shared" si="71"/>
        <v>0</v>
      </c>
      <c r="T76" s="14" t="str">
        <f t="shared" si="59"/>
        <v/>
      </c>
      <c r="U76" s="14" t="str">
        <f t="shared" si="60"/>
        <v/>
      </c>
      <c r="V76" s="106" t="str">
        <f t="shared" si="61"/>
        <v/>
      </c>
      <c r="W76" s="14" t="str">
        <f t="shared" si="62"/>
        <v/>
      </c>
      <c r="X76" s="14" t="str">
        <f t="shared" si="63"/>
        <v/>
      </c>
      <c r="Y76" s="14" t="str">
        <f t="shared" si="64"/>
        <v/>
      </c>
      <c r="Z76" s="14" t="str">
        <f t="shared" si="65"/>
        <v/>
      </c>
      <c r="AA76" s="14" t="str">
        <f t="shared" si="66"/>
        <v/>
      </c>
      <c r="AB76" s="14" t="str">
        <f t="shared" si="67"/>
        <v/>
      </c>
      <c r="AC76" s="14" t="str">
        <f t="shared" si="68"/>
        <v/>
      </c>
      <c r="AD76" s="14" t="str">
        <f t="shared" si="69"/>
        <v/>
      </c>
      <c r="AE76" s="46" t="str">
        <f t="shared" si="74"/>
        <v/>
      </c>
      <c r="AF76" s="46" t="str">
        <f t="shared" si="75"/>
        <v/>
      </c>
      <c r="AG76" s="46" t="str">
        <f t="shared" si="76"/>
        <v/>
      </c>
      <c r="AH76" s="90" t="str">
        <f t="shared" si="35"/>
        <v/>
      </c>
      <c r="AI76" s="90" t="str">
        <f t="shared" si="36"/>
        <v/>
      </c>
      <c r="AJ76" s="90" t="str">
        <f t="shared" si="37"/>
        <v/>
      </c>
      <c r="AK76" s="90" t="str">
        <f t="shared" si="38"/>
        <v/>
      </c>
      <c r="AN76" s="14" t="str">
        <f t="shared" si="39"/>
        <v/>
      </c>
      <c r="AO76" s="14" t="str">
        <f t="shared" si="40"/>
        <v/>
      </c>
      <c r="AP76" s="14" t="str">
        <f>IF(Dashboard!N76="P",IF(AP75="",1,AP75+1),"")</f>
        <v/>
      </c>
      <c r="AQ76" s="14" t="str">
        <f>IF(Dashboard!N76="B",IF(AQ75="",1,AQ75+1),"")</f>
        <v/>
      </c>
      <c r="AR76" s="14" t="str">
        <f t="shared" si="41"/>
        <v>00000</v>
      </c>
      <c r="AS76" s="14" t="str">
        <f t="shared" si="42"/>
        <v>00000</v>
      </c>
      <c r="AT76" s="14" t="str">
        <f t="shared" si="43"/>
        <v>000000</v>
      </c>
      <c r="AU76" s="14" t="str">
        <f t="shared" si="44"/>
        <v>000000</v>
      </c>
      <c r="AV76" s="14" t="str">
        <f t="shared" si="45"/>
        <v>B</v>
      </c>
      <c r="AW76" s="14" t="str">
        <f t="shared" si="46"/>
        <v/>
      </c>
      <c r="AX76" s="14" t="str">
        <f t="shared" si="47"/>
        <v/>
      </c>
      <c r="AY76" s="14" t="str">
        <f t="shared" si="48"/>
        <v/>
      </c>
      <c r="AZ76" s="14" t="str">
        <f t="shared" si="49"/>
        <v/>
      </c>
      <c r="BA76" s="14">
        <f t="shared" si="50"/>
        <v>1</v>
      </c>
      <c r="BB76" s="14">
        <f t="shared" si="51"/>
        <v>1</v>
      </c>
    </row>
    <row r="77" spans="1:54" ht="15.75" thickBot="1" x14ac:dyDescent="0.3">
      <c r="A77" s="96" t="str">
        <f t="shared" si="77"/>
        <v/>
      </c>
      <c r="B77" s="38" t="str">
        <f t="shared" si="78"/>
        <v/>
      </c>
      <c r="C77" s="97" t="str">
        <f t="shared" si="79"/>
        <v/>
      </c>
      <c r="D77" s="98" t="str">
        <f t="shared" si="80"/>
        <v/>
      </c>
      <c r="E77" s="99" t="str">
        <f t="shared" si="81"/>
        <v/>
      </c>
      <c r="G77" s="67" t="str">
        <f>IF(Dashboard!N77="","",Dashboard!N77)</f>
        <v/>
      </c>
      <c r="I77" s="96" t="str">
        <f t="shared" si="53"/>
        <v/>
      </c>
      <c r="J77" s="104" t="str">
        <f t="shared" si="54"/>
        <v/>
      </c>
      <c r="K77" s="105" t="str">
        <f t="shared" si="55"/>
        <v/>
      </c>
      <c r="L77" s="89" t="str">
        <f t="shared" si="56"/>
        <v/>
      </c>
      <c r="M77" s="89" t="str">
        <f t="shared" si="57"/>
        <v/>
      </c>
      <c r="N77" s="162" t="str">
        <f t="shared" si="58"/>
        <v/>
      </c>
      <c r="O77" s="164" t="str">
        <f>IF(G77="","",IF(A77="NB",O76,IF(N77="",SUM($N$5:$N77)+M77,SUM($N$5:$N77))))</f>
        <v/>
      </c>
      <c r="P77" s="164" t="str">
        <f t="shared" si="72"/>
        <v/>
      </c>
      <c r="Q77" s="171" t="str">
        <f t="shared" si="73"/>
        <v/>
      </c>
      <c r="R77" s="170" t="str">
        <f t="shared" si="70"/>
        <v/>
      </c>
      <c r="S77" s="170">
        <f t="shared" si="71"/>
        <v>0</v>
      </c>
      <c r="T77" s="14" t="str">
        <f t="shared" si="59"/>
        <v/>
      </c>
      <c r="U77" s="14" t="str">
        <f t="shared" si="60"/>
        <v/>
      </c>
      <c r="V77" s="106" t="str">
        <f t="shared" si="61"/>
        <v/>
      </c>
      <c r="W77" s="14" t="str">
        <f t="shared" si="62"/>
        <v/>
      </c>
      <c r="X77" s="14" t="str">
        <f t="shared" si="63"/>
        <v/>
      </c>
      <c r="Y77" s="14" t="str">
        <f t="shared" si="64"/>
        <v/>
      </c>
      <c r="Z77" s="14" t="str">
        <f t="shared" si="65"/>
        <v/>
      </c>
      <c r="AA77" s="14" t="str">
        <f t="shared" si="66"/>
        <v/>
      </c>
      <c r="AB77" s="14" t="str">
        <f t="shared" si="67"/>
        <v/>
      </c>
      <c r="AC77" s="14" t="str">
        <f t="shared" si="68"/>
        <v/>
      </c>
      <c r="AD77" s="14" t="str">
        <f t="shared" si="69"/>
        <v/>
      </c>
      <c r="AE77" s="46" t="str">
        <f t="shared" si="74"/>
        <v/>
      </c>
      <c r="AF77" s="46" t="str">
        <f t="shared" si="75"/>
        <v/>
      </c>
      <c r="AG77" s="46" t="str">
        <f t="shared" si="76"/>
        <v/>
      </c>
      <c r="AH77" s="90" t="str">
        <f t="shared" si="35"/>
        <v/>
      </c>
      <c r="AI77" s="90" t="str">
        <f t="shared" si="36"/>
        <v/>
      </c>
      <c r="AJ77" s="90" t="str">
        <f t="shared" si="37"/>
        <v/>
      </c>
      <c r="AK77" s="90" t="str">
        <f t="shared" si="38"/>
        <v/>
      </c>
      <c r="AN77" s="14" t="str">
        <f t="shared" si="39"/>
        <v/>
      </c>
      <c r="AO77" s="14" t="str">
        <f t="shared" si="40"/>
        <v/>
      </c>
      <c r="AP77" s="14" t="str">
        <f>IF(Dashboard!N77="P",IF(AP76="",1,AP76+1),"")</f>
        <v/>
      </c>
      <c r="AQ77" s="14" t="str">
        <f>IF(Dashboard!N77="B",IF(AQ76="",1,AQ76+1),"")</f>
        <v/>
      </c>
      <c r="AR77" s="14" t="str">
        <f t="shared" si="41"/>
        <v>00000</v>
      </c>
      <c r="AS77" s="14" t="str">
        <f t="shared" si="42"/>
        <v>00000</v>
      </c>
      <c r="AT77" s="14" t="str">
        <f t="shared" si="43"/>
        <v>000000</v>
      </c>
      <c r="AU77" s="14" t="str">
        <f t="shared" si="44"/>
        <v>000000</v>
      </c>
      <c r="AV77" s="14" t="str">
        <f t="shared" si="45"/>
        <v>B</v>
      </c>
      <c r="AW77" s="14" t="str">
        <f t="shared" si="46"/>
        <v/>
      </c>
      <c r="AX77" s="14" t="str">
        <f t="shared" si="47"/>
        <v/>
      </c>
      <c r="AY77" s="14" t="str">
        <f t="shared" si="48"/>
        <v/>
      </c>
      <c r="AZ77" s="14" t="str">
        <f t="shared" si="49"/>
        <v/>
      </c>
      <c r="BA77" s="14">
        <f t="shared" si="50"/>
        <v>1</v>
      </c>
      <c r="BB77" s="14">
        <f t="shared" si="51"/>
        <v>1</v>
      </c>
    </row>
    <row r="78" spans="1:54" ht="15.75" thickBot="1" x14ac:dyDescent="0.3">
      <c r="A78" s="96" t="str">
        <f t="shared" si="77"/>
        <v/>
      </c>
      <c r="B78" s="38" t="str">
        <f t="shared" si="78"/>
        <v/>
      </c>
      <c r="C78" s="97" t="str">
        <f t="shared" si="79"/>
        <v/>
      </c>
      <c r="D78" s="98" t="str">
        <f t="shared" si="80"/>
        <v/>
      </c>
      <c r="E78" s="99" t="str">
        <f t="shared" si="81"/>
        <v/>
      </c>
      <c r="G78" s="67" t="str">
        <f>IF(Dashboard!N78="","",Dashboard!N78)</f>
        <v/>
      </c>
      <c r="I78" s="96" t="str">
        <f t="shared" si="53"/>
        <v/>
      </c>
      <c r="J78" s="104" t="str">
        <f t="shared" si="54"/>
        <v/>
      </c>
      <c r="K78" s="105" t="str">
        <f t="shared" si="55"/>
        <v/>
      </c>
      <c r="L78" s="89" t="str">
        <f t="shared" si="56"/>
        <v/>
      </c>
      <c r="M78" s="89" t="str">
        <f t="shared" si="57"/>
        <v/>
      </c>
      <c r="N78" s="162" t="str">
        <f t="shared" si="58"/>
        <v/>
      </c>
      <c r="O78" s="164" t="str">
        <f>IF(G78="","",IF(A78="NB",O77,IF(N78="",SUM($N$5:$N78)+M78,SUM($N$5:$N78))))</f>
        <v/>
      </c>
      <c r="P78" s="164" t="str">
        <f t="shared" si="72"/>
        <v/>
      </c>
      <c r="Q78" s="171" t="str">
        <f t="shared" si="73"/>
        <v/>
      </c>
      <c r="R78" s="170" t="str">
        <f t="shared" si="70"/>
        <v/>
      </c>
      <c r="S78" s="170">
        <f t="shared" si="71"/>
        <v>0</v>
      </c>
      <c r="T78" s="14" t="str">
        <f t="shared" si="59"/>
        <v/>
      </c>
      <c r="U78" s="14" t="str">
        <f t="shared" si="60"/>
        <v/>
      </c>
      <c r="V78" s="106" t="str">
        <f t="shared" si="61"/>
        <v/>
      </c>
      <c r="W78" s="14" t="str">
        <f t="shared" si="62"/>
        <v/>
      </c>
      <c r="X78" s="14" t="str">
        <f t="shared" si="63"/>
        <v/>
      </c>
      <c r="Y78" s="14" t="str">
        <f t="shared" si="64"/>
        <v/>
      </c>
      <c r="Z78" s="14" t="str">
        <f t="shared" si="65"/>
        <v/>
      </c>
      <c r="AA78" s="14" t="str">
        <f t="shared" si="66"/>
        <v/>
      </c>
      <c r="AB78" s="14" t="str">
        <f t="shared" si="67"/>
        <v/>
      </c>
      <c r="AC78" s="14" t="str">
        <f t="shared" si="68"/>
        <v/>
      </c>
      <c r="AD78" s="14" t="str">
        <f t="shared" si="69"/>
        <v/>
      </c>
      <c r="AE78" s="46" t="str">
        <f t="shared" si="74"/>
        <v/>
      </c>
      <c r="AF78" s="46" t="str">
        <f t="shared" si="75"/>
        <v/>
      </c>
      <c r="AG78" s="46" t="str">
        <f t="shared" si="76"/>
        <v/>
      </c>
      <c r="AH78" s="90" t="str">
        <f t="shared" si="35"/>
        <v/>
      </c>
      <c r="AI78" s="90" t="str">
        <f t="shared" si="36"/>
        <v/>
      </c>
      <c r="AJ78" s="90" t="str">
        <f t="shared" si="37"/>
        <v/>
      </c>
      <c r="AK78" s="90" t="str">
        <f t="shared" si="38"/>
        <v/>
      </c>
      <c r="AN78" s="14" t="str">
        <f t="shared" si="39"/>
        <v/>
      </c>
      <c r="AO78" s="14" t="str">
        <f t="shared" si="40"/>
        <v/>
      </c>
      <c r="AP78" s="14" t="str">
        <f>IF(Dashboard!N78="P",IF(AP77="",1,AP77+1),"")</f>
        <v/>
      </c>
      <c r="AQ78" s="14" t="str">
        <f>IF(Dashboard!N78="B",IF(AQ77="",1,AQ77+1),"")</f>
        <v/>
      </c>
      <c r="AR78" s="14" t="str">
        <f t="shared" si="41"/>
        <v>00000</v>
      </c>
      <c r="AS78" s="14" t="str">
        <f t="shared" si="42"/>
        <v>00000</v>
      </c>
      <c r="AT78" s="14" t="str">
        <f t="shared" si="43"/>
        <v>000000</v>
      </c>
      <c r="AU78" s="14" t="str">
        <f t="shared" si="44"/>
        <v>000000</v>
      </c>
      <c r="AV78" s="14" t="str">
        <f t="shared" si="45"/>
        <v>B</v>
      </c>
      <c r="AW78" s="14" t="str">
        <f t="shared" si="46"/>
        <v/>
      </c>
      <c r="AX78" s="14" t="str">
        <f t="shared" si="47"/>
        <v/>
      </c>
      <c r="AY78" s="14" t="str">
        <f t="shared" si="48"/>
        <v/>
      </c>
      <c r="AZ78" s="14" t="str">
        <f t="shared" si="49"/>
        <v/>
      </c>
      <c r="BA78" s="14">
        <f t="shared" si="50"/>
        <v>1</v>
      </c>
      <c r="BB78" s="14">
        <f t="shared" si="51"/>
        <v>1</v>
      </c>
    </row>
    <row r="79" spans="1:54" ht="15.75" thickBot="1" x14ac:dyDescent="0.3">
      <c r="A79" s="96" t="str">
        <f t="shared" si="77"/>
        <v/>
      </c>
      <c r="B79" s="38" t="str">
        <f t="shared" si="78"/>
        <v/>
      </c>
      <c r="C79" s="97" t="str">
        <f t="shared" si="79"/>
        <v/>
      </c>
      <c r="D79" s="98" t="str">
        <f t="shared" si="80"/>
        <v/>
      </c>
      <c r="E79" s="99" t="str">
        <f t="shared" si="81"/>
        <v/>
      </c>
      <c r="G79" s="67" t="str">
        <f>IF(Dashboard!N79="","",Dashboard!N79)</f>
        <v/>
      </c>
      <c r="I79" s="96" t="str">
        <f t="shared" si="53"/>
        <v/>
      </c>
      <c r="J79" s="104" t="str">
        <f t="shared" si="54"/>
        <v/>
      </c>
      <c r="K79" s="105" t="str">
        <f t="shared" si="55"/>
        <v/>
      </c>
      <c r="L79" s="89" t="str">
        <f t="shared" si="56"/>
        <v/>
      </c>
      <c r="M79" s="89" t="str">
        <f t="shared" si="57"/>
        <v/>
      </c>
      <c r="N79" s="162" t="str">
        <f t="shared" si="58"/>
        <v/>
      </c>
      <c r="O79" s="164" t="str">
        <f>IF(G79="","",IF(A79="NB",O78,IF(N79="",SUM($N$5:$N79)+M79,SUM($N$5:$N79))))</f>
        <v/>
      </c>
      <c r="P79" s="164" t="str">
        <f t="shared" si="72"/>
        <v/>
      </c>
      <c r="Q79" s="171" t="str">
        <f t="shared" si="73"/>
        <v/>
      </c>
      <c r="R79" s="170" t="str">
        <f t="shared" si="70"/>
        <v/>
      </c>
      <c r="S79" s="170">
        <f t="shared" si="71"/>
        <v>0</v>
      </c>
      <c r="T79" s="14" t="str">
        <f t="shared" si="59"/>
        <v/>
      </c>
      <c r="U79" s="14" t="str">
        <f t="shared" si="60"/>
        <v/>
      </c>
      <c r="V79" s="106" t="str">
        <f t="shared" si="61"/>
        <v/>
      </c>
      <c r="W79" s="14" t="str">
        <f t="shared" si="62"/>
        <v/>
      </c>
      <c r="X79" s="14" t="str">
        <f t="shared" si="63"/>
        <v/>
      </c>
      <c r="Y79" s="14" t="str">
        <f t="shared" si="64"/>
        <v/>
      </c>
      <c r="Z79" s="14" t="str">
        <f t="shared" si="65"/>
        <v/>
      </c>
      <c r="AA79" s="14" t="str">
        <f t="shared" si="66"/>
        <v/>
      </c>
      <c r="AB79" s="14" t="str">
        <f t="shared" si="67"/>
        <v/>
      </c>
      <c r="AC79" s="14" t="str">
        <f t="shared" si="68"/>
        <v/>
      </c>
      <c r="AD79" s="14" t="str">
        <f t="shared" si="69"/>
        <v/>
      </c>
      <c r="AE79" s="46" t="str">
        <f t="shared" si="74"/>
        <v/>
      </c>
      <c r="AF79" s="46" t="str">
        <f t="shared" si="75"/>
        <v/>
      </c>
      <c r="AG79" s="46" t="str">
        <f t="shared" si="76"/>
        <v/>
      </c>
      <c r="AH79" s="90" t="str">
        <f t="shared" si="35"/>
        <v/>
      </c>
      <c r="AI79" s="90" t="str">
        <f t="shared" si="36"/>
        <v/>
      </c>
      <c r="AJ79" s="90" t="str">
        <f t="shared" si="37"/>
        <v/>
      </c>
      <c r="AK79" s="90" t="str">
        <f t="shared" si="38"/>
        <v/>
      </c>
      <c r="AN79" s="14" t="str">
        <f t="shared" si="39"/>
        <v/>
      </c>
      <c r="AO79" s="14" t="str">
        <f t="shared" si="40"/>
        <v/>
      </c>
      <c r="AP79" s="14" t="str">
        <f>IF(Dashboard!N79="P",IF(AP78="",1,AP78+1),"")</f>
        <v/>
      </c>
      <c r="AQ79" s="14" t="str">
        <f>IF(Dashboard!N79="B",IF(AQ78="",1,AQ78+1),"")</f>
        <v/>
      </c>
      <c r="AR79" s="14" t="str">
        <f t="shared" si="41"/>
        <v>00000</v>
      </c>
      <c r="AS79" s="14" t="str">
        <f t="shared" si="42"/>
        <v>00000</v>
      </c>
      <c r="AT79" s="14" t="str">
        <f t="shared" si="43"/>
        <v>000000</v>
      </c>
      <c r="AU79" s="14" t="str">
        <f t="shared" si="44"/>
        <v>000000</v>
      </c>
      <c r="AV79" s="14" t="str">
        <f t="shared" si="45"/>
        <v>B</v>
      </c>
      <c r="AW79" s="14" t="str">
        <f t="shared" si="46"/>
        <v/>
      </c>
      <c r="AX79" s="14" t="str">
        <f t="shared" si="47"/>
        <v/>
      </c>
      <c r="AY79" s="14" t="str">
        <f t="shared" si="48"/>
        <v/>
      </c>
      <c r="AZ79" s="14" t="str">
        <f t="shared" si="49"/>
        <v/>
      </c>
      <c r="BA79" s="14">
        <f t="shared" si="50"/>
        <v>1</v>
      </c>
      <c r="BB79" s="14">
        <f t="shared" si="51"/>
        <v>1</v>
      </c>
    </row>
    <row r="80" spans="1:54" ht="15.75" thickBot="1" x14ac:dyDescent="0.3">
      <c r="A80" s="96" t="str">
        <f t="shared" si="77"/>
        <v/>
      </c>
      <c r="B80" s="38" t="str">
        <f t="shared" si="78"/>
        <v/>
      </c>
      <c r="C80" s="97" t="str">
        <f t="shared" si="79"/>
        <v/>
      </c>
      <c r="D80" s="98" t="str">
        <f t="shared" si="80"/>
        <v/>
      </c>
      <c r="E80" s="99" t="str">
        <f t="shared" si="81"/>
        <v/>
      </c>
      <c r="G80" s="67" t="str">
        <f>IF(Dashboard!N80="","",Dashboard!N80)</f>
        <v/>
      </c>
      <c r="I80" s="96" t="str">
        <f t="shared" si="53"/>
        <v/>
      </c>
      <c r="J80" s="104" t="str">
        <f t="shared" si="54"/>
        <v/>
      </c>
      <c r="K80" s="105" t="str">
        <f t="shared" si="55"/>
        <v/>
      </c>
      <c r="L80" s="89" t="str">
        <f t="shared" si="56"/>
        <v/>
      </c>
      <c r="M80" s="89" t="str">
        <f t="shared" si="57"/>
        <v/>
      </c>
      <c r="N80" s="162" t="str">
        <f t="shared" si="58"/>
        <v/>
      </c>
      <c r="O80" s="164" t="str">
        <f>IF(G80="","",IF(A80="NB",O79,IF(N80="",SUM($N$5:$N80)+M80,SUM($N$5:$N80))))</f>
        <v/>
      </c>
      <c r="P80" s="164" t="str">
        <f t="shared" si="72"/>
        <v/>
      </c>
      <c r="Q80" s="171" t="str">
        <f t="shared" si="73"/>
        <v/>
      </c>
      <c r="R80" s="170" t="str">
        <f t="shared" si="70"/>
        <v/>
      </c>
      <c r="S80" s="170">
        <f t="shared" si="71"/>
        <v>0</v>
      </c>
      <c r="T80" s="14" t="str">
        <f t="shared" si="59"/>
        <v/>
      </c>
      <c r="U80" s="14" t="str">
        <f t="shared" si="60"/>
        <v/>
      </c>
      <c r="V80" s="106" t="str">
        <f t="shared" si="61"/>
        <v/>
      </c>
      <c r="W80" s="14" t="str">
        <f t="shared" si="62"/>
        <v/>
      </c>
      <c r="X80" s="14" t="str">
        <f t="shared" si="63"/>
        <v/>
      </c>
      <c r="Y80" s="14" t="str">
        <f t="shared" si="64"/>
        <v/>
      </c>
      <c r="Z80" s="14" t="str">
        <f t="shared" si="65"/>
        <v/>
      </c>
      <c r="AA80" s="14" t="str">
        <f t="shared" si="66"/>
        <v/>
      </c>
      <c r="AB80" s="14" t="str">
        <f t="shared" si="67"/>
        <v/>
      </c>
      <c r="AC80" s="14" t="str">
        <f t="shared" si="68"/>
        <v/>
      </c>
      <c r="AD80" s="14" t="str">
        <f t="shared" si="69"/>
        <v/>
      </c>
      <c r="AE80" s="46" t="str">
        <f t="shared" si="74"/>
        <v/>
      </c>
      <c r="AF80" s="46" t="str">
        <f t="shared" si="75"/>
        <v/>
      </c>
      <c r="AG80" s="46" t="str">
        <f t="shared" si="76"/>
        <v/>
      </c>
      <c r="AH80" s="90" t="str">
        <f t="shared" si="35"/>
        <v/>
      </c>
      <c r="AI80" s="90" t="str">
        <f t="shared" si="36"/>
        <v/>
      </c>
      <c r="AJ80" s="90" t="str">
        <f t="shared" si="37"/>
        <v/>
      </c>
      <c r="AK80" s="90" t="str">
        <f t="shared" si="38"/>
        <v/>
      </c>
      <c r="AN80" s="14" t="str">
        <f t="shared" si="39"/>
        <v/>
      </c>
      <c r="AO80" s="14" t="str">
        <f t="shared" si="40"/>
        <v/>
      </c>
      <c r="AP80" s="14" t="str">
        <f>IF(Dashboard!N80="P",IF(AP79="",1,AP79+1),"")</f>
        <v/>
      </c>
      <c r="AQ80" s="14" t="str">
        <f>IF(Dashboard!N80="B",IF(AQ79="",1,AQ79+1),"")</f>
        <v/>
      </c>
      <c r="AR80" s="14" t="str">
        <f t="shared" si="41"/>
        <v>00000</v>
      </c>
      <c r="AS80" s="14" t="str">
        <f t="shared" si="42"/>
        <v>00000</v>
      </c>
      <c r="AT80" s="14" t="str">
        <f t="shared" si="43"/>
        <v>000000</v>
      </c>
      <c r="AU80" s="14" t="str">
        <f t="shared" si="44"/>
        <v>000000</v>
      </c>
      <c r="AV80" s="14" t="str">
        <f t="shared" si="45"/>
        <v>B</v>
      </c>
      <c r="AW80" s="14" t="str">
        <f t="shared" si="46"/>
        <v/>
      </c>
      <c r="AX80" s="14" t="str">
        <f t="shared" si="47"/>
        <v/>
      </c>
      <c r="AY80" s="14" t="str">
        <f t="shared" si="48"/>
        <v/>
      </c>
      <c r="AZ80" s="14" t="str">
        <f t="shared" si="49"/>
        <v/>
      </c>
      <c r="BA80" s="14">
        <f t="shared" si="50"/>
        <v>1</v>
      </c>
      <c r="BB80" s="14">
        <f t="shared" si="51"/>
        <v>1</v>
      </c>
    </row>
    <row r="81" spans="1:54" ht="15.75" thickBot="1" x14ac:dyDescent="0.3">
      <c r="A81" s="96" t="str">
        <f t="shared" si="77"/>
        <v/>
      </c>
      <c r="B81" s="38" t="str">
        <f t="shared" si="78"/>
        <v/>
      </c>
      <c r="C81" s="97" t="str">
        <f t="shared" si="79"/>
        <v/>
      </c>
      <c r="D81" s="98" t="str">
        <f t="shared" si="80"/>
        <v/>
      </c>
      <c r="E81" s="99" t="str">
        <f t="shared" si="81"/>
        <v/>
      </c>
      <c r="G81" s="67" t="str">
        <f>IF(Dashboard!N81="","",Dashboard!N81)</f>
        <v/>
      </c>
      <c r="I81" s="96" t="str">
        <f t="shared" si="53"/>
        <v/>
      </c>
      <c r="J81" s="104" t="str">
        <f t="shared" si="54"/>
        <v/>
      </c>
      <c r="K81" s="105" t="str">
        <f t="shared" si="55"/>
        <v/>
      </c>
      <c r="L81" s="89" t="str">
        <f t="shared" si="56"/>
        <v/>
      </c>
      <c r="M81" s="89" t="str">
        <f t="shared" si="57"/>
        <v/>
      </c>
      <c r="N81" s="162" t="str">
        <f t="shared" si="58"/>
        <v/>
      </c>
      <c r="O81" s="164" t="str">
        <f>IF(G81="","",IF(A81="NB",O80,IF(N81="",SUM($N$5:$N81)+M81,SUM($N$5:$N81))))</f>
        <v/>
      </c>
      <c r="P81" s="164" t="str">
        <f t="shared" si="72"/>
        <v/>
      </c>
      <c r="Q81" s="171" t="str">
        <f t="shared" si="73"/>
        <v/>
      </c>
      <c r="R81" s="170" t="str">
        <f t="shared" si="70"/>
        <v/>
      </c>
      <c r="S81" s="170">
        <f t="shared" si="71"/>
        <v>0</v>
      </c>
      <c r="T81" s="14" t="str">
        <f t="shared" si="59"/>
        <v/>
      </c>
      <c r="U81" s="14" t="str">
        <f t="shared" si="60"/>
        <v/>
      </c>
      <c r="V81" s="106" t="str">
        <f t="shared" si="61"/>
        <v/>
      </c>
      <c r="W81" s="14" t="str">
        <f t="shared" si="62"/>
        <v/>
      </c>
      <c r="X81" s="14" t="str">
        <f t="shared" si="63"/>
        <v/>
      </c>
      <c r="Y81" s="14" t="str">
        <f t="shared" si="64"/>
        <v/>
      </c>
      <c r="Z81" s="14" t="str">
        <f t="shared" si="65"/>
        <v/>
      </c>
      <c r="AA81" s="14" t="str">
        <f t="shared" si="66"/>
        <v/>
      </c>
      <c r="AB81" s="14" t="str">
        <f t="shared" si="67"/>
        <v/>
      </c>
      <c r="AC81" s="14" t="str">
        <f t="shared" si="68"/>
        <v/>
      </c>
      <c r="AD81" s="14" t="str">
        <f t="shared" si="69"/>
        <v/>
      </c>
      <c r="AE81" s="46" t="str">
        <f t="shared" si="74"/>
        <v/>
      </c>
      <c r="AF81" s="46" t="str">
        <f t="shared" si="75"/>
        <v/>
      </c>
      <c r="AG81" s="46" t="str">
        <f t="shared" si="76"/>
        <v/>
      </c>
      <c r="AH81" s="90" t="str">
        <f t="shared" si="35"/>
        <v/>
      </c>
      <c r="AI81" s="90" t="str">
        <f t="shared" si="36"/>
        <v/>
      </c>
      <c r="AJ81" s="90" t="str">
        <f t="shared" si="37"/>
        <v/>
      </c>
      <c r="AK81" s="90" t="str">
        <f t="shared" si="38"/>
        <v/>
      </c>
      <c r="AN81" s="14" t="str">
        <f t="shared" si="39"/>
        <v/>
      </c>
      <c r="AO81" s="14" t="str">
        <f t="shared" si="40"/>
        <v/>
      </c>
      <c r="AP81" s="14" t="str">
        <f>IF(Dashboard!N81="P",IF(AP80="",1,AP80+1),"")</f>
        <v/>
      </c>
      <c r="AQ81" s="14" t="str">
        <f>IF(Dashboard!N81="B",IF(AQ80="",1,AQ80+1),"")</f>
        <v/>
      </c>
      <c r="AR81" s="14" t="str">
        <f t="shared" si="41"/>
        <v>00000</v>
      </c>
      <c r="AS81" s="14" t="str">
        <f t="shared" si="42"/>
        <v>00000</v>
      </c>
      <c r="AT81" s="14" t="str">
        <f t="shared" si="43"/>
        <v>000000</v>
      </c>
      <c r="AU81" s="14" t="str">
        <f t="shared" si="44"/>
        <v>000000</v>
      </c>
      <c r="AV81" s="14" t="str">
        <f t="shared" si="45"/>
        <v>B</v>
      </c>
      <c r="AW81" s="14" t="str">
        <f t="shared" si="46"/>
        <v/>
      </c>
      <c r="AX81" s="14" t="str">
        <f t="shared" si="47"/>
        <v/>
      </c>
      <c r="AY81" s="14" t="str">
        <f t="shared" si="48"/>
        <v/>
      </c>
      <c r="AZ81" s="14" t="str">
        <f t="shared" si="49"/>
        <v/>
      </c>
      <c r="BA81" s="14">
        <f t="shared" si="50"/>
        <v>1</v>
      </c>
      <c r="BB81" s="14">
        <f t="shared" si="51"/>
        <v>1</v>
      </c>
    </row>
    <row r="82" spans="1:54" ht="15.75" thickBot="1" x14ac:dyDescent="0.3">
      <c r="A82" s="96" t="str">
        <f t="shared" si="77"/>
        <v/>
      </c>
      <c r="B82" s="38" t="str">
        <f t="shared" si="78"/>
        <v/>
      </c>
      <c r="C82" s="97" t="str">
        <f t="shared" si="79"/>
        <v/>
      </c>
      <c r="D82" s="98" t="str">
        <f t="shared" si="80"/>
        <v/>
      </c>
      <c r="E82" s="99" t="str">
        <f t="shared" si="81"/>
        <v/>
      </c>
      <c r="G82" s="67" t="str">
        <f>IF(Dashboard!N82="","",Dashboard!N82)</f>
        <v/>
      </c>
      <c r="I82" s="96" t="str">
        <f t="shared" si="53"/>
        <v/>
      </c>
      <c r="J82" s="104" t="str">
        <f t="shared" si="54"/>
        <v/>
      </c>
      <c r="K82" s="105" t="str">
        <f t="shared" si="55"/>
        <v/>
      </c>
      <c r="L82" s="89" t="str">
        <f t="shared" si="56"/>
        <v/>
      </c>
      <c r="M82" s="89" t="str">
        <f t="shared" si="57"/>
        <v/>
      </c>
      <c r="N82" s="162" t="str">
        <f t="shared" si="58"/>
        <v/>
      </c>
      <c r="O82" s="164" t="str">
        <f>IF(G82="","",IF(A82="NB",O81,IF(N82="",SUM($N$5:$N82)+M82,SUM($N$5:$N82))))</f>
        <v/>
      </c>
      <c r="P82" s="164" t="str">
        <f t="shared" si="72"/>
        <v/>
      </c>
      <c r="Q82" s="171" t="str">
        <f t="shared" si="73"/>
        <v/>
      </c>
      <c r="R82" s="170" t="str">
        <f t="shared" si="70"/>
        <v/>
      </c>
      <c r="S82" s="170">
        <f t="shared" si="71"/>
        <v>0</v>
      </c>
      <c r="T82" s="14" t="str">
        <f t="shared" si="59"/>
        <v/>
      </c>
      <c r="U82" s="14" t="str">
        <f t="shared" si="60"/>
        <v/>
      </c>
      <c r="V82" s="106" t="str">
        <f t="shared" si="61"/>
        <v/>
      </c>
      <c r="W82" s="14" t="str">
        <f t="shared" si="62"/>
        <v/>
      </c>
      <c r="X82" s="14" t="str">
        <f t="shared" si="63"/>
        <v/>
      </c>
      <c r="Y82" s="14" t="str">
        <f t="shared" si="64"/>
        <v/>
      </c>
      <c r="Z82" s="14" t="str">
        <f t="shared" si="65"/>
        <v/>
      </c>
      <c r="AA82" s="14" t="str">
        <f t="shared" si="66"/>
        <v/>
      </c>
      <c r="AB82" s="14" t="str">
        <f t="shared" si="67"/>
        <v/>
      </c>
      <c r="AC82" s="14" t="str">
        <f t="shared" si="68"/>
        <v/>
      </c>
      <c r="AD82" s="14" t="str">
        <f t="shared" si="69"/>
        <v/>
      </c>
      <c r="AE82" s="46" t="str">
        <f t="shared" si="74"/>
        <v/>
      </c>
      <c r="AF82" s="46" t="str">
        <f t="shared" si="75"/>
        <v/>
      </c>
      <c r="AG82" s="46" t="str">
        <f t="shared" si="76"/>
        <v/>
      </c>
      <c r="AH82" s="90" t="str">
        <f t="shared" si="35"/>
        <v/>
      </c>
      <c r="AI82" s="90" t="str">
        <f t="shared" si="36"/>
        <v/>
      </c>
      <c r="AJ82" s="90" t="str">
        <f t="shared" si="37"/>
        <v/>
      </c>
      <c r="AK82" s="90" t="str">
        <f t="shared" si="38"/>
        <v/>
      </c>
      <c r="AN82" s="14" t="str">
        <f t="shared" si="39"/>
        <v/>
      </c>
      <c r="AO82" s="14" t="str">
        <f t="shared" si="40"/>
        <v/>
      </c>
      <c r="AP82" s="14" t="str">
        <f>IF(Dashboard!N82="P",IF(AP81="",1,AP81+1),"")</f>
        <v/>
      </c>
      <c r="AQ82" s="14" t="str">
        <f>IF(Dashboard!N82="B",IF(AQ81="",1,AQ81+1),"")</f>
        <v/>
      </c>
      <c r="AR82" s="14" t="str">
        <f t="shared" si="41"/>
        <v>00000</v>
      </c>
      <c r="AS82" s="14" t="str">
        <f t="shared" si="42"/>
        <v>00000</v>
      </c>
      <c r="AT82" s="14" t="str">
        <f t="shared" si="43"/>
        <v>000000</v>
      </c>
      <c r="AU82" s="14" t="str">
        <f t="shared" si="44"/>
        <v>000000</v>
      </c>
      <c r="AV82" s="14" t="str">
        <f t="shared" si="45"/>
        <v>B</v>
      </c>
      <c r="AW82" s="14" t="str">
        <f t="shared" si="46"/>
        <v/>
      </c>
      <c r="AX82" s="14" t="str">
        <f t="shared" si="47"/>
        <v/>
      </c>
      <c r="AY82" s="14" t="str">
        <f t="shared" si="48"/>
        <v/>
      </c>
      <c r="AZ82" s="14" t="str">
        <f t="shared" si="49"/>
        <v/>
      </c>
      <c r="BA82" s="14">
        <f t="shared" si="50"/>
        <v>1</v>
      </c>
      <c r="BB82" s="14">
        <f t="shared" si="51"/>
        <v>1</v>
      </c>
    </row>
    <row r="83" spans="1:54" ht="15.75" thickBot="1" x14ac:dyDescent="0.3">
      <c r="A83" s="96" t="str">
        <f t="shared" si="77"/>
        <v/>
      </c>
      <c r="B83" s="38" t="str">
        <f t="shared" si="78"/>
        <v/>
      </c>
      <c r="C83" s="97" t="str">
        <f t="shared" si="79"/>
        <v/>
      </c>
      <c r="D83" s="98" t="str">
        <f t="shared" si="80"/>
        <v/>
      </c>
      <c r="E83" s="99" t="str">
        <f t="shared" si="81"/>
        <v/>
      </c>
      <c r="G83" s="67" t="str">
        <f>IF(Dashboard!N83="","",Dashboard!N83)</f>
        <v/>
      </c>
      <c r="I83" s="96" t="str">
        <f t="shared" si="53"/>
        <v/>
      </c>
      <c r="J83" s="104" t="str">
        <f t="shared" si="54"/>
        <v/>
      </c>
      <c r="K83" s="105" t="str">
        <f t="shared" si="55"/>
        <v/>
      </c>
      <c r="L83" s="89" t="str">
        <f t="shared" si="56"/>
        <v/>
      </c>
      <c r="M83" s="89" t="str">
        <f t="shared" si="57"/>
        <v/>
      </c>
      <c r="N83" s="162" t="str">
        <f t="shared" si="58"/>
        <v/>
      </c>
      <c r="O83" s="164" t="str">
        <f>IF(G83="","",IF(A83="NB",O82,IF(N83="",SUM($N$5:$N83)+M83,SUM($N$5:$N83))))</f>
        <v/>
      </c>
      <c r="P83" s="164" t="str">
        <f t="shared" si="72"/>
        <v/>
      </c>
      <c r="Q83" s="171" t="str">
        <f t="shared" si="73"/>
        <v/>
      </c>
      <c r="R83" s="170" t="str">
        <f t="shared" si="70"/>
        <v/>
      </c>
      <c r="S83" s="170">
        <f t="shared" si="71"/>
        <v>0</v>
      </c>
      <c r="T83" s="14" t="str">
        <f t="shared" si="59"/>
        <v/>
      </c>
      <c r="U83" s="14" t="str">
        <f t="shared" si="60"/>
        <v/>
      </c>
      <c r="V83" s="106" t="str">
        <f t="shared" si="61"/>
        <v/>
      </c>
      <c r="W83" s="14" t="str">
        <f t="shared" si="62"/>
        <v/>
      </c>
      <c r="X83" s="14" t="str">
        <f t="shared" si="63"/>
        <v/>
      </c>
      <c r="Y83" s="14" t="str">
        <f t="shared" si="64"/>
        <v/>
      </c>
      <c r="Z83" s="14" t="str">
        <f t="shared" si="65"/>
        <v/>
      </c>
      <c r="AA83" s="14" t="str">
        <f t="shared" si="66"/>
        <v/>
      </c>
      <c r="AB83" s="14" t="str">
        <f t="shared" si="67"/>
        <v/>
      </c>
      <c r="AC83" s="14" t="str">
        <f t="shared" si="68"/>
        <v/>
      </c>
      <c r="AD83" s="14" t="str">
        <f t="shared" si="69"/>
        <v/>
      </c>
      <c r="AE83" s="46" t="str">
        <f t="shared" si="74"/>
        <v/>
      </c>
      <c r="AF83" s="46" t="str">
        <f t="shared" si="75"/>
        <v/>
      </c>
      <c r="AG83" s="46" t="str">
        <f t="shared" si="76"/>
        <v/>
      </c>
      <c r="AH83" s="90" t="str">
        <f t="shared" si="35"/>
        <v/>
      </c>
      <c r="AI83" s="90" t="str">
        <f t="shared" si="36"/>
        <v/>
      </c>
      <c r="AJ83" s="90" t="str">
        <f t="shared" si="37"/>
        <v/>
      </c>
      <c r="AK83" s="90" t="str">
        <f t="shared" si="38"/>
        <v/>
      </c>
      <c r="AN83" s="14" t="str">
        <f t="shared" si="39"/>
        <v/>
      </c>
      <c r="AO83" s="14" t="str">
        <f t="shared" si="40"/>
        <v/>
      </c>
      <c r="AP83" s="14" t="str">
        <f>IF(Dashboard!N83="P",IF(AP82="",1,AP82+1),"")</f>
        <v/>
      </c>
      <c r="AQ83" s="14" t="str">
        <f>IF(Dashboard!N83="B",IF(AQ82="",1,AQ82+1),"")</f>
        <v/>
      </c>
      <c r="AR83" s="14" t="str">
        <f t="shared" si="41"/>
        <v>00000</v>
      </c>
      <c r="AS83" s="14" t="str">
        <f t="shared" si="42"/>
        <v>00000</v>
      </c>
      <c r="AT83" s="14" t="str">
        <f t="shared" si="43"/>
        <v>000000</v>
      </c>
      <c r="AU83" s="14" t="str">
        <f t="shared" si="44"/>
        <v>000000</v>
      </c>
      <c r="AV83" s="14" t="str">
        <f t="shared" si="45"/>
        <v>B</v>
      </c>
      <c r="AW83" s="14" t="str">
        <f t="shared" si="46"/>
        <v/>
      </c>
      <c r="AX83" s="14" t="str">
        <f t="shared" si="47"/>
        <v/>
      </c>
      <c r="AY83" s="14" t="str">
        <f t="shared" si="48"/>
        <v/>
      </c>
      <c r="AZ83" s="14" t="str">
        <f t="shared" si="49"/>
        <v/>
      </c>
      <c r="BA83" s="14">
        <f t="shared" si="50"/>
        <v>1</v>
      </c>
      <c r="BB83" s="14">
        <f t="shared" si="51"/>
        <v>1</v>
      </c>
    </row>
    <row r="84" spans="1:54" ht="15.75" thickBot="1" x14ac:dyDescent="0.3">
      <c r="A84" s="96" t="str">
        <f t="shared" si="77"/>
        <v/>
      </c>
      <c r="B84" s="38" t="str">
        <f t="shared" si="78"/>
        <v/>
      </c>
      <c r="C84" s="97" t="str">
        <f t="shared" si="79"/>
        <v/>
      </c>
      <c r="D84" s="98" t="str">
        <f t="shared" si="80"/>
        <v/>
      </c>
      <c r="E84" s="99" t="str">
        <f t="shared" si="81"/>
        <v/>
      </c>
      <c r="G84" s="67" t="str">
        <f>IF(Dashboard!N84="","",Dashboard!N84)</f>
        <v/>
      </c>
      <c r="I84" s="96" t="str">
        <f t="shared" si="53"/>
        <v/>
      </c>
      <c r="J84" s="104" t="str">
        <f t="shared" si="54"/>
        <v/>
      </c>
      <c r="K84" s="105" t="str">
        <f t="shared" si="55"/>
        <v/>
      </c>
      <c r="L84" s="89" t="str">
        <f t="shared" si="56"/>
        <v/>
      </c>
      <c r="M84" s="89" t="str">
        <f t="shared" si="57"/>
        <v/>
      </c>
      <c r="N84" s="162" t="str">
        <f t="shared" si="58"/>
        <v/>
      </c>
      <c r="O84" s="164" t="str">
        <f>IF(G84="","",IF(A84="NB",O83,IF(N84="",SUM($N$5:$N84)+M84,SUM($N$5:$N84))))</f>
        <v/>
      </c>
      <c r="P84" s="164" t="str">
        <f t="shared" si="72"/>
        <v/>
      </c>
      <c r="Q84" s="171" t="str">
        <f t="shared" si="73"/>
        <v/>
      </c>
      <c r="R84" s="170" t="str">
        <f t="shared" si="70"/>
        <v/>
      </c>
      <c r="S84" s="170">
        <f t="shared" si="71"/>
        <v>0</v>
      </c>
      <c r="T84" s="14" t="str">
        <f t="shared" si="59"/>
        <v/>
      </c>
      <c r="U84" s="14" t="str">
        <f t="shared" si="60"/>
        <v/>
      </c>
      <c r="V84" s="106" t="str">
        <f t="shared" si="61"/>
        <v/>
      </c>
      <c r="W84" s="14" t="str">
        <f t="shared" si="62"/>
        <v/>
      </c>
      <c r="X84" s="14" t="str">
        <f t="shared" si="63"/>
        <v/>
      </c>
      <c r="Y84" s="14" t="str">
        <f t="shared" si="64"/>
        <v/>
      </c>
      <c r="Z84" s="14" t="str">
        <f t="shared" si="65"/>
        <v/>
      </c>
      <c r="AA84" s="14" t="str">
        <f t="shared" si="66"/>
        <v/>
      </c>
      <c r="AB84" s="14" t="str">
        <f t="shared" si="67"/>
        <v/>
      </c>
      <c r="AC84" s="14" t="str">
        <f t="shared" si="68"/>
        <v/>
      </c>
      <c r="AD84" s="14" t="str">
        <f t="shared" si="69"/>
        <v/>
      </c>
      <c r="AE84" s="46" t="str">
        <f t="shared" si="74"/>
        <v/>
      </c>
      <c r="AF84" s="46" t="str">
        <f t="shared" si="75"/>
        <v/>
      </c>
      <c r="AG84" s="46" t="str">
        <f t="shared" si="76"/>
        <v/>
      </c>
      <c r="AH84" s="90" t="str">
        <f t="shared" si="35"/>
        <v/>
      </c>
      <c r="AI84" s="90" t="str">
        <f t="shared" si="36"/>
        <v/>
      </c>
      <c r="AJ84" s="90" t="str">
        <f t="shared" si="37"/>
        <v/>
      </c>
      <c r="AK84" s="90" t="str">
        <f t="shared" si="38"/>
        <v/>
      </c>
      <c r="AN84" s="14" t="str">
        <f t="shared" si="39"/>
        <v/>
      </c>
      <c r="AO84" s="14" t="str">
        <f t="shared" si="40"/>
        <v/>
      </c>
      <c r="AP84" s="14" t="str">
        <f>IF(Dashboard!N84="P",IF(AP83="",1,AP83+1),"")</f>
        <v/>
      </c>
      <c r="AQ84" s="14" t="str">
        <f>IF(Dashboard!N84="B",IF(AQ83="",1,AQ83+1),"")</f>
        <v/>
      </c>
      <c r="AR84" s="14" t="str">
        <f t="shared" si="41"/>
        <v>00000</v>
      </c>
      <c r="AS84" s="14" t="str">
        <f t="shared" si="42"/>
        <v>00000</v>
      </c>
      <c r="AT84" s="14" t="str">
        <f t="shared" si="43"/>
        <v>000000</v>
      </c>
      <c r="AU84" s="14" t="str">
        <f t="shared" si="44"/>
        <v>000000</v>
      </c>
      <c r="AV84" s="14" t="str">
        <f t="shared" si="45"/>
        <v>B</v>
      </c>
      <c r="AW84" s="14" t="str">
        <f t="shared" si="46"/>
        <v/>
      </c>
      <c r="AX84" s="14" t="str">
        <f t="shared" si="47"/>
        <v/>
      </c>
      <c r="AY84" s="14" t="str">
        <f t="shared" si="48"/>
        <v/>
      </c>
      <c r="AZ84" s="14" t="str">
        <f t="shared" si="49"/>
        <v/>
      </c>
      <c r="BA84" s="14">
        <f t="shared" si="50"/>
        <v>1</v>
      </c>
      <c r="BB84" s="14">
        <f t="shared" si="51"/>
        <v>1</v>
      </c>
    </row>
    <row r="85" spans="1:54" ht="15.75" thickBot="1" x14ac:dyDescent="0.3">
      <c r="A85" s="96" t="str">
        <f t="shared" si="77"/>
        <v/>
      </c>
      <c r="B85" s="38" t="str">
        <f t="shared" si="78"/>
        <v/>
      </c>
      <c r="C85" s="97" t="str">
        <f t="shared" si="79"/>
        <v/>
      </c>
      <c r="D85" s="98" t="str">
        <f t="shared" si="80"/>
        <v/>
      </c>
      <c r="E85" s="99" t="str">
        <f t="shared" si="81"/>
        <v/>
      </c>
      <c r="G85" s="67" t="str">
        <f>IF(Dashboard!N85="","",Dashboard!N85)</f>
        <v/>
      </c>
      <c r="I85" s="96" t="str">
        <f t="shared" si="53"/>
        <v/>
      </c>
      <c r="J85" s="104" t="str">
        <f t="shared" si="54"/>
        <v/>
      </c>
      <c r="K85" s="105" t="str">
        <f t="shared" si="55"/>
        <v/>
      </c>
      <c r="L85" s="89" t="str">
        <f t="shared" si="56"/>
        <v/>
      </c>
      <c r="M85" s="89" t="str">
        <f t="shared" si="57"/>
        <v/>
      </c>
      <c r="N85" s="162" t="str">
        <f t="shared" si="58"/>
        <v/>
      </c>
      <c r="O85" s="164" t="str">
        <f>IF(G85="","",IF(A85="NB",O84,IF(N85="",SUM($N$5:$N85)+M85,SUM($N$5:$N85))))</f>
        <v/>
      </c>
      <c r="P85" s="164" t="str">
        <f t="shared" si="72"/>
        <v/>
      </c>
      <c r="Q85" s="171" t="str">
        <f t="shared" si="73"/>
        <v/>
      </c>
      <c r="R85" s="170" t="str">
        <f t="shared" si="70"/>
        <v/>
      </c>
      <c r="S85" s="170">
        <f t="shared" si="71"/>
        <v>0</v>
      </c>
      <c r="T85" s="14" t="str">
        <f t="shared" si="59"/>
        <v/>
      </c>
      <c r="U85" s="14" t="str">
        <f t="shared" si="60"/>
        <v/>
      </c>
      <c r="V85" s="106" t="str">
        <f t="shared" si="61"/>
        <v/>
      </c>
      <c r="W85" s="14" t="str">
        <f t="shared" si="62"/>
        <v/>
      </c>
      <c r="X85" s="14" t="str">
        <f t="shared" si="63"/>
        <v/>
      </c>
      <c r="Y85" s="14" t="str">
        <f t="shared" si="64"/>
        <v/>
      </c>
      <c r="Z85" s="14" t="str">
        <f t="shared" si="65"/>
        <v/>
      </c>
      <c r="AA85" s="14" t="str">
        <f t="shared" si="66"/>
        <v/>
      </c>
      <c r="AB85" s="14" t="str">
        <f t="shared" si="67"/>
        <v/>
      </c>
      <c r="AC85" s="14" t="str">
        <f t="shared" si="68"/>
        <v/>
      </c>
      <c r="AD85" s="14" t="str">
        <f t="shared" si="69"/>
        <v/>
      </c>
      <c r="AE85" s="46" t="str">
        <f t="shared" si="74"/>
        <v/>
      </c>
      <c r="AF85" s="46" t="str">
        <f t="shared" si="75"/>
        <v/>
      </c>
      <c r="AG85" s="46" t="str">
        <f t="shared" si="76"/>
        <v/>
      </c>
      <c r="AH85" s="90" t="str">
        <f t="shared" si="35"/>
        <v/>
      </c>
      <c r="AI85" s="90" t="str">
        <f t="shared" si="36"/>
        <v/>
      </c>
      <c r="AJ85" s="90" t="str">
        <f t="shared" si="37"/>
        <v/>
      </c>
      <c r="AK85" s="90" t="str">
        <f t="shared" si="38"/>
        <v/>
      </c>
      <c r="AN85" s="14" t="str">
        <f t="shared" si="39"/>
        <v/>
      </c>
      <c r="AO85" s="14" t="str">
        <f t="shared" si="40"/>
        <v/>
      </c>
      <c r="AP85" s="14" t="str">
        <f>IF(Dashboard!N85="P",IF(AP84="",1,AP84+1),"")</f>
        <v/>
      </c>
      <c r="AQ85" s="14" t="str">
        <f>IF(Dashboard!N85="B",IF(AQ84="",1,AQ84+1),"")</f>
        <v/>
      </c>
      <c r="AR85" s="14" t="str">
        <f t="shared" si="41"/>
        <v>00000</v>
      </c>
      <c r="AS85" s="14" t="str">
        <f t="shared" si="42"/>
        <v>00000</v>
      </c>
      <c r="AT85" s="14" t="str">
        <f t="shared" si="43"/>
        <v>000000</v>
      </c>
      <c r="AU85" s="14" t="str">
        <f t="shared" si="44"/>
        <v>000000</v>
      </c>
      <c r="AV85" s="14" t="str">
        <f t="shared" si="45"/>
        <v>B</v>
      </c>
      <c r="AW85" s="14" t="str">
        <f t="shared" si="46"/>
        <v/>
      </c>
      <c r="AX85" s="14" t="str">
        <f t="shared" si="47"/>
        <v/>
      </c>
      <c r="AY85" s="14" t="str">
        <f t="shared" si="48"/>
        <v/>
      </c>
      <c r="AZ85" s="14" t="str">
        <f t="shared" si="49"/>
        <v/>
      </c>
      <c r="BA85" s="14">
        <f t="shared" si="50"/>
        <v>1</v>
      </c>
      <c r="BB85" s="14">
        <f t="shared" si="51"/>
        <v>1</v>
      </c>
    </row>
    <row r="86" spans="1:54" ht="15.75" thickBot="1" x14ac:dyDescent="0.3">
      <c r="A86" s="96" t="str">
        <f t="shared" si="77"/>
        <v/>
      </c>
      <c r="B86" s="38" t="str">
        <f t="shared" si="78"/>
        <v/>
      </c>
      <c r="C86" s="97" t="str">
        <f t="shared" si="79"/>
        <v/>
      </c>
      <c r="D86" s="98" t="str">
        <f t="shared" si="80"/>
        <v/>
      </c>
      <c r="E86" s="99" t="str">
        <f t="shared" si="81"/>
        <v/>
      </c>
      <c r="G86" s="67" t="str">
        <f>IF(Dashboard!N86="","",Dashboard!N86)</f>
        <v/>
      </c>
      <c r="I86" s="96" t="str">
        <f t="shared" si="53"/>
        <v/>
      </c>
      <c r="J86" s="104" t="str">
        <f t="shared" si="54"/>
        <v/>
      </c>
      <c r="K86" s="105" t="str">
        <f t="shared" si="55"/>
        <v/>
      </c>
      <c r="L86" s="89" t="str">
        <f t="shared" si="56"/>
        <v/>
      </c>
      <c r="M86" s="89" t="str">
        <f t="shared" si="57"/>
        <v/>
      </c>
      <c r="N86" s="162" t="str">
        <f t="shared" si="58"/>
        <v/>
      </c>
      <c r="O86" s="164" t="str">
        <f>IF(G86="","",IF(A86="NB",O85,IF(N86="",SUM($N$5:$N86)+M86,SUM($N$5:$N86))))</f>
        <v/>
      </c>
      <c r="P86" s="164" t="str">
        <f t="shared" si="72"/>
        <v/>
      </c>
      <c r="Q86" s="171" t="str">
        <f t="shared" si="73"/>
        <v/>
      </c>
      <c r="R86" s="170" t="str">
        <f t="shared" si="70"/>
        <v/>
      </c>
      <c r="S86" s="170">
        <f t="shared" si="71"/>
        <v>0</v>
      </c>
      <c r="T86" s="14" t="str">
        <f t="shared" si="59"/>
        <v/>
      </c>
      <c r="U86" s="14" t="str">
        <f t="shared" si="60"/>
        <v/>
      </c>
      <c r="V86" s="106" t="str">
        <f t="shared" si="61"/>
        <v/>
      </c>
      <c r="W86" s="14" t="str">
        <f t="shared" si="62"/>
        <v/>
      </c>
      <c r="X86" s="14" t="str">
        <f t="shared" si="63"/>
        <v/>
      </c>
      <c r="Y86" s="14" t="str">
        <f t="shared" si="64"/>
        <v/>
      </c>
      <c r="Z86" s="14" t="str">
        <f t="shared" si="65"/>
        <v/>
      </c>
      <c r="AA86" s="14" t="str">
        <f t="shared" si="66"/>
        <v/>
      </c>
      <c r="AB86" s="14" t="str">
        <f t="shared" si="67"/>
        <v/>
      </c>
      <c r="AC86" s="14" t="str">
        <f t="shared" si="68"/>
        <v/>
      </c>
      <c r="AD86" s="14" t="str">
        <f t="shared" si="69"/>
        <v/>
      </c>
      <c r="AE86" s="46" t="str">
        <f t="shared" si="74"/>
        <v/>
      </c>
      <c r="AF86" s="46" t="str">
        <f t="shared" si="75"/>
        <v/>
      </c>
      <c r="AG86" s="46" t="str">
        <f t="shared" si="76"/>
        <v/>
      </c>
      <c r="AH86" s="90" t="str">
        <f t="shared" si="35"/>
        <v/>
      </c>
      <c r="AI86" s="90" t="str">
        <f t="shared" si="36"/>
        <v/>
      </c>
      <c r="AJ86" s="90" t="str">
        <f t="shared" si="37"/>
        <v/>
      </c>
      <c r="AK86" s="90" t="str">
        <f t="shared" si="38"/>
        <v/>
      </c>
      <c r="AN86" s="14" t="str">
        <f t="shared" si="39"/>
        <v/>
      </c>
      <c r="AO86" s="14" t="str">
        <f t="shared" si="40"/>
        <v/>
      </c>
      <c r="AP86" s="14" t="str">
        <f>IF(Dashboard!N86="P",IF(AP85="",1,AP85+1),"")</f>
        <v/>
      </c>
      <c r="AQ86" s="14" t="str">
        <f>IF(Dashboard!N86="B",IF(AQ85="",1,AQ85+1),"")</f>
        <v/>
      </c>
      <c r="AR86" s="14" t="str">
        <f t="shared" si="41"/>
        <v>00000</v>
      </c>
      <c r="AS86" s="14" t="str">
        <f t="shared" si="42"/>
        <v>00000</v>
      </c>
      <c r="AT86" s="14" t="str">
        <f t="shared" si="43"/>
        <v>000000</v>
      </c>
      <c r="AU86" s="14" t="str">
        <f t="shared" si="44"/>
        <v>000000</v>
      </c>
      <c r="AV86" s="14" t="str">
        <f t="shared" si="45"/>
        <v>B</v>
      </c>
      <c r="AW86" s="14" t="str">
        <f t="shared" si="46"/>
        <v/>
      </c>
      <c r="AX86" s="14" t="str">
        <f t="shared" si="47"/>
        <v/>
      </c>
      <c r="AY86" s="14" t="str">
        <f t="shared" si="48"/>
        <v/>
      </c>
      <c r="AZ86" s="14" t="str">
        <f t="shared" si="49"/>
        <v/>
      </c>
      <c r="BA86" s="14">
        <f t="shared" si="50"/>
        <v>1</v>
      </c>
      <c r="BB86" s="14">
        <f t="shared" si="51"/>
        <v>1</v>
      </c>
    </row>
    <row r="87" spans="1:54" ht="15.75" thickBot="1" x14ac:dyDescent="0.3">
      <c r="A87" s="96" t="str">
        <f t="shared" si="77"/>
        <v/>
      </c>
      <c r="B87" s="38" t="str">
        <f t="shared" si="78"/>
        <v/>
      </c>
      <c r="C87" s="97" t="str">
        <f t="shared" si="79"/>
        <v/>
      </c>
      <c r="D87" s="98" t="str">
        <f t="shared" si="80"/>
        <v/>
      </c>
      <c r="E87" s="99" t="str">
        <f t="shared" si="81"/>
        <v/>
      </c>
      <c r="G87" s="67" t="str">
        <f>IF(Dashboard!N87="","",Dashboard!N87)</f>
        <v/>
      </c>
      <c r="I87" s="96" t="str">
        <f t="shared" si="53"/>
        <v/>
      </c>
      <c r="J87" s="104" t="str">
        <f t="shared" si="54"/>
        <v/>
      </c>
      <c r="K87" s="105" t="str">
        <f t="shared" si="55"/>
        <v/>
      </c>
      <c r="L87" s="89" t="str">
        <f t="shared" si="56"/>
        <v/>
      </c>
      <c r="M87" s="89" t="str">
        <f t="shared" si="57"/>
        <v/>
      </c>
      <c r="N87" s="162" t="str">
        <f t="shared" si="58"/>
        <v/>
      </c>
      <c r="O87" s="164" t="str">
        <f>IF(G87="","",IF(A87="NB",O86,IF(N87="",SUM($N$5:$N87)+M87,SUM($N$5:$N87))))</f>
        <v/>
      </c>
      <c r="P87" s="164" t="str">
        <f t="shared" si="72"/>
        <v/>
      </c>
      <c r="Q87" s="171" t="str">
        <f t="shared" si="73"/>
        <v/>
      </c>
      <c r="R87" s="170" t="str">
        <f t="shared" si="70"/>
        <v/>
      </c>
      <c r="S87" s="170">
        <f t="shared" si="71"/>
        <v>0</v>
      </c>
      <c r="T87" s="14" t="str">
        <f t="shared" si="59"/>
        <v/>
      </c>
      <c r="U87" s="14" t="str">
        <f t="shared" si="60"/>
        <v/>
      </c>
      <c r="V87" s="106" t="str">
        <f t="shared" si="61"/>
        <v/>
      </c>
      <c r="W87" s="14" t="str">
        <f t="shared" si="62"/>
        <v/>
      </c>
      <c r="X87" s="14" t="str">
        <f t="shared" si="63"/>
        <v/>
      </c>
      <c r="Y87" s="14" t="str">
        <f t="shared" si="64"/>
        <v/>
      </c>
      <c r="Z87" s="14" t="str">
        <f t="shared" si="65"/>
        <v/>
      </c>
      <c r="AA87" s="14" t="str">
        <f t="shared" si="66"/>
        <v/>
      </c>
      <c r="AB87" s="14" t="str">
        <f t="shared" si="67"/>
        <v/>
      </c>
      <c r="AC87" s="14" t="str">
        <f t="shared" si="68"/>
        <v/>
      </c>
      <c r="AD87" s="14" t="str">
        <f t="shared" si="69"/>
        <v/>
      </c>
      <c r="AE87" s="46" t="str">
        <f t="shared" si="74"/>
        <v/>
      </c>
      <c r="AF87" s="46" t="str">
        <f t="shared" si="75"/>
        <v/>
      </c>
      <c r="AG87" s="46" t="str">
        <f t="shared" si="76"/>
        <v/>
      </c>
      <c r="AH87" s="90" t="str">
        <f t="shared" si="35"/>
        <v/>
      </c>
      <c r="AI87" s="90" t="str">
        <f t="shared" si="36"/>
        <v/>
      </c>
      <c r="AJ87" s="90" t="str">
        <f t="shared" si="37"/>
        <v/>
      </c>
      <c r="AK87" s="90" t="str">
        <f t="shared" si="38"/>
        <v/>
      </c>
      <c r="AN87" s="14" t="str">
        <f t="shared" si="39"/>
        <v/>
      </c>
      <c r="AO87" s="14" t="str">
        <f t="shared" si="40"/>
        <v/>
      </c>
      <c r="AP87" s="14" t="str">
        <f>IF(Dashboard!N87="P",IF(AP86="",1,AP86+1),"")</f>
        <v/>
      </c>
      <c r="AQ87" s="14" t="str">
        <f>IF(Dashboard!N87="B",IF(AQ86="",1,AQ86+1),"")</f>
        <v/>
      </c>
      <c r="AR87" s="14" t="str">
        <f t="shared" si="41"/>
        <v>00000</v>
      </c>
      <c r="AS87" s="14" t="str">
        <f t="shared" si="42"/>
        <v>00000</v>
      </c>
      <c r="AT87" s="14" t="str">
        <f t="shared" si="43"/>
        <v>000000</v>
      </c>
      <c r="AU87" s="14" t="str">
        <f t="shared" si="44"/>
        <v>000000</v>
      </c>
      <c r="AV87" s="14" t="str">
        <f t="shared" si="45"/>
        <v>B</v>
      </c>
      <c r="AW87" s="14" t="str">
        <f t="shared" si="46"/>
        <v/>
      </c>
      <c r="AX87" s="14" t="str">
        <f t="shared" si="47"/>
        <v/>
      </c>
      <c r="AY87" s="14" t="str">
        <f t="shared" si="48"/>
        <v/>
      </c>
      <c r="AZ87" s="14" t="str">
        <f t="shared" si="49"/>
        <v/>
      </c>
      <c r="BA87" s="14">
        <f t="shared" si="50"/>
        <v>1</v>
      </c>
      <c r="BB87" s="14">
        <f t="shared" si="51"/>
        <v>1</v>
      </c>
    </row>
    <row r="88" spans="1:54" ht="15.75" thickBot="1" x14ac:dyDescent="0.3">
      <c r="A88" s="96" t="str">
        <f t="shared" si="77"/>
        <v/>
      </c>
      <c r="B88" s="38" t="str">
        <f t="shared" si="78"/>
        <v/>
      </c>
      <c r="C88" s="97" t="str">
        <f t="shared" si="79"/>
        <v/>
      </c>
      <c r="D88" s="98" t="str">
        <f t="shared" si="80"/>
        <v/>
      </c>
      <c r="E88" s="99" t="str">
        <f t="shared" si="81"/>
        <v/>
      </c>
      <c r="G88" s="67" t="str">
        <f>IF(Dashboard!N88="","",Dashboard!N88)</f>
        <v/>
      </c>
      <c r="I88" s="96" t="str">
        <f t="shared" si="53"/>
        <v/>
      </c>
      <c r="J88" s="104" t="str">
        <f t="shared" si="54"/>
        <v/>
      </c>
      <c r="K88" s="105" t="str">
        <f t="shared" si="55"/>
        <v/>
      </c>
      <c r="L88" s="89" t="str">
        <f t="shared" si="56"/>
        <v/>
      </c>
      <c r="M88" s="89" t="str">
        <f t="shared" si="57"/>
        <v/>
      </c>
      <c r="N88" s="162" t="str">
        <f t="shared" si="58"/>
        <v/>
      </c>
      <c r="O88" s="164" t="str">
        <f>IF(G88="","",IF(A88="NB",O87,IF(N88="",SUM($N$5:$N88)+M88,SUM($N$5:$N88))))</f>
        <v/>
      </c>
      <c r="P88" s="164" t="str">
        <f t="shared" si="72"/>
        <v/>
      </c>
      <c r="Q88" s="171" t="str">
        <f t="shared" si="73"/>
        <v/>
      </c>
      <c r="R88" s="170" t="str">
        <f t="shared" si="70"/>
        <v/>
      </c>
      <c r="S88" s="170">
        <f t="shared" si="71"/>
        <v>0</v>
      </c>
      <c r="T88" s="14" t="str">
        <f t="shared" si="59"/>
        <v/>
      </c>
      <c r="U88" s="14" t="str">
        <f t="shared" si="60"/>
        <v/>
      </c>
      <c r="V88" s="106" t="str">
        <f t="shared" si="61"/>
        <v/>
      </c>
      <c r="W88" s="14" t="str">
        <f t="shared" si="62"/>
        <v/>
      </c>
      <c r="X88" s="14" t="str">
        <f t="shared" si="63"/>
        <v/>
      </c>
      <c r="Y88" s="14" t="str">
        <f t="shared" si="64"/>
        <v/>
      </c>
      <c r="Z88" s="14" t="str">
        <f t="shared" si="65"/>
        <v/>
      </c>
      <c r="AA88" s="14" t="str">
        <f t="shared" si="66"/>
        <v/>
      </c>
      <c r="AB88" s="14" t="str">
        <f t="shared" si="67"/>
        <v/>
      </c>
      <c r="AC88" s="14" t="str">
        <f t="shared" si="68"/>
        <v/>
      </c>
      <c r="AD88" s="14" t="str">
        <f t="shared" si="69"/>
        <v/>
      </c>
      <c r="AE88" s="46" t="str">
        <f t="shared" si="74"/>
        <v/>
      </c>
      <c r="AF88" s="46" t="str">
        <f t="shared" si="75"/>
        <v/>
      </c>
      <c r="AG88" s="46" t="str">
        <f t="shared" si="76"/>
        <v/>
      </c>
      <c r="AH88" s="90" t="str">
        <f t="shared" si="35"/>
        <v/>
      </c>
      <c r="AI88" s="90" t="str">
        <f t="shared" si="36"/>
        <v/>
      </c>
      <c r="AJ88" s="90" t="str">
        <f t="shared" si="37"/>
        <v/>
      </c>
      <c r="AK88" s="90" t="str">
        <f t="shared" si="38"/>
        <v/>
      </c>
      <c r="AN88" s="14" t="str">
        <f t="shared" si="39"/>
        <v/>
      </c>
      <c r="AO88" s="14" t="str">
        <f t="shared" si="40"/>
        <v/>
      </c>
      <c r="AP88" s="14" t="str">
        <f>IF(Dashboard!N88="P",IF(AP87="",1,AP87+1),"")</f>
        <v/>
      </c>
      <c r="AQ88" s="14" t="str">
        <f>IF(Dashboard!N88="B",IF(AQ87="",1,AQ87+1),"")</f>
        <v/>
      </c>
      <c r="AR88" s="14" t="str">
        <f t="shared" si="41"/>
        <v>00000</v>
      </c>
      <c r="AS88" s="14" t="str">
        <f t="shared" si="42"/>
        <v>00000</v>
      </c>
      <c r="AT88" s="14" t="str">
        <f t="shared" si="43"/>
        <v>000000</v>
      </c>
      <c r="AU88" s="14" t="str">
        <f t="shared" si="44"/>
        <v>000000</v>
      </c>
      <c r="AV88" s="14" t="str">
        <f t="shared" si="45"/>
        <v>B</v>
      </c>
      <c r="AW88" s="14" t="str">
        <f t="shared" si="46"/>
        <v/>
      </c>
      <c r="AX88" s="14" t="str">
        <f t="shared" si="47"/>
        <v/>
      </c>
      <c r="AY88" s="14" t="str">
        <f t="shared" si="48"/>
        <v/>
      </c>
      <c r="AZ88" s="14" t="str">
        <f t="shared" si="49"/>
        <v/>
      </c>
      <c r="BA88" s="14">
        <f t="shared" si="50"/>
        <v>1</v>
      </c>
      <c r="BB88" s="14">
        <f t="shared" si="51"/>
        <v>1</v>
      </c>
    </row>
    <row r="89" spans="1:54" ht="15.75" thickBot="1" x14ac:dyDescent="0.3">
      <c r="A89" s="96" t="str">
        <f t="shared" si="77"/>
        <v/>
      </c>
      <c r="B89" s="38" t="str">
        <f t="shared" si="78"/>
        <v/>
      </c>
      <c r="C89" s="97" t="str">
        <f t="shared" si="79"/>
        <v/>
      </c>
      <c r="D89" s="98" t="str">
        <f t="shared" si="80"/>
        <v/>
      </c>
      <c r="E89" s="99" t="str">
        <f t="shared" si="81"/>
        <v/>
      </c>
      <c r="G89" s="67" t="str">
        <f>IF(Dashboard!N89="","",Dashboard!N89)</f>
        <v/>
      </c>
      <c r="I89" s="96" t="str">
        <f t="shared" si="53"/>
        <v/>
      </c>
      <c r="J89" s="104" t="str">
        <f t="shared" si="54"/>
        <v/>
      </c>
      <c r="K89" s="105" t="str">
        <f t="shared" si="55"/>
        <v/>
      </c>
      <c r="L89" s="89" t="str">
        <f t="shared" si="56"/>
        <v/>
      </c>
      <c r="M89" s="89" t="str">
        <f t="shared" si="57"/>
        <v/>
      </c>
      <c r="N89" s="162" t="str">
        <f t="shared" si="58"/>
        <v/>
      </c>
      <c r="O89" s="164" t="str">
        <f>IF(G89="","",IF(A89="NB",O88,IF(N89="",SUM($N$5:$N89)+M89,SUM($N$5:$N89))))</f>
        <v/>
      </c>
      <c r="P89" s="164" t="str">
        <f t="shared" si="72"/>
        <v/>
      </c>
      <c r="Q89" s="171" t="str">
        <f t="shared" si="73"/>
        <v/>
      </c>
      <c r="R89" s="170" t="str">
        <f t="shared" si="70"/>
        <v/>
      </c>
      <c r="S89" s="170">
        <f t="shared" si="71"/>
        <v>0</v>
      </c>
      <c r="T89" s="14" t="str">
        <f t="shared" si="59"/>
        <v/>
      </c>
      <c r="U89" s="14" t="str">
        <f t="shared" si="60"/>
        <v/>
      </c>
      <c r="V89" s="106" t="str">
        <f t="shared" si="61"/>
        <v/>
      </c>
      <c r="W89" s="14" t="str">
        <f t="shared" si="62"/>
        <v/>
      </c>
      <c r="X89" s="14" t="str">
        <f t="shared" si="63"/>
        <v/>
      </c>
      <c r="Y89" s="14" t="str">
        <f t="shared" si="64"/>
        <v/>
      </c>
      <c r="Z89" s="14" t="str">
        <f t="shared" si="65"/>
        <v/>
      </c>
      <c r="AA89" s="14" t="str">
        <f t="shared" si="66"/>
        <v/>
      </c>
      <c r="AB89" s="14" t="str">
        <f t="shared" si="67"/>
        <v/>
      </c>
      <c r="AC89" s="14" t="str">
        <f t="shared" si="68"/>
        <v/>
      </c>
      <c r="AD89" s="14" t="str">
        <f t="shared" si="69"/>
        <v/>
      </c>
      <c r="AE89" s="46" t="str">
        <f t="shared" si="74"/>
        <v/>
      </c>
      <c r="AF89" s="46" t="str">
        <f t="shared" si="75"/>
        <v/>
      </c>
      <c r="AG89" s="46" t="str">
        <f t="shared" si="76"/>
        <v/>
      </c>
      <c r="AH89" s="90" t="str">
        <f t="shared" si="35"/>
        <v/>
      </c>
      <c r="AI89" s="90" t="str">
        <f t="shared" si="36"/>
        <v/>
      </c>
      <c r="AJ89" s="90" t="str">
        <f t="shared" si="37"/>
        <v/>
      </c>
      <c r="AK89" s="90" t="str">
        <f t="shared" si="38"/>
        <v/>
      </c>
      <c r="AN89" s="14" t="str">
        <f t="shared" si="39"/>
        <v/>
      </c>
      <c r="AO89" s="14" t="str">
        <f t="shared" si="40"/>
        <v/>
      </c>
      <c r="AP89" s="14" t="str">
        <f>IF(Dashboard!N89="P",IF(AP88="",1,AP88+1),"")</f>
        <v/>
      </c>
      <c r="AQ89" s="14" t="str">
        <f>IF(Dashboard!N89="B",IF(AQ88="",1,AQ88+1),"")</f>
        <v/>
      </c>
      <c r="AR89" s="14" t="str">
        <f t="shared" si="41"/>
        <v>00000</v>
      </c>
      <c r="AS89" s="14" t="str">
        <f t="shared" si="42"/>
        <v>00000</v>
      </c>
      <c r="AT89" s="14" t="str">
        <f t="shared" si="43"/>
        <v>000000</v>
      </c>
      <c r="AU89" s="14" t="str">
        <f t="shared" si="44"/>
        <v>000000</v>
      </c>
      <c r="AV89" s="14" t="str">
        <f t="shared" si="45"/>
        <v>B</v>
      </c>
      <c r="AW89" s="14" t="str">
        <f t="shared" si="46"/>
        <v/>
      </c>
      <c r="AX89" s="14" t="str">
        <f t="shared" si="47"/>
        <v/>
      </c>
      <c r="AY89" s="14" t="str">
        <f t="shared" si="48"/>
        <v/>
      </c>
      <c r="AZ89" s="14" t="str">
        <f t="shared" si="49"/>
        <v/>
      </c>
      <c r="BA89" s="14">
        <f t="shared" si="50"/>
        <v>1</v>
      </c>
      <c r="BB89" s="14">
        <f t="shared" si="51"/>
        <v>1</v>
      </c>
    </row>
    <row r="90" spans="1:54" ht="15.75" thickBot="1" x14ac:dyDescent="0.3">
      <c r="A90" s="96" t="str">
        <f t="shared" si="77"/>
        <v/>
      </c>
      <c r="B90" s="38" t="str">
        <f t="shared" si="78"/>
        <v/>
      </c>
      <c r="C90" s="97" t="str">
        <f t="shared" si="79"/>
        <v/>
      </c>
      <c r="D90" s="98" t="str">
        <f t="shared" si="80"/>
        <v/>
      </c>
      <c r="E90" s="99" t="str">
        <f t="shared" si="81"/>
        <v/>
      </c>
      <c r="G90" s="67" t="str">
        <f>IF(Dashboard!N90="","",Dashboard!N90)</f>
        <v/>
      </c>
      <c r="I90" s="96" t="str">
        <f t="shared" si="53"/>
        <v/>
      </c>
      <c r="J90" s="104" t="str">
        <f t="shared" si="54"/>
        <v/>
      </c>
      <c r="K90" s="105" t="str">
        <f t="shared" si="55"/>
        <v/>
      </c>
      <c r="L90" s="89" t="str">
        <f t="shared" si="56"/>
        <v/>
      </c>
      <c r="M90" s="89" t="str">
        <f t="shared" si="57"/>
        <v/>
      </c>
      <c r="N90" s="162" t="str">
        <f t="shared" si="58"/>
        <v/>
      </c>
      <c r="O90" s="164" t="str">
        <f>IF(G90="","",IF(A90="NB",O89,IF(N90="",SUM($N$5:$N90)+M90,SUM($N$5:$N90))))</f>
        <v/>
      </c>
      <c r="P90" s="164" t="str">
        <f t="shared" si="72"/>
        <v/>
      </c>
      <c r="Q90" s="171" t="str">
        <f t="shared" si="73"/>
        <v/>
      </c>
      <c r="R90" s="170" t="str">
        <f t="shared" si="70"/>
        <v/>
      </c>
      <c r="S90" s="170">
        <f t="shared" si="71"/>
        <v>0</v>
      </c>
      <c r="T90" s="14" t="str">
        <f t="shared" si="59"/>
        <v/>
      </c>
      <c r="U90" s="14" t="str">
        <f t="shared" si="60"/>
        <v/>
      </c>
      <c r="V90" s="106" t="str">
        <f t="shared" si="61"/>
        <v/>
      </c>
      <c r="W90" s="14" t="str">
        <f t="shared" si="62"/>
        <v/>
      </c>
      <c r="X90" s="14" t="str">
        <f t="shared" si="63"/>
        <v/>
      </c>
      <c r="Y90" s="14" t="str">
        <f t="shared" si="64"/>
        <v/>
      </c>
      <c r="Z90" s="14" t="str">
        <f t="shared" si="65"/>
        <v/>
      </c>
      <c r="AA90" s="14" t="str">
        <f t="shared" si="66"/>
        <v/>
      </c>
      <c r="AB90" s="14" t="str">
        <f t="shared" si="67"/>
        <v/>
      </c>
      <c r="AC90" s="14" t="str">
        <f t="shared" si="68"/>
        <v/>
      </c>
      <c r="AD90" s="14" t="str">
        <f t="shared" si="69"/>
        <v/>
      </c>
      <c r="AE90" s="46" t="str">
        <f t="shared" si="74"/>
        <v/>
      </c>
      <c r="AF90" s="46" t="str">
        <f t="shared" si="75"/>
        <v/>
      </c>
      <c r="AG90" s="46" t="str">
        <f t="shared" si="76"/>
        <v/>
      </c>
      <c r="AH90" s="90" t="str">
        <f t="shared" si="35"/>
        <v/>
      </c>
      <c r="AI90" s="90" t="str">
        <f t="shared" si="36"/>
        <v/>
      </c>
      <c r="AJ90" s="90" t="str">
        <f t="shared" si="37"/>
        <v/>
      </c>
      <c r="AK90" s="90" t="str">
        <f t="shared" si="38"/>
        <v/>
      </c>
      <c r="AN90" s="14" t="str">
        <f t="shared" si="39"/>
        <v/>
      </c>
      <c r="AO90" s="14" t="str">
        <f t="shared" si="40"/>
        <v/>
      </c>
      <c r="AP90" s="14" t="str">
        <f>IF(Dashboard!N90="P",IF(AP89="",1,AP89+1),"")</f>
        <v/>
      </c>
      <c r="AQ90" s="14" t="str">
        <f>IF(Dashboard!N90="B",IF(AQ89="",1,AQ89+1),"")</f>
        <v/>
      </c>
      <c r="AR90" s="14" t="str">
        <f t="shared" si="41"/>
        <v>00000</v>
      </c>
      <c r="AS90" s="14" t="str">
        <f t="shared" si="42"/>
        <v>00000</v>
      </c>
      <c r="AT90" s="14" t="str">
        <f t="shared" si="43"/>
        <v>000000</v>
      </c>
      <c r="AU90" s="14" t="str">
        <f t="shared" si="44"/>
        <v>000000</v>
      </c>
      <c r="AV90" s="14" t="str">
        <f t="shared" si="45"/>
        <v>B</v>
      </c>
      <c r="AW90" s="14" t="str">
        <f t="shared" si="46"/>
        <v/>
      </c>
      <c r="AX90" s="14" t="str">
        <f t="shared" si="47"/>
        <v/>
      </c>
      <c r="AY90" s="14" t="str">
        <f t="shared" si="48"/>
        <v/>
      </c>
      <c r="AZ90" s="14" t="str">
        <f t="shared" si="49"/>
        <v/>
      </c>
      <c r="BA90" s="14">
        <f t="shared" si="50"/>
        <v>1</v>
      </c>
      <c r="BB90" s="14">
        <f t="shared" si="51"/>
        <v>1</v>
      </c>
    </row>
    <row r="91" spans="1:54" ht="15.75" thickBot="1" x14ac:dyDescent="0.3">
      <c r="A91" s="96" t="str">
        <f t="shared" si="77"/>
        <v/>
      </c>
      <c r="B91" s="38" t="str">
        <f t="shared" si="78"/>
        <v/>
      </c>
      <c r="C91" s="97" t="str">
        <f t="shared" si="79"/>
        <v/>
      </c>
      <c r="D91" s="98" t="str">
        <f t="shared" si="80"/>
        <v/>
      </c>
      <c r="E91" s="99" t="str">
        <f t="shared" si="81"/>
        <v/>
      </c>
      <c r="G91" s="67" t="str">
        <f>IF(Dashboard!N91="","",Dashboard!N91)</f>
        <v/>
      </c>
      <c r="I91" s="96" t="str">
        <f t="shared" si="53"/>
        <v/>
      </c>
      <c r="J91" s="104" t="str">
        <f t="shared" si="54"/>
        <v/>
      </c>
      <c r="K91" s="105" t="str">
        <f t="shared" si="55"/>
        <v/>
      </c>
      <c r="L91" s="89" t="str">
        <f t="shared" si="56"/>
        <v/>
      </c>
      <c r="M91" s="89" t="str">
        <f t="shared" si="57"/>
        <v/>
      </c>
      <c r="N91" s="162" t="str">
        <f t="shared" si="58"/>
        <v/>
      </c>
      <c r="O91" s="164" t="str">
        <f>IF(G91="","",IF(A91="NB",O90,IF(N91="",SUM($N$5:$N91)+M91,SUM($N$5:$N91))))</f>
        <v/>
      </c>
      <c r="P91" s="164" t="str">
        <f t="shared" si="72"/>
        <v/>
      </c>
      <c r="Q91" s="171" t="str">
        <f t="shared" si="73"/>
        <v/>
      </c>
      <c r="R91" s="170" t="str">
        <f t="shared" si="70"/>
        <v/>
      </c>
      <c r="S91" s="170">
        <f t="shared" si="71"/>
        <v>0</v>
      </c>
      <c r="T91" s="14" t="str">
        <f t="shared" si="59"/>
        <v/>
      </c>
      <c r="U91" s="14" t="str">
        <f t="shared" si="60"/>
        <v/>
      </c>
      <c r="V91" s="106" t="str">
        <f t="shared" si="61"/>
        <v/>
      </c>
      <c r="W91" s="14" t="str">
        <f t="shared" si="62"/>
        <v/>
      </c>
      <c r="X91" s="14" t="str">
        <f t="shared" si="63"/>
        <v/>
      </c>
      <c r="Y91" s="14" t="str">
        <f t="shared" si="64"/>
        <v/>
      </c>
      <c r="Z91" s="14" t="str">
        <f t="shared" si="65"/>
        <v/>
      </c>
      <c r="AA91" s="14" t="str">
        <f t="shared" si="66"/>
        <v/>
      </c>
      <c r="AB91" s="14" t="str">
        <f t="shared" si="67"/>
        <v/>
      </c>
      <c r="AC91" s="14" t="str">
        <f t="shared" si="68"/>
        <v/>
      </c>
      <c r="AD91" s="14" t="str">
        <f t="shared" si="69"/>
        <v/>
      </c>
      <c r="AE91" s="46" t="str">
        <f t="shared" si="74"/>
        <v/>
      </c>
      <c r="AF91" s="46" t="str">
        <f t="shared" si="75"/>
        <v/>
      </c>
      <c r="AG91" s="46" t="str">
        <f t="shared" si="76"/>
        <v/>
      </c>
      <c r="AH91" s="90" t="str">
        <f t="shared" si="35"/>
        <v/>
      </c>
      <c r="AI91" s="90" t="str">
        <f t="shared" si="36"/>
        <v/>
      </c>
      <c r="AJ91" s="90" t="str">
        <f t="shared" si="37"/>
        <v/>
      </c>
      <c r="AK91" s="90" t="str">
        <f t="shared" si="38"/>
        <v/>
      </c>
      <c r="AN91" s="14" t="str">
        <f t="shared" si="39"/>
        <v/>
      </c>
      <c r="AO91" s="14" t="str">
        <f t="shared" si="40"/>
        <v/>
      </c>
      <c r="AP91" s="14" t="str">
        <f>IF(Dashboard!N91="P",IF(AP90="",1,AP90+1),"")</f>
        <v/>
      </c>
      <c r="AQ91" s="14" t="str">
        <f>IF(Dashboard!N91="B",IF(AQ90="",1,AQ90+1),"")</f>
        <v/>
      </c>
      <c r="AR91" s="14" t="str">
        <f t="shared" si="41"/>
        <v>00000</v>
      </c>
      <c r="AS91" s="14" t="str">
        <f t="shared" si="42"/>
        <v>00000</v>
      </c>
      <c r="AT91" s="14" t="str">
        <f t="shared" si="43"/>
        <v>000000</v>
      </c>
      <c r="AU91" s="14" t="str">
        <f t="shared" si="44"/>
        <v>000000</v>
      </c>
      <c r="AV91" s="14" t="str">
        <f t="shared" si="45"/>
        <v>B</v>
      </c>
      <c r="AW91" s="14" t="str">
        <f t="shared" si="46"/>
        <v/>
      </c>
      <c r="AX91" s="14" t="str">
        <f t="shared" si="47"/>
        <v/>
      </c>
      <c r="AY91" s="14" t="str">
        <f t="shared" si="48"/>
        <v/>
      </c>
      <c r="AZ91" s="14" t="str">
        <f t="shared" si="49"/>
        <v/>
      </c>
      <c r="BA91" s="14">
        <f t="shared" si="50"/>
        <v>1</v>
      </c>
      <c r="BB91" s="14">
        <f t="shared" si="51"/>
        <v>1</v>
      </c>
    </row>
    <row r="92" spans="1:54" ht="15.75" thickBot="1" x14ac:dyDescent="0.3">
      <c r="A92" s="96" t="str">
        <f t="shared" si="77"/>
        <v/>
      </c>
      <c r="B92" s="38" t="str">
        <f t="shared" si="78"/>
        <v/>
      </c>
      <c r="C92" s="97" t="str">
        <f t="shared" si="79"/>
        <v/>
      </c>
      <c r="D92" s="98" t="str">
        <f t="shared" si="80"/>
        <v/>
      </c>
      <c r="E92" s="99" t="str">
        <f t="shared" si="81"/>
        <v/>
      </c>
      <c r="G92" s="67" t="str">
        <f>IF(Dashboard!N92="","",Dashboard!N92)</f>
        <v/>
      </c>
      <c r="I92" s="96" t="str">
        <f t="shared" si="53"/>
        <v/>
      </c>
      <c r="J92" s="104" t="str">
        <f t="shared" si="54"/>
        <v/>
      </c>
      <c r="K92" s="105" t="str">
        <f t="shared" si="55"/>
        <v/>
      </c>
      <c r="L92" s="89" t="str">
        <f t="shared" si="56"/>
        <v/>
      </c>
      <c r="M92" s="89" t="str">
        <f t="shared" si="57"/>
        <v/>
      </c>
      <c r="N92" s="162" t="str">
        <f t="shared" si="58"/>
        <v/>
      </c>
      <c r="O92" s="164" t="str">
        <f>IF(G92="","",IF(A92="NB",O91,IF(N92="",SUM($N$5:$N92)+M92,SUM($N$5:$N92))))</f>
        <v/>
      </c>
      <c r="P92" s="164" t="str">
        <f t="shared" si="72"/>
        <v/>
      </c>
      <c r="Q92" s="171" t="str">
        <f t="shared" si="73"/>
        <v/>
      </c>
      <c r="R92" s="170" t="str">
        <f t="shared" si="70"/>
        <v/>
      </c>
      <c r="S92" s="170">
        <f t="shared" si="71"/>
        <v>0</v>
      </c>
      <c r="T92" s="14" t="str">
        <f t="shared" si="59"/>
        <v/>
      </c>
      <c r="U92" s="14" t="str">
        <f t="shared" si="60"/>
        <v/>
      </c>
      <c r="V92" s="106" t="str">
        <f t="shared" si="61"/>
        <v/>
      </c>
      <c r="W92" s="14" t="str">
        <f t="shared" si="62"/>
        <v/>
      </c>
      <c r="X92" s="14" t="str">
        <f t="shared" si="63"/>
        <v/>
      </c>
      <c r="Y92" s="14" t="str">
        <f t="shared" si="64"/>
        <v/>
      </c>
      <c r="Z92" s="14" t="str">
        <f t="shared" si="65"/>
        <v/>
      </c>
      <c r="AA92" s="14" t="str">
        <f t="shared" si="66"/>
        <v/>
      </c>
      <c r="AB92" s="14" t="str">
        <f t="shared" si="67"/>
        <v/>
      </c>
      <c r="AC92" s="14" t="str">
        <f t="shared" si="68"/>
        <v/>
      </c>
      <c r="AD92" s="14" t="str">
        <f t="shared" si="69"/>
        <v/>
      </c>
      <c r="AE92" s="46" t="str">
        <f t="shared" si="74"/>
        <v/>
      </c>
      <c r="AF92" s="46" t="str">
        <f t="shared" si="75"/>
        <v/>
      </c>
      <c r="AG92" s="46" t="str">
        <f t="shared" si="76"/>
        <v/>
      </c>
      <c r="AH92" s="90" t="str">
        <f t="shared" si="35"/>
        <v/>
      </c>
      <c r="AI92" s="90" t="str">
        <f t="shared" si="36"/>
        <v/>
      </c>
      <c r="AJ92" s="90" t="str">
        <f t="shared" si="37"/>
        <v/>
      </c>
      <c r="AK92" s="90" t="str">
        <f t="shared" si="38"/>
        <v/>
      </c>
      <c r="AN92" s="14" t="str">
        <f t="shared" si="39"/>
        <v/>
      </c>
      <c r="AO92" s="14" t="str">
        <f t="shared" si="40"/>
        <v/>
      </c>
      <c r="AP92" s="14" t="str">
        <f>IF(Dashboard!N92="P",IF(AP91="",1,AP91+1),"")</f>
        <v/>
      </c>
      <c r="AQ92" s="14" t="str">
        <f>IF(Dashboard!N92="B",IF(AQ91="",1,AQ91+1),"")</f>
        <v/>
      </c>
      <c r="AR92" s="14" t="str">
        <f t="shared" si="41"/>
        <v>00000</v>
      </c>
      <c r="AS92" s="14" t="str">
        <f t="shared" si="42"/>
        <v>00000</v>
      </c>
      <c r="AT92" s="14" t="str">
        <f t="shared" si="43"/>
        <v>000000</v>
      </c>
      <c r="AU92" s="14" t="str">
        <f t="shared" si="44"/>
        <v>000000</v>
      </c>
      <c r="AV92" s="14" t="str">
        <f t="shared" si="45"/>
        <v>B</v>
      </c>
      <c r="AW92" s="14" t="str">
        <f t="shared" si="46"/>
        <v/>
      </c>
      <c r="AX92" s="14" t="str">
        <f t="shared" si="47"/>
        <v/>
      </c>
      <c r="AY92" s="14" t="str">
        <f t="shared" si="48"/>
        <v/>
      </c>
      <c r="AZ92" s="14" t="str">
        <f t="shared" si="49"/>
        <v/>
      </c>
      <c r="BA92" s="14">
        <f t="shared" si="50"/>
        <v>1</v>
      </c>
      <c r="BB92" s="14">
        <f t="shared" si="51"/>
        <v>1</v>
      </c>
    </row>
    <row r="93" spans="1:54" ht="15.75" thickBot="1" x14ac:dyDescent="0.3">
      <c r="A93" s="96" t="str">
        <f t="shared" si="77"/>
        <v/>
      </c>
      <c r="B93" s="38" t="str">
        <f t="shared" si="78"/>
        <v/>
      </c>
      <c r="C93" s="97" t="str">
        <f t="shared" si="79"/>
        <v/>
      </c>
      <c r="D93" s="98" t="str">
        <f t="shared" si="80"/>
        <v/>
      </c>
      <c r="E93" s="99" t="str">
        <f t="shared" si="81"/>
        <v/>
      </c>
      <c r="G93" s="67" t="str">
        <f>IF(Dashboard!N93="","",Dashboard!N93)</f>
        <v/>
      </c>
      <c r="I93" s="96" t="str">
        <f t="shared" si="53"/>
        <v/>
      </c>
      <c r="J93" s="104" t="str">
        <f t="shared" si="54"/>
        <v/>
      </c>
      <c r="K93" s="105" t="str">
        <f t="shared" si="55"/>
        <v/>
      </c>
      <c r="L93" s="89" t="str">
        <f t="shared" si="56"/>
        <v/>
      </c>
      <c r="M93" s="89" t="str">
        <f t="shared" si="57"/>
        <v/>
      </c>
      <c r="N93" s="162" t="str">
        <f t="shared" si="58"/>
        <v/>
      </c>
      <c r="O93" s="164" t="str">
        <f>IF(G93="","",IF(A93="NB",O92,IF(N93="",SUM($N$5:$N93)+M93,SUM($N$5:$N93))))</f>
        <v/>
      </c>
      <c r="P93" s="164" t="str">
        <f t="shared" si="72"/>
        <v/>
      </c>
      <c r="Q93" s="171" t="str">
        <f t="shared" si="73"/>
        <v/>
      </c>
      <c r="R93" s="170" t="str">
        <f t="shared" si="70"/>
        <v/>
      </c>
      <c r="S93" s="170">
        <f t="shared" si="71"/>
        <v>0</v>
      </c>
      <c r="T93" s="14" t="str">
        <f t="shared" si="59"/>
        <v/>
      </c>
      <c r="U93" s="14" t="str">
        <f t="shared" si="60"/>
        <v/>
      </c>
      <c r="V93" s="106" t="str">
        <f t="shared" si="61"/>
        <v/>
      </c>
      <c r="W93" s="14" t="str">
        <f t="shared" si="62"/>
        <v/>
      </c>
      <c r="X93" s="14" t="str">
        <f t="shared" si="63"/>
        <v/>
      </c>
      <c r="Y93" s="14" t="str">
        <f t="shared" si="64"/>
        <v/>
      </c>
      <c r="Z93" s="14" t="str">
        <f t="shared" si="65"/>
        <v/>
      </c>
      <c r="AA93" s="14" t="str">
        <f t="shared" si="66"/>
        <v/>
      </c>
      <c r="AB93" s="14" t="str">
        <f t="shared" si="67"/>
        <v/>
      </c>
      <c r="AC93" s="14" t="str">
        <f t="shared" si="68"/>
        <v/>
      </c>
      <c r="AD93" s="14" t="str">
        <f t="shared" si="69"/>
        <v/>
      </c>
      <c r="AE93" s="46" t="str">
        <f t="shared" si="74"/>
        <v/>
      </c>
      <c r="AF93" s="46" t="str">
        <f t="shared" si="75"/>
        <v/>
      </c>
      <c r="AG93" s="46" t="str">
        <f t="shared" si="76"/>
        <v/>
      </c>
      <c r="AH93" s="90" t="str">
        <f t="shared" si="35"/>
        <v/>
      </c>
      <c r="AI93" s="90" t="str">
        <f t="shared" si="36"/>
        <v/>
      </c>
      <c r="AJ93" s="90" t="str">
        <f t="shared" si="37"/>
        <v/>
      </c>
      <c r="AK93" s="90" t="str">
        <f t="shared" si="38"/>
        <v/>
      </c>
      <c r="AN93" s="14" t="str">
        <f t="shared" si="39"/>
        <v/>
      </c>
      <c r="AO93" s="14" t="str">
        <f t="shared" si="40"/>
        <v/>
      </c>
      <c r="AP93" s="14" t="str">
        <f>IF(Dashboard!N93="P",IF(AP92="",1,AP92+1),"")</f>
        <v/>
      </c>
      <c r="AQ93" s="14" t="str">
        <f>IF(Dashboard!N93="B",IF(AQ92="",1,AQ92+1),"")</f>
        <v/>
      </c>
      <c r="AR93" s="14" t="str">
        <f t="shared" si="41"/>
        <v>00000</v>
      </c>
      <c r="AS93" s="14" t="str">
        <f t="shared" si="42"/>
        <v>00000</v>
      </c>
      <c r="AT93" s="14" t="str">
        <f t="shared" si="43"/>
        <v>000000</v>
      </c>
      <c r="AU93" s="14" t="str">
        <f t="shared" si="44"/>
        <v>000000</v>
      </c>
      <c r="AV93" s="14" t="str">
        <f t="shared" si="45"/>
        <v>B</v>
      </c>
      <c r="AW93" s="14" t="str">
        <f t="shared" si="46"/>
        <v/>
      </c>
      <c r="AX93" s="14" t="str">
        <f t="shared" si="47"/>
        <v/>
      </c>
      <c r="AY93" s="14" t="str">
        <f t="shared" si="48"/>
        <v/>
      </c>
      <c r="AZ93" s="14" t="str">
        <f t="shared" si="49"/>
        <v/>
      </c>
      <c r="BA93" s="14">
        <f t="shared" si="50"/>
        <v>1</v>
      </c>
      <c r="BB93" s="14">
        <f t="shared" si="51"/>
        <v>1</v>
      </c>
    </row>
    <row r="94" spans="1:54" ht="15.75" thickBot="1" x14ac:dyDescent="0.3">
      <c r="A94" s="96" t="str">
        <f t="shared" si="77"/>
        <v/>
      </c>
      <c r="B94" s="38" t="str">
        <f t="shared" si="78"/>
        <v/>
      </c>
      <c r="C94" s="97" t="str">
        <f t="shared" si="79"/>
        <v/>
      </c>
      <c r="D94" s="98" t="str">
        <f t="shared" si="80"/>
        <v/>
      </c>
      <c r="E94" s="99" t="str">
        <f t="shared" si="81"/>
        <v/>
      </c>
      <c r="G94" s="67" t="str">
        <f>IF(Dashboard!N94="","",Dashboard!N94)</f>
        <v/>
      </c>
      <c r="I94" s="96" t="str">
        <f t="shared" si="53"/>
        <v/>
      </c>
      <c r="J94" s="104" t="str">
        <f t="shared" si="54"/>
        <v/>
      </c>
      <c r="K94" s="105" t="str">
        <f t="shared" si="55"/>
        <v/>
      </c>
      <c r="L94" s="89" t="str">
        <f t="shared" si="56"/>
        <v/>
      </c>
      <c r="M94" s="89" t="str">
        <f t="shared" si="57"/>
        <v/>
      </c>
      <c r="N94" s="162" t="str">
        <f t="shared" si="58"/>
        <v/>
      </c>
      <c r="O94" s="164" t="str">
        <f>IF(G94="","",IF(A94="NB",O93,IF(N94="",SUM($N$5:$N94)+M94,SUM($N$5:$N94))))</f>
        <v/>
      </c>
      <c r="P94" s="164" t="str">
        <f t="shared" si="72"/>
        <v/>
      </c>
      <c r="Q94" s="171" t="str">
        <f t="shared" si="73"/>
        <v/>
      </c>
      <c r="R94" s="170" t="str">
        <f t="shared" si="70"/>
        <v/>
      </c>
      <c r="S94" s="170">
        <f t="shared" si="71"/>
        <v>0</v>
      </c>
      <c r="T94" s="14" t="str">
        <f t="shared" si="59"/>
        <v/>
      </c>
      <c r="U94" s="14" t="str">
        <f t="shared" si="60"/>
        <v/>
      </c>
      <c r="V94" s="106" t="str">
        <f t="shared" si="61"/>
        <v/>
      </c>
      <c r="W94" s="14" t="str">
        <f t="shared" si="62"/>
        <v/>
      </c>
      <c r="X94" s="14" t="str">
        <f t="shared" si="63"/>
        <v/>
      </c>
      <c r="Y94" s="14" t="str">
        <f t="shared" si="64"/>
        <v/>
      </c>
      <c r="Z94" s="14" t="str">
        <f t="shared" si="65"/>
        <v/>
      </c>
      <c r="AA94" s="14" t="str">
        <f t="shared" si="66"/>
        <v/>
      </c>
      <c r="AB94" s="14" t="str">
        <f t="shared" si="67"/>
        <v/>
      </c>
      <c r="AC94" s="14" t="str">
        <f t="shared" si="68"/>
        <v/>
      </c>
      <c r="AD94" s="14" t="str">
        <f t="shared" si="69"/>
        <v/>
      </c>
      <c r="AE94" s="46" t="str">
        <f t="shared" si="74"/>
        <v/>
      </c>
      <c r="AF94" s="46" t="str">
        <f t="shared" si="75"/>
        <v/>
      </c>
      <c r="AG94" s="46" t="str">
        <f t="shared" si="76"/>
        <v/>
      </c>
      <c r="AH94" s="90" t="str">
        <f t="shared" si="35"/>
        <v/>
      </c>
      <c r="AI94" s="90" t="str">
        <f t="shared" si="36"/>
        <v/>
      </c>
      <c r="AJ94" s="90" t="str">
        <f t="shared" si="37"/>
        <v/>
      </c>
      <c r="AK94" s="90" t="str">
        <f t="shared" si="38"/>
        <v/>
      </c>
      <c r="AN94" s="14" t="str">
        <f t="shared" si="39"/>
        <v/>
      </c>
      <c r="AO94" s="14" t="str">
        <f t="shared" si="40"/>
        <v/>
      </c>
      <c r="AP94" s="14" t="str">
        <f>IF(Dashboard!N94="P",IF(AP93="",1,AP93+1),"")</f>
        <v/>
      </c>
      <c r="AQ94" s="14" t="str">
        <f>IF(Dashboard!N94="B",IF(AQ93="",1,AQ93+1),"")</f>
        <v/>
      </c>
      <c r="AR94" s="14" t="str">
        <f t="shared" si="41"/>
        <v>00000</v>
      </c>
      <c r="AS94" s="14" t="str">
        <f t="shared" si="42"/>
        <v>00000</v>
      </c>
      <c r="AT94" s="14" t="str">
        <f t="shared" si="43"/>
        <v>000000</v>
      </c>
      <c r="AU94" s="14" t="str">
        <f t="shared" si="44"/>
        <v>000000</v>
      </c>
      <c r="AV94" s="14" t="str">
        <f t="shared" si="45"/>
        <v>B</v>
      </c>
      <c r="AW94" s="14" t="str">
        <f t="shared" si="46"/>
        <v/>
      </c>
      <c r="AX94" s="14" t="str">
        <f t="shared" si="47"/>
        <v/>
      </c>
      <c r="AY94" s="14" t="str">
        <f t="shared" si="48"/>
        <v/>
      </c>
      <c r="AZ94" s="14" t="str">
        <f t="shared" si="49"/>
        <v/>
      </c>
      <c r="BA94" s="14">
        <f t="shared" si="50"/>
        <v>1</v>
      </c>
      <c r="BB94" s="14">
        <f t="shared" si="51"/>
        <v>1</v>
      </c>
    </row>
    <row r="95" spans="1:54" ht="15.75" thickBot="1" x14ac:dyDescent="0.3">
      <c r="A95" s="96" t="str">
        <f t="shared" si="77"/>
        <v/>
      </c>
      <c r="B95" s="38" t="str">
        <f t="shared" si="78"/>
        <v/>
      </c>
      <c r="C95" s="97" t="str">
        <f t="shared" si="79"/>
        <v/>
      </c>
      <c r="D95" s="98" t="str">
        <f t="shared" si="80"/>
        <v/>
      </c>
      <c r="E95" s="99" t="str">
        <f t="shared" si="81"/>
        <v/>
      </c>
      <c r="G95" s="67" t="str">
        <f>IF(Dashboard!N95="","",Dashboard!N95)</f>
        <v/>
      </c>
      <c r="I95" s="96" t="str">
        <f t="shared" si="53"/>
        <v/>
      </c>
      <c r="J95" s="104" t="str">
        <f t="shared" si="54"/>
        <v/>
      </c>
      <c r="K95" s="105" t="str">
        <f t="shared" si="55"/>
        <v/>
      </c>
      <c r="L95" s="89" t="str">
        <f t="shared" si="56"/>
        <v/>
      </c>
      <c r="M95" s="89" t="str">
        <f t="shared" si="57"/>
        <v/>
      </c>
      <c r="N95" s="162" t="str">
        <f t="shared" si="58"/>
        <v/>
      </c>
      <c r="O95" s="164" t="str">
        <f>IF(G95="","",IF(A95="NB",O94,IF(N95="",SUM($N$5:$N95)+M95,SUM($N$5:$N95))))</f>
        <v/>
      </c>
      <c r="P95" s="164" t="str">
        <f t="shared" si="72"/>
        <v/>
      </c>
      <c r="Q95" s="171" t="str">
        <f t="shared" si="73"/>
        <v/>
      </c>
      <c r="R95" s="170" t="str">
        <f t="shared" si="70"/>
        <v/>
      </c>
      <c r="S95" s="170">
        <f t="shared" si="71"/>
        <v>0</v>
      </c>
      <c r="T95" s="14" t="str">
        <f t="shared" si="59"/>
        <v/>
      </c>
      <c r="U95" s="14" t="str">
        <f t="shared" si="60"/>
        <v/>
      </c>
      <c r="V95" s="106" t="str">
        <f t="shared" si="61"/>
        <v/>
      </c>
      <c r="W95" s="14" t="str">
        <f t="shared" si="62"/>
        <v/>
      </c>
      <c r="X95" s="14" t="str">
        <f t="shared" si="63"/>
        <v/>
      </c>
      <c r="Y95" s="14" t="str">
        <f t="shared" si="64"/>
        <v/>
      </c>
      <c r="Z95" s="14" t="str">
        <f t="shared" si="65"/>
        <v/>
      </c>
      <c r="AA95" s="14" t="str">
        <f t="shared" si="66"/>
        <v/>
      </c>
      <c r="AB95" s="14" t="str">
        <f t="shared" si="67"/>
        <v/>
      </c>
      <c r="AC95" s="14" t="str">
        <f t="shared" si="68"/>
        <v/>
      </c>
      <c r="AD95" s="14" t="str">
        <f t="shared" si="69"/>
        <v/>
      </c>
      <c r="AE95" s="46" t="str">
        <f t="shared" si="74"/>
        <v/>
      </c>
      <c r="AF95" s="46" t="str">
        <f t="shared" si="75"/>
        <v/>
      </c>
      <c r="AG95" s="46" t="str">
        <f t="shared" si="76"/>
        <v/>
      </c>
      <c r="AH95" s="90" t="str">
        <f t="shared" si="35"/>
        <v/>
      </c>
      <c r="AI95" s="90" t="str">
        <f t="shared" si="36"/>
        <v/>
      </c>
      <c r="AJ95" s="90" t="str">
        <f t="shared" si="37"/>
        <v/>
      </c>
      <c r="AK95" s="90" t="str">
        <f t="shared" si="38"/>
        <v/>
      </c>
      <c r="AN95" s="14" t="str">
        <f t="shared" si="39"/>
        <v/>
      </c>
      <c r="AO95" s="14" t="str">
        <f t="shared" si="40"/>
        <v/>
      </c>
      <c r="AP95" s="14" t="str">
        <f>IF(Dashboard!N95="P",IF(AP94="",1,AP94+1),"")</f>
        <v/>
      </c>
      <c r="AQ95" s="14" t="str">
        <f>IF(Dashboard!N95="B",IF(AQ94="",1,AQ94+1),"")</f>
        <v/>
      </c>
      <c r="AR95" s="14" t="str">
        <f t="shared" si="41"/>
        <v>00000</v>
      </c>
      <c r="AS95" s="14" t="str">
        <f t="shared" si="42"/>
        <v>00000</v>
      </c>
      <c r="AT95" s="14" t="str">
        <f t="shared" si="43"/>
        <v>000000</v>
      </c>
      <c r="AU95" s="14" t="str">
        <f t="shared" si="44"/>
        <v>000000</v>
      </c>
      <c r="AV95" s="14" t="str">
        <f t="shared" si="45"/>
        <v>B</v>
      </c>
      <c r="AW95" s="14" t="str">
        <f t="shared" si="46"/>
        <v/>
      </c>
      <c r="AX95" s="14" t="str">
        <f t="shared" si="47"/>
        <v/>
      </c>
      <c r="AY95" s="14" t="str">
        <f t="shared" si="48"/>
        <v/>
      </c>
      <c r="AZ95" s="14" t="str">
        <f t="shared" si="49"/>
        <v/>
      </c>
      <c r="BA95" s="14">
        <f t="shared" si="50"/>
        <v>1</v>
      </c>
      <c r="BB95" s="14">
        <f t="shared" si="51"/>
        <v>1</v>
      </c>
    </row>
    <row r="96" spans="1:54" ht="15.75" thickBot="1" x14ac:dyDescent="0.3">
      <c r="A96" s="96" t="str">
        <f t="shared" si="77"/>
        <v/>
      </c>
      <c r="B96" s="38" t="str">
        <f t="shared" si="78"/>
        <v/>
      </c>
      <c r="C96" s="97" t="str">
        <f t="shared" si="79"/>
        <v/>
      </c>
      <c r="D96" s="98" t="str">
        <f t="shared" si="80"/>
        <v/>
      </c>
      <c r="E96" s="99" t="str">
        <f t="shared" si="81"/>
        <v/>
      </c>
      <c r="G96" s="67" t="str">
        <f>IF(Dashboard!N96="","",Dashboard!N96)</f>
        <v/>
      </c>
      <c r="I96" s="96" t="str">
        <f t="shared" si="53"/>
        <v/>
      </c>
      <c r="J96" s="104" t="str">
        <f t="shared" si="54"/>
        <v/>
      </c>
      <c r="K96" s="105" t="str">
        <f t="shared" si="55"/>
        <v/>
      </c>
      <c r="L96" s="89" t="str">
        <f t="shared" si="56"/>
        <v/>
      </c>
      <c r="M96" s="89" t="str">
        <f t="shared" si="57"/>
        <v/>
      </c>
      <c r="N96" s="162" t="str">
        <f t="shared" si="58"/>
        <v/>
      </c>
      <c r="O96" s="164" t="str">
        <f>IF(G96="","",IF(A96="NB",O95,IF(N96="",SUM($N$5:$N96)+M96,SUM($N$5:$N96))))</f>
        <v/>
      </c>
      <c r="P96" s="164" t="str">
        <f t="shared" si="72"/>
        <v/>
      </c>
      <c r="Q96" s="171" t="str">
        <f t="shared" si="73"/>
        <v/>
      </c>
      <c r="R96" s="170" t="str">
        <f t="shared" si="70"/>
        <v/>
      </c>
      <c r="S96" s="170">
        <f t="shared" si="71"/>
        <v>0</v>
      </c>
      <c r="T96" s="14" t="str">
        <f t="shared" si="59"/>
        <v/>
      </c>
      <c r="U96" s="14" t="str">
        <f t="shared" si="60"/>
        <v/>
      </c>
      <c r="V96" s="106" t="str">
        <f t="shared" si="61"/>
        <v/>
      </c>
      <c r="W96" s="14" t="str">
        <f t="shared" si="62"/>
        <v/>
      </c>
      <c r="X96" s="14" t="str">
        <f t="shared" si="63"/>
        <v/>
      </c>
      <c r="Y96" s="14" t="str">
        <f t="shared" si="64"/>
        <v/>
      </c>
      <c r="Z96" s="14" t="str">
        <f t="shared" si="65"/>
        <v/>
      </c>
      <c r="AA96" s="14" t="str">
        <f t="shared" si="66"/>
        <v/>
      </c>
      <c r="AB96" s="14" t="str">
        <f t="shared" si="67"/>
        <v/>
      </c>
      <c r="AC96" s="14" t="str">
        <f t="shared" si="68"/>
        <v/>
      </c>
      <c r="AD96" s="14" t="str">
        <f t="shared" si="69"/>
        <v/>
      </c>
      <c r="AE96" s="46" t="str">
        <f t="shared" si="74"/>
        <v/>
      </c>
      <c r="AF96" s="46" t="str">
        <f t="shared" si="75"/>
        <v/>
      </c>
      <c r="AG96" s="46" t="str">
        <f t="shared" si="76"/>
        <v/>
      </c>
      <c r="AH96" s="90" t="str">
        <f t="shared" ref="AH96:AH110" si="82">IF(AN96="T-T",IF(G94="B",AX96,""),IF(AN96="T-C",IF(G95="B",AX96,""),IF(AN96="T-B",IF(G95="P",AX96,""),"")))</f>
        <v/>
      </c>
      <c r="AI96" s="90" t="str">
        <f t="shared" ref="AI96:AI110" si="83">IF(AN96="T-T",IF(G94="P",AX96,""),IF(AN96="T-C",IF(G95="P",AX96,""),IF(AN96="T-B",IF(G95="B",AX96,""),"")))</f>
        <v/>
      </c>
      <c r="AJ96" s="90" t="str">
        <f t="shared" ref="AJ96:AJ110" si="84">IF(AN96="T-T",IF(G94="B",AZ96,""),IF(AN96="T-C",IF(G95="B",AZ96,""),IF(AN96="T-B",IF(G95="P",AZ96,""),"")))</f>
        <v/>
      </c>
      <c r="AK96" s="90" t="str">
        <f t="shared" ref="AK96:AK110" si="85">IF(AN96="T-T",IF(G94="P",AZ96,""),IF(AN96="T-C",IF(G95="P",AZ96,""),IF(AN96="T-B",IF(G95="B",AZ96,""),"")))</f>
        <v/>
      </c>
      <c r="AN96" s="14" t="str">
        <f t="shared" ref="AN96:AN110" si="86">IF(G95="","",IF(AE96="Y","T-C",IF(AF96="Y","T-B",IF(AG96="Y","T-T",IF(AN95="PD","PD",IF(OR(AND(AN95="T-T",AN94="T-T",L94&amp;L95="LL"),AND(OR(AN95="T-B",AN95="T-C"),L95="L")),"PD",AN95))))))</f>
        <v/>
      </c>
      <c r="AO96" s="14" t="str">
        <f t="shared" ref="AO96:AO110" si="87">IF(G95="","",IF(AE96="Y","T-C",IF(AF96="Y","T-B",IF(AG96="Y","T-T",IF(AO95="TG","TG",IF(G95="","",IF(AE96="Y","T-C",IF(AF96="Y","T-B",IF(AG96="Y","T-T",IF(AO95="TG","TG",IF(OR(AND(AO95="T-T",AO94="T-T",L94&amp;L95="LL"),AND(OR(AO95="T-B",AO95="T-C"),L95="L")),"TG",AO95)))))))))))</f>
        <v/>
      </c>
      <c r="AP96" s="14" t="str">
        <f>IF(Dashboard!N96="P",IF(AP95="",1,AP95+1),"")</f>
        <v/>
      </c>
      <c r="AQ96" s="14" t="str">
        <f>IF(Dashboard!N96="B",IF(AQ95="",1,AQ95+1),"")</f>
        <v/>
      </c>
      <c r="AR96" s="14" t="str">
        <f t="shared" ref="AR96:AR110" si="88">IF(AP91="",0,AP91)&amp;IF(AP92="",0,AP92)&amp;IF(AP93="",0,AP93)&amp;IF(AP94="",0,AP94)&amp;IF(AP95="",0,AP95)</f>
        <v>00000</v>
      </c>
      <c r="AS96" s="14" t="str">
        <f t="shared" ref="AS96:AS110" si="89">IF(AQ91="",0,AQ91)&amp;IF(AQ92="",0,AQ92)&amp;IF(AQ93="",0,AQ93)&amp;IF(AQ94="",0,AQ94)&amp;IF(AQ95="",0,AQ95)</f>
        <v>00000</v>
      </c>
      <c r="AT96" s="14" t="str">
        <f t="shared" ref="AT96:AT110" si="90">IF(AP90="",0,AP90)&amp;IF(AP91="",0,AP91)&amp;IF(AP92="",0,AP92)&amp;IF(AP93="",0,AP93)&amp;IF(AP94="",0,AP94)&amp;IF(AP95="",0,AP95)</f>
        <v>000000</v>
      </c>
      <c r="AU96" s="14" t="str">
        <f t="shared" ref="AU96:AU110" si="91">IF(AQ90="",0,AQ90)&amp;IF(AQ91="",0,AQ91)&amp;IF(AQ92="",0,AQ92)&amp;IF(AQ93="",0,AQ93)&amp;IF(AQ94="",0,AQ94)&amp;IF(AQ95="",0,AQ95)</f>
        <v>000000</v>
      </c>
      <c r="AV96" s="14" t="str">
        <f t="shared" ref="AV96:AV110" si="92">IF(COUNTBLANK(AP91:AP95)&gt;2,"B","P")</f>
        <v>B</v>
      </c>
      <c r="AW96" s="14" t="str">
        <f t="shared" ref="AW96:AW110" si="93">IF(C95="",D95,C95)&amp;E95</f>
        <v/>
      </c>
      <c r="AX96" s="14" t="str">
        <f t="shared" ref="AX96:AX110" si="94">IF(OR(T96="S",V95="Y"),"B",IFERROR(VLOOKUP(AW96,$BI$3:$BJ$100,2,FALSE),""))</f>
        <v/>
      </c>
      <c r="AY96" s="14" t="str">
        <f t="shared" ref="AY96:AY110" si="95">IF(J95="",K95,J95)&amp;L95</f>
        <v/>
      </c>
      <c r="AZ96" s="14" t="str">
        <f t="shared" ref="AZ96:AZ110" si="96">IF(OR(T96="S",W95="Y"),"B",IFERROR(VLOOKUP(AY96,$BI$3:$BJ$100,2,FALSE),""))</f>
        <v/>
      </c>
      <c r="BA96" s="14">
        <f t="shared" ref="BA96:BA110" si="97">IF(REPLACE(AX96, 1, 1, "")="",1,REPLACE(AX96, 1, 1, ""))</f>
        <v>1</v>
      </c>
      <c r="BB96" s="14">
        <f t="shared" ref="BB96:BB110" si="98">IF(REPLACE(AZ96, 1, 1, "")="",1,REPLACE(AZ96, 1, 1, ""))</f>
        <v>1</v>
      </c>
    </row>
    <row r="97" spans="1:54" ht="15.75" thickBot="1" x14ac:dyDescent="0.3">
      <c r="A97" s="96" t="str">
        <f t="shared" si="77"/>
        <v/>
      </c>
      <c r="B97" s="38" t="str">
        <f t="shared" si="78"/>
        <v/>
      </c>
      <c r="C97" s="97" t="str">
        <f t="shared" si="79"/>
        <v/>
      </c>
      <c r="D97" s="98" t="str">
        <f t="shared" si="80"/>
        <v/>
      </c>
      <c r="E97" s="99" t="str">
        <f t="shared" si="81"/>
        <v/>
      </c>
      <c r="G97" s="67" t="str">
        <f>IF(Dashboard!N97="","",Dashboard!N97)</f>
        <v/>
      </c>
      <c r="I97" s="96" t="str">
        <f t="shared" si="53"/>
        <v/>
      </c>
      <c r="J97" s="104" t="str">
        <f t="shared" si="54"/>
        <v/>
      </c>
      <c r="K97" s="105" t="str">
        <f t="shared" si="55"/>
        <v/>
      </c>
      <c r="L97" s="89" t="str">
        <f t="shared" si="56"/>
        <v/>
      </c>
      <c r="M97" s="89" t="str">
        <f t="shared" si="57"/>
        <v/>
      </c>
      <c r="N97" s="162" t="str">
        <f t="shared" si="58"/>
        <v/>
      </c>
      <c r="O97" s="164" t="str">
        <f>IF(G97="","",IF(A97="NB",O96,IF(N97="",SUM($N$5:$N97)+M97,SUM($N$5:$N97))))</f>
        <v/>
      </c>
      <c r="P97" s="164" t="str">
        <f t="shared" si="72"/>
        <v/>
      </c>
      <c r="Q97" s="171" t="str">
        <f t="shared" si="73"/>
        <v/>
      </c>
      <c r="R97" s="170" t="str">
        <f t="shared" si="70"/>
        <v/>
      </c>
      <c r="S97" s="170">
        <f t="shared" si="71"/>
        <v>0</v>
      </c>
      <c r="T97" s="14" t="str">
        <f t="shared" si="59"/>
        <v/>
      </c>
      <c r="U97" s="14" t="str">
        <f t="shared" si="60"/>
        <v/>
      </c>
      <c r="V97" s="106" t="str">
        <f t="shared" si="61"/>
        <v/>
      </c>
      <c r="W97" s="14" t="str">
        <f t="shared" si="62"/>
        <v/>
      </c>
      <c r="X97" s="14" t="str">
        <f t="shared" si="63"/>
        <v/>
      </c>
      <c r="Y97" s="14" t="str">
        <f t="shared" si="64"/>
        <v/>
      </c>
      <c r="Z97" s="14" t="str">
        <f t="shared" si="65"/>
        <v/>
      </c>
      <c r="AA97" s="14" t="str">
        <f t="shared" si="66"/>
        <v/>
      </c>
      <c r="AB97" s="14" t="str">
        <f t="shared" si="67"/>
        <v/>
      </c>
      <c r="AC97" s="14" t="str">
        <f t="shared" si="68"/>
        <v/>
      </c>
      <c r="AD97" s="14" t="str">
        <f t="shared" si="69"/>
        <v/>
      </c>
      <c r="AE97" s="46" t="str">
        <f t="shared" si="74"/>
        <v/>
      </c>
      <c r="AF97" s="46" t="str">
        <f t="shared" si="75"/>
        <v/>
      </c>
      <c r="AG97" s="46" t="str">
        <f t="shared" si="76"/>
        <v/>
      </c>
      <c r="AH97" s="90" t="str">
        <f t="shared" si="82"/>
        <v/>
      </c>
      <c r="AI97" s="90" t="str">
        <f t="shared" si="83"/>
        <v/>
      </c>
      <c r="AJ97" s="90" t="str">
        <f t="shared" si="84"/>
        <v/>
      </c>
      <c r="AK97" s="90" t="str">
        <f t="shared" si="85"/>
        <v/>
      </c>
      <c r="AN97" s="14" t="str">
        <f t="shared" si="86"/>
        <v/>
      </c>
      <c r="AO97" s="14" t="str">
        <f t="shared" si="87"/>
        <v/>
      </c>
      <c r="AP97" s="14" t="str">
        <f>IF(Dashboard!N97="P",IF(AP96="",1,AP96+1),"")</f>
        <v/>
      </c>
      <c r="AQ97" s="14" t="str">
        <f>IF(Dashboard!N97="B",IF(AQ96="",1,AQ96+1),"")</f>
        <v/>
      </c>
      <c r="AR97" s="14" t="str">
        <f t="shared" si="88"/>
        <v>00000</v>
      </c>
      <c r="AS97" s="14" t="str">
        <f t="shared" si="89"/>
        <v>00000</v>
      </c>
      <c r="AT97" s="14" t="str">
        <f t="shared" si="90"/>
        <v>000000</v>
      </c>
      <c r="AU97" s="14" t="str">
        <f t="shared" si="91"/>
        <v>000000</v>
      </c>
      <c r="AV97" s="14" t="str">
        <f t="shared" si="92"/>
        <v>B</v>
      </c>
      <c r="AW97" s="14" t="str">
        <f t="shared" si="93"/>
        <v/>
      </c>
      <c r="AX97" s="14" t="str">
        <f t="shared" si="94"/>
        <v/>
      </c>
      <c r="AY97" s="14" t="str">
        <f t="shared" si="95"/>
        <v/>
      </c>
      <c r="AZ97" s="14" t="str">
        <f t="shared" si="96"/>
        <v/>
      </c>
      <c r="BA97" s="14">
        <f t="shared" si="97"/>
        <v>1</v>
      </c>
      <c r="BB97" s="14">
        <f t="shared" si="98"/>
        <v>1</v>
      </c>
    </row>
    <row r="98" spans="1:54" ht="15.75" thickBot="1" x14ac:dyDescent="0.3">
      <c r="A98" s="96" t="str">
        <f t="shared" si="77"/>
        <v/>
      </c>
      <c r="B98" s="38" t="str">
        <f t="shared" si="78"/>
        <v/>
      </c>
      <c r="C98" s="97" t="str">
        <f t="shared" si="79"/>
        <v/>
      </c>
      <c r="D98" s="98" t="str">
        <f t="shared" si="80"/>
        <v/>
      </c>
      <c r="E98" s="99" t="str">
        <f t="shared" si="81"/>
        <v/>
      </c>
      <c r="G98" s="67" t="str">
        <f>IF(Dashboard!N98="","",Dashboard!N98)</f>
        <v/>
      </c>
      <c r="I98" s="96" t="str">
        <f t="shared" si="53"/>
        <v/>
      </c>
      <c r="J98" s="104" t="str">
        <f t="shared" si="54"/>
        <v/>
      </c>
      <c r="K98" s="105" t="str">
        <f t="shared" si="55"/>
        <v/>
      </c>
      <c r="L98" s="89" t="str">
        <f t="shared" si="56"/>
        <v/>
      </c>
      <c r="M98" s="89" t="str">
        <f t="shared" si="57"/>
        <v/>
      </c>
      <c r="N98" s="162" t="str">
        <f t="shared" si="58"/>
        <v/>
      </c>
      <c r="O98" s="164" t="str">
        <f>IF(G98="","",IF(A98="NB",O97,IF(N98="",SUM($N$5:$N98)+M98,SUM($N$5:$N98))))</f>
        <v/>
      </c>
      <c r="P98" s="164" t="str">
        <f t="shared" si="72"/>
        <v/>
      </c>
      <c r="Q98" s="171" t="str">
        <f t="shared" si="73"/>
        <v/>
      </c>
      <c r="R98" s="170" t="str">
        <f t="shared" si="70"/>
        <v/>
      </c>
      <c r="S98" s="170">
        <f t="shared" si="71"/>
        <v>0</v>
      </c>
      <c r="T98" s="14" t="str">
        <f t="shared" si="59"/>
        <v/>
      </c>
      <c r="U98" s="14" t="str">
        <f t="shared" si="60"/>
        <v/>
      </c>
      <c r="V98" s="106" t="str">
        <f t="shared" si="61"/>
        <v/>
      </c>
      <c r="W98" s="14" t="str">
        <f t="shared" si="62"/>
        <v/>
      </c>
      <c r="X98" s="14" t="str">
        <f t="shared" si="63"/>
        <v/>
      </c>
      <c r="Y98" s="14" t="str">
        <f t="shared" si="64"/>
        <v/>
      </c>
      <c r="Z98" s="14" t="str">
        <f t="shared" si="65"/>
        <v/>
      </c>
      <c r="AA98" s="14" t="str">
        <f t="shared" si="66"/>
        <v/>
      </c>
      <c r="AB98" s="14" t="str">
        <f t="shared" si="67"/>
        <v/>
      </c>
      <c r="AC98" s="14" t="str">
        <f t="shared" si="68"/>
        <v/>
      </c>
      <c r="AD98" s="14" t="str">
        <f t="shared" si="69"/>
        <v/>
      </c>
      <c r="AE98" s="46" t="str">
        <f t="shared" si="74"/>
        <v/>
      </c>
      <c r="AF98" s="46" t="str">
        <f t="shared" si="75"/>
        <v/>
      </c>
      <c r="AG98" s="46" t="str">
        <f t="shared" si="76"/>
        <v/>
      </c>
      <c r="AH98" s="90" t="str">
        <f t="shared" si="82"/>
        <v/>
      </c>
      <c r="AI98" s="90" t="str">
        <f t="shared" si="83"/>
        <v/>
      </c>
      <c r="AJ98" s="90" t="str">
        <f t="shared" si="84"/>
        <v/>
      </c>
      <c r="AK98" s="90" t="str">
        <f t="shared" si="85"/>
        <v/>
      </c>
      <c r="AN98" s="14" t="str">
        <f t="shared" si="86"/>
        <v/>
      </c>
      <c r="AO98" s="14" t="str">
        <f t="shared" si="87"/>
        <v/>
      </c>
      <c r="AP98" s="14" t="str">
        <f>IF(Dashboard!N98="P",IF(AP97="",1,AP97+1),"")</f>
        <v/>
      </c>
      <c r="AQ98" s="14" t="str">
        <f>IF(Dashboard!N98="B",IF(AQ97="",1,AQ97+1),"")</f>
        <v/>
      </c>
      <c r="AR98" s="14" t="str">
        <f t="shared" si="88"/>
        <v>00000</v>
      </c>
      <c r="AS98" s="14" t="str">
        <f t="shared" si="89"/>
        <v>00000</v>
      </c>
      <c r="AT98" s="14" t="str">
        <f t="shared" si="90"/>
        <v>000000</v>
      </c>
      <c r="AU98" s="14" t="str">
        <f t="shared" si="91"/>
        <v>000000</v>
      </c>
      <c r="AV98" s="14" t="str">
        <f t="shared" si="92"/>
        <v>B</v>
      </c>
      <c r="AW98" s="14" t="str">
        <f t="shared" si="93"/>
        <v/>
      </c>
      <c r="AX98" s="14" t="str">
        <f t="shared" si="94"/>
        <v/>
      </c>
      <c r="AY98" s="14" t="str">
        <f t="shared" si="95"/>
        <v/>
      </c>
      <c r="AZ98" s="14" t="str">
        <f t="shared" si="96"/>
        <v/>
      </c>
      <c r="BA98" s="14">
        <f t="shared" si="97"/>
        <v>1</v>
      </c>
      <c r="BB98" s="14">
        <f t="shared" si="98"/>
        <v>1</v>
      </c>
    </row>
    <row r="99" spans="1:54" ht="15.75" thickBot="1" x14ac:dyDescent="0.3">
      <c r="A99" s="96" t="str">
        <f t="shared" si="77"/>
        <v/>
      </c>
      <c r="B99" s="38" t="str">
        <f t="shared" si="78"/>
        <v/>
      </c>
      <c r="C99" s="97" t="str">
        <f t="shared" si="79"/>
        <v/>
      </c>
      <c r="D99" s="98" t="str">
        <f t="shared" si="80"/>
        <v/>
      </c>
      <c r="E99" s="99" t="str">
        <f t="shared" si="81"/>
        <v/>
      </c>
      <c r="G99" s="67" t="str">
        <f>IF(Dashboard!N99="","",Dashboard!N99)</f>
        <v/>
      </c>
      <c r="I99" s="96" t="str">
        <f t="shared" si="53"/>
        <v/>
      </c>
      <c r="J99" s="104" t="str">
        <f t="shared" si="54"/>
        <v/>
      </c>
      <c r="K99" s="105" t="str">
        <f t="shared" si="55"/>
        <v/>
      </c>
      <c r="L99" s="89" t="str">
        <f t="shared" si="56"/>
        <v/>
      </c>
      <c r="M99" s="89" t="str">
        <f t="shared" si="57"/>
        <v/>
      </c>
      <c r="N99" s="162" t="str">
        <f t="shared" si="58"/>
        <v/>
      </c>
      <c r="O99" s="164" t="str">
        <f>IF(G99="","",IF(A99="NB",O98,IF(N99="",SUM($N$5:$N99)+M99,SUM($N$5:$N99))))</f>
        <v/>
      </c>
      <c r="P99" s="164" t="str">
        <f t="shared" si="72"/>
        <v/>
      </c>
      <c r="Q99" s="171" t="str">
        <f t="shared" si="73"/>
        <v/>
      </c>
      <c r="R99" s="170" t="str">
        <f t="shared" si="70"/>
        <v/>
      </c>
      <c r="S99" s="170">
        <f t="shared" si="71"/>
        <v>0</v>
      </c>
      <c r="T99" s="14" t="str">
        <f t="shared" si="59"/>
        <v/>
      </c>
      <c r="U99" s="14" t="str">
        <f t="shared" si="60"/>
        <v/>
      </c>
      <c r="V99" s="106" t="str">
        <f t="shared" si="61"/>
        <v/>
      </c>
      <c r="W99" s="14" t="str">
        <f t="shared" si="62"/>
        <v/>
      </c>
      <c r="X99" s="14" t="str">
        <f t="shared" si="63"/>
        <v/>
      </c>
      <c r="Y99" s="14" t="str">
        <f t="shared" si="64"/>
        <v/>
      </c>
      <c r="Z99" s="14" t="str">
        <f t="shared" si="65"/>
        <v/>
      </c>
      <c r="AA99" s="14" t="str">
        <f t="shared" si="66"/>
        <v/>
      </c>
      <c r="AB99" s="14" t="str">
        <f t="shared" si="67"/>
        <v/>
      </c>
      <c r="AC99" s="14" t="str">
        <f t="shared" si="68"/>
        <v/>
      </c>
      <c r="AD99" s="14" t="str">
        <f t="shared" si="69"/>
        <v/>
      </c>
      <c r="AE99" s="46" t="str">
        <f t="shared" si="74"/>
        <v/>
      </c>
      <c r="AF99" s="46" t="str">
        <f t="shared" si="75"/>
        <v/>
      </c>
      <c r="AG99" s="46" t="str">
        <f t="shared" si="76"/>
        <v/>
      </c>
      <c r="AH99" s="90" t="str">
        <f t="shared" si="82"/>
        <v/>
      </c>
      <c r="AI99" s="90" t="str">
        <f t="shared" si="83"/>
        <v/>
      </c>
      <c r="AJ99" s="90" t="str">
        <f t="shared" si="84"/>
        <v/>
      </c>
      <c r="AK99" s="90" t="str">
        <f t="shared" si="85"/>
        <v/>
      </c>
      <c r="AN99" s="14" t="str">
        <f t="shared" si="86"/>
        <v/>
      </c>
      <c r="AO99" s="14" t="str">
        <f t="shared" si="87"/>
        <v/>
      </c>
      <c r="AP99" s="14" t="str">
        <f>IF(Dashboard!N99="P",IF(AP98="",1,AP98+1),"")</f>
        <v/>
      </c>
      <c r="AQ99" s="14" t="str">
        <f>IF(Dashboard!N99="B",IF(AQ98="",1,AQ98+1),"")</f>
        <v/>
      </c>
      <c r="AR99" s="14" t="str">
        <f t="shared" si="88"/>
        <v>00000</v>
      </c>
      <c r="AS99" s="14" t="str">
        <f t="shared" si="89"/>
        <v>00000</v>
      </c>
      <c r="AT99" s="14" t="str">
        <f t="shared" si="90"/>
        <v>000000</v>
      </c>
      <c r="AU99" s="14" t="str">
        <f t="shared" si="91"/>
        <v>000000</v>
      </c>
      <c r="AV99" s="14" t="str">
        <f t="shared" si="92"/>
        <v>B</v>
      </c>
      <c r="AW99" s="14" t="str">
        <f t="shared" si="93"/>
        <v/>
      </c>
      <c r="AX99" s="14" t="str">
        <f t="shared" si="94"/>
        <v/>
      </c>
      <c r="AY99" s="14" t="str">
        <f t="shared" si="95"/>
        <v/>
      </c>
      <c r="AZ99" s="14" t="str">
        <f t="shared" si="96"/>
        <v/>
      </c>
      <c r="BA99" s="14">
        <f t="shared" si="97"/>
        <v>1</v>
      </c>
      <c r="BB99" s="14">
        <f t="shared" si="98"/>
        <v>1</v>
      </c>
    </row>
    <row r="100" spans="1:54" ht="15.75" thickBot="1" x14ac:dyDescent="0.3">
      <c r="A100" s="96" t="str">
        <f t="shared" si="77"/>
        <v/>
      </c>
      <c r="B100" s="38" t="str">
        <f t="shared" si="78"/>
        <v/>
      </c>
      <c r="C100" s="97" t="str">
        <f t="shared" si="79"/>
        <v/>
      </c>
      <c r="D100" s="98" t="str">
        <f t="shared" si="80"/>
        <v/>
      </c>
      <c r="E100" s="99" t="str">
        <f t="shared" si="81"/>
        <v/>
      </c>
      <c r="G100" s="67" t="str">
        <f>IF(Dashboard!N100="","",Dashboard!N100)</f>
        <v/>
      </c>
      <c r="I100" s="96" t="str">
        <f t="shared" si="53"/>
        <v/>
      </c>
      <c r="J100" s="104" t="str">
        <f t="shared" si="54"/>
        <v/>
      </c>
      <c r="K100" s="105" t="str">
        <f t="shared" si="55"/>
        <v/>
      </c>
      <c r="L100" s="89" t="str">
        <f t="shared" si="56"/>
        <v/>
      </c>
      <c r="M100" s="89" t="str">
        <f t="shared" si="57"/>
        <v/>
      </c>
      <c r="N100" s="162" t="str">
        <f t="shared" si="58"/>
        <v/>
      </c>
      <c r="O100" s="164" t="str">
        <f>IF(G100="","",IF(A100="NB",O99,IF(N100="",SUM($N$5:$N100)+M100,SUM($N$5:$N100))))</f>
        <v/>
      </c>
      <c r="P100" s="164" t="str">
        <f t="shared" si="72"/>
        <v/>
      </c>
      <c r="Q100" s="171" t="str">
        <f t="shared" si="73"/>
        <v/>
      </c>
      <c r="R100" s="170" t="str">
        <f t="shared" si="70"/>
        <v/>
      </c>
      <c r="S100" s="170">
        <f t="shared" si="71"/>
        <v>0</v>
      </c>
      <c r="T100" s="14" t="str">
        <f t="shared" si="59"/>
        <v/>
      </c>
      <c r="U100" s="14" t="str">
        <f t="shared" si="60"/>
        <v/>
      </c>
      <c r="V100" s="106" t="str">
        <f t="shared" si="61"/>
        <v/>
      </c>
      <c r="W100" s="14" t="str">
        <f t="shared" si="62"/>
        <v/>
      </c>
      <c r="X100" s="14" t="str">
        <f t="shared" si="63"/>
        <v/>
      </c>
      <c r="Y100" s="14" t="str">
        <f t="shared" si="64"/>
        <v/>
      </c>
      <c r="Z100" s="14" t="str">
        <f t="shared" si="65"/>
        <v/>
      </c>
      <c r="AA100" s="14" t="str">
        <f t="shared" si="66"/>
        <v/>
      </c>
      <c r="AB100" s="14" t="str">
        <f t="shared" si="67"/>
        <v/>
      </c>
      <c r="AC100" s="14" t="str">
        <f t="shared" si="68"/>
        <v/>
      </c>
      <c r="AD100" s="14" t="str">
        <f t="shared" si="69"/>
        <v/>
      </c>
      <c r="AE100" s="46" t="str">
        <f t="shared" si="74"/>
        <v/>
      </c>
      <c r="AF100" s="46" t="str">
        <f t="shared" si="75"/>
        <v/>
      </c>
      <c r="AG100" s="46" t="str">
        <f t="shared" si="76"/>
        <v/>
      </c>
      <c r="AH100" s="90" t="str">
        <f t="shared" si="82"/>
        <v/>
      </c>
      <c r="AI100" s="90" t="str">
        <f t="shared" si="83"/>
        <v/>
      </c>
      <c r="AJ100" s="90" t="str">
        <f t="shared" si="84"/>
        <v/>
      </c>
      <c r="AK100" s="90" t="str">
        <f t="shared" si="85"/>
        <v/>
      </c>
      <c r="AN100" s="14" t="str">
        <f t="shared" si="86"/>
        <v/>
      </c>
      <c r="AO100" s="14" t="str">
        <f t="shared" si="87"/>
        <v/>
      </c>
      <c r="AP100" s="14" t="str">
        <f>IF(Dashboard!N100="P",IF(AP99="",1,AP99+1),"")</f>
        <v/>
      </c>
      <c r="AQ100" s="14" t="str">
        <f>IF(Dashboard!N100="B",IF(AQ99="",1,AQ99+1),"")</f>
        <v/>
      </c>
      <c r="AR100" s="14" t="str">
        <f t="shared" si="88"/>
        <v>00000</v>
      </c>
      <c r="AS100" s="14" t="str">
        <f t="shared" si="89"/>
        <v>00000</v>
      </c>
      <c r="AT100" s="14" t="str">
        <f t="shared" si="90"/>
        <v>000000</v>
      </c>
      <c r="AU100" s="14" t="str">
        <f t="shared" si="91"/>
        <v>000000</v>
      </c>
      <c r="AV100" s="14" t="str">
        <f t="shared" si="92"/>
        <v>B</v>
      </c>
      <c r="AW100" s="14" t="str">
        <f t="shared" si="93"/>
        <v/>
      </c>
      <c r="AX100" s="14" t="str">
        <f t="shared" si="94"/>
        <v/>
      </c>
      <c r="AY100" s="14" t="str">
        <f t="shared" si="95"/>
        <v/>
      </c>
      <c r="AZ100" s="14" t="str">
        <f t="shared" si="96"/>
        <v/>
      </c>
      <c r="BA100" s="14">
        <f t="shared" si="97"/>
        <v>1</v>
      </c>
      <c r="BB100" s="14">
        <f t="shared" si="98"/>
        <v>1</v>
      </c>
    </row>
    <row r="101" spans="1:54" ht="15.75" thickBot="1" x14ac:dyDescent="0.3">
      <c r="A101" s="96" t="str">
        <f t="shared" si="77"/>
        <v/>
      </c>
      <c r="B101" s="38" t="str">
        <f t="shared" si="78"/>
        <v/>
      </c>
      <c r="C101" s="97" t="str">
        <f t="shared" si="79"/>
        <v/>
      </c>
      <c r="D101" s="98" t="str">
        <f t="shared" si="80"/>
        <v/>
      </c>
      <c r="E101" s="99" t="str">
        <f t="shared" si="81"/>
        <v/>
      </c>
      <c r="G101" s="67"/>
      <c r="I101" s="96" t="str">
        <f t="shared" si="53"/>
        <v/>
      </c>
      <c r="J101" s="104" t="str">
        <f t="shared" si="54"/>
        <v/>
      </c>
      <c r="K101" s="105" t="str">
        <f t="shared" si="55"/>
        <v/>
      </c>
      <c r="L101" s="89" t="str">
        <f t="shared" si="56"/>
        <v/>
      </c>
      <c r="M101" s="89" t="str">
        <f t="shared" si="57"/>
        <v/>
      </c>
      <c r="N101" s="162" t="str">
        <f t="shared" si="58"/>
        <v/>
      </c>
      <c r="O101" s="164" t="str">
        <f>IF(G101="","",IF(A101="NB",O100,IF(N101="",SUM($N$5:$N101)+M101,SUM($N$5:$N101))))</f>
        <v/>
      </c>
      <c r="P101" s="164" t="str">
        <f t="shared" si="72"/>
        <v/>
      </c>
      <c r="Q101" s="171" t="str">
        <f t="shared" si="73"/>
        <v/>
      </c>
      <c r="R101" s="170" t="str">
        <f t="shared" si="70"/>
        <v/>
      </c>
      <c r="S101" s="170">
        <f t="shared" si="71"/>
        <v>0</v>
      </c>
      <c r="T101" s="14" t="str">
        <f t="shared" si="59"/>
        <v/>
      </c>
      <c r="U101" s="14" t="str">
        <f t="shared" si="60"/>
        <v/>
      </c>
      <c r="V101" s="106" t="str">
        <f t="shared" si="61"/>
        <v/>
      </c>
      <c r="W101" s="14" t="str">
        <f t="shared" si="62"/>
        <v/>
      </c>
      <c r="X101" s="14" t="str">
        <f t="shared" si="63"/>
        <v/>
      </c>
      <c r="Y101" s="14" t="str">
        <f t="shared" si="64"/>
        <v/>
      </c>
      <c r="Z101" s="14" t="str">
        <f t="shared" si="65"/>
        <v/>
      </c>
      <c r="AA101" s="14" t="str">
        <f t="shared" si="66"/>
        <v/>
      </c>
      <c r="AB101" s="14" t="str">
        <f t="shared" si="67"/>
        <v/>
      </c>
      <c r="AC101" s="14" t="str">
        <f t="shared" si="68"/>
        <v/>
      </c>
      <c r="AD101" s="14" t="str">
        <f t="shared" si="69"/>
        <v/>
      </c>
      <c r="AE101" s="46" t="str">
        <f t="shared" si="74"/>
        <v/>
      </c>
      <c r="AF101" s="46" t="str">
        <f t="shared" si="75"/>
        <v/>
      </c>
      <c r="AG101" s="46" t="str">
        <f t="shared" si="76"/>
        <v/>
      </c>
      <c r="AH101" s="90" t="str">
        <f t="shared" si="82"/>
        <v/>
      </c>
      <c r="AI101" s="90" t="str">
        <f t="shared" si="83"/>
        <v/>
      </c>
      <c r="AJ101" s="90" t="str">
        <f t="shared" si="84"/>
        <v/>
      </c>
      <c r="AK101" s="90" t="str">
        <f t="shared" si="85"/>
        <v/>
      </c>
      <c r="AN101" s="14" t="str">
        <f t="shared" si="86"/>
        <v/>
      </c>
      <c r="AO101" s="14" t="str">
        <f t="shared" si="87"/>
        <v/>
      </c>
      <c r="AP101" s="14" t="str">
        <f>IF(Dashboard!N101="P",IF(AP100="",1,AP100+1),"")</f>
        <v/>
      </c>
      <c r="AQ101" s="14" t="str">
        <f>IF(Dashboard!N101="B",IF(AQ100="",1,AQ100+1),"")</f>
        <v/>
      </c>
      <c r="AR101" s="14" t="str">
        <f t="shared" si="88"/>
        <v>00000</v>
      </c>
      <c r="AS101" s="14" t="str">
        <f t="shared" si="89"/>
        <v>00000</v>
      </c>
      <c r="AT101" s="14" t="str">
        <f t="shared" si="90"/>
        <v>000000</v>
      </c>
      <c r="AU101" s="14" t="str">
        <f t="shared" si="91"/>
        <v>000000</v>
      </c>
      <c r="AV101" s="14" t="str">
        <f t="shared" si="92"/>
        <v>B</v>
      </c>
      <c r="AW101" s="14" t="str">
        <f t="shared" si="93"/>
        <v/>
      </c>
      <c r="AX101" s="14" t="str">
        <f t="shared" si="94"/>
        <v/>
      </c>
      <c r="AY101" s="14" t="str">
        <f t="shared" si="95"/>
        <v/>
      </c>
      <c r="AZ101" s="14" t="str">
        <f t="shared" si="96"/>
        <v/>
      </c>
      <c r="BA101" s="14">
        <f t="shared" si="97"/>
        <v>1</v>
      </c>
      <c r="BB101" s="14">
        <f t="shared" si="98"/>
        <v>1</v>
      </c>
    </row>
    <row r="102" spans="1:54" ht="15.75" thickBot="1" x14ac:dyDescent="0.3">
      <c r="A102" s="96" t="str">
        <f t="shared" si="77"/>
        <v/>
      </c>
      <c r="B102" s="38" t="str">
        <f t="shared" si="78"/>
        <v/>
      </c>
      <c r="C102" s="97" t="str">
        <f t="shared" si="79"/>
        <v/>
      </c>
      <c r="D102" s="98" t="str">
        <f t="shared" si="80"/>
        <v/>
      </c>
      <c r="E102" s="99" t="str">
        <f t="shared" si="81"/>
        <v/>
      </c>
      <c r="G102" s="67"/>
      <c r="I102" s="96" t="str">
        <f t="shared" si="53"/>
        <v/>
      </c>
      <c r="J102" s="104" t="str">
        <f t="shared" si="54"/>
        <v/>
      </c>
      <c r="K102" s="105" t="str">
        <f t="shared" si="55"/>
        <v/>
      </c>
      <c r="L102" s="89" t="str">
        <f t="shared" si="56"/>
        <v/>
      </c>
      <c r="M102" s="89" t="str">
        <f t="shared" si="57"/>
        <v/>
      </c>
      <c r="N102" s="162" t="str">
        <f t="shared" si="58"/>
        <v/>
      </c>
      <c r="O102" s="164" t="str">
        <f>IF(G102="","",IF(A102="NB",O101,IF(N102="",SUM($N$5:$N102)+M102,SUM($N$5:$N102))))</f>
        <v/>
      </c>
      <c r="P102" s="164" t="str">
        <f t="shared" si="72"/>
        <v/>
      </c>
      <c r="Q102" s="171" t="str">
        <f t="shared" si="73"/>
        <v/>
      </c>
      <c r="R102" s="170" t="str">
        <f t="shared" si="70"/>
        <v/>
      </c>
      <c r="S102" s="170">
        <f t="shared" si="71"/>
        <v>0</v>
      </c>
      <c r="T102" s="14" t="str">
        <f t="shared" si="59"/>
        <v/>
      </c>
      <c r="U102" s="14" t="str">
        <f t="shared" si="60"/>
        <v/>
      </c>
      <c r="V102" s="106" t="str">
        <f t="shared" si="61"/>
        <v/>
      </c>
      <c r="W102" s="14" t="str">
        <f t="shared" si="62"/>
        <v/>
      </c>
      <c r="X102" s="14" t="str">
        <f t="shared" si="63"/>
        <v/>
      </c>
      <c r="Y102" s="14" t="str">
        <f t="shared" si="64"/>
        <v/>
      </c>
      <c r="Z102" s="14" t="str">
        <f t="shared" si="65"/>
        <v/>
      </c>
      <c r="AA102" s="14" t="str">
        <f t="shared" si="66"/>
        <v/>
      </c>
      <c r="AB102" s="14" t="str">
        <f t="shared" si="67"/>
        <v/>
      </c>
      <c r="AC102" s="14" t="str">
        <f t="shared" si="68"/>
        <v/>
      </c>
      <c r="AD102" s="14" t="str">
        <f t="shared" si="69"/>
        <v/>
      </c>
      <c r="AE102" s="46" t="str">
        <f t="shared" si="74"/>
        <v/>
      </c>
      <c r="AF102" s="46" t="str">
        <f t="shared" si="75"/>
        <v/>
      </c>
      <c r="AG102" s="46" t="str">
        <f t="shared" si="76"/>
        <v/>
      </c>
      <c r="AH102" s="90" t="str">
        <f t="shared" si="82"/>
        <v/>
      </c>
      <c r="AI102" s="90" t="str">
        <f t="shared" si="83"/>
        <v/>
      </c>
      <c r="AJ102" s="90" t="str">
        <f t="shared" si="84"/>
        <v/>
      </c>
      <c r="AK102" s="90" t="str">
        <f t="shared" si="85"/>
        <v/>
      </c>
      <c r="AN102" s="14" t="str">
        <f t="shared" si="86"/>
        <v/>
      </c>
      <c r="AO102" s="14" t="str">
        <f t="shared" si="87"/>
        <v/>
      </c>
      <c r="AP102" s="14" t="str">
        <f>IF(Dashboard!N102="P",IF(AP101="",1,AP101+1),"")</f>
        <v/>
      </c>
      <c r="AQ102" s="14" t="str">
        <f>IF(Dashboard!N102="B",IF(AQ101="",1,AQ101+1),"")</f>
        <v/>
      </c>
      <c r="AR102" s="14" t="str">
        <f t="shared" si="88"/>
        <v>00000</v>
      </c>
      <c r="AS102" s="14" t="str">
        <f t="shared" si="89"/>
        <v>00000</v>
      </c>
      <c r="AT102" s="14" t="str">
        <f t="shared" si="90"/>
        <v>000000</v>
      </c>
      <c r="AU102" s="14" t="str">
        <f t="shared" si="91"/>
        <v>000000</v>
      </c>
      <c r="AV102" s="14" t="str">
        <f t="shared" si="92"/>
        <v>B</v>
      </c>
      <c r="AW102" s="14" t="str">
        <f t="shared" si="93"/>
        <v/>
      </c>
      <c r="AX102" s="14" t="str">
        <f t="shared" si="94"/>
        <v/>
      </c>
      <c r="AY102" s="14" t="str">
        <f t="shared" si="95"/>
        <v/>
      </c>
      <c r="AZ102" s="14" t="str">
        <f t="shared" si="96"/>
        <v/>
      </c>
      <c r="BA102" s="14">
        <f t="shared" si="97"/>
        <v>1</v>
      </c>
      <c r="BB102" s="14">
        <f t="shared" si="98"/>
        <v>1</v>
      </c>
    </row>
    <row r="103" spans="1:54" ht="15.75" thickBot="1" x14ac:dyDescent="0.3">
      <c r="A103" s="96" t="str">
        <f t="shared" si="77"/>
        <v/>
      </c>
      <c r="B103" s="38" t="str">
        <f t="shared" si="78"/>
        <v/>
      </c>
      <c r="C103" s="97" t="str">
        <f t="shared" si="79"/>
        <v/>
      </c>
      <c r="D103" s="98" t="str">
        <f t="shared" si="80"/>
        <v/>
      </c>
      <c r="E103" s="99" t="str">
        <f t="shared" si="81"/>
        <v/>
      </c>
      <c r="G103" s="67"/>
      <c r="I103" s="96" t="str">
        <f t="shared" si="53"/>
        <v/>
      </c>
      <c r="J103" s="104" t="str">
        <f t="shared" si="54"/>
        <v/>
      </c>
      <c r="K103" s="105" t="str">
        <f t="shared" si="55"/>
        <v/>
      </c>
      <c r="L103" s="89" t="str">
        <f t="shared" si="56"/>
        <v/>
      </c>
      <c r="M103" s="89" t="str">
        <f t="shared" si="57"/>
        <v/>
      </c>
      <c r="N103" s="162" t="str">
        <f t="shared" si="58"/>
        <v/>
      </c>
      <c r="O103" s="164" t="str">
        <f>IF(G103="","",IF(A103="NB",O102,IF(N103="",SUM($N$5:$N103)+M103,SUM($N$5:$N103))))</f>
        <v/>
      </c>
      <c r="P103" s="164" t="str">
        <f t="shared" si="72"/>
        <v/>
      </c>
      <c r="Q103" s="171" t="str">
        <f t="shared" si="73"/>
        <v/>
      </c>
      <c r="R103" s="170" t="str">
        <f t="shared" si="70"/>
        <v/>
      </c>
      <c r="S103" s="170">
        <f t="shared" si="71"/>
        <v>0</v>
      </c>
      <c r="T103" s="14" t="str">
        <f t="shared" si="59"/>
        <v/>
      </c>
      <c r="U103" s="14" t="str">
        <f t="shared" si="60"/>
        <v/>
      </c>
      <c r="V103" s="106" t="str">
        <f t="shared" si="61"/>
        <v/>
      </c>
      <c r="W103" s="14" t="str">
        <f t="shared" si="62"/>
        <v/>
      </c>
      <c r="X103" s="14" t="str">
        <f t="shared" si="63"/>
        <v/>
      </c>
      <c r="Y103" s="14" t="str">
        <f t="shared" si="64"/>
        <v/>
      </c>
      <c r="Z103" s="14" t="str">
        <f t="shared" si="65"/>
        <v/>
      </c>
      <c r="AA103" s="14" t="str">
        <f t="shared" si="66"/>
        <v/>
      </c>
      <c r="AB103" s="14" t="str">
        <f t="shared" si="67"/>
        <v/>
      </c>
      <c r="AC103" s="14" t="str">
        <f t="shared" si="68"/>
        <v/>
      </c>
      <c r="AD103" s="14" t="str">
        <f t="shared" si="69"/>
        <v/>
      </c>
      <c r="AE103" s="46" t="str">
        <f t="shared" si="74"/>
        <v/>
      </c>
      <c r="AF103" s="46" t="str">
        <f t="shared" si="75"/>
        <v/>
      </c>
      <c r="AG103" s="46" t="str">
        <f t="shared" si="76"/>
        <v/>
      </c>
      <c r="AH103" s="90" t="str">
        <f t="shared" si="82"/>
        <v/>
      </c>
      <c r="AI103" s="90" t="str">
        <f t="shared" si="83"/>
        <v/>
      </c>
      <c r="AJ103" s="90" t="str">
        <f t="shared" si="84"/>
        <v/>
      </c>
      <c r="AK103" s="90" t="str">
        <f t="shared" si="85"/>
        <v/>
      </c>
      <c r="AN103" s="14" t="str">
        <f t="shared" si="86"/>
        <v/>
      </c>
      <c r="AO103" s="14" t="str">
        <f t="shared" si="87"/>
        <v/>
      </c>
      <c r="AP103" s="14" t="str">
        <f>IF(Dashboard!N103="P",IF(AP102="",1,AP102+1),"")</f>
        <v/>
      </c>
      <c r="AQ103" s="14" t="str">
        <f>IF(Dashboard!N103="B",IF(AQ102="",1,AQ102+1),"")</f>
        <v/>
      </c>
      <c r="AR103" s="14" t="str">
        <f t="shared" si="88"/>
        <v>00000</v>
      </c>
      <c r="AS103" s="14" t="str">
        <f t="shared" si="89"/>
        <v>00000</v>
      </c>
      <c r="AT103" s="14" t="str">
        <f t="shared" si="90"/>
        <v>000000</v>
      </c>
      <c r="AU103" s="14" t="str">
        <f t="shared" si="91"/>
        <v>000000</v>
      </c>
      <c r="AV103" s="14" t="str">
        <f t="shared" si="92"/>
        <v>B</v>
      </c>
      <c r="AW103" s="14" t="str">
        <f t="shared" si="93"/>
        <v/>
      </c>
      <c r="AX103" s="14" t="str">
        <f t="shared" si="94"/>
        <v/>
      </c>
      <c r="AY103" s="14" t="str">
        <f t="shared" si="95"/>
        <v/>
      </c>
      <c r="AZ103" s="14" t="str">
        <f t="shared" si="96"/>
        <v/>
      </c>
      <c r="BA103" s="14">
        <f t="shared" si="97"/>
        <v>1</v>
      </c>
      <c r="BB103" s="14">
        <f t="shared" si="98"/>
        <v>1</v>
      </c>
    </row>
    <row r="104" spans="1:54" ht="15.75" thickBot="1" x14ac:dyDescent="0.3">
      <c r="A104" s="96" t="str">
        <f t="shared" si="77"/>
        <v/>
      </c>
      <c r="B104" s="38" t="str">
        <f t="shared" si="78"/>
        <v/>
      </c>
      <c r="C104" s="97" t="str">
        <f t="shared" si="79"/>
        <v/>
      </c>
      <c r="D104" s="98" t="str">
        <f t="shared" si="80"/>
        <v/>
      </c>
      <c r="E104" s="99" t="str">
        <f t="shared" si="81"/>
        <v/>
      </c>
      <c r="G104" s="67"/>
      <c r="I104" s="96" t="str">
        <f t="shared" si="53"/>
        <v/>
      </c>
      <c r="J104" s="104" t="str">
        <f t="shared" si="54"/>
        <v/>
      </c>
      <c r="K104" s="105" t="str">
        <f t="shared" si="55"/>
        <v/>
      </c>
      <c r="L104" s="89" t="str">
        <f t="shared" si="56"/>
        <v/>
      </c>
      <c r="M104" s="89" t="str">
        <f t="shared" si="57"/>
        <v/>
      </c>
      <c r="N104" s="162" t="str">
        <f t="shared" si="58"/>
        <v/>
      </c>
      <c r="O104" s="164" t="str">
        <f>IF(G104="","",IF(A104="NB",O103,IF(N104="",SUM($N$5:$N104)+M104,SUM($N$5:$N104))))</f>
        <v/>
      </c>
      <c r="P104" s="164" t="str">
        <f t="shared" si="72"/>
        <v/>
      </c>
      <c r="Q104" s="171" t="str">
        <f t="shared" si="73"/>
        <v/>
      </c>
      <c r="R104" s="170" t="str">
        <f t="shared" si="70"/>
        <v/>
      </c>
      <c r="S104" s="170">
        <f t="shared" si="71"/>
        <v>0</v>
      </c>
      <c r="T104" s="14" t="str">
        <f t="shared" si="59"/>
        <v/>
      </c>
      <c r="U104" s="14" t="str">
        <f t="shared" si="60"/>
        <v/>
      </c>
      <c r="V104" s="106" t="str">
        <f t="shared" si="61"/>
        <v/>
      </c>
      <c r="W104" s="14" t="str">
        <f t="shared" si="62"/>
        <v/>
      </c>
      <c r="X104" s="14" t="str">
        <f t="shared" si="63"/>
        <v/>
      </c>
      <c r="Y104" s="14" t="str">
        <f t="shared" si="64"/>
        <v/>
      </c>
      <c r="Z104" s="14" t="str">
        <f t="shared" si="65"/>
        <v/>
      </c>
      <c r="AA104" s="14" t="str">
        <f t="shared" si="66"/>
        <v/>
      </c>
      <c r="AB104" s="14" t="str">
        <f t="shared" si="67"/>
        <v/>
      </c>
      <c r="AC104" s="14" t="str">
        <f t="shared" si="68"/>
        <v/>
      </c>
      <c r="AD104" s="14" t="str">
        <f t="shared" si="69"/>
        <v/>
      </c>
      <c r="AE104" s="46" t="str">
        <f t="shared" si="74"/>
        <v/>
      </c>
      <c r="AF104" s="46" t="str">
        <f t="shared" si="75"/>
        <v/>
      </c>
      <c r="AG104" s="46" t="str">
        <f t="shared" si="76"/>
        <v/>
      </c>
      <c r="AH104" s="90" t="str">
        <f t="shared" si="82"/>
        <v/>
      </c>
      <c r="AI104" s="90" t="str">
        <f t="shared" si="83"/>
        <v/>
      </c>
      <c r="AJ104" s="90" t="str">
        <f t="shared" si="84"/>
        <v/>
      </c>
      <c r="AK104" s="90" t="str">
        <f t="shared" si="85"/>
        <v/>
      </c>
      <c r="AN104" s="14" t="str">
        <f t="shared" si="86"/>
        <v/>
      </c>
      <c r="AO104" s="14" t="str">
        <f t="shared" si="87"/>
        <v/>
      </c>
      <c r="AP104" s="14" t="str">
        <f>IF(Dashboard!N104="P",IF(AP103="",1,AP103+1),"")</f>
        <v/>
      </c>
      <c r="AQ104" s="14" t="str">
        <f>IF(Dashboard!N104="B",IF(AQ103="",1,AQ103+1),"")</f>
        <v/>
      </c>
      <c r="AR104" s="14" t="str">
        <f t="shared" si="88"/>
        <v>00000</v>
      </c>
      <c r="AS104" s="14" t="str">
        <f t="shared" si="89"/>
        <v>00000</v>
      </c>
      <c r="AT104" s="14" t="str">
        <f t="shared" si="90"/>
        <v>000000</v>
      </c>
      <c r="AU104" s="14" t="str">
        <f t="shared" si="91"/>
        <v>000000</v>
      </c>
      <c r="AV104" s="14" t="str">
        <f t="shared" si="92"/>
        <v>B</v>
      </c>
      <c r="AW104" s="14" t="str">
        <f t="shared" si="93"/>
        <v/>
      </c>
      <c r="AX104" s="14" t="str">
        <f t="shared" si="94"/>
        <v/>
      </c>
      <c r="AY104" s="14" t="str">
        <f t="shared" si="95"/>
        <v/>
      </c>
      <c r="AZ104" s="14" t="str">
        <f t="shared" si="96"/>
        <v/>
      </c>
      <c r="BA104" s="14">
        <f t="shared" si="97"/>
        <v>1</v>
      </c>
      <c r="BB104" s="14">
        <f t="shared" si="98"/>
        <v>1</v>
      </c>
    </row>
    <row r="105" spans="1:54" ht="15.75" thickBot="1" x14ac:dyDescent="0.3">
      <c r="A105" s="96" t="str">
        <f t="shared" si="77"/>
        <v/>
      </c>
      <c r="B105" s="38" t="str">
        <f t="shared" si="78"/>
        <v/>
      </c>
      <c r="C105" s="97" t="str">
        <f t="shared" si="79"/>
        <v/>
      </c>
      <c r="D105" s="98" t="str">
        <f t="shared" si="80"/>
        <v/>
      </c>
      <c r="E105" s="99" t="str">
        <f t="shared" si="81"/>
        <v/>
      </c>
      <c r="G105" s="67"/>
      <c r="I105" s="96" t="str">
        <f t="shared" si="53"/>
        <v/>
      </c>
      <c r="J105" s="104" t="str">
        <f t="shared" si="54"/>
        <v/>
      </c>
      <c r="K105" s="105" t="str">
        <f t="shared" si="55"/>
        <v/>
      </c>
      <c r="L105" s="89" t="str">
        <f t="shared" si="56"/>
        <v/>
      </c>
      <c r="M105" s="89" t="str">
        <f t="shared" si="57"/>
        <v/>
      </c>
      <c r="N105" s="162" t="str">
        <f t="shared" si="58"/>
        <v/>
      </c>
      <c r="O105" s="164" t="str">
        <f>IF(G105="","",IF(A105="NB",O104,IF(N105="",SUM($N$5:$N105)+M105,SUM($N$5:$N105))))</f>
        <v/>
      </c>
      <c r="P105" s="164" t="str">
        <f t="shared" si="72"/>
        <v/>
      </c>
      <c r="Q105" s="171" t="str">
        <f t="shared" si="73"/>
        <v/>
      </c>
      <c r="R105" s="170" t="str">
        <f t="shared" si="70"/>
        <v/>
      </c>
      <c r="S105" s="170">
        <f t="shared" si="71"/>
        <v>0</v>
      </c>
      <c r="T105" s="14" t="str">
        <f t="shared" si="59"/>
        <v/>
      </c>
      <c r="U105" s="14" t="str">
        <f t="shared" si="60"/>
        <v/>
      </c>
      <c r="V105" s="106" t="str">
        <f t="shared" si="61"/>
        <v/>
      </c>
      <c r="W105" s="14" t="str">
        <f t="shared" si="62"/>
        <v/>
      </c>
      <c r="X105" s="14" t="str">
        <f t="shared" si="63"/>
        <v/>
      </c>
      <c r="Y105" s="14" t="str">
        <f t="shared" si="64"/>
        <v/>
      </c>
      <c r="Z105" s="14" t="str">
        <f t="shared" si="65"/>
        <v/>
      </c>
      <c r="AA105" s="14" t="str">
        <f t="shared" si="66"/>
        <v/>
      </c>
      <c r="AB105" s="14" t="str">
        <f t="shared" si="67"/>
        <v/>
      </c>
      <c r="AC105" s="14" t="str">
        <f t="shared" si="68"/>
        <v/>
      </c>
      <c r="AD105" s="14" t="str">
        <f t="shared" si="69"/>
        <v/>
      </c>
      <c r="AE105" s="46" t="str">
        <f t="shared" si="74"/>
        <v/>
      </c>
      <c r="AF105" s="46" t="str">
        <f t="shared" si="75"/>
        <v/>
      </c>
      <c r="AG105" s="46" t="str">
        <f t="shared" si="76"/>
        <v/>
      </c>
      <c r="AH105" s="90" t="str">
        <f t="shared" si="82"/>
        <v/>
      </c>
      <c r="AI105" s="90" t="str">
        <f t="shared" si="83"/>
        <v/>
      </c>
      <c r="AJ105" s="90" t="str">
        <f t="shared" si="84"/>
        <v/>
      </c>
      <c r="AK105" s="90" t="str">
        <f t="shared" si="85"/>
        <v/>
      </c>
      <c r="AN105" s="14" t="str">
        <f t="shared" si="86"/>
        <v/>
      </c>
      <c r="AO105" s="14" t="str">
        <f t="shared" si="87"/>
        <v/>
      </c>
      <c r="AP105" s="14" t="str">
        <f>IF(Dashboard!N105="P",IF(AP104="",1,AP104+1),"")</f>
        <v/>
      </c>
      <c r="AQ105" s="14" t="str">
        <f>IF(Dashboard!N105="B",IF(AQ104="",1,AQ104+1),"")</f>
        <v/>
      </c>
      <c r="AR105" s="14" t="str">
        <f t="shared" si="88"/>
        <v>00000</v>
      </c>
      <c r="AS105" s="14" t="str">
        <f t="shared" si="89"/>
        <v>00000</v>
      </c>
      <c r="AT105" s="14" t="str">
        <f t="shared" si="90"/>
        <v>000000</v>
      </c>
      <c r="AU105" s="14" t="str">
        <f t="shared" si="91"/>
        <v>000000</v>
      </c>
      <c r="AV105" s="14" t="str">
        <f t="shared" si="92"/>
        <v>B</v>
      </c>
      <c r="AW105" s="14" t="str">
        <f t="shared" si="93"/>
        <v/>
      </c>
      <c r="AX105" s="14" t="str">
        <f t="shared" si="94"/>
        <v/>
      </c>
      <c r="AY105" s="14" t="str">
        <f t="shared" si="95"/>
        <v/>
      </c>
      <c r="AZ105" s="14" t="str">
        <f t="shared" si="96"/>
        <v/>
      </c>
      <c r="BA105" s="14">
        <f t="shared" si="97"/>
        <v>1</v>
      </c>
      <c r="BB105" s="14">
        <f t="shared" si="98"/>
        <v>1</v>
      </c>
    </row>
    <row r="106" spans="1:54" ht="15.75" thickBot="1" x14ac:dyDescent="0.3">
      <c r="A106" s="96" t="str">
        <f t="shared" si="77"/>
        <v/>
      </c>
      <c r="B106" s="38" t="str">
        <f t="shared" si="78"/>
        <v/>
      </c>
      <c r="C106" s="97" t="str">
        <f t="shared" si="79"/>
        <v/>
      </c>
      <c r="D106" s="98" t="str">
        <f t="shared" si="80"/>
        <v/>
      </c>
      <c r="E106" s="99" t="str">
        <f t="shared" si="81"/>
        <v/>
      </c>
      <c r="G106" s="67"/>
      <c r="I106" s="96" t="str">
        <f t="shared" si="53"/>
        <v/>
      </c>
      <c r="J106" s="104" t="str">
        <f t="shared" si="54"/>
        <v/>
      </c>
      <c r="K106" s="105" t="str">
        <f t="shared" si="55"/>
        <v/>
      </c>
      <c r="L106" s="89" t="str">
        <f t="shared" si="56"/>
        <v/>
      </c>
      <c r="M106" s="89" t="str">
        <f t="shared" si="57"/>
        <v/>
      </c>
      <c r="N106" s="162" t="str">
        <f t="shared" si="58"/>
        <v/>
      </c>
      <c r="O106" s="164" t="str">
        <f>IF(G106="","",IF(A106="NB",O105,IF(N106="",SUM($N$5:$N106)+M106,SUM($N$5:$N106))))</f>
        <v/>
      </c>
      <c r="P106" s="164" t="str">
        <f t="shared" si="72"/>
        <v/>
      </c>
      <c r="Q106" s="171" t="str">
        <f t="shared" si="73"/>
        <v/>
      </c>
      <c r="R106" s="170" t="str">
        <f t="shared" si="70"/>
        <v/>
      </c>
      <c r="S106" s="170">
        <f t="shared" si="71"/>
        <v>0</v>
      </c>
      <c r="T106" s="14" t="str">
        <f t="shared" si="59"/>
        <v/>
      </c>
      <c r="U106" s="14" t="str">
        <f t="shared" si="60"/>
        <v/>
      </c>
      <c r="V106" s="106" t="str">
        <f t="shared" si="61"/>
        <v/>
      </c>
      <c r="W106" s="14" t="str">
        <f t="shared" si="62"/>
        <v/>
      </c>
      <c r="X106" s="14" t="str">
        <f t="shared" si="63"/>
        <v/>
      </c>
      <c r="Y106" s="14" t="str">
        <f t="shared" si="64"/>
        <v/>
      </c>
      <c r="Z106" s="14" t="str">
        <f t="shared" si="65"/>
        <v/>
      </c>
      <c r="AA106" s="14" t="str">
        <f t="shared" si="66"/>
        <v/>
      </c>
      <c r="AB106" s="14" t="str">
        <f t="shared" si="67"/>
        <v/>
      </c>
      <c r="AC106" s="14" t="str">
        <f t="shared" si="68"/>
        <v/>
      </c>
      <c r="AD106" s="14" t="str">
        <f t="shared" si="69"/>
        <v/>
      </c>
      <c r="AE106" s="46" t="str">
        <f t="shared" si="74"/>
        <v/>
      </c>
      <c r="AF106" s="46" t="str">
        <f t="shared" si="75"/>
        <v/>
      </c>
      <c r="AG106" s="46" t="str">
        <f t="shared" si="76"/>
        <v/>
      </c>
      <c r="AH106" s="90" t="str">
        <f t="shared" si="82"/>
        <v/>
      </c>
      <c r="AI106" s="90" t="str">
        <f t="shared" si="83"/>
        <v/>
      </c>
      <c r="AJ106" s="90" t="str">
        <f t="shared" si="84"/>
        <v/>
      </c>
      <c r="AK106" s="90" t="str">
        <f t="shared" si="85"/>
        <v/>
      </c>
      <c r="AN106" s="14" t="str">
        <f t="shared" si="86"/>
        <v/>
      </c>
      <c r="AO106" s="14" t="str">
        <f t="shared" si="87"/>
        <v/>
      </c>
      <c r="AP106" s="14" t="str">
        <f>IF(Dashboard!N106="P",IF(AP105="",1,AP105+1),"")</f>
        <v/>
      </c>
      <c r="AQ106" s="14" t="str">
        <f>IF(Dashboard!N106="B",IF(AQ105="",1,AQ105+1),"")</f>
        <v/>
      </c>
      <c r="AR106" s="14" t="str">
        <f t="shared" si="88"/>
        <v>00000</v>
      </c>
      <c r="AS106" s="14" t="str">
        <f t="shared" si="89"/>
        <v>00000</v>
      </c>
      <c r="AT106" s="14" t="str">
        <f t="shared" si="90"/>
        <v>000000</v>
      </c>
      <c r="AU106" s="14" t="str">
        <f t="shared" si="91"/>
        <v>000000</v>
      </c>
      <c r="AV106" s="14" t="str">
        <f t="shared" si="92"/>
        <v>B</v>
      </c>
      <c r="AW106" s="14" t="str">
        <f t="shared" si="93"/>
        <v/>
      </c>
      <c r="AX106" s="14" t="str">
        <f t="shared" si="94"/>
        <v/>
      </c>
      <c r="AY106" s="14" t="str">
        <f t="shared" si="95"/>
        <v/>
      </c>
      <c r="AZ106" s="14" t="str">
        <f t="shared" si="96"/>
        <v/>
      </c>
      <c r="BA106" s="14">
        <f t="shared" si="97"/>
        <v>1</v>
      </c>
      <c r="BB106" s="14">
        <f t="shared" si="98"/>
        <v>1</v>
      </c>
    </row>
    <row r="107" spans="1:54" ht="15.75" thickBot="1" x14ac:dyDescent="0.3">
      <c r="A107" s="96" t="str">
        <f t="shared" si="77"/>
        <v/>
      </c>
      <c r="B107" s="38" t="str">
        <f t="shared" si="78"/>
        <v/>
      </c>
      <c r="C107" s="97" t="str">
        <f t="shared" si="79"/>
        <v/>
      </c>
      <c r="D107" s="98" t="str">
        <f t="shared" si="80"/>
        <v/>
      </c>
      <c r="E107" s="99" t="str">
        <f t="shared" si="81"/>
        <v/>
      </c>
      <c r="G107" s="67"/>
      <c r="I107" s="96" t="str">
        <f t="shared" si="53"/>
        <v/>
      </c>
      <c r="J107" s="104" t="str">
        <f t="shared" si="54"/>
        <v/>
      </c>
      <c r="K107" s="105" t="str">
        <f t="shared" si="55"/>
        <v/>
      </c>
      <c r="L107" s="89" t="str">
        <f t="shared" si="56"/>
        <v/>
      </c>
      <c r="M107" s="89" t="str">
        <f t="shared" si="57"/>
        <v/>
      </c>
      <c r="N107" s="162" t="str">
        <f t="shared" si="58"/>
        <v/>
      </c>
      <c r="O107" s="164" t="str">
        <f>IF(G107="","",IF(A107="NB",O106,IF(N107="",SUM($N$5:$N107)+M107,SUM($N$5:$N107))))</f>
        <v/>
      </c>
      <c r="P107" s="164" t="str">
        <f t="shared" si="72"/>
        <v/>
      </c>
      <c r="Q107" s="171" t="str">
        <f t="shared" si="73"/>
        <v/>
      </c>
      <c r="R107" s="170" t="str">
        <f t="shared" si="70"/>
        <v/>
      </c>
      <c r="S107" s="170">
        <f t="shared" si="71"/>
        <v>0</v>
      </c>
      <c r="T107" s="14" t="str">
        <f t="shared" si="59"/>
        <v/>
      </c>
      <c r="U107" s="14" t="str">
        <f t="shared" si="60"/>
        <v/>
      </c>
      <c r="V107" s="106" t="str">
        <f t="shared" si="61"/>
        <v/>
      </c>
      <c r="W107" s="14" t="str">
        <f t="shared" si="62"/>
        <v/>
      </c>
      <c r="X107" s="14" t="str">
        <f t="shared" si="63"/>
        <v/>
      </c>
      <c r="Y107" s="14" t="str">
        <f t="shared" si="64"/>
        <v/>
      </c>
      <c r="Z107" s="14" t="str">
        <f t="shared" si="65"/>
        <v/>
      </c>
      <c r="AA107" s="14" t="str">
        <f t="shared" si="66"/>
        <v/>
      </c>
      <c r="AB107" s="14" t="str">
        <f t="shared" si="67"/>
        <v/>
      </c>
      <c r="AC107" s="14" t="str">
        <f t="shared" si="68"/>
        <v/>
      </c>
      <c r="AD107" s="14" t="str">
        <f t="shared" si="69"/>
        <v/>
      </c>
      <c r="AE107" s="46" t="str">
        <f t="shared" si="74"/>
        <v/>
      </c>
      <c r="AF107" s="46" t="str">
        <f t="shared" si="75"/>
        <v/>
      </c>
      <c r="AG107" s="46" t="str">
        <f t="shared" si="76"/>
        <v/>
      </c>
      <c r="AH107" s="90" t="str">
        <f t="shared" si="82"/>
        <v/>
      </c>
      <c r="AI107" s="90" t="str">
        <f t="shared" si="83"/>
        <v/>
      </c>
      <c r="AJ107" s="90" t="str">
        <f t="shared" si="84"/>
        <v/>
      </c>
      <c r="AK107" s="90" t="str">
        <f t="shared" si="85"/>
        <v/>
      </c>
      <c r="AN107" s="14" t="str">
        <f t="shared" si="86"/>
        <v/>
      </c>
      <c r="AO107" s="14" t="str">
        <f t="shared" si="87"/>
        <v/>
      </c>
      <c r="AP107" s="14" t="str">
        <f>IF(Dashboard!N107="P",IF(AP106="",1,AP106+1),"")</f>
        <v/>
      </c>
      <c r="AQ107" s="14" t="str">
        <f>IF(Dashboard!N107="B",IF(AQ106="",1,AQ106+1),"")</f>
        <v/>
      </c>
      <c r="AR107" s="14" t="str">
        <f t="shared" si="88"/>
        <v>00000</v>
      </c>
      <c r="AS107" s="14" t="str">
        <f t="shared" si="89"/>
        <v>00000</v>
      </c>
      <c r="AT107" s="14" t="str">
        <f t="shared" si="90"/>
        <v>000000</v>
      </c>
      <c r="AU107" s="14" t="str">
        <f t="shared" si="91"/>
        <v>000000</v>
      </c>
      <c r="AV107" s="14" t="str">
        <f t="shared" si="92"/>
        <v>B</v>
      </c>
      <c r="AW107" s="14" t="str">
        <f t="shared" si="93"/>
        <v/>
      </c>
      <c r="AX107" s="14" t="str">
        <f t="shared" si="94"/>
        <v/>
      </c>
      <c r="AY107" s="14" t="str">
        <f t="shared" si="95"/>
        <v/>
      </c>
      <c r="AZ107" s="14" t="str">
        <f t="shared" si="96"/>
        <v/>
      </c>
      <c r="BA107" s="14">
        <f t="shared" si="97"/>
        <v>1</v>
      </c>
      <c r="BB107" s="14">
        <f t="shared" si="98"/>
        <v>1</v>
      </c>
    </row>
    <row r="108" spans="1:54" ht="15.75" thickBot="1" x14ac:dyDescent="0.3">
      <c r="A108" s="96" t="str">
        <f t="shared" si="77"/>
        <v/>
      </c>
      <c r="B108" s="38" t="str">
        <f t="shared" si="78"/>
        <v/>
      </c>
      <c r="C108" s="97" t="str">
        <f t="shared" si="79"/>
        <v/>
      </c>
      <c r="D108" s="98" t="str">
        <f t="shared" si="80"/>
        <v/>
      </c>
      <c r="E108" s="99" t="str">
        <f t="shared" si="81"/>
        <v/>
      </c>
      <c r="G108" s="67"/>
      <c r="I108" s="96" t="str">
        <f t="shared" si="53"/>
        <v/>
      </c>
      <c r="J108" s="104" t="str">
        <f t="shared" si="54"/>
        <v/>
      </c>
      <c r="K108" s="105" t="str">
        <f t="shared" si="55"/>
        <v/>
      </c>
      <c r="L108" s="89" t="str">
        <f t="shared" si="56"/>
        <v/>
      </c>
      <c r="M108" s="89" t="str">
        <f t="shared" si="57"/>
        <v/>
      </c>
      <c r="N108" s="162" t="str">
        <f t="shared" si="58"/>
        <v/>
      </c>
      <c r="O108" s="164" t="str">
        <f>IF(G108="","",IF(A108="NB",O107,IF(N108="",SUM($N$5:$N108)+M108,SUM($N$5:$N108))))</f>
        <v/>
      </c>
      <c r="P108" s="164" t="str">
        <f t="shared" si="72"/>
        <v/>
      </c>
      <c r="Q108" s="171" t="str">
        <f t="shared" si="73"/>
        <v/>
      </c>
      <c r="R108" s="170" t="str">
        <f t="shared" si="70"/>
        <v/>
      </c>
      <c r="S108" s="170">
        <f t="shared" si="71"/>
        <v>0</v>
      </c>
      <c r="T108" s="14" t="str">
        <f t="shared" si="59"/>
        <v/>
      </c>
      <c r="U108" s="14" t="str">
        <f t="shared" si="60"/>
        <v/>
      </c>
      <c r="V108" s="106" t="str">
        <f t="shared" si="61"/>
        <v/>
      </c>
      <c r="W108" s="14" t="str">
        <f t="shared" si="62"/>
        <v/>
      </c>
      <c r="X108" s="14" t="str">
        <f t="shared" si="63"/>
        <v/>
      </c>
      <c r="Y108" s="14" t="str">
        <f t="shared" si="64"/>
        <v/>
      </c>
      <c r="Z108" s="14" t="str">
        <f t="shared" si="65"/>
        <v/>
      </c>
      <c r="AA108" s="14" t="str">
        <f t="shared" si="66"/>
        <v/>
      </c>
      <c r="AB108" s="14" t="str">
        <f t="shared" si="67"/>
        <v/>
      </c>
      <c r="AC108" s="14" t="str">
        <f t="shared" si="68"/>
        <v/>
      </c>
      <c r="AD108" s="14" t="str">
        <f t="shared" si="69"/>
        <v/>
      </c>
      <c r="AE108" s="46" t="str">
        <f t="shared" si="74"/>
        <v/>
      </c>
      <c r="AF108" s="46" t="str">
        <f t="shared" si="75"/>
        <v/>
      </c>
      <c r="AG108" s="46" t="str">
        <f t="shared" si="76"/>
        <v/>
      </c>
      <c r="AH108" s="90" t="str">
        <f t="shared" si="82"/>
        <v/>
      </c>
      <c r="AI108" s="90" t="str">
        <f t="shared" si="83"/>
        <v/>
      </c>
      <c r="AJ108" s="90" t="str">
        <f t="shared" si="84"/>
        <v/>
      </c>
      <c r="AK108" s="90" t="str">
        <f t="shared" si="85"/>
        <v/>
      </c>
      <c r="AN108" s="14" t="str">
        <f t="shared" si="86"/>
        <v/>
      </c>
      <c r="AO108" s="14" t="str">
        <f t="shared" si="87"/>
        <v/>
      </c>
      <c r="AP108" s="14" t="str">
        <f>IF(Dashboard!N108="P",IF(AP107="",1,AP107+1),"")</f>
        <v/>
      </c>
      <c r="AQ108" s="14" t="str">
        <f>IF(Dashboard!N108="B",IF(AQ107="",1,AQ107+1),"")</f>
        <v/>
      </c>
      <c r="AR108" s="14" t="str">
        <f t="shared" si="88"/>
        <v>00000</v>
      </c>
      <c r="AS108" s="14" t="str">
        <f t="shared" si="89"/>
        <v>00000</v>
      </c>
      <c r="AT108" s="14" t="str">
        <f t="shared" si="90"/>
        <v>000000</v>
      </c>
      <c r="AU108" s="14" t="str">
        <f t="shared" si="91"/>
        <v>000000</v>
      </c>
      <c r="AV108" s="14" t="str">
        <f t="shared" si="92"/>
        <v>B</v>
      </c>
      <c r="AW108" s="14" t="str">
        <f t="shared" si="93"/>
        <v/>
      </c>
      <c r="AX108" s="14" t="str">
        <f t="shared" si="94"/>
        <v/>
      </c>
      <c r="AY108" s="14" t="str">
        <f t="shared" si="95"/>
        <v/>
      </c>
      <c r="AZ108" s="14" t="str">
        <f t="shared" si="96"/>
        <v/>
      </c>
      <c r="BA108" s="14">
        <f t="shared" si="97"/>
        <v>1</v>
      </c>
      <c r="BB108" s="14">
        <f t="shared" si="98"/>
        <v>1</v>
      </c>
    </row>
    <row r="109" spans="1:54" ht="15.75" thickBot="1" x14ac:dyDescent="0.3">
      <c r="A109" s="96" t="str">
        <f t="shared" si="77"/>
        <v/>
      </c>
      <c r="B109" s="38" t="str">
        <f t="shared" si="78"/>
        <v/>
      </c>
      <c r="C109" s="97" t="str">
        <f t="shared" si="79"/>
        <v/>
      </c>
      <c r="D109" s="98" t="str">
        <f t="shared" si="80"/>
        <v/>
      </c>
      <c r="E109" s="99" t="str">
        <f t="shared" si="81"/>
        <v/>
      </c>
      <c r="G109" s="67"/>
      <c r="I109" s="96" t="str">
        <f t="shared" ref="I109:I110" si="99">IF(AO108=AO109,"",AO109)</f>
        <v/>
      </c>
      <c r="J109" s="104" t="str">
        <f t="shared" ref="J109:J110" si="100">IF(G108="","",IF(AND(C109=AC109,LEFT(AC109)="L",REPLACE(AC109,1,1,"")&gt;=5),"L"&amp;(REPLACE(AC109,1,1,"")-3),AC109))</f>
        <v/>
      </c>
      <c r="K109" s="105" t="str">
        <f t="shared" ref="K109:K110" si="101">IF(G108="","",IF(AND(D109=AD109,LEFT(AD109)="L",REPLACE(AD109,1,1,"")&gt;=5),"L"&amp;(REPLACE(AD109,1,1,"")-3),AD109))</f>
        <v/>
      </c>
      <c r="L109" s="89" t="str">
        <f t="shared" ref="L109:L110" si="102">IF(G109="","",IF(G109="P",IF(J109="","L","W"),IF(K109="","L","W")))</f>
        <v/>
      </c>
      <c r="M109" s="89" t="str">
        <f t="shared" ref="M109:M110" si="103">IF(G109="","",IF(L109="W",0+BB109,0-BB109)+IF(E109="W",0+BA109,0-BA109)+IF(T109="S",0,M108))</f>
        <v/>
      </c>
      <c r="N109" s="162" t="str">
        <f t="shared" ref="N109:N110" si="104">IF(G108="","",IF(T109="S","",IF(M109&gt;0,M109,IF(X109="R",M109,""))))</f>
        <v/>
      </c>
      <c r="O109" s="164" t="str">
        <f>IF(G109="","",IF(A109="NB",O108,IF(N109="",SUM($N$5:$N109)+M109,SUM($N$5:$N109))))</f>
        <v/>
      </c>
      <c r="P109" s="164" t="str">
        <f t="shared" si="72"/>
        <v/>
      </c>
      <c r="Q109" s="171" t="str">
        <f t="shared" si="73"/>
        <v/>
      </c>
      <c r="R109" s="170" t="str">
        <f t="shared" si="70"/>
        <v/>
      </c>
      <c r="S109" s="170">
        <f t="shared" si="71"/>
        <v>0</v>
      </c>
      <c r="T109" s="14" t="str">
        <f t="shared" si="59"/>
        <v/>
      </c>
      <c r="U109" s="14" t="str">
        <f t="shared" si="60"/>
        <v/>
      </c>
      <c r="V109" s="106" t="str">
        <f t="shared" si="61"/>
        <v/>
      </c>
      <c r="W109" s="14" t="str">
        <f t="shared" si="62"/>
        <v/>
      </c>
      <c r="X109" s="14" t="str">
        <f t="shared" si="63"/>
        <v/>
      </c>
      <c r="Y109" s="14" t="str">
        <f t="shared" si="64"/>
        <v/>
      </c>
      <c r="Z109" s="14" t="str">
        <f t="shared" si="65"/>
        <v/>
      </c>
      <c r="AA109" s="14" t="str">
        <f t="shared" si="66"/>
        <v/>
      </c>
      <c r="AB109" s="14" t="str">
        <f t="shared" si="67"/>
        <v/>
      </c>
      <c r="AC109" s="14" t="str">
        <f t="shared" si="68"/>
        <v/>
      </c>
      <c r="AD109" s="14" t="str">
        <f t="shared" si="69"/>
        <v/>
      </c>
      <c r="AE109" s="46" t="str">
        <f t="shared" si="74"/>
        <v/>
      </c>
      <c r="AF109" s="46" t="str">
        <f t="shared" si="75"/>
        <v/>
      </c>
      <c r="AG109" s="46" t="str">
        <f t="shared" si="76"/>
        <v/>
      </c>
      <c r="AH109" s="90" t="str">
        <f t="shared" si="82"/>
        <v/>
      </c>
      <c r="AI109" s="90" t="str">
        <f t="shared" si="83"/>
        <v/>
      </c>
      <c r="AJ109" s="90" t="str">
        <f t="shared" si="84"/>
        <v/>
      </c>
      <c r="AK109" s="90" t="str">
        <f t="shared" si="85"/>
        <v/>
      </c>
      <c r="AN109" s="14" t="str">
        <f t="shared" si="86"/>
        <v/>
      </c>
      <c r="AO109" s="14" t="str">
        <f t="shared" si="87"/>
        <v/>
      </c>
      <c r="AP109" s="14" t="str">
        <f>IF(Dashboard!N109="P",IF(AP108="",1,AP108+1),"")</f>
        <v/>
      </c>
      <c r="AQ109" s="14" t="str">
        <f>IF(Dashboard!N109="B",IF(AQ108="",1,AQ108+1),"")</f>
        <v/>
      </c>
      <c r="AR109" s="14" t="str">
        <f t="shared" si="88"/>
        <v>00000</v>
      </c>
      <c r="AS109" s="14" t="str">
        <f t="shared" si="89"/>
        <v>00000</v>
      </c>
      <c r="AT109" s="14" t="str">
        <f t="shared" si="90"/>
        <v>000000</v>
      </c>
      <c r="AU109" s="14" t="str">
        <f t="shared" si="91"/>
        <v>000000</v>
      </c>
      <c r="AV109" s="14" t="str">
        <f t="shared" si="92"/>
        <v>B</v>
      </c>
      <c r="AW109" s="14" t="str">
        <f t="shared" si="93"/>
        <v/>
      </c>
      <c r="AX109" s="14" t="str">
        <f t="shared" si="94"/>
        <v/>
      </c>
      <c r="AY109" s="14" t="str">
        <f t="shared" si="95"/>
        <v/>
      </c>
      <c r="AZ109" s="14" t="str">
        <f t="shared" si="96"/>
        <v/>
      </c>
      <c r="BA109" s="14">
        <f t="shared" si="97"/>
        <v>1</v>
      </c>
      <c r="BB109" s="14">
        <f t="shared" si="98"/>
        <v>1</v>
      </c>
    </row>
    <row r="110" spans="1:54" ht="15.75" thickBot="1" x14ac:dyDescent="0.3">
      <c r="A110" s="96" t="str">
        <f t="shared" si="77"/>
        <v/>
      </c>
      <c r="B110" s="38" t="str">
        <f t="shared" si="78"/>
        <v/>
      </c>
      <c r="C110" s="97" t="str">
        <f t="shared" si="79"/>
        <v/>
      </c>
      <c r="D110" s="98" t="str">
        <f t="shared" si="80"/>
        <v/>
      </c>
      <c r="E110" s="99" t="str">
        <f t="shared" si="81"/>
        <v/>
      </c>
      <c r="G110" s="67"/>
      <c r="I110" s="96" t="str">
        <f t="shared" si="99"/>
        <v/>
      </c>
      <c r="J110" s="104" t="str">
        <f t="shared" si="100"/>
        <v/>
      </c>
      <c r="K110" s="105" t="str">
        <f t="shared" si="101"/>
        <v/>
      </c>
      <c r="L110" s="89" t="str">
        <f t="shared" si="102"/>
        <v/>
      </c>
      <c r="M110" s="89" t="str">
        <f t="shared" si="103"/>
        <v/>
      </c>
      <c r="N110" s="162" t="str">
        <f t="shared" si="104"/>
        <v/>
      </c>
      <c r="O110" s="164" t="str">
        <f>IF(G110="","",IF(A110="NB",O109,IF(N110="",SUM($N$5:$N110)+M110,SUM($N$5:$N110))))</f>
        <v/>
      </c>
      <c r="P110" s="164" t="str">
        <f t="shared" si="72"/>
        <v/>
      </c>
      <c r="Q110" s="171" t="str">
        <f t="shared" si="73"/>
        <v/>
      </c>
      <c r="R110" s="170" t="e">
        <f t="shared" ref="R72:R110" si="105">IF(R109+S110&gt;=10,10,IF(R109+S110&lt;=-10,-10,R109+S110))</f>
        <v>#VALUE!</v>
      </c>
      <c r="S110" s="170" t="str">
        <f t="shared" ref="S72:S110" si="106">IFERROR(VLOOKUP(Q108&amp;Q109&amp;Q110,$BL$3:$BM$16,2,FALSE),"")</f>
        <v/>
      </c>
      <c r="T110" s="14" t="str">
        <f t="shared" si="59"/>
        <v/>
      </c>
      <c r="U110" s="14" t="str">
        <f t="shared" si="60"/>
        <v/>
      </c>
      <c r="V110" s="106" t="str">
        <f t="shared" si="61"/>
        <v/>
      </c>
      <c r="W110" s="14" t="str">
        <f t="shared" si="62"/>
        <v/>
      </c>
      <c r="X110" s="14" t="str">
        <f t="shared" si="63"/>
        <v/>
      </c>
      <c r="Y110" s="14" t="str">
        <f t="shared" si="64"/>
        <v/>
      </c>
      <c r="Z110" s="14" t="str">
        <f t="shared" si="65"/>
        <v/>
      </c>
      <c r="AA110" s="14" t="str">
        <f t="shared" si="66"/>
        <v/>
      </c>
      <c r="AB110" s="14" t="str">
        <f t="shared" si="67"/>
        <v/>
      </c>
      <c r="AC110" s="14" t="str">
        <f t="shared" si="68"/>
        <v/>
      </c>
      <c r="AD110" s="14" t="str">
        <f t="shared" si="69"/>
        <v/>
      </c>
      <c r="AE110" s="46" t="str">
        <f t="shared" si="74"/>
        <v/>
      </c>
      <c r="AF110" s="46" t="str">
        <f t="shared" si="75"/>
        <v/>
      </c>
      <c r="AG110" s="46" t="str">
        <f t="shared" si="76"/>
        <v/>
      </c>
      <c r="AH110" s="90" t="str">
        <f t="shared" si="82"/>
        <v/>
      </c>
      <c r="AI110" s="90" t="str">
        <f t="shared" si="83"/>
        <v/>
      </c>
      <c r="AJ110" s="90" t="str">
        <f t="shared" si="84"/>
        <v/>
      </c>
      <c r="AK110" s="90" t="str">
        <f t="shared" si="85"/>
        <v/>
      </c>
      <c r="AN110" s="14" t="str">
        <f t="shared" si="86"/>
        <v/>
      </c>
      <c r="AO110" s="14" t="str">
        <f t="shared" si="87"/>
        <v/>
      </c>
      <c r="AP110" s="14" t="str">
        <f>IF(Dashboard!N110="P",IF(AP109="",1,AP109+1),"")</f>
        <v/>
      </c>
      <c r="AQ110" s="14" t="str">
        <f>IF(Dashboard!N110="B",IF(AQ109="",1,AQ109+1),"")</f>
        <v/>
      </c>
      <c r="AR110" s="14" t="str">
        <f t="shared" si="88"/>
        <v>00000</v>
      </c>
      <c r="AS110" s="14" t="str">
        <f t="shared" si="89"/>
        <v>00000</v>
      </c>
      <c r="AT110" s="14" t="str">
        <f t="shared" si="90"/>
        <v>000000</v>
      </c>
      <c r="AU110" s="14" t="str">
        <f t="shared" si="91"/>
        <v>000000</v>
      </c>
      <c r="AV110" s="14" t="str">
        <f t="shared" si="92"/>
        <v>B</v>
      </c>
      <c r="AW110" s="14" t="str">
        <f t="shared" si="93"/>
        <v/>
      </c>
      <c r="AX110" s="14" t="str">
        <f t="shared" si="94"/>
        <v/>
      </c>
      <c r="AY110" s="14" t="str">
        <f t="shared" si="95"/>
        <v/>
      </c>
      <c r="AZ110" s="14" t="str">
        <f t="shared" si="96"/>
        <v/>
      </c>
      <c r="BA110" s="14">
        <f t="shared" si="97"/>
        <v>1</v>
      </c>
      <c r="BB110" s="14">
        <f t="shared" si="98"/>
        <v>1</v>
      </c>
    </row>
    <row r="111" spans="1:54" ht="15.75" thickBot="1" x14ac:dyDescent="0.3">
      <c r="B111" s="38"/>
      <c r="C111" s="38"/>
      <c r="D111" s="38"/>
      <c r="G111" s="67"/>
      <c r="I111" s="96"/>
      <c r="J111" s="89"/>
      <c r="K111" s="89"/>
      <c r="L111" s="89"/>
      <c r="N111" s="84"/>
      <c r="O111" s="106"/>
      <c r="P111" s="106"/>
      <c r="Q111" s="106"/>
      <c r="R111" s="106"/>
      <c r="S111" s="106"/>
      <c r="AH111" s="90"/>
      <c r="AI111" s="90"/>
      <c r="AJ111" s="90"/>
      <c r="AK111" s="90"/>
    </row>
    <row r="112" spans="1:54" ht="15.75" thickBot="1" x14ac:dyDescent="0.3">
      <c r="B112" s="38"/>
      <c r="C112" s="38"/>
      <c r="D112" s="38"/>
      <c r="G112" s="67"/>
      <c r="I112" s="96"/>
      <c r="J112" s="89"/>
      <c r="K112" s="89"/>
      <c r="L112" s="89"/>
      <c r="N112" s="84"/>
      <c r="O112" s="106"/>
      <c r="P112" s="106"/>
      <c r="Q112" s="106"/>
      <c r="R112" s="106"/>
      <c r="S112" s="106"/>
      <c r="AH112" s="90"/>
      <c r="AI112" s="90"/>
      <c r="AJ112" s="90"/>
      <c r="AK112" s="90"/>
    </row>
    <row r="113" spans="2:37" ht="15.75" thickBot="1" x14ac:dyDescent="0.3">
      <c r="B113" s="38"/>
      <c r="C113" s="38"/>
      <c r="D113" s="38"/>
      <c r="G113" s="67"/>
      <c r="I113" s="96"/>
      <c r="J113" s="89"/>
      <c r="K113" s="89"/>
      <c r="L113" s="89"/>
      <c r="N113" s="84"/>
      <c r="O113" s="106"/>
      <c r="P113" s="106"/>
      <c r="Q113" s="106"/>
      <c r="R113" s="106"/>
      <c r="S113" s="106"/>
      <c r="AH113" s="90"/>
      <c r="AI113" s="90"/>
      <c r="AJ113" s="90"/>
      <c r="AK113" s="90"/>
    </row>
    <row r="114" spans="2:37" ht="15.75" thickBot="1" x14ac:dyDescent="0.3">
      <c r="B114" s="38"/>
      <c r="C114" s="38"/>
      <c r="D114" s="38"/>
      <c r="G114" s="67"/>
      <c r="I114" s="96"/>
      <c r="J114" s="89"/>
      <c r="K114" s="89"/>
      <c r="L114" s="89"/>
      <c r="N114" s="84"/>
      <c r="O114" s="106"/>
      <c r="P114" s="106"/>
      <c r="Q114" s="106"/>
      <c r="R114" s="106"/>
      <c r="S114" s="106"/>
      <c r="AH114" s="90"/>
      <c r="AI114" s="90"/>
      <c r="AJ114" s="90"/>
      <c r="AK114" s="90"/>
    </row>
    <row r="115" spans="2:37" ht="15.75" thickBot="1" x14ac:dyDescent="0.3">
      <c r="B115" s="38"/>
      <c r="C115" s="38"/>
      <c r="D115" s="38"/>
      <c r="G115" s="67"/>
      <c r="I115" s="96"/>
      <c r="J115" s="89"/>
      <c r="K115" s="89"/>
      <c r="L115" s="89"/>
      <c r="N115" s="84"/>
      <c r="O115" s="106"/>
      <c r="P115" s="106"/>
      <c r="Q115" s="106"/>
      <c r="R115" s="106"/>
      <c r="S115" s="106"/>
      <c r="AH115" s="90"/>
      <c r="AI115" s="90"/>
      <c r="AJ115" s="90"/>
      <c r="AK115" s="90"/>
    </row>
    <row r="116" spans="2:37" ht="15.75" thickBot="1" x14ac:dyDescent="0.3">
      <c r="B116" s="38"/>
      <c r="C116" s="38"/>
      <c r="D116" s="38"/>
      <c r="G116" s="67"/>
      <c r="I116" s="96"/>
      <c r="J116" s="89"/>
      <c r="K116" s="89"/>
      <c r="L116" s="89"/>
      <c r="N116" s="84"/>
      <c r="AH116" s="90"/>
      <c r="AI116" s="90"/>
      <c r="AJ116" s="90"/>
      <c r="AK116" s="90"/>
    </row>
    <row r="117" spans="2:37" ht="15.75" thickBot="1" x14ac:dyDescent="0.3">
      <c r="B117" s="38"/>
      <c r="C117" s="38"/>
      <c r="D117" s="38"/>
      <c r="G117" s="67"/>
      <c r="I117" s="96"/>
      <c r="J117" s="89"/>
      <c r="K117" s="89"/>
      <c r="L117" s="89"/>
      <c r="N117" s="84"/>
      <c r="AH117" s="90"/>
      <c r="AI117" s="90"/>
      <c r="AJ117" s="90"/>
      <c r="AK117" s="90"/>
    </row>
    <row r="118" spans="2:37" ht="15.75" thickBot="1" x14ac:dyDescent="0.3">
      <c r="B118" s="38"/>
      <c r="C118" s="38"/>
      <c r="D118" s="38"/>
      <c r="G118" s="67"/>
      <c r="I118" s="96"/>
      <c r="J118" s="89"/>
      <c r="K118" s="89"/>
      <c r="L118" s="89"/>
      <c r="N118" s="84"/>
      <c r="AH118" s="90"/>
      <c r="AI118" s="90"/>
      <c r="AJ118" s="90"/>
      <c r="AK118" s="90"/>
    </row>
    <row r="119" spans="2:37" ht="15.75" thickBot="1" x14ac:dyDescent="0.3">
      <c r="B119" s="38"/>
      <c r="C119" s="38"/>
      <c r="D119" s="38"/>
      <c r="G119" s="67"/>
      <c r="I119" s="96"/>
      <c r="J119" s="89"/>
      <c r="K119" s="89"/>
      <c r="L119" s="89"/>
      <c r="N119" s="84"/>
      <c r="AH119" s="90"/>
      <c r="AI119" s="90"/>
      <c r="AJ119" s="90"/>
      <c r="AK119" s="90"/>
    </row>
    <row r="120" spans="2:37" ht="15.75" thickBot="1" x14ac:dyDescent="0.3">
      <c r="B120" s="38"/>
      <c r="C120" s="38"/>
      <c r="D120" s="38"/>
      <c r="G120" s="67"/>
      <c r="I120" s="96"/>
      <c r="J120" s="89"/>
      <c r="K120" s="89"/>
      <c r="L120" s="89"/>
      <c r="N120" s="84"/>
      <c r="AH120" s="90"/>
      <c r="AI120" s="90"/>
      <c r="AJ120" s="90"/>
      <c r="AK120" s="90"/>
    </row>
    <row r="121" spans="2:37" ht="15.75" thickBot="1" x14ac:dyDescent="0.3">
      <c r="B121" s="38"/>
      <c r="C121" s="38"/>
      <c r="D121" s="38"/>
      <c r="G121" s="67"/>
      <c r="I121" s="96"/>
      <c r="J121" s="89"/>
      <c r="K121" s="89"/>
      <c r="L121" s="89"/>
      <c r="N121" s="84"/>
      <c r="AH121" s="90"/>
      <c r="AI121" s="90"/>
      <c r="AJ121" s="90"/>
      <c r="AK121" s="90"/>
    </row>
    <row r="122" spans="2:37" ht="15.75" thickBot="1" x14ac:dyDescent="0.3">
      <c r="B122" s="38"/>
      <c r="C122" s="38"/>
      <c r="D122" s="38"/>
      <c r="G122" s="67"/>
      <c r="I122" s="96"/>
      <c r="J122" s="89"/>
      <c r="K122" s="89"/>
      <c r="L122" s="89"/>
      <c r="N122" s="84"/>
      <c r="AH122" s="90"/>
      <c r="AI122" s="90"/>
      <c r="AJ122" s="90"/>
      <c r="AK122" s="90"/>
    </row>
    <row r="123" spans="2:37" ht="15.75" thickBot="1" x14ac:dyDescent="0.3">
      <c r="B123" s="38"/>
      <c r="C123" s="38"/>
      <c r="D123" s="38"/>
      <c r="G123" s="67"/>
      <c r="I123" s="96"/>
      <c r="J123" s="89"/>
      <c r="K123" s="89"/>
      <c r="L123" s="89"/>
      <c r="N123" s="84"/>
      <c r="AH123" s="90"/>
      <c r="AI123" s="90"/>
      <c r="AJ123" s="90"/>
      <c r="AK123" s="90"/>
    </row>
    <row r="124" spans="2:37" ht="15.75" thickBot="1" x14ac:dyDescent="0.3">
      <c r="B124" s="38"/>
      <c r="C124" s="38"/>
      <c r="D124" s="38"/>
      <c r="G124" s="67"/>
      <c r="I124" s="96"/>
      <c r="J124" s="89"/>
      <c r="K124" s="89"/>
      <c r="L124" s="89"/>
      <c r="N124" s="84"/>
      <c r="AH124" s="90"/>
      <c r="AI124" s="90"/>
      <c r="AJ124" s="90"/>
      <c r="AK124" s="90"/>
    </row>
    <row r="125" spans="2:37" ht="15.75" thickBot="1" x14ac:dyDescent="0.3">
      <c r="B125" s="38"/>
      <c r="C125" s="38"/>
      <c r="D125" s="38"/>
      <c r="G125" s="67"/>
      <c r="I125" s="96"/>
      <c r="J125" s="89"/>
      <c r="K125" s="89"/>
      <c r="L125" s="89"/>
      <c r="N125" s="84"/>
      <c r="AH125" s="90"/>
      <c r="AI125" s="90"/>
      <c r="AJ125" s="90"/>
      <c r="AK125" s="90"/>
    </row>
    <row r="126" spans="2:37" ht="15.75" thickBot="1" x14ac:dyDescent="0.3">
      <c r="B126" s="38"/>
      <c r="C126" s="38"/>
      <c r="D126" s="38"/>
      <c r="G126" s="67"/>
      <c r="I126" s="96"/>
      <c r="J126" s="89"/>
      <c r="K126" s="89"/>
      <c r="L126" s="89"/>
      <c r="N126" s="84"/>
      <c r="AH126" s="90"/>
      <c r="AI126" s="90"/>
      <c r="AJ126" s="90"/>
      <c r="AK126" s="90"/>
    </row>
    <row r="127" spans="2:37" ht="15.75" thickBot="1" x14ac:dyDescent="0.3">
      <c r="B127" s="38"/>
      <c r="C127" s="38"/>
      <c r="D127" s="38"/>
      <c r="G127" s="67"/>
      <c r="I127" s="96"/>
      <c r="J127" s="89"/>
      <c r="K127" s="89"/>
      <c r="L127" s="89"/>
      <c r="N127" s="84"/>
      <c r="AH127" s="90"/>
      <c r="AI127" s="90"/>
      <c r="AJ127" s="90"/>
      <c r="AK127" s="90"/>
    </row>
    <row r="128" spans="2:37" ht="15.75" thickBot="1" x14ac:dyDescent="0.3">
      <c r="B128" s="38"/>
      <c r="C128" s="38"/>
      <c r="D128" s="38"/>
      <c r="G128" s="67"/>
      <c r="I128" s="96"/>
      <c r="J128" s="89"/>
      <c r="K128" s="89"/>
      <c r="L128" s="89"/>
      <c r="N128" s="84"/>
      <c r="AH128" s="90"/>
      <c r="AI128" s="90"/>
      <c r="AJ128" s="90"/>
      <c r="AK128" s="90"/>
    </row>
    <row r="129" spans="2:37" ht="15.75" thickBot="1" x14ac:dyDescent="0.3">
      <c r="B129" s="38"/>
      <c r="C129" s="38"/>
      <c r="D129" s="38"/>
      <c r="G129" s="67"/>
      <c r="I129" s="96"/>
      <c r="J129" s="89"/>
      <c r="K129" s="89"/>
      <c r="L129" s="89"/>
      <c r="N129" s="84"/>
      <c r="AH129" s="90"/>
      <c r="AI129" s="90"/>
      <c r="AJ129" s="90"/>
      <c r="AK129" s="90"/>
    </row>
    <row r="130" spans="2:37" ht="15.75" thickBot="1" x14ac:dyDescent="0.3">
      <c r="B130" s="38"/>
      <c r="C130" s="38"/>
      <c r="D130" s="38"/>
      <c r="G130" s="67"/>
      <c r="I130" s="96"/>
      <c r="J130" s="89"/>
      <c r="K130" s="89"/>
      <c r="L130" s="89"/>
      <c r="N130" s="84"/>
      <c r="AH130" s="90"/>
      <c r="AI130" s="90"/>
      <c r="AJ130" s="90"/>
      <c r="AK130" s="90"/>
    </row>
    <row r="131" spans="2:37" ht="15.75" thickBot="1" x14ac:dyDescent="0.3">
      <c r="B131" s="38"/>
      <c r="C131" s="38"/>
      <c r="D131" s="38"/>
      <c r="G131" s="67"/>
      <c r="I131" s="96"/>
      <c r="J131" s="89"/>
      <c r="K131" s="89"/>
      <c r="L131" s="89"/>
      <c r="N131" s="84"/>
      <c r="AH131" s="90"/>
      <c r="AI131" s="90"/>
      <c r="AJ131" s="90"/>
      <c r="AK131" s="90"/>
    </row>
    <row r="132" spans="2:37" ht="15.75" thickBot="1" x14ac:dyDescent="0.3">
      <c r="B132" s="38"/>
      <c r="C132" s="38"/>
      <c r="D132" s="38"/>
      <c r="G132" s="67"/>
      <c r="I132" s="96"/>
      <c r="J132" s="89"/>
      <c r="K132" s="89"/>
      <c r="L132" s="89"/>
      <c r="N132" s="84"/>
      <c r="AH132" s="90"/>
      <c r="AI132" s="90"/>
      <c r="AJ132" s="90"/>
      <c r="AK132" s="90"/>
    </row>
    <row r="133" spans="2:37" ht="15.75" thickBot="1" x14ac:dyDescent="0.3">
      <c r="B133" s="38"/>
      <c r="C133" s="38"/>
      <c r="D133" s="38"/>
      <c r="G133" s="67"/>
      <c r="I133" s="96"/>
      <c r="J133" s="89"/>
      <c r="K133" s="89"/>
      <c r="L133" s="89"/>
      <c r="N133" s="84"/>
      <c r="AH133" s="90"/>
      <c r="AI133" s="90"/>
      <c r="AJ133" s="90"/>
      <c r="AK133" s="90"/>
    </row>
    <row r="134" spans="2:37" ht="15.75" thickBot="1" x14ac:dyDescent="0.3">
      <c r="B134" s="38"/>
      <c r="C134" s="38"/>
      <c r="D134" s="38"/>
      <c r="G134" s="67"/>
      <c r="I134" s="96"/>
      <c r="J134" s="89"/>
      <c r="K134" s="89"/>
      <c r="L134" s="89"/>
      <c r="N134" s="84"/>
      <c r="AH134" s="90"/>
      <c r="AI134" s="90"/>
      <c r="AJ134" s="90"/>
      <c r="AK134" s="90"/>
    </row>
    <row r="135" spans="2:37" ht="15.75" thickBot="1" x14ac:dyDescent="0.3">
      <c r="B135" s="38"/>
      <c r="C135" s="38"/>
      <c r="D135" s="38"/>
      <c r="G135" s="67"/>
      <c r="I135" s="96"/>
      <c r="J135" s="89"/>
      <c r="K135" s="89"/>
      <c r="L135" s="89"/>
      <c r="N135" s="84"/>
      <c r="AH135" s="90"/>
      <c r="AI135" s="90"/>
      <c r="AJ135" s="90"/>
      <c r="AK135" s="90"/>
    </row>
    <row r="136" spans="2:37" ht="15.75" thickBot="1" x14ac:dyDescent="0.3">
      <c r="B136" s="38"/>
      <c r="C136" s="38"/>
      <c r="D136" s="38"/>
      <c r="G136" s="67"/>
      <c r="I136" s="96"/>
      <c r="J136" s="89"/>
      <c r="K136" s="89"/>
      <c r="L136" s="89"/>
      <c r="N136" s="84"/>
      <c r="AH136" s="90"/>
      <c r="AI136" s="90"/>
      <c r="AJ136" s="90"/>
      <c r="AK136" s="90"/>
    </row>
    <row r="137" spans="2:37" ht="15.75" thickBot="1" x14ac:dyDescent="0.3">
      <c r="B137" s="38"/>
      <c r="C137" s="38"/>
      <c r="D137" s="38"/>
      <c r="G137" s="67"/>
      <c r="I137" s="96"/>
      <c r="J137" s="89"/>
      <c r="K137" s="89"/>
      <c r="L137" s="89"/>
      <c r="N137" s="84"/>
      <c r="AH137" s="90"/>
      <c r="AI137" s="90"/>
      <c r="AJ137" s="90"/>
      <c r="AK137" s="90"/>
    </row>
    <row r="138" spans="2:37" ht="15.75" thickBot="1" x14ac:dyDescent="0.3">
      <c r="B138" s="38"/>
      <c r="C138" s="38"/>
      <c r="D138" s="38"/>
      <c r="G138" s="67"/>
      <c r="I138" s="96"/>
      <c r="J138" s="89"/>
      <c r="K138" s="89"/>
      <c r="L138" s="89"/>
      <c r="N138" s="84"/>
      <c r="AH138" s="90"/>
      <c r="AI138" s="90"/>
      <c r="AJ138" s="90"/>
      <c r="AK138" s="90"/>
    </row>
    <row r="139" spans="2:37" ht="15.75" thickBot="1" x14ac:dyDescent="0.3">
      <c r="B139" s="38"/>
      <c r="C139" s="38"/>
      <c r="D139" s="38"/>
      <c r="G139" s="67"/>
      <c r="I139" s="96"/>
      <c r="J139" s="89"/>
      <c r="K139" s="89"/>
      <c r="L139" s="89"/>
      <c r="N139" s="84"/>
      <c r="AH139" s="90"/>
      <c r="AI139" s="90"/>
      <c r="AJ139" s="90"/>
      <c r="AK139" s="90"/>
    </row>
    <row r="140" spans="2:37" ht="15.75" thickBot="1" x14ac:dyDescent="0.3">
      <c r="B140" s="38"/>
      <c r="C140" s="38"/>
      <c r="D140" s="38"/>
      <c r="G140" s="67"/>
      <c r="I140" s="96"/>
      <c r="J140" s="89"/>
      <c r="K140" s="89"/>
      <c r="L140" s="89"/>
      <c r="N140" s="84"/>
      <c r="AH140" s="90"/>
      <c r="AI140" s="90"/>
      <c r="AJ140" s="90"/>
      <c r="AK140" s="90"/>
    </row>
    <row r="141" spans="2:37" ht="15.75" thickBot="1" x14ac:dyDescent="0.3">
      <c r="B141" s="38"/>
      <c r="C141" s="38"/>
      <c r="D141" s="38"/>
      <c r="G141" s="67"/>
      <c r="I141" s="96"/>
      <c r="J141" s="89"/>
      <c r="K141" s="89"/>
      <c r="L141" s="89"/>
      <c r="N141" s="84"/>
      <c r="AH141" s="90"/>
      <c r="AI141" s="90"/>
      <c r="AJ141" s="90"/>
      <c r="AK141" s="90"/>
    </row>
    <row r="142" spans="2:37" ht="15.75" thickBot="1" x14ac:dyDescent="0.3">
      <c r="B142" s="38"/>
      <c r="C142" s="38"/>
      <c r="D142" s="38"/>
      <c r="G142" s="67"/>
      <c r="I142" s="96"/>
      <c r="J142" s="89"/>
      <c r="K142" s="89"/>
      <c r="L142" s="89"/>
      <c r="N142" s="84"/>
      <c r="AH142" s="90"/>
      <c r="AI142" s="90"/>
      <c r="AJ142" s="90"/>
      <c r="AK142" s="90"/>
    </row>
    <row r="143" spans="2:37" ht="15.75" thickBot="1" x14ac:dyDescent="0.3">
      <c r="B143" s="38"/>
      <c r="C143" s="38"/>
      <c r="D143" s="38"/>
      <c r="G143" s="67"/>
      <c r="I143" s="96"/>
      <c r="J143" s="89"/>
      <c r="K143" s="89"/>
      <c r="L143" s="89"/>
      <c r="N143" s="84"/>
      <c r="AH143" s="90"/>
      <c r="AI143" s="90"/>
      <c r="AJ143" s="90"/>
      <c r="AK143" s="90"/>
    </row>
    <row r="144" spans="2:37" ht="15.75" thickBot="1" x14ac:dyDescent="0.3">
      <c r="B144" s="38"/>
      <c r="C144" s="38"/>
      <c r="D144" s="38"/>
      <c r="G144" s="67"/>
      <c r="I144" s="96"/>
      <c r="J144" s="89"/>
      <c r="K144" s="89"/>
      <c r="L144" s="89"/>
      <c r="N144" s="84"/>
      <c r="AH144" s="90"/>
      <c r="AI144" s="90"/>
      <c r="AJ144" s="90"/>
      <c r="AK144" s="90"/>
    </row>
    <row r="145" spans="2:37" ht="15.75" thickBot="1" x14ac:dyDescent="0.3">
      <c r="B145" s="38"/>
      <c r="C145" s="38"/>
      <c r="D145" s="38"/>
      <c r="G145" s="67"/>
      <c r="I145" s="96"/>
      <c r="J145" s="89"/>
      <c r="K145" s="89"/>
      <c r="L145" s="89"/>
      <c r="N145" s="84"/>
      <c r="AH145" s="90"/>
      <c r="AI145" s="90"/>
      <c r="AJ145" s="90"/>
      <c r="AK145" s="90"/>
    </row>
    <row r="146" spans="2:37" ht="15.75" thickBot="1" x14ac:dyDescent="0.3">
      <c r="B146" s="38"/>
      <c r="C146" s="38"/>
      <c r="D146" s="38"/>
      <c r="G146" s="67"/>
      <c r="I146" s="96"/>
      <c r="J146" s="89"/>
      <c r="K146" s="89"/>
      <c r="L146" s="89"/>
      <c r="N146" s="84"/>
      <c r="AH146" s="90"/>
      <c r="AI146" s="90"/>
      <c r="AJ146" s="90"/>
      <c r="AK146" s="90"/>
    </row>
    <row r="147" spans="2:37" ht="15.75" thickBot="1" x14ac:dyDescent="0.3">
      <c r="B147" s="38"/>
      <c r="C147" s="38"/>
      <c r="D147" s="38"/>
      <c r="G147" s="67"/>
      <c r="I147" s="96"/>
      <c r="J147" s="89"/>
      <c r="K147" s="89"/>
      <c r="L147" s="89"/>
      <c r="N147" s="84"/>
      <c r="AH147" s="90"/>
      <c r="AI147" s="90"/>
      <c r="AJ147" s="90"/>
      <c r="AK147" s="90"/>
    </row>
    <row r="148" spans="2:37" ht="15.75" thickBot="1" x14ac:dyDescent="0.3">
      <c r="B148" s="38"/>
      <c r="C148" s="38"/>
      <c r="D148" s="38"/>
      <c r="G148" s="67"/>
      <c r="I148" s="96"/>
      <c r="J148" s="89"/>
      <c r="K148" s="89"/>
      <c r="L148" s="89"/>
      <c r="N148" s="84"/>
      <c r="AH148" s="90"/>
      <c r="AI148" s="90"/>
      <c r="AJ148" s="90"/>
      <c r="AK148" s="90"/>
    </row>
    <row r="149" spans="2:37" ht="15.75" thickBot="1" x14ac:dyDescent="0.3">
      <c r="B149" s="38"/>
      <c r="C149" s="38"/>
      <c r="D149" s="38"/>
      <c r="G149" s="67"/>
      <c r="I149" s="96"/>
      <c r="J149" s="89"/>
      <c r="K149" s="89"/>
      <c r="L149" s="89"/>
      <c r="N149" s="84"/>
      <c r="AH149" s="90"/>
      <c r="AI149" s="90"/>
      <c r="AJ149" s="90"/>
      <c r="AK149" s="90"/>
    </row>
    <row r="150" spans="2:37" ht="15.75" thickBot="1" x14ac:dyDescent="0.3">
      <c r="B150" s="38"/>
      <c r="G150" s="67"/>
      <c r="I150" s="96"/>
      <c r="J150" s="89"/>
      <c r="K150" s="89"/>
      <c r="L150" s="89"/>
      <c r="N150" s="84"/>
      <c r="AH150" s="90"/>
      <c r="AI150" s="90"/>
      <c r="AJ150" s="90"/>
      <c r="AK150" s="90"/>
    </row>
    <row r="151" spans="2:37" ht="15.75" thickBot="1" x14ac:dyDescent="0.3">
      <c r="B151" s="38"/>
      <c r="G151" s="67"/>
      <c r="I151" s="96"/>
      <c r="J151" s="89"/>
      <c r="K151" s="89"/>
      <c r="L151" s="89"/>
      <c r="N151" s="84"/>
      <c r="AH151" s="90"/>
      <c r="AI151" s="90"/>
      <c r="AJ151" s="90"/>
      <c r="AK151" s="90"/>
    </row>
    <row r="152" spans="2:37" ht="15.75" thickBot="1" x14ac:dyDescent="0.3">
      <c r="B152" s="38"/>
      <c r="G152" s="67"/>
      <c r="I152" s="96"/>
      <c r="J152" s="89"/>
      <c r="K152" s="89"/>
      <c r="L152" s="89"/>
      <c r="N152" s="84"/>
      <c r="AH152" s="90"/>
      <c r="AI152" s="90"/>
      <c r="AJ152" s="90"/>
      <c r="AK152" s="90"/>
    </row>
    <row r="153" spans="2:37" ht="15.75" thickBot="1" x14ac:dyDescent="0.3">
      <c r="B153" s="38"/>
      <c r="G153" s="67"/>
      <c r="I153" s="96"/>
      <c r="J153" s="89"/>
      <c r="K153" s="89"/>
      <c r="L153" s="89"/>
      <c r="N153" s="84"/>
      <c r="AH153" s="90"/>
      <c r="AI153" s="90"/>
      <c r="AJ153" s="90"/>
      <c r="AK153" s="90"/>
    </row>
    <row r="154" spans="2:37" ht="15.75" thickBot="1" x14ac:dyDescent="0.3">
      <c r="B154" s="38"/>
      <c r="G154" s="67"/>
      <c r="I154" s="96"/>
      <c r="J154" s="89"/>
      <c r="K154" s="89"/>
      <c r="L154" s="89"/>
      <c r="N154" s="84"/>
      <c r="AH154" s="90"/>
      <c r="AI154" s="90"/>
      <c r="AJ154" s="90"/>
      <c r="AK154" s="90"/>
    </row>
    <row r="155" spans="2:37" ht="15.75" thickBot="1" x14ac:dyDescent="0.3">
      <c r="B155" s="38"/>
      <c r="G155" s="67"/>
      <c r="I155" s="96"/>
      <c r="J155" s="89"/>
      <c r="K155" s="89"/>
      <c r="L155" s="89"/>
      <c r="N155" s="84"/>
      <c r="AH155" s="90"/>
      <c r="AI155" s="90"/>
      <c r="AJ155" s="90"/>
      <c r="AK155" s="90"/>
    </row>
    <row r="156" spans="2:37" ht="15.75" thickBot="1" x14ac:dyDescent="0.3">
      <c r="B156" s="38"/>
      <c r="G156" s="67"/>
      <c r="I156" s="96"/>
      <c r="J156" s="89"/>
      <c r="K156" s="89"/>
      <c r="L156" s="89"/>
      <c r="N156" s="84"/>
      <c r="AH156" s="90"/>
      <c r="AI156" s="90"/>
      <c r="AJ156" s="90"/>
      <c r="AK156" s="90"/>
    </row>
    <row r="157" spans="2:37" ht="15.75" thickBot="1" x14ac:dyDescent="0.3">
      <c r="B157" s="38"/>
      <c r="G157" s="67"/>
      <c r="I157" s="96"/>
      <c r="J157" s="89"/>
      <c r="K157" s="89"/>
      <c r="L157" s="89"/>
      <c r="N157" s="84"/>
      <c r="AH157" s="90"/>
      <c r="AI157" s="90"/>
      <c r="AJ157" s="90"/>
      <c r="AK157" s="90"/>
    </row>
    <row r="158" spans="2:37" ht="15.75" thickBot="1" x14ac:dyDescent="0.3">
      <c r="B158" s="38"/>
      <c r="G158" s="67"/>
      <c r="I158" s="96"/>
      <c r="J158" s="89"/>
      <c r="K158" s="89"/>
      <c r="L158" s="89"/>
      <c r="N158" s="84"/>
      <c r="AH158" s="90"/>
      <c r="AI158" s="90"/>
      <c r="AJ158" s="90"/>
      <c r="AK158" s="90"/>
    </row>
    <row r="159" spans="2:37" ht="15.75" thickBot="1" x14ac:dyDescent="0.3">
      <c r="B159" s="38"/>
      <c r="G159" s="67"/>
      <c r="I159" s="96"/>
      <c r="J159" s="89"/>
      <c r="K159" s="89"/>
      <c r="L159" s="89"/>
      <c r="N159" s="84"/>
      <c r="AH159" s="90"/>
      <c r="AI159" s="90"/>
      <c r="AJ159" s="90"/>
      <c r="AK159" s="90"/>
    </row>
    <row r="160" spans="2:37" ht="15.75" thickBot="1" x14ac:dyDescent="0.3">
      <c r="B160" s="38"/>
      <c r="G160" s="67"/>
      <c r="I160" s="96"/>
      <c r="J160" s="89"/>
      <c r="K160" s="89"/>
      <c r="L160" s="89"/>
      <c r="N160" s="84"/>
      <c r="AH160" s="90"/>
      <c r="AI160" s="90"/>
      <c r="AJ160" s="90"/>
      <c r="AK160" s="90"/>
    </row>
    <row r="161" spans="2:37" ht="15.75" thickBot="1" x14ac:dyDescent="0.3">
      <c r="B161" s="38"/>
      <c r="G161" s="67"/>
      <c r="I161" s="96"/>
      <c r="J161" s="89"/>
      <c r="K161" s="89"/>
      <c r="L161" s="89"/>
      <c r="N161" s="84"/>
      <c r="AH161" s="90"/>
      <c r="AI161" s="90"/>
      <c r="AJ161" s="90"/>
      <c r="AK161" s="90"/>
    </row>
    <row r="162" spans="2:37" ht="15.75" thickBot="1" x14ac:dyDescent="0.3">
      <c r="B162" s="38"/>
      <c r="G162" s="67"/>
      <c r="I162" s="96"/>
      <c r="J162" s="89"/>
      <c r="K162" s="89"/>
      <c r="L162" s="89"/>
      <c r="N162" s="84"/>
      <c r="AH162" s="90"/>
      <c r="AI162" s="90"/>
      <c r="AJ162" s="90"/>
      <c r="AK162" s="90"/>
    </row>
    <row r="163" spans="2:37" ht="15.75" thickBot="1" x14ac:dyDescent="0.3">
      <c r="B163" s="38"/>
      <c r="G163" s="67"/>
      <c r="I163" s="96"/>
      <c r="J163" s="89"/>
      <c r="K163" s="89"/>
      <c r="L163" s="89"/>
      <c r="N163" s="84"/>
      <c r="AH163" s="90"/>
      <c r="AI163" s="90"/>
      <c r="AJ163" s="90"/>
      <c r="AK163" s="90"/>
    </row>
    <row r="164" spans="2:37" ht="15.75" thickBot="1" x14ac:dyDescent="0.3">
      <c r="B164" s="38"/>
      <c r="G164" s="67"/>
      <c r="I164" s="96"/>
      <c r="J164" s="89"/>
      <c r="K164" s="89"/>
      <c r="L164" s="89"/>
      <c r="N164" s="84"/>
      <c r="AH164" s="90"/>
      <c r="AI164" s="90"/>
      <c r="AJ164" s="90"/>
      <c r="AK164" s="90"/>
    </row>
    <row r="165" spans="2:37" ht="15.75" thickBot="1" x14ac:dyDescent="0.3">
      <c r="B165" s="38"/>
      <c r="G165" s="67"/>
      <c r="I165" s="96"/>
      <c r="J165" s="89"/>
      <c r="K165" s="89"/>
      <c r="L165" s="89"/>
      <c r="N165" s="84"/>
      <c r="AH165" s="90"/>
      <c r="AI165" s="90"/>
      <c r="AJ165" s="90"/>
      <c r="AK165" s="90"/>
    </row>
    <row r="166" spans="2:37" ht="15.75" thickBot="1" x14ac:dyDescent="0.3">
      <c r="B166" s="38"/>
      <c r="G166" s="67"/>
      <c r="I166" s="96"/>
      <c r="J166" s="89"/>
      <c r="K166" s="89"/>
      <c r="L166" s="89"/>
      <c r="N166" s="84"/>
      <c r="AH166" s="90"/>
      <c r="AI166" s="90"/>
      <c r="AJ166" s="90"/>
      <c r="AK166" s="90"/>
    </row>
    <row r="167" spans="2:37" ht="15.75" thickBot="1" x14ac:dyDescent="0.3">
      <c r="B167" s="38"/>
      <c r="G167" s="67"/>
      <c r="I167" s="96"/>
      <c r="J167" s="89"/>
      <c r="K167" s="89"/>
      <c r="L167" s="89"/>
      <c r="N167" s="84"/>
      <c r="AH167" s="90"/>
      <c r="AI167" s="90"/>
      <c r="AJ167" s="90"/>
      <c r="AK167" s="90"/>
    </row>
    <row r="168" spans="2:37" ht="15.75" thickBot="1" x14ac:dyDescent="0.3">
      <c r="B168" s="38"/>
      <c r="G168" s="67"/>
      <c r="I168" s="96"/>
      <c r="J168" s="89"/>
      <c r="K168" s="89"/>
      <c r="L168" s="89"/>
      <c r="N168" s="84"/>
      <c r="AH168" s="90"/>
      <c r="AI168" s="90"/>
      <c r="AJ168" s="90"/>
      <c r="AK168" s="90"/>
    </row>
    <row r="169" spans="2:37" ht="15.75" thickBot="1" x14ac:dyDescent="0.3">
      <c r="B169" s="38"/>
      <c r="G169" s="67"/>
      <c r="I169" s="96"/>
      <c r="J169" s="89"/>
      <c r="K169" s="89"/>
      <c r="L169" s="89"/>
      <c r="N169" s="84"/>
      <c r="AH169" s="90"/>
      <c r="AI169" s="90"/>
      <c r="AJ169" s="90"/>
      <c r="AK169" s="90"/>
    </row>
    <row r="170" spans="2:37" ht="15.75" thickBot="1" x14ac:dyDescent="0.3">
      <c r="B170" s="38"/>
      <c r="G170" s="67"/>
      <c r="I170" s="96"/>
      <c r="J170" s="89"/>
      <c r="K170" s="89"/>
      <c r="L170" s="89"/>
      <c r="N170" s="84"/>
      <c r="AH170" s="90"/>
      <c r="AI170" s="90"/>
      <c r="AJ170" s="90"/>
      <c r="AK170" s="90"/>
    </row>
    <row r="171" spans="2:37" ht="15.75" thickBot="1" x14ac:dyDescent="0.3">
      <c r="B171" s="38"/>
      <c r="G171" s="67"/>
      <c r="I171" s="96"/>
      <c r="J171" s="89"/>
      <c r="K171" s="89"/>
      <c r="L171" s="89"/>
      <c r="N171" s="84"/>
      <c r="AH171" s="90"/>
      <c r="AI171" s="90"/>
      <c r="AJ171" s="90"/>
      <c r="AK171" s="90"/>
    </row>
    <row r="172" spans="2:37" ht="15.75" thickBot="1" x14ac:dyDescent="0.3">
      <c r="B172" s="38"/>
      <c r="G172" s="67"/>
      <c r="I172" s="96"/>
      <c r="J172" s="89"/>
      <c r="K172" s="89"/>
      <c r="L172" s="89"/>
      <c r="N172" s="84"/>
      <c r="AH172" s="90"/>
      <c r="AI172" s="90"/>
      <c r="AJ172" s="90"/>
      <c r="AK172" s="90"/>
    </row>
    <row r="173" spans="2:37" ht="15.75" thickBot="1" x14ac:dyDescent="0.3">
      <c r="B173" s="38"/>
      <c r="G173" s="67"/>
      <c r="I173" s="96"/>
      <c r="J173" s="89"/>
      <c r="K173" s="89"/>
      <c r="L173" s="89"/>
      <c r="N173" s="84"/>
      <c r="AH173" s="90"/>
      <c r="AI173" s="90"/>
      <c r="AJ173" s="90"/>
      <c r="AK173" s="90"/>
    </row>
    <row r="174" spans="2:37" ht="15.75" thickBot="1" x14ac:dyDescent="0.3">
      <c r="B174" s="38"/>
      <c r="G174" s="67"/>
      <c r="I174" s="96"/>
      <c r="J174" s="89"/>
      <c r="K174" s="89"/>
      <c r="L174" s="89"/>
      <c r="N174" s="84"/>
      <c r="AH174" s="90"/>
      <c r="AI174" s="90"/>
      <c r="AJ174" s="90"/>
      <c r="AK174" s="90"/>
    </row>
    <row r="175" spans="2:37" ht="15.75" thickBot="1" x14ac:dyDescent="0.3">
      <c r="B175" s="38"/>
      <c r="G175" s="67"/>
      <c r="I175" s="96"/>
      <c r="J175" s="89"/>
      <c r="K175" s="89"/>
      <c r="L175" s="89"/>
      <c r="N175" s="84"/>
      <c r="AH175" s="90"/>
      <c r="AI175" s="90"/>
      <c r="AJ175" s="90"/>
      <c r="AK175" s="90"/>
    </row>
    <row r="176" spans="2:37" ht="15.75" thickBot="1" x14ac:dyDescent="0.3">
      <c r="B176" s="38"/>
      <c r="G176" s="67"/>
      <c r="I176" s="96"/>
      <c r="J176" s="89"/>
      <c r="K176" s="89"/>
      <c r="L176" s="89"/>
      <c r="N176" s="84"/>
      <c r="AH176" s="90"/>
      <c r="AI176" s="90"/>
      <c r="AJ176" s="90"/>
      <c r="AK176" s="90"/>
    </row>
    <row r="177" spans="2:37" ht="15.75" thickBot="1" x14ac:dyDescent="0.3">
      <c r="B177" s="38"/>
      <c r="G177" s="67"/>
      <c r="I177" s="96"/>
      <c r="J177" s="89"/>
      <c r="K177" s="89"/>
      <c r="L177" s="89"/>
      <c r="N177" s="84"/>
      <c r="AH177" s="90"/>
      <c r="AI177" s="90"/>
      <c r="AJ177" s="90"/>
      <c r="AK177" s="90"/>
    </row>
    <row r="178" spans="2:37" ht="15.75" thickBot="1" x14ac:dyDescent="0.3">
      <c r="B178" s="38"/>
      <c r="G178" s="67"/>
      <c r="I178" s="96"/>
      <c r="J178" s="89"/>
      <c r="K178" s="89"/>
      <c r="L178" s="89"/>
      <c r="N178" s="84"/>
      <c r="AH178" s="90"/>
      <c r="AI178" s="90"/>
      <c r="AJ178" s="90"/>
      <c r="AK178" s="90"/>
    </row>
    <row r="179" spans="2:37" ht="15.75" thickBot="1" x14ac:dyDescent="0.3">
      <c r="B179" s="38"/>
      <c r="G179" s="67"/>
      <c r="I179" s="96"/>
      <c r="J179" s="89"/>
      <c r="K179" s="89"/>
      <c r="L179" s="89"/>
      <c r="N179" s="84"/>
      <c r="AH179" s="90"/>
      <c r="AI179" s="90"/>
      <c r="AJ179" s="90"/>
      <c r="AK179" s="90"/>
    </row>
    <row r="180" spans="2:37" ht="15.75" thickBot="1" x14ac:dyDescent="0.3">
      <c r="B180" s="38"/>
      <c r="G180" s="67"/>
      <c r="I180" s="96"/>
      <c r="J180" s="89"/>
      <c r="K180" s="89"/>
      <c r="L180" s="89"/>
      <c r="N180" s="84"/>
      <c r="AH180" s="90"/>
      <c r="AI180" s="90"/>
      <c r="AJ180" s="90"/>
      <c r="AK180" s="90"/>
    </row>
    <row r="181" spans="2:37" ht="15.75" thickBot="1" x14ac:dyDescent="0.3">
      <c r="B181" s="38"/>
      <c r="G181" s="67"/>
      <c r="I181" s="96"/>
      <c r="J181" s="89"/>
      <c r="K181" s="89"/>
      <c r="L181" s="89"/>
      <c r="N181" s="84"/>
      <c r="AH181" s="90"/>
      <c r="AI181" s="90"/>
      <c r="AJ181" s="90"/>
      <c r="AK181" s="90"/>
    </row>
    <row r="182" spans="2:37" ht="15.75" thickBot="1" x14ac:dyDescent="0.3">
      <c r="B182" s="38"/>
      <c r="G182" s="67"/>
      <c r="I182" s="96"/>
      <c r="J182" s="89"/>
      <c r="K182" s="89"/>
      <c r="L182" s="89"/>
      <c r="N182" s="84"/>
      <c r="AH182" s="90"/>
      <c r="AI182" s="90"/>
      <c r="AJ182" s="90"/>
      <c r="AK182" s="90"/>
    </row>
    <row r="183" spans="2:37" ht="15.75" thickBot="1" x14ac:dyDescent="0.3">
      <c r="B183" s="38"/>
      <c r="G183" s="67"/>
      <c r="I183" s="96"/>
      <c r="J183" s="89"/>
      <c r="K183" s="89"/>
      <c r="L183" s="89"/>
      <c r="N183" s="84"/>
      <c r="AH183" s="90"/>
      <c r="AI183" s="90"/>
      <c r="AJ183" s="90"/>
      <c r="AK183" s="90"/>
    </row>
    <row r="184" spans="2:37" ht="15.75" thickBot="1" x14ac:dyDescent="0.3">
      <c r="B184" s="38"/>
      <c r="G184" s="67"/>
      <c r="I184" s="96"/>
      <c r="J184" s="89"/>
      <c r="K184" s="89"/>
      <c r="L184" s="89"/>
      <c r="N184" s="84"/>
      <c r="AH184" s="90"/>
      <c r="AI184" s="90"/>
      <c r="AJ184" s="90"/>
      <c r="AK184" s="90"/>
    </row>
    <row r="185" spans="2:37" ht="15.75" thickBot="1" x14ac:dyDescent="0.3">
      <c r="B185" s="38"/>
      <c r="G185" s="67"/>
      <c r="I185" s="96"/>
      <c r="J185" s="89"/>
      <c r="K185" s="89"/>
      <c r="L185" s="89"/>
      <c r="N185" s="84"/>
      <c r="AH185" s="90"/>
      <c r="AI185" s="90"/>
      <c r="AJ185" s="90"/>
      <c r="AK185" s="90"/>
    </row>
    <row r="186" spans="2:37" ht="15.75" thickBot="1" x14ac:dyDescent="0.3">
      <c r="B186" s="38"/>
      <c r="G186" s="67"/>
      <c r="I186" s="96"/>
      <c r="J186" s="89"/>
      <c r="K186" s="89"/>
      <c r="L186" s="89"/>
      <c r="N186" s="84"/>
      <c r="AH186" s="90"/>
      <c r="AI186" s="90"/>
      <c r="AJ186" s="90"/>
      <c r="AK186" s="90"/>
    </row>
    <row r="187" spans="2:37" ht="15.75" thickBot="1" x14ac:dyDescent="0.3">
      <c r="B187" s="38"/>
      <c r="G187" s="67"/>
      <c r="I187" s="96"/>
      <c r="J187" s="89"/>
      <c r="K187" s="89"/>
      <c r="L187" s="89"/>
      <c r="N187" s="84"/>
      <c r="AH187" s="90"/>
      <c r="AI187" s="90"/>
      <c r="AJ187" s="90"/>
      <c r="AK187" s="90"/>
    </row>
    <row r="188" spans="2:37" ht="15.75" thickBot="1" x14ac:dyDescent="0.3">
      <c r="B188" s="38"/>
      <c r="G188" s="67"/>
      <c r="I188" s="96"/>
      <c r="J188" s="89"/>
      <c r="K188" s="89"/>
      <c r="L188" s="89"/>
      <c r="N188" s="84"/>
      <c r="AH188" s="90"/>
      <c r="AI188" s="90"/>
      <c r="AJ188" s="90"/>
      <c r="AK188" s="90"/>
    </row>
    <row r="189" spans="2:37" ht="15.75" thickBot="1" x14ac:dyDescent="0.3">
      <c r="B189" s="38"/>
      <c r="G189" s="67"/>
      <c r="I189" s="96"/>
      <c r="J189" s="89"/>
      <c r="K189" s="89"/>
      <c r="L189" s="89"/>
      <c r="N189" s="84"/>
      <c r="AH189" s="90"/>
      <c r="AI189" s="90"/>
      <c r="AJ189" s="90"/>
      <c r="AK189" s="90"/>
    </row>
    <row r="190" spans="2:37" ht="15.75" thickBot="1" x14ac:dyDescent="0.3">
      <c r="B190" s="38"/>
      <c r="G190" s="67"/>
      <c r="I190" s="96"/>
      <c r="J190" s="89"/>
      <c r="K190" s="89"/>
      <c r="L190" s="89"/>
      <c r="N190" s="84"/>
      <c r="AH190" s="90"/>
      <c r="AI190" s="90"/>
      <c r="AJ190" s="90"/>
      <c r="AK190" s="90"/>
    </row>
    <row r="191" spans="2:37" ht="15.75" thickBot="1" x14ac:dyDescent="0.3">
      <c r="B191" s="38"/>
      <c r="G191" s="67"/>
      <c r="I191" s="96"/>
      <c r="J191" s="89"/>
      <c r="K191" s="89"/>
      <c r="L191" s="89"/>
      <c r="N191" s="84"/>
      <c r="AH191" s="90"/>
      <c r="AI191" s="90"/>
      <c r="AJ191" s="90"/>
      <c r="AK191" s="90"/>
    </row>
    <row r="192" spans="2:37" ht="15.75" thickBot="1" x14ac:dyDescent="0.3">
      <c r="B192" s="38"/>
      <c r="G192" s="67"/>
      <c r="I192" s="96"/>
      <c r="J192" s="89"/>
      <c r="K192" s="89"/>
      <c r="L192" s="89"/>
      <c r="N192" s="84"/>
      <c r="AH192" s="90"/>
      <c r="AI192" s="90"/>
      <c r="AJ192" s="90"/>
      <c r="AK192" s="90"/>
    </row>
    <row r="193" spans="2:37" ht="15.75" thickBot="1" x14ac:dyDescent="0.3">
      <c r="B193" s="38"/>
      <c r="G193" s="67"/>
      <c r="I193" s="96"/>
      <c r="J193" s="89"/>
      <c r="K193" s="89"/>
      <c r="L193" s="89"/>
      <c r="N193" s="84"/>
      <c r="AH193" s="90"/>
      <c r="AI193" s="90"/>
      <c r="AJ193" s="90"/>
      <c r="AK193" s="90"/>
    </row>
    <row r="194" spans="2:37" ht="15.75" thickBot="1" x14ac:dyDescent="0.3">
      <c r="B194" s="38"/>
      <c r="G194" s="67"/>
      <c r="I194" s="96"/>
      <c r="J194" s="89"/>
      <c r="K194" s="89"/>
      <c r="L194" s="89"/>
      <c r="N194" s="84"/>
      <c r="AH194" s="90"/>
      <c r="AI194" s="90"/>
      <c r="AJ194" s="90"/>
      <c r="AK194" s="90"/>
    </row>
    <row r="195" spans="2:37" ht="15.75" thickBot="1" x14ac:dyDescent="0.3">
      <c r="B195" s="38"/>
      <c r="G195" s="67"/>
      <c r="I195" s="96"/>
      <c r="J195" s="89"/>
      <c r="K195" s="89"/>
      <c r="L195" s="89"/>
      <c r="N195" s="84"/>
      <c r="AH195" s="90"/>
      <c r="AI195" s="90"/>
      <c r="AJ195" s="90"/>
      <c r="AK195" s="90"/>
    </row>
    <row r="196" spans="2:37" ht="15.75" thickBot="1" x14ac:dyDescent="0.3">
      <c r="B196" s="38"/>
      <c r="G196" s="67"/>
      <c r="I196" s="96"/>
      <c r="J196" s="89"/>
      <c r="K196" s="89"/>
      <c r="L196" s="89"/>
      <c r="N196" s="84"/>
      <c r="AH196" s="90"/>
      <c r="AI196" s="90"/>
      <c r="AJ196" s="90"/>
      <c r="AK196" s="90"/>
    </row>
    <row r="197" spans="2:37" ht="15.75" thickBot="1" x14ac:dyDescent="0.3">
      <c r="B197" s="38"/>
      <c r="G197" s="67"/>
      <c r="I197" s="96"/>
      <c r="J197" s="89"/>
      <c r="K197" s="89"/>
      <c r="L197" s="89"/>
      <c r="N197" s="84"/>
      <c r="AH197" s="90"/>
      <c r="AI197" s="90"/>
      <c r="AJ197" s="90"/>
      <c r="AK197" s="90"/>
    </row>
    <row r="198" spans="2:37" ht="15.75" thickBot="1" x14ac:dyDescent="0.3">
      <c r="B198" s="38"/>
      <c r="G198" s="67"/>
      <c r="I198" s="96"/>
      <c r="J198" s="89"/>
      <c r="K198" s="89"/>
      <c r="L198" s="89"/>
      <c r="N198" s="84"/>
      <c r="AH198" s="90"/>
      <c r="AI198" s="90"/>
      <c r="AJ198" s="90"/>
      <c r="AK198" s="90"/>
    </row>
    <row r="199" spans="2:37" ht="15.75" thickBot="1" x14ac:dyDescent="0.3">
      <c r="B199" s="38"/>
      <c r="G199" s="67"/>
      <c r="I199" s="96"/>
      <c r="J199" s="89"/>
      <c r="K199" s="89"/>
      <c r="L199" s="89"/>
      <c r="N199" s="84"/>
      <c r="AH199" s="90"/>
      <c r="AI199" s="90"/>
      <c r="AJ199" s="90"/>
      <c r="AK199" s="90"/>
    </row>
    <row r="200" spans="2:37" ht="15.75" thickBot="1" x14ac:dyDescent="0.3">
      <c r="B200" s="38"/>
      <c r="G200" s="67"/>
      <c r="I200" s="96"/>
      <c r="J200" s="89"/>
      <c r="K200" s="89"/>
      <c r="L200" s="89"/>
      <c r="N200" s="84"/>
      <c r="AH200" s="90"/>
      <c r="AI200" s="90"/>
      <c r="AJ200" s="90"/>
      <c r="AK200" s="90"/>
    </row>
    <row r="201" spans="2:37" ht="15.75" thickBot="1" x14ac:dyDescent="0.3">
      <c r="B201" s="38"/>
      <c r="G201" s="67"/>
      <c r="I201" s="96"/>
      <c r="J201" s="89"/>
      <c r="K201" s="89"/>
      <c r="L201" s="89"/>
      <c r="N201" s="84"/>
      <c r="AH201" s="90"/>
      <c r="AI201" s="90"/>
      <c r="AJ201" s="90"/>
      <c r="AK201" s="90"/>
    </row>
    <row r="202" spans="2:37" ht="15.75" thickBot="1" x14ac:dyDescent="0.3">
      <c r="B202" s="38"/>
      <c r="G202" s="67"/>
      <c r="I202" s="96"/>
      <c r="J202" s="89"/>
      <c r="K202" s="89"/>
      <c r="L202" s="89"/>
      <c r="N202" s="84"/>
      <c r="AH202" s="90"/>
      <c r="AI202" s="90"/>
      <c r="AJ202" s="90"/>
      <c r="AK202" s="90"/>
    </row>
    <row r="203" spans="2:37" ht="15.75" thickBot="1" x14ac:dyDescent="0.3">
      <c r="B203" s="38"/>
      <c r="G203" s="67"/>
      <c r="I203" s="96"/>
      <c r="J203" s="89"/>
      <c r="K203" s="89"/>
      <c r="L203" s="89"/>
      <c r="N203" s="84"/>
      <c r="AH203" s="90"/>
      <c r="AI203" s="90"/>
      <c r="AJ203" s="90"/>
      <c r="AK203" s="90"/>
    </row>
    <row r="204" spans="2:37" ht="15.75" thickBot="1" x14ac:dyDescent="0.3">
      <c r="B204" s="38"/>
      <c r="G204" s="67"/>
      <c r="I204" s="96"/>
      <c r="J204" s="89"/>
      <c r="K204" s="89"/>
      <c r="L204" s="89"/>
      <c r="N204" s="84"/>
      <c r="AH204" s="90"/>
      <c r="AI204" s="90"/>
      <c r="AJ204" s="90"/>
      <c r="AK204" s="90"/>
    </row>
    <row r="205" spans="2:37" ht="15.75" thickBot="1" x14ac:dyDescent="0.3">
      <c r="B205" s="38"/>
      <c r="G205" s="67"/>
      <c r="I205" s="96"/>
      <c r="J205" s="89"/>
      <c r="K205" s="89"/>
      <c r="L205" s="89"/>
      <c r="N205" s="84"/>
      <c r="AH205" s="90"/>
      <c r="AI205" s="90"/>
      <c r="AJ205" s="90"/>
      <c r="AK205" s="90"/>
    </row>
    <row r="206" spans="2:37" ht="15.75" thickBot="1" x14ac:dyDescent="0.3">
      <c r="B206" s="38"/>
      <c r="G206" s="67"/>
      <c r="I206" s="96"/>
      <c r="J206" s="89"/>
      <c r="K206" s="89"/>
      <c r="L206" s="89"/>
      <c r="N206" s="84"/>
      <c r="AH206" s="90"/>
      <c r="AI206" s="90"/>
      <c r="AJ206" s="90"/>
      <c r="AK206" s="90"/>
    </row>
    <row r="207" spans="2:37" ht="15.75" thickBot="1" x14ac:dyDescent="0.3">
      <c r="B207" s="38"/>
      <c r="G207" s="67"/>
      <c r="I207" s="96"/>
      <c r="J207" s="89"/>
      <c r="K207" s="89"/>
      <c r="L207" s="89"/>
      <c r="N207" s="84"/>
      <c r="AH207" s="90"/>
      <c r="AI207" s="90"/>
      <c r="AJ207" s="90"/>
      <c r="AK207" s="90"/>
    </row>
    <row r="208" spans="2:37" ht="15.75" thickBot="1" x14ac:dyDescent="0.3">
      <c r="B208" s="38"/>
      <c r="G208" s="67"/>
      <c r="I208" s="96"/>
      <c r="J208" s="89"/>
      <c r="K208" s="89"/>
      <c r="L208" s="89"/>
      <c r="N208" s="84"/>
      <c r="AH208" s="90"/>
      <c r="AI208" s="90"/>
      <c r="AJ208" s="90"/>
      <c r="AK208" s="90"/>
    </row>
    <row r="209" spans="2:37" ht="15.75" thickBot="1" x14ac:dyDescent="0.3">
      <c r="B209" s="38"/>
      <c r="G209" s="67"/>
      <c r="I209" s="96"/>
      <c r="J209" s="89"/>
      <c r="K209" s="89"/>
      <c r="L209" s="89"/>
      <c r="N209" s="84"/>
      <c r="AH209" s="90"/>
      <c r="AI209" s="90"/>
      <c r="AJ209" s="90"/>
      <c r="AK209" s="90"/>
    </row>
    <row r="210" spans="2:37" ht="15.75" thickBot="1" x14ac:dyDescent="0.3">
      <c r="B210" s="38"/>
      <c r="G210" s="67"/>
      <c r="I210" s="96"/>
      <c r="J210" s="89"/>
      <c r="K210" s="89"/>
      <c r="L210" s="89"/>
      <c r="N210" s="84"/>
      <c r="AH210" s="90"/>
      <c r="AI210" s="90"/>
      <c r="AJ210" s="90"/>
      <c r="AK210" s="90"/>
    </row>
    <row r="211" spans="2:37" ht="15.75" thickBot="1" x14ac:dyDescent="0.3">
      <c r="B211" s="38"/>
      <c r="G211" s="67"/>
      <c r="I211" s="96"/>
      <c r="J211" s="89"/>
      <c r="K211" s="89"/>
      <c r="L211" s="89"/>
      <c r="N211" s="84"/>
      <c r="AH211" s="90"/>
      <c r="AI211" s="90"/>
      <c r="AJ211" s="90"/>
      <c r="AK211" s="90"/>
    </row>
    <row r="212" spans="2:37" ht="15.75" thickBot="1" x14ac:dyDescent="0.3">
      <c r="B212" s="38"/>
      <c r="G212" s="67"/>
      <c r="I212" s="96"/>
      <c r="J212" s="89"/>
      <c r="K212" s="89"/>
      <c r="L212" s="89"/>
      <c r="N212" s="84"/>
      <c r="AH212" s="90"/>
      <c r="AI212" s="90"/>
      <c r="AJ212" s="90"/>
      <c r="AK212" s="90"/>
    </row>
    <row r="213" spans="2:37" ht="15.75" thickBot="1" x14ac:dyDescent="0.3">
      <c r="B213" s="38"/>
      <c r="G213" s="68"/>
      <c r="I213" s="96"/>
      <c r="J213" s="89"/>
      <c r="K213" s="89"/>
      <c r="L213" s="89"/>
      <c r="N213" s="84"/>
      <c r="AH213" s="90"/>
      <c r="AI213" s="90"/>
      <c r="AJ213" s="90"/>
      <c r="AK213" s="90"/>
    </row>
    <row r="214" spans="2:37" ht="15.75" thickBot="1" x14ac:dyDescent="0.3">
      <c r="B214" s="38"/>
      <c r="G214" s="68"/>
      <c r="I214" s="96"/>
      <c r="J214" s="89"/>
      <c r="K214" s="89"/>
      <c r="L214" s="89"/>
      <c r="N214" s="84"/>
      <c r="AH214" s="90"/>
      <c r="AI214" s="90"/>
      <c r="AJ214" s="90"/>
      <c r="AK214" s="90"/>
    </row>
    <row r="215" spans="2:37" ht="15.75" thickBot="1" x14ac:dyDescent="0.3">
      <c r="B215" s="38"/>
      <c r="G215" s="68"/>
      <c r="I215" s="96"/>
      <c r="J215" s="89"/>
      <c r="K215" s="89"/>
      <c r="L215" s="89"/>
      <c r="N215" s="84"/>
      <c r="AH215" s="90"/>
      <c r="AI215" s="90"/>
      <c r="AJ215" s="90"/>
      <c r="AK215" s="90"/>
    </row>
    <row r="216" spans="2:37" ht="15.75" thickBot="1" x14ac:dyDescent="0.3">
      <c r="B216" s="38"/>
      <c r="G216" s="68"/>
      <c r="I216" s="96"/>
      <c r="J216" s="89"/>
      <c r="K216" s="89"/>
      <c r="L216" s="89"/>
      <c r="N216" s="84"/>
      <c r="AH216" s="90"/>
      <c r="AI216" s="90"/>
      <c r="AJ216" s="90"/>
      <c r="AK216" s="90"/>
    </row>
    <row r="217" spans="2:37" ht="15.75" thickBot="1" x14ac:dyDescent="0.3">
      <c r="B217" s="38"/>
      <c r="G217" s="68"/>
      <c r="I217" s="96"/>
      <c r="J217" s="89"/>
      <c r="K217" s="89"/>
      <c r="L217" s="89"/>
      <c r="N217" s="84"/>
      <c r="AH217" s="90"/>
      <c r="AI217" s="90"/>
      <c r="AJ217" s="90"/>
      <c r="AK217" s="90"/>
    </row>
    <row r="218" spans="2:37" ht="15.75" thickBot="1" x14ac:dyDescent="0.3">
      <c r="B218" s="38"/>
      <c r="G218" s="68"/>
      <c r="I218" s="96"/>
      <c r="J218" s="89"/>
      <c r="K218" s="89"/>
      <c r="L218" s="89"/>
      <c r="N218" s="84"/>
      <c r="AH218" s="90"/>
      <c r="AI218" s="90"/>
      <c r="AJ218" s="90"/>
      <c r="AK218" s="90"/>
    </row>
    <row r="219" spans="2:37" ht="15.75" thickBot="1" x14ac:dyDescent="0.3">
      <c r="B219" s="38"/>
      <c r="G219" s="68"/>
      <c r="I219" s="96"/>
      <c r="J219" s="89"/>
      <c r="K219" s="89"/>
      <c r="L219" s="89"/>
      <c r="N219" s="84"/>
      <c r="AH219" s="90"/>
      <c r="AI219" s="90"/>
      <c r="AJ219" s="90"/>
      <c r="AK219" s="90"/>
    </row>
    <row r="220" spans="2:37" ht="15.75" thickBot="1" x14ac:dyDescent="0.3">
      <c r="B220" s="38"/>
      <c r="G220" s="68"/>
      <c r="I220" s="96"/>
      <c r="J220" s="89"/>
      <c r="K220" s="89"/>
      <c r="L220" s="89"/>
      <c r="N220" s="84"/>
      <c r="AH220" s="90"/>
      <c r="AI220" s="90"/>
      <c r="AJ220" s="90"/>
      <c r="AK220" s="90"/>
    </row>
    <row r="221" spans="2:37" ht="15.75" thickBot="1" x14ac:dyDescent="0.3">
      <c r="B221" s="38"/>
      <c r="G221" s="68"/>
      <c r="I221" s="96"/>
      <c r="J221" s="89"/>
      <c r="K221" s="89"/>
      <c r="L221" s="89"/>
      <c r="N221" s="84"/>
      <c r="AH221" s="90"/>
      <c r="AI221" s="90"/>
      <c r="AJ221" s="90"/>
      <c r="AK221" s="90"/>
    </row>
    <row r="222" spans="2:37" ht="15.75" thickBot="1" x14ac:dyDescent="0.3">
      <c r="B222" s="38"/>
      <c r="G222" s="68"/>
      <c r="I222" s="96"/>
      <c r="J222" s="89"/>
      <c r="K222" s="89"/>
      <c r="L222" s="89"/>
      <c r="N222" s="84"/>
      <c r="AH222" s="90"/>
      <c r="AI222" s="90"/>
      <c r="AJ222" s="90"/>
      <c r="AK222" s="90"/>
    </row>
    <row r="223" spans="2:37" ht="15.75" thickBot="1" x14ac:dyDescent="0.3">
      <c r="B223" s="38"/>
      <c r="G223" s="68"/>
      <c r="I223" s="96"/>
      <c r="J223" s="89"/>
      <c r="K223" s="89"/>
      <c r="L223" s="89"/>
      <c r="N223" s="84"/>
      <c r="AH223" s="90"/>
      <c r="AI223" s="90"/>
      <c r="AJ223" s="90"/>
      <c r="AK223" s="90"/>
    </row>
    <row r="224" spans="2:37" ht="15.75" thickBot="1" x14ac:dyDescent="0.3">
      <c r="B224" s="38"/>
      <c r="G224" s="68"/>
      <c r="I224" s="96"/>
      <c r="J224" s="89"/>
      <c r="K224" s="89"/>
      <c r="L224" s="89"/>
      <c r="N224" s="84"/>
      <c r="AH224" s="90"/>
      <c r="AI224" s="90"/>
      <c r="AJ224" s="90"/>
      <c r="AK224" s="90"/>
    </row>
    <row r="225" spans="2:37" ht="15.75" thickBot="1" x14ac:dyDescent="0.3">
      <c r="B225" s="38"/>
      <c r="G225" s="68"/>
      <c r="I225" s="96"/>
      <c r="J225" s="89"/>
      <c r="K225" s="89"/>
      <c r="L225" s="89"/>
      <c r="N225" s="84"/>
      <c r="AH225" s="90"/>
      <c r="AI225" s="90"/>
      <c r="AJ225" s="90"/>
      <c r="AK225" s="90"/>
    </row>
    <row r="226" spans="2:37" ht="15.75" thickBot="1" x14ac:dyDescent="0.3">
      <c r="B226" s="38"/>
      <c r="G226" s="68"/>
      <c r="I226" s="96"/>
      <c r="J226" s="89"/>
      <c r="K226" s="89"/>
      <c r="L226" s="89"/>
      <c r="N226" s="84"/>
      <c r="AH226" s="90"/>
      <c r="AI226" s="90"/>
      <c r="AJ226" s="90"/>
      <c r="AK226" s="90"/>
    </row>
    <row r="227" spans="2:37" ht="15.75" thickBot="1" x14ac:dyDescent="0.3">
      <c r="B227" s="38"/>
      <c r="G227" s="68"/>
      <c r="I227" s="96"/>
      <c r="J227" s="89"/>
      <c r="K227" s="89"/>
      <c r="L227" s="89"/>
      <c r="N227" s="84"/>
      <c r="AH227" s="90"/>
      <c r="AI227" s="90"/>
      <c r="AJ227" s="90"/>
      <c r="AK227" s="90"/>
    </row>
    <row r="228" spans="2:37" ht="15.75" thickBot="1" x14ac:dyDescent="0.3">
      <c r="B228" s="38"/>
      <c r="G228" s="68"/>
      <c r="I228" s="96"/>
      <c r="J228" s="89"/>
      <c r="K228" s="89"/>
      <c r="L228" s="89"/>
      <c r="N228" s="84"/>
      <c r="AH228" s="90"/>
      <c r="AI228" s="90"/>
      <c r="AJ228" s="90"/>
      <c r="AK228" s="90"/>
    </row>
    <row r="229" spans="2:37" ht="15.75" thickBot="1" x14ac:dyDescent="0.3">
      <c r="B229" s="38"/>
      <c r="G229" s="68"/>
      <c r="I229" s="96"/>
      <c r="J229" s="89"/>
      <c r="K229" s="89"/>
      <c r="L229" s="89"/>
      <c r="N229" s="84"/>
      <c r="AH229" s="90"/>
      <c r="AI229" s="90"/>
      <c r="AJ229" s="90"/>
      <c r="AK229" s="90"/>
    </row>
    <row r="230" spans="2:37" ht="15.75" thickBot="1" x14ac:dyDescent="0.3">
      <c r="B230" s="38"/>
      <c r="G230" s="68"/>
      <c r="I230" s="96"/>
      <c r="J230" s="89"/>
      <c r="K230" s="89"/>
      <c r="L230" s="89"/>
      <c r="N230" s="84"/>
      <c r="AH230" s="90"/>
      <c r="AI230" s="90"/>
      <c r="AJ230" s="90"/>
      <c r="AK230" s="90"/>
    </row>
    <row r="231" spans="2:37" ht="15.75" thickBot="1" x14ac:dyDescent="0.3">
      <c r="B231" s="38"/>
      <c r="G231" s="68"/>
      <c r="I231" s="96"/>
      <c r="J231" s="89"/>
      <c r="K231" s="89"/>
      <c r="L231" s="89"/>
      <c r="N231" s="84"/>
      <c r="AH231" s="90"/>
      <c r="AI231" s="90"/>
      <c r="AJ231" s="90"/>
      <c r="AK231" s="90"/>
    </row>
    <row r="232" spans="2:37" ht="15.75" thickBot="1" x14ac:dyDescent="0.3">
      <c r="B232" s="38"/>
      <c r="G232" s="68"/>
      <c r="I232" s="96"/>
      <c r="J232" s="89"/>
      <c r="K232" s="89"/>
      <c r="L232" s="89"/>
      <c r="N232" s="84"/>
      <c r="AH232" s="90"/>
      <c r="AI232" s="90"/>
      <c r="AJ232" s="90"/>
      <c r="AK232" s="90"/>
    </row>
    <row r="233" spans="2:37" ht="15.75" thickBot="1" x14ac:dyDescent="0.3">
      <c r="B233" s="38"/>
      <c r="G233" s="68"/>
      <c r="I233" s="96"/>
      <c r="J233" s="89"/>
      <c r="K233" s="89"/>
      <c r="L233" s="89"/>
      <c r="N233" s="84"/>
      <c r="AH233" s="90"/>
      <c r="AI233" s="90"/>
      <c r="AJ233" s="90"/>
      <c r="AK233" s="90"/>
    </row>
    <row r="234" spans="2:37" ht="15.75" thickBot="1" x14ac:dyDescent="0.3">
      <c r="B234" s="38"/>
      <c r="G234" s="68"/>
      <c r="I234" s="96"/>
      <c r="J234" s="89"/>
      <c r="K234" s="89"/>
      <c r="L234" s="89"/>
      <c r="N234" s="84"/>
      <c r="AH234" s="90"/>
      <c r="AI234" s="90"/>
      <c r="AJ234" s="90"/>
      <c r="AK234" s="90"/>
    </row>
    <row r="235" spans="2:37" ht="15.75" thickBot="1" x14ac:dyDescent="0.3">
      <c r="B235" s="38"/>
      <c r="G235" s="68"/>
      <c r="I235" s="96"/>
      <c r="J235" s="89"/>
      <c r="K235" s="89"/>
      <c r="L235" s="89"/>
      <c r="N235" s="84"/>
      <c r="AH235" s="90"/>
      <c r="AI235" s="90"/>
      <c r="AJ235" s="90"/>
      <c r="AK235" s="90"/>
    </row>
    <row r="236" spans="2:37" ht="15.75" thickBot="1" x14ac:dyDescent="0.3">
      <c r="B236" s="38"/>
      <c r="G236" s="68"/>
      <c r="I236" s="96"/>
      <c r="J236" s="89"/>
      <c r="K236" s="89"/>
      <c r="L236" s="89"/>
      <c r="N236" s="84"/>
      <c r="AH236" s="90"/>
      <c r="AI236" s="90"/>
      <c r="AJ236" s="90"/>
      <c r="AK236" s="90"/>
    </row>
    <row r="237" spans="2:37" ht="15.75" thickBot="1" x14ac:dyDescent="0.3">
      <c r="B237" s="38"/>
      <c r="G237" s="68"/>
      <c r="I237" s="96"/>
      <c r="J237" s="89"/>
      <c r="K237" s="89"/>
      <c r="L237" s="89"/>
      <c r="N237" s="84"/>
      <c r="AH237" s="90"/>
      <c r="AI237" s="90"/>
      <c r="AJ237" s="90"/>
      <c r="AK237" s="90"/>
    </row>
    <row r="238" spans="2:37" ht="15.75" thickBot="1" x14ac:dyDescent="0.3">
      <c r="B238" s="38"/>
      <c r="G238" s="68"/>
      <c r="I238" s="96"/>
      <c r="J238" s="89"/>
      <c r="K238" s="89"/>
      <c r="L238" s="89"/>
      <c r="N238" s="84"/>
      <c r="AH238" s="90"/>
      <c r="AI238" s="90"/>
      <c r="AJ238" s="90"/>
      <c r="AK238" s="90"/>
    </row>
    <row r="239" spans="2:37" ht="15.75" thickBot="1" x14ac:dyDescent="0.3">
      <c r="B239" s="38"/>
      <c r="G239" s="68"/>
      <c r="I239" s="96"/>
      <c r="J239" s="89"/>
      <c r="K239" s="89"/>
      <c r="L239" s="89"/>
      <c r="N239" s="84"/>
      <c r="AH239" s="90"/>
      <c r="AI239" s="90"/>
      <c r="AJ239" s="90"/>
      <c r="AK239" s="90"/>
    </row>
    <row r="240" spans="2:37" ht="15.75" thickBot="1" x14ac:dyDescent="0.3">
      <c r="G240" s="68"/>
      <c r="I240" s="96"/>
      <c r="J240" s="89"/>
      <c r="K240" s="89"/>
      <c r="L240" s="89"/>
      <c r="AH240" s="90"/>
      <c r="AI240" s="90"/>
      <c r="AJ240" s="90"/>
      <c r="AK240" s="90"/>
    </row>
    <row r="241" spans="7:37" ht="15.75" thickBot="1" x14ac:dyDescent="0.3">
      <c r="G241" s="68"/>
      <c r="I241" s="96"/>
      <c r="J241" s="89"/>
      <c r="K241" s="89"/>
      <c r="L241" s="89"/>
      <c r="AH241" s="90"/>
      <c r="AI241" s="90"/>
      <c r="AJ241" s="90"/>
      <c r="AK241" s="90"/>
    </row>
    <row r="242" spans="7:37" ht="15.75" thickBot="1" x14ac:dyDescent="0.3">
      <c r="G242" s="68"/>
      <c r="I242" s="96"/>
      <c r="J242" s="89"/>
      <c r="K242" s="89"/>
      <c r="L242" s="89"/>
      <c r="AH242" s="90"/>
      <c r="AI242" s="90"/>
      <c r="AJ242" s="90"/>
      <c r="AK242" s="90"/>
    </row>
    <row r="243" spans="7:37" ht="15.75" thickBot="1" x14ac:dyDescent="0.3">
      <c r="G243" s="68"/>
      <c r="I243" s="96"/>
      <c r="J243" s="89"/>
      <c r="K243" s="89"/>
      <c r="L243" s="89"/>
      <c r="AH243" s="90"/>
      <c r="AI243" s="90"/>
      <c r="AJ243" s="90"/>
      <c r="AK243" s="90"/>
    </row>
    <row r="244" spans="7:37" ht="15.75" thickBot="1" x14ac:dyDescent="0.3">
      <c r="G244" s="68"/>
      <c r="I244" s="96"/>
      <c r="J244" s="89"/>
      <c r="K244" s="89"/>
      <c r="L244" s="89"/>
      <c r="AH244" s="90"/>
      <c r="AI244" s="90"/>
      <c r="AJ244" s="90"/>
      <c r="AK244" s="90"/>
    </row>
    <row r="245" spans="7:37" ht="15.75" thickBot="1" x14ac:dyDescent="0.3">
      <c r="G245" s="68"/>
      <c r="I245" s="96"/>
      <c r="J245" s="89"/>
      <c r="K245" s="89"/>
      <c r="L245" s="89"/>
      <c r="AH245" s="90"/>
      <c r="AI245" s="90"/>
      <c r="AJ245" s="90"/>
      <c r="AK245" s="90"/>
    </row>
    <row r="246" spans="7:37" ht="15.75" thickBot="1" x14ac:dyDescent="0.3">
      <c r="G246" s="68"/>
      <c r="I246" s="96"/>
      <c r="J246" s="89"/>
      <c r="K246" s="89"/>
      <c r="L246" s="89"/>
      <c r="AH246" s="90"/>
      <c r="AI246" s="90"/>
      <c r="AJ246" s="90"/>
      <c r="AK246" s="90"/>
    </row>
    <row r="247" spans="7:37" ht="15.75" thickBot="1" x14ac:dyDescent="0.3">
      <c r="G247" s="68"/>
      <c r="I247" s="96"/>
      <c r="J247" s="89"/>
      <c r="K247" s="89"/>
      <c r="L247" s="89"/>
      <c r="AH247" s="90"/>
      <c r="AI247" s="90"/>
      <c r="AJ247" s="90"/>
      <c r="AK247" s="90"/>
    </row>
    <row r="248" spans="7:37" ht="15.75" thickBot="1" x14ac:dyDescent="0.3">
      <c r="G248" s="68"/>
      <c r="I248" s="96"/>
      <c r="J248" s="89"/>
      <c r="K248" s="89"/>
      <c r="L248" s="89"/>
      <c r="AH248" s="90"/>
      <c r="AI248" s="90"/>
      <c r="AJ248" s="90"/>
      <c r="AK248" s="90"/>
    </row>
    <row r="249" spans="7:37" ht="15.75" thickBot="1" x14ac:dyDescent="0.3">
      <c r="G249" s="68"/>
      <c r="I249" s="96"/>
      <c r="J249" s="89"/>
      <c r="K249" s="89"/>
      <c r="L249" s="89"/>
      <c r="AH249" s="90"/>
      <c r="AI249" s="90"/>
    </row>
    <row r="250" spans="7:37" ht="15.75" thickBot="1" x14ac:dyDescent="0.3">
      <c r="G250" s="68"/>
      <c r="I250" s="96"/>
      <c r="J250" s="89"/>
      <c r="K250" s="89"/>
      <c r="L250" s="89"/>
      <c r="AH250" s="90"/>
      <c r="AI250" s="90"/>
    </row>
    <row r="251" spans="7:37" ht="15.75" thickBot="1" x14ac:dyDescent="0.3">
      <c r="G251" s="68"/>
      <c r="I251" s="96"/>
      <c r="J251" s="89"/>
      <c r="K251" s="89"/>
      <c r="L251" s="89"/>
      <c r="AH251" s="90"/>
      <c r="AI251" s="90"/>
    </row>
    <row r="252" spans="7:37" ht="15.75" thickBot="1" x14ac:dyDescent="0.3">
      <c r="G252" s="68"/>
      <c r="I252" s="96"/>
      <c r="J252" s="89"/>
      <c r="K252" s="89"/>
      <c r="L252" s="89"/>
      <c r="AH252" s="90"/>
      <c r="AI252" s="90"/>
    </row>
    <row r="253" spans="7:37" ht="15.75" thickBot="1" x14ac:dyDescent="0.3">
      <c r="G253" s="68"/>
      <c r="I253" s="96"/>
      <c r="J253" s="89"/>
      <c r="K253" s="89"/>
      <c r="L253" s="89"/>
      <c r="AH253" s="90"/>
      <c r="AI253" s="90"/>
    </row>
    <row r="254" spans="7:37" ht="15.75" thickBot="1" x14ac:dyDescent="0.3">
      <c r="G254" s="68"/>
      <c r="I254" s="96"/>
      <c r="J254" s="89"/>
      <c r="K254" s="89"/>
      <c r="L254" s="89"/>
      <c r="AH254" s="90"/>
      <c r="AI254" s="90"/>
    </row>
    <row r="255" spans="7:37" ht="15.75" thickBot="1" x14ac:dyDescent="0.3">
      <c r="G255" s="68"/>
      <c r="I255" s="96"/>
      <c r="J255" s="89"/>
      <c r="K255" s="89"/>
      <c r="L255" s="89"/>
      <c r="AH255" s="90"/>
      <c r="AI255" s="90"/>
    </row>
    <row r="256" spans="7:37" ht="15.75" thickBot="1" x14ac:dyDescent="0.3">
      <c r="G256" s="68"/>
      <c r="I256" s="96"/>
      <c r="J256" s="89"/>
      <c r="K256" s="89"/>
      <c r="L256" s="89"/>
      <c r="AH256" s="90"/>
      <c r="AI256" s="90"/>
    </row>
    <row r="257" spans="7:35" ht="15.75" thickBot="1" x14ac:dyDescent="0.3">
      <c r="G257" s="68"/>
      <c r="I257" s="96"/>
      <c r="J257" s="89"/>
      <c r="K257" s="89"/>
      <c r="L257" s="89"/>
      <c r="AH257" s="90"/>
      <c r="AI257" s="90"/>
    </row>
    <row r="258" spans="7:35" ht="15.75" thickBot="1" x14ac:dyDescent="0.3">
      <c r="G258" s="68"/>
      <c r="I258" s="96"/>
      <c r="J258" s="89"/>
      <c r="K258" s="89"/>
      <c r="L258" s="89"/>
      <c r="AH258" s="90"/>
      <c r="AI258" s="90"/>
    </row>
    <row r="259" spans="7:35" ht="15.75" thickBot="1" x14ac:dyDescent="0.3">
      <c r="G259" s="68"/>
      <c r="I259" s="96"/>
      <c r="J259" s="89"/>
      <c r="K259" s="89"/>
      <c r="L259" s="89"/>
      <c r="AH259" s="90"/>
      <c r="AI259" s="90"/>
    </row>
    <row r="260" spans="7:35" ht="15.75" thickBot="1" x14ac:dyDescent="0.3">
      <c r="G260" s="68"/>
      <c r="I260" s="96"/>
      <c r="J260" s="89"/>
      <c r="K260" s="89"/>
      <c r="L260" s="89"/>
      <c r="AH260" s="90"/>
      <c r="AI260" s="90"/>
    </row>
    <row r="261" spans="7:35" ht="15.75" thickBot="1" x14ac:dyDescent="0.3">
      <c r="G261" s="68"/>
      <c r="I261" s="96"/>
      <c r="J261" s="89"/>
      <c r="K261" s="89"/>
      <c r="L261" s="89"/>
      <c r="AH261" s="90"/>
      <c r="AI261" s="90"/>
    </row>
    <row r="262" spans="7:35" ht="15.75" thickBot="1" x14ac:dyDescent="0.3">
      <c r="G262" s="68"/>
      <c r="I262" s="96"/>
      <c r="J262" s="89"/>
      <c r="K262" s="89"/>
      <c r="L262" s="89"/>
      <c r="AH262" s="90"/>
      <c r="AI262" s="90"/>
    </row>
    <row r="263" spans="7:35" ht="15.75" thickBot="1" x14ac:dyDescent="0.3">
      <c r="G263" s="68"/>
      <c r="I263" s="96"/>
      <c r="J263" s="89"/>
      <c r="K263" s="89"/>
      <c r="L263" s="89"/>
      <c r="AH263" s="90"/>
      <c r="AI263" s="90"/>
    </row>
    <row r="264" spans="7:35" ht="15.75" thickBot="1" x14ac:dyDescent="0.3">
      <c r="G264" s="68"/>
      <c r="I264" s="96"/>
      <c r="J264" s="89"/>
      <c r="K264" s="89"/>
      <c r="L264" s="89"/>
      <c r="AH264" s="90"/>
      <c r="AI264" s="90"/>
    </row>
    <row r="265" spans="7:35" ht="15.75" thickBot="1" x14ac:dyDescent="0.3">
      <c r="G265" s="68"/>
      <c r="I265" s="96"/>
      <c r="J265" s="89"/>
      <c r="K265" s="89"/>
      <c r="L265" s="89"/>
      <c r="AH265" s="90"/>
      <c r="AI265" s="90"/>
    </row>
    <row r="266" spans="7:35" ht="15.75" thickBot="1" x14ac:dyDescent="0.3">
      <c r="G266" s="68"/>
      <c r="I266" s="96"/>
      <c r="J266" s="89"/>
      <c r="K266" s="89"/>
      <c r="L266" s="89"/>
      <c r="AH266" s="90"/>
      <c r="AI266" s="90"/>
    </row>
    <row r="267" spans="7:35" ht="15.75" thickBot="1" x14ac:dyDescent="0.3">
      <c r="G267" s="68"/>
      <c r="I267" s="96"/>
      <c r="J267" s="89"/>
      <c r="K267" s="89"/>
      <c r="L267" s="89"/>
      <c r="AH267" s="90"/>
      <c r="AI267" s="90"/>
    </row>
    <row r="268" spans="7:35" ht="15.75" thickBot="1" x14ac:dyDescent="0.3">
      <c r="G268" s="68"/>
      <c r="I268" s="96"/>
      <c r="J268" s="89"/>
      <c r="K268" s="89"/>
      <c r="L268" s="89"/>
      <c r="AH268" s="90"/>
      <c r="AI268" s="90"/>
    </row>
    <row r="269" spans="7:35" ht="15.75" thickBot="1" x14ac:dyDescent="0.3">
      <c r="G269" s="68"/>
      <c r="I269" s="96"/>
      <c r="J269" s="89"/>
      <c r="K269" s="89"/>
      <c r="L269" s="89"/>
      <c r="AH269" s="90"/>
      <c r="AI269" s="90"/>
    </row>
    <row r="270" spans="7:35" ht="15.75" thickBot="1" x14ac:dyDescent="0.3">
      <c r="G270" s="68"/>
      <c r="I270" s="96"/>
      <c r="J270" s="89"/>
      <c r="K270" s="89"/>
      <c r="L270" s="89"/>
      <c r="AH270" s="90"/>
      <c r="AI270" s="90"/>
    </row>
    <row r="271" spans="7:35" ht="15.75" thickBot="1" x14ac:dyDescent="0.3">
      <c r="G271" s="68"/>
      <c r="I271" s="96"/>
      <c r="J271" s="89"/>
      <c r="K271" s="89"/>
      <c r="L271" s="89"/>
      <c r="AH271" s="90"/>
      <c r="AI271" s="90"/>
    </row>
    <row r="272" spans="7:35" ht="15.75" thickBot="1" x14ac:dyDescent="0.3">
      <c r="G272" s="68"/>
      <c r="I272" s="96"/>
      <c r="J272" s="89"/>
      <c r="K272" s="89"/>
      <c r="L272" s="89"/>
      <c r="AH272" s="90"/>
      <c r="AI272" s="90"/>
    </row>
    <row r="273" spans="7:35" ht="15.75" thickBot="1" x14ac:dyDescent="0.3">
      <c r="G273" s="68"/>
      <c r="I273" s="96"/>
      <c r="J273" s="89"/>
      <c r="K273" s="89"/>
      <c r="L273" s="89"/>
      <c r="AH273" s="90"/>
      <c r="AI273" s="90"/>
    </row>
    <row r="274" spans="7:35" ht="15.75" thickBot="1" x14ac:dyDescent="0.3">
      <c r="G274" s="68"/>
      <c r="I274" s="96"/>
      <c r="J274" s="89"/>
      <c r="K274" s="89"/>
      <c r="L274" s="89"/>
      <c r="AH274" s="90"/>
      <c r="AI274" s="90"/>
    </row>
    <row r="275" spans="7:35" ht="15.75" thickBot="1" x14ac:dyDescent="0.3">
      <c r="G275" s="68"/>
      <c r="I275" s="96"/>
      <c r="J275" s="89"/>
      <c r="K275" s="89"/>
      <c r="L275" s="89"/>
      <c r="AH275" s="90"/>
      <c r="AI275" s="90"/>
    </row>
    <row r="276" spans="7:35" ht="15.75" thickBot="1" x14ac:dyDescent="0.3">
      <c r="G276" s="68"/>
      <c r="I276" s="96"/>
      <c r="J276" s="89"/>
      <c r="K276" s="89"/>
      <c r="L276" s="89"/>
      <c r="AH276" s="90"/>
      <c r="AI276" s="90"/>
    </row>
    <row r="277" spans="7:35" ht="15.75" thickBot="1" x14ac:dyDescent="0.3">
      <c r="G277" s="68"/>
      <c r="I277" s="96"/>
      <c r="J277" s="89"/>
      <c r="K277" s="89"/>
      <c r="L277" s="89"/>
      <c r="AH277" s="90"/>
      <c r="AI277" s="90"/>
    </row>
    <row r="278" spans="7:35" ht="15.75" thickBot="1" x14ac:dyDescent="0.3">
      <c r="G278" s="68"/>
      <c r="I278" s="96"/>
      <c r="J278" s="89"/>
      <c r="K278" s="89"/>
      <c r="L278" s="89"/>
      <c r="AH278" s="90"/>
      <c r="AI278" s="90"/>
    </row>
    <row r="279" spans="7:35" ht="15.75" thickBot="1" x14ac:dyDescent="0.3">
      <c r="G279" s="68"/>
      <c r="I279" s="96"/>
      <c r="J279" s="89"/>
      <c r="K279" s="89"/>
      <c r="L279" s="89"/>
      <c r="AH279" s="90"/>
      <c r="AI279" s="90"/>
    </row>
    <row r="280" spans="7:35" ht="15.75" thickBot="1" x14ac:dyDescent="0.3">
      <c r="G280" s="68"/>
      <c r="I280" s="96"/>
      <c r="J280" s="89"/>
      <c r="K280" s="89"/>
      <c r="L280" s="89"/>
      <c r="AH280" s="90"/>
      <c r="AI280" s="90"/>
    </row>
    <row r="281" spans="7:35" ht="15.75" thickBot="1" x14ac:dyDescent="0.3">
      <c r="G281" s="68"/>
      <c r="I281" s="96"/>
      <c r="J281" s="89"/>
      <c r="K281" s="89"/>
      <c r="L281" s="89"/>
      <c r="AH281" s="90"/>
      <c r="AI281" s="90"/>
    </row>
    <row r="282" spans="7:35" ht="15.75" thickBot="1" x14ac:dyDescent="0.3">
      <c r="G282" s="68"/>
      <c r="I282" s="96"/>
      <c r="J282" s="89"/>
      <c r="K282" s="89"/>
      <c r="L282" s="89"/>
      <c r="AH282" s="90"/>
      <c r="AI282" s="90"/>
    </row>
    <row r="283" spans="7:35" ht="15.75" thickBot="1" x14ac:dyDescent="0.3">
      <c r="G283" s="68"/>
      <c r="I283" s="96"/>
      <c r="J283" s="89"/>
      <c r="K283" s="89"/>
      <c r="L283" s="89"/>
      <c r="AH283" s="90"/>
      <c r="AI283" s="90"/>
    </row>
    <row r="284" spans="7:35" ht="15.75" thickBot="1" x14ac:dyDescent="0.3">
      <c r="G284" s="68"/>
      <c r="I284" s="96"/>
      <c r="J284" s="89"/>
      <c r="K284" s="89"/>
      <c r="L284" s="89"/>
      <c r="AH284" s="90"/>
      <c r="AI284" s="90"/>
    </row>
    <row r="285" spans="7:35" ht="15.75" thickBot="1" x14ac:dyDescent="0.3">
      <c r="G285" s="68"/>
      <c r="I285" s="96"/>
      <c r="J285" s="89"/>
      <c r="K285" s="89"/>
      <c r="L285" s="89"/>
      <c r="AH285" s="90"/>
      <c r="AI285" s="90"/>
    </row>
    <row r="286" spans="7:35" ht="15.75" thickBot="1" x14ac:dyDescent="0.3">
      <c r="G286" s="68"/>
      <c r="I286" s="96"/>
      <c r="J286" s="89"/>
      <c r="K286" s="89"/>
      <c r="L286" s="89"/>
      <c r="AH286" s="90"/>
      <c r="AI286" s="90"/>
    </row>
    <row r="287" spans="7:35" ht="15.75" thickBot="1" x14ac:dyDescent="0.3">
      <c r="G287" s="68"/>
      <c r="I287" s="96"/>
      <c r="J287" s="89"/>
      <c r="K287" s="89"/>
      <c r="L287" s="89"/>
      <c r="AH287" s="90"/>
      <c r="AI287" s="90"/>
    </row>
    <row r="288" spans="7:35" ht="15.75" thickBot="1" x14ac:dyDescent="0.3">
      <c r="G288" s="68"/>
      <c r="I288" s="96"/>
      <c r="J288" s="89"/>
      <c r="K288" s="89"/>
      <c r="L288" s="89"/>
      <c r="AH288" s="90"/>
      <c r="AI288" s="90"/>
    </row>
    <row r="289" spans="7:35" ht="15.75" thickBot="1" x14ac:dyDescent="0.3">
      <c r="G289" s="68"/>
      <c r="I289" s="96"/>
      <c r="J289" s="89"/>
      <c r="K289" s="89"/>
      <c r="L289" s="89"/>
      <c r="AH289" s="90"/>
      <c r="AI289" s="90"/>
    </row>
    <row r="290" spans="7:35" ht="15.75" thickBot="1" x14ac:dyDescent="0.3">
      <c r="G290" s="68"/>
      <c r="I290" s="96"/>
      <c r="J290" s="89"/>
      <c r="K290" s="89"/>
      <c r="L290" s="89"/>
      <c r="AH290" s="90"/>
      <c r="AI290" s="90"/>
    </row>
    <row r="291" spans="7:35" ht="15.75" thickBot="1" x14ac:dyDescent="0.3">
      <c r="G291" s="68"/>
      <c r="I291" s="96"/>
      <c r="J291" s="89"/>
      <c r="K291" s="89"/>
      <c r="L291" s="89"/>
      <c r="AH291" s="90"/>
      <c r="AI291" s="90"/>
    </row>
    <row r="292" spans="7:35" ht="15.75" thickBot="1" x14ac:dyDescent="0.3">
      <c r="G292" s="68"/>
      <c r="I292" s="96"/>
      <c r="J292" s="89"/>
      <c r="K292" s="89"/>
      <c r="L292" s="89"/>
      <c r="AH292" s="90"/>
      <c r="AI292" s="90"/>
    </row>
    <row r="293" spans="7:35" ht="15.75" thickBot="1" x14ac:dyDescent="0.3">
      <c r="G293" s="68"/>
      <c r="I293" s="96"/>
      <c r="J293" s="89"/>
      <c r="K293" s="89"/>
      <c r="L293" s="89"/>
      <c r="AH293" s="90"/>
      <c r="AI293" s="90"/>
    </row>
    <row r="294" spans="7:35" ht="15.75" thickBot="1" x14ac:dyDescent="0.3">
      <c r="G294" s="68"/>
      <c r="I294" s="96"/>
      <c r="J294" s="89"/>
      <c r="K294" s="89"/>
      <c r="L294" s="89"/>
      <c r="AH294" s="90"/>
      <c r="AI294" s="90"/>
    </row>
    <row r="295" spans="7:35" ht="15.75" thickBot="1" x14ac:dyDescent="0.3">
      <c r="G295" s="68"/>
      <c r="I295" s="96"/>
      <c r="J295" s="89"/>
      <c r="K295" s="89"/>
      <c r="L295" s="89"/>
      <c r="AH295" s="90"/>
      <c r="AI295" s="90"/>
    </row>
    <row r="296" spans="7:35" ht="15.75" thickBot="1" x14ac:dyDescent="0.3">
      <c r="G296" s="68"/>
      <c r="I296" s="96"/>
      <c r="J296" s="89"/>
      <c r="K296" s="89"/>
      <c r="L296" s="89"/>
      <c r="AH296" s="90"/>
      <c r="AI296" s="90"/>
    </row>
    <row r="297" spans="7:35" ht="15.75" thickBot="1" x14ac:dyDescent="0.3">
      <c r="G297" s="68"/>
      <c r="I297" s="96"/>
      <c r="J297" s="89"/>
      <c r="K297" s="89"/>
      <c r="L297" s="89"/>
      <c r="AH297" s="90"/>
      <c r="AI297" s="90"/>
    </row>
    <row r="298" spans="7:35" ht="15.75" thickBot="1" x14ac:dyDescent="0.3">
      <c r="G298" s="68"/>
      <c r="I298" s="96"/>
      <c r="J298" s="89"/>
      <c r="K298" s="89"/>
      <c r="L298" s="89"/>
      <c r="AH298" s="90"/>
      <c r="AI298" s="90"/>
    </row>
    <row r="299" spans="7:35" ht="15.75" thickBot="1" x14ac:dyDescent="0.3">
      <c r="G299" s="68"/>
      <c r="I299" s="96"/>
      <c r="J299" s="89"/>
      <c r="K299" s="89"/>
      <c r="L299" s="89"/>
      <c r="AH299" s="90"/>
      <c r="AI299" s="90"/>
    </row>
    <row r="300" spans="7:35" ht="15.75" thickBot="1" x14ac:dyDescent="0.3">
      <c r="G300" s="68"/>
      <c r="I300" s="96"/>
      <c r="J300" s="89"/>
      <c r="K300" s="89"/>
      <c r="L300" s="89"/>
      <c r="AH300" s="90"/>
      <c r="AI300" s="90"/>
    </row>
    <row r="301" spans="7:35" ht="15.75" thickBot="1" x14ac:dyDescent="0.3">
      <c r="G301" s="68"/>
      <c r="I301" s="96"/>
      <c r="J301" s="89"/>
      <c r="K301" s="89"/>
      <c r="L301" s="89"/>
      <c r="AH301" s="90"/>
      <c r="AI301" s="90"/>
    </row>
    <row r="302" spans="7:35" ht="15.75" thickBot="1" x14ac:dyDescent="0.3">
      <c r="G302" s="68"/>
      <c r="I302" s="96"/>
      <c r="J302" s="89"/>
      <c r="K302" s="89"/>
      <c r="L302" s="89"/>
      <c r="AH302" s="90"/>
      <c r="AI302" s="90"/>
    </row>
    <row r="303" spans="7:35" ht="15.75" thickBot="1" x14ac:dyDescent="0.3">
      <c r="G303" s="68"/>
      <c r="I303" s="96"/>
      <c r="J303" s="89"/>
      <c r="K303" s="89"/>
      <c r="L303" s="89"/>
      <c r="AH303" s="90"/>
      <c r="AI303" s="90"/>
    </row>
    <row r="304" spans="7:35" ht="15.75" thickBot="1" x14ac:dyDescent="0.3">
      <c r="G304" s="68"/>
      <c r="I304" s="96"/>
      <c r="J304" s="89"/>
      <c r="K304" s="89"/>
      <c r="L304" s="89"/>
      <c r="AH304" s="90"/>
      <c r="AI304" s="90"/>
    </row>
    <row r="305" spans="7:35" ht="15.75" thickBot="1" x14ac:dyDescent="0.3">
      <c r="G305" s="68"/>
      <c r="I305" s="96"/>
      <c r="J305" s="89"/>
      <c r="K305" s="89"/>
      <c r="L305" s="89"/>
      <c r="AH305" s="90"/>
      <c r="AI305" s="90"/>
    </row>
    <row r="306" spans="7:35" ht="15.75" thickBot="1" x14ac:dyDescent="0.3">
      <c r="G306" s="68"/>
      <c r="I306" s="96"/>
      <c r="J306" s="89"/>
      <c r="K306" s="89"/>
      <c r="L306" s="89"/>
      <c r="AH306" s="90"/>
      <c r="AI306" s="90"/>
    </row>
    <row r="307" spans="7:35" ht="15.75" thickBot="1" x14ac:dyDescent="0.3">
      <c r="G307" s="68"/>
      <c r="I307" s="96"/>
      <c r="J307" s="89"/>
      <c r="K307" s="89"/>
      <c r="L307" s="89"/>
      <c r="AH307" s="90"/>
      <c r="AI307" s="90"/>
    </row>
    <row r="308" spans="7:35" ht="15.75" thickBot="1" x14ac:dyDescent="0.3">
      <c r="G308" s="68"/>
      <c r="I308" s="96"/>
      <c r="J308" s="89"/>
      <c r="K308" s="89"/>
      <c r="L308" s="89"/>
      <c r="AH308" s="90"/>
      <c r="AI308" s="90"/>
    </row>
    <row r="309" spans="7:35" ht="15.75" thickBot="1" x14ac:dyDescent="0.3">
      <c r="G309" s="68"/>
      <c r="I309" s="96"/>
      <c r="J309" s="89"/>
      <c r="K309" s="89"/>
      <c r="L309" s="89"/>
      <c r="AH309" s="90"/>
      <c r="AI309" s="90"/>
    </row>
    <row r="310" spans="7:35" ht="15.75" thickBot="1" x14ac:dyDescent="0.3">
      <c r="G310" s="68"/>
      <c r="I310" s="96"/>
      <c r="J310" s="89"/>
      <c r="K310" s="89"/>
      <c r="L310" s="89"/>
      <c r="AH310" s="90"/>
      <c r="AI310" s="90"/>
    </row>
    <row r="311" spans="7:35" ht="15.75" thickBot="1" x14ac:dyDescent="0.3">
      <c r="G311" s="68"/>
      <c r="I311" s="96"/>
      <c r="J311" s="89"/>
      <c r="K311" s="89"/>
      <c r="L311" s="89"/>
      <c r="AH311" s="90"/>
      <c r="AI311" s="90"/>
    </row>
    <row r="312" spans="7:35" ht="15.75" thickBot="1" x14ac:dyDescent="0.3">
      <c r="G312" s="68"/>
      <c r="I312" s="96"/>
      <c r="J312" s="89"/>
      <c r="K312" s="89"/>
      <c r="L312" s="89"/>
      <c r="AH312" s="90"/>
      <c r="AI312" s="90"/>
    </row>
    <row r="313" spans="7:35" ht="15.75" thickBot="1" x14ac:dyDescent="0.3">
      <c r="G313" s="68"/>
      <c r="I313" s="96"/>
      <c r="J313" s="89"/>
      <c r="K313" s="89"/>
      <c r="L313" s="89"/>
      <c r="AH313" s="90"/>
      <c r="AI313" s="90"/>
    </row>
    <row r="314" spans="7:35" ht="15.75" thickBot="1" x14ac:dyDescent="0.3">
      <c r="G314" s="68"/>
      <c r="I314" s="96"/>
      <c r="J314" s="89"/>
      <c r="K314" s="89"/>
      <c r="L314" s="89"/>
      <c r="AH314" s="90"/>
      <c r="AI314" s="90"/>
    </row>
    <row r="315" spans="7:35" ht="15.75" thickBot="1" x14ac:dyDescent="0.3">
      <c r="G315" s="68"/>
      <c r="I315" s="96"/>
      <c r="J315" s="89"/>
      <c r="K315" s="89"/>
      <c r="L315" s="89"/>
      <c r="AH315" s="90"/>
      <c r="AI315" s="90"/>
    </row>
    <row r="316" spans="7:35" ht="15.75" thickBot="1" x14ac:dyDescent="0.3">
      <c r="G316" s="68"/>
      <c r="I316" s="96"/>
      <c r="J316" s="89"/>
      <c r="K316" s="89"/>
      <c r="L316" s="89"/>
      <c r="AH316" s="90"/>
      <c r="AI316" s="90"/>
    </row>
    <row r="317" spans="7:35" x14ac:dyDescent="0.25">
      <c r="G317" s="68"/>
      <c r="I317" s="96"/>
      <c r="J317" s="89"/>
      <c r="K317" s="89"/>
      <c r="L317" s="89"/>
      <c r="AH317" s="90"/>
      <c r="AI317" s="90"/>
    </row>
    <row r="318" spans="7:35" x14ac:dyDescent="0.25">
      <c r="G318" s="68"/>
      <c r="J318" s="89"/>
      <c r="K318" s="89"/>
      <c r="L318" s="89"/>
      <c r="AH318" s="90"/>
      <c r="AI318" s="90"/>
    </row>
    <row r="319" spans="7:35" x14ac:dyDescent="0.25">
      <c r="G319" s="68"/>
      <c r="J319" s="89"/>
      <c r="K319" s="89"/>
      <c r="L319" s="89"/>
      <c r="AH319" s="90"/>
      <c r="AI319" s="90"/>
    </row>
    <row r="320" spans="7:35" x14ac:dyDescent="0.25">
      <c r="G320" s="68"/>
      <c r="J320" s="89"/>
      <c r="K320" s="89"/>
      <c r="L320" s="89"/>
      <c r="AH320" s="90"/>
      <c r="AI320" s="90"/>
    </row>
    <row r="321" spans="7:35" x14ac:dyDescent="0.25">
      <c r="G321" s="68"/>
      <c r="J321" s="89"/>
      <c r="K321" s="89"/>
      <c r="L321" s="89"/>
      <c r="AH321" s="90"/>
      <c r="AI321" s="90"/>
    </row>
    <row r="322" spans="7:35" x14ac:dyDescent="0.25">
      <c r="G322" s="68"/>
      <c r="J322" s="89"/>
      <c r="K322" s="89"/>
      <c r="L322" s="89"/>
      <c r="AH322" s="90"/>
      <c r="AI322" s="90"/>
    </row>
    <row r="323" spans="7:35" x14ac:dyDescent="0.25">
      <c r="G323" s="68"/>
      <c r="J323" s="89"/>
      <c r="K323" s="89"/>
      <c r="L323" s="89"/>
      <c r="AH323" s="90"/>
      <c r="AI323" s="90"/>
    </row>
    <row r="324" spans="7:35" x14ac:dyDescent="0.25">
      <c r="G324" s="68"/>
      <c r="J324" s="89"/>
      <c r="K324" s="89"/>
      <c r="L324" s="89"/>
      <c r="AH324" s="90"/>
      <c r="AI324" s="90"/>
    </row>
    <row r="325" spans="7:35" x14ac:dyDescent="0.25">
      <c r="G325" s="68"/>
      <c r="J325" s="89"/>
      <c r="K325" s="89"/>
      <c r="L325" s="89"/>
      <c r="AH325" s="90"/>
      <c r="AI325" s="90"/>
    </row>
    <row r="326" spans="7:35" x14ac:dyDescent="0.25">
      <c r="G326" s="68"/>
      <c r="J326" s="89"/>
      <c r="K326" s="89"/>
      <c r="L326" s="89"/>
      <c r="AH326" s="90"/>
      <c r="AI326" s="90"/>
    </row>
    <row r="327" spans="7:35" x14ac:dyDescent="0.25">
      <c r="G327" s="68"/>
      <c r="J327" s="89"/>
      <c r="K327" s="89"/>
      <c r="L327" s="89"/>
      <c r="AH327" s="90"/>
      <c r="AI327" s="90"/>
    </row>
    <row r="328" spans="7:35" x14ac:dyDescent="0.25">
      <c r="G328" s="68"/>
      <c r="J328" s="89"/>
      <c r="K328" s="89"/>
      <c r="L328" s="89"/>
      <c r="AH328" s="90"/>
      <c r="AI328" s="90"/>
    </row>
    <row r="329" spans="7:35" x14ac:dyDescent="0.25">
      <c r="G329" s="68"/>
      <c r="J329" s="89"/>
      <c r="K329" s="89"/>
      <c r="L329" s="89"/>
      <c r="AH329" s="90"/>
      <c r="AI329" s="90"/>
    </row>
    <row r="330" spans="7:35" x14ac:dyDescent="0.25">
      <c r="G330" s="68"/>
      <c r="J330" s="89"/>
      <c r="K330" s="89"/>
      <c r="L330" s="89"/>
      <c r="AH330" s="90"/>
      <c r="AI330" s="90"/>
    </row>
    <row r="331" spans="7:35" x14ac:dyDescent="0.25">
      <c r="G331" s="68"/>
      <c r="J331" s="89"/>
      <c r="K331" s="89"/>
      <c r="L331" s="89"/>
      <c r="AH331" s="90"/>
      <c r="AI331" s="90"/>
    </row>
    <row r="332" spans="7:35" x14ac:dyDescent="0.25">
      <c r="G332" s="68"/>
      <c r="J332" s="89"/>
      <c r="K332" s="89"/>
      <c r="L332" s="89"/>
      <c r="AH332" s="90"/>
      <c r="AI332" s="90"/>
    </row>
    <row r="333" spans="7:35" x14ac:dyDescent="0.25">
      <c r="G333" s="68"/>
      <c r="J333" s="89"/>
      <c r="K333" s="89"/>
      <c r="L333" s="89"/>
      <c r="AH333" s="90"/>
      <c r="AI333" s="90"/>
    </row>
    <row r="334" spans="7:35" x14ac:dyDescent="0.25">
      <c r="G334" s="68"/>
      <c r="J334" s="89"/>
      <c r="K334" s="89"/>
      <c r="L334" s="89"/>
      <c r="AH334" s="90"/>
      <c r="AI334" s="90"/>
    </row>
    <row r="335" spans="7:35" x14ac:dyDescent="0.25">
      <c r="G335" s="68"/>
      <c r="J335" s="89"/>
      <c r="K335" s="89"/>
      <c r="L335" s="89"/>
      <c r="AH335" s="90"/>
      <c r="AI335" s="90"/>
    </row>
    <row r="336" spans="7:35" x14ac:dyDescent="0.25">
      <c r="G336" s="68"/>
      <c r="J336" s="89"/>
      <c r="K336" s="89"/>
      <c r="L336" s="89"/>
      <c r="AH336" s="90"/>
      <c r="AI336" s="90"/>
    </row>
    <row r="337" spans="7:35" x14ac:dyDescent="0.25">
      <c r="G337" s="68"/>
      <c r="J337" s="89"/>
      <c r="K337" s="89"/>
      <c r="L337" s="89"/>
      <c r="AH337" s="90"/>
      <c r="AI337" s="90"/>
    </row>
    <row r="338" spans="7:35" x14ac:dyDescent="0.25">
      <c r="G338" s="68"/>
      <c r="J338" s="89"/>
      <c r="K338" s="89"/>
      <c r="L338" s="89"/>
      <c r="AH338" s="90"/>
      <c r="AI338" s="90"/>
    </row>
    <row r="339" spans="7:35" x14ac:dyDescent="0.25">
      <c r="G339" s="68"/>
      <c r="J339" s="89"/>
      <c r="K339" s="89"/>
      <c r="L339" s="89"/>
      <c r="AH339" s="90"/>
      <c r="AI339" s="90"/>
    </row>
    <row r="340" spans="7:35" x14ac:dyDescent="0.25">
      <c r="G340" s="68"/>
      <c r="J340" s="89"/>
      <c r="K340" s="89"/>
      <c r="L340" s="89"/>
      <c r="AH340" s="90"/>
      <c r="AI340" s="90"/>
    </row>
    <row r="341" spans="7:35" x14ac:dyDescent="0.25">
      <c r="G341" s="68"/>
      <c r="J341" s="89"/>
      <c r="K341" s="89"/>
      <c r="L341" s="89"/>
      <c r="AH341" s="90"/>
      <c r="AI341" s="90"/>
    </row>
    <row r="342" spans="7:35" x14ac:dyDescent="0.25">
      <c r="G342" s="68"/>
      <c r="J342" s="89"/>
      <c r="K342" s="89"/>
      <c r="L342" s="89"/>
      <c r="AH342" s="90"/>
      <c r="AI342" s="90"/>
    </row>
    <row r="343" spans="7:35" x14ac:dyDescent="0.25">
      <c r="G343" s="68"/>
      <c r="L343" s="89"/>
      <c r="AH343" s="90"/>
      <c r="AI343" s="90"/>
    </row>
    <row r="344" spans="7:35" x14ac:dyDescent="0.25">
      <c r="G344" s="68"/>
      <c r="L344" s="89"/>
      <c r="AH344" s="90"/>
      <c r="AI344" s="90"/>
    </row>
    <row r="345" spans="7:35" x14ac:dyDescent="0.25">
      <c r="G345" s="68"/>
      <c r="L345" s="89"/>
      <c r="AH345" s="90"/>
      <c r="AI345" s="90"/>
    </row>
    <row r="346" spans="7:35" x14ac:dyDescent="0.25">
      <c r="G346" s="68"/>
      <c r="L346" s="89"/>
      <c r="AH346" s="90"/>
      <c r="AI346" s="90"/>
    </row>
    <row r="347" spans="7:35" x14ac:dyDescent="0.25">
      <c r="G347" s="68"/>
      <c r="L347" s="89"/>
      <c r="AH347" s="90"/>
      <c r="AI347" s="90"/>
    </row>
    <row r="348" spans="7:35" x14ac:dyDescent="0.25">
      <c r="G348" s="68"/>
      <c r="L348" s="89"/>
      <c r="AH348" s="90"/>
      <c r="AI348" s="90"/>
    </row>
    <row r="349" spans="7:35" x14ac:dyDescent="0.25">
      <c r="G349" s="68"/>
      <c r="L349" s="89"/>
      <c r="AH349" s="90"/>
      <c r="AI349" s="90"/>
    </row>
    <row r="350" spans="7:35" x14ac:dyDescent="0.25">
      <c r="G350" s="68"/>
      <c r="L350" s="89"/>
      <c r="AH350" s="90"/>
      <c r="AI350" s="90"/>
    </row>
    <row r="351" spans="7:35" x14ac:dyDescent="0.25">
      <c r="G351" s="68"/>
      <c r="L351" s="89"/>
      <c r="AH351" s="90"/>
      <c r="AI351" s="90"/>
    </row>
    <row r="352" spans="7:35" x14ac:dyDescent="0.25">
      <c r="G352" s="68"/>
      <c r="L352" s="89"/>
      <c r="AH352" s="90"/>
      <c r="AI352" s="90"/>
    </row>
    <row r="353" spans="7:35" x14ac:dyDescent="0.25">
      <c r="G353" s="68"/>
      <c r="L353" s="89"/>
      <c r="AH353" s="90"/>
      <c r="AI353" s="90"/>
    </row>
    <row r="354" spans="7:35" x14ac:dyDescent="0.25">
      <c r="G354" s="68"/>
      <c r="L354" s="89"/>
      <c r="AH354" s="90"/>
      <c r="AI354" s="90"/>
    </row>
    <row r="355" spans="7:35" x14ac:dyDescent="0.25">
      <c r="G355" s="68"/>
      <c r="L355" s="89"/>
      <c r="AH355" s="90"/>
      <c r="AI355" s="90"/>
    </row>
    <row r="356" spans="7:35" x14ac:dyDescent="0.25">
      <c r="G356" s="68"/>
      <c r="L356" s="89"/>
      <c r="AH356" s="90"/>
      <c r="AI356" s="90"/>
    </row>
    <row r="357" spans="7:35" x14ac:dyDescent="0.25">
      <c r="G357" s="68"/>
      <c r="L357" s="89"/>
      <c r="AH357" s="90"/>
      <c r="AI357" s="90"/>
    </row>
    <row r="358" spans="7:35" x14ac:dyDescent="0.25">
      <c r="G358" s="68"/>
      <c r="L358" s="89"/>
      <c r="AH358" s="90"/>
      <c r="AI358" s="90"/>
    </row>
    <row r="359" spans="7:35" x14ac:dyDescent="0.25">
      <c r="G359" s="68"/>
      <c r="L359" s="89"/>
      <c r="AH359" s="90"/>
      <c r="AI359" s="90"/>
    </row>
    <row r="360" spans="7:35" x14ac:dyDescent="0.25">
      <c r="G360" s="68"/>
      <c r="L360" s="89"/>
      <c r="AH360" s="90"/>
      <c r="AI360" s="90"/>
    </row>
    <row r="361" spans="7:35" x14ac:dyDescent="0.25">
      <c r="G361" s="68"/>
      <c r="L361" s="89"/>
      <c r="AH361" s="90"/>
      <c r="AI361" s="90"/>
    </row>
    <row r="362" spans="7:35" x14ac:dyDescent="0.25">
      <c r="G362" s="68"/>
      <c r="L362" s="89"/>
      <c r="AH362" s="90"/>
      <c r="AI362" s="90"/>
    </row>
    <row r="363" spans="7:35" x14ac:dyDescent="0.25">
      <c r="G363" s="68"/>
      <c r="L363" s="89"/>
      <c r="AH363" s="90"/>
      <c r="AI363" s="90"/>
    </row>
    <row r="364" spans="7:35" x14ac:dyDescent="0.25">
      <c r="G364" s="68"/>
      <c r="L364" s="89"/>
      <c r="AH364" s="90"/>
      <c r="AI364" s="90"/>
    </row>
    <row r="365" spans="7:35" x14ac:dyDescent="0.25">
      <c r="G365" s="68"/>
      <c r="L365" s="89"/>
      <c r="AH365" s="90"/>
      <c r="AI365" s="90"/>
    </row>
    <row r="366" spans="7:35" x14ac:dyDescent="0.25">
      <c r="G366" s="68"/>
      <c r="L366" s="89"/>
      <c r="AH366" s="90"/>
      <c r="AI366" s="90"/>
    </row>
    <row r="367" spans="7:35" x14ac:dyDescent="0.25">
      <c r="G367" s="68"/>
      <c r="L367" s="89"/>
      <c r="AH367" s="90"/>
      <c r="AI367" s="90"/>
    </row>
    <row r="368" spans="7:35" x14ac:dyDescent="0.25">
      <c r="G368" s="68"/>
      <c r="L368" s="89"/>
      <c r="AH368" s="90"/>
      <c r="AI368" s="90"/>
    </row>
    <row r="369" spans="7:35" x14ac:dyDescent="0.25">
      <c r="G369" s="68"/>
      <c r="L369" s="89"/>
      <c r="AH369" s="90"/>
      <c r="AI369" s="90"/>
    </row>
    <row r="370" spans="7:35" x14ac:dyDescent="0.25">
      <c r="G370" s="68"/>
      <c r="L370" s="89"/>
      <c r="AH370" s="90"/>
      <c r="AI370" s="90"/>
    </row>
    <row r="371" spans="7:35" x14ac:dyDescent="0.25">
      <c r="G371" s="68"/>
      <c r="L371" s="89"/>
      <c r="AH371" s="90"/>
      <c r="AI371" s="90"/>
    </row>
    <row r="372" spans="7:35" x14ac:dyDescent="0.25">
      <c r="G372" s="68"/>
      <c r="L372" s="89"/>
      <c r="AH372" s="90"/>
      <c r="AI372" s="90"/>
    </row>
    <row r="373" spans="7:35" x14ac:dyDescent="0.25">
      <c r="G373" s="68"/>
      <c r="L373" s="89"/>
      <c r="AH373" s="90"/>
      <c r="AI373" s="90"/>
    </row>
    <row r="374" spans="7:35" x14ac:dyDescent="0.25">
      <c r="G374" s="68"/>
      <c r="L374" s="89"/>
      <c r="AH374" s="90"/>
      <c r="AI374" s="90"/>
    </row>
    <row r="375" spans="7:35" x14ac:dyDescent="0.25">
      <c r="G375" s="68"/>
      <c r="L375" s="89"/>
      <c r="AH375" s="90"/>
      <c r="AI375" s="90"/>
    </row>
    <row r="376" spans="7:35" x14ac:dyDescent="0.25">
      <c r="G376" s="68"/>
      <c r="L376" s="89"/>
      <c r="AH376" s="90"/>
      <c r="AI376" s="90"/>
    </row>
    <row r="377" spans="7:35" x14ac:dyDescent="0.25">
      <c r="G377" s="68"/>
      <c r="L377" s="89"/>
      <c r="AH377" s="90"/>
      <c r="AI377" s="90"/>
    </row>
    <row r="378" spans="7:35" x14ac:dyDescent="0.25">
      <c r="G378" s="68"/>
      <c r="L378" s="89"/>
      <c r="AH378" s="90"/>
      <c r="AI378" s="90"/>
    </row>
    <row r="379" spans="7:35" x14ac:dyDescent="0.25">
      <c r="G379" s="68"/>
      <c r="L379" s="89"/>
      <c r="AH379" s="90"/>
      <c r="AI379" s="90"/>
    </row>
    <row r="380" spans="7:35" x14ac:dyDescent="0.25">
      <c r="G380" s="68"/>
      <c r="L380" s="89"/>
      <c r="AH380" s="90"/>
      <c r="AI380" s="90"/>
    </row>
    <row r="381" spans="7:35" x14ac:dyDescent="0.25">
      <c r="G381" s="68"/>
      <c r="L381" s="89"/>
      <c r="AH381" s="90"/>
      <c r="AI381" s="90"/>
    </row>
    <row r="382" spans="7:35" x14ac:dyDescent="0.25">
      <c r="G382" s="68"/>
      <c r="L382" s="89"/>
      <c r="AH382" s="90"/>
      <c r="AI382" s="90"/>
    </row>
    <row r="383" spans="7:35" x14ac:dyDescent="0.25">
      <c r="G383" s="68"/>
      <c r="L383" s="89"/>
      <c r="AH383" s="90"/>
      <c r="AI383" s="90"/>
    </row>
    <row r="384" spans="7:35" x14ac:dyDescent="0.25">
      <c r="G384" s="68"/>
      <c r="L384" s="89"/>
      <c r="AH384" s="90"/>
      <c r="AI384" s="90"/>
    </row>
    <row r="385" spans="7:35" x14ac:dyDescent="0.25">
      <c r="G385" s="68"/>
      <c r="L385" s="89"/>
      <c r="AH385" s="90"/>
      <c r="AI385" s="90"/>
    </row>
    <row r="386" spans="7:35" x14ac:dyDescent="0.25">
      <c r="G386" s="68"/>
      <c r="L386" s="89"/>
      <c r="AH386" s="90"/>
      <c r="AI386" s="90"/>
    </row>
    <row r="387" spans="7:35" x14ac:dyDescent="0.25">
      <c r="G387" s="68"/>
      <c r="L387" s="89"/>
      <c r="AH387" s="90"/>
      <c r="AI387" s="90"/>
    </row>
    <row r="388" spans="7:35" x14ac:dyDescent="0.25">
      <c r="G388" s="68"/>
      <c r="L388" s="89"/>
      <c r="AH388" s="90"/>
      <c r="AI388" s="90"/>
    </row>
    <row r="389" spans="7:35" x14ac:dyDescent="0.25">
      <c r="G389" s="68"/>
      <c r="L389" s="89"/>
      <c r="AH389" s="90"/>
      <c r="AI389" s="90"/>
    </row>
    <row r="390" spans="7:35" x14ac:dyDescent="0.25">
      <c r="G390" s="68"/>
      <c r="L390" s="89"/>
      <c r="AH390" s="90"/>
      <c r="AI390" s="90"/>
    </row>
    <row r="391" spans="7:35" x14ac:dyDescent="0.25">
      <c r="G391" s="68"/>
      <c r="L391" s="89"/>
    </row>
    <row r="392" spans="7:35" x14ac:dyDescent="0.25">
      <c r="G392" s="68"/>
      <c r="L392" s="89"/>
    </row>
    <row r="393" spans="7:35" x14ac:dyDescent="0.25">
      <c r="G393" s="68"/>
      <c r="L393" s="89"/>
    </row>
    <row r="394" spans="7:35" x14ac:dyDescent="0.25">
      <c r="G394" s="68"/>
      <c r="L394" s="89"/>
    </row>
    <row r="395" spans="7:35" x14ac:dyDescent="0.25">
      <c r="G395" s="68"/>
      <c r="L395" s="89"/>
    </row>
    <row r="396" spans="7:35" x14ac:dyDescent="0.25">
      <c r="G396" s="68"/>
      <c r="L396" s="89"/>
    </row>
    <row r="397" spans="7:35" x14ac:dyDescent="0.25">
      <c r="G397" s="68"/>
      <c r="L397" s="89"/>
    </row>
    <row r="398" spans="7:35" x14ac:dyDescent="0.25">
      <c r="G398" s="68"/>
      <c r="L398" s="89"/>
    </row>
    <row r="399" spans="7:35" x14ac:dyDescent="0.25">
      <c r="G399" s="68"/>
      <c r="L399" s="89"/>
    </row>
    <row r="400" spans="7:35" x14ac:dyDescent="0.25">
      <c r="G400" s="68"/>
      <c r="L400" s="89"/>
    </row>
    <row r="401" spans="7:12" x14ac:dyDescent="0.25">
      <c r="G401" s="68"/>
      <c r="L401" s="89"/>
    </row>
    <row r="402" spans="7:12" x14ac:dyDescent="0.25">
      <c r="G402" s="68"/>
      <c r="L402" s="89"/>
    </row>
    <row r="403" spans="7:12" x14ac:dyDescent="0.25">
      <c r="G403" s="68"/>
      <c r="L403" s="89"/>
    </row>
    <row r="404" spans="7:12" x14ac:dyDescent="0.25">
      <c r="G404" s="68"/>
      <c r="L404" s="89"/>
    </row>
    <row r="405" spans="7:12" x14ac:dyDescent="0.25">
      <c r="G405" s="68"/>
      <c r="L405" s="89"/>
    </row>
    <row r="406" spans="7:12" x14ac:dyDescent="0.25">
      <c r="G406" s="68"/>
      <c r="L406" s="89"/>
    </row>
    <row r="407" spans="7:12" x14ac:dyDescent="0.25">
      <c r="G407" s="68"/>
      <c r="L407" s="89"/>
    </row>
    <row r="408" spans="7:12" x14ac:dyDescent="0.25">
      <c r="G408" s="68"/>
      <c r="L408" s="89"/>
    </row>
    <row r="409" spans="7:12" x14ac:dyDescent="0.25">
      <c r="G409" s="68"/>
      <c r="L409" s="89"/>
    </row>
    <row r="410" spans="7:12" x14ac:dyDescent="0.25">
      <c r="G410" s="68"/>
      <c r="L410" s="89"/>
    </row>
    <row r="411" spans="7:12" x14ac:dyDescent="0.25">
      <c r="G411" s="68"/>
      <c r="L411" s="89"/>
    </row>
    <row r="412" spans="7:12" x14ac:dyDescent="0.25">
      <c r="G412" s="68"/>
      <c r="L412" s="89"/>
    </row>
    <row r="413" spans="7:12" x14ac:dyDescent="0.25">
      <c r="G413" s="68"/>
      <c r="L413" s="89"/>
    </row>
    <row r="414" spans="7:12" x14ac:dyDescent="0.25">
      <c r="G414" s="68"/>
      <c r="L414" s="89"/>
    </row>
    <row r="415" spans="7:12" x14ac:dyDescent="0.25">
      <c r="G415" s="68"/>
      <c r="L415" s="89"/>
    </row>
    <row r="416" spans="7:12" x14ac:dyDescent="0.25">
      <c r="G416" s="68"/>
      <c r="L416" s="89"/>
    </row>
    <row r="417" spans="7:12" x14ac:dyDescent="0.25">
      <c r="G417" s="68"/>
      <c r="L417" s="89"/>
    </row>
    <row r="418" spans="7:12" x14ac:dyDescent="0.25">
      <c r="G418" s="68"/>
      <c r="L418" s="89"/>
    </row>
    <row r="419" spans="7:12" x14ac:dyDescent="0.25">
      <c r="G419" s="68"/>
      <c r="L419" s="89"/>
    </row>
    <row r="420" spans="7:12" x14ac:dyDescent="0.25">
      <c r="G420" s="68"/>
      <c r="L420" s="89"/>
    </row>
    <row r="421" spans="7:12" x14ac:dyDescent="0.25">
      <c r="G421" s="68"/>
      <c r="L421" s="89"/>
    </row>
    <row r="422" spans="7:12" x14ac:dyDescent="0.25">
      <c r="G422" s="68"/>
      <c r="L422" s="89"/>
    </row>
    <row r="423" spans="7:12" x14ac:dyDescent="0.25">
      <c r="G423" s="68"/>
      <c r="L423" s="89"/>
    </row>
    <row r="424" spans="7:12" x14ac:dyDescent="0.25">
      <c r="G424" s="68"/>
      <c r="L424" s="89"/>
    </row>
    <row r="425" spans="7:12" x14ac:dyDescent="0.25">
      <c r="G425" s="68"/>
      <c r="L425" s="89"/>
    </row>
    <row r="426" spans="7:12" x14ac:dyDescent="0.25">
      <c r="G426" s="68"/>
      <c r="L426" s="89"/>
    </row>
    <row r="427" spans="7:12" x14ac:dyDescent="0.25">
      <c r="G427" s="68"/>
      <c r="L427" s="89"/>
    </row>
    <row r="428" spans="7:12" x14ac:dyDescent="0.25">
      <c r="G428" s="68"/>
      <c r="L428" s="89"/>
    </row>
    <row r="429" spans="7:12" x14ac:dyDescent="0.25">
      <c r="G429" s="68"/>
      <c r="L429" s="89"/>
    </row>
    <row r="430" spans="7:12" x14ac:dyDescent="0.25">
      <c r="G430" s="68"/>
      <c r="L430" s="89"/>
    </row>
    <row r="431" spans="7:12" x14ac:dyDescent="0.25">
      <c r="G431" s="68"/>
      <c r="L431" s="89"/>
    </row>
    <row r="432" spans="7:12" x14ac:dyDescent="0.25">
      <c r="G432" s="68"/>
      <c r="L432" s="89"/>
    </row>
    <row r="433" spans="7:12" x14ac:dyDescent="0.25">
      <c r="G433" s="68"/>
      <c r="L433" s="89"/>
    </row>
    <row r="434" spans="7:12" x14ac:dyDescent="0.25">
      <c r="G434" s="68"/>
      <c r="L434" s="89"/>
    </row>
    <row r="435" spans="7:12" x14ac:dyDescent="0.25">
      <c r="G435" s="68"/>
      <c r="L435" s="89"/>
    </row>
    <row r="436" spans="7:12" x14ac:dyDescent="0.25">
      <c r="G436" s="68"/>
    </row>
    <row r="437" spans="7:12" x14ac:dyDescent="0.25">
      <c r="G437" s="68"/>
    </row>
    <row r="438" spans="7:12" x14ac:dyDescent="0.25">
      <c r="G438" s="68"/>
    </row>
    <row r="439" spans="7:12" x14ac:dyDescent="0.25">
      <c r="G439" s="68"/>
    </row>
    <row r="440" spans="7:12" x14ac:dyDescent="0.25">
      <c r="G440" s="68"/>
    </row>
    <row r="441" spans="7:12" x14ac:dyDescent="0.25">
      <c r="G441" s="68"/>
    </row>
    <row r="442" spans="7:12" x14ac:dyDescent="0.25">
      <c r="G442" s="68"/>
    </row>
    <row r="443" spans="7:12" x14ac:dyDescent="0.25">
      <c r="G443" s="68"/>
    </row>
    <row r="444" spans="7:12" x14ac:dyDescent="0.25">
      <c r="G444" s="68"/>
    </row>
    <row r="445" spans="7:12" x14ac:dyDescent="0.25">
      <c r="G445" s="68"/>
    </row>
    <row r="446" spans="7:12" x14ac:dyDescent="0.25">
      <c r="G446" s="68"/>
    </row>
    <row r="447" spans="7:12" x14ac:dyDescent="0.25">
      <c r="G447" s="68"/>
    </row>
    <row r="448" spans="7:12" x14ac:dyDescent="0.25">
      <c r="G448" s="68"/>
    </row>
    <row r="449" spans="7:7" x14ac:dyDescent="0.25">
      <c r="G449" s="68"/>
    </row>
    <row r="450" spans="7:7" x14ac:dyDescent="0.25">
      <c r="G450" s="68"/>
    </row>
    <row r="451" spans="7:7" x14ac:dyDescent="0.25">
      <c r="G451" s="68"/>
    </row>
    <row r="452" spans="7:7" x14ac:dyDescent="0.25">
      <c r="G452" s="68"/>
    </row>
    <row r="453" spans="7:7" x14ac:dyDescent="0.25">
      <c r="G453" s="68"/>
    </row>
    <row r="454" spans="7:7" x14ac:dyDescent="0.25">
      <c r="G454" s="68"/>
    </row>
    <row r="455" spans="7:7" x14ac:dyDescent="0.25">
      <c r="G455" s="68"/>
    </row>
    <row r="456" spans="7:7" x14ac:dyDescent="0.25">
      <c r="G456" s="68"/>
    </row>
    <row r="457" spans="7:7" x14ac:dyDescent="0.25">
      <c r="G457" s="68"/>
    </row>
    <row r="458" spans="7:7" x14ac:dyDescent="0.25">
      <c r="G458" s="68"/>
    </row>
    <row r="459" spans="7:7" x14ac:dyDescent="0.25">
      <c r="G459" s="68"/>
    </row>
    <row r="460" spans="7:7" x14ac:dyDescent="0.25">
      <c r="G460" s="68"/>
    </row>
    <row r="461" spans="7:7" x14ac:dyDescent="0.25">
      <c r="G461" s="68"/>
    </row>
    <row r="462" spans="7:7" x14ac:dyDescent="0.25">
      <c r="G462" s="68"/>
    </row>
    <row r="463" spans="7:7" x14ac:dyDescent="0.25">
      <c r="G463" s="68"/>
    </row>
    <row r="464" spans="7:7" x14ac:dyDescent="0.25">
      <c r="G464" s="68"/>
    </row>
    <row r="465" spans="7:7" x14ac:dyDescent="0.25">
      <c r="G465" s="68"/>
    </row>
    <row r="466" spans="7:7" x14ac:dyDescent="0.25">
      <c r="G466" s="68"/>
    </row>
    <row r="467" spans="7:7" x14ac:dyDescent="0.25">
      <c r="G467" s="68"/>
    </row>
    <row r="468" spans="7:7" x14ac:dyDescent="0.25">
      <c r="G468" s="68"/>
    </row>
    <row r="469" spans="7:7" x14ac:dyDescent="0.25">
      <c r="G469" s="68"/>
    </row>
    <row r="470" spans="7:7" x14ac:dyDescent="0.25">
      <c r="G470" s="68"/>
    </row>
    <row r="471" spans="7:7" x14ac:dyDescent="0.25">
      <c r="G471" s="68"/>
    </row>
    <row r="472" spans="7:7" x14ac:dyDescent="0.25">
      <c r="G472" s="68"/>
    </row>
    <row r="473" spans="7:7" x14ac:dyDescent="0.25">
      <c r="G473" s="68"/>
    </row>
    <row r="474" spans="7:7" x14ac:dyDescent="0.25">
      <c r="G474" s="68"/>
    </row>
    <row r="475" spans="7:7" x14ac:dyDescent="0.25">
      <c r="G475" s="68"/>
    </row>
    <row r="476" spans="7:7" x14ac:dyDescent="0.25">
      <c r="G476" s="68"/>
    </row>
    <row r="477" spans="7:7" x14ac:dyDescent="0.25">
      <c r="G477" s="68"/>
    </row>
    <row r="478" spans="7:7" x14ac:dyDescent="0.25">
      <c r="G478" s="68"/>
    </row>
    <row r="479" spans="7:7" x14ac:dyDescent="0.25">
      <c r="G479" s="68"/>
    </row>
    <row r="480" spans="7:7" x14ac:dyDescent="0.25">
      <c r="G480" s="68"/>
    </row>
    <row r="481" spans="7:7" x14ac:dyDescent="0.25">
      <c r="G481" s="68"/>
    </row>
    <row r="482" spans="7:7" x14ac:dyDescent="0.25">
      <c r="G482" s="68"/>
    </row>
    <row r="483" spans="7:7" x14ac:dyDescent="0.25">
      <c r="G483" s="68"/>
    </row>
    <row r="484" spans="7:7" x14ac:dyDescent="0.25">
      <c r="G484" s="68"/>
    </row>
    <row r="485" spans="7:7" x14ac:dyDescent="0.25">
      <c r="G485" s="68"/>
    </row>
    <row r="486" spans="7:7" x14ac:dyDescent="0.25">
      <c r="G486" s="68"/>
    </row>
    <row r="487" spans="7:7" x14ac:dyDescent="0.25">
      <c r="G487" s="68"/>
    </row>
    <row r="488" spans="7:7" x14ac:dyDescent="0.25">
      <c r="G488" s="68"/>
    </row>
    <row r="489" spans="7:7" x14ac:dyDescent="0.25">
      <c r="G489" s="68"/>
    </row>
    <row r="490" spans="7:7" x14ac:dyDescent="0.25">
      <c r="G490" s="68"/>
    </row>
    <row r="491" spans="7:7" x14ac:dyDescent="0.25">
      <c r="G491" s="68"/>
    </row>
    <row r="492" spans="7:7" x14ac:dyDescent="0.25">
      <c r="G492" s="68"/>
    </row>
    <row r="493" spans="7:7" x14ac:dyDescent="0.25">
      <c r="G493" s="68"/>
    </row>
    <row r="494" spans="7:7" x14ac:dyDescent="0.25">
      <c r="G494" s="68"/>
    </row>
    <row r="495" spans="7:7" x14ac:dyDescent="0.25">
      <c r="G495" s="68"/>
    </row>
    <row r="496" spans="7:7" x14ac:dyDescent="0.25">
      <c r="G496" s="68"/>
    </row>
    <row r="497" spans="7:7" x14ac:dyDescent="0.25">
      <c r="G497" s="68"/>
    </row>
    <row r="498" spans="7:7" x14ac:dyDescent="0.25">
      <c r="G498" s="68"/>
    </row>
    <row r="499" spans="7:7" x14ac:dyDescent="0.25">
      <c r="G499" s="68"/>
    </row>
    <row r="500" spans="7:7" x14ac:dyDescent="0.25">
      <c r="G500" s="68"/>
    </row>
    <row r="501" spans="7:7" x14ac:dyDescent="0.25">
      <c r="G501" s="68"/>
    </row>
    <row r="502" spans="7:7" x14ac:dyDescent="0.25">
      <c r="G502" s="68"/>
    </row>
    <row r="503" spans="7:7" x14ac:dyDescent="0.25">
      <c r="G503" s="68"/>
    </row>
    <row r="504" spans="7:7" x14ac:dyDescent="0.25">
      <c r="G504" s="68"/>
    </row>
    <row r="505" spans="7:7" x14ac:dyDescent="0.25">
      <c r="G505" s="68"/>
    </row>
    <row r="506" spans="7:7" x14ac:dyDescent="0.25">
      <c r="G506" s="68"/>
    </row>
    <row r="507" spans="7:7" x14ac:dyDescent="0.25">
      <c r="G507" s="68"/>
    </row>
    <row r="508" spans="7:7" x14ac:dyDescent="0.25">
      <c r="G508" s="68"/>
    </row>
    <row r="509" spans="7:7" x14ac:dyDescent="0.25">
      <c r="G509" s="68"/>
    </row>
    <row r="510" spans="7:7" x14ac:dyDescent="0.25">
      <c r="G510" s="68"/>
    </row>
    <row r="511" spans="7:7" x14ac:dyDescent="0.25">
      <c r="G511" s="68"/>
    </row>
    <row r="512" spans="7:7" x14ac:dyDescent="0.25">
      <c r="G512" s="68"/>
    </row>
    <row r="513" spans="7:7" x14ac:dyDescent="0.25">
      <c r="G513" s="68"/>
    </row>
    <row r="514" spans="7:7" x14ac:dyDescent="0.25">
      <c r="G514" s="68"/>
    </row>
    <row r="515" spans="7:7" x14ac:dyDescent="0.25">
      <c r="G515" s="68"/>
    </row>
    <row r="516" spans="7:7" x14ac:dyDescent="0.25">
      <c r="G516" s="68"/>
    </row>
    <row r="517" spans="7:7" x14ac:dyDescent="0.25">
      <c r="G517" s="68"/>
    </row>
    <row r="518" spans="7:7" x14ac:dyDescent="0.25">
      <c r="G518" s="68"/>
    </row>
    <row r="519" spans="7:7" x14ac:dyDescent="0.25">
      <c r="G519" s="68"/>
    </row>
    <row r="520" spans="7:7" x14ac:dyDescent="0.25">
      <c r="G520" s="68"/>
    </row>
    <row r="521" spans="7:7" x14ac:dyDescent="0.25">
      <c r="G521" s="68"/>
    </row>
    <row r="522" spans="7:7" x14ac:dyDescent="0.25">
      <c r="G522" s="68"/>
    </row>
    <row r="523" spans="7:7" x14ac:dyDescent="0.25">
      <c r="G523" s="68"/>
    </row>
    <row r="524" spans="7:7" x14ac:dyDescent="0.25">
      <c r="G524" s="68"/>
    </row>
    <row r="525" spans="7:7" x14ac:dyDescent="0.25">
      <c r="G525" s="68"/>
    </row>
    <row r="526" spans="7:7" x14ac:dyDescent="0.25">
      <c r="G526" s="68"/>
    </row>
    <row r="527" spans="7:7" x14ac:dyDescent="0.25">
      <c r="G527" s="68"/>
    </row>
    <row r="528" spans="7:7" x14ac:dyDescent="0.25">
      <c r="G528" s="68"/>
    </row>
    <row r="529" spans="7:7" x14ac:dyDescent="0.25">
      <c r="G529" s="68"/>
    </row>
    <row r="530" spans="7:7" x14ac:dyDescent="0.25">
      <c r="G530" s="68"/>
    </row>
    <row r="531" spans="7:7" x14ac:dyDescent="0.25">
      <c r="G531" s="68"/>
    </row>
    <row r="532" spans="7:7" x14ac:dyDescent="0.25">
      <c r="G532" s="68"/>
    </row>
    <row r="533" spans="7:7" x14ac:dyDescent="0.25">
      <c r="G533" s="68"/>
    </row>
    <row r="534" spans="7:7" x14ac:dyDescent="0.25">
      <c r="G534" s="68"/>
    </row>
    <row r="535" spans="7:7" x14ac:dyDescent="0.25">
      <c r="G535" s="68"/>
    </row>
    <row r="536" spans="7:7" x14ac:dyDescent="0.25">
      <c r="G536" s="68"/>
    </row>
    <row r="537" spans="7:7" x14ac:dyDescent="0.25">
      <c r="G537" s="68"/>
    </row>
    <row r="538" spans="7:7" x14ac:dyDescent="0.25">
      <c r="G538" s="68"/>
    </row>
    <row r="539" spans="7:7" x14ac:dyDescent="0.25">
      <c r="G539" s="68"/>
    </row>
    <row r="540" spans="7:7" x14ac:dyDescent="0.25">
      <c r="G540" s="68"/>
    </row>
    <row r="541" spans="7:7" x14ac:dyDescent="0.25">
      <c r="G541" s="68"/>
    </row>
    <row r="542" spans="7:7" x14ac:dyDescent="0.25">
      <c r="G542" s="68"/>
    </row>
    <row r="543" spans="7:7" x14ac:dyDescent="0.25">
      <c r="G543" s="68"/>
    </row>
    <row r="544" spans="7:7" x14ac:dyDescent="0.25">
      <c r="G544" s="68"/>
    </row>
    <row r="545" spans="7:7" x14ac:dyDescent="0.25">
      <c r="G545" s="68"/>
    </row>
    <row r="546" spans="7:7" x14ac:dyDescent="0.25">
      <c r="G546" s="68"/>
    </row>
    <row r="547" spans="7:7" x14ac:dyDescent="0.25">
      <c r="G547" s="68"/>
    </row>
    <row r="548" spans="7:7" x14ac:dyDescent="0.25">
      <c r="G548" s="68"/>
    </row>
    <row r="549" spans="7:7" x14ac:dyDescent="0.25">
      <c r="G549" s="68"/>
    </row>
    <row r="550" spans="7:7" x14ac:dyDescent="0.25">
      <c r="G550" s="68"/>
    </row>
    <row r="551" spans="7:7" x14ac:dyDescent="0.25">
      <c r="G551" s="68"/>
    </row>
    <row r="552" spans="7:7" x14ac:dyDescent="0.25">
      <c r="G552" s="68"/>
    </row>
    <row r="553" spans="7:7" x14ac:dyDescent="0.25">
      <c r="G553" s="68"/>
    </row>
    <row r="554" spans="7:7" x14ac:dyDescent="0.25">
      <c r="G554" s="68"/>
    </row>
    <row r="555" spans="7:7" x14ac:dyDescent="0.25">
      <c r="G555" s="68"/>
    </row>
    <row r="556" spans="7:7" x14ac:dyDescent="0.25">
      <c r="G556" s="68"/>
    </row>
    <row r="557" spans="7:7" x14ac:dyDescent="0.25">
      <c r="G557" s="68"/>
    </row>
    <row r="558" spans="7:7" x14ac:dyDescent="0.25">
      <c r="G558" s="68"/>
    </row>
    <row r="559" spans="7:7" x14ac:dyDescent="0.25">
      <c r="G559" s="68"/>
    </row>
    <row r="560" spans="7:7" x14ac:dyDescent="0.25">
      <c r="G560" s="68"/>
    </row>
    <row r="561" spans="7:7" x14ac:dyDescent="0.25">
      <c r="G561" s="68"/>
    </row>
    <row r="562" spans="7:7" x14ac:dyDescent="0.25">
      <c r="G562" s="68"/>
    </row>
    <row r="563" spans="7:7" x14ac:dyDescent="0.25">
      <c r="G563" s="68"/>
    </row>
    <row r="564" spans="7:7" x14ac:dyDescent="0.25">
      <c r="G564" s="68"/>
    </row>
    <row r="565" spans="7:7" x14ac:dyDescent="0.25">
      <c r="G565" s="68"/>
    </row>
    <row r="566" spans="7:7" x14ac:dyDescent="0.25">
      <c r="G566" s="68"/>
    </row>
    <row r="567" spans="7:7" x14ac:dyDescent="0.25">
      <c r="G567" s="68"/>
    </row>
    <row r="568" spans="7:7" x14ac:dyDescent="0.25">
      <c r="G568" s="68"/>
    </row>
    <row r="569" spans="7:7" x14ac:dyDescent="0.25">
      <c r="G569" s="68"/>
    </row>
    <row r="570" spans="7:7" x14ac:dyDescent="0.25">
      <c r="G570" s="68"/>
    </row>
    <row r="571" spans="7:7" x14ac:dyDescent="0.25">
      <c r="G571" s="68"/>
    </row>
    <row r="572" spans="7:7" x14ac:dyDescent="0.25">
      <c r="G572" s="68"/>
    </row>
    <row r="573" spans="7:7" x14ac:dyDescent="0.25">
      <c r="G573" s="68"/>
    </row>
    <row r="574" spans="7:7" x14ac:dyDescent="0.25">
      <c r="G574" s="68"/>
    </row>
    <row r="575" spans="7:7" x14ac:dyDescent="0.25">
      <c r="G575" s="68"/>
    </row>
    <row r="576" spans="7:7" x14ac:dyDescent="0.25">
      <c r="G576" s="68"/>
    </row>
    <row r="577" spans="7:7" x14ac:dyDescent="0.25">
      <c r="G577" s="68"/>
    </row>
    <row r="578" spans="7:7" x14ac:dyDescent="0.25">
      <c r="G578" s="68"/>
    </row>
    <row r="579" spans="7:7" x14ac:dyDescent="0.25">
      <c r="G579" s="68"/>
    </row>
    <row r="580" spans="7:7" x14ac:dyDescent="0.25">
      <c r="G580" s="68"/>
    </row>
    <row r="581" spans="7:7" x14ac:dyDescent="0.25">
      <c r="G581" s="68"/>
    </row>
    <row r="582" spans="7:7" x14ac:dyDescent="0.25">
      <c r="G582" s="68"/>
    </row>
    <row r="583" spans="7:7" x14ac:dyDescent="0.25">
      <c r="G583" s="68"/>
    </row>
    <row r="584" spans="7:7" x14ac:dyDescent="0.25">
      <c r="G584" s="68"/>
    </row>
    <row r="585" spans="7:7" x14ac:dyDescent="0.25">
      <c r="G585" s="68"/>
    </row>
    <row r="586" spans="7:7" x14ac:dyDescent="0.25">
      <c r="G586" s="68"/>
    </row>
    <row r="587" spans="7:7" x14ac:dyDescent="0.25">
      <c r="G587" s="68"/>
    </row>
    <row r="588" spans="7:7" x14ac:dyDescent="0.25">
      <c r="G588" s="68"/>
    </row>
    <row r="589" spans="7:7" x14ac:dyDescent="0.25">
      <c r="G589" s="68"/>
    </row>
    <row r="590" spans="7:7" x14ac:dyDescent="0.25">
      <c r="G590" s="68"/>
    </row>
    <row r="591" spans="7:7" x14ac:dyDescent="0.25">
      <c r="G591" s="68"/>
    </row>
    <row r="592" spans="7:7" x14ac:dyDescent="0.25">
      <c r="G592" s="68"/>
    </row>
    <row r="593" spans="7:7" x14ac:dyDescent="0.25">
      <c r="G593" s="68"/>
    </row>
    <row r="594" spans="7:7" x14ac:dyDescent="0.25">
      <c r="G594" s="68"/>
    </row>
    <row r="595" spans="7:7" x14ac:dyDescent="0.25">
      <c r="G595" s="68"/>
    </row>
    <row r="596" spans="7:7" x14ac:dyDescent="0.25">
      <c r="G596" s="68"/>
    </row>
    <row r="597" spans="7:7" x14ac:dyDescent="0.25">
      <c r="G597" s="68"/>
    </row>
    <row r="598" spans="7:7" x14ac:dyDescent="0.25">
      <c r="G598" s="68"/>
    </row>
    <row r="599" spans="7:7" x14ac:dyDescent="0.25">
      <c r="G599" s="68"/>
    </row>
    <row r="600" spans="7:7" x14ac:dyDescent="0.25">
      <c r="G600" s="68"/>
    </row>
    <row r="601" spans="7:7" x14ac:dyDescent="0.25">
      <c r="G601" s="68"/>
    </row>
    <row r="602" spans="7:7" x14ac:dyDescent="0.25">
      <c r="G602" s="68"/>
    </row>
    <row r="603" spans="7:7" x14ac:dyDescent="0.25">
      <c r="G603" s="68"/>
    </row>
    <row r="604" spans="7:7" x14ac:dyDescent="0.25">
      <c r="G604" s="68"/>
    </row>
    <row r="605" spans="7:7" x14ac:dyDescent="0.25">
      <c r="G605" s="68"/>
    </row>
    <row r="606" spans="7:7" x14ac:dyDescent="0.25">
      <c r="G606" s="68"/>
    </row>
    <row r="607" spans="7:7" x14ac:dyDescent="0.25">
      <c r="G607" s="68"/>
    </row>
    <row r="608" spans="7:7" x14ac:dyDescent="0.25">
      <c r="G608" s="68"/>
    </row>
    <row r="609" spans="7:7" x14ac:dyDescent="0.25">
      <c r="G609" s="68"/>
    </row>
    <row r="610" spans="7:7" x14ac:dyDescent="0.25">
      <c r="G610" s="68"/>
    </row>
    <row r="611" spans="7:7" x14ac:dyDescent="0.25">
      <c r="G611" s="68"/>
    </row>
    <row r="612" spans="7:7" x14ac:dyDescent="0.25">
      <c r="G612" s="68"/>
    </row>
    <row r="613" spans="7:7" x14ac:dyDescent="0.25">
      <c r="G613" s="68"/>
    </row>
    <row r="614" spans="7:7" x14ac:dyDescent="0.25">
      <c r="G614" s="68"/>
    </row>
    <row r="615" spans="7:7" x14ac:dyDescent="0.25">
      <c r="G615" s="68"/>
    </row>
    <row r="616" spans="7:7" x14ac:dyDescent="0.25">
      <c r="G616" s="68"/>
    </row>
    <row r="617" spans="7:7" x14ac:dyDescent="0.25">
      <c r="G617" s="68"/>
    </row>
    <row r="618" spans="7:7" x14ac:dyDescent="0.25">
      <c r="G618" s="68"/>
    </row>
    <row r="619" spans="7:7" x14ac:dyDescent="0.25">
      <c r="G619" s="68"/>
    </row>
    <row r="620" spans="7:7" x14ac:dyDescent="0.25">
      <c r="G620" s="68"/>
    </row>
    <row r="621" spans="7:7" x14ac:dyDescent="0.25">
      <c r="G621" s="68"/>
    </row>
    <row r="622" spans="7:7" x14ac:dyDescent="0.25">
      <c r="G622" s="68"/>
    </row>
    <row r="623" spans="7:7" x14ac:dyDescent="0.25">
      <c r="G623" s="68"/>
    </row>
    <row r="624" spans="7:7" x14ac:dyDescent="0.25">
      <c r="G624" s="68"/>
    </row>
    <row r="625" spans="7:7" x14ac:dyDescent="0.25">
      <c r="G625" s="68"/>
    </row>
    <row r="626" spans="7:7" x14ac:dyDescent="0.25">
      <c r="G626" s="68"/>
    </row>
    <row r="627" spans="7:7" x14ac:dyDescent="0.25">
      <c r="G627" s="68"/>
    </row>
    <row r="628" spans="7:7" x14ac:dyDescent="0.25">
      <c r="G628" s="68"/>
    </row>
    <row r="629" spans="7:7" x14ac:dyDescent="0.25">
      <c r="G629" s="68"/>
    </row>
    <row r="630" spans="7:7" x14ac:dyDescent="0.25">
      <c r="G630" s="68"/>
    </row>
    <row r="631" spans="7:7" x14ac:dyDescent="0.25">
      <c r="G631" s="68"/>
    </row>
    <row r="632" spans="7:7" x14ac:dyDescent="0.25">
      <c r="G632" s="68"/>
    </row>
    <row r="633" spans="7:7" x14ac:dyDescent="0.25">
      <c r="G633" s="68"/>
    </row>
    <row r="634" spans="7:7" x14ac:dyDescent="0.25">
      <c r="G634" s="68"/>
    </row>
    <row r="635" spans="7:7" x14ac:dyDescent="0.25">
      <c r="G635" s="68"/>
    </row>
    <row r="636" spans="7:7" x14ac:dyDescent="0.25">
      <c r="G636" s="68"/>
    </row>
    <row r="637" spans="7:7" x14ac:dyDescent="0.25">
      <c r="G637" s="68"/>
    </row>
    <row r="638" spans="7:7" x14ac:dyDescent="0.25">
      <c r="G638" s="68"/>
    </row>
    <row r="639" spans="7:7" x14ac:dyDescent="0.25">
      <c r="G639" s="68"/>
    </row>
    <row r="640" spans="7:7" x14ac:dyDescent="0.25">
      <c r="G640" s="68"/>
    </row>
    <row r="641" spans="7:7" x14ac:dyDescent="0.25">
      <c r="G641" s="68"/>
    </row>
    <row r="642" spans="7:7" x14ac:dyDescent="0.25">
      <c r="G642" s="68"/>
    </row>
    <row r="643" spans="7:7" x14ac:dyDescent="0.25">
      <c r="G643" s="68"/>
    </row>
    <row r="644" spans="7:7" x14ac:dyDescent="0.25">
      <c r="G644" s="68"/>
    </row>
    <row r="645" spans="7:7" x14ac:dyDescent="0.25">
      <c r="G645" s="68"/>
    </row>
    <row r="646" spans="7:7" x14ac:dyDescent="0.25">
      <c r="G646" s="68"/>
    </row>
    <row r="647" spans="7:7" x14ac:dyDescent="0.25">
      <c r="G647" s="68"/>
    </row>
    <row r="648" spans="7:7" x14ac:dyDescent="0.25">
      <c r="G648" s="68"/>
    </row>
    <row r="649" spans="7:7" x14ac:dyDescent="0.25">
      <c r="G649" s="68"/>
    </row>
    <row r="650" spans="7:7" x14ac:dyDescent="0.25">
      <c r="G650" s="68"/>
    </row>
    <row r="651" spans="7:7" x14ac:dyDescent="0.25">
      <c r="G651" s="68"/>
    </row>
    <row r="652" spans="7:7" x14ac:dyDescent="0.25">
      <c r="G652" s="68"/>
    </row>
    <row r="653" spans="7:7" x14ac:dyDescent="0.25">
      <c r="G653" s="68"/>
    </row>
    <row r="654" spans="7:7" x14ac:dyDescent="0.25">
      <c r="G654" s="68"/>
    </row>
    <row r="655" spans="7:7" x14ac:dyDescent="0.25">
      <c r="G655" s="68"/>
    </row>
    <row r="656" spans="7:7" x14ac:dyDescent="0.25">
      <c r="G656" s="68"/>
    </row>
    <row r="657" spans="7:7" x14ac:dyDescent="0.25">
      <c r="G657" s="68"/>
    </row>
    <row r="658" spans="7:7" x14ac:dyDescent="0.25">
      <c r="G658" s="68"/>
    </row>
    <row r="659" spans="7:7" x14ac:dyDescent="0.25">
      <c r="G659" s="68"/>
    </row>
    <row r="660" spans="7:7" x14ac:dyDescent="0.25">
      <c r="G660" s="68"/>
    </row>
    <row r="661" spans="7:7" x14ac:dyDescent="0.25">
      <c r="G661" s="68"/>
    </row>
    <row r="662" spans="7:7" x14ac:dyDescent="0.25">
      <c r="G662" s="68"/>
    </row>
    <row r="663" spans="7:7" x14ac:dyDescent="0.25">
      <c r="G663" s="68"/>
    </row>
    <row r="664" spans="7:7" x14ac:dyDescent="0.25">
      <c r="G664" s="68"/>
    </row>
    <row r="665" spans="7:7" x14ac:dyDescent="0.25">
      <c r="G665" s="68"/>
    </row>
    <row r="666" spans="7:7" x14ac:dyDescent="0.25">
      <c r="G666" s="68"/>
    </row>
    <row r="667" spans="7:7" x14ac:dyDescent="0.25">
      <c r="G667" s="68"/>
    </row>
    <row r="668" spans="7:7" x14ac:dyDescent="0.25">
      <c r="G668" s="68"/>
    </row>
    <row r="669" spans="7:7" x14ac:dyDescent="0.25">
      <c r="G669" s="68"/>
    </row>
    <row r="670" spans="7:7" x14ac:dyDescent="0.25">
      <c r="G670" s="68"/>
    </row>
    <row r="671" spans="7:7" x14ac:dyDescent="0.25">
      <c r="G671" s="68"/>
    </row>
    <row r="672" spans="7:7" x14ac:dyDescent="0.25">
      <c r="G672" s="68"/>
    </row>
    <row r="673" spans="7:7" x14ac:dyDescent="0.25">
      <c r="G673" s="68"/>
    </row>
    <row r="674" spans="7:7" x14ac:dyDescent="0.25">
      <c r="G674" s="68"/>
    </row>
    <row r="675" spans="7:7" x14ac:dyDescent="0.25">
      <c r="G675" s="68"/>
    </row>
    <row r="676" spans="7:7" x14ac:dyDescent="0.25">
      <c r="G676" s="68"/>
    </row>
    <row r="677" spans="7:7" x14ac:dyDescent="0.25">
      <c r="G677" s="68"/>
    </row>
    <row r="678" spans="7:7" x14ac:dyDescent="0.25">
      <c r="G678" s="68"/>
    </row>
    <row r="679" spans="7:7" x14ac:dyDescent="0.25">
      <c r="G679" s="68"/>
    </row>
    <row r="680" spans="7:7" x14ac:dyDescent="0.25">
      <c r="G680" s="68"/>
    </row>
    <row r="681" spans="7:7" x14ac:dyDescent="0.25">
      <c r="G681" s="68"/>
    </row>
    <row r="682" spans="7:7" x14ac:dyDescent="0.25">
      <c r="G682" s="68"/>
    </row>
    <row r="683" spans="7:7" x14ac:dyDescent="0.25">
      <c r="G683" s="68"/>
    </row>
    <row r="684" spans="7:7" x14ac:dyDescent="0.25">
      <c r="G684" s="68"/>
    </row>
    <row r="685" spans="7:7" x14ac:dyDescent="0.25">
      <c r="G685" s="68"/>
    </row>
    <row r="686" spans="7:7" x14ac:dyDescent="0.25">
      <c r="G686" s="68"/>
    </row>
    <row r="687" spans="7:7" x14ac:dyDescent="0.25">
      <c r="G687" s="68"/>
    </row>
    <row r="688" spans="7:7" x14ac:dyDescent="0.25">
      <c r="G688" s="68"/>
    </row>
    <row r="689" spans="7:7" x14ac:dyDescent="0.25">
      <c r="G689" s="68"/>
    </row>
    <row r="690" spans="7:7" x14ac:dyDescent="0.25">
      <c r="G690" s="68"/>
    </row>
    <row r="691" spans="7:7" x14ac:dyDescent="0.25">
      <c r="G691" s="68"/>
    </row>
    <row r="692" spans="7:7" x14ac:dyDescent="0.25">
      <c r="G692" s="68"/>
    </row>
    <row r="693" spans="7:7" x14ac:dyDescent="0.25">
      <c r="G693" s="68"/>
    </row>
    <row r="694" spans="7:7" x14ac:dyDescent="0.25">
      <c r="G694" s="68"/>
    </row>
    <row r="695" spans="7:7" x14ac:dyDescent="0.25">
      <c r="G695" s="68"/>
    </row>
    <row r="696" spans="7:7" x14ac:dyDescent="0.25">
      <c r="G696" s="68"/>
    </row>
    <row r="697" spans="7:7" x14ac:dyDescent="0.25">
      <c r="G697" s="68"/>
    </row>
    <row r="698" spans="7:7" x14ac:dyDescent="0.25">
      <c r="G698" s="68"/>
    </row>
    <row r="699" spans="7:7" x14ac:dyDescent="0.25">
      <c r="G699" s="68"/>
    </row>
    <row r="700" spans="7:7" x14ac:dyDescent="0.25">
      <c r="G700" s="68"/>
    </row>
    <row r="701" spans="7:7" x14ac:dyDescent="0.25">
      <c r="G701" s="68"/>
    </row>
    <row r="702" spans="7:7" x14ac:dyDescent="0.25">
      <c r="G702" s="68"/>
    </row>
    <row r="703" spans="7:7" x14ac:dyDescent="0.25">
      <c r="G703" s="68"/>
    </row>
    <row r="704" spans="7:7" x14ac:dyDescent="0.25">
      <c r="G704" s="68"/>
    </row>
    <row r="705" spans="7:7" x14ac:dyDescent="0.25">
      <c r="G705" s="68"/>
    </row>
    <row r="706" spans="7:7" x14ac:dyDescent="0.25">
      <c r="G706" s="68"/>
    </row>
    <row r="707" spans="7:7" x14ac:dyDescent="0.25">
      <c r="G707" s="68"/>
    </row>
    <row r="708" spans="7:7" x14ac:dyDescent="0.25">
      <c r="G708" s="68"/>
    </row>
    <row r="709" spans="7:7" x14ac:dyDescent="0.25">
      <c r="G709" s="68"/>
    </row>
    <row r="710" spans="7:7" x14ac:dyDescent="0.25">
      <c r="G710" s="68"/>
    </row>
    <row r="711" spans="7:7" x14ac:dyDescent="0.25">
      <c r="G711" s="68"/>
    </row>
    <row r="712" spans="7:7" x14ac:dyDescent="0.25">
      <c r="G712" s="68"/>
    </row>
    <row r="713" spans="7:7" x14ac:dyDescent="0.25">
      <c r="G713" s="68"/>
    </row>
    <row r="714" spans="7:7" x14ac:dyDescent="0.25">
      <c r="G714" s="68"/>
    </row>
    <row r="715" spans="7:7" x14ac:dyDescent="0.25">
      <c r="G715" s="68"/>
    </row>
    <row r="716" spans="7:7" x14ac:dyDescent="0.25">
      <c r="G716" s="68"/>
    </row>
    <row r="717" spans="7:7" x14ac:dyDescent="0.25">
      <c r="G717" s="68"/>
    </row>
    <row r="718" spans="7:7" x14ac:dyDescent="0.25">
      <c r="G718" s="68"/>
    </row>
    <row r="719" spans="7:7" x14ac:dyDescent="0.25">
      <c r="G719" s="68"/>
    </row>
    <row r="720" spans="7:7" x14ac:dyDescent="0.25">
      <c r="G720" s="68"/>
    </row>
    <row r="721" spans="7:7" x14ac:dyDescent="0.25">
      <c r="G721" s="68"/>
    </row>
    <row r="722" spans="7:7" x14ac:dyDescent="0.25">
      <c r="G722" s="68"/>
    </row>
    <row r="723" spans="7:7" x14ac:dyDescent="0.25">
      <c r="G723" s="68"/>
    </row>
    <row r="724" spans="7:7" x14ac:dyDescent="0.25">
      <c r="G724" s="68"/>
    </row>
    <row r="725" spans="7:7" x14ac:dyDescent="0.25">
      <c r="G725" s="68"/>
    </row>
    <row r="726" spans="7:7" x14ac:dyDescent="0.25">
      <c r="G726" s="68"/>
    </row>
    <row r="727" spans="7:7" x14ac:dyDescent="0.25">
      <c r="G727" s="68"/>
    </row>
    <row r="728" spans="7:7" x14ac:dyDescent="0.25">
      <c r="G728" s="68"/>
    </row>
    <row r="729" spans="7:7" x14ac:dyDescent="0.25">
      <c r="G729" s="68"/>
    </row>
    <row r="730" spans="7:7" x14ac:dyDescent="0.25">
      <c r="G730" s="68"/>
    </row>
    <row r="731" spans="7:7" x14ac:dyDescent="0.25">
      <c r="G731" s="68"/>
    </row>
    <row r="732" spans="7:7" x14ac:dyDescent="0.25">
      <c r="G732" s="68"/>
    </row>
    <row r="733" spans="7:7" x14ac:dyDescent="0.25">
      <c r="G733" s="68"/>
    </row>
    <row r="734" spans="7:7" x14ac:dyDescent="0.25">
      <c r="G734" s="68"/>
    </row>
    <row r="735" spans="7:7" x14ac:dyDescent="0.25">
      <c r="G735" s="68"/>
    </row>
    <row r="736" spans="7:7" x14ac:dyDescent="0.25">
      <c r="G736" s="68"/>
    </row>
    <row r="737" spans="7:7" x14ac:dyDescent="0.25">
      <c r="G737" s="68"/>
    </row>
    <row r="738" spans="7:7" x14ac:dyDescent="0.25">
      <c r="G738" s="68"/>
    </row>
    <row r="739" spans="7:7" x14ac:dyDescent="0.25">
      <c r="G739" s="68"/>
    </row>
    <row r="740" spans="7:7" x14ac:dyDescent="0.25">
      <c r="G740" s="68"/>
    </row>
    <row r="741" spans="7:7" x14ac:dyDescent="0.25">
      <c r="G741" s="68"/>
    </row>
    <row r="742" spans="7:7" x14ac:dyDescent="0.25">
      <c r="G742" s="68"/>
    </row>
    <row r="743" spans="7:7" x14ac:dyDescent="0.25">
      <c r="G743" s="68"/>
    </row>
    <row r="744" spans="7:7" x14ac:dyDescent="0.25">
      <c r="G744" s="68"/>
    </row>
    <row r="745" spans="7:7" x14ac:dyDescent="0.25">
      <c r="G745" s="68"/>
    </row>
    <row r="746" spans="7:7" x14ac:dyDescent="0.25">
      <c r="G746" s="68"/>
    </row>
    <row r="747" spans="7:7" x14ac:dyDescent="0.25">
      <c r="G747" s="68"/>
    </row>
    <row r="748" spans="7:7" x14ac:dyDescent="0.25">
      <c r="G748" s="68"/>
    </row>
    <row r="749" spans="7:7" x14ac:dyDescent="0.25">
      <c r="G749" s="68"/>
    </row>
    <row r="750" spans="7:7" x14ac:dyDescent="0.25">
      <c r="G750" s="68"/>
    </row>
    <row r="751" spans="7:7" x14ac:dyDescent="0.25">
      <c r="G751" s="68"/>
    </row>
    <row r="752" spans="7:7" x14ac:dyDescent="0.25">
      <c r="G752" s="68"/>
    </row>
    <row r="753" spans="7:7" x14ac:dyDescent="0.25">
      <c r="G753" s="68"/>
    </row>
    <row r="754" spans="7:7" x14ac:dyDescent="0.25">
      <c r="G754" s="68"/>
    </row>
    <row r="755" spans="7:7" x14ac:dyDescent="0.25">
      <c r="G755" s="68"/>
    </row>
    <row r="756" spans="7:7" x14ac:dyDescent="0.25">
      <c r="G756" s="68"/>
    </row>
    <row r="757" spans="7:7" x14ac:dyDescent="0.25">
      <c r="G757" s="68"/>
    </row>
    <row r="758" spans="7:7" x14ac:dyDescent="0.25">
      <c r="G758" s="68"/>
    </row>
    <row r="759" spans="7:7" x14ac:dyDescent="0.25">
      <c r="G759" s="68"/>
    </row>
    <row r="760" spans="7:7" x14ac:dyDescent="0.25">
      <c r="G760" s="68"/>
    </row>
    <row r="761" spans="7:7" x14ac:dyDescent="0.25">
      <c r="G761" s="68"/>
    </row>
    <row r="762" spans="7:7" x14ac:dyDescent="0.25">
      <c r="G762" s="68"/>
    </row>
    <row r="763" spans="7:7" x14ac:dyDescent="0.25">
      <c r="G763" s="68"/>
    </row>
    <row r="764" spans="7:7" x14ac:dyDescent="0.25">
      <c r="G764" s="68"/>
    </row>
    <row r="765" spans="7:7" x14ac:dyDescent="0.25">
      <c r="G765" s="68"/>
    </row>
    <row r="766" spans="7:7" x14ac:dyDescent="0.25">
      <c r="G766" s="68"/>
    </row>
    <row r="767" spans="7:7" x14ac:dyDescent="0.25">
      <c r="G767" s="68"/>
    </row>
    <row r="768" spans="7:7" x14ac:dyDescent="0.25">
      <c r="G768" s="68"/>
    </row>
    <row r="769" spans="7:7" x14ac:dyDescent="0.25">
      <c r="G769" s="68"/>
    </row>
    <row r="770" spans="7:7" x14ac:dyDescent="0.25">
      <c r="G770" s="68"/>
    </row>
    <row r="771" spans="7:7" x14ac:dyDescent="0.25">
      <c r="G771" s="68"/>
    </row>
    <row r="772" spans="7:7" x14ac:dyDescent="0.25">
      <c r="G772" s="68"/>
    </row>
    <row r="773" spans="7:7" x14ac:dyDescent="0.25">
      <c r="G773" s="68"/>
    </row>
    <row r="774" spans="7:7" x14ac:dyDescent="0.25">
      <c r="G774" s="68"/>
    </row>
    <row r="775" spans="7:7" x14ac:dyDescent="0.25">
      <c r="G775" s="68"/>
    </row>
    <row r="776" spans="7:7" x14ac:dyDescent="0.25">
      <c r="G776" s="68"/>
    </row>
    <row r="777" spans="7:7" x14ac:dyDescent="0.25">
      <c r="G777" s="68"/>
    </row>
    <row r="778" spans="7:7" x14ac:dyDescent="0.25">
      <c r="G778" s="68"/>
    </row>
    <row r="779" spans="7:7" x14ac:dyDescent="0.25">
      <c r="G779" s="68"/>
    </row>
    <row r="780" spans="7:7" x14ac:dyDescent="0.25">
      <c r="G780" s="68"/>
    </row>
    <row r="781" spans="7:7" x14ac:dyDescent="0.25">
      <c r="G781" s="68"/>
    </row>
    <row r="782" spans="7:7" x14ac:dyDescent="0.25">
      <c r="G782" s="68"/>
    </row>
    <row r="783" spans="7:7" x14ac:dyDescent="0.25">
      <c r="G783" s="68"/>
    </row>
    <row r="784" spans="7:7" x14ac:dyDescent="0.25">
      <c r="G784" s="68"/>
    </row>
    <row r="785" spans="7:7" x14ac:dyDescent="0.25">
      <c r="G785" s="68"/>
    </row>
    <row r="786" spans="7:7" x14ac:dyDescent="0.25">
      <c r="G786" s="68"/>
    </row>
    <row r="787" spans="7:7" x14ac:dyDescent="0.25">
      <c r="G787" s="68"/>
    </row>
    <row r="788" spans="7:7" x14ac:dyDescent="0.25">
      <c r="G788" s="68"/>
    </row>
    <row r="789" spans="7:7" x14ac:dyDescent="0.25">
      <c r="G789" s="68"/>
    </row>
    <row r="790" spans="7:7" x14ac:dyDescent="0.25">
      <c r="G790" s="68"/>
    </row>
    <row r="791" spans="7:7" x14ac:dyDescent="0.25">
      <c r="G791" s="68"/>
    </row>
    <row r="792" spans="7:7" x14ac:dyDescent="0.25">
      <c r="G792" s="68"/>
    </row>
    <row r="793" spans="7:7" x14ac:dyDescent="0.25">
      <c r="G793" s="68"/>
    </row>
    <row r="794" spans="7:7" x14ac:dyDescent="0.25">
      <c r="G794" s="68"/>
    </row>
    <row r="795" spans="7:7" x14ac:dyDescent="0.25">
      <c r="G795" s="68"/>
    </row>
    <row r="796" spans="7:7" x14ac:dyDescent="0.25">
      <c r="G796" s="68"/>
    </row>
    <row r="797" spans="7:7" x14ac:dyDescent="0.25">
      <c r="G797" s="68"/>
    </row>
    <row r="798" spans="7:7" x14ac:dyDescent="0.25">
      <c r="G798" s="68"/>
    </row>
    <row r="799" spans="7:7" x14ac:dyDescent="0.25">
      <c r="G799" s="68"/>
    </row>
    <row r="800" spans="7:7" x14ac:dyDescent="0.25">
      <c r="G800" s="68"/>
    </row>
    <row r="801" spans="7:7" x14ac:dyDescent="0.25">
      <c r="G801" s="68"/>
    </row>
    <row r="802" spans="7:7" x14ac:dyDescent="0.25">
      <c r="G802" s="68"/>
    </row>
    <row r="803" spans="7:7" x14ac:dyDescent="0.25">
      <c r="G803" s="68"/>
    </row>
    <row r="804" spans="7:7" x14ac:dyDescent="0.25">
      <c r="G804" s="68"/>
    </row>
    <row r="805" spans="7:7" x14ac:dyDescent="0.25">
      <c r="G805" s="68"/>
    </row>
    <row r="806" spans="7:7" x14ac:dyDescent="0.25">
      <c r="G806" s="68"/>
    </row>
    <row r="807" spans="7:7" x14ac:dyDescent="0.25">
      <c r="G807" s="68"/>
    </row>
    <row r="808" spans="7:7" x14ac:dyDescent="0.25">
      <c r="G808" s="68"/>
    </row>
    <row r="809" spans="7:7" x14ac:dyDescent="0.25">
      <c r="G809" s="68"/>
    </row>
    <row r="810" spans="7:7" x14ac:dyDescent="0.25">
      <c r="G810" s="68"/>
    </row>
    <row r="811" spans="7:7" x14ac:dyDescent="0.25">
      <c r="G811" s="68"/>
    </row>
    <row r="812" spans="7:7" x14ac:dyDescent="0.25">
      <c r="G812" s="68"/>
    </row>
    <row r="813" spans="7:7" x14ac:dyDescent="0.25">
      <c r="G813" s="68"/>
    </row>
    <row r="814" spans="7:7" x14ac:dyDescent="0.25">
      <c r="G814" s="68"/>
    </row>
    <row r="815" spans="7:7" x14ac:dyDescent="0.25">
      <c r="G815" s="68"/>
    </row>
    <row r="816" spans="7:7" x14ac:dyDescent="0.25">
      <c r="G816" s="68"/>
    </row>
    <row r="817" spans="7:7" x14ac:dyDescent="0.25">
      <c r="G817" s="68"/>
    </row>
    <row r="818" spans="7:7" x14ac:dyDescent="0.25">
      <c r="G818" s="68"/>
    </row>
    <row r="819" spans="7:7" x14ac:dyDescent="0.25">
      <c r="G819" s="68"/>
    </row>
    <row r="820" spans="7:7" x14ac:dyDescent="0.25">
      <c r="G820" s="68"/>
    </row>
    <row r="821" spans="7:7" x14ac:dyDescent="0.25">
      <c r="G821" s="68"/>
    </row>
    <row r="822" spans="7:7" x14ac:dyDescent="0.25">
      <c r="G822" s="68"/>
    </row>
    <row r="823" spans="7:7" x14ac:dyDescent="0.25">
      <c r="G823" s="68"/>
    </row>
    <row r="824" spans="7:7" x14ac:dyDescent="0.25">
      <c r="G824" s="68"/>
    </row>
    <row r="825" spans="7:7" x14ac:dyDescent="0.25">
      <c r="G825" s="68"/>
    </row>
    <row r="826" spans="7:7" x14ac:dyDescent="0.25">
      <c r="G826" s="68"/>
    </row>
    <row r="827" spans="7:7" x14ac:dyDescent="0.25">
      <c r="G827" s="68"/>
    </row>
    <row r="828" spans="7:7" x14ac:dyDescent="0.25">
      <c r="G828" s="68"/>
    </row>
    <row r="829" spans="7:7" x14ac:dyDescent="0.25">
      <c r="G829" s="68"/>
    </row>
    <row r="830" spans="7:7" x14ac:dyDescent="0.25">
      <c r="G830" s="68"/>
    </row>
    <row r="831" spans="7:7" x14ac:dyDescent="0.25">
      <c r="G831" s="68"/>
    </row>
    <row r="832" spans="7:7" x14ac:dyDescent="0.25">
      <c r="G832" s="68"/>
    </row>
    <row r="833" spans="7:7" x14ac:dyDescent="0.25">
      <c r="G833" s="68"/>
    </row>
    <row r="834" spans="7:7" x14ac:dyDescent="0.25">
      <c r="G834" s="68"/>
    </row>
    <row r="835" spans="7:7" x14ac:dyDescent="0.25">
      <c r="G835" s="68"/>
    </row>
    <row r="836" spans="7:7" x14ac:dyDescent="0.25">
      <c r="G836" s="68"/>
    </row>
    <row r="837" spans="7:7" x14ac:dyDescent="0.25">
      <c r="G837" s="68"/>
    </row>
    <row r="838" spans="7:7" x14ac:dyDescent="0.25">
      <c r="G838" s="68"/>
    </row>
    <row r="839" spans="7:7" x14ac:dyDescent="0.25">
      <c r="G839" s="68"/>
    </row>
    <row r="840" spans="7:7" x14ac:dyDescent="0.25">
      <c r="G840" s="68"/>
    </row>
    <row r="841" spans="7:7" x14ac:dyDescent="0.25">
      <c r="G841" s="68"/>
    </row>
    <row r="842" spans="7:7" x14ac:dyDescent="0.25">
      <c r="G842" s="68"/>
    </row>
    <row r="843" spans="7:7" x14ac:dyDescent="0.25">
      <c r="G843" s="68"/>
    </row>
    <row r="844" spans="7:7" x14ac:dyDescent="0.25">
      <c r="G844" s="68"/>
    </row>
    <row r="845" spans="7:7" x14ac:dyDescent="0.25">
      <c r="G845" s="68"/>
    </row>
    <row r="846" spans="7:7" x14ac:dyDescent="0.25">
      <c r="G846" s="68"/>
    </row>
    <row r="847" spans="7:7" x14ac:dyDescent="0.25">
      <c r="G847" s="68"/>
    </row>
    <row r="848" spans="7:7" x14ac:dyDescent="0.25">
      <c r="G848" s="68"/>
    </row>
    <row r="849" spans="7:7" x14ac:dyDescent="0.25">
      <c r="G849" s="68"/>
    </row>
    <row r="850" spans="7:7" x14ac:dyDescent="0.25">
      <c r="G850" s="68"/>
    </row>
    <row r="851" spans="7:7" x14ac:dyDescent="0.25">
      <c r="G851" s="68"/>
    </row>
    <row r="852" spans="7:7" x14ac:dyDescent="0.25">
      <c r="G852" s="68"/>
    </row>
    <row r="853" spans="7:7" x14ac:dyDescent="0.25">
      <c r="G853" s="68"/>
    </row>
    <row r="854" spans="7:7" x14ac:dyDescent="0.25">
      <c r="G854" s="68"/>
    </row>
    <row r="855" spans="7:7" x14ac:dyDescent="0.25">
      <c r="G855" s="68"/>
    </row>
    <row r="856" spans="7:7" x14ac:dyDescent="0.25">
      <c r="G856" s="68"/>
    </row>
    <row r="857" spans="7:7" x14ac:dyDescent="0.25">
      <c r="G857" s="68"/>
    </row>
    <row r="858" spans="7:7" x14ac:dyDescent="0.25">
      <c r="G858" s="68"/>
    </row>
    <row r="859" spans="7:7" x14ac:dyDescent="0.25">
      <c r="G859" s="68"/>
    </row>
    <row r="860" spans="7:7" x14ac:dyDescent="0.25">
      <c r="G860" s="68"/>
    </row>
    <row r="861" spans="7:7" x14ac:dyDescent="0.25">
      <c r="G861" s="68"/>
    </row>
    <row r="862" spans="7:7" x14ac:dyDescent="0.25">
      <c r="G862" s="68"/>
    </row>
    <row r="863" spans="7:7" x14ac:dyDescent="0.25">
      <c r="G863" s="68"/>
    </row>
    <row r="864" spans="7:7" x14ac:dyDescent="0.25">
      <c r="G864" s="68"/>
    </row>
    <row r="865" spans="7:7" x14ac:dyDescent="0.25">
      <c r="G865" s="68"/>
    </row>
    <row r="866" spans="7:7" x14ac:dyDescent="0.25">
      <c r="G866" s="68"/>
    </row>
    <row r="867" spans="7:7" x14ac:dyDescent="0.25">
      <c r="G867" s="68"/>
    </row>
    <row r="868" spans="7:7" x14ac:dyDescent="0.25">
      <c r="G868" s="68"/>
    </row>
    <row r="869" spans="7:7" x14ac:dyDescent="0.25">
      <c r="G869" s="68"/>
    </row>
    <row r="870" spans="7:7" x14ac:dyDescent="0.25">
      <c r="G870" s="68"/>
    </row>
    <row r="871" spans="7:7" x14ac:dyDescent="0.25">
      <c r="G871" s="68"/>
    </row>
    <row r="872" spans="7:7" x14ac:dyDescent="0.25">
      <c r="G872" s="68"/>
    </row>
    <row r="873" spans="7:7" x14ac:dyDescent="0.25">
      <c r="G873" s="68"/>
    </row>
    <row r="874" spans="7:7" x14ac:dyDescent="0.25">
      <c r="G874" s="68"/>
    </row>
    <row r="875" spans="7:7" x14ac:dyDescent="0.25">
      <c r="G875" s="68"/>
    </row>
    <row r="876" spans="7:7" x14ac:dyDescent="0.25">
      <c r="G876" s="68"/>
    </row>
    <row r="877" spans="7:7" x14ac:dyDescent="0.25">
      <c r="G877" s="68"/>
    </row>
    <row r="878" spans="7:7" x14ac:dyDescent="0.25">
      <c r="G878" s="68"/>
    </row>
    <row r="879" spans="7:7" x14ac:dyDescent="0.25">
      <c r="G879" s="68"/>
    </row>
    <row r="880" spans="7:7" x14ac:dyDescent="0.25">
      <c r="G880" s="68"/>
    </row>
    <row r="881" spans="7:7" x14ac:dyDescent="0.25">
      <c r="G881" s="68"/>
    </row>
    <row r="882" spans="7:7" x14ac:dyDescent="0.25">
      <c r="G882" s="68"/>
    </row>
    <row r="883" spans="7:7" x14ac:dyDescent="0.25">
      <c r="G883" s="68"/>
    </row>
    <row r="884" spans="7:7" x14ac:dyDescent="0.25">
      <c r="G884" s="68"/>
    </row>
    <row r="885" spans="7:7" x14ac:dyDescent="0.25">
      <c r="G885" s="68"/>
    </row>
    <row r="886" spans="7:7" x14ac:dyDescent="0.25">
      <c r="G886" s="68"/>
    </row>
    <row r="887" spans="7:7" x14ac:dyDescent="0.25">
      <c r="G887" s="68"/>
    </row>
    <row r="888" spans="7:7" x14ac:dyDescent="0.25">
      <c r="G888" s="68"/>
    </row>
    <row r="889" spans="7:7" x14ac:dyDescent="0.25">
      <c r="G889" s="68"/>
    </row>
    <row r="890" spans="7:7" x14ac:dyDescent="0.25">
      <c r="G890" s="68"/>
    </row>
    <row r="891" spans="7:7" x14ac:dyDescent="0.25">
      <c r="G891" s="68"/>
    </row>
    <row r="892" spans="7:7" x14ac:dyDescent="0.25">
      <c r="G892" s="68"/>
    </row>
    <row r="893" spans="7:7" x14ac:dyDescent="0.25">
      <c r="G893" s="68"/>
    </row>
    <row r="894" spans="7:7" x14ac:dyDescent="0.25">
      <c r="G894" s="68"/>
    </row>
    <row r="895" spans="7:7" x14ac:dyDescent="0.25">
      <c r="G895" s="68"/>
    </row>
    <row r="896" spans="7:7" x14ac:dyDescent="0.25">
      <c r="G896" s="68"/>
    </row>
    <row r="897" spans="7:7" x14ac:dyDescent="0.25">
      <c r="G897" s="68"/>
    </row>
    <row r="898" spans="7:7" x14ac:dyDescent="0.25">
      <c r="G898" s="68"/>
    </row>
    <row r="899" spans="7:7" x14ac:dyDescent="0.25">
      <c r="G899" s="68"/>
    </row>
    <row r="900" spans="7:7" x14ac:dyDescent="0.25">
      <c r="G900" s="68"/>
    </row>
    <row r="901" spans="7:7" x14ac:dyDescent="0.25">
      <c r="G901" s="68"/>
    </row>
    <row r="902" spans="7:7" x14ac:dyDescent="0.25">
      <c r="G902" s="68"/>
    </row>
    <row r="903" spans="7:7" x14ac:dyDescent="0.25">
      <c r="G903" s="68"/>
    </row>
    <row r="904" spans="7:7" x14ac:dyDescent="0.25">
      <c r="G904" s="68"/>
    </row>
    <row r="905" spans="7:7" x14ac:dyDescent="0.25">
      <c r="G905" s="68"/>
    </row>
    <row r="906" spans="7:7" x14ac:dyDescent="0.25">
      <c r="G906" s="68"/>
    </row>
    <row r="907" spans="7:7" x14ac:dyDescent="0.25">
      <c r="G907" s="68"/>
    </row>
    <row r="908" spans="7:7" x14ac:dyDescent="0.25">
      <c r="G908" s="68"/>
    </row>
    <row r="909" spans="7:7" x14ac:dyDescent="0.25">
      <c r="G909" s="68"/>
    </row>
    <row r="910" spans="7:7" x14ac:dyDescent="0.25">
      <c r="G910" s="68"/>
    </row>
    <row r="911" spans="7:7" x14ac:dyDescent="0.25">
      <c r="G911" s="68"/>
    </row>
    <row r="912" spans="7:7" x14ac:dyDescent="0.25">
      <c r="G912" s="68"/>
    </row>
    <row r="913" spans="7:7" x14ac:dyDescent="0.25">
      <c r="G913" s="68"/>
    </row>
    <row r="914" spans="7:7" x14ac:dyDescent="0.25">
      <c r="G914" s="68"/>
    </row>
    <row r="915" spans="7:7" x14ac:dyDescent="0.25">
      <c r="G915" s="68"/>
    </row>
    <row r="916" spans="7:7" x14ac:dyDescent="0.25">
      <c r="G916" s="68"/>
    </row>
    <row r="917" spans="7:7" x14ac:dyDescent="0.25">
      <c r="G917" s="68"/>
    </row>
    <row r="918" spans="7:7" x14ac:dyDescent="0.25">
      <c r="G918" s="68"/>
    </row>
    <row r="919" spans="7:7" x14ac:dyDescent="0.25">
      <c r="G919" s="68"/>
    </row>
    <row r="920" spans="7:7" x14ac:dyDescent="0.25">
      <c r="G920" s="68"/>
    </row>
    <row r="921" spans="7:7" x14ac:dyDescent="0.25">
      <c r="G921" s="68"/>
    </row>
    <row r="922" spans="7:7" x14ac:dyDescent="0.25">
      <c r="G922" s="68"/>
    </row>
    <row r="923" spans="7:7" x14ac:dyDescent="0.25">
      <c r="G923" s="68"/>
    </row>
    <row r="924" spans="7:7" x14ac:dyDescent="0.25">
      <c r="G924" s="68"/>
    </row>
    <row r="925" spans="7:7" x14ac:dyDescent="0.25">
      <c r="G925" s="68"/>
    </row>
    <row r="926" spans="7:7" x14ac:dyDescent="0.25">
      <c r="G926" s="68"/>
    </row>
    <row r="927" spans="7:7" x14ac:dyDescent="0.25">
      <c r="G927" s="68"/>
    </row>
    <row r="928" spans="7:7" x14ac:dyDescent="0.25">
      <c r="G928" s="68"/>
    </row>
    <row r="929" spans="7:7" x14ac:dyDescent="0.25">
      <c r="G929" s="68"/>
    </row>
    <row r="930" spans="7:7" x14ac:dyDescent="0.25">
      <c r="G930" s="68"/>
    </row>
    <row r="931" spans="7:7" x14ac:dyDescent="0.25">
      <c r="G931" s="68"/>
    </row>
    <row r="932" spans="7:7" x14ac:dyDescent="0.25">
      <c r="G932" s="68"/>
    </row>
    <row r="933" spans="7:7" x14ac:dyDescent="0.25">
      <c r="G933" s="68"/>
    </row>
    <row r="934" spans="7:7" x14ac:dyDescent="0.25">
      <c r="G934" s="68"/>
    </row>
    <row r="935" spans="7:7" x14ac:dyDescent="0.25">
      <c r="G935" s="68"/>
    </row>
    <row r="936" spans="7:7" x14ac:dyDescent="0.25">
      <c r="G936" s="68"/>
    </row>
    <row r="937" spans="7:7" x14ac:dyDescent="0.25">
      <c r="G937" s="68"/>
    </row>
    <row r="938" spans="7:7" x14ac:dyDescent="0.25">
      <c r="G938" s="68"/>
    </row>
    <row r="939" spans="7:7" x14ac:dyDescent="0.25">
      <c r="G939" s="68"/>
    </row>
    <row r="940" spans="7:7" x14ac:dyDescent="0.25">
      <c r="G940" s="68"/>
    </row>
    <row r="941" spans="7:7" x14ac:dyDescent="0.25">
      <c r="G941" s="68"/>
    </row>
    <row r="942" spans="7:7" x14ac:dyDescent="0.25">
      <c r="G942" s="68"/>
    </row>
    <row r="943" spans="7:7" x14ac:dyDescent="0.25">
      <c r="G943" s="68"/>
    </row>
    <row r="944" spans="7:7" x14ac:dyDescent="0.25">
      <c r="G944" s="68"/>
    </row>
    <row r="945" spans="7:7" x14ac:dyDescent="0.25">
      <c r="G945" s="68"/>
    </row>
    <row r="946" spans="7:7" x14ac:dyDescent="0.25">
      <c r="G946" s="68"/>
    </row>
    <row r="947" spans="7:7" x14ac:dyDescent="0.25">
      <c r="G947" s="68"/>
    </row>
    <row r="948" spans="7:7" x14ac:dyDescent="0.25">
      <c r="G948" s="68"/>
    </row>
    <row r="949" spans="7:7" x14ac:dyDescent="0.25">
      <c r="G949" s="68"/>
    </row>
    <row r="950" spans="7:7" x14ac:dyDescent="0.25">
      <c r="G950" s="68"/>
    </row>
    <row r="951" spans="7:7" x14ac:dyDescent="0.25">
      <c r="G951" s="68"/>
    </row>
    <row r="952" spans="7:7" x14ac:dyDescent="0.25">
      <c r="G952" s="68"/>
    </row>
    <row r="953" spans="7:7" x14ac:dyDescent="0.25">
      <c r="G953" s="68"/>
    </row>
    <row r="954" spans="7:7" x14ac:dyDescent="0.25">
      <c r="G954" s="68"/>
    </row>
    <row r="955" spans="7:7" x14ac:dyDescent="0.25">
      <c r="G955" s="68"/>
    </row>
    <row r="956" spans="7:7" x14ac:dyDescent="0.25">
      <c r="G956" s="68"/>
    </row>
    <row r="957" spans="7:7" x14ac:dyDescent="0.25">
      <c r="G957" s="68"/>
    </row>
    <row r="958" spans="7:7" x14ac:dyDescent="0.25">
      <c r="G958" s="68"/>
    </row>
    <row r="959" spans="7:7" x14ac:dyDescent="0.25">
      <c r="G959" s="68"/>
    </row>
    <row r="960" spans="7:7" x14ac:dyDescent="0.25">
      <c r="G960" s="68"/>
    </row>
    <row r="961" spans="7:7" x14ac:dyDescent="0.25">
      <c r="G961" s="68"/>
    </row>
    <row r="962" spans="7:7" x14ac:dyDescent="0.25">
      <c r="G962" s="68"/>
    </row>
    <row r="963" spans="7:7" x14ac:dyDescent="0.25">
      <c r="G963" s="68"/>
    </row>
    <row r="964" spans="7:7" x14ac:dyDescent="0.25">
      <c r="G964" s="68"/>
    </row>
    <row r="965" spans="7:7" x14ac:dyDescent="0.25">
      <c r="G965" s="68"/>
    </row>
    <row r="966" spans="7:7" x14ac:dyDescent="0.25">
      <c r="G966" s="68"/>
    </row>
    <row r="967" spans="7:7" x14ac:dyDescent="0.25">
      <c r="G967" s="68"/>
    </row>
    <row r="968" spans="7:7" x14ac:dyDescent="0.25">
      <c r="G968" s="68"/>
    </row>
    <row r="969" spans="7:7" x14ac:dyDescent="0.25">
      <c r="G969" s="68"/>
    </row>
    <row r="970" spans="7:7" x14ac:dyDescent="0.25">
      <c r="G970" s="68"/>
    </row>
    <row r="971" spans="7:7" x14ac:dyDescent="0.25">
      <c r="G971" s="68"/>
    </row>
    <row r="972" spans="7:7" x14ac:dyDescent="0.25">
      <c r="G972" s="68"/>
    </row>
    <row r="973" spans="7:7" x14ac:dyDescent="0.25">
      <c r="G973" s="68"/>
    </row>
    <row r="974" spans="7:7" x14ac:dyDescent="0.25">
      <c r="G974" s="68"/>
    </row>
    <row r="975" spans="7:7" x14ac:dyDescent="0.25">
      <c r="G975" s="68"/>
    </row>
    <row r="976" spans="7:7" x14ac:dyDescent="0.25">
      <c r="G976" s="68"/>
    </row>
    <row r="977" spans="7:7" x14ac:dyDescent="0.25">
      <c r="G977" s="68"/>
    </row>
    <row r="978" spans="7:7" x14ac:dyDescent="0.25">
      <c r="G978" s="68"/>
    </row>
    <row r="979" spans="7:7" x14ac:dyDescent="0.25">
      <c r="G979" s="68"/>
    </row>
    <row r="980" spans="7:7" x14ac:dyDescent="0.25">
      <c r="G980" s="68"/>
    </row>
    <row r="981" spans="7:7" x14ac:dyDescent="0.25">
      <c r="G981" s="68"/>
    </row>
    <row r="982" spans="7:7" x14ac:dyDescent="0.25">
      <c r="G982" s="68"/>
    </row>
    <row r="983" spans="7:7" x14ac:dyDescent="0.25">
      <c r="G983" s="68"/>
    </row>
    <row r="984" spans="7:7" x14ac:dyDescent="0.25">
      <c r="G984" s="68"/>
    </row>
    <row r="985" spans="7:7" x14ac:dyDescent="0.25">
      <c r="G985" s="68"/>
    </row>
    <row r="986" spans="7:7" x14ac:dyDescent="0.25">
      <c r="G986" s="68"/>
    </row>
    <row r="987" spans="7:7" x14ac:dyDescent="0.25">
      <c r="G987" s="68"/>
    </row>
    <row r="988" spans="7:7" x14ac:dyDescent="0.25">
      <c r="G988" s="68"/>
    </row>
    <row r="989" spans="7:7" x14ac:dyDescent="0.25">
      <c r="G989" s="68"/>
    </row>
    <row r="990" spans="7:7" x14ac:dyDescent="0.25">
      <c r="G990" s="68"/>
    </row>
    <row r="991" spans="7:7" x14ac:dyDescent="0.25">
      <c r="G991" s="68"/>
    </row>
    <row r="992" spans="7:7" x14ac:dyDescent="0.25">
      <c r="G992" s="68"/>
    </row>
    <row r="993" spans="7:7" x14ac:dyDescent="0.25">
      <c r="G993" s="68"/>
    </row>
    <row r="994" spans="7:7" x14ac:dyDescent="0.25">
      <c r="G994" s="68"/>
    </row>
    <row r="995" spans="7:7" x14ac:dyDescent="0.25">
      <c r="G995" s="68"/>
    </row>
    <row r="996" spans="7:7" x14ac:dyDescent="0.25">
      <c r="G996" s="68"/>
    </row>
    <row r="997" spans="7:7" x14ac:dyDescent="0.25">
      <c r="G997" s="68"/>
    </row>
    <row r="998" spans="7:7" x14ac:dyDescent="0.25">
      <c r="G998" s="68"/>
    </row>
    <row r="999" spans="7:7" x14ac:dyDescent="0.25">
      <c r="G999" s="68"/>
    </row>
    <row r="1000" spans="7:7" x14ac:dyDescent="0.25">
      <c r="G1000" s="68"/>
    </row>
    <row r="1001" spans="7:7" x14ac:dyDescent="0.25">
      <c r="G1001" s="68"/>
    </row>
    <row r="1002" spans="7:7" x14ac:dyDescent="0.25">
      <c r="G1002" s="68"/>
    </row>
    <row r="1003" spans="7:7" x14ac:dyDescent="0.25">
      <c r="G1003" s="68"/>
    </row>
    <row r="1004" spans="7:7" x14ac:dyDescent="0.25">
      <c r="G1004" s="68"/>
    </row>
    <row r="1005" spans="7:7" x14ac:dyDescent="0.25">
      <c r="G1005" s="68"/>
    </row>
    <row r="1006" spans="7:7" x14ac:dyDescent="0.25">
      <c r="G1006" s="68"/>
    </row>
    <row r="1007" spans="7:7" x14ac:dyDescent="0.25">
      <c r="G1007" s="68"/>
    </row>
    <row r="1008" spans="7:7" x14ac:dyDescent="0.25">
      <c r="G1008" s="68"/>
    </row>
    <row r="1009" spans="7:7" x14ac:dyDescent="0.25">
      <c r="G1009" s="68"/>
    </row>
    <row r="1010" spans="7:7" x14ac:dyDescent="0.25">
      <c r="G1010" s="68"/>
    </row>
    <row r="1011" spans="7:7" x14ac:dyDescent="0.25">
      <c r="G1011" s="68"/>
    </row>
    <row r="1012" spans="7:7" x14ac:dyDescent="0.25">
      <c r="G1012" s="68"/>
    </row>
    <row r="1013" spans="7:7" x14ac:dyDescent="0.25">
      <c r="G1013" s="68"/>
    </row>
    <row r="1014" spans="7:7" x14ac:dyDescent="0.25">
      <c r="G1014" s="68"/>
    </row>
    <row r="1015" spans="7:7" x14ac:dyDescent="0.25">
      <c r="G1015" s="68"/>
    </row>
    <row r="1016" spans="7:7" x14ac:dyDescent="0.25">
      <c r="G1016" s="68"/>
    </row>
    <row r="1017" spans="7:7" x14ac:dyDescent="0.25">
      <c r="G1017" s="68"/>
    </row>
    <row r="1018" spans="7:7" x14ac:dyDescent="0.25">
      <c r="G1018" s="68"/>
    </row>
    <row r="1019" spans="7:7" x14ac:dyDescent="0.25">
      <c r="G1019" s="68"/>
    </row>
    <row r="1020" spans="7:7" x14ac:dyDescent="0.25">
      <c r="G1020" s="68"/>
    </row>
    <row r="1021" spans="7:7" x14ac:dyDescent="0.25">
      <c r="G1021" s="68"/>
    </row>
    <row r="1022" spans="7:7" x14ac:dyDescent="0.25">
      <c r="G1022" s="68"/>
    </row>
    <row r="1023" spans="7:7" x14ac:dyDescent="0.25">
      <c r="G1023" s="68"/>
    </row>
    <row r="1024" spans="7:7" x14ac:dyDescent="0.25">
      <c r="G1024" s="68"/>
    </row>
    <row r="1025" spans="7:7" x14ac:dyDescent="0.25">
      <c r="G1025" s="68"/>
    </row>
    <row r="1026" spans="7:7" x14ac:dyDescent="0.25">
      <c r="G1026" s="68"/>
    </row>
    <row r="1027" spans="7:7" x14ac:dyDescent="0.25">
      <c r="G1027" s="68"/>
    </row>
    <row r="1028" spans="7:7" x14ac:dyDescent="0.25">
      <c r="G1028" s="68"/>
    </row>
    <row r="1029" spans="7:7" x14ac:dyDescent="0.25">
      <c r="G1029" s="68"/>
    </row>
    <row r="1030" spans="7:7" x14ac:dyDescent="0.25">
      <c r="G1030" s="68"/>
    </row>
    <row r="1031" spans="7:7" x14ac:dyDescent="0.25">
      <c r="G1031" s="68"/>
    </row>
    <row r="1032" spans="7:7" x14ac:dyDescent="0.25">
      <c r="G1032" s="68"/>
    </row>
    <row r="1033" spans="7:7" x14ac:dyDescent="0.25">
      <c r="G1033" s="68"/>
    </row>
    <row r="1034" spans="7:7" x14ac:dyDescent="0.25">
      <c r="G1034" s="68"/>
    </row>
    <row r="1035" spans="7:7" x14ac:dyDescent="0.25">
      <c r="G1035" s="68"/>
    </row>
    <row r="1036" spans="7:7" x14ac:dyDescent="0.25">
      <c r="G1036" s="68"/>
    </row>
    <row r="1037" spans="7:7" x14ac:dyDescent="0.25">
      <c r="G1037" s="68"/>
    </row>
    <row r="1038" spans="7:7" x14ac:dyDescent="0.25">
      <c r="G1038" s="68"/>
    </row>
    <row r="1039" spans="7:7" x14ac:dyDescent="0.25">
      <c r="G1039" s="68"/>
    </row>
    <row r="1040" spans="7:7" x14ac:dyDescent="0.25">
      <c r="G1040" s="68"/>
    </row>
    <row r="1041" spans="7:7" x14ac:dyDescent="0.25">
      <c r="G1041" s="68"/>
    </row>
    <row r="1042" spans="7:7" x14ac:dyDescent="0.25">
      <c r="G1042" s="68"/>
    </row>
    <row r="1043" spans="7:7" x14ac:dyDescent="0.25">
      <c r="G1043" s="68"/>
    </row>
    <row r="1044" spans="7:7" x14ac:dyDescent="0.25">
      <c r="G1044" s="68"/>
    </row>
    <row r="1045" spans="7:7" x14ac:dyDescent="0.25">
      <c r="G1045" s="68"/>
    </row>
    <row r="1046" spans="7:7" x14ac:dyDescent="0.25">
      <c r="G1046" s="68"/>
    </row>
    <row r="1047" spans="7:7" x14ac:dyDescent="0.25">
      <c r="G1047" s="68"/>
    </row>
    <row r="1048" spans="7:7" x14ac:dyDescent="0.25">
      <c r="G1048" s="68"/>
    </row>
    <row r="1049" spans="7:7" x14ac:dyDescent="0.25">
      <c r="G1049" s="68"/>
    </row>
    <row r="1050" spans="7:7" x14ac:dyDescent="0.25">
      <c r="G1050" s="68"/>
    </row>
    <row r="1051" spans="7:7" x14ac:dyDescent="0.25">
      <c r="G1051" s="68"/>
    </row>
    <row r="1052" spans="7:7" x14ac:dyDescent="0.25">
      <c r="G1052" s="68"/>
    </row>
    <row r="1053" spans="7:7" x14ac:dyDescent="0.25">
      <c r="G1053" s="68"/>
    </row>
    <row r="1054" spans="7:7" x14ac:dyDescent="0.25">
      <c r="G1054" s="68"/>
    </row>
    <row r="1055" spans="7:7" x14ac:dyDescent="0.25">
      <c r="G1055" s="68"/>
    </row>
    <row r="1056" spans="7:7" x14ac:dyDescent="0.25">
      <c r="G1056" s="68"/>
    </row>
    <row r="1057" spans="7:7" x14ac:dyDescent="0.25">
      <c r="G1057" s="68"/>
    </row>
    <row r="1058" spans="7:7" x14ac:dyDescent="0.25">
      <c r="G1058" s="68"/>
    </row>
    <row r="1059" spans="7:7" x14ac:dyDescent="0.25">
      <c r="G1059" s="68"/>
    </row>
    <row r="1060" spans="7:7" x14ac:dyDescent="0.25">
      <c r="G1060" s="68"/>
    </row>
    <row r="1061" spans="7:7" x14ac:dyDescent="0.25">
      <c r="G1061" s="68"/>
    </row>
    <row r="1062" spans="7:7" x14ac:dyDescent="0.25">
      <c r="G1062" s="68"/>
    </row>
    <row r="1063" spans="7:7" x14ac:dyDescent="0.25">
      <c r="G1063" s="68"/>
    </row>
    <row r="1064" spans="7:7" x14ac:dyDescent="0.25">
      <c r="G1064" s="68"/>
    </row>
    <row r="1065" spans="7:7" x14ac:dyDescent="0.25">
      <c r="G1065" s="68"/>
    </row>
    <row r="1066" spans="7:7" x14ac:dyDescent="0.25">
      <c r="G1066" s="68"/>
    </row>
    <row r="1067" spans="7:7" x14ac:dyDescent="0.25">
      <c r="G1067" s="68"/>
    </row>
    <row r="1068" spans="7:7" x14ac:dyDescent="0.25">
      <c r="G1068" s="68"/>
    </row>
    <row r="1069" spans="7:7" x14ac:dyDescent="0.25">
      <c r="G1069" s="68"/>
    </row>
    <row r="1070" spans="7:7" x14ac:dyDescent="0.25">
      <c r="G1070" s="68"/>
    </row>
    <row r="1071" spans="7:7" x14ac:dyDescent="0.25">
      <c r="G1071" s="68"/>
    </row>
    <row r="1072" spans="7:7" x14ac:dyDescent="0.25">
      <c r="G1072" s="68"/>
    </row>
    <row r="1073" spans="7:7" x14ac:dyDescent="0.25">
      <c r="G1073" s="68"/>
    </row>
    <row r="1074" spans="7:7" x14ac:dyDescent="0.25">
      <c r="G1074" s="68"/>
    </row>
    <row r="1075" spans="7:7" x14ac:dyDescent="0.25">
      <c r="G1075" s="68"/>
    </row>
    <row r="1076" spans="7:7" x14ac:dyDescent="0.25">
      <c r="G1076" s="68"/>
    </row>
    <row r="1077" spans="7:7" x14ac:dyDescent="0.25">
      <c r="G1077" s="68"/>
    </row>
    <row r="1078" spans="7:7" x14ac:dyDescent="0.25">
      <c r="G1078" s="68"/>
    </row>
    <row r="1079" spans="7:7" x14ac:dyDescent="0.25">
      <c r="G1079" s="68"/>
    </row>
    <row r="1080" spans="7:7" x14ac:dyDescent="0.25">
      <c r="G1080" s="68"/>
    </row>
    <row r="1081" spans="7:7" x14ac:dyDescent="0.25">
      <c r="G1081" s="68"/>
    </row>
    <row r="1082" spans="7:7" x14ac:dyDescent="0.25">
      <c r="G1082" s="68"/>
    </row>
    <row r="1083" spans="7:7" x14ac:dyDescent="0.25">
      <c r="G1083" s="68"/>
    </row>
    <row r="1084" spans="7:7" x14ac:dyDescent="0.25">
      <c r="G1084" s="68"/>
    </row>
    <row r="1085" spans="7:7" x14ac:dyDescent="0.25">
      <c r="G1085" s="68"/>
    </row>
    <row r="1086" spans="7:7" x14ac:dyDescent="0.25">
      <c r="G1086" s="68"/>
    </row>
    <row r="1087" spans="7:7" x14ac:dyDescent="0.25">
      <c r="G1087" s="68"/>
    </row>
    <row r="1088" spans="7:7" x14ac:dyDescent="0.25">
      <c r="G1088" s="68"/>
    </row>
    <row r="1089" spans="7:7" x14ac:dyDescent="0.25">
      <c r="G1089" s="68"/>
    </row>
    <row r="1090" spans="7:7" x14ac:dyDescent="0.25">
      <c r="G1090" s="68"/>
    </row>
    <row r="1091" spans="7:7" x14ac:dyDescent="0.25">
      <c r="G1091" s="68"/>
    </row>
    <row r="1092" spans="7:7" x14ac:dyDescent="0.25">
      <c r="G1092" s="68"/>
    </row>
    <row r="1093" spans="7:7" x14ac:dyDescent="0.25">
      <c r="G1093" s="68"/>
    </row>
    <row r="1094" spans="7:7" x14ac:dyDescent="0.25">
      <c r="G1094" s="68"/>
    </row>
    <row r="1095" spans="7:7" x14ac:dyDescent="0.25">
      <c r="G1095" s="68"/>
    </row>
    <row r="1096" spans="7:7" x14ac:dyDescent="0.25">
      <c r="G1096" s="68"/>
    </row>
    <row r="1097" spans="7:7" x14ac:dyDescent="0.25">
      <c r="G1097" s="68"/>
    </row>
    <row r="1098" spans="7:7" x14ac:dyDescent="0.25">
      <c r="G1098" s="68"/>
    </row>
    <row r="1099" spans="7:7" x14ac:dyDescent="0.25">
      <c r="G1099" s="68"/>
    </row>
    <row r="1100" spans="7:7" x14ac:dyDescent="0.25">
      <c r="G1100" s="68"/>
    </row>
    <row r="1101" spans="7:7" x14ac:dyDescent="0.25">
      <c r="G1101" s="68"/>
    </row>
    <row r="1102" spans="7:7" x14ac:dyDescent="0.25">
      <c r="G1102" s="68"/>
    </row>
    <row r="1103" spans="7:7" x14ac:dyDescent="0.25">
      <c r="G1103" s="68"/>
    </row>
    <row r="1104" spans="7:7" x14ac:dyDescent="0.25">
      <c r="G1104" s="68"/>
    </row>
    <row r="1105" spans="7:7" x14ac:dyDescent="0.25">
      <c r="G1105" s="68"/>
    </row>
    <row r="1106" spans="7:7" x14ac:dyDescent="0.25">
      <c r="G1106" s="68"/>
    </row>
    <row r="1107" spans="7:7" x14ac:dyDescent="0.25">
      <c r="G1107" s="68"/>
    </row>
    <row r="1108" spans="7:7" x14ac:dyDescent="0.25">
      <c r="G1108" s="68"/>
    </row>
    <row r="1109" spans="7:7" x14ac:dyDescent="0.25">
      <c r="G1109" s="68"/>
    </row>
    <row r="1110" spans="7:7" x14ac:dyDescent="0.25">
      <c r="G1110" s="68"/>
    </row>
    <row r="1111" spans="7:7" x14ac:dyDescent="0.25">
      <c r="G1111" s="68"/>
    </row>
    <row r="1112" spans="7:7" x14ac:dyDescent="0.25">
      <c r="G1112" s="68"/>
    </row>
    <row r="1113" spans="7:7" x14ac:dyDescent="0.25">
      <c r="G1113" s="68"/>
    </row>
    <row r="1114" spans="7:7" x14ac:dyDescent="0.25">
      <c r="G1114" s="68"/>
    </row>
    <row r="1115" spans="7:7" x14ac:dyDescent="0.25">
      <c r="G1115" s="68"/>
    </row>
    <row r="1116" spans="7:7" x14ac:dyDescent="0.25">
      <c r="G1116" s="68"/>
    </row>
    <row r="1117" spans="7:7" x14ac:dyDescent="0.25">
      <c r="G1117" s="68"/>
    </row>
    <row r="1118" spans="7:7" x14ac:dyDescent="0.25">
      <c r="G1118" s="68"/>
    </row>
    <row r="1119" spans="7:7" x14ac:dyDescent="0.25">
      <c r="G1119" s="68"/>
    </row>
    <row r="1120" spans="7:7" x14ac:dyDescent="0.25">
      <c r="G1120" s="68"/>
    </row>
    <row r="1121" spans="7:7" x14ac:dyDescent="0.25">
      <c r="G1121" s="68"/>
    </row>
    <row r="1122" spans="7:7" x14ac:dyDescent="0.25">
      <c r="G1122" s="68"/>
    </row>
    <row r="1123" spans="7:7" x14ac:dyDescent="0.25">
      <c r="G1123" s="68"/>
    </row>
    <row r="1124" spans="7:7" x14ac:dyDescent="0.25">
      <c r="G1124" s="68"/>
    </row>
    <row r="1125" spans="7:7" x14ac:dyDescent="0.25">
      <c r="G1125" s="68"/>
    </row>
    <row r="1126" spans="7:7" x14ac:dyDescent="0.25">
      <c r="G1126" s="68"/>
    </row>
    <row r="1127" spans="7:7" x14ac:dyDescent="0.25">
      <c r="G1127" s="68"/>
    </row>
    <row r="1128" spans="7:7" x14ac:dyDescent="0.25">
      <c r="G1128" s="68"/>
    </row>
    <row r="1129" spans="7:7" x14ac:dyDescent="0.25">
      <c r="G1129" s="68"/>
    </row>
    <row r="1130" spans="7:7" x14ac:dyDescent="0.25">
      <c r="G1130" s="68"/>
    </row>
    <row r="1131" spans="7:7" x14ac:dyDescent="0.25">
      <c r="G1131" s="68"/>
    </row>
    <row r="1132" spans="7:7" x14ac:dyDescent="0.25">
      <c r="G1132" s="68"/>
    </row>
    <row r="1133" spans="7:7" x14ac:dyDescent="0.25">
      <c r="G1133" s="68"/>
    </row>
    <row r="1134" spans="7:7" x14ac:dyDescent="0.25">
      <c r="G1134" s="68"/>
    </row>
    <row r="1135" spans="7:7" x14ac:dyDescent="0.25">
      <c r="G1135" s="68"/>
    </row>
    <row r="1136" spans="7:7" x14ac:dyDescent="0.25">
      <c r="G1136" s="68"/>
    </row>
    <row r="1137" spans="7:7" x14ac:dyDescent="0.25">
      <c r="G1137" s="68"/>
    </row>
    <row r="1138" spans="7:7" x14ac:dyDescent="0.25">
      <c r="G1138" s="68"/>
    </row>
    <row r="1139" spans="7:7" x14ac:dyDescent="0.25">
      <c r="G1139" s="68"/>
    </row>
    <row r="1140" spans="7:7" x14ac:dyDescent="0.25">
      <c r="G1140" s="68"/>
    </row>
    <row r="1141" spans="7:7" x14ac:dyDescent="0.25">
      <c r="G1141" s="68"/>
    </row>
    <row r="1142" spans="7:7" x14ac:dyDescent="0.25">
      <c r="G1142" s="68"/>
    </row>
    <row r="1143" spans="7:7" x14ac:dyDescent="0.25">
      <c r="G1143" s="68"/>
    </row>
    <row r="1144" spans="7:7" x14ac:dyDescent="0.25">
      <c r="G1144" s="68"/>
    </row>
    <row r="1145" spans="7:7" x14ac:dyDescent="0.25">
      <c r="G1145" s="68"/>
    </row>
    <row r="1146" spans="7:7" x14ac:dyDescent="0.25">
      <c r="G1146" s="68"/>
    </row>
    <row r="1147" spans="7:7" x14ac:dyDescent="0.25">
      <c r="G1147" s="68"/>
    </row>
    <row r="1148" spans="7:7" x14ac:dyDescent="0.25">
      <c r="G1148" s="68"/>
    </row>
    <row r="1149" spans="7:7" x14ac:dyDescent="0.25">
      <c r="G1149" s="68"/>
    </row>
    <row r="1150" spans="7:7" x14ac:dyDescent="0.25">
      <c r="G1150" s="68"/>
    </row>
    <row r="1151" spans="7:7" x14ac:dyDescent="0.25">
      <c r="G1151" s="68"/>
    </row>
    <row r="1152" spans="7:7" x14ac:dyDescent="0.25">
      <c r="G1152" s="68"/>
    </row>
    <row r="1153" spans="7:7" x14ac:dyDescent="0.25">
      <c r="G1153" s="68"/>
    </row>
    <row r="1154" spans="7:7" x14ac:dyDescent="0.25">
      <c r="G1154" s="68"/>
    </row>
    <row r="1155" spans="7:7" x14ac:dyDescent="0.25">
      <c r="G1155" s="68"/>
    </row>
    <row r="1156" spans="7:7" x14ac:dyDescent="0.25">
      <c r="G1156" s="68"/>
    </row>
    <row r="1157" spans="7:7" x14ac:dyDescent="0.25">
      <c r="G1157" s="68"/>
    </row>
    <row r="1158" spans="7:7" x14ac:dyDescent="0.25">
      <c r="G1158" s="68"/>
    </row>
    <row r="1159" spans="7:7" x14ac:dyDescent="0.25">
      <c r="G1159" s="68"/>
    </row>
    <row r="1160" spans="7:7" x14ac:dyDescent="0.25">
      <c r="G1160" s="68"/>
    </row>
    <row r="1161" spans="7:7" x14ac:dyDescent="0.25">
      <c r="G1161" s="68"/>
    </row>
    <row r="1162" spans="7:7" x14ac:dyDescent="0.25">
      <c r="G1162" s="68"/>
    </row>
    <row r="1163" spans="7:7" x14ac:dyDescent="0.25">
      <c r="G1163" s="68"/>
    </row>
    <row r="1164" spans="7:7" x14ac:dyDescent="0.25">
      <c r="G1164" s="68"/>
    </row>
    <row r="1165" spans="7:7" x14ac:dyDescent="0.25">
      <c r="G1165" s="68"/>
    </row>
    <row r="1166" spans="7:7" x14ac:dyDescent="0.25">
      <c r="G1166" s="68"/>
    </row>
    <row r="1167" spans="7:7" x14ac:dyDescent="0.25">
      <c r="G1167" s="68"/>
    </row>
    <row r="1168" spans="7:7" x14ac:dyDescent="0.25">
      <c r="G1168" s="68"/>
    </row>
    <row r="1169" spans="7:7" x14ac:dyDescent="0.25">
      <c r="G1169" s="68"/>
    </row>
    <row r="1170" spans="7:7" x14ac:dyDescent="0.25">
      <c r="G1170" s="68"/>
    </row>
    <row r="1171" spans="7:7" x14ac:dyDescent="0.25">
      <c r="G1171" s="68"/>
    </row>
    <row r="1172" spans="7:7" x14ac:dyDescent="0.25">
      <c r="G1172" s="68"/>
    </row>
    <row r="1173" spans="7:7" x14ac:dyDescent="0.25">
      <c r="G1173" s="68"/>
    </row>
    <row r="1174" spans="7:7" x14ac:dyDescent="0.25">
      <c r="G1174" s="68"/>
    </row>
    <row r="1175" spans="7:7" x14ac:dyDescent="0.25">
      <c r="G1175" s="68"/>
    </row>
    <row r="1176" spans="7:7" x14ac:dyDescent="0.25">
      <c r="G1176" s="68"/>
    </row>
    <row r="1177" spans="7:7" x14ac:dyDescent="0.25">
      <c r="G1177" s="68"/>
    </row>
    <row r="1178" spans="7:7" x14ac:dyDescent="0.25">
      <c r="G1178" s="68"/>
    </row>
    <row r="1179" spans="7:7" x14ac:dyDescent="0.25">
      <c r="G1179" s="68"/>
    </row>
    <row r="1180" spans="7:7" x14ac:dyDescent="0.25">
      <c r="G1180" s="68"/>
    </row>
    <row r="1181" spans="7:7" x14ac:dyDescent="0.25">
      <c r="G1181" s="68"/>
    </row>
    <row r="1182" spans="7:7" x14ac:dyDescent="0.25">
      <c r="G1182" s="68"/>
    </row>
    <row r="1183" spans="7:7" x14ac:dyDescent="0.25">
      <c r="G1183" s="68"/>
    </row>
    <row r="1184" spans="7:7" x14ac:dyDescent="0.25">
      <c r="G1184" s="68"/>
    </row>
    <row r="1185" spans="7:7" x14ac:dyDescent="0.25">
      <c r="G1185" s="68"/>
    </row>
    <row r="1186" spans="7:7" x14ac:dyDescent="0.25">
      <c r="G1186" s="68"/>
    </row>
    <row r="1187" spans="7:7" x14ac:dyDescent="0.25">
      <c r="G1187" s="68"/>
    </row>
    <row r="1188" spans="7:7" x14ac:dyDescent="0.25">
      <c r="G1188" s="68"/>
    </row>
    <row r="1189" spans="7:7" x14ac:dyDescent="0.25">
      <c r="G1189" s="68"/>
    </row>
    <row r="1190" spans="7:7" x14ac:dyDescent="0.25">
      <c r="G1190" s="68"/>
    </row>
    <row r="1191" spans="7:7" x14ac:dyDescent="0.25">
      <c r="G1191" s="68"/>
    </row>
    <row r="1192" spans="7:7" x14ac:dyDescent="0.25">
      <c r="G1192" s="68"/>
    </row>
    <row r="1193" spans="7:7" x14ac:dyDescent="0.25">
      <c r="G1193" s="68"/>
    </row>
    <row r="1194" spans="7:7" x14ac:dyDescent="0.25">
      <c r="G1194" s="68"/>
    </row>
    <row r="1195" spans="7:7" x14ac:dyDescent="0.25">
      <c r="G1195" s="68"/>
    </row>
    <row r="1196" spans="7:7" x14ac:dyDescent="0.25">
      <c r="G1196" s="68"/>
    </row>
    <row r="1197" spans="7:7" x14ac:dyDescent="0.25">
      <c r="G1197" s="68"/>
    </row>
    <row r="1198" spans="7:7" x14ac:dyDescent="0.25">
      <c r="G1198" s="68"/>
    </row>
    <row r="1199" spans="7:7" x14ac:dyDescent="0.25">
      <c r="G1199" s="68"/>
    </row>
    <row r="1200" spans="7:7" x14ac:dyDescent="0.25">
      <c r="G1200" s="68"/>
    </row>
    <row r="1201" spans="7:7" x14ac:dyDescent="0.25">
      <c r="G1201" s="68"/>
    </row>
    <row r="1202" spans="7:7" x14ac:dyDescent="0.25">
      <c r="G1202" s="68"/>
    </row>
    <row r="1203" spans="7:7" x14ac:dyDescent="0.25">
      <c r="G1203" s="68"/>
    </row>
    <row r="1204" spans="7:7" x14ac:dyDescent="0.25">
      <c r="G1204" s="68"/>
    </row>
    <row r="1205" spans="7:7" x14ac:dyDescent="0.25">
      <c r="G1205" s="68"/>
    </row>
    <row r="1206" spans="7:7" x14ac:dyDescent="0.25">
      <c r="G1206" s="68"/>
    </row>
    <row r="1207" spans="7:7" x14ac:dyDescent="0.25">
      <c r="G1207" s="68"/>
    </row>
    <row r="1208" spans="7:7" x14ac:dyDescent="0.25">
      <c r="G1208" s="68"/>
    </row>
    <row r="1209" spans="7:7" x14ac:dyDescent="0.25">
      <c r="G1209" s="68"/>
    </row>
    <row r="1210" spans="7:7" x14ac:dyDescent="0.25">
      <c r="G1210" s="68"/>
    </row>
    <row r="1211" spans="7:7" x14ac:dyDescent="0.25">
      <c r="G1211" s="68"/>
    </row>
    <row r="1212" spans="7:7" x14ac:dyDescent="0.25">
      <c r="G1212" s="68"/>
    </row>
    <row r="1213" spans="7:7" x14ac:dyDescent="0.25">
      <c r="G1213" s="68"/>
    </row>
    <row r="1214" spans="7:7" x14ac:dyDescent="0.25">
      <c r="G1214" s="68"/>
    </row>
    <row r="1215" spans="7:7" x14ac:dyDescent="0.25">
      <c r="G1215" s="68"/>
    </row>
    <row r="1216" spans="7:7" x14ac:dyDescent="0.25">
      <c r="G1216" s="68"/>
    </row>
    <row r="1217" spans="7:7" x14ac:dyDescent="0.25">
      <c r="G1217" s="68"/>
    </row>
    <row r="1218" spans="7:7" x14ac:dyDescent="0.25">
      <c r="G1218" s="68"/>
    </row>
    <row r="1219" spans="7:7" x14ac:dyDescent="0.25">
      <c r="G1219" s="68"/>
    </row>
    <row r="1220" spans="7:7" x14ac:dyDescent="0.25">
      <c r="G1220" s="68"/>
    </row>
    <row r="1221" spans="7:7" x14ac:dyDescent="0.25">
      <c r="G1221" s="68"/>
    </row>
    <row r="1222" spans="7:7" x14ac:dyDescent="0.25">
      <c r="G1222" s="68"/>
    </row>
    <row r="1223" spans="7:7" x14ac:dyDescent="0.25">
      <c r="G1223" s="68"/>
    </row>
    <row r="1224" spans="7:7" x14ac:dyDescent="0.25">
      <c r="G1224" s="68"/>
    </row>
    <row r="1225" spans="7:7" x14ac:dyDescent="0.25">
      <c r="G1225" s="68"/>
    </row>
    <row r="1226" spans="7:7" x14ac:dyDescent="0.25">
      <c r="G1226" s="68"/>
    </row>
    <row r="1227" spans="7:7" x14ac:dyDescent="0.25">
      <c r="G1227" s="68"/>
    </row>
    <row r="1228" spans="7:7" x14ac:dyDescent="0.25">
      <c r="G1228" s="68"/>
    </row>
    <row r="1229" spans="7:7" x14ac:dyDescent="0.25">
      <c r="G1229" s="68"/>
    </row>
    <row r="1230" spans="7:7" x14ac:dyDescent="0.25">
      <c r="G1230" s="68"/>
    </row>
    <row r="1231" spans="7:7" x14ac:dyDescent="0.25">
      <c r="G1231" s="68"/>
    </row>
    <row r="1232" spans="7:7" x14ac:dyDescent="0.25">
      <c r="G1232" s="68"/>
    </row>
    <row r="1233" spans="7:7" x14ac:dyDescent="0.25">
      <c r="G1233" s="68"/>
    </row>
    <row r="1234" spans="7:7" x14ac:dyDescent="0.25">
      <c r="G1234" s="68"/>
    </row>
    <row r="1235" spans="7:7" x14ac:dyDescent="0.25">
      <c r="G1235" s="68"/>
    </row>
    <row r="1236" spans="7:7" x14ac:dyDescent="0.25">
      <c r="G1236" s="68"/>
    </row>
    <row r="1237" spans="7:7" x14ac:dyDescent="0.25">
      <c r="G1237" s="68"/>
    </row>
    <row r="1238" spans="7:7" x14ac:dyDescent="0.25">
      <c r="G1238" s="68"/>
    </row>
    <row r="1239" spans="7:7" x14ac:dyDescent="0.25">
      <c r="G1239" s="68"/>
    </row>
    <row r="1240" spans="7:7" x14ac:dyDescent="0.25">
      <c r="G1240" s="68"/>
    </row>
    <row r="1241" spans="7:7" x14ac:dyDescent="0.25">
      <c r="G1241" s="68"/>
    </row>
    <row r="1242" spans="7:7" x14ac:dyDescent="0.25">
      <c r="G1242" s="68"/>
    </row>
    <row r="1243" spans="7:7" x14ac:dyDescent="0.25">
      <c r="G1243" s="68"/>
    </row>
    <row r="1244" spans="7:7" x14ac:dyDescent="0.25">
      <c r="G1244" s="68"/>
    </row>
    <row r="1245" spans="7:7" x14ac:dyDescent="0.25">
      <c r="G1245" s="68"/>
    </row>
    <row r="1246" spans="7:7" x14ac:dyDescent="0.25">
      <c r="G1246" s="68"/>
    </row>
    <row r="1247" spans="7:7" x14ac:dyDescent="0.25">
      <c r="G1247" s="68"/>
    </row>
    <row r="1248" spans="7:7" x14ac:dyDescent="0.25">
      <c r="G1248" s="68"/>
    </row>
    <row r="1249" spans="7:7" x14ac:dyDescent="0.25">
      <c r="G1249" s="68"/>
    </row>
    <row r="1250" spans="7:7" x14ac:dyDescent="0.25">
      <c r="G1250" s="68"/>
    </row>
    <row r="1251" spans="7:7" x14ac:dyDescent="0.25">
      <c r="G1251" s="68"/>
    </row>
    <row r="1252" spans="7:7" x14ac:dyDescent="0.25">
      <c r="G1252" s="68"/>
    </row>
    <row r="1253" spans="7:7" x14ac:dyDescent="0.25">
      <c r="G1253" s="68"/>
    </row>
    <row r="1254" spans="7:7" x14ac:dyDescent="0.25">
      <c r="G1254" s="68"/>
    </row>
    <row r="1255" spans="7:7" x14ac:dyDescent="0.25">
      <c r="G1255" s="68"/>
    </row>
    <row r="1256" spans="7:7" x14ac:dyDescent="0.25">
      <c r="G1256" s="68"/>
    </row>
    <row r="1257" spans="7:7" x14ac:dyDescent="0.25">
      <c r="G1257" s="68"/>
    </row>
    <row r="1258" spans="7:7" x14ac:dyDescent="0.25">
      <c r="G1258" s="68"/>
    </row>
    <row r="1259" spans="7:7" x14ac:dyDescent="0.25">
      <c r="G1259" s="68"/>
    </row>
    <row r="1260" spans="7:7" x14ac:dyDescent="0.25">
      <c r="G1260" s="68"/>
    </row>
    <row r="1261" spans="7:7" x14ac:dyDescent="0.25">
      <c r="G1261" s="68"/>
    </row>
    <row r="1262" spans="7:7" x14ac:dyDescent="0.25">
      <c r="G1262" s="68"/>
    </row>
    <row r="1263" spans="7:7" x14ac:dyDescent="0.25">
      <c r="G1263" s="68"/>
    </row>
    <row r="1264" spans="7:7" x14ac:dyDescent="0.25">
      <c r="G1264" s="68"/>
    </row>
    <row r="1265" spans="7:7" x14ac:dyDescent="0.25">
      <c r="G1265" s="68"/>
    </row>
    <row r="1266" spans="7:7" x14ac:dyDescent="0.25">
      <c r="G1266" s="68"/>
    </row>
    <row r="1267" spans="7:7" x14ac:dyDescent="0.25">
      <c r="G1267" s="68"/>
    </row>
    <row r="1268" spans="7:7" x14ac:dyDescent="0.25">
      <c r="G1268" s="68"/>
    </row>
    <row r="1269" spans="7:7" x14ac:dyDescent="0.25">
      <c r="G1269" s="68"/>
    </row>
    <row r="1270" spans="7:7" x14ac:dyDescent="0.25">
      <c r="G1270" s="68"/>
    </row>
    <row r="1271" spans="7:7" x14ac:dyDescent="0.25">
      <c r="G1271" s="68"/>
    </row>
    <row r="1272" spans="7:7" x14ac:dyDescent="0.25">
      <c r="G1272" s="68"/>
    </row>
    <row r="1273" spans="7:7" x14ac:dyDescent="0.25">
      <c r="G1273" s="68"/>
    </row>
    <row r="1274" spans="7:7" x14ac:dyDescent="0.25">
      <c r="G1274" s="68"/>
    </row>
    <row r="1275" spans="7:7" x14ac:dyDescent="0.25">
      <c r="G1275" s="68"/>
    </row>
    <row r="1276" spans="7:7" x14ac:dyDescent="0.25">
      <c r="G1276" s="68"/>
    </row>
    <row r="1277" spans="7:7" x14ac:dyDescent="0.25">
      <c r="G1277" s="68"/>
    </row>
    <row r="1278" spans="7:7" x14ac:dyDescent="0.25">
      <c r="G1278" s="68"/>
    </row>
    <row r="1279" spans="7:7" x14ac:dyDescent="0.25">
      <c r="G1279" s="68"/>
    </row>
    <row r="1280" spans="7:7" x14ac:dyDescent="0.25">
      <c r="G1280" s="68"/>
    </row>
    <row r="1281" spans="7:7" x14ac:dyDescent="0.25">
      <c r="G1281" s="68"/>
    </row>
    <row r="1282" spans="7:7" x14ac:dyDescent="0.25">
      <c r="G1282" s="68"/>
    </row>
    <row r="1283" spans="7:7" x14ac:dyDescent="0.25">
      <c r="G1283" s="68"/>
    </row>
    <row r="1284" spans="7:7" x14ac:dyDescent="0.25">
      <c r="G1284" s="68"/>
    </row>
    <row r="1285" spans="7:7" x14ac:dyDescent="0.25">
      <c r="G1285" s="68"/>
    </row>
    <row r="1286" spans="7:7" x14ac:dyDescent="0.25">
      <c r="G1286" s="68"/>
    </row>
    <row r="1287" spans="7:7" x14ac:dyDescent="0.25">
      <c r="G1287" s="68"/>
    </row>
    <row r="1288" spans="7:7" x14ac:dyDescent="0.25">
      <c r="G1288" s="68"/>
    </row>
    <row r="1289" spans="7:7" x14ac:dyDescent="0.25">
      <c r="G1289" s="68"/>
    </row>
    <row r="1290" spans="7:7" x14ac:dyDescent="0.25">
      <c r="G1290" s="68"/>
    </row>
    <row r="1291" spans="7:7" x14ac:dyDescent="0.25">
      <c r="G1291" s="68"/>
    </row>
    <row r="1292" spans="7:7" x14ac:dyDescent="0.25">
      <c r="G1292" s="68"/>
    </row>
    <row r="1293" spans="7:7" x14ac:dyDescent="0.25">
      <c r="G1293" s="68"/>
    </row>
    <row r="1294" spans="7:7" x14ac:dyDescent="0.25">
      <c r="G1294" s="68"/>
    </row>
    <row r="1295" spans="7:7" x14ac:dyDescent="0.25">
      <c r="G1295" s="68"/>
    </row>
    <row r="1296" spans="7:7" x14ac:dyDescent="0.25">
      <c r="G1296" s="68"/>
    </row>
    <row r="1297" spans="7:7" x14ac:dyDescent="0.25">
      <c r="G1297" s="68"/>
    </row>
    <row r="1298" spans="7:7" x14ac:dyDescent="0.25">
      <c r="G1298" s="68"/>
    </row>
    <row r="1299" spans="7:7" x14ac:dyDescent="0.25">
      <c r="G1299" s="68"/>
    </row>
    <row r="1300" spans="7:7" x14ac:dyDescent="0.25">
      <c r="G1300" s="68"/>
    </row>
    <row r="1301" spans="7:7" x14ac:dyDescent="0.25">
      <c r="G1301" s="68"/>
    </row>
    <row r="1302" spans="7:7" x14ac:dyDescent="0.25">
      <c r="G1302" s="68"/>
    </row>
    <row r="1303" spans="7:7" x14ac:dyDescent="0.25">
      <c r="G1303" s="68"/>
    </row>
    <row r="1304" spans="7:7" x14ac:dyDescent="0.25">
      <c r="G1304" s="68"/>
    </row>
    <row r="1305" spans="7:7" x14ac:dyDescent="0.25">
      <c r="G1305" s="68"/>
    </row>
    <row r="1306" spans="7:7" x14ac:dyDescent="0.25">
      <c r="G1306" s="68"/>
    </row>
    <row r="1307" spans="7:7" x14ac:dyDescent="0.25">
      <c r="G1307" s="68"/>
    </row>
    <row r="1308" spans="7:7" x14ac:dyDescent="0.25">
      <c r="G1308" s="68"/>
    </row>
    <row r="1309" spans="7:7" x14ac:dyDescent="0.25">
      <c r="G1309" s="68"/>
    </row>
    <row r="1310" spans="7:7" x14ac:dyDescent="0.25">
      <c r="G1310" s="68"/>
    </row>
    <row r="1311" spans="7:7" x14ac:dyDescent="0.25">
      <c r="G1311" s="68"/>
    </row>
    <row r="1312" spans="7:7" x14ac:dyDescent="0.25">
      <c r="G1312" s="68"/>
    </row>
    <row r="1313" spans="7:7" x14ac:dyDescent="0.25">
      <c r="G1313" s="68"/>
    </row>
    <row r="1314" spans="7:7" x14ac:dyDescent="0.25">
      <c r="G1314" s="68"/>
    </row>
    <row r="1315" spans="7:7" x14ac:dyDescent="0.25">
      <c r="G1315" s="68"/>
    </row>
    <row r="1316" spans="7:7" x14ac:dyDescent="0.25">
      <c r="G1316" s="68"/>
    </row>
    <row r="1317" spans="7:7" x14ac:dyDescent="0.25">
      <c r="G1317" s="68"/>
    </row>
    <row r="1318" spans="7:7" x14ac:dyDescent="0.25">
      <c r="G1318" s="68"/>
    </row>
    <row r="1319" spans="7:7" x14ac:dyDescent="0.25">
      <c r="G1319" s="68"/>
    </row>
    <row r="1320" spans="7:7" x14ac:dyDescent="0.25">
      <c r="G1320" s="68"/>
    </row>
    <row r="1321" spans="7:7" x14ac:dyDescent="0.25">
      <c r="G1321" s="68"/>
    </row>
    <row r="1322" spans="7:7" x14ac:dyDescent="0.25">
      <c r="G1322" s="68"/>
    </row>
    <row r="1323" spans="7:7" x14ac:dyDescent="0.25">
      <c r="G1323" s="68"/>
    </row>
    <row r="1324" spans="7:7" x14ac:dyDescent="0.25">
      <c r="G1324" s="68"/>
    </row>
    <row r="1325" spans="7:7" x14ac:dyDescent="0.25">
      <c r="G1325" s="68"/>
    </row>
    <row r="1326" spans="7:7" x14ac:dyDescent="0.25">
      <c r="G1326" s="68"/>
    </row>
    <row r="1327" spans="7:7" x14ac:dyDescent="0.25">
      <c r="G1327" s="68"/>
    </row>
    <row r="1328" spans="7:7" x14ac:dyDescent="0.25">
      <c r="G1328" s="68"/>
    </row>
    <row r="1329" spans="7:7" x14ac:dyDescent="0.25">
      <c r="G1329" s="68"/>
    </row>
    <row r="1330" spans="7:7" x14ac:dyDescent="0.25">
      <c r="G1330" s="68"/>
    </row>
    <row r="1331" spans="7:7" x14ac:dyDescent="0.25">
      <c r="G1331" s="68"/>
    </row>
    <row r="1332" spans="7:7" x14ac:dyDescent="0.25">
      <c r="G1332" s="68"/>
    </row>
    <row r="1333" spans="7:7" x14ac:dyDescent="0.25">
      <c r="G1333" s="68"/>
    </row>
    <row r="1334" spans="7:7" x14ac:dyDescent="0.25">
      <c r="G1334" s="68"/>
    </row>
    <row r="1335" spans="7:7" x14ac:dyDescent="0.25">
      <c r="G1335" s="68"/>
    </row>
    <row r="1336" spans="7:7" x14ac:dyDescent="0.25">
      <c r="G1336" s="68"/>
    </row>
    <row r="1337" spans="7:7" x14ac:dyDescent="0.25">
      <c r="G1337" s="68"/>
    </row>
    <row r="1338" spans="7:7" x14ac:dyDescent="0.25">
      <c r="G1338" s="68"/>
    </row>
    <row r="1339" spans="7:7" x14ac:dyDescent="0.25">
      <c r="G1339" s="68"/>
    </row>
    <row r="1340" spans="7:7" x14ac:dyDescent="0.25">
      <c r="G1340" s="68"/>
    </row>
    <row r="1341" spans="7:7" x14ac:dyDescent="0.25">
      <c r="G1341" s="68"/>
    </row>
    <row r="1342" spans="7:7" x14ac:dyDescent="0.25">
      <c r="G1342" s="68"/>
    </row>
    <row r="1343" spans="7:7" x14ac:dyDescent="0.25">
      <c r="G1343" s="68"/>
    </row>
    <row r="1344" spans="7:7" x14ac:dyDescent="0.25">
      <c r="G1344" s="68"/>
    </row>
    <row r="1345" spans="7:7" x14ac:dyDescent="0.25">
      <c r="G1345" s="68"/>
    </row>
    <row r="1346" spans="7:7" x14ac:dyDescent="0.25">
      <c r="G1346" s="68"/>
    </row>
    <row r="1347" spans="7:7" x14ac:dyDescent="0.25">
      <c r="G1347" s="68"/>
    </row>
    <row r="1348" spans="7:7" x14ac:dyDescent="0.25">
      <c r="G1348" s="68"/>
    </row>
    <row r="1349" spans="7:7" x14ac:dyDescent="0.25">
      <c r="G1349" s="68"/>
    </row>
    <row r="1350" spans="7:7" x14ac:dyDescent="0.25">
      <c r="G1350" s="68"/>
    </row>
    <row r="1351" spans="7:7" x14ac:dyDescent="0.25">
      <c r="G1351" s="68"/>
    </row>
    <row r="1352" spans="7:7" x14ac:dyDescent="0.25">
      <c r="G1352" s="68"/>
    </row>
    <row r="1353" spans="7:7" x14ac:dyDescent="0.25">
      <c r="G1353" s="68"/>
    </row>
    <row r="1354" spans="7:7" x14ac:dyDescent="0.25">
      <c r="G1354" s="68"/>
    </row>
    <row r="1355" spans="7:7" x14ac:dyDescent="0.25">
      <c r="G1355" s="68"/>
    </row>
    <row r="1356" spans="7:7" x14ac:dyDescent="0.25">
      <c r="G1356" s="68"/>
    </row>
    <row r="1357" spans="7:7" x14ac:dyDescent="0.25">
      <c r="G1357" s="68"/>
    </row>
    <row r="1358" spans="7:7" x14ac:dyDescent="0.25">
      <c r="G1358" s="68"/>
    </row>
    <row r="1359" spans="7:7" x14ac:dyDescent="0.25">
      <c r="G1359" s="68"/>
    </row>
    <row r="1360" spans="7:7" x14ac:dyDescent="0.25">
      <c r="G1360" s="68"/>
    </row>
    <row r="1361" spans="7:7" x14ac:dyDescent="0.25">
      <c r="G1361" s="68"/>
    </row>
    <row r="1362" spans="7:7" x14ac:dyDescent="0.25">
      <c r="G1362" s="68"/>
    </row>
    <row r="1363" spans="7:7" x14ac:dyDescent="0.25">
      <c r="G1363" s="68"/>
    </row>
    <row r="1364" spans="7:7" x14ac:dyDescent="0.25">
      <c r="G1364" s="68"/>
    </row>
    <row r="1365" spans="7:7" x14ac:dyDescent="0.25">
      <c r="G1365" s="68"/>
    </row>
    <row r="1366" spans="7:7" x14ac:dyDescent="0.25">
      <c r="G1366" s="68"/>
    </row>
    <row r="1367" spans="7:7" x14ac:dyDescent="0.25">
      <c r="G1367" s="68"/>
    </row>
    <row r="1368" spans="7:7" x14ac:dyDescent="0.25">
      <c r="G1368" s="68"/>
    </row>
    <row r="1369" spans="7:7" x14ac:dyDescent="0.25">
      <c r="G1369" s="68"/>
    </row>
    <row r="1370" spans="7:7" x14ac:dyDescent="0.25">
      <c r="G1370" s="68"/>
    </row>
    <row r="1371" spans="7:7" x14ac:dyDescent="0.25">
      <c r="G1371" s="68"/>
    </row>
    <row r="1372" spans="7:7" x14ac:dyDescent="0.25">
      <c r="G1372" s="68"/>
    </row>
    <row r="1373" spans="7:7" x14ac:dyDescent="0.25">
      <c r="G1373" s="68"/>
    </row>
    <row r="1374" spans="7:7" x14ac:dyDescent="0.25">
      <c r="G1374" s="68"/>
    </row>
    <row r="1375" spans="7:7" x14ac:dyDescent="0.25">
      <c r="G1375" s="68"/>
    </row>
    <row r="1376" spans="7:7" x14ac:dyDescent="0.25">
      <c r="G1376" s="68"/>
    </row>
    <row r="1377" spans="7:7" x14ac:dyDescent="0.25">
      <c r="G1377" s="68"/>
    </row>
    <row r="1378" spans="7:7" x14ac:dyDescent="0.25">
      <c r="G1378" s="68"/>
    </row>
    <row r="1379" spans="7:7" x14ac:dyDescent="0.25">
      <c r="G1379" s="68"/>
    </row>
    <row r="1380" spans="7:7" x14ac:dyDescent="0.25">
      <c r="G1380" s="68"/>
    </row>
    <row r="1381" spans="7:7" x14ac:dyDescent="0.25">
      <c r="G1381" s="68"/>
    </row>
    <row r="1382" spans="7:7" x14ac:dyDescent="0.25">
      <c r="G1382" s="68"/>
    </row>
    <row r="1383" spans="7:7" x14ac:dyDescent="0.25">
      <c r="G1383" s="68"/>
    </row>
    <row r="1384" spans="7:7" x14ac:dyDescent="0.25">
      <c r="G1384" s="68"/>
    </row>
    <row r="1385" spans="7:7" x14ac:dyDescent="0.25">
      <c r="G1385" s="68"/>
    </row>
    <row r="1386" spans="7:7" x14ac:dyDescent="0.25">
      <c r="G1386" s="68"/>
    </row>
    <row r="1387" spans="7:7" x14ac:dyDescent="0.25">
      <c r="G1387" s="68"/>
    </row>
    <row r="1388" spans="7:7" x14ac:dyDescent="0.25">
      <c r="G1388" s="68"/>
    </row>
    <row r="1389" spans="7:7" x14ac:dyDescent="0.25">
      <c r="G1389" s="68"/>
    </row>
    <row r="1390" spans="7:7" x14ac:dyDescent="0.25">
      <c r="G1390" s="68"/>
    </row>
    <row r="1391" spans="7:7" x14ac:dyDescent="0.25">
      <c r="G1391" s="68"/>
    </row>
    <row r="1392" spans="7:7" x14ac:dyDescent="0.25">
      <c r="G1392" s="68"/>
    </row>
    <row r="1393" spans="7:7" x14ac:dyDescent="0.25">
      <c r="G1393" s="68"/>
    </row>
    <row r="1394" spans="7:7" x14ac:dyDescent="0.25">
      <c r="G1394" s="68"/>
    </row>
    <row r="1395" spans="7:7" x14ac:dyDescent="0.25">
      <c r="G1395" s="68"/>
    </row>
    <row r="1396" spans="7:7" x14ac:dyDescent="0.25">
      <c r="G1396" s="68"/>
    </row>
    <row r="1397" spans="7:7" x14ac:dyDescent="0.25">
      <c r="G1397" s="68"/>
    </row>
    <row r="1398" spans="7:7" x14ac:dyDescent="0.25">
      <c r="G1398" s="68"/>
    </row>
    <row r="1399" spans="7:7" x14ac:dyDescent="0.25">
      <c r="G1399" s="68"/>
    </row>
    <row r="1400" spans="7:7" x14ac:dyDescent="0.25">
      <c r="G1400" s="68"/>
    </row>
    <row r="1401" spans="7:7" x14ac:dyDescent="0.25">
      <c r="G1401" s="68"/>
    </row>
    <row r="1402" spans="7:7" x14ac:dyDescent="0.25">
      <c r="G1402" s="68"/>
    </row>
    <row r="1403" spans="7:7" x14ac:dyDescent="0.25">
      <c r="G1403" s="68"/>
    </row>
    <row r="1404" spans="7:7" x14ac:dyDescent="0.25">
      <c r="G1404" s="68"/>
    </row>
    <row r="1405" spans="7:7" x14ac:dyDescent="0.25">
      <c r="G1405" s="68"/>
    </row>
    <row r="1406" spans="7:7" x14ac:dyDescent="0.25">
      <c r="G1406" s="68"/>
    </row>
    <row r="1407" spans="7:7" x14ac:dyDescent="0.25">
      <c r="G1407" s="68"/>
    </row>
    <row r="1408" spans="7:7" x14ac:dyDescent="0.25">
      <c r="G1408" s="68"/>
    </row>
    <row r="1409" spans="7:7" x14ac:dyDescent="0.25">
      <c r="G1409" s="68"/>
    </row>
    <row r="1410" spans="7:7" x14ac:dyDescent="0.25">
      <c r="G1410" s="68"/>
    </row>
    <row r="1411" spans="7:7" x14ac:dyDescent="0.25">
      <c r="G1411" s="68"/>
    </row>
    <row r="1412" spans="7:7" x14ac:dyDescent="0.25">
      <c r="G1412" s="68"/>
    </row>
    <row r="1413" spans="7:7" x14ac:dyDescent="0.25">
      <c r="G1413" s="68"/>
    </row>
    <row r="1414" spans="7:7" x14ac:dyDescent="0.25">
      <c r="G1414" s="68"/>
    </row>
    <row r="1415" spans="7:7" x14ac:dyDescent="0.25">
      <c r="G1415" s="68"/>
    </row>
    <row r="1416" spans="7:7" x14ac:dyDescent="0.25">
      <c r="G1416" s="68"/>
    </row>
    <row r="1417" spans="7:7" x14ac:dyDescent="0.25">
      <c r="G1417" s="68"/>
    </row>
    <row r="1418" spans="7:7" x14ac:dyDescent="0.25">
      <c r="G1418" s="68"/>
    </row>
    <row r="1419" spans="7:7" x14ac:dyDescent="0.25">
      <c r="G1419" s="68"/>
    </row>
    <row r="1420" spans="7:7" x14ac:dyDescent="0.25">
      <c r="G1420" s="68"/>
    </row>
    <row r="1421" spans="7:7" x14ac:dyDescent="0.25">
      <c r="G1421" s="68"/>
    </row>
    <row r="1422" spans="7:7" x14ac:dyDescent="0.25">
      <c r="G1422" s="68"/>
    </row>
    <row r="1423" spans="7:7" x14ac:dyDescent="0.25">
      <c r="G1423" s="68"/>
    </row>
    <row r="1424" spans="7:7" x14ac:dyDescent="0.25">
      <c r="G1424" s="68"/>
    </row>
    <row r="1425" spans="7:7" x14ac:dyDescent="0.25">
      <c r="G1425" s="68"/>
    </row>
    <row r="1426" spans="7:7" x14ac:dyDescent="0.25">
      <c r="G1426" s="68"/>
    </row>
    <row r="1427" spans="7:7" x14ac:dyDescent="0.25">
      <c r="G1427" s="68"/>
    </row>
    <row r="1428" spans="7:7" x14ac:dyDescent="0.25">
      <c r="G1428" s="68"/>
    </row>
    <row r="1429" spans="7:7" x14ac:dyDescent="0.25">
      <c r="G1429" s="68"/>
    </row>
    <row r="1430" spans="7:7" x14ac:dyDescent="0.25">
      <c r="G1430" s="68"/>
    </row>
    <row r="1431" spans="7:7" x14ac:dyDescent="0.25">
      <c r="G1431" s="68"/>
    </row>
    <row r="1432" spans="7:7" x14ac:dyDescent="0.25">
      <c r="G1432" s="68"/>
    </row>
    <row r="1433" spans="7:7" x14ac:dyDescent="0.25">
      <c r="G1433" s="68"/>
    </row>
    <row r="1434" spans="7:7" x14ac:dyDescent="0.25">
      <c r="G1434" s="68"/>
    </row>
    <row r="1435" spans="7:7" x14ac:dyDescent="0.25">
      <c r="G1435" s="68"/>
    </row>
    <row r="1436" spans="7:7" x14ac:dyDescent="0.25">
      <c r="G1436" s="68"/>
    </row>
    <row r="1437" spans="7:7" x14ac:dyDescent="0.25">
      <c r="G1437" s="68"/>
    </row>
    <row r="1438" spans="7:7" x14ac:dyDescent="0.25">
      <c r="G1438" s="68"/>
    </row>
    <row r="1439" spans="7:7" x14ac:dyDescent="0.25">
      <c r="G1439" s="68"/>
    </row>
    <row r="1440" spans="7:7" x14ac:dyDescent="0.25">
      <c r="G1440" s="68"/>
    </row>
    <row r="1441" spans="7:7" x14ac:dyDescent="0.25">
      <c r="G1441" s="68"/>
    </row>
    <row r="1442" spans="7:7" x14ac:dyDescent="0.25">
      <c r="G1442" s="68"/>
    </row>
    <row r="1443" spans="7:7" x14ac:dyDescent="0.25">
      <c r="G1443" s="68"/>
    </row>
    <row r="1444" spans="7:7" x14ac:dyDescent="0.25">
      <c r="G1444" s="68"/>
    </row>
    <row r="1445" spans="7:7" x14ac:dyDescent="0.25">
      <c r="G1445" s="68"/>
    </row>
    <row r="1446" spans="7:7" x14ac:dyDescent="0.25">
      <c r="G1446" s="68"/>
    </row>
    <row r="1447" spans="7:7" x14ac:dyDescent="0.25">
      <c r="G1447" s="68"/>
    </row>
    <row r="1448" spans="7:7" x14ac:dyDescent="0.25">
      <c r="G1448" s="68"/>
    </row>
    <row r="1449" spans="7:7" x14ac:dyDescent="0.25">
      <c r="G1449" s="68"/>
    </row>
    <row r="1450" spans="7:7" x14ac:dyDescent="0.25">
      <c r="G1450" s="68"/>
    </row>
    <row r="1451" spans="7:7" x14ac:dyDescent="0.25">
      <c r="G1451" s="68"/>
    </row>
    <row r="1452" spans="7:7" x14ac:dyDescent="0.25">
      <c r="G1452" s="68"/>
    </row>
    <row r="1453" spans="7:7" x14ac:dyDescent="0.25">
      <c r="G1453" s="68"/>
    </row>
    <row r="1454" spans="7:7" x14ac:dyDescent="0.25">
      <c r="G1454" s="68"/>
    </row>
    <row r="1455" spans="7:7" x14ac:dyDescent="0.25">
      <c r="G1455" s="68"/>
    </row>
    <row r="1456" spans="7:7" x14ac:dyDescent="0.25">
      <c r="G1456" s="68"/>
    </row>
    <row r="1457" spans="7:7" x14ac:dyDescent="0.25">
      <c r="G1457" s="68"/>
    </row>
    <row r="1458" spans="7:7" x14ac:dyDescent="0.25">
      <c r="G1458" s="68"/>
    </row>
    <row r="1459" spans="7:7" x14ac:dyDescent="0.25">
      <c r="G1459" s="68"/>
    </row>
    <row r="1460" spans="7:7" x14ac:dyDescent="0.25">
      <c r="G1460" s="68"/>
    </row>
    <row r="1461" spans="7:7" x14ac:dyDescent="0.25">
      <c r="G1461" s="68"/>
    </row>
    <row r="1462" spans="7:7" x14ac:dyDescent="0.25">
      <c r="G1462" s="68"/>
    </row>
    <row r="1463" spans="7:7" x14ac:dyDescent="0.25">
      <c r="G1463" s="68"/>
    </row>
    <row r="1464" spans="7:7" x14ac:dyDescent="0.25">
      <c r="G1464" s="68"/>
    </row>
    <row r="1465" spans="7:7" x14ac:dyDescent="0.25">
      <c r="G1465" s="68"/>
    </row>
    <row r="1466" spans="7:7" x14ac:dyDescent="0.25">
      <c r="G1466" s="68"/>
    </row>
    <row r="1467" spans="7:7" x14ac:dyDescent="0.25">
      <c r="G1467" s="68"/>
    </row>
    <row r="1468" spans="7:7" x14ac:dyDescent="0.25">
      <c r="G1468" s="68"/>
    </row>
    <row r="1469" spans="7:7" x14ac:dyDescent="0.25">
      <c r="G1469" s="68"/>
    </row>
    <row r="1470" spans="7:7" x14ac:dyDescent="0.25">
      <c r="G1470" s="68"/>
    </row>
    <row r="1471" spans="7:7" x14ac:dyDescent="0.25">
      <c r="G1471" s="68"/>
    </row>
    <row r="1472" spans="7:7" x14ac:dyDescent="0.25">
      <c r="G1472" s="68"/>
    </row>
    <row r="1473" spans="7:7" x14ac:dyDescent="0.25">
      <c r="G1473" s="68"/>
    </row>
    <row r="1474" spans="7:7" x14ac:dyDescent="0.25">
      <c r="G1474" s="68"/>
    </row>
    <row r="1475" spans="7:7" x14ac:dyDescent="0.25">
      <c r="G1475" s="68"/>
    </row>
    <row r="1476" spans="7:7" x14ac:dyDescent="0.25">
      <c r="G1476" s="68"/>
    </row>
    <row r="1477" spans="7:7" x14ac:dyDescent="0.25">
      <c r="G1477" s="68"/>
    </row>
    <row r="1478" spans="7:7" x14ac:dyDescent="0.25">
      <c r="G1478" s="68"/>
    </row>
    <row r="1479" spans="7:7" x14ac:dyDescent="0.25">
      <c r="G1479" s="68"/>
    </row>
    <row r="1480" spans="7:7" x14ac:dyDescent="0.25">
      <c r="G1480" s="68"/>
    </row>
    <row r="1481" spans="7:7" x14ac:dyDescent="0.25">
      <c r="G1481" s="68"/>
    </row>
    <row r="1482" spans="7:7" x14ac:dyDescent="0.25">
      <c r="G1482" s="68"/>
    </row>
    <row r="1483" spans="7:7" x14ac:dyDescent="0.25">
      <c r="G1483" s="68"/>
    </row>
    <row r="1484" spans="7:7" x14ac:dyDescent="0.25">
      <c r="G1484" s="68"/>
    </row>
    <row r="1485" spans="7:7" x14ac:dyDescent="0.25">
      <c r="G1485" s="68"/>
    </row>
    <row r="1486" spans="7:7" x14ac:dyDescent="0.25">
      <c r="G1486" s="68"/>
    </row>
    <row r="1487" spans="7:7" x14ac:dyDescent="0.25">
      <c r="G1487" s="68"/>
    </row>
    <row r="1488" spans="7:7" x14ac:dyDescent="0.25">
      <c r="G1488" s="68"/>
    </row>
    <row r="1489" spans="7:7" x14ac:dyDescent="0.25">
      <c r="G1489" s="68"/>
    </row>
    <row r="1490" spans="7:7" x14ac:dyDescent="0.25">
      <c r="G1490" s="68"/>
    </row>
    <row r="1491" spans="7:7" x14ac:dyDescent="0.25">
      <c r="G1491" s="68"/>
    </row>
    <row r="1492" spans="7:7" x14ac:dyDescent="0.25">
      <c r="G1492" s="68"/>
    </row>
    <row r="1493" spans="7:7" x14ac:dyDescent="0.25">
      <c r="G1493" s="68"/>
    </row>
    <row r="1494" spans="7:7" x14ac:dyDescent="0.25">
      <c r="G1494" s="68"/>
    </row>
    <row r="1495" spans="7:7" x14ac:dyDescent="0.25">
      <c r="G1495" s="68"/>
    </row>
    <row r="1496" spans="7:7" x14ac:dyDescent="0.25">
      <c r="G1496" s="68"/>
    </row>
    <row r="1497" spans="7:7" x14ac:dyDescent="0.25">
      <c r="G1497" s="68"/>
    </row>
    <row r="1498" spans="7:7" x14ac:dyDescent="0.25">
      <c r="G1498" s="68"/>
    </row>
    <row r="1499" spans="7:7" x14ac:dyDescent="0.25">
      <c r="G1499" s="68"/>
    </row>
    <row r="1500" spans="7:7" x14ac:dyDescent="0.25">
      <c r="G1500" s="68"/>
    </row>
    <row r="1501" spans="7:7" x14ac:dyDescent="0.25">
      <c r="G1501" s="68"/>
    </row>
    <row r="1502" spans="7:7" x14ac:dyDescent="0.25">
      <c r="G1502" s="68"/>
    </row>
    <row r="1503" spans="7:7" x14ac:dyDescent="0.25">
      <c r="G1503" s="68"/>
    </row>
    <row r="1504" spans="7:7" x14ac:dyDescent="0.25">
      <c r="G1504" s="68"/>
    </row>
    <row r="1505" spans="7:7" x14ac:dyDescent="0.25">
      <c r="G1505" s="68"/>
    </row>
    <row r="1506" spans="7:7" x14ac:dyDescent="0.25">
      <c r="G1506" s="68"/>
    </row>
    <row r="1507" spans="7:7" x14ac:dyDescent="0.25">
      <c r="G1507" s="68"/>
    </row>
    <row r="1508" spans="7:7" x14ac:dyDescent="0.25">
      <c r="G1508" s="68"/>
    </row>
    <row r="1509" spans="7:7" x14ac:dyDescent="0.25">
      <c r="G1509" s="68"/>
    </row>
    <row r="1510" spans="7:7" x14ac:dyDescent="0.25">
      <c r="G1510" s="68"/>
    </row>
    <row r="1511" spans="7:7" x14ac:dyDescent="0.25">
      <c r="G1511" s="68"/>
    </row>
    <row r="1512" spans="7:7" x14ac:dyDescent="0.25">
      <c r="G1512" s="68"/>
    </row>
    <row r="1513" spans="7:7" x14ac:dyDescent="0.25">
      <c r="G1513" s="68"/>
    </row>
    <row r="1514" spans="7:7" x14ac:dyDescent="0.25">
      <c r="G1514" s="68"/>
    </row>
    <row r="1515" spans="7:7" x14ac:dyDescent="0.25">
      <c r="G1515" s="68"/>
    </row>
    <row r="1516" spans="7:7" x14ac:dyDescent="0.25">
      <c r="G1516" s="68"/>
    </row>
    <row r="1517" spans="7:7" x14ac:dyDescent="0.25">
      <c r="G1517" s="68"/>
    </row>
    <row r="1518" spans="7:7" x14ac:dyDescent="0.25">
      <c r="G1518" s="68"/>
    </row>
    <row r="1519" spans="7:7" x14ac:dyDescent="0.25">
      <c r="G1519" s="68"/>
    </row>
    <row r="1520" spans="7:7" x14ac:dyDescent="0.25">
      <c r="G1520" s="68"/>
    </row>
    <row r="1521" spans="7:7" x14ac:dyDescent="0.25">
      <c r="G1521" s="68"/>
    </row>
    <row r="1522" spans="7:7" x14ac:dyDescent="0.25">
      <c r="G1522" s="68"/>
    </row>
    <row r="1523" spans="7:7" x14ac:dyDescent="0.25">
      <c r="G1523" s="68"/>
    </row>
    <row r="1524" spans="7:7" x14ac:dyDescent="0.25">
      <c r="G1524" s="68"/>
    </row>
    <row r="1525" spans="7:7" x14ac:dyDescent="0.25">
      <c r="G1525" s="68"/>
    </row>
    <row r="1526" spans="7:7" x14ac:dyDescent="0.25">
      <c r="G1526" s="68"/>
    </row>
    <row r="1527" spans="7:7" x14ac:dyDescent="0.25">
      <c r="G1527" s="68"/>
    </row>
    <row r="1528" spans="7:7" x14ac:dyDescent="0.25">
      <c r="G1528" s="68"/>
    </row>
    <row r="1529" spans="7:7" x14ac:dyDescent="0.25">
      <c r="G1529" s="68"/>
    </row>
    <row r="1530" spans="7:7" x14ac:dyDescent="0.25">
      <c r="G1530" s="68"/>
    </row>
    <row r="1531" spans="7:7" x14ac:dyDescent="0.25">
      <c r="G1531" s="68"/>
    </row>
    <row r="1532" spans="7:7" x14ac:dyDescent="0.25">
      <c r="G1532" s="68"/>
    </row>
    <row r="1533" spans="7:7" x14ac:dyDescent="0.25">
      <c r="G1533" s="68"/>
    </row>
    <row r="1534" spans="7:7" x14ac:dyDescent="0.25">
      <c r="G1534" s="68"/>
    </row>
    <row r="1535" spans="7:7" x14ac:dyDescent="0.25">
      <c r="G1535" s="68"/>
    </row>
    <row r="1536" spans="7:7" x14ac:dyDescent="0.25">
      <c r="G1536" s="68"/>
    </row>
    <row r="1537" spans="7:7" x14ac:dyDescent="0.25">
      <c r="G1537" s="68"/>
    </row>
    <row r="1538" spans="7:7" x14ac:dyDescent="0.25">
      <c r="G1538" s="68"/>
    </row>
    <row r="1539" spans="7:7" x14ac:dyDescent="0.25">
      <c r="G1539" s="68"/>
    </row>
    <row r="1540" spans="7:7" x14ac:dyDescent="0.25">
      <c r="G1540" s="68"/>
    </row>
    <row r="1541" spans="7:7" x14ac:dyDescent="0.25">
      <c r="G1541" s="68"/>
    </row>
    <row r="1542" spans="7:7" x14ac:dyDescent="0.25">
      <c r="G1542" s="68"/>
    </row>
    <row r="1543" spans="7:7" x14ac:dyDescent="0.25">
      <c r="G1543" s="68"/>
    </row>
    <row r="1544" spans="7:7" x14ac:dyDescent="0.25">
      <c r="G1544" s="68"/>
    </row>
    <row r="1545" spans="7:7" x14ac:dyDescent="0.25">
      <c r="G1545" s="68"/>
    </row>
    <row r="1546" spans="7:7" x14ac:dyDescent="0.25">
      <c r="G1546" s="68"/>
    </row>
    <row r="1547" spans="7:7" x14ac:dyDescent="0.25">
      <c r="G1547" s="68"/>
    </row>
    <row r="1548" spans="7:7" x14ac:dyDescent="0.25">
      <c r="G1548" s="68"/>
    </row>
    <row r="1549" spans="7:7" x14ac:dyDescent="0.25">
      <c r="G1549" s="68"/>
    </row>
    <row r="1550" spans="7:7" x14ac:dyDescent="0.25">
      <c r="G1550" s="68"/>
    </row>
    <row r="1551" spans="7:7" x14ac:dyDescent="0.25">
      <c r="G1551" s="68"/>
    </row>
    <row r="1552" spans="7:7" x14ac:dyDescent="0.25">
      <c r="G1552" s="68"/>
    </row>
    <row r="1553" spans="7:7" x14ac:dyDescent="0.25">
      <c r="G1553" s="68"/>
    </row>
    <row r="1554" spans="7:7" x14ac:dyDescent="0.25">
      <c r="G1554" s="68"/>
    </row>
    <row r="1555" spans="7:7" x14ac:dyDescent="0.25">
      <c r="G1555" s="68"/>
    </row>
    <row r="1556" spans="7:7" x14ac:dyDescent="0.25">
      <c r="G1556" s="68"/>
    </row>
    <row r="1557" spans="7:7" x14ac:dyDescent="0.25">
      <c r="G1557" s="68"/>
    </row>
    <row r="1558" spans="7:7" x14ac:dyDescent="0.25">
      <c r="G1558" s="68"/>
    </row>
    <row r="1559" spans="7:7" x14ac:dyDescent="0.25">
      <c r="G1559" s="68"/>
    </row>
    <row r="1560" spans="7:7" x14ac:dyDescent="0.25">
      <c r="G1560" s="68"/>
    </row>
    <row r="1561" spans="7:7" x14ac:dyDescent="0.25">
      <c r="G1561" s="68"/>
    </row>
    <row r="1562" spans="7:7" x14ac:dyDescent="0.25">
      <c r="G1562" s="68"/>
    </row>
    <row r="1563" spans="7:7" x14ac:dyDescent="0.25">
      <c r="G1563" s="68"/>
    </row>
    <row r="1564" spans="7:7" x14ac:dyDescent="0.25">
      <c r="G1564" s="68"/>
    </row>
    <row r="1565" spans="7:7" x14ac:dyDescent="0.25">
      <c r="G1565" s="68"/>
    </row>
    <row r="1566" spans="7:7" x14ac:dyDescent="0.25">
      <c r="G1566" s="68"/>
    </row>
    <row r="1567" spans="7:7" x14ac:dyDescent="0.25">
      <c r="G1567" s="68"/>
    </row>
    <row r="1568" spans="7:7" x14ac:dyDescent="0.25">
      <c r="G1568" s="68"/>
    </row>
    <row r="1569" spans="7:7" x14ac:dyDescent="0.25">
      <c r="G1569" s="68"/>
    </row>
    <row r="1570" spans="7:7" x14ac:dyDescent="0.25">
      <c r="G1570" s="68"/>
    </row>
    <row r="1571" spans="7:7" x14ac:dyDescent="0.25">
      <c r="G1571" s="68"/>
    </row>
    <row r="1572" spans="7:7" x14ac:dyDescent="0.25">
      <c r="G1572" s="68"/>
    </row>
    <row r="1573" spans="7:7" x14ac:dyDescent="0.25">
      <c r="G1573" s="68"/>
    </row>
    <row r="1574" spans="7:7" x14ac:dyDescent="0.25">
      <c r="G1574" s="68"/>
    </row>
    <row r="1575" spans="7:7" x14ac:dyDescent="0.25">
      <c r="G1575" s="68"/>
    </row>
    <row r="1576" spans="7:7" x14ac:dyDescent="0.25">
      <c r="G1576" s="68"/>
    </row>
    <row r="1577" spans="7:7" x14ac:dyDescent="0.25">
      <c r="G1577" s="68"/>
    </row>
    <row r="1578" spans="7:7" x14ac:dyDescent="0.25">
      <c r="G1578" s="68"/>
    </row>
    <row r="1579" spans="7:7" x14ac:dyDescent="0.25">
      <c r="G1579" s="68"/>
    </row>
    <row r="1580" spans="7:7" x14ac:dyDescent="0.25">
      <c r="G1580" s="68"/>
    </row>
    <row r="1581" spans="7:7" x14ac:dyDescent="0.25">
      <c r="G1581" s="68"/>
    </row>
    <row r="1582" spans="7:7" x14ac:dyDescent="0.25">
      <c r="G1582" s="68"/>
    </row>
    <row r="1583" spans="7:7" x14ac:dyDescent="0.25">
      <c r="G1583" s="68"/>
    </row>
    <row r="1584" spans="7:7" x14ac:dyDescent="0.25">
      <c r="G1584" s="68"/>
    </row>
    <row r="1585" spans="7:7" x14ac:dyDescent="0.25">
      <c r="G1585" s="68"/>
    </row>
    <row r="1586" spans="7:7" x14ac:dyDescent="0.25">
      <c r="G1586" s="68"/>
    </row>
    <row r="1587" spans="7:7" x14ac:dyDescent="0.25">
      <c r="G1587" s="68"/>
    </row>
    <row r="1588" spans="7:7" x14ac:dyDescent="0.25">
      <c r="G1588" s="68"/>
    </row>
    <row r="1589" spans="7:7" x14ac:dyDescent="0.25">
      <c r="G1589" s="68"/>
    </row>
    <row r="1590" spans="7:7" x14ac:dyDescent="0.25">
      <c r="G1590" s="68"/>
    </row>
    <row r="1591" spans="7:7" x14ac:dyDescent="0.25">
      <c r="G1591" s="68"/>
    </row>
    <row r="1592" spans="7:7" x14ac:dyDescent="0.25">
      <c r="G1592" s="68"/>
    </row>
    <row r="1593" spans="7:7" x14ac:dyDescent="0.25">
      <c r="G1593" s="68"/>
    </row>
    <row r="1594" spans="7:7" x14ac:dyDescent="0.25">
      <c r="G1594" s="68"/>
    </row>
    <row r="1595" spans="7:7" x14ac:dyDescent="0.25">
      <c r="G1595" s="68"/>
    </row>
    <row r="1596" spans="7:7" x14ac:dyDescent="0.25">
      <c r="G1596" s="68"/>
    </row>
    <row r="1597" spans="7:7" x14ac:dyDescent="0.25">
      <c r="G1597" s="68"/>
    </row>
    <row r="1598" spans="7:7" x14ac:dyDescent="0.25">
      <c r="G1598" s="68"/>
    </row>
    <row r="1599" spans="7:7" x14ac:dyDescent="0.25">
      <c r="G1599" s="68"/>
    </row>
    <row r="1600" spans="7:7" x14ac:dyDescent="0.25">
      <c r="G1600" s="68"/>
    </row>
    <row r="1601" spans="7:7" x14ac:dyDescent="0.25">
      <c r="G1601" s="68"/>
    </row>
    <row r="1602" spans="7:7" x14ac:dyDescent="0.25">
      <c r="G1602" s="68"/>
    </row>
    <row r="1603" spans="7:7" x14ac:dyDescent="0.25">
      <c r="G1603" s="68"/>
    </row>
    <row r="1604" spans="7:7" x14ac:dyDescent="0.25">
      <c r="G1604" s="68"/>
    </row>
    <row r="1605" spans="7:7" x14ac:dyDescent="0.25">
      <c r="G1605" s="68"/>
    </row>
    <row r="1606" spans="7:7" x14ac:dyDescent="0.25">
      <c r="G1606" s="68"/>
    </row>
    <row r="1607" spans="7:7" x14ac:dyDescent="0.25">
      <c r="G1607" s="68"/>
    </row>
    <row r="1608" spans="7:7" x14ac:dyDescent="0.25">
      <c r="G1608" s="68"/>
    </row>
    <row r="1609" spans="7:7" x14ac:dyDescent="0.25">
      <c r="G1609" s="68"/>
    </row>
    <row r="1610" spans="7:7" x14ac:dyDescent="0.25">
      <c r="G1610" s="68"/>
    </row>
    <row r="1611" spans="7:7" x14ac:dyDescent="0.25">
      <c r="G1611" s="68"/>
    </row>
    <row r="1612" spans="7:7" x14ac:dyDescent="0.25">
      <c r="G1612" s="68"/>
    </row>
    <row r="1613" spans="7:7" x14ac:dyDescent="0.25">
      <c r="G1613" s="68"/>
    </row>
    <row r="1614" spans="7:7" x14ac:dyDescent="0.25">
      <c r="G1614" s="68"/>
    </row>
    <row r="1615" spans="7:7" x14ac:dyDescent="0.25">
      <c r="G1615" s="68"/>
    </row>
    <row r="1616" spans="7:7" x14ac:dyDescent="0.25">
      <c r="G1616" s="68"/>
    </row>
    <row r="1617" spans="7:7" x14ac:dyDescent="0.25">
      <c r="G1617" s="68"/>
    </row>
    <row r="1618" spans="7:7" x14ac:dyDescent="0.25">
      <c r="G1618" s="68"/>
    </row>
    <row r="1619" spans="7:7" x14ac:dyDescent="0.25">
      <c r="G1619" s="68"/>
    </row>
    <row r="1620" spans="7:7" x14ac:dyDescent="0.25">
      <c r="G1620" s="68"/>
    </row>
    <row r="1621" spans="7:7" x14ac:dyDescent="0.25">
      <c r="G1621" s="68"/>
    </row>
    <row r="1622" spans="7:7" x14ac:dyDescent="0.25">
      <c r="G1622" s="68"/>
    </row>
    <row r="1623" spans="7:7" x14ac:dyDescent="0.25">
      <c r="G1623" s="68"/>
    </row>
    <row r="1624" spans="7:7" x14ac:dyDescent="0.25">
      <c r="G1624" s="68"/>
    </row>
    <row r="1625" spans="7:7" x14ac:dyDescent="0.25">
      <c r="G1625" s="68"/>
    </row>
    <row r="1626" spans="7:7" x14ac:dyDescent="0.25">
      <c r="G1626" s="68"/>
    </row>
    <row r="1627" spans="7:7" x14ac:dyDescent="0.25">
      <c r="G1627" s="68"/>
    </row>
    <row r="1628" spans="7:7" x14ac:dyDescent="0.25">
      <c r="G1628" s="68"/>
    </row>
    <row r="1629" spans="7:7" x14ac:dyDescent="0.25">
      <c r="G1629" s="68"/>
    </row>
    <row r="1630" spans="7:7" x14ac:dyDescent="0.25">
      <c r="G1630" s="68"/>
    </row>
    <row r="1631" spans="7:7" x14ac:dyDescent="0.25">
      <c r="G1631" s="68"/>
    </row>
    <row r="1632" spans="7:7" x14ac:dyDescent="0.25">
      <c r="G1632" s="68"/>
    </row>
    <row r="1633" spans="7:7" x14ac:dyDescent="0.25">
      <c r="G1633" s="68"/>
    </row>
    <row r="1634" spans="7:7" x14ac:dyDescent="0.25">
      <c r="G1634" s="68"/>
    </row>
    <row r="1635" spans="7:7" x14ac:dyDescent="0.25">
      <c r="G1635" s="68"/>
    </row>
    <row r="1636" spans="7:7" x14ac:dyDescent="0.25">
      <c r="G1636" s="68"/>
    </row>
    <row r="1637" spans="7:7" x14ac:dyDescent="0.25">
      <c r="G1637" s="68"/>
    </row>
    <row r="1638" spans="7:7" x14ac:dyDescent="0.25">
      <c r="G1638" s="68"/>
    </row>
    <row r="1639" spans="7:7" x14ac:dyDescent="0.25">
      <c r="G1639" s="68"/>
    </row>
    <row r="1640" spans="7:7" x14ac:dyDescent="0.25">
      <c r="G1640" s="68"/>
    </row>
    <row r="1641" spans="7:7" x14ac:dyDescent="0.25">
      <c r="G1641" s="68"/>
    </row>
    <row r="1642" spans="7:7" x14ac:dyDescent="0.25">
      <c r="G1642" s="68"/>
    </row>
    <row r="1643" spans="7:7" x14ac:dyDescent="0.25">
      <c r="G1643" s="68"/>
    </row>
    <row r="1644" spans="7:7" x14ac:dyDescent="0.25">
      <c r="G1644" s="68"/>
    </row>
    <row r="1645" spans="7:7" x14ac:dyDescent="0.25">
      <c r="G1645" s="68"/>
    </row>
    <row r="1646" spans="7:7" x14ac:dyDescent="0.25">
      <c r="G1646" s="68"/>
    </row>
    <row r="1647" spans="7:7" x14ac:dyDescent="0.25">
      <c r="G1647" s="68"/>
    </row>
    <row r="1648" spans="7:7" x14ac:dyDescent="0.25">
      <c r="G1648" s="68"/>
    </row>
    <row r="1649" spans="7:7" x14ac:dyDescent="0.25">
      <c r="G1649" s="68"/>
    </row>
    <row r="1650" spans="7:7" x14ac:dyDescent="0.25">
      <c r="G1650" s="68"/>
    </row>
    <row r="1651" spans="7:7" x14ac:dyDescent="0.25">
      <c r="G1651" s="68"/>
    </row>
    <row r="1652" spans="7:7" x14ac:dyDescent="0.25">
      <c r="G1652" s="68"/>
    </row>
    <row r="1653" spans="7:7" x14ac:dyDescent="0.25">
      <c r="G1653" s="68"/>
    </row>
    <row r="1654" spans="7:7" x14ac:dyDescent="0.25">
      <c r="G1654" s="68"/>
    </row>
    <row r="1655" spans="7:7" x14ac:dyDescent="0.25">
      <c r="G1655" s="68"/>
    </row>
    <row r="1656" spans="7:7" x14ac:dyDescent="0.25">
      <c r="G1656" s="68"/>
    </row>
    <row r="1657" spans="7:7" x14ac:dyDescent="0.25">
      <c r="G1657" s="68"/>
    </row>
    <row r="1658" spans="7:7" x14ac:dyDescent="0.25">
      <c r="G1658" s="68"/>
    </row>
    <row r="1659" spans="7:7" x14ac:dyDescent="0.25">
      <c r="G1659" s="68"/>
    </row>
    <row r="1660" spans="7:7" x14ac:dyDescent="0.25">
      <c r="G1660" s="68"/>
    </row>
    <row r="1661" spans="7:7" x14ac:dyDescent="0.25">
      <c r="G1661" s="68"/>
    </row>
    <row r="1662" spans="7:7" x14ac:dyDescent="0.25">
      <c r="G1662" s="68"/>
    </row>
    <row r="1663" spans="7:7" x14ac:dyDescent="0.25">
      <c r="G1663" s="68"/>
    </row>
    <row r="1664" spans="7:7" x14ac:dyDescent="0.25">
      <c r="G1664" s="68"/>
    </row>
    <row r="1665" spans="7:7" x14ac:dyDescent="0.25">
      <c r="G1665" s="68"/>
    </row>
    <row r="1666" spans="7:7" x14ac:dyDescent="0.25">
      <c r="G1666" s="68"/>
    </row>
    <row r="1667" spans="7:7" x14ac:dyDescent="0.25">
      <c r="G1667" s="68"/>
    </row>
    <row r="1668" spans="7:7" x14ac:dyDescent="0.25">
      <c r="G1668" s="68"/>
    </row>
    <row r="1669" spans="7:7" x14ac:dyDescent="0.25">
      <c r="G1669" s="68"/>
    </row>
    <row r="1670" spans="7:7" x14ac:dyDescent="0.25">
      <c r="G1670" s="68"/>
    </row>
    <row r="1671" spans="7:7" x14ac:dyDescent="0.25">
      <c r="G1671" s="68"/>
    </row>
    <row r="1672" spans="7:7" x14ac:dyDescent="0.25">
      <c r="G1672" s="68"/>
    </row>
    <row r="1673" spans="7:7" x14ac:dyDescent="0.25">
      <c r="G1673" s="68"/>
    </row>
    <row r="1674" spans="7:7" x14ac:dyDescent="0.25">
      <c r="G1674" s="68"/>
    </row>
    <row r="1675" spans="7:7" x14ac:dyDescent="0.25">
      <c r="G1675" s="68"/>
    </row>
    <row r="1676" spans="7:7" x14ac:dyDescent="0.25">
      <c r="G1676" s="68"/>
    </row>
    <row r="1677" spans="7:7" x14ac:dyDescent="0.25">
      <c r="G1677" s="68"/>
    </row>
    <row r="1678" spans="7:7" x14ac:dyDescent="0.25">
      <c r="G1678" s="68"/>
    </row>
    <row r="1679" spans="7:7" x14ac:dyDescent="0.25">
      <c r="G1679" s="68"/>
    </row>
    <row r="1680" spans="7:7" x14ac:dyDescent="0.25">
      <c r="G1680" s="68"/>
    </row>
    <row r="1681" spans="7:7" x14ac:dyDescent="0.25">
      <c r="G1681" s="68"/>
    </row>
    <row r="1682" spans="7:7" x14ac:dyDescent="0.25">
      <c r="G1682" s="68"/>
    </row>
    <row r="1683" spans="7:7" x14ac:dyDescent="0.25">
      <c r="G1683" s="68"/>
    </row>
    <row r="1684" spans="7:7" x14ac:dyDescent="0.25">
      <c r="G1684" s="68"/>
    </row>
    <row r="1685" spans="7:7" x14ac:dyDescent="0.25">
      <c r="G1685" s="68"/>
    </row>
    <row r="1686" spans="7:7" x14ac:dyDescent="0.25">
      <c r="G1686" s="68"/>
    </row>
    <row r="1687" spans="7:7" x14ac:dyDescent="0.25">
      <c r="G1687" s="68"/>
    </row>
    <row r="1688" spans="7:7" x14ac:dyDescent="0.25">
      <c r="G1688" s="68"/>
    </row>
    <row r="1689" spans="7:7" x14ac:dyDescent="0.25">
      <c r="G1689" s="68"/>
    </row>
    <row r="1690" spans="7:7" x14ac:dyDescent="0.25">
      <c r="G1690" s="68"/>
    </row>
    <row r="1691" spans="7:7" x14ac:dyDescent="0.25">
      <c r="G1691" s="68"/>
    </row>
    <row r="1692" spans="7:7" x14ac:dyDescent="0.25">
      <c r="G1692" s="68"/>
    </row>
    <row r="1693" spans="7:7" x14ac:dyDescent="0.25">
      <c r="G1693" s="68"/>
    </row>
    <row r="1694" spans="7:7" x14ac:dyDescent="0.25">
      <c r="G1694" s="68"/>
    </row>
    <row r="1695" spans="7:7" x14ac:dyDescent="0.25">
      <c r="G1695" s="68"/>
    </row>
    <row r="1696" spans="7:7" x14ac:dyDescent="0.25">
      <c r="G1696" s="68"/>
    </row>
    <row r="1697" spans="7:7" x14ac:dyDescent="0.25">
      <c r="G1697" s="68"/>
    </row>
    <row r="1698" spans="7:7" x14ac:dyDescent="0.25">
      <c r="G1698" s="68"/>
    </row>
    <row r="1699" spans="7:7" x14ac:dyDescent="0.25">
      <c r="G1699" s="68"/>
    </row>
    <row r="1700" spans="7:7" x14ac:dyDescent="0.25">
      <c r="G1700" s="68"/>
    </row>
    <row r="1701" spans="7:7" x14ac:dyDescent="0.25">
      <c r="G1701" s="68"/>
    </row>
    <row r="1702" spans="7:7" x14ac:dyDescent="0.25">
      <c r="G1702" s="68"/>
    </row>
    <row r="1703" spans="7:7" x14ac:dyDescent="0.25">
      <c r="G1703" s="68"/>
    </row>
    <row r="1704" spans="7:7" x14ac:dyDescent="0.25">
      <c r="G1704" s="68"/>
    </row>
    <row r="1705" spans="7:7" x14ac:dyDescent="0.25">
      <c r="G1705" s="68"/>
    </row>
    <row r="1706" spans="7:7" x14ac:dyDescent="0.25">
      <c r="G1706" s="68"/>
    </row>
    <row r="1707" spans="7:7" x14ac:dyDescent="0.25">
      <c r="G1707" s="68"/>
    </row>
    <row r="1708" spans="7:7" x14ac:dyDescent="0.25">
      <c r="G1708" s="68"/>
    </row>
    <row r="1709" spans="7:7" x14ac:dyDescent="0.25">
      <c r="G1709" s="68"/>
    </row>
    <row r="1710" spans="7:7" x14ac:dyDescent="0.25">
      <c r="G1710" s="68"/>
    </row>
    <row r="1711" spans="7:7" x14ac:dyDescent="0.25">
      <c r="G1711" s="68"/>
    </row>
    <row r="1712" spans="7:7" x14ac:dyDescent="0.25">
      <c r="G1712" s="68"/>
    </row>
    <row r="1713" spans="7:7" x14ac:dyDescent="0.25">
      <c r="G1713" s="68"/>
    </row>
    <row r="1714" spans="7:7" x14ac:dyDescent="0.25">
      <c r="G1714" s="68"/>
    </row>
    <row r="1715" spans="7:7" x14ac:dyDescent="0.25">
      <c r="G1715" s="68"/>
    </row>
    <row r="1716" spans="7:7" x14ac:dyDescent="0.25">
      <c r="G1716" s="68"/>
    </row>
    <row r="1717" spans="7:7" x14ac:dyDescent="0.25">
      <c r="G1717" s="68"/>
    </row>
    <row r="1718" spans="7:7" x14ac:dyDescent="0.25">
      <c r="G1718" s="68"/>
    </row>
    <row r="1719" spans="7:7" x14ac:dyDescent="0.25">
      <c r="G1719" s="68"/>
    </row>
    <row r="1720" spans="7:7" x14ac:dyDescent="0.25">
      <c r="G1720" s="68"/>
    </row>
    <row r="1721" spans="7:7" x14ac:dyDescent="0.25">
      <c r="G1721" s="68"/>
    </row>
    <row r="1722" spans="7:7" x14ac:dyDescent="0.25">
      <c r="G1722" s="68"/>
    </row>
    <row r="1723" spans="7:7" x14ac:dyDescent="0.25">
      <c r="G1723" s="68"/>
    </row>
    <row r="1724" spans="7:7" x14ac:dyDescent="0.25">
      <c r="G1724" s="68"/>
    </row>
    <row r="1725" spans="7:7" x14ac:dyDescent="0.25">
      <c r="G1725" s="68"/>
    </row>
    <row r="1726" spans="7:7" x14ac:dyDescent="0.25">
      <c r="G1726" s="68"/>
    </row>
    <row r="1727" spans="7:7" x14ac:dyDescent="0.25">
      <c r="G1727" s="68"/>
    </row>
    <row r="1728" spans="7:7" x14ac:dyDescent="0.25">
      <c r="G1728" s="68"/>
    </row>
    <row r="1729" spans="7:7" x14ac:dyDescent="0.25">
      <c r="G1729" s="68"/>
    </row>
    <row r="1730" spans="7:7" x14ac:dyDescent="0.25">
      <c r="G1730" s="68"/>
    </row>
    <row r="1731" spans="7:7" x14ac:dyDescent="0.25">
      <c r="G1731" s="68"/>
    </row>
    <row r="1732" spans="7:7" x14ac:dyDescent="0.25">
      <c r="G1732" s="68"/>
    </row>
    <row r="1733" spans="7:7" x14ac:dyDescent="0.25">
      <c r="G1733" s="68"/>
    </row>
    <row r="1734" spans="7:7" x14ac:dyDescent="0.25">
      <c r="G1734" s="68"/>
    </row>
    <row r="1735" spans="7:7" x14ac:dyDescent="0.25">
      <c r="G1735" s="68"/>
    </row>
    <row r="1736" spans="7:7" x14ac:dyDescent="0.25">
      <c r="G1736" s="68"/>
    </row>
    <row r="1737" spans="7:7" x14ac:dyDescent="0.25">
      <c r="G1737" s="68"/>
    </row>
    <row r="1738" spans="7:7" x14ac:dyDescent="0.25">
      <c r="G1738" s="68"/>
    </row>
    <row r="1739" spans="7:7" x14ac:dyDescent="0.25">
      <c r="G1739" s="68"/>
    </row>
    <row r="1740" spans="7:7" x14ac:dyDescent="0.25">
      <c r="G1740" s="68"/>
    </row>
    <row r="1741" spans="7:7" x14ac:dyDescent="0.25">
      <c r="G1741" s="68"/>
    </row>
    <row r="1742" spans="7:7" x14ac:dyDescent="0.25">
      <c r="G1742" s="68"/>
    </row>
    <row r="1743" spans="7:7" x14ac:dyDescent="0.25">
      <c r="G1743" s="68"/>
    </row>
    <row r="1744" spans="7:7" x14ac:dyDescent="0.25">
      <c r="G1744" s="68"/>
    </row>
    <row r="1745" spans="7:7" x14ac:dyDescent="0.25">
      <c r="G1745" s="68"/>
    </row>
    <row r="1746" spans="7:7" x14ac:dyDescent="0.25">
      <c r="G1746" s="68"/>
    </row>
    <row r="1747" spans="7:7" x14ac:dyDescent="0.25">
      <c r="G1747" s="68"/>
    </row>
    <row r="1748" spans="7:7" x14ac:dyDescent="0.25">
      <c r="G1748" s="68"/>
    </row>
    <row r="1749" spans="7:7" x14ac:dyDescent="0.25">
      <c r="G1749" s="68"/>
    </row>
    <row r="1750" spans="7:7" x14ac:dyDescent="0.25">
      <c r="G1750" s="68"/>
    </row>
    <row r="1751" spans="7:7" x14ac:dyDescent="0.25">
      <c r="G1751" s="68"/>
    </row>
    <row r="1752" spans="7:7" x14ac:dyDescent="0.25">
      <c r="G1752" s="68"/>
    </row>
    <row r="1753" spans="7:7" x14ac:dyDescent="0.25">
      <c r="G1753" s="68"/>
    </row>
    <row r="1754" spans="7:7" x14ac:dyDescent="0.25">
      <c r="G1754" s="68"/>
    </row>
    <row r="1755" spans="7:7" x14ac:dyDescent="0.25">
      <c r="G1755" s="68"/>
    </row>
    <row r="1756" spans="7:7" x14ac:dyDescent="0.25">
      <c r="G1756" s="68"/>
    </row>
    <row r="1757" spans="7:7" x14ac:dyDescent="0.25">
      <c r="G1757" s="68"/>
    </row>
    <row r="1758" spans="7:7" x14ac:dyDescent="0.25">
      <c r="G1758" s="68"/>
    </row>
    <row r="1759" spans="7:7" x14ac:dyDescent="0.25">
      <c r="G1759" s="68"/>
    </row>
    <row r="1760" spans="7:7" x14ac:dyDescent="0.25">
      <c r="G1760" s="68"/>
    </row>
    <row r="1761" spans="7:7" x14ac:dyDescent="0.25">
      <c r="G1761" s="68"/>
    </row>
    <row r="1762" spans="7:7" x14ac:dyDescent="0.25">
      <c r="G1762" s="68"/>
    </row>
    <row r="1763" spans="7:7" x14ac:dyDescent="0.25">
      <c r="G1763" s="68"/>
    </row>
    <row r="1764" spans="7:7" x14ac:dyDescent="0.25">
      <c r="G1764" s="68"/>
    </row>
    <row r="1765" spans="7:7" x14ac:dyDescent="0.25">
      <c r="G1765" s="68"/>
    </row>
    <row r="1766" spans="7:7" x14ac:dyDescent="0.25">
      <c r="G1766" s="68"/>
    </row>
    <row r="1767" spans="7:7" x14ac:dyDescent="0.25">
      <c r="G1767" s="68"/>
    </row>
    <row r="1768" spans="7:7" x14ac:dyDescent="0.25">
      <c r="G1768" s="68"/>
    </row>
    <row r="1769" spans="7:7" x14ac:dyDescent="0.25">
      <c r="G1769" s="68"/>
    </row>
    <row r="1770" spans="7:7" x14ac:dyDescent="0.25">
      <c r="G1770" s="68"/>
    </row>
    <row r="1771" spans="7:7" x14ac:dyDescent="0.25">
      <c r="G1771" s="68"/>
    </row>
    <row r="1772" spans="7:7" x14ac:dyDescent="0.25">
      <c r="G1772" s="68"/>
    </row>
    <row r="1773" spans="7:7" x14ac:dyDescent="0.25">
      <c r="G1773" s="68"/>
    </row>
    <row r="1774" spans="7:7" x14ac:dyDescent="0.25">
      <c r="G1774" s="68"/>
    </row>
    <row r="1775" spans="7:7" x14ac:dyDescent="0.25">
      <c r="G1775" s="68"/>
    </row>
    <row r="1776" spans="7:7" x14ac:dyDescent="0.25">
      <c r="G1776" s="68"/>
    </row>
    <row r="1777" spans="7:7" x14ac:dyDescent="0.25">
      <c r="G1777" s="68"/>
    </row>
    <row r="1778" spans="7:7" x14ac:dyDescent="0.25">
      <c r="G1778" s="68"/>
    </row>
    <row r="1779" spans="7:7" x14ac:dyDescent="0.25">
      <c r="G1779" s="68"/>
    </row>
    <row r="1780" spans="7:7" x14ac:dyDescent="0.25">
      <c r="G1780" s="68"/>
    </row>
    <row r="1781" spans="7:7" x14ac:dyDescent="0.25">
      <c r="G1781" s="68"/>
    </row>
    <row r="1782" spans="7:7" x14ac:dyDescent="0.25">
      <c r="G1782" s="68"/>
    </row>
    <row r="1783" spans="7:7" x14ac:dyDescent="0.25">
      <c r="G1783" s="68"/>
    </row>
    <row r="1784" spans="7:7" x14ac:dyDescent="0.25">
      <c r="G1784" s="68"/>
    </row>
    <row r="1785" spans="7:7" x14ac:dyDescent="0.25">
      <c r="G1785" s="68"/>
    </row>
    <row r="1786" spans="7:7" x14ac:dyDescent="0.25">
      <c r="G1786" s="68"/>
    </row>
    <row r="1787" spans="7:7" x14ac:dyDescent="0.25">
      <c r="G1787" s="68"/>
    </row>
    <row r="1788" spans="7:7" x14ac:dyDescent="0.25">
      <c r="G1788" s="68"/>
    </row>
    <row r="1789" spans="7:7" x14ac:dyDescent="0.25">
      <c r="G1789" s="68"/>
    </row>
    <row r="1790" spans="7:7" x14ac:dyDescent="0.25">
      <c r="G1790" s="68"/>
    </row>
    <row r="1791" spans="7:7" x14ac:dyDescent="0.25">
      <c r="G1791" s="68"/>
    </row>
    <row r="1792" spans="7:7" x14ac:dyDescent="0.25">
      <c r="G1792" s="68"/>
    </row>
    <row r="1793" spans="7:7" x14ac:dyDescent="0.25">
      <c r="G1793" s="68"/>
    </row>
    <row r="1794" spans="7:7" x14ac:dyDescent="0.25">
      <c r="G1794" s="68"/>
    </row>
    <row r="1795" spans="7:7" x14ac:dyDescent="0.25">
      <c r="G1795" s="68"/>
    </row>
    <row r="1796" spans="7:7" x14ac:dyDescent="0.25">
      <c r="G1796" s="68"/>
    </row>
    <row r="1797" spans="7:7" x14ac:dyDescent="0.25">
      <c r="G1797" s="68"/>
    </row>
    <row r="1798" spans="7:7" x14ac:dyDescent="0.25">
      <c r="G1798" s="68"/>
    </row>
    <row r="1799" spans="7:7" x14ac:dyDescent="0.25">
      <c r="G1799" s="68"/>
    </row>
    <row r="1800" spans="7:7" x14ac:dyDescent="0.25">
      <c r="G1800" s="68"/>
    </row>
    <row r="1801" spans="7:7" x14ac:dyDescent="0.25">
      <c r="G1801" s="68"/>
    </row>
    <row r="1802" spans="7:7" x14ac:dyDescent="0.25">
      <c r="G1802" s="68"/>
    </row>
    <row r="1803" spans="7:7" x14ac:dyDescent="0.25">
      <c r="G1803" s="68"/>
    </row>
    <row r="1804" spans="7:7" x14ac:dyDescent="0.25">
      <c r="G1804" s="68"/>
    </row>
    <row r="1805" spans="7:7" x14ac:dyDescent="0.25">
      <c r="G1805" s="68"/>
    </row>
    <row r="1806" spans="7:7" x14ac:dyDescent="0.25">
      <c r="G1806" s="68"/>
    </row>
    <row r="1807" spans="7:7" x14ac:dyDescent="0.25">
      <c r="G1807" s="68"/>
    </row>
    <row r="1808" spans="7:7" x14ac:dyDescent="0.25">
      <c r="G1808" s="68"/>
    </row>
    <row r="1809" spans="7:7" x14ac:dyDescent="0.25">
      <c r="G1809" s="68"/>
    </row>
    <row r="1810" spans="7:7" x14ac:dyDescent="0.25">
      <c r="G1810" s="68"/>
    </row>
    <row r="1811" spans="7:7" x14ac:dyDescent="0.25">
      <c r="G1811" s="68"/>
    </row>
    <row r="1812" spans="7:7" x14ac:dyDescent="0.25">
      <c r="G1812" s="68"/>
    </row>
    <row r="1813" spans="7:7" x14ac:dyDescent="0.25">
      <c r="G1813" s="68"/>
    </row>
    <row r="1814" spans="7:7" x14ac:dyDescent="0.25">
      <c r="G1814" s="68"/>
    </row>
    <row r="1815" spans="7:7" x14ac:dyDescent="0.25">
      <c r="G1815" s="68"/>
    </row>
    <row r="1816" spans="7:7" x14ac:dyDescent="0.25">
      <c r="G1816" s="68"/>
    </row>
    <row r="1817" spans="7:7" x14ac:dyDescent="0.25">
      <c r="G1817" s="68"/>
    </row>
    <row r="1818" spans="7:7" x14ac:dyDescent="0.25">
      <c r="G1818" s="68"/>
    </row>
    <row r="1819" spans="7:7" x14ac:dyDescent="0.25">
      <c r="G1819" s="68"/>
    </row>
    <row r="1820" spans="7:7" x14ac:dyDescent="0.25">
      <c r="G1820" s="68"/>
    </row>
    <row r="1821" spans="7:7" x14ac:dyDescent="0.25">
      <c r="G1821" s="68"/>
    </row>
    <row r="1822" spans="7:7" x14ac:dyDescent="0.25">
      <c r="G1822" s="68"/>
    </row>
    <row r="1823" spans="7:7" x14ac:dyDescent="0.25">
      <c r="G1823" s="68"/>
    </row>
    <row r="1824" spans="7:7" x14ac:dyDescent="0.25">
      <c r="G1824" s="68"/>
    </row>
    <row r="1825" spans="7:7" x14ac:dyDescent="0.25">
      <c r="G1825" s="68"/>
    </row>
    <row r="1826" spans="7:7" x14ac:dyDescent="0.25">
      <c r="G1826" s="68"/>
    </row>
    <row r="1827" spans="7:7" x14ac:dyDescent="0.25">
      <c r="G1827" s="68"/>
    </row>
    <row r="1828" spans="7:7" x14ac:dyDescent="0.25">
      <c r="G1828" s="68"/>
    </row>
    <row r="1829" spans="7:7" x14ac:dyDescent="0.25">
      <c r="G1829" s="68"/>
    </row>
    <row r="1830" spans="7:7" x14ac:dyDescent="0.25">
      <c r="G1830" s="68"/>
    </row>
    <row r="1831" spans="7:7" x14ac:dyDescent="0.25">
      <c r="G1831" s="68"/>
    </row>
    <row r="1832" spans="7:7" x14ac:dyDescent="0.25">
      <c r="G1832" s="68"/>
    </row>
    <row r="1833" spans="7:7" x14ac:dyDescent="0.25">
      <c r="G1833" s="68"/>
    </row>
    <row r="1834" spans="7:7" x14ac:dyDescent="0.25">
      <c r="G1834" s="68"/>
    </row>
    <row r="1835" spans="7:7" x14ac:dyDescent="0.25">
      <c r="G1835" s="68"/>
    </row>
    <row r="1836" spans="7:7" x14ac:dyDescent="0.25">
      <c r="G1836" s="68"/>
    </row>
    <row r="1837" spans="7:7" x14ac:dyDescent="0.25">
      <c r="G1837" s="68"/>
    </row>
    <row r="1838" spans="7:7" x14ac:dyDescent="0.25">
      <c r="G1838" s="68"/>
    </row>
    <row r="1839" spans="7:7" x14ac:dyDescent="0.25">
      <c r="G1839" s="68"/>
    </row>
    <row r="1840" spans="7:7" x14ac:dyDescent="0.25">
      <c r="G1840" s="68"/>
    </row>
    <row r="1841" spans="7:7" x14ac:dyDescent="0.25">
      <c r="G1841" s="68"/>
    </row>
    <row r="1842" spans="7:7" x14ac:dyDescent="0.25">
      <c r="G1842" s="68"/>
    </row>
    <row r="1843" spans="7:7" x14ac:dyDescent="0.25">
      <c r="G1843" s="68"/>
    </row>
    <row r="1844" spans="7:7" x14ac:dyDescent="0.25">
      <c r="G1844" s="68"/>
    </row>
    <row r="1845" spans="7:7" x14ac:dyDescent="0.25">
      <c r="G1845" s="68"/>
    </row>
    <row r="1846" spans="7:7" x14ac:dyDescent="0.25">
      <c r="G1846" s="68"/>
    </row>
    <row r="1847" spans="7:7" x14ac:dyDescent="0.25">
      <c r="G1847" s="68"/>
    </row>
    <row r="1848" spans="7:7" x14ac:dyDescent="0.25">
      <c r="G1848" s="68"/>
    </row>
    <row r="1849" spans="7:7" x14ac:dyDescent="0.25">
      <c r="G1849" s="68"/>
    </row>
    <row r="1850" spans="7:7" x14ac:dyDescent="0.25">
      <c r="G1850" s="68"/>
    </row>
    <row r="1851" spans="7:7" x14ac:dyDescent="0.25">
      <c r="G1851" s="68"/>
    </row>
    <row r="1852" spans="7:7" x14ac:dyDescent="0.25">
      <c r="G1852" s="68"/>
    </row>
    <row r="1853" spans="7:7" x14ac:dyDescent="0.25">
      <c r="G1853" s="68"/>
    </row>
    <row r="1854" spans="7:7" x14ac:dyDescent="0.25">
      <c r="G1854" s="68"/>
    </row>
    <row r="1855" spans="7:7" x14ac:dyDescent="0.25">
      <c r="G1855" s="68"/>
    </row>
    <row r="1856" spans="7:7" x14ac:dyDescent="0.25">
      <c r="G1856" s="68"/>
    </row>
    <row r="1857" spans="7:7" x14ac:dyDescent="0.25">
      <c r="G1857" s="68"/>
    </row>
    <row r="1858" spans="7:7" x14ac:dyDescent="0.25">
      <c r="G1858" s="68"/>
    </row>
    <row r="1859" spans="7:7" x14ac:dyDescent="0.25">
      <c r="G1859" s="68"/>
    </row>
    <row r="1860" spans="7:7" x14ac:dyDescent="0.25">
      <c r="G1860" s="68"/>
    </row>
    <row r="1861" spans="7:7" x14ac:dyDescent="0.25">
      <c r="G1861" s="68"/>
    </row>
    <row r="1862" spans="7:7" x14ac:dyDescent="0.25">
      <c r="G1862" s="68"/>
    </row>
    <row r="1863" spans="7:7" x14ac:dyDescent="0.25">
      <c r="G1863" s="68"/>
    </row>
    <row r="1864" spans="7:7" x14ac:dyDescent="0.25">
      <c r="G1864" s="68"/>
    </row>
    <row r="1865" spans="7:7" x14ac:dyDescent="0.25">
      <c r="G1865" s="68"/>
    </row>
    <row r="1866" spans="7:7" x14ac:dyDescent="0.25">
      <c r="G1866" s="68"/>
    </row>
    <row r="1867" spans="7:7" x14ac:dyDescent="0.25">
      <c r="G1867" s="68"/>
    </row>
    <row r="1868" spans="7:7" x14ac:dyDescent="0.25">
      <c r="G1868" s="68"/>
    </row>
    <row r="1869" spans="7:7" x14ac:dyDescent="0.25">
      <c r="G1869" s="68"/>
    </row>
    <row r="1870" spans="7:7" x14ac:dyDescent="0.25">
      <c r="G1870" s="68"/>
    </row>
    <row r="1871" spans="7:7" x14ac:dyDescent="0.25">
      <c r="G1871" s="68"/>
    </row>
    <row r="1872" spans="7:7" x14ac:dyDescent="0.25">
      <c r="G1872" s="68"/>
    </row>
    <row r="1873" spans="7:7" x14ac:dyDescent="0.25">
      <c r="G1873" s="68"/>
    </row>
    <row r="1874" spans="7:7" x14ac:dyDescent="0.25">
      <c r="G1874" s="68"/>
    </row>
    <row r="1875" spans="7:7" x14ac:dyDescent="0.25">
      <c r="G1875" s="68"/>
    </row>
    <row r="1876" spans="7:7" x14ac:dyDescent="0.25">
      <c r="G1876" s="68"/>
    </row>
    <row r="1877" spans="7:7" x14ac:dyDescent="0.25">
      <c r="G1877" s="68"/>
    </row>
    <row r="1878" spans="7:7" x14ac:dyDescent="0.25">
      <c r="G1878" s="68"/>
    </row>
    <row r="1879" spans="7:7" x14ac:dyDescent="0.25">
      <c r="G1879" s="68"/>
    </row>
    <row r="1880" spans="7:7" x14ac:dyDescent="0.25">
      <c r="G1880" s="68"/>
    </row>
    <row r="1881" spans="7:7" x14ac:dyDescent="0.25">
      <c r="G1881" s="68"/>
    </row>
    <row r="1882" spans="7:7" x14ac:dyDescent="0.25">
      <c r="G1882" s="68"/>
    </row>
    <row r="1883" spans="7:7" x14ac:dyDescent="0.25">
      <c r="G1883" s="68"/>
    </row>
    <row r="1884" spans="7:7" x14ac:dyDescent="0.25">
      <c r="G1884" s="68"/>
    </row>
    <row r="1885" spans="7:7" x14ac:dyDescent="0.25">
      <c r="G1885" s="68"/>
    </row>
    <row r="1886" spans="7:7" x14ac:dyDescent="0.25">
      <c r="G1886" s="68"/>
    </row>
    <row r="1887" spans="7:7" x14ac:dyDescent="0.25">
      <c r="G1887" s="68"/>
    </row>
    <row r="1888" spans="7:7" x14ac:dyDescent="0.25">
      <c r="G1888" s="68"/>
    </row>
    <row r="1889" spans="7:7" x14ac:dyDescent="0.25">
      <c r="G1889" s="68"/>
    </row>
    <row r="1890" spans="7:7" x14ac:dyDescent="0.25">
      <c r="G1890" s="68"/>
    </row>
    <row r="1891" spans="7:7" x14ac:dyDescent="0.25">
      <c r="G1891" s="68"/>
    </row>
    <row r="1892" spans="7:7" x14ac:dyDescent="0.25">
      <c r="G1892" s="68"/>
    </row>
    <row r="1893" spans="7:7" x14ac:dyDescent="0.25">
      <c r="G1893" s="68"/>
    </row>
    <row r="1894" spans="7:7" x14ac:dyDescent="0.25">
      <c r="G1894" s="68"/>
    </row>
    <row r="1895" spans="7:7" x14ac:dyDescent="0.25">
      <c r="G1895" s="68"/>
    </row>
    <row r="1896" spans="7:7" x14ac:dyDescent="0.25">
      <c r="G1896" s="68"/>
    </row>
    <row r="1897" spans="7:7" x14ac:dyDescent="0.25">
      <c r="G1897" s="68"/>
    </row>
    <row r="1898" spans="7:7" x14ac:dyDescent="0.25">
      <c r="G1898" s="68"/>
    </row>
    <row r="1899" spans="7:7" x14ac:dyDescent="0.25">
      <c r="G1899" s="68"/>
    </row>
    <row r="1900" spans="7:7" x14ac:dyDescent="0.25">
      <c r="G1900" s="68"/>
    </row>
    <row r="1901" spans="7:7" x14ac:dyDescent="0.25">
      <c r="G1901" s="68"/>
    </row>
    <row r="1902" spans="7:7" x14ac:dyDescent="0.25">
      <c r="G1902" s="68"/>
    </row>
    <row r="1903" spans="7:7" x14ac:dyDescent="0.25">
      <c r="G1903" s="68"/>
    </row>
    <row r="1904" spans="7:7" x14ac:dyDescent="0.25">
      <c r="G1904" s="68"/>
    </row>
    <row r="1905" spans="7:7" x14ac:dyDescent="0.25">
      <c r="G1905" s="68"/>
    </row>
    <row r="1906" spans="7:7" x14ac:dyDescent="0.25">
      <c r="G1906" s="68"/>
    </row>
    <row r="1907" spans="7:7" x14ac:dyDescent="0.25">
      <c r="G1907" s="68"/>
    </row>
    <row r="1908" spans="7:7" x14ac:dyDescent="0.25">
      <c r="G1908" s="68"/>
    </row>
    <row r="1909" spans="7:7" x14ac:dyDescent="0.25">
      <c r="G1909" s="68"/>
    </row>
    <row r="1910" spans="7:7" x14ac:dyDescent="0.25">
      <c r="G1910" s="68"/>
    </row>
    <row r="1911" spans="7:7" x14ac:dyDescent="0.25">
      <c r="G1911" s="68"/>
    </row>
    <row r="1912" spans="7:7" x14ac:dyDescent="0.25">
      <c r="G1912" s="68"/>
    </row>
    <row r="1913" spans="7:7" x14ac:dyDescent="0.25">
      <c r="G1913" s="68"/>
    </row>
    <row r="1914" spans="7:7" x14ac:dyDescent="0.25">
      <c r="G1914" s="68"/>
    </row>
    <row r="1915" spans="7:7" x14ac:dyDescent="0.25">
      <c r="G1915" s="68"/>
    </row>
    <row r="1916" spans="7:7" x14ac:dyDescent="0.25">
      <c r="G1916" s="68"/>
    </row>
    <row r="1917" spans="7:7" x14ac:dyDescent="0.25">
      <c r="G1917" s="68"/>
    </row>
    <row r="1918" spans="7:7" x14ac:dyDescent="0.25">
      <c r="G1918" s="68"/>
    </row>
    <row r="1919" spans="7:7" x14ac:dyDescent="0.25">
      <c r="G1919" s="68"/>
    </row>
    <row r="1920" spans="7:7" x14ac:dyDescent="0.25">
      <c r="G1920" s="68"/>
    </row>
    <row r="1921" spans="7:7" x14ac:dyDescent="0.25">
      <c r="G1921" s="68"/>
    </row>
    <row r="1922" spans="7:7" x14ac:dyDescent="0.25">
      <c r="G1922" s="68"/>
    </row>
    <row r="1923" spans="7:7" x14ac:dyDescent="0.25">
      <c r="G1923" s="68"/>
    </row>
    <row r="1924" spans="7:7" x14ac:dyDescent="0.25">
      <c r="G1924" s="68"/>
    </row>
    <row r="1925" spans="7:7" x14ac:dyDescent="0.25">
      <c r="G1925" s="68"/>
    </row>
    <row r="1926" spans="7:7" x14ac:dyDescent="0.25">
      <c r="G1926" s="68"/>
    </row>
    <row r="1927" spans="7:7" x14ac:dyDescent="0.25">
      <c r="G1927" s="68"/>
    </row>
    <row r="1928" spans="7:7" x14ac:dyDescent="0.25">
      <c r="G1928" s="68"/>
    </row>
    <row r="1929" spans="7:7" x14ac:dyDescent="0.25">
      <c r="G1929" s="68"/>
    </row>
    <row r="1930" spans="7:7" x14ac:dyDescent="0.25">
      <c r="G1930" s="68"/>
    </row>
    <row r="1931" spans="7:7" x14ac:dyDescent="0.25">
      <c r="G1931" s="68"/>
    </row>
    <row r="1932" spans="7:7" x14ac:dyDescent="0.25">
      <c r="G1932" s="68"/>
    </row>
    <row r="1933" spans="7:7" x14ac:dyDescent="0.25">
      <c r="G1933" s="68"/>
    </row>
    <row r="1934" spans="7:7" x14ac:dyDescent="0.25">
      <c r="G1934" s="68"/>
    </row>
    <row r="1935" spans="7:7" x14ac:dyDescent="0.25">
      <c r="G1935" s="68"/>
    </row>
    <row r="1936" spans="7:7" x14ac:dyDescent="0.25">
      <c r="G1936" s="68"/>
    </row>
    <row r="1937" spans="7:7" x14ac:dyDescent="0.25">
      <c r="G1937" s="68"/>
    </row>
    <row r="1938" spans="7:7" x14ac:dyDescent="0.25">
      <c r="G1938" s="68"/>
    </row>
    <row r="1939" spans="7:7" x14ac:dyDescent="0.25">
      <c r="G1939" s="68"/>
    </row>
    <row r="1940" spans="7:7" x14ac:dyDescent="0.25">
      <c r="G1940" s="68"/>
    </row>
    <row r="1941" spans="7:7" x14ac:dyDescent="0.25">
      <c r="G1941" s="68"/>
    </row>
    <row r="1942" spans="7:7" x14ac:dyDescent="0.25">
      <c r="G1942" s="68"/>
    </row>
    <row r="1943" spans="7:7" x14ac:dyDescent="0.25">
      <c r="G1943" s="68"/>
    </row>
    <row r="1944" spans="7:7" x14ac:dyDescent="0.25">
      <c r="G1944" s="68"/>
    </row>
    <row r="1945" spans="7:7" x14ac:dyDescent="0.25">
      <c r="G1945" s="68"/>
    </row>
    <row r="1946" spans="7:7" x14ac:dyDescent="0.25">
      <c r="G1946" s="68"/>
    </row>
    <row r="1947" spans="7:7" x14ac:dyDescent="0.25">
      <c r="G1947" s="68"/>
    </row>
    <row r="1948" spans="7:7" x14ac:dyDescent="0.25">
      <c r="G1948" s="68"/>
    </row>
    <row r="1949" spans="7:7" x14ac:dyDescent="0.25">
      <c r="G1949" s="68"/>
    </row>
    <row r="1950" spans="7:7" x14ac:dyDescent="0.25">
      <c r="G1950" s="68"/>
    </row>
    <row r="1951" spans="7:7" x14ac:dyDescent="0.25">
      <c r="G1951" s="68"/>
    </row>
    <row r="1952" spans="7:7" x14ac:dyDescent="0.25">
      <c r="G1952" s="68"/>
    </row>
    <row r="1953" spans="7:7" x14ac:dyDescent="0.25">
      <c r="G1953" s="68"/>
    </row>
    <row r="1954" spans="7:7" x14ac:dyDescent="0.25">
      <c r="G1954" s="68"/>
    </row>
    <row r="1955" spans="7:7" x14ac:dyDescent="0.25">
      <c r="G1955" s="68"/>
    </row>
    <row r="1956" spans="7:7" x14ac:dyDescent="0.25">
      <c r="G1956" s="68"/>
    </row>
    <row r="1957" spans="7:7" x14ac:dyDescent="0.25">
      <c r="G1957" s="68"/>
    </row>
    <row r="1958" spans="7:7" x14ac:dyDescent="0.25">
      <c r="G1958" s="68"/>
    </row>
    <row r="1959" spans="7:7" x14ac:dyDescent="0.25">
      <c r="G1959" s="68"/>
    </row>
    <row r="1960" spans="7:7" x14ac:dyDescent="0.25">
      <c r="G1960" s="68"/>
    </row>
    <row r="1961" spans="7:7" x14ac:dyDescent="0.25">
      <c r="G1961" s="68"/>
    </row>
    <row r="1962" spans="7:7" x14ac:dyDescent="0.25">
      <c r="G1962" s="68"/>
    </row>
    <row r="1963" spans="7:7" x14ac:dyDescent="0.25">
      <c r="G1963" s="68"/>
    </row>
    <row r="1964" spans="7:7" x14ac:dyDescent="0.25">
      <c r="G1964" s="68"/>
    </row>
    <row r="1965" spans="7:7" x14ac:dyDescent="0.25">
      <c r="G1965" s="68"/>
    </row>
    <row r="1966" spans="7:7" x14ac:dyDescent="0.25">
      <c r="G1966" s="68"/>
    </row>
    <row r="1967" spans="7:7" x14ac:dyDescent="0.25">
      <c r="G1967" s="68"/>
    </row>
    <row r="1968" spans="7:7" x14ac:dyDescent="0.25">
      <c r="G1968" s="68"/>
    </row>
    <row r="1969" spans="7:7" x14ac:dyDescent="0.25">
      <c r="G1969" s="68"/>
    </row>
    <row r="1970" spans="7:7" x14ac:dyDescent="0.25">
      <c r="G1970" s="68"/>
    </row>
    <row r="1971" spans="7:7" x14ac:dyDescent="0.25">
      <c r="G1971" s="68"/>
    </row>
    <row r="1972" spans="7:7" x14ac:dyDescent="0.25">
      <c r="G1972" s="68"/>
    </row>
    <row r="1973" spans="7:7" x14ac:dyDescent="0.25">
      <c r="G1973" s="68"/>
    </row>
    <row r="1974" spans="7:7" x14ac:dyDescent="0.25">
      <c r="G1974" s="68"/>
    </row>
    <row r="1975" spans="7:7" x14ac:dyDescent="0.25">
      <c r="G1975" s="68"/>
    </row>
    <row r="1976" spans="7:7" x14ac:dyDescent="0.25">
      <c r="G1976" s="68"/>
    </row>
    <row r="1977" spans="7:7" x14ac:dyDescent="0.25">
      <c r="G1977" s="68"/>
    </row>
    <row r="1978" spans="7:7" x14ac:dyDescent="0.25">
      <c r="G1978" s="68"/>
    </row>
    <row r="1979" spans="7:7" x14ac:dyDescent="0.25">
      <c r="G1979" s="68"/>
    </row>
    <row r="1980" spans="7:7" x14ac:dyDescent="0.25">
      <c r="G1980" s="68"/>
    </row>
    <row r="1981" spans="7:7" x14ac:dyDescent="0.25">
      <c r="G1981" s="68"/>
    </row>
    <row r="1982" spans="7:7" x14ac:dyDescent="0.25">
      <c r="G1982" s="68"/>
    </row>
    <row r="1983" spans="7:7" x14ac:dyDescent="0.25">
      <c r="G1983" s="68"/>
    </row>
    <row r="1984" spans="7:7" x14ac:dyDescent="0.25">
      <c r="G1984" s="68"/>
    </row>
    <row r="1985" spans="7:7" x14ac:dyDescent="0.25">
      <c r="G1985" s="68"/>
    </row>
    <row r="1986" spans="7:7" x14ac:dyDescent="0.25">
      <c r="G1986" s="68"/>
    </row>
    <row r="1987" spans="7:7" x14ac:dyDescent="0.25">
      <c r="G1987" s="68"/>
    </row>
    <row r="1988" spans="7:7" x14ac:dyDescent="0.25">
      <c r="G1988" s="68"/>
    </row>
    <row r="1989" spans="7:7" x14ac:dyDescent="0.25">
      <c r="G1989" s="68"/>
    </row>
    <row r="1990" spans="7:7" x14ac:dyDescent="0.25">
      <c r="G1990" s="68"/>
    </row>
    <row r="1991" spans="7:7" x14ac:dyDescent="0.25">
      <c r="G1991" s="68"/>
    </row>
    <row r="1992" spans="7:7" x14ac:dyDescent="0.25">
      <c r="G1992" s="68"/>
    </row>
    <row r="1993" spans="7:7" x14ac:dyDescent="0.25">
      <c r="G1993" s="68"/>
    </row>
    <row r="1994" spans="7:7" x14ac:dyDescent="0.25">
      <c r="G1994" s="68"/>
    </row>
    <row r="1995" spans="7:7" x14ac:dyDescent="0.25">
      <c r="G1995" s="68"/>
    </row>
    <row r="1996" spans="7:7" x14ac:dyDescent="0.25">
      <c r="G1996" s="68"/>
    </row>
    <row r="1997" spans="7:7" x14ac:dyDescent="0.25">
      <c r="G1997" s="68"/>
    </row>
    <row r="1998" spans="7:7" x14ac:dyDescent="0.25">
      <c r="G1998" s="68"/>
    </row>
    <row r="1999" spans="7:7" x14ac:dyDescent="0.25">
      <c r="G1999" s="68"/>
    </row>
    <row r="2000" spans="7:7" x14ac:dyDescent="0.25">
      <c r="G2000" s="68"/>
    </row>
    <row r="2001" spans="7:7" x14ac:dyDescent="0.25">
      <c r="G2001" s="68"/>
    </row>
    <row r="2002" spans="7:7" x14ac:dyDescent="0.25">
      <c r="G2002" s="68"/>
    </row>
    <row r="2003" spans="7:7" x14ac:dyDescent="0.25">
      <c r="G2003" s="68"/>
    </row>
    <row r="2004" spans="7:7" x14ac:dyDescent="0.25">
      <c r="G2004" s="68"/>
    </row>
    <row r="2005" spans="7:7" x14ac:dyDescent="0.25">
      <c r="G2005" s="68"/>
    </row>
    <row r="2006" spans="7:7" x14ac:dyDescent="0.25">
      <c r="G2006" s="68"/>
    </row>
    <row r="2007" spans="7:7" x14ac:dyDescent="0.25">
      <c r="G2007" s="68"/>
    </row>
    <row r="2008" spans="7:7" x14ac:dyDescent="0.25">
      <c r="G2008" s="68"/>
    </row>
    <row r="2009" spans="7:7" x14ac:dyDescent="0.25">
      <c r="G2009" s="68"/>
    </row>
    <row r="2010" spans="7:7" x14ac:dyDescent="0.25">
      <c r="G2010" s="68"/>
    </row>
    <row r="2011" spans="7:7" x14ac:dyDescent="0.25">
      <c r="G2011" s="68"/>
    </row>
    <row r="2012" spans="7:7" x14ac:dyDescent="0.25">
      <c r="G2012" s="68"/>
    </row>
    <row r="2013" spans="7:7" x14ac:dyDescent="0.25">
      <c r="G2013" s="68"/>
    </row>
    <row r="2014" spans="7:7" x14ac:dyDescent="0.25">
      <c r="G2014" s="68"/>
    </row>
    <row r="2015" spans="7:7" x14ac:dyDescent="0.25">
      <c r="G2015" s="68"/>
    </row>
    <row r="2016" spans="7:7" x14ac:dyDescent="0.25">
      <c r="G2016" s="68"/>
    </row>
    <row r="2017" spans="7:7" x14ac:dyDescent="0.25">
      <c r="G2017" s="68"/>
    </row>
    <row r="2018" spans="7:7" x14ac:dyDescent="0.25">
      <c r="G2018" s="68"/>
    </row>
    <row r="2019" spans="7:7" x14ac:dyDescent="0.25">
      <c r="G2019" s="68"/>
    </row>
    <row r="2020" spans="7:7" x14ac:dyDescent="0.25">
      <c r="G2020" s="68"/>
    </row>
    <row r="2021" spans="7:7" x14ac:dyDescent="0.25">
      <c r="G2021" s="68"/>
    </row>
    <row r="2022" spans="7:7" x14ac:dyDescent="0.25">
      <c r="G2022" s="68"/>
    </row>
    <row r="2023" spans="7:7" x14ac:dyDescent="0.25">
      <c r="G2023" s="68"/>
    </row>
    <row r="2024" spans="7:7" x14ac:dyDescent="0.25">
      <c r="G2024" s="68"/>
    </row>
    <row r="2025" spans="7:7" x14ac:dyDescent="0.25">
      <c r="G2025" s="68"/>
    </row>
    <row r="2026" spans="7:7" x14ac:dyDescent="0.25">
      <c r="G2026" s="68"/>
    </row>
    <row r="2027" spans="7:7" x14ac:dyDescent="0.25">
      <c r="G2027" s="68"/>
    </row>
    <row r="2028" spans="7:7" x14ac:dyDescent="0.25">
      <c r="G2028" s="68"/>
    </row>
    <row r="2029" spans="7:7" x14ac:dyDescent="0.25">
      <c r="G2029" s="68"/>
    </row>
    <row r="2030" spans="7:7" x14ac:dyDescent="0.25">
      <c r="G2030" s="68"/>
    </row>
    <row r="2031" spans="7:7" x14ac:dyDescent="0.25">
      <c r="G2031" s="68"/>
    </row>
    <row r="2032" spans="7:7" x14ac:dyDescent="0.25">
      <c r="G2032" s="68"/>
    </row>
    <row r="2033" spans="7:7" x14ac:dyDescent="0.25">
      <c r="G2033" s="68"/>
    </row>
    <row r="2034" spans="7:7" x14ac:dyDescent="0.25">
      <c r="G2034" s="68"/>
    </row>
    <row r="2035" spans="7:7" x14ac:dyDescent="0.25">
      <c r="G2035" s="68"/>
    </row>
    <row r="2036" spans="7:7" x14ac:dyDescent="0.25">
      <c r="G2036" s="68"/>
    </row>
    <row r="2037" spans="7:7" x14ac:dyDescent="0.25">
      <c r="G2037" s="68"/>
    </row>
    <row r="2038" spans="7:7" x14ac:dyDescent="0.25">
      <c r="G2038" s="68"/>
    </row>
    <row r="2039" spans="7:7" x14ac:dyDescent="0.25">
      <c r="G2039" s="68"/>
    </row>
    <row r="2040" spans="7:7" x14ac:dyDescent="0.25">
      <c r="G2040" s="68"/>
    </row>
    <row r="2041" spans="7:7" x14ac:dyDescent="0.25">
      <c r="G2041" s="68"/>
    </row>
    <row r="2042" spans="7:7" x14ac:dyDescent="0.25">
      <c r="G2042" s="68"/>
    </row>
    <row r="2043" spans="7:7" x14ac:dyDescent="0.25">
      <c r="G2043" s="68"/>
    </row>
    <row r="2044" spans="7:7" x14ac:dyDescent="0.25">
      <c r="G2044" s="68"/>
    </row>
    <row r="2045" spans="7:7" x14ac:dyDescent="0.25">
      <c r="G2045" s="68"/>
    </row>
    <row r="2046" spans="7:7" x14ac:dyDescent="0.25">
      <c r="G2046" s="68"/>
    </row>
    <row r="2047" spans="7:7" x14ac:dyDescent="0.25">
      <c r="G2047" s="68"/>
    </row>
    <row r="2048" spans="7:7" x14ac:dyDescent="0.25">
      <c r="G2048" s="68"/>
    </row>
    <row r="2049" spans="7:7" x14ac:dyDescent="0.25">
      <c r="G2049" s="68"/>
    </row>
    <row r="2050" spans="7:7" x14ac:dyDescent="0.25">
      <c r="G2050" s="68"/>
    </row>
    <row r="2051" spans="7:7" x14ac:dyDescent="0.25">
      <c r="G2051" s="68"/>
    </row>
    <row r="2052" spans="7:7" x14ac:dyDescent="0.25">
      <c r="G2052" s="68"/>
    </row>
    <row r="2053" spans="7:7" x14ac:dyDescent="0.25">
      <c r="G2053" s="68"/>
    </row>
    <row r="2054" spans="7:7" x14ac:dyDescent="0.25">
      <c r="G2054" s="68"/>
    </row>
    <row r="2055" spans="7:7" x14ac:dyDescent="0.25">
      <c r="G2055" s="68"/>
    </row>
    <row r="2056" spans="7:7" x14ac:dyDescent="0.25">
      <c r="G2056" s="68"/>
    </row>
    <row r="2057" spans="7:7" x14ac:dyDescent="0.25">
      <c r="G2057" s="68"/>
    </row>
    <row r="2058" spans="7:7" x14ac:dyDescent="0.25">
      <c r="G2058" s="68"/>
    </row>
    <row r="2059" spans="7:7" x14ac:dyDescent="0.25">
      <c r="G2059" s="68"/>
    </row>
    <row r="2060" spans="7:7" x14ac:dyDescent="0.25">
      <c r="G2060" s="68"/>
    </row>
    <row r="2061" spans="7:7" x14ac:dyDescent="0.25">
      <c r="G2061" s="68"/>
    </row>
    <row r="2062" spans="7:7" x14ac:dyDescent="0.25">
      <c r="G2062" s="68"/>
    </row>
    <row r="2063" spans="7:7" x14ac:dyDescent="0.25">
      <c r="G2063" s="68"/>
    </row>
    <row r="2064" spans="7:7" x14ac:dyDescent="0.25">
      <c r="G2064" s="68"/>
    </row>
    <row r="2065" spans="7:7" x14ac:dyDescent="0.25">
      <c r="G2065" s="68"/>
    </row>
    <row r="2066" spans="7:7" x14ac:dyDescent="0.25">
      <c r="G2066" s="68"/>
    </row>
    <row r="2067" spans="7:7" x14ac:dyDescent="0.25">
      <c r="G2067" s="68"/>
    </row>
    <row r="2068" spans="7:7" x14ac:dyDescent="0.25">
      <c r="G2068" s="68"/>
    </row>
    <row r="2069" spans="7:7" x14ac:dyDescent="0.25">
      <c r="G2069" s="68"/>
    </row>
    <row r="2070" spans="7:7" x14ac:dyDescent="0.25">
      <c r="G2070" s="68"/>
    </row>
    <row r="2071" spans="7:7" x14ac:dyDescent="0.25">
      <c r="G2071" s="68"/>
    </row>
    <row r="2072" spans="7:7" x14ac:dyDescent="0.25">
      <c r="G2072" s="68"/>
    </row>
    <row r="2073" spans="7:7" x14ac:dyDescent="0.25">
      <c r="G2073" s="68"/>
    </row>
    <row r="2074" spans="7:7" x14ac:dyDescent="0.25">
      <c r="G2074" s="68"/>
    </row>
    <row r="2075" spans="7:7" x14ac:dyDescent="0.25">
      <c r="G2075" s="68"/>
    </row>
    <row r="2076" spans="7:7" x14ac:dyDescent="0.25">
      <c r="G2076" s="68"/>
    </row>
    <row r="2077" spans="7:7" x14ac:dyDescent="0.25">
      <c r="G2077" s="68"/>
    </row>
    <row r="2078" spans="7:7" x14ac:dyDescent="0.25">
      <c r="G2078" s="68"/>
    </row>
    <row r="2079" spans="7:7" x14ac:dyDescent="0.25">
      <c r="G2079" s="68"/>
    </row>
    <row r="2080" spans="7:7" x14ac:dyDescent="0.25">
      <c r="G2080" s="68"/>
    </row>
    <row r="2081" spans="7:7" x14ac:dyDescent="0.25">
      <c r="G2081" s="68"/>
    </row>
    <row r="2082" spans="7:7" x14ac:dyDescent="0.25">
      <c r="G2082" s="68"/>
    </row>
    <row r="2083" spans="7:7" x14ac:dyDescent="0.25">
      <c r="G2083" s="68"/>
    </row>
    <row r="2084" spans="7:7" x14ac:dyDescent="0.25">
      <c r="G2084" s="68"/>
    </row>
    <row r="2085" spans="7:7" x14ac:dyDescent="0.25">
      <c r="G2085" s="68"/>
    </row>
    <row r="2086" spans="7:7" x14ac:dyDescent="0.25">
      <c r="G2086" s="68"/>
    </row>
    <row r="2087" spans="7:7" x14ac:dyDescent="0.25">
      <c r="G2087" s="68"/>
    </row>
    <row r="2088" spans="7:7" x14ac:dyDescent="0.25">
      <c r="G2088" s="68"/>
    </row>
    <row r="2089" spans="7:7" x14ac:dyDescent="0.25">
      <c r="G2089" s="68"/>
    </row>
    <row r="2090" spans="7:7" x14ac:dyDescent="0.25">
      <c r="G2090" s="68"/>
    </row>
    <row r="2091" spans="7:7" x14ac:dyDescent="0.25">
      <c r="G2091" s="68"/>
    </row>
    <row r="2092" spans="7:7" x14ac:dyDescent="0.25">
      <c r="G2092" s="68"/>
    </row>
    <row r="2093" spans="7:7" x14ac:dyDescent="0.25">
      <c r="G2093" s="68"/>
    </row>
    <row r="2094" spans="7:7" x14ac:dyDescent="0.25">
      <c r="G2094" s="68"/>
    </row>
    <row r="2095" spans="7:7" x14ac:dyDescent="0.25">
      <c r="G2095" s="68"/>
    </row>
    <row r="2096" spans="7:7" x14ac:dyDescent="0.25">
      <c r="G2096" s="68"/>
    </row>
    <row r="2097" spans="7:7" x14ac:dyDescent="0.25">
      <c r="G2097" s="68"/>
    </row>
    <row r="2098" spans="7:7" x14ac:dyDescent="0.25">
      <c r="G2098" s="68"/>
    </row>
    <row r="2099" spans="7:7" x14ac:dyDescent="0.25">
      <c r="G2099" s="68"/>
    </row>
    <row r="2100" spans="7:7" x14ac:dyDescent="0.25">
      <c r="G2100" s="68"/>
    </row>
    <row r="2101" spans="7:7" x14ac:dyDescent="0.25">
      <c r="G2101" s="68"/>
    </row>
    <row r="2102" spans="7:7" x14ac:dyDescent="0.25">
      <c r="G2102" s="68"/>
    </row>
    <row r="2103" spans="7:7" x14ac:dyDescent="0.25">
      <c r="G2103" s="68"/>
    </row>
    <row r="2104" spans="7:7" x14ac:dyDescent="0.25">
      <c r="G2104" s="68"/>
    </row>
    <row r="2105" spans="7:7" x14ac:dyDescent="0.25">
      <c r="G2105" s="68"/>
    </row>
    <row r="2106" spans="7:7" x14ac:dyDescent="0.25">
      <c r="G2106" s="68"/>
    </row>
    <row r="2107" spans="7:7" x14ac:dyDescent="0.25">
      <c r="G2107" s="68"/>
    </row>
    <row r="2108" spans="7:7" x14ac:dyDescent="0.25">
      <c r="G2108" s="68"/>
    </row>
    <row r="2109" spans="7:7" x14ac:dyDescent="0.25">
      <c r="G2109" s="68"/>
    </row>
    <row r="2110" spans="7:7" x14ac:dyDescent="0.25">
      <c r="G2110" s="68"/>
    </row>
    <row r="2111" spans="7:7" x14ac:dyDescent="0.25">
      <c r="G2111" s="68"/>
    </row>
    <row r="2112" spans="7:7" x14ac:dyDescent="0.25">
      <c r="G2112" s="68"/>
    </row>
    <row r="2113" spans="7:7" x14ac:dyDescent="0.25">
      <c r="G2113" s="68"/>
    </row>
    <row r="2114" spans="7:7" x14ac:dyDescent="0.25">
      <c r="G2114" s="68"/>
    </row>
    <row r="2115" spans="7:7" x14ac:dyDescent="0.25">
      <c r="G2115" s="68"/>
    </row>
    <row r="2116" spans="7:7" x14ac:dyDescent="0.25">
      <c r="G2116" s="68"/>
    </row>
    <row r="2117" spans="7:7" x14ac:dyDescent="0.25">
      <c r="G2117" s="68"/>
    </row>
    <row r="2118" spans="7:7" x14ac:dyDescent="0.25">
      <c r="G2118" s="68"/>
    </row>
    <row r="2119" spans="7:7" x14ac:dyDescent="0.25">
      <c r="G2119" s="68"/>
    </row>
    <row r="2120" spans="7:7" x14ac:dyDescent="0.25">
      <c r="G2120" s="68"/>
    </row>
    <row r="2121" spans="7:7" x14ac:dyDescent="0.25">
      <c r="G2121" s="68"/>
    </row>
    <row r="2122" spans="7:7" x14ac:dyDescent="0.25">
      <c r="G2122" s="68"/>
    </row>
    <row r="2123" spans="7:7" x14ac:dyDescent="0.25">
      <c r="G2123" s="68"/>
    </row>
    <row r="2124" spans="7:7" x14ac:dyDescent="0.25">
      <c r="G2124" s="68"/>
    </row>
    <row r="2125" spans="7:7" x14ac:dyDescent="0.25">
      <c r="G2125" s="68"/>
    </row>
    <row r="2126" spans="7:7" x14ac:dyDescent="0.25">
      <c r="G2126" s="68"/>
    </row>
    <row r="2127" spans="7:7" x14ac:dyDescent="0.25">
      <c r="G2127" s="68"/>
    </row>
    <row r="2128" spans="7:7" x14ac:dyDescent="0.25">
      <c r="G2128" s="68"/>
    </row>
    <row r="2129" spans="7:7" x14ac:dyDescent="0.25">
      <c r="G2129" s="68"/>
    </row>
    <row r="2130" spans="7:7" x14ac:dyDescent="0.25">
      <c r="G2130" s="68"/>
    </row>
    <row r="2131" spans="7:7" x14ac:dyDescent="0.25">
      <c r="G2131" s="68"/>
    </row>
    <row r="2132" spans="7:7" x14ac:dyDescent="0.25">
      <c r="G2132" s="68"/>
    </row>
    <row r="2133" spans="7:7" x14ac:dyDescent="0.25">
      <c r="G2133" s="68"/>
    </row>
    <row r="2134" spans="7:7" x14ac:dyDescent="0.25">
      <c r="G2134" s="68"/>
    </row>
    <row r="2135" spans="7:7" x14ac:dyDescent="0.25">
      <c r="G2135" s="68"/>
    </row>
    <row r="2136" spans="7:7" x14ac:dyDescent="0.25">
      <c r="G2136" s="68"/>
    </row>
    <row r="2137" spans="7:7" x14ac:dyDescent="0.25">
      <c r="G2137" s="68"/>
    </row>
    <row r="2138" spans="7:7" x14ac:dyDescent="0.25">
      <c r="G2138" s="68"/>
    </row>
    <row r="2139" spans="7:7" x14ac:dyDescent="0.25">
      <c r="G2139" s="68"/>
    </row>
    <row r="2140" spans="7:7" x14ac:dyDescent="0.25">
      <c r="G2140" s="68"/>
    </row>
    <row r="2141" spans="7:7" x14ac:dyDescent="0.25">
      <c r="G2141" s="68"/>
    </row>
    <row r="2142" spans="7:7" x14ac:dyDescent="0.25">
      <c r="G2142" s="68"/>
    </row>
    <row r="2143" spans="7:7" x14ac:dyDescent="0.25">
      <c r="G2143" s="68"/>
    </row>
    <row r="2144" spans="7:7" x14ac:dyDescent="0.25">
      <c r="G2144" s="68"/>
    </row>
    <row r="2145" spans="7:7" x14ac:dyDescent="0.25">
      <c r="G2145" s="68"/>
    </row>
    <row r="2146" spans="7:7" x14ac:dyDescent="0.25">
      <c r="G2146" s="68"/>
    </row>
    <row r="2147" spans="7:7" x14ac:dyDescent="0.25">
      <c r="G2147" s="68"/>
    </row>
    <row r="2148" spans="7:7" x14ac:dyDescent="0.25">
      <c r="G2148" s="68"/>
    </row>
    <row r="2149" spans="7:7" x14ac:dyDescent="0.25">
      <c r="G2149" s="68"/>
    </row>
    <row r="2150" spans="7:7" x14ac:dyDescent="0.25">
      <c r="G2150" s="68"/>
    </row>
    <row r="2151" spans="7:7" x14ac:dyDescent="0.25">
      <c r="G2151" s="68"/>
    </row>
    <row r="2152" spans="7:7" x14ac:dyDescent="0.25">
      <c r="G2152" s="68"/>
    </row>
    <row r="2153" spans="7:7" x14ac:dyDescent="0.25">
      <c r="G2153" s="68"/>
    </row>
    <row r="2154" spans="7:7" x14ac:dyDescent="0.25">
      <c r="G2154" s="68"/>
    </row>
    <row r="2155" spans="7:7" x14ac:dyDescent="0.25">
      <c r="G2155" s="68"/>
    </row>
    <row r="2156" spans="7:7" x14ac:dyDescent="0.25">
      <c r="G2156" s="68"/>
    </row>
    <row r="2157" spans="7:7" x14ac:dyDescent="0.25">
      <c r="G2157" s="68"/>
    </row>
    <row r="2158" spans="7:7" x14ac:dyDescent="0.25">
      <c r="G2158" s="68"/>
    </row>
    <row r="2159" spans="7:7" x14ac:dyDescent="0.25">
      <c r="G2159" s="68"/>
    </row>
    <row r="2160" spans="7:7" x14ac:dyDescent="0.25">
      <c r="G2160" s="68"/>
    </row>
    <row r="2161" spans="7:7" x14ac:dyDescent="0.25">
      <c r="G2161" s="68"/>
    </row>
    <row r="2162" spans="7:7" x14ac:dyDescent="0.25">
      <c r="G2162" s="68"/>
    </row>
    <row r="2163" spans="7:7" x14ac:dyDescent="0.25">
      <c r="G2163" s="68"/>
    </row>
    <row r="2164" spans="7:7" x14ac:dyDescent="0.25">
      <c r="G2164" s="68"/>
    </row>
    <row r="2165" spans="7:7" x14ac:dyDescent="0.25">
      <c r="G2165" s="68"/>
    </row>
    <row r="2166" spans="7:7" x14ac:dyDescent="0.25">
      <c r="G2166" s="68"/>
    </row>
    <row r="2167" spans="7:7" x14ac:dyDescent="0.25">
      <c r="G2167" s="68"/>
    </row>
    <row r="2168" spans="7:7" x14ac:dyDescent="0.25">
      <c r="G2168" s="68"/>
    </row>
    <row r="2169" spans="7:7" x14ac:dyDescent="0.25">
      <c r="G2169" s="68"/>
    </row>
    <row r="2170" spans="7:7" x14ac:dyDescent="0.25">
      <c r="G2170" s="68"/>
    </row>
    <row r="2171" spans="7:7" x14ac:dyDescent="0.25">
      <c r="G2171" s="68"/>
    </row>
    <row r="2172" spans="7:7" x14ac:dyDescent="0.25">
      <c r="G2172" s="68"/>
    </row>
    <row r="2173" spans="7:7" x14ac:dyDescent="0.25">
      <c r="G2173" s="68"/>
    </row>
    <row r="2174" spans="7:7" x14ac:dyDescent="0.25">
      <c r="G2174" s="68"/>
    </row>
    <row r="2175" spans="7:7" x14ac:dyDescent="0.25">
      <c r="G2175" s="68"/>
    </row>
    <row r="2176" spans="7:7" x14ac:dyDescent="0.25">
      <c r="G2176" s="68"/>
    </row>
    <row r="2177" spans="7:7" x14ac:dyDescent="0.25">
      <c r="G2177" s="68"/>
    </row>
    <row r="2178" spans="7:7" x14ac:dyDescent="0.25">
      <c r="G2178" s="68"/>
    </row>
    <row r="2179" spans="7:7" x14ac:dyDescent="0.25">
      <c r="G2179" s="68"/>
    </row>
    <row r="2180" spans="7:7" x14ac:dyDescent="0.25">
      <c r="G2180" s="68"/>
    </row>
    <row r="2181" spans="7:7" x14ac:dyDescent="0.25">
      <c r="G2181" s="68"/>
    </row>
    <row r="2182" spans="7:7" x14ac:dyDescent="0.25">
      <c r="G2182" s="68"/>
    </row>
    <row r="2183" spans="7:7" x14ac:dyDescent="0.25">
      <c r="G2183" s="68"/>
    </row>
    <row r="2184" spans="7:7" x14ac:dyDescent="0.25">
      <c r="G2184" s="68"/>
    </row>
    <row r="2185" spans="7:7" x14ac:dyDescent="0.25">
      <c r="G2185" s="68"/>
    </row>
    <row r="2186" spans="7:7" x14ac:dyDescent="0.25">
      <c r="G2186" s="68"/>
    </row>
    <row r="2187" spans="7:7" x14ac:dyDescent="0.25">
      <c r="G2187" s="68"/>
    </row>
    <row r="2188" spans="7:7" x14ac:dyDescent="0.25">
      <c r="G2188" s="68"/>
    </row>
    <row r="2189" spans="7:7" x14ac:dyDescent="0.25">
      <c r="G2189" s="68"/>
    </row>
    <row r="2190" spans="7:7" x14ac:dyDescent="0.25">
      <c r="G2190" s="68"/>
    </row>
    <row r="2191" spans="7:7" x14ac:dyDescent="0.25">
      <c r="G2191" s="68"/>
    </row>
    <row r="2192" spans="7:7" x14ac:dyDescent="0.25">
      <c r="G2192" s="68"/>
    </row>
    <row r="2193" spans="7:7" x14ac:dyDescent="0.25">
      <c r="G2193" s="68"/>
    </row>
    <row r="2194" spans="7:7" x14ac:dyDescent="0.25">
      <c r="G2194" s="68"/>
    </row>
  </sheetData>
  <mergeCells count="12">
    <mergeCell ref="AE3:AG3"/>
    <mergeCell ref="AV3:AV4"/>
    <mergeCell ref="A3:N3"/>
    <mergeCell ref="BC3:BD3"/>
    <mergeCell ref="AP3:AP4"/>
    <mergeCell ref="AQ3:AQ4"/>
    <mergeCell ref="AW3:AX3"/>
    <mergeCell ref="AY3:AZ3"/>
    <mergeCell ref="AT3:AU3"/>
    <mergeCell ref="AR3:AS3"/>
    <mergeCell ref="O3:O4"/>
    <mergeCell ref="P3:P4"/>
  </mergeCells>
  <phoneticPr fontId="2" type="noConversion"/>
  <conditionalFormatting sqref="G5:G2194">
    <cfRule type="cellIs" dxfId="37" priority="4" operator="equal">
      <formula>"P"</formula>
    </cfRule>
  </conditionalFormatting>
  <conditionalFormatting sqref="G5:G1048576">
    <cfRule type="cellIs" dxfId="36" priority="2" operator="equal">
      <formula>"B"</formula>
    </cfRule>
    <cfRule type="cellIs" dxfId="35" priority="3" operator="equal">
      <formula>"P"</formula>
    </cfRule>
  </conditionalFormatting>
  <conditionalFormatting sqref="N5:N110">
    <cfRule type="cellIs" dxfId="34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2023-05-27T17:26:56Z</dcterms:modified>
</cp:coreProperties>
</file>