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9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1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2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3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APTOP_VALLEY\Desktop\Assignments\Projects\Demand Planning\Demand Planning Final HW\"/>
    </mc:Choice>
  </mc:AlternateContent>
  <xr:revisionPtr revIDLastSave="0" documentId="13_ncr:1_{A660A712-0109-497A-9E0F-FA1C22BA2D26}" xr6:coauthVersionLast="47" xr6:coauthVersionMax="47" xr10:uidLastSave="{00000000-0000-0000-0000-000000000000}"/>
  <bookViews>
    <workbookView xWindow="-110" yWindow="-110" windowWidth="19420" windowHeight="10420" tabRatio="890" xr2:uid="{00000000-000D-0000-FFFF-FFFF00000000}"/>
  </bookViews>
  <sheets>
    <sheet name="F2" sheetId="4" r:id="rId1"/>
    <sheet name="Aggregation" sheetId="7" r:id="rId2"/>
    <sheet name="ACF- Data With Wessa" sheetId="6" r:id="rId3"/>
    <sheet name="Wessa" sheetId="8" r:id="rId4"/>
    <sheet name="Moving Average" sheetId="9" r:id="rId5"/>
    <sheet name="Weighted Moving Average" sheetId="10" r:id="rId6"/>
    <sheet name=" linear regression" sheetId="11" r:id="rId7"/>
    <sheet name="HOLT" sheetId="12" r:id="rId8"/>
    <sheet name="Combining All the Soft Models" sheetId="13" r:id="rId9"/>
    <sheet name="Arima (1,0,1)" sheetId="14" r:id="rId10"/>
    <sheet name="Arima(1,1,1)" sheetId="16" r:id="rId11"/>
    <sheet name="Arima(2,2,1)" sheetId="17" r:id="rId12"/>
    <sheet name="MA ERRORS" sheetId="18" r:id="rId13"/>
    <sheet name="WMA Errors" sheetId="19" r:id="rId14"/>
    <sheet name="LR Errors" sheetId="20" r:id="rId15"/>
    <sheet name="HOLT Errors" sheetId="21" r:id="rId16"/>
    <sheet name="ARIMA(1,0,1) Errors" sheetId="22" r:id="rId17"/>
    <sheet name="Arima(1,1,1) Errors" sheetId="23" r:id="rId18"/>
    <sheet name="Arima(2,2,1) Errors" sheetId="24" r:id="rId19"/>
    <sheet name="All Model Errors" sheetId="25" r:id="rId20"/>
    <sheet name="With Backlog" sheetId="26" r:id="rId21"/>
    <sheet name="Without Backlog" sheetId="27" r:id="rId22"/>
    <sheet name="withBacklogROP" sheetId="28" r:id="rId23"/>
  </sheets>
  <definedNames>
    <definedName name="_xlnm._FilterDatabase" localSheetId="0" hidden="1">'F2'!$F$1:$G$1</definedName>
    <definedName name="solver_adj" localSheetId="9" hidden="1">'Arima (1,0,1)'!$O$1:$O$2</definedName>
    <definedName name="solver_adj" localSheetId="10" hidden="1">'Arima(1,1,1)'!$O$1:$O$2</definedName>
    <definedName name="solver_adj" localSheetId="11" hidden="1">'Arima(2,2,1)'!$H$2:$J$2</definedName>
    <definedName name="solver_adj" localSheetId="7" hidden="1">HOLT!$H$2:$I$2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7" hidden="1">0.0001</definedName>
    <definedName name="solver_drv" localSheetId="9" hidden="1">1</definedName>
    <definedName name="solver_drv" localSheetId="10" hidden="1">1</definedName>
    <definedName name="solver_drv" localSheetId="11" hidden="1">2</definedName>
    <definedName name="solver_drv" localSheetId="7" hidden="1">2</definedName>
    <definedName name="solver_eng" localSheetId="9" hidden="1">3</definedName>
    <definedName name="solver_eng" localSheetId="10" hidden="1">3</definedName>
    <definedName name="solver_eng" localSheetId="11" hidden="1">3</definedName>
    <definedName name="solver_eng" localSheetId="7" hidden="1">3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7" hidden="1">1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7" hidden="1">2147483647</definedName>
    <definedName name="solver_lhs1" localSheetId="9" hidden="1">'Arima (1,0,1)'!$O$1</definedName>
    <definedName name="solver_lhs1" localSheetId="10" hidden="1">'Arima(1,1,1)'!$O$1</definedName>
    <definedName name="solver_lhs1" localSheetId="11" hidden="1">'Arima(2,2,1)'!$H$2</definedName>
    <definedName name="solver_lhs1" localSheetId="7" hidden="1">HOLT!$H$2</definedName>
    <definedName name="solver_lhs10" localSheetId="11" hidden="1">'Arima(2,2,1)'!$J$2</definedName>
    <definedName name="solver_lhs2" localSheetId="9" hidden="1">'Arima (1,0,1)'!$O$1</definedName>
    <definedName name="solver_lhs2" localSheetId="10" hidden="1">'Arima(1,1,1)'!$O$1</definedName>
    <definedName name="solver_lhs2" localSheetId="11" hidden="1">'Arima(2,2,1)'!$H$2</definedName>
    <definedName name="solver_lhs2" localSheetId="7" hidden="1">HOLT!$H$2</definedName>
    <definedName name="solver_lhs3" localSheetId="9" hidden="1">'Arima (1,0,1)'!$O$2</definedName>
    <definedName name="solver_lhs3" localSheetId="10" hidden="1">'Arima(1,1,1)'!$O$2</definedName>
    <definedName name="solver_lhs3" localSheetId="11" hidden="1">'Arima(2,2,1)'!$I$2</definedName>
    <definedName name="solver_lhs3" localSheetId="7" hidden="1">HOLT!$I$2</definedName>
    <definedName name="solver_lhs4" localSheetId="9" hidden="1">'Arima (1,0,1)'!$O$2</definedName>
    <definedName name="solver_lhs4" localSheetId="10" hidden="1">'Arima(1,1,1)'!$O$2</definedName>
    <definedName name="solver_lhs4" localSheetId="11" hidden="1">'Arima(2,2,1)'!$I$2</definedName>
    <definedName name="solver_lhs4" localSheetId="7" hidden="1">HOLT!$I$2</definedName>
    <definedName name="solver_lhs5" localSheetId="11" hidden="1">'Arima(2,2,1)'!$I$7</definedName>
    <definedName name="solver_lhs6" localSheetId="11" hidden="1">'Arima(2,2,1)'!$I$7</definedName>
    <definedName name="solver_lhs7" localSheetId="11" hidden="1">'Arima(2,2,1)'!$I$8</definedName>
    <definedName name="solver_lhs8" localSheetId="11" hidden="1">'Arima(2,2,1)'!$I$8</definedName>
    <definedName name="solver_lhs9" localSheetId="11" hidden="1">'Arima(2,2,1)'!$J$2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7" hidden="1">2147483647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7" hidden="1">30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7" hidden="1">0.075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7" hidden="1">2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7" hidden="1">1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7" hidden="1">2147483647</definedName>
    <definedName name="solver_num" localSheetId="9" hidden="1">4</definedName>
    <definedName name="solver_num" localSheetId="10" hidden="1">4</definedName>
    <definedName name="solver_num" localSheetId="11" hidden="1">10</definedName>
    <definedName name="solver_num" localSheetId="7" hidden="1">4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7" hidden="1">1</definedName>
    <definedName name="solver_opt" localSheetId="9" hidden="1">'Arima (1,0,1)'!$R$1</definedName>
    <definedName name="solver_opt" localSheetId="10" hidden="1">'Arima(1,1,1)'!$R$1</definedName>
    <definedName name="solver_opt" localSheetId="11" hidden="1">'Arima(2,2,1)'!$H$2</definedName>
    <definedName name="solver_opt" localSheetId="7" hidden="1">HOLT!$L$1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7" hidden="1">0.000001</definedName>
    <definedName name="solver_rbv" localSheetId="9" hidden="1">1</definedName>
    <definedName name="solver_rbv" localSheetId="10" hidden="1">1</definedName>
    <definedName name="solver_rbv" localSheetId="11" hidden="1">2</definedName>
    <definedName name="solver_rbv" localSheetId="7" hidden="1">2</definedName>
    <definedName name="solver_rel1" localSheetId="9" hidden="1">1</definedName>
    <definedName name="solver_rel1" localSheetId="10" hidden="1">1</definedName>
    <definedName name="solver_rel1" localSheetId="11" hidden="1">1</definedName>
    <definedName name="solver_rel1" localSheetId="7" hidden="1">1</definedName>
    <definedName name="solver_rel10" localSheetId="11" hidden="1">3</definedName>
    <definedName name="solver_rel2" localSheetId="9" hidden="1">3</definedName>
    <definedName name="solver_rel2" localSheetId="10" hidden="1">3</definedName>
    <definedName name="solver_rel2" localSheetId="11" hidden="1">3</definedName>
    <definedName name="solver_rel2" localSheetId="7" hidden="1">3</definedName>
    <definedName name="solver_rel3" localSheetId="9" hidden="1">1</definedName>
    <definedName name="solver_rel3" localSheetId="10" hidden="1">1</definedName>
    <definedName name="solver_rel3" localSheetId="11" hidden="1">1</definedName>
    <definedName name="solver_rel3" localSheetId="7" hidden="1">1</definedName>
    <definedName name="solver_rel4" localSheetId="9" hidden="1">3</definedName>
    <definedName name="solver_rel4" localSheetId="10" hidden="1">3</definedName>
    <definedName name="solver_rel4" localSheetId="11" hidden="1">3</definedName>
    <definedName name="solver_rel4" localSheetId="7" hidden="1">3</definedName>
    <definedName name="solver_rel5" localSheetId="11" hidden="1">1</definedName>
    <definedName name="solver_rel6" localSheetId="11" hidden="1">3</definedName>
    <definedName name="solver_rel7" localSheetId="11" hidden="1">1</definedName>
    <definedName name="solver_rel8" localSheetId="11" hidden="1">3</definedName>
    <definedName name="solver_rel9" localSheetId="11" hidden="1">1</definedName>
    <definedName name="solver_rhs1" localSheetId="9" hidden="1">1</definedName>
    <definedName name="solver_rhs1" localSheetId="10" hidden="1">1</definedName>
    <definedName name="solver_rhs1" localSheetId="11" hidden="1">1</definedName>
    <definedName name="solver_rhs1" localSheetId="7" hidden="1">1</definedName>
    <definedName name="solver_rhs10" localSheetId="11" hidden="1">-1</definedName>
    <definedName name="solver_rhs2" localSheetId="9" hidden="1">-1</definedName>
    <definedName name="solver_rhs2" localSheetId="10" hidden="1">-1</definedName>
    <definedName name="solver_rhs2" localSheetId="11" hidden="1">-1</definedName>
    <definedName name="solver_rhs2" localSheetId="7" hidden="1">-1</definedName>
    <definedName name="solver_rhs3" localSheetId="9" hidden="1">1</definedName>
    <definedName name="solver_rhs3" localSheetId="10" hidden="1">1</definedName>
    <definedName name="solver_rhs3" localSheetId="11" hidden="1">1</definedName>
    <definedName name="solver_rhs3" localSheetId="7" hidden="1">1</definedName>
    <definedName name="solver_rhs4" localSheetId="9" hidden="1">-1</definedName>
    <definedName name="solver_rhs4" localSheetId="10" hidden="1">-1</definedName>
    <definedName name="solver_rhs4" localSheetId="11" hidden="1">-1</definedName>
    <definedName name="solver_rhs4" localSheetId="7" hidden="1">-1</definedName>
    <definedName name="solver_rhs5" localSheetId="11" hidden="1">1</definedName>
    <definedName name="solver_rhs6" localSheetId="11" hidden="1">-1</definedName>
    <definedName name="solver_rhs7" localSheetId="11" hidden="1">1</definedName>
    <definedName name="solver_rhs8" localSheetId="11" hidden="1">-1</definedName>
    <definedName name="solver_rhs9" localSheetId="11" hidden="1">1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7" hidden="1">2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7" hidden="1">0</definedName>
    <definedName name="solver_scl" localSheetId="9" hidden="1">1</definedName>
    <definedName name="solver_scl" localSheetId="10" hidden="1">1</definedName>
    <definedName name="solver_scl" localSheetId="11" hidden="1">2</definedName>
    <definedName name="solver_scl" localSheetId="7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7" hidden="1">2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7" hidden="1">100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7" hidden="1">2147483647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7" hidden="1">0.01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7" hidden="1">2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7" hidden="1">0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7" hidden="1">3</definedName>
  </definedNames>
  <calcPr calcId="191029"/>
  <pivotCaches>
    <pivotCache cacheId="0" r:id="rId24"/>
    <pivotCache cacheId="1" r:id="rId25"/>
    <pivotCache cacheId="2" r:id="rId2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27" l="1"/>
  <c r="G9" i="27" s="1"/>
  <c r="E14" i="6" l="1"/>
  <c r="J12" i="6"/>
  <c r="B6" i="8"/>
  <c r="I20" i="28"/>
  <c r="I23" i="28" s="1"/>
  <c r="E4" i="28" s="1"/>
  <c r="I22" i="28"/>
  <c r="X6" i="8"/>
  <c r="F131" i="28"/>
  <c r="F443" i="28"/>
  <c r="F623" i="28"/>
  <c r="E3" i="28"/>
  <c r="E5" i="28"/>
  <c r="E10" i="28"/>
  <c r="E11" i="28"/>
  <c r="E15" i="28"/>
  <c r="E17" i="28"/>
  <c r="E22" i="28"/>
  <c r="E23" i="28"/>
  <c r="E27" i="28"/>
  <c r="E29" i="28"/>
  <c r="E34" i="28"/>
  <c r="E35" i="28"/>
  <c r="E39" i="28"/>
  <c r="E41" i="28"/>
  <c r="E46" i="28"/>
  <c r="E47" i="28"/>
  <c r="E51" i="28"/>
  <c r="E53" i="28"/>
  <c r="E58" i="28"/>
  <c r="E59" i="28"/>
  <c r="E63" i="28"/>
  <c r="E65" i="28"/>
  <c r="E70" i="28"/>
  <c r="E71" i="28"/>
  <c r="E75" i="28"/>
  <c r="E77" i="28"/>
  <c r="E82" i="28"/>
  <c r="E83" i="28"/>
  <c r="E87" i="28"/>
  <c r="E89" i="28"/>
  <c r="E94" i="28"/>
  <c r="E95" i="28"/>
  <c r="E99" i="28"/>
  <c r="E101" i="28"/>
  <c r="E106" i="28"/>
  <c r="E107" i="28"/>
  <c r="E111" i="28"/>
  <c r="E113" i="28"/>
  <c r="E118" i="28"/>
  <c r="E119" i="28"/>
  <c r="E123" i="28"/>
  <c r="E125" i="28"/>
  <c r="E130" i="28"/>
  <c r="E131" i="28"/>
  <c r="E135" i="28"/>
  <c r="E137" i="28"/>
  <c r="E142" i="28"/>
  <c r="E143" i="28"/>
  <c r="E147" i="28"/>
  <c r="E149" i="28"/>
  <c r="E154" i="28"/>
  <c r="E155" i="28"/>
  <c r="E159" i="28"/>
  <c r="E161" i="28"/>
  <c r="E166" i="28"/>
  <c r="E167" i="28"/>
  <c r="E171" i="28"/>
  <c r="E173" i="28"/>
  <c r="E178" i="28"/>
  <c r="E179" i="28"/>
  <c r="E183" i="28"/>
  <c r="E185" i="28"/>
  <c r="E190" i="28"/>
  <c r="E191" i="28"/>
  <c r="E193" i="28"/>
  <c r="E196" i="28"/>
  <c r="E199" i="28"/>
  <c r="E201" i="28"/>
  <c r="E202" i="28"/>
  <c r="E205" i="28"/>
  <c r="E208" i="28"/>
  <c r="E209" i="28"/>
  <c r="E211" i="28"/>
  <c r="E214" i="28"/>
  <c r="E217" i="28"/>
  <c r="E219" i="28"/>
  <c r="E220" i="28"/>
  <c r="E223" i="28"/>
  <c r="E226" i="28"/>
  <c r="E227" i="28"/>
  <c r="E229" i="28"/>
  <c r="E232" i="28"/>
  <c r="E235" i="28"/>
  <c r="E237" i="28"/>
  <c r="E238" i="28"/>
  <c r="E241" i="28"/>
  <c r="E244" i="28"/>
  <c r="E245" i="28"/>
  <c r="E247" i="28"/>
  <c r="E250" i="28"/>
  <c r="E253" i="28"/>
  <c r="E255" i="28"/>
  <c r="E256" i="28"/>
  <c r="E259" i="28"/>
  <c r="E262" i="28"/>
  <c r="E263" i="28"/>
  <c r="E265" i="28"/>
  <c r="E268" i="28"/>
  <c r="E271" i="28"/>
  <c r="E273" i="28"/>
  <c r="E274" i="28"/>
  <c r="E277" i="28"/>
  <c r="E280" i="28"/>
  <c r="E281" i="28"/>
  <c r="E283" i="28"/>
  <c r="E286" i="28"/>
  <c r="E289" i="28"/>
  <c r="E291" i="28"/>
  <c r="E292" i="28"/>
  <c r="E295" i="28"/>
  <c r="E298" i="28"/>
  <c r="E299" i="28"/>
  <c r="E301" i="28"/>
  <c r="E304" i="28"/>
  <c r="E307" i="28"/>
  <c r="E309" i="28"/>
  <c r="E310" i="28"/>
  <c r="E313" i="28"/>
  <c r="E316" i="28"/>
  <c r="E317" i="28"/>
  <c r="E319" i="28"/>
  <c r="E322" i="28"/>
  <c r="E325" i="28"/>
  <c r="E327" i="28"/>
  <c r="E328" i="28"/>
  <c r="E331" i="28"/>
  <c r="E334" i="28"/>
  <c r="E335" i="28"/>
  <c r="E337" i="28"/>
  <c r="E340" i="28"/>
  <c r="E343" i="28"/>
  <c r="E345" i="28"/>
  <c r="E346" i="28"/>
  <c r="E349" i="28"/>
  <c r="E352" i="28"/>
  <c r="E353" i="28"/>
  <c r="E355" i="28"/>
  <c r="E358" i="28"/>
  <c r="E361" i="28"/>
  <c r="E363" i="28"/>
  <c r="E364" i="28"/>
  <c r="E367" i="28"/>
  <c r="E370" i="28"/>
  <c r="E371" i="28"/>
  <c r="E373" i="28"/>
  <c r="E376" i="28"/>
  <c r="E379" i="28"/>
  <c r="E381" i="28"/>
  <c r="E382" i="28"/>
  <c r="E385" i="28"/>
  <c r="E388" i="28"/>
  <c r="E389" i="28"/>
  <c r="E391" i="28"/>
  <c r="E394" i="28"/>
  <c r="E397" i="28"/>
  <c r="E399" i="28"/>
  <c r="E400" i="28"/>
  <c r="E403" i="28"/>
  <c r="E406" i="28"/>
  <c r="E407" i="28"/>
  <c r="E409" i="28"/>
  <c r="E412" i="28"/>
  <c r="E415" i="28"/>
  <c r="E417" i="28"/>
  <c r="E418" i="28"/>
  <c r="E421" i="28"/>
  <c r="E424" i="28"/>
  <c r="E425" i="28"/>
  <c r="E427" i="28"/>
  <c r="E430" i="28"/>
  <c r="E433" i="28"/>
  <c r="E435" i="28"/>
  <c r="E436" i="28"/>
  <c r="E439" i="28"/>
  <c r="E442" i="28"/>
  <c r="E443" i="28"/>
  <c r="E445" i="28"/>
  <c r="E447" i="28"/>
  <c r="E449" i="28"/>
  <c r="E450" i="28"/>
  <c r="E451" i="28"/>
  <c r="E453" i="28"/>
  <c r="E455" i="28"/>
  <c r="E456" i="28"/>
  <c r="E457" i="28"/>
  <c r="E459" i="28"/>
  <c r="E461" i="28"/>
  <c r="E462" i="28"/>
  <c r="E463" i="28"/>
  <c r="E465" i="28"/>
  <c r="E467" i="28"/>
  <c r="E468" i="28"/>
  <c r="E469" i="28"/>
  <c r="E471" i="28"/>
  <c r="E473" i="28"/>
  <c r="E474" i="28"/>
  <c r="E475" i="28"/>
  <c r="E477" i="28"/>
  <c r="E479" i="28"/>
  <c r="E480" i="28"/>
  <c r="E481" i="28"/>
  <c r="E483" i="28"/>
  <c r="E485" i="28"/>
  <c r="E486" i="28"/>
  <c r="E487" i="28"/>
  <c r="E489" i="28"/>
  <c r="E491" i="28"/>
  <c r="E492" i="28"/>
  <c r="E493" i="28"/>
  <c r="E495" i="28"/>
  <c r="E497" i="28"/>
  <c r="E498" i="28"/>
  <c r="E499" i="28"/>
  <c r="E501" i="28"/>
  <c r="E503" i="28"/>
  <c r="E504" i="28"/>
  <c r="E505" i="28"/>
  <c r="E507" i="28"/>
  <c r="E509" i="28"/>
  <c r="E510" i="28"/>
  <c r="E511" i="28"/>
  <c r="E513" i="28"/>
  <c r="E515" i="28"/>
  <c r="E516" i="28"/>
  <c r="E517" i="28"/>
  <c r="E519" i="28"/>
  <c r="E521" i="28"/>
  <c r="E522" i="28"/>
  <c r="E523" i="28"/>
  <c r="E525" i="28"/>
  <c r="E527" i="28"/>
  <c r="E528" i="28"/>
  <c r="E529" i="28"/>
  <c r="E531" i="28"/>
  <c r="E533" i="28"/>
  <c r="E534" i="28"/>
  <c r="E535" i="28"/>
  <c r="E537" i="28"/>
  <c r="E539" i="28"/>
  <c r="E540" i="28"/>
  <c r="E541" i="28"/>
  <c r="E543" i="28"/>
  <c r="E544" i="28"/>
  <c r="E545" i="28"/>
  <c r="E546" i="28"/>
  <c r="E547" i="28"/>
  <c r="E549" i="28"/>
  <c r="E550" i="28"/>
  <c r="E551" i="28"/>
  <c r="E552" i="28"/>
  <c r="E553" i="28"/>
  <c r="E555" i="28"/>
  <c r="E556" i="28"/>
  <c r="E557" i="28"/>
  <c r="E558" i="28"/>
  <c r="E559" i="28"/>
  <c r="E561" i="28"/>
  <c r="E562" i="28"/>
  <c r="E563" i="28"/>
  <c r="E564" i="28"/>
  <c r="E565" i="28"/>
  <c r="E567" i="28"/>
  <c r="E568" i="28"/>
  <c r="E569" i="28"/>
  <c r="E570" i="28"/>
  <c r="E571" i="28"/>
  <c r="E573" i="28"/>
  <c r="E574" i="28"/>
  <c r="E575" i="28"/>
  <c r="E576" i="28"/>
  <c r="E577" i="28"/>
  <c r="E579" i="28"/>
  <c r="E580" i="28"/>
  <c r="E581" i="28"/>
  <c r="E582" i="28"/>
  <c r="E583" i="28"/>
  <c r="E585" i="28"/>
  <c r="E586" i="28"/>
  <c r="E587" i="28"/>
  <c r="E588" i="28"/>
  <c r="E589" i="28"/>
  <c r="E591" i="28"/>
  <c r="E592" i="28"/>
  <c r="E593" i="28"/>
  <c r="E594" i="28"/>
  <c r="E595" i="28"/>
  <c r="E597" i="28"/>
  <c r="E598" i="28"/>
  <c r="E599" i="28"/>
  <c r="E600" i="28"/>
  <c r="E601" i="28"/>
  <c r="E603" i="28"/>
  <c r="E604" i="28"/>
  <c r="E605" i="28"/>
  <c r="E606" i="28"/>
  <c r="E607" i="28"/>
  <c r="E609" i="28"/>
  <c r="E610" i="28"/>
  <c r="E611" i="28"/>
  <c r="E612" i="28"/>
  <c r="E613" i="28"/>
  <c r="E615" i="28"/>
  <c r="E616" i="28"/>
  <c r="E617" i="28"/>
  <c r="E618" i="28"/>
  <c r="E619" i="28"/>
  <c r="E621" i="28"/>
  <c r="E622" i="28"/>
  <c r="E623" i="28"/>
  <c r="E624" i="28"/>
  <c r="E625" i="28"/>
  <c r="E627" i="28"/>
  <c r="E628" i="28"/>
  <c r="E629" i="28"/>
  <c r="E630" i="28"/>
  <c r="E631" i="28"/>
  <c r="E633" i="28"/>
  <c r="E634" i="28"/>
  <c r="E635" i="28"/>
  <c r="E636" i="28"/>
  <c r="E637" i="28"/>
  <c r="E639" i="28"/>
  <c r="E640" i="28"/>
  <c r="E641" i="28"/>
  <c r="E642" i="28"/>
  <c r="E643" i="28"/>
  <c r="E645" i="28"/>
  <c r="E646" i="28"/>
  <c r="E647" i="28"/>
  <c r="E648" i="28"/>
  <c r="E649" i="28"/>
  <c r="E651" i="28"/>
  <c r="E652" i="28"/>
  <c r="E653" i="28"/>
  <c r="E654" i="28"/>
  <c r="E655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I24" i="28"/>
  <c r="F311" i="28" s="1"/>
  <c r="I21" i="28"/>
  <c r="I18" i="28"/>
  <c r="I17" i="28"/>
  <c r="R6" i="6"/>
  <c r="F722" i="28" l="1"/>
  <c r="F588" i="28"/>
  <c r="F398" i="28"/>
  <c r="F97" i="28"/>
  <c r="F711" i="28"/>
  <c r="F573" i="28"/>
  <c r="F370" i="28"/>
  <c r="F25" i="28"/>
  <c r="F686" i="28"/>
  <c r="F532" i="28"/>
  <c r="F28" i="28"/>
  <c r="F46" i="28"/>
  <c r="F157" i="28"/>
  <c r="F248" i="28"/>
  <c r="F330" i="28"/>
  <c r="F414" i="28"/>
  <c r="F482" i="28"/>
  <c r="F547" i="28"/>
  <c r="F603" i="28"/>
  <c r="F652" i="28"/>
  <c r="F695" i="28"/>
  <c r="F728" i="28"/>
  <c r="F79" i="28"/>
  <c r="F181" i="28"/>
  <c r="F270" i="28"/>
  <c r="F354" i="28"/>
  <c r="F432" i="28"/>
  <c r="F499" i="28"/>
  <c r="F561" i="28"/>
  <c r="F615" i="28"/>
  <c r="F665" i="28"/>
  <c r="F701" i="28"/>
  <c r="F80" i="28"/>
  <c r="F188" i="28"/>
  <c r="F275" i="28"/>
  <c r="F364" i="28"/>
  <c r="F433" i="28"/>
  <c r="F508" i="28"/>
  <c r="F562" i="28"/>
  <c r="F621" i="28"/>
  <c r="F668" i="28"/>
  <c r="F706" i="28"/>
  <c r="F132" i="28"/>
  <c r="F312" i="28"/>
  <c r="F467" i="28"/>
  <c r="F590" i="28"/>
  <c r="F687" i="28"/>
  <c r="F197" i="28"/>
  <c r="F10" i="28"/>
  <c r="F218" i="28"/>
  <c r="F390" i="28"/>
  <c r="F526" i="28"/>
  <c r="F638" i="28"/>
  <c r="F719" i="28"/>
  <c r="F675" i="28"/>
  <c r="F511" i="28"/>
  <c r="F287" i="28"/>
  <c r="F641" i="28"/>
  <c r="F464" i="28"/>
  <c r="F226" i="28"/>
  <c r="E538" i="28"/>
  <c r="E532" i="28"/>
  <c r="E526" i="28"/>
  <c r="E520" i="28"/>
  <c r="E514" i="28"/>
  <c r="E508" i="28"/>
  <c r="E502" i="28"/>
  <c r="E496" i="28"/>
  <c r="E490" i="28"/>
  <c r="E484" i="28"/>
  <c r="E478" i="28"/>
  <c r="E472" i="28"/>
  <c r="E466" i="28"/>
  <c r="E460" i="28"/>
  <c r="E454" i="28"/>
  <c r="E448" i="28"/>
  <c r="E441" i="28"/>
  <c r="E431" i="28"/>
  <c r="E423" i="28"/>
  <c r="E413" i="28"/>
  <c r="E405" i="28"/>
  <c r="E395" i="28"/>
  <c r="E387" i="28"/>
  <c r="E377" i="28"/>
  <c r="E369" i="28"/>
  <c r="E359" i="28"/>
  <c r="E351" i="28"/>
  <c r="E341" i="28"/>
  <c r="E333" i="28"/>
  <c r="E323" i="28"/>
  <c r="E315" i="28"/>
  <c r="E305" i="28"/>
  <c r="E297" i="28"/>
  <c r="E287" i="28"/>
  <c r="E279" i="28"/>
  <c r="E269" i="28"/>
  <c r="E261" i="28"/>
  <c r="E251" i="28"/>
  <c r="E243" i="28"/>
  <c r="E233" i="28"/>
  <c r="E225" i="28"/>
  <c r="E215" i="28"/>
  <c r="E207" i="28"/>
  <c r="E197" i="28"/>
  <c r="E189" i="28"/>
  <c r="E177" i="28"/>
  <c r="E165" i="28"/>
  <c r="E153" i="28"/>
  <c r="E141" i="28"/>
  <c r="E129" i="28"/>
  <c r="E117" i="28"/>
  <c r="E105" i="28"/>
  <c r="E93" i="28"/>
  <c r="E81" i="28"/>
  <c r="E69" i="28"/>
  <c r="E57" i="28"/>
  <c r="E45" i="28"/>
  <c r="E33" i="28"/>
  <c r="E21" i="28"/>
  <c r="E9" i="28"/>
  <c r="E656" i="28"/>
  <c r="E650" i="28"/>
  <c r="E644" i="28"/>
  <c r="E638" i="28"/>
  <c r="E632" i="28"/>
  <c r="E626" i="28"/>
  <c r="E620" i="28"/>
  <c r="E614" i="28"/>
  <c r="E608" i="28"/>
  <c r="E602" i="28"/>
  <c r="E596" i="28"/>
  <c r="E590" i="28"/>
  <c r="E584" i="28"/>
  <c r="E578" i="28"/>
  <c r="E572" i="28"/>
  <c r="E566" i="28"/>
  <c r="E560" i="28"/>
  <c r="E554" i="28"/>
  <c r="E548" i="28"/>
  <c r="E542" i="28"/>
  <c r="E536" i="28"/>
  <c r="E530" i="28"/>
  <c r="E524" i="28"/>
  <c r="E518" i="28"/>
  <c r="E512" i="28"/>
  <c r="E506" i="28"/>
  <c r="E500" i="28"/>
  <c r="E494" i="28"/>
  <c r="E488" i="28"/>
  <c r="E482" i="28"/>
  <c r="E476" i="28"/>
  <c r="E470" i="28"/>
  <c r="E464" i="28"/>
  <c r="E458" i="28"/>
  <c r="E452" i="28"/>
  <c r="E446" i="28"/>
  <c r="E437" i="28"/>
  <c r="E429" i="28"/>
  <c r="E419" i="28"/>
  <c r="E411" i="28"/>
  <c r="E401" i="28"/>
  <c r="E393" i="28"/>
  <c r="E383" i="28"/>
  <c r="E375" i="28"/>
  <c r="E365" i="28"/>
  <c r="E357" i="28"/>
  <c r="E347" i="28"/>
  <c r="E339" i="28"/>
  <c r="E329" i="28"/>
  <c r="E321" i="28"/>
  <c r="E311" i="28"/>
  <c r="E303" i="28"/>
  <c r="E293" i="28"/>
  <c r="E285" i="28"/>
  <c r="E275" i="28"/>
  <c r="E267" i="28"/>
  <c r="E257" i="28"/>
  <c r="E249" i="28"/>
  <c r="E239" i="28"/>
  <c r="E231" i="28"/>
  <c r="E221" i="28"/>
  <c r="E213" i="28"/>
  <c r="E203" i="28"/>
  <c r="E195" i="28"/>
  <c r="E184" i="28"/>
  <c r="E172" i="28"/>
  <c r="E160" i="28"/>
  <c r="E148" i="28"/>
  <c r="E136" i="28"/>
  <c r="E124" i="28"/>
  <c r="E112" i="28"/>
  <c r="E100" i="28"/>
  <c r="E88" i="28"/>
  <c r="E76" i="28"/>
  <c r="E64" i="28"/>
  <c r="E52" i="28"/>
  <c r="E40" i="28"/>
  <c r="E28" i="28"/>
  <c r="E16" i="28"/>
  <c r="E6" i="28"/>
  <c r="E12" i="28"/>
  <c r="E18" i="28"/>
  <c r="E24" i="28"/>
  <c r="E30" i="28"/>
  <c r="E36" i="28"/>
  <c r="E42" i="28"/>
  <c r="E48" i="28"/>
  <c r="E54" i="28"/>
  <c r="E60" i="28"/>
  <c r="E66" i="28"/>
  <c r="E72" i="28"/>
  <c r="E78" i="28"/>
  <c r="E84" i="28"/>
  <c r="E90" i="28"/>
  <c r="E96" i="28"/>
  <c r="E102" i="28"/>
  <c r="E108" i="28"/>
  <c r="E114" i="28"/>
  <c r="E120" i="28"/>
  <c r="E126" i="28"/>
  <c r="E132" i="28"/>
  <c r="E138" i="28"/>
  <c r="E144" i="28"/>
  <c r="E150" i="28"/>
  <c r="E156" i="28"/>
  <c r="E162" i="28"/>
  <c r="E168" i="28"/>
  <c r="E174" i="28"/>
  <c r="E180" i="28"/>
  <c r="E186" i="28"/>
  <c r="E192" i="28"/>
  <c r="E198" i="28"/>
  <c r="E204" i="28"/>
  <c r="E210" i="28"/>
  <c r="E216" i="28"/>
  <c r="E222" i="28"/>
  <c r="E228" i="28"/>
  <c r="E234" i="28"/>
  <c r="E240" i="28"/>
  <c r="E246" i="28"/>
  <c r="E252" i="28"/>
  <c r="E258" i="28"/>
  <c r="E264" i="28"/>
  <c r="E270" i="28"/>
  <c r="E276" i="28"/>
  <c r="E282" i="28"/>
  <c r="E288" i="28"/>
  <c r="E294" i="28"/>
  <c r="E300" i="28"/>
  <c r="E306" i="28"/>
  <c r="E312" i="28"/>
  <c r="E318" i="28"/>
  <c r="E324" i="28"/>
  <c r="E330" i="28"/>
  <c r="E336" i="28"/>
  <c r="E342" i="28"/>
  <c r="E348" i="28"/>
  <c r="E354" i="28"/>
  <c r="E360" i="28"/>
  <c r="E366" i="28"/>
  <c r="E372" i="28"/>
  <c r="E378" i="28"/>
  <c r="E384" i="28"/>
  <c r="E390" i="28"/>
  <c r="E396" i="28"/>
  <c r="E402" i="28"/>
  <c r="E408" i="28"/>
  <c r="E414" i="28"/>
  <c r="E420" i="28"/>
  <c r="E426" i="28"/>
  <c r="E432" i="28"/>
  <c r="E438" i="28"/>
  <c r="E444" i="28"/>
  <c r="E7" i="28"/>
  <c r="E13" i="28"/>
  <c r="E19" i="28"/>
  <c r="E25" i="28"/>
  <c r="E31" i="28"/>
  <c r="E37" i="28"/>
  <c r="E43" i="28"/>
  <c r="E49" i="28"/>
  <c r="E55" i="28"/>
  <c r="E61" i="28"/>
  <c r="E67" i="28"/>
  <c r="E73" i="28"/>
  <c r="E79" i="28"/>
  <c r="E85" i="28"/>
  <c r="E91" i="28"/>
  <c r="E97" i="28"/>
  <c r="E103" i="28"/>
  <c r="E109" i="28"/>
  <c r="E115" i="28"/>
  <c r="E121" i="28"/>
  <c r="E127" i="28"/>
  <c r="E133" i="28"/>
  <c r="E139" i="28"/>
  <c r="E145" i="28"/>
  <c r="E151" i="28"/>
  <c r="E157" i="28"/>
  <c r="E163" i="28"/>
  <c r="E169" i="28"/>
  <c r="E175" i="28"/>
  <c r="E181" i="28"/>
  <c r="E187" i="28"/>
  <c r="E2" i="28"/>
  <c r="E8" i="28"/>
  <c r="E14" i="28"/>
  <c r="E20" i="28"/>
  <c r="E26" i="28"/>
  <c r="E32" i="28"/>
  <c r="E38" i="28"/>
  <c r="E44" i="28"/>
  <c r="E50" i="28"/>
  <c r="E56" i="28"/>
  <c r="E62" i="28"/>
  <c r="E68" i="28"/>
  <c r="E74" i="28"/>
  <c r="E80" i="28"/>
  <c r="E86" i="28"/>
  <c r="E92" i="28"/>
  <c r="E98" i="28"/>
  <c r="E104" i="28"/>
  <c r="E110" i="28"/>
  <c r="E116" i="28"/>
  <c r="E122" i="28"/>
  <c r="E128" i="28"/>
  <c r="E134" i="28"/>
  <c r="E140" i="28"/>
  <c r="E146" i="28"/>
  <c r="E152" i="28"/>
  <c r="E158" i="28"/>
  <c r="E164" i="28"/>
  <c r="E170" i="28"/>
  <c r="E176" i="28"/>
  <c r="E182" i="28"/>
  <c r="E188" i="28"/>
  <c r="E194" i="28"/>
  <c r="E200" i="28"/>
  <c r="E206" i="28"/>
  <c r="E212" i="28"/>
  <c r="E218" i="28"/>
  <c r="E224" i="28"/>
  <c r="E230" i="28"/>
  <c r="E236" i="28"/>
  <c r="E242" i="28"/>
  <c r="E248" i="28"/>
  <c r="E254" i="28"/>
  <c r="E260" i="28"/>
  <c r="E266" i="28"/>
  <c r="E272" i="28"/>
  <c r="E278" i="28"/>
  <c r="E284" i="28"/>
  <c r="E290" i="28"/>
  <c r="E296" i="28"/>
  <c r="E302" i="28"/>
  <c r="E308" i="28"/>
  <c r="E314" i="28"/>
  <c r="E320" i="28"/>
  <c r="E326" i="28"/>
  <c r="E332" i="28"/>
  <c r="E338" i="28"/>
  <c r="E344" i="28"/>
  <c r="E350" i="28"/>
  <c r="E356" i="28"/>
  <c r="E362" i="28"/>
  <c r="E368" i="28"/>
  <c r="E374" i="28"/>
  <c r="E380" i="28"/>
  <c r="E386" i="28"/>
  <c r="E392" i="28"/>
  <c r="E398" i="28"/>
  <c r="E404" i="28"/>
  <c r="E410" i="28"/>
  <c r="E416" i="28"/>
  <c r="E422" i="28"/>
  <c r="E428" i="28"/>
  <c r="E434" i="28"/>
  <c r="E440" i="28"/>
  <c r="F2" i="28"/>
  <c r="F716" i="28"/>
  <c r="F700" i="28"/>
  <c r="F683" i="28"/>
  <c r="F657" i="28"/>
  <c r="F634" i="28"/>
  <c r="F610" i="28"/>
  <c r="F584" i="28"/>
  <c r="F552" i="28"/>
  <c r="F525" i="28"/>
  <c r="F492" i="28"/>
  <c r="F460" i="28"/>
  <c r="F418" i="28"/>
  <c r="F389" i="28"/>
  <c r="F344" i="28"/>
  <c r="F304" i="28"/>
  <c r="F252" i="28"/>
  <c r="F215" i="28"/>
  <c r="F172" i="28"/>
  <c r="F130" i="28"/>
  <c r="F60" i="28"/>
  <c r="F6" i="28"/>
  <c r="F729" i="28"/>
  <c r="F712" i="28"/>
  <c r="F698" i="28"/>
  <c r="F680" i="28"/>
  <c r="F656" i="28"/>
  <c r="F633" i="28"/>
  <c r="F604" i="28"/>
  <c r="F580" i="28"/>
  <c r="F548" i="28"/>
  <c r="F523" i="28"/>
  <c r="F484" i="28"/>
  <c r="F452" i="28"/>
  <c r="F416" i="28"/>
  <c r="F388" i="28"/>
  <c r="F337" i="28"/>
  <c r="F296" i="28"/>
  <c r="F251" i="28"/>
  <c r="F210" i="28"/>
  <c r="F158" i="28"/>
  <c r="F114" i="28"/>
  <c r="F54" i="28"/>
  <c r="F723" i="28"/>
  <c r="F710" i="28"/>
  <c r="F694" i="28"/>
  <c r="F669" i="28"/>
  <c r="F647" i="28"/>
  <c r="F622" i="28"/>
  <c r="F602" i="28"/>
  <c r="F566" i="28"/>
  <c r="F540" i="28"/>
  <c r="F510" i="28"/>
  <c r="F478" i="28"/>
  <c r="F439" i="28"/>
  <c r="F406" i="28"/>
  <c r="F366" i="28"/>
  <c r="F328" i="28"/>
  <c r="F276" i="28"/>
  <c r="F236" i="28"/>
  <c r="F193" i="28"/>
  <c r="F155" i="28"/>
  <c r="F89" i="28"/>
  <c r="F37" i="28"/>
  <c r="F688" i="28"/>
  <c r="F676" i="28"/>
  <c r="F658" i="28"/>
  <c r="F644" i="28"/>
  <c r="F626" i="28"/>
  <c r="F611" i="28"/>
  <c r="F591" i="28"/>
  <c r="F574" i="28"/>
  <c r="F553" i="28"/>
  <c r="F537" i="28"/>
  <c r="F516" i="28"/>
  <c r="F493" i="28"/>
  <c r="F468" i="28"/>
  <c r="F448" i="28"/>
  <c r="F421" i="28"/>
  <c r="F400" i="28"/>
  <c r="F374" i="28"/>
  <c r="F348" i="28"/>
  <c r="F313" i="28"/>
  <c r="F288" i="28"/>
  <c r="F259" i="28"/>
  <c r="F233" i="28"/>
  <c r="F198" i="28"/>
  <c r="F173" i="28"/>
  <c r="F140" i="28"/>
  <c r="F107" i="28"/>
  <c r="F61" i="28"/>
  <c r="F7" i="28"/>
  <c r="F8" i="28"/>
  <c r="F3" i="28"/>
  <c r="F9" i="28"/>
  <c r="F15" i="28"/>
  <c r="F21" i="28"/>
  <c r="F27" i="28"/>
  <c r="F33" i="28"/>
  <c r="F39" i="28"/>
  <c r="F45" i="28"/>
  <c r="F51" i="28"/>
  <c r="F57" i="28"/>
  <c r="F63" i="28"/>
  <c r="F69" i="28"/>
  <c r="F75" i="28"/>
  <c r="F81" i="28"/>
  <c r="F87" i="28"/>
  <c r="F93" i="28"/>
  <c r="F99" i="28"/>
  <c r="F105" i="28"/>
  <c r="F111" i="28"/>
  <c r="F117" i="28"/>
  <c r="F123" i="28"/>
  <c r="F129" i="28"/>
  <c r="F135" i="28"/>
  <c r="F141" i="28"/>
  <c r="F147" i="28"/>
  <c r="F153" i="28"/>
  <c r="F159" i="28"/>
  <c r="F165" i="28"/>
  <c r="F171" i="28"/>
  <c r="F177" i="28"/>
  <c r="F183" i="28"/>
  <c r="F189" i="28"/>
  <c r="F195" i="28"/>
  <c r="F201" i="28"/>
  <c r="F207" i="28"/>
  <c r="F213" i="28"/>
  <c r="F219" i="28"/>
  <c r="F225" i="28"/>
  <c r="F231" i="28"/>
  <c r="F237" i="28"/>
  <c r="F243" i="28"/>
  <c r="F249" i="28"/>
  <c r="F255" i="28"/>
  <c r="F261" i="28"/>
  <c r="F267" i="28"/>
  <c r="F273" i="28"/>
  <c r="F279" i="28"/>
  <c r="F285" i="28"/>
  <c r="F291" i="28"/>
  <c r="F297" i="28"/>
  <c r="F303" i="28"/>
  <c r="F309" i="28"/>
  <c r="F315" i="28"/>
  <c r="F321" i="28"/>
  <c r="F327" i="28"/>
  <c r="F333" i="28"/>
  <c r="F339" i="28"/>
  <c r="F345" i="28"/>
  <c r="F351" i="28"/>
  <c r="F357" i="28"/>
  <c r="F363" i="28"/>
  <c r="F369" i="28"/>
  <c r="F375" i="28"/>
  <c r="F381" i="28"/>
  <c r="F387" i="28"/>
  <c r="F393" i="28"/>
  <c r="F399" i="28"/>
  <c r="F405" i="28"/>
  <c r="F411" i="28"/>
  <c r="F417" i="28"/>
  <c r="F423" i="28"/>
  <c r="F429" i="28"/>
  <c r="F435" i="28"/>
  <c r="F441" i="28"/>
  <c r="F447" i="28"/>
  <c r="F453" i="28"/>
  <c r="F459" i="28"/>
  <c r="F465" i="28"/>
  <c r="F471" i="28"/>
  <c r="F477" i="28"/>
  <c r="F483" i="28"/>
  <c r="F489" i="28"/>
  <c r="F495" i="28"/>
  <c r="F501" i="28"/>
  <c r="F507" i="28"/>
  <c r="F4" i="28"/>
  <c r="F12" i="28"/>
  <c r="F19" i="28"/>
  <c r="F26" i="28"/>
  <c r="F34" i="28"/>
  <c r="F41" i="28"/>
  <c r="F48" i="28"/>
  <c r="F55" i="28"/>
  <c r="F62" i="28"/>
  <c r="F70" i="28"/>
  <c r="F77" i="28"/>
  <c r="F84" i="28"/>
  <c r="F91" i="28"/>
  <c r="F98" i="28"/>
  <c r="F106" i="28"/>
  <c r="F113" i="28"/>
  <c r="F120" i="28"/>
  <c r="F127" i="28"/>
  <c r="F134" i="28"/>
  <c r="F142" i="28"/>
  <c r="F149" i="28"/>
  <c r="F156" i="28"/>
  <c r="F163" i="28"/>
  <c r="F170" i="28"/>
  <c r="F178" i="28"/>
  <c r="F185" i="28"/>
  <c r="F192" i="28"/>
  <c r="F199" i="28"/>
  <c r="F206" i="28"/>
  <c r="F214" i="28"/>
  <c r="F221" i="28"/>
  <c r="F228" i="28"/>
  <c r="F235" i="28"/>
  <c r="F242" i="28"/>
  <c r="F250" i="28"/>
  <c r="F257" i="28"/>
  <c r="F264" i="28"/>
  <c r="F271" i="28"/>
  <c r="F278" i="28"/>
  <c r="F286" i="28"/>
  <c r="F293" i="28"/>
  <c r="F300" i="28"/>
  <c r="F307" i="28"/>
  <c r="F314" i="28"/>
  <c r="F322" i="28"/>
  <c r="F329" i="28"/>
  <c r="F336" i="28"/>
  <c r="F343" i="28"/>
  <c r="F350" i="28"/>
  <c r="F358" i="28"/>
  <c r="F365" i="28"/>
  <c r="F372" i="28"/>
  <c r="F379" i="28"/>
  <c r="F386" i="28"/>
  <c r="F394" i="28"/>
  <c r="F401" i="28"/>
  <c r="F408" i="28"/>
  <c r="F415" i="28"/>
  <c r="F422" i="28"/>
  <c r="F430" i="28"/>
  <c r="F437" i="28"/>
  <c r="F444" i="28"/>
  <c r="F451" i="28"/>
  <c r="F458" i="28"/>
  <c r="F466" i="28"/>
  <c r="F473" i="28"/>
  <c r="F480" i="28"/>
  <c r="F487" i="28"/>
  <c r="F494" i="28"/>
  <c r="F502" i="28"/>
  <c r="F509" i="28"/>
  <c r="F515" i="28"/>
  <c r="F521" i="28"/>
  <c r="F527" i="28"/>
  <c r="F533" i="28"/>
  <c r="F539" i="28"/>
  <c r="F545" i="28"/>
  <c r="F551" i="28"/>
  <c r="F557" i="28"/>
  <c r="F563" i="28"/>
  <c r="F569" i="28"/>
  <c r="F575" i="28"/>
  <c r="F581" i="28"/>
  <c r="F587" i="28"/>
  <c r="F593" i="28"/>
  <c r="F599" i="28"/>
  <c r="F13" i="28"/>
  <c r="F22" i="28"/>
  <c r="F30" i="28"/>
  <c r="F38" i="28"/>
  <c r="F47" i="28"/>
  <c r="F56" i="28"/>
  <c r="F65" i="28"/>
  <c r="F73" i="28"/>
  <c r="F82" i="28"/>
  <c r="F90" i="28"/>
  <c r="F100" i="28"/>
  <c r="F108" i="28"/>
  <c r="F116" i="28"/>
  <c r="F125" i="28"/>
  <c r="F133" i="28"/>
  <c r="F143" i="28"/>
  <c r="F151" i="28"/>
  <c r="F160" i="28"/>
  <c r="F168" i="28"/>
  <c r="F176" i="28"/>
  <c r="F186" i="28"/>
  <c r="F194" i="28"/>
  <c r="F203" i="28"/>
  <c r="F211" i="28"/>
  <c r="F220" i="28"/>
  <c r="F229" i="28"/>
  <c r="F238" i="28"/>
  <c r="F246" i="28"/>
  <c r="F254" i="28"/>
  <c r="F263" i="28"/>
  <c r="F272" i="28"/>
  <c r="F281" i="28"/>
  <c r="F289" i="28"/>
  <c r="F298" i="28"/>
  <c r="F306" i="28"/>
  <c r="F316" i="28"/>
  <c r="F324" i="28"/>
  <c r="F332" i="28"/>
  <c r="F341" i="28"/>
  <c r="F349" i="28"/>
  <c r="F359" i="28"/>
  <c r="F367" i="28"/>
  <c r="F376" i="28"/>
  <c r="F384" i="28"/>
  <c r="F392" i="28"/>
  <c r="F402" i="28"/>
  <c r="F410" i="28"/>
  <c r="F419" i="28"/>
  <c r="F427" i="28"/>
  <c r="F436" i="28"/>
  <c r="F445" i="28"/>
  <c r="F454" i="28"/>
  <c r="F462" i="28"/>
  <c r="F470" i="28"/>
  <c r="F479" i="28"/>
  <c r="F488" i="28"/>
  <c r="F497" i="28"/>
  <c r="F505" i="28"/>
  <c r="F513" i="28"/>
  <c r="F520" i="28"/>
  <c r="F528" i="28"/>
  <c r="F535" i="28"/>
  <c r="F542" i="28"/>
  <c r="F549" i="28"/>
  <c r="F556" i="28"/>
  <c r="F564" i="28"/>
  <c r="F571" i="28"/>
  <c r="F578" i="28"/>
  <c r="F585" i="28"/>
  <c r="F592" i="28"/>
  <c r="F600" i="28"/>
  <c r="F606" i="28"/>
  <c r="F612" i="28"/>
  <c r="F618" i="28"/>
  <c r="F624" i="28"/>
  <c r="F630" i="28"/>
  <c r="F636" i="28"/>
  <c r="F642" i="28"/>
  <c r="F648" i="28"/>
  <c r="F654" i="28"/>
  <c r="F660" i="28"/>
  <c r="F666" i="28"/>
  <c r="F672" i="28"/>
  <c r="F678" i="28"/>
  <c r="F684" i="28"/>
  <c r="F690" i="28"/>
  <c r="F696" i="28"/>
  <c r="F702" i="28"/>
  <c r="F708" i="28"/>
  <c r="F714" i="28"/>
  <c r="F720" i="28"/>
  <c r="F726" i="28"/>
  <c r="F14" i="28"/>
  <c r="F23" i="28"/>
  <c r="F31" i="28"/>
  <c r="F40" i="28"/>
  <c r="F49" i="28"/>
  <c r="F58" i="28"/>
  <c r="F66" i="28"/>
  <c r="F74" i="28"/>
  <c r="F83" i="28"/>
  <c r="F92" i="28"/>
  <c r="F101" i="28"/>
  <c r="F109" i="28"/>
  <c r="F118" i="28"/>
  <c r="F126" i="28"/>
  <c r="F136" i="28"/>
  <c r="F144" i="28"/>
  <c r="F152" i="28"/>
  <c r="F161" i="28"/>
  <c r="F169" i="28"/>
  <c r="F179" i="28"/>
  <c r="F187" i="28"/>
  <c r="F196" i="28"/>
  <c r="F204" i="28"/>
  <c r="F212" i="28"/>
  <c r="F222" i="28"/>
  <c r="F230" i="28"/>
  <c r="F239" i="28"/>
  <c r="F256" i="28"/>
  <c r="F265" i="28"/>
  <c r="F274" i="28"/>
  <c r="F282" i="28"/>
  <c r="F290" i="28"/>
  <c r="F299" i="28"/>
  <c r="F308" i="28"/>
  <c r="F317" i="28"/>
  <c r="F325" i="28"/>
  <c r="F334" i="28"/>
  <c r="F342" i="28"/>
  <c r="F352" i="28"/>
  <c r="F360" i="28"/>
  <c r="F368" i="28"/>
  <c r="F377" i="28"/>
  <c r="F385" i="28"/>
  <c r="F403" i="28"/>
  <c r="F412" i="28"/>
  <c r="F420" i="28"/>
  <c r="F428" i="28"/>
  <c r="F446" i="28"/>
  <c r="F455" i="28"/>
  <c r="F472" i="28"/>
  <c r="F490" i="28"/>
  <c r="F506" i="28"/>
  <c r="F522" i="28"/>
  <c r="F536" i="28"/>
  <c r="F550" i="28"/>
  <c r="F565" i="28"/>
  <c r="F579" i="28"/>
  <c r="F594" i="28"/>
  <c r="F607" i="28"/>
  <c r="F619" i="28"/>
  <c r="F631" i="28"/>
  <c r="F643" i="28"/>
  <c r="F655" i="28"/>
  <c r="F667" i="28"/>
  <c r="F679" i="28"/>
  <c r="F691" i="28"/>
  <c r="F703" i="28"/>
  <c r="F715" i="28"/>
  <c r="F727" i="28"/>
  <c r="F5" i="28"/>
  <c r="F24" i="28"/>
  <c r="F32" i="28"/>
  <c r="F42" i="28"/>
  <c r="F59" i="28"/>
  <c r="F76" i="28"/>
  <c r="F94" i="28"/>
  <c r="F110" i="28"/>
  <c r="F128" i="28"/>
  <c r="F247" i="28"/>
  <c r="F395" i="28"/>
  <c r="F438" i="28"/>
  <c r="F463" i="28"/>
  <c r="F481" i="28"/>
  <c r="F498" i="28"/>
  <c r="F514" i="28"/>
  <c r="F529" i="28"/>
  <c r="F543" i="28"/>
  <c r="F558" i="28"/>
  <c r="F572" i="28"/>
  <c r="F586" i="28"/>
  <c r="F601" i="28"/>
  <c r="F613" i="28"/>
  <c r="F625" i="28"/>
  <c r="F637" i="28"/>
  <c r="F649" i="28"/>
  <c r="F661" i="28"/>
  <c r="F673" i="28"/>
  <c r="F685" i="28"/>
  <c r="F697" i="28"/>
  <c r="F709" i="28"/>
  <c r="F721" i="28"/>
  <c r="F16" i="28"/>
  <c r="F50" i="28"/>
  <c r="F67" i="28"/>
  <c r="F85" i="28"/>
  <c r="F102" i="28"/>
  <c r="F119" i="28"/>
  <c r="F137" i="28"/>
  <c r="F17" i="28"/>
  <c r="F35" i="28"/>
  <c r="F52" i="28"/>
  <c r="F68" i="28"/>
  <c r="F86" i="28"/>
  <c r="F103" i="28"/>
  <c r="F121" i="28"/>
  <c r="F138" i="28"/>
  <c r="F150" i="28"/>
  <c r="F164" i="28"/>
  <c r="F175" i="28"/>
  <c r="F190" i="28"/>
  <c r="F202" i="28"/>
  <c r="F216" i="28"/>
  <c r="F227" i="28"/>
  <c r="F241" i="28"/>
  <c r="F253" i="28"/>
  <c r="F268" i="28"/>
  <c r="F280" i="28"/>
  <c r="F294" i="28"/>
  <c r="F305" i="28"/>
  <c r="F319" i="28"/>
  <c r="F331" i="28"/>
  <c r="F346" i="28"/>
  <c r="F356" i="28"/>
  <c r="F371" i="28"/>
  <c r="F383" i="28"/>
  <c r="F397" i="28"/>
  <c r="F409" i="28"/>
  <c r="F424" i="28"/>
  <c r="F434" i="28"/>
  <c r="F449" i="28"/>
  <c r="F461" i="28"/>
  <c r="F475" i="28"/>
  <c r="F486" i="28"/>
  <c r="F500" i="28"/>
  <c r="F512" i="28"/>
  <c r="F524" i="28"/>
  <c r="F534" i="28"/>
  <c r="F546" i="28"/>
  <c r="F555" i="28"/>
  <c r="F567" i="28"/>
  <c r="F577" i="28"/>
  <c r="F589" i="28"/>
  <c r="F598" i="28"/>
  <c r="F609" i="28"/>
  <c r="F617" i="28"/>
  <c r="F627" i="28"/>
  <c r="F635" i="28"/>
  <c r="F645" i="28"/>
  <c r="F653" i="28"/>
  <c r="F663" i="28"/>
  <c r="F671" i="28"/>
  <c r="F681" i="28"/>
  <c r="F689" i="28"/>
  <c r="F699" i="28"/>
  <c r="F707" i="28"/>
  <c r="F717" i="28"/>
  <c r="F725" i="28"/>
  <c r="F18" i="28"/>
  <c r="F36" i="28"/>
  <c r="F53" i="28"/>
  <c r="F71" i="28"/>
  <c r="F88" i="28"/>
  <c r="F104" i="28"/>
  <c r="F122" i="28"/>
  <c r="F139" i="28"/>
  <c r="F154" i="28"/>
  <c r="F166" i="28"/>
  <c r="F180" i="28"/>
  <c r="F191" i="28"/>
  <c r="F205" i="28"/>
  <c r="F217" i="28"/>
  <c r="F232" i="28"/>
  <c r="F244" i="28"/>
  <c r="F258" i="28"/>
  <c r="F269" i="28"/>
  <c r="F283" i="28"/>
  <c r="F295" i="28"/>
  <c r="F310" i="28"/>
  <c r="F320" i="28"/>
  <c r="F335" i="28"/>
  <c r="F347" i="28"/>
  <c r="F361" i="28"/>
  <c r="F373" i="28"/>
  <c r="F11" i="28"/>
  <c r="F43" i="28"/>
  <c r="F64" i="28"/>
  <c r="F95" i="28"/>
  <c r="F115" i="28"/>
  <c r="F145" i="28"/>
  <c r="F162" i="28"/>
  <c r="F182" i="28"/>
  <c r="F200" i="28"/>
  <c r="F223" i="28"/>
  <c r="F240" i="28"/>
  <c r="F260" i="28"/>
  <c r="F277" i="28"/>
  <c r="F301" i="28"/>
  <c r="F318" i="28"/>
  <c r="F338" i="28"/>
  <c r="F355" i="28"/>
  <c r="F378" i="28"/>
  <c r="F391" i="28"/>
  <c r="F407" i="28"/>
  <c r="F425" i="28"/>
  <c r="F440" i="28"/>
  <c r="F456" i="28"/>
  <c r="F469" i="28"/>
  <c r="F485" i="28"/>
  <c r="F503" i="28"/>
  <c r="F517" i="28"/>
  <c r="F530" i="28"/>
  <c r="F541" i="28"/>
  <c r="F554" i="28"/>
  <c r="F568" i="28"/>
  <c r="F582" i="28"/>
  <c r="F595" i="28"/>
  <c r="F605" i="28"/>
  <c r="F616" i="28"/>
  <c r="F628" i="28"/>
  <c r="F639" i="28"/>
  <c r="F650" i="28"/>
  <c r="F659" i="28"/>
  <c r="F670" i="28"/>
  <c r="F682" i="28"/>
  <c r="F693" i="28"/>
  <c r="F704" i="28"/>
  <c r="F713" i="28"/>
  <c r="F724" i="28"/>
  <c r="F20" i="28"/>
  <c r="F44" i="28"/>
  <c r="F72" i="28"/>
  <c r="F96" i="28"/>
  <c r="F124" i="28"/>
  <c r="F146" i="28"/>
  <c r="F167" i="28"/>
  <c r="F184" i="28"/>
  <c r="F208" i="28"/>
  <c r="F224" i="28"/>
  <c r="F245" i="28"/>
  <c r="F262" i="28"/>
  <c r="F284" i="28"/>
  <c r="F302" i="28"/>
  <c r="F323" i="28"/>
  <c r="F340" i="28"/>
  <c r="F362" i="28"/>
  <c r="F380" i="28"/>
  <c r="F396" i="28"/>
  <c r="F413" i="28"/>
  <c r="F426" i="28"/>
  <c r="F442" i="28"/>
  <c r="F457" i="28"/>
  <c r="F474" i="28"/>
  <c r="F491" i="28"/>
  <c r="F504" i="28"/>
  <c r="F518" i="28"/>
  <c r="F531" i="28"/>
  <c r="F544" i="28"/>
  <c r="F559" i="28"/>
  <c r="F570" i="28"/>
  <c r="F583" i="28"/>
  <c r="F596" i="28"/>
  <c r="F608" i="28"/>
  <c r="F620" i="28"/>
  <c r="F629" i="28"/>
  <c r="F640" i="28"/>
  <c r="F651" i="28"/>
  <c r="F662" i="28"/>
  <c r="F674" i="28"/>
  <c r="F730" i="28"/>
  <c r="F718" i="28"/>
  <c r="F705" i="28"/>
  <c r="F692" i="28"/>
  <c r="F677" i="28"/>
  <c r="F664" i="28"/>
  <c r="F646" i="28"/>
  <c r="F632" i="28"/>
  <c r="F614" i="28"/>
  <c r="F597" i="28"/>
  <c r="F576" i="28"/>
  <c r="F560" i="28"/>
  <c r="F538" i="28"/>
  <c r="F519" i="28"/>
  <c r="F496" i="28"/>
  <c r="F476" i="28"/>
  <c r="F450" i="28"/>
  <c r="F431" i="28"/>
  <c r="F404" i="28"/>
  <c r="F382" i="28"/>
  <c r="F353" i="28"/>
  <c r="F326" i="28"/>
  <c r="F292" i="28"/>
  <c r="F266" i="28"/>
  <c r="F234" i="28"/>
  <c r="F209" i="28"/>
  <c r="F174" i="28"/>
  <c r="F148" i="28"/>
  <c r="F112" i="28"/>
  <c r="F78" i="28"/>
  <c r="F29" i="28"/>
  <c r="G10" i="27"/>
  <c r="C541" i="27" s="1"/>
  <c r="G8" i="27"/>
  <c r="G7" i="26"/>
  <c r="G9" i="26" s="1"/>
  <c r="G10" i="26" s="1"/>
  <c r="G8" i="26"/>
  <c r="C37" i="27" l="1"/>
  <c r="C212" i="27"/>
  <c r="C338" i="27"/>
  <c r="C702" i="27"/>
  <c r="C86" i="27"/>
  <c r="C226" i="27"/>
  <c r="C387" i="27"/>
  <c r="C590" i="27"/>
  <c r="C93" i="27"/>
  <c r="C254" i="27"/>
  <c r="C422" i="27"/>
  <c r="C625" i="27"/>
  <c r="C2" i="27"/>
  <c r="C121" i="27"/>
  <c r="C289" i="27"/>
  <c r="C429" i="27"/>
  <c r="C639" i="27"/>
  <c r="C135" i="27"/>
  <c r="C303" i="27"/>
  <c r="C499" i="27"/>
  <c r="C681" i="27"/>
  <c r="C9" i="27"/>
  <c r="C177" i="27"/>
  <c r="C331" i="27"/>
  <c r="C513" i="27"/>
  <c r="C723" i="27"/>
  <c r="C51" i="27"/>
  <c r="C163" i="27"/>
  <c r="C198" i="27"/>
  <c r="C345" i="27"/>
  <c r="C457" i="27"/>
  <c r="C555" i="27"/>
  <c r="C667" i="27"/>
  <c r="C79" i="27"/>
  <c r="C170" i="27"/>
  <c r="C261" i="27"/>
  <c r="C373" i="27"/>
  <c r="C471" i="27"/>
  <c r="C583" i="27"/>
  <c r="C674" i="27"/>
  <c r="C415" i="27"/>
  <c r="C506" i="27"/>
  <c r="C597" i="27"/>
  <c r="C709" i="27"/>
  <c r="C44" i="27"/>
  <c r="C128" i="27"/>
  <c r="C219" i="27"/>
  <c r="C296" i="27"/>
  <c r="C380" i="27"/>
  <c r="C464" i="27"/>
  <c r="C548" i="27"/>
  <c r="C632" i="27"/>
  <c r="C716" i="27"/>
  <c r="C16" i="27"/>
  <c r="C58" i="27"/>
  <c r="C100" i="27"/>
  <c r="C142" i="27"/>
  <c r="C184" i="27"/>
  <c r="C233" i="27"/>
  <c r="C268" i="27"/>
  <c r="C310" i="27"/>
  <c r="C352" i="27"/>
  <c r="C394" i="27"/>
  <c r="C436" i="27"/>
  <c r="C478" i="27"/>
  <c r="C520" i="27"/>
  <c r="C562" i="27"/>
  <c r="C604" i="27"/>
  <c r="C646" i="27"/>
  <c r="C688" i="27"/>
  <c r="C730" i="27"/>
  <c r="C23" i="27"/>
  <c r="C65" i="27"/>
  <c r="C107" i="27"/>
  <c r="C149" i="27"/>
  <c r="C191" i="27"/>
  <c r="C240" i="27"/>
  <c r="C275" i="27"/>
  <c r="C317" i="27"/>
  <c r="C359" i="27"/>
  <c r="C401" i="27"/>
  <c r="C443" i="27"/>
  <c r="C485" i="27"/>
  <c r="C527" i="27"/>
  <c r="C569" i="27"/>
  <c r="C611" i="27"/>
  <c r="C653" i="27"/>
  <c r="C695" i="27"/>
  <c r="C30" i="27"/>
  <c r="C72" i="27"/>
  <c r="C114" i="27"/>
  <c r="C156" i="27"/>
  <c r="C205" i="27"/>
  <c r="C247" i="27"/>
  <c r="C282" i="27"/>
  <c r="C324" i="27"/>
  <c r="C366" i="27"/>
  <c r="C408" i="27"/>
  <c r="C450" i="27"/>
  <c r="C492" i="27"/>
  <c r="C534" i="27"/>
  <c r="C576" i="27"/>
  <c r="C618" i="27"/>
  <c r="C660" i="27"/>
  <c r="C2" i="26"/>
  <c r="C110" i="26"/>
  <c r="C56" i="26"/>
  <c r="G15" i="26" s="1"/>
  <c r="C542" i="26"/>
  <c r="C218" i="26"/>
  <c r="C164" i="26"/>
  <c r="C380" i="26"/>
  <c r="C650" i="26"/>
  <c r="C596" i="26"/>
  <c r="C488" i="26"/>
  <c r="C326" i="26"/>
  <c r="C272" i="26"/>
  <c r="C434" i="26"/>
  <c r="C704" i="26"/>
  <c r="D2" i="27" l="1"/>
  <c r="G15" i="27"/>
  <c r="G12" i="27"/>
  <c r="D2" i="26"/>
  <c r="D3" i="26" s="1"/>
  <c r="D4" i="26" s="1"/>
  <c r="D5" i="26" s="1"/>
  <c r="G12" i="26"/>
  <c r="D3" i="27" l="1"/>
  <c r="D4" i="27" s="1"/>
  <c r="D5" i="27" s="1"/>
  <c r="D6" i="27" s="1"/>
  <c r="D7" i="27" s="1"/>
  <c r="D8" i="27" s="1"/>
  <c r="D9" i="27" s="1"/>
  <c r="D10" i="27" s="1"/>
  <c r="D11" i="27" s="1"/>
  <c r="D12" i="27" s="1"/>
  <c r="D13" i="27" s="1"/>
  <c r="D14" i="27" s="1"/>
  <c r="D15" i="27" s="1"/>
  <c r="D16" i="27" s="1"/>
  <c r="D17" i="27" s="1"/>
  <c r="D18" i="27" s="1"/>
  <c r="D19" i="27" s="1"/>
  <c r="D20" i="27" s="1"/>
  <c r="D21" i="27" s="1"/>
  <c r="D22" i="27" s="1"/>
  <c r="D23" i="27" s="1"/>
  <c r="D24" i="27" s="1"/>
  <c r="D25" i="27" s="1"/>
  <c r="D26" i="27" s="1"/>
  <c r="D27" i="27" s="1"/>
  <c r="D28" i="27" s="1"/>
  <c r="D29" i="27" s="1"/>
  <c r="D30" i="27" s="1"/>
  <c r="D31" i="27" s="1"/>
  <c r="D32" i="27" s="1"/>
  <c r="D33" i="27" s="1"/>
  <c r="D34" i="27" s="1"/>
  <c r="D35" i="27" s="1"/>
  <c r="D36" i="27" s="1"/>
  <c r="D37" i="27" s="1"/>
  <c r="D38" i="27" s="1"/>
  <c r="D39" i="27" s="1"/>
  <c r="D40" i="27" s="1"/>
  <c r="D41" i="27" s="1"/>
  <c r="D42" i="27" s="1"/>
  <c r="D43" i="27" s="1"/>
  <c r="D44" i="27" s="1"/>
  <c r="D45" i="27" s="1"/>
  <c r="D46" i="27" s="1"/>
  <c r="D47" i="27" s="1"/>
  <c r="D48" i="27" s="1"/>
  <c r="D49" i="27" s="1"/>
  <c r="D50" i="27" s="1"/>
  <c r="D51" i="27" s="1"/>
  <c r="D52" i="27" s="1"/>
  <c r="D53" i="27" s="1"/>
  <c r="D54" i="27" s="1"/>
  <c r="D55" i="27" s="1"/>
  <c r="D56" i="27" s="1"/>
  <c r="D57" i="27" s="1"/>
  <c r="D58" i="27" s="1"/>
  <c r="D59" i="27" s="1"/>
  <c r="D60" i="27" s="1"/>
  <c r="D61" i="27" s="1"/>
  <c r="D62" i="27" s="1"/>
  <c r="D63" i="27" s="1"/>
  <c r="D64" i="27" s="1"/>
  <c r="D65" i="27" s="1"/>
  <c r="D66" i="27" s="1"/>
  <c r="D67" i="27" s="1"/>
  <c r="D68" i="27" s="1"/>
  <c r="D69" i="27" s="1"/>
  <c r="D70" i="27" s="1"/>
  <c r="D71" i="27" s="1"/>
  <c r="D72" i="27" s="1"/>
  <c r="D73" i="27" s="1"/>
  <c r="D74" i="27" s="1"/>
  <c r="D75" i="27" s="1"/>
  <c r="D76" i="27" s="1"/>
  <c r="D77" i="27" s="1"/>
  <c r="D78" i="27" s="1"/>
  <c r="D79" i="27" s="1"/>
  <c r="D80" i="27" s="1"/>
  <c r="D81" i="27" s="1"/>
  <c r="D82" i="27" s="1"/>
  <c r="D83" i="27" s="1"/>
  <c r="D84" i="27" s="1"/>
  <c r="D85" i="27" s="1"/>
  <c r="D86" i="27" s="1"/>
  <c r="D87" i="27" s="1"/>
  <c r="D88" i="27" s="1"/>
  <c r="D89" i="27" s="1"/>
  <c r="D90" i="27" s="1"/>
  <c r="D91" i="27" s="1"/>
  <c r="D92" i="27" s="1"/>
  <c r="D93" i="27" s="1"/>
  <c r="D94" i="27" s="1"/>
  <c r="D95" i="27" s="1"/>
  <c r="D96" i="27" s="1"/>
  <c r="D97" i="27" s="1"/>
  <c r="D98" i="27" s="1"/>
  <c r="D99" i="27" s="1"/>
  <c r="D100" i="27" s="1"/>
  <c r="D101" i="27" s="1"/>
  <c r="D102" i="27" s="1"/>
  <c r="D103" i="27" s="1"/>
  <c r="D104" i="27" s="1"/>
  <c r="D105" i="27" s="1"/>
  <c r="D106" i="27" s="1"/>
  <c r="D107" i="27" s="1"/>
  <c r="D108" i="27" s="1"/>
  <c r="D109" i="27" s="1"/>
  <c r="D110" i="27" s="1"/>
  <c r="D111" i="27" s="1"/>
  <c r="D112" i="27" s="1"/>
  <c r="D113" i="27" s="1"/>
  <c r="D114" i="27" s="1"/>
  <c r="D115" i="27" s="1"/>
  <c r="D116" i="27" s="1"/>
  <c r="D117" i="27" s="1"/>
  <c r="D118" i="27" s="1"/>
  <c r="D119" i="27" s="1"/>
  <c r="D120" i="27" s="1"/>
  <c r="D121" i="27" s="1"/>
  <c r="D122" i="27" s="1"/>
  <c r="D123" i="27" s="1"/>
  <c r="D124" i="27" s="1"/>
  <c r="D125" i="27" s="1"/>
  <c r="D126" i="27" s="1"/>
  <c r="D127" i="27" s="1"/>
  <c r="D128" i="27" s="1"/>
  <c r="D129" i="27" s="1"/>
  <c r="D130" i="27" s="1"/>
  <c r="D131" i="27" s="1"/>
  <c r="D132" i="27" s="1"/>
  <c r="D133" i="27" s="1"/>
  <c r="D134" i="27" s="1"/>
  <c r="D135" i="27" s="1"/>
  <c r="D136" i="27" s="1"/>
  <c r="D137" i="27" s="1"/>
  <c r="D138" i="27" s="1"/>
  <c r="D139" i="27" s="1"/>
  <c r="D140" i="27" s="1"/>
  <c r="D141" i="27" s="1"/>
  <c r="D142" i="27" s="1"/>
  <c r="D143" i="27" s="1"/>
  <c r="D144" i="27" s="1"/>
  <c r="D145" i="27" s="1"/>
  <c r="D146" i="27" s="1"/>
  <c r="D147" i="27" s="1"/>
  <c r="D148" i="27" s="1"/>
  <c r="D149" i="27" s="1"/>
  <c r="D150" i="27" s="1"/>
  <c r="D151" i="27" s="1"/>
  <c r="D152" i="27" s="1"/>
  <c r="D153" i="27" s="1"/>
  <c r="D154" i="27" s="1"/>
  <c r="D155" i="27" s="1"/>
  <c r="D156" i="27" s="1"/>
  <c r="D157" i="27" s="1"/>
  <c r="D158" i="27" s="1"/>
  <c r="D159" i="27" s="1"/>
  <c r="D160" i="27" s="1"/>
  <c r="D161" i="27" s="1"/>
  <c r="D162" i="27" s="1"/>
  <c r="D163" i="27" s="1"/>
  <c r="D164" i="27" s="1"/>
  <c r="D165" i="27" s="1"/>
  <c r="D166" i="27" s="1"/>
  <c r="D167" i="27" s="1"/>
  <c r="D168" i="27" s="1"/>
  <c r="D169" i="27" s="1"/>
  <c r="D170" i="27" s="1"/>
  <c r="D171" i="27" s="1"/>
  <c r="D172" i="27" s="1"/>
  <c r="D173" i="27" s="1"/>
  <c r="D174" i="27" s="1"/>
  <c r="D175" i="27" s="1"/>
  <c r="D176" i="27" s="1"/>
  <c r="D177" i="27" s="1"/>
  <c r="D178" i="27" s="1"/>
  <c r="D179" i="27" s="1"/>
  <c r="D180" i="27" s="1"/>
  <c r="D181" i="27" s="1"/>
  <c r="D182" i="27" s="1"/>
  <c r="D183" i="27" s="1"/>
  <c r="D184" i="27" s="1"/>
  <c r="D185" i="27" s="1"/>
  <c r="D186" i="27" s="1"/>
  <c r="D187" i="27" s="1"/>
  <c r="D188" i="27" s="1"/>
  <c r="D189" i="27" s="1"/>
  <c r="D190" i="27" s="1"/>
  <c r="D191" i="27" s="1"/>
  <c r="D192" i="27" s="1"/>
  <c r="D193" i="27" s="1"/>
  <c r="D194" i="27" s="1"/>
  <c r="D195" i="27" s="1"/>
  <c r="D196" i="27" s="1"/>
  <c r="D197" i="27" s="1"/>
  <c r="D198" i="27" s="1"/>
  <c r="D199" i="27" s="1"/>
  <c r="D200" i="27" s="1"/>
  <c r="D201" i="27" s="1"/>
  <c r="D202" i="27" s="1"/>
  <c r="D203" i="27" s="1"/>
  <c r="D204" i="27" s="1"/>
  <c r="D205" i="27" s="1"/>
  <c r="D206" i="27" s="1"/>
  <c r="D207" i="27" s="1"/>
  <c r="D208" i="27" s="1"/>
  <c r="D209" i="27" s="1"/>
  <c r="D210" i="27" s="1"/>
  <c r="D211" i="27" s="1"/>
  <c r="D212" i="27" s="1"/>
  <c r="D213" i="27" s="1"/>
  <c r="D214" i="27" s="1"/>
  <c r="D215" i="27" s="1"/>
  <c r="D216" i="27" s="1"/>
  <c r="D217" i="27" s="1"/>
  <c r="D218" i="27" s="1"/>
  <c r="D219" i="27" s="1"/>
  <c r="D220" i="27" s="1"/>
  <c r="D221" i="27" s="1"/>
  <c r="D222" i="27" s="1"/>
  <c r="D223" i="27" s="1"/>
  <c r="D224" i="27" s="1"/>
  <c r="D225" i="27" s="1"/>
  <c r="D226" i="27" s="1"/>
  <c r="D227" i="27" s="1"/>
  <c r="D228" i="27" s="1"/>
  <c r="D229" i="27" s="1"/>
  <c r="D230" i="27" s="1"/>
  <c r="D231" i="27" s="1"/>
  <c r="D232" i="27" s="1"/>
  <c r="D233" i="27" s="1"/>
  <c r="D234" i="27" s="1"/>
  <c r="D235" i="27" s="1"/>
  <c r="D236" i="27" s="1"/>
  <c r="D237" i="27" s="1"/>
  <c r="D238" i="27" s="1"/>
  <c r="D239" i="27" s="1"/>
  <c r="D240" i="27" s="1"/>
  <c r="D241" i="27" s="1"/>
  <c r="D242" i="27" s="1"/>
  <c r="D243" i="27" s="1"/>
  <c r="D244" i="27" s="1"/>
  <c r="D245" i="27" s="1"/>
  <c r="D246" i="27" s="1"/>
  <c r="D247" i="27" s="1"/>
  <c r="D248" i="27" s="1"/>
  <c r="D249" i="27" s="1"/>
  <c r="D250" i="27" s="1"/>
  <c r="D251" i="27" s="1"/>
  <c r="D252" i="27" s="1"/>
  <c r="D253" i="27" s="1"/>
  <c r="D254" i="27" s="1"/>
  <c r="D255" i="27" s="1"/>
  <c r="D256" i="27" s="1"/>
  <c r="D257" i="27" s="1"/>
  <c r="D258" i="27" s="1"/>
  <c r="D259" i="27" s="1"/>
  <c r="D260" i="27" s="1"/>
  <c r="D261" i="27" s="1"/>
  <c r="D262" i="27" s="1"/>
  <c r="D263" i="27" s="1"/>
  <c r="D264" i="27" s="1"/>
  <c r="D265" i="27" s="1"/>
  <c r="D266" i="27" s="1"/>
  <c r="D267" i="27" s="1"/>
  <c r="D268" i="27" s="1"/>
  <c r="D269" i="27" s="1"/>
  <c r="D270" i="27" s="1"/>
  <c r="D271" i="27" s="1"/>
  <c r="D272" i="27" s="1"/>
  <c r="D273" i="27" s="1"/>
  <c r="D274" i="27" s="1"/>
  <c r="D275" i="27" s="1"/>
  <c r="D276" i="27" s="1"/>
  <c r="D277" i="27" s="1"/>
  <c r="D278" i="27" s="1"/>
  <c r="D279" i="27" s="1"/>
  <c r="D280" i="27" s="1"/>
  <c r="D281" i="27" s="1"/>
  <c r="D282" i="27" s="1"/>
  <c r="D283" i="27" s="1"/>
  <c r="D284" i="27" s="1"/>
  <c r="D285" i="27" s="1"/>
  <c r="D286" i="27" s="1"/>
  <c r="D287" i="27" s="1"/>
  <c r="D288" i="27" s="1"/>
  <c r="D289" i="27" s="1"/>
  <c r="D290" i="27" s="1"/>
  <c r="D291" i="27" s="1"/>
  <c r="D292" i="27" s="1"/>
  <c r="D293" i="27" s="1"/>
  <c r="D294" i="27" s="1"/>
  <c r="D295" i="27" s="1"/>
  <c r="D296" i="27" s="1"/>
  <c r="D297" i="27" s="1"/>
  <c r="D298" i="27" s="1"/>
  <c r="D299" i="27" s="1"/>
  <c r="D300" i="27" s="1"/>
  <c r="D301" i="27" s="1"/>
  <c r="D302" i="27" s="1"/>
  <c r="D303" i="27" s="1"/>
  <c r="D304" i="27" s="1"/>
  <c r="D305" i="27" s="1"/>
  <c r="D306" i="27" s="1"/>
  <c r="D307" i="27" s="1"/>
  <c r="D308" i="27" s="1"/>
  <c r="D309" i="27" s="1"/>
  <c r="D310" i="27" s="1"/>
  <c r="D311" i="27" s="1"/>
  <c r="D312" i="27" s="1"/>
  <c r="D313" i="27" s="1"/>
  <c r="D314" i="27" s="1"/>
  <c r="D315" i="27" s="1"/>
  <c r="D316" i="27" s="1"/>
  <c r="D317" i="27" s="1"/>
  <c r="D318" i="27" s="1"/>
  <c r="D319" i="27" s="1"/>
  <c r="D320" i="27" s="1"/>
  <c r="D321" i="27" s="1"/>
  <c r="D322" i="27" s="1"/>
  <c r="D323" i="27" s="1"/>
  <c r="D324" i="27" s="1"/>
  <c r="D325" i="27" s="1"/>
  <c r="D326" i="27" s="1"/>
  <c r="D327" i="27" s="1"/>
  <c r="D328" i="27" s="1"/>
  <c r="D329" i="27" s="1"/>
  <c r="D330" i="27" s="1"/>
  <c r="D331" i="27" s="1"/>
  <c r="D332" i="27" s="1"/>
  <c r="D333" i="27" s="1"/>
  <c r="D334" i="27" s="1"/>
  <c r="D335" i="27" s="1"/>
  <c r="D336" i="27" s="1"/>
  <c r="D337" i="27" s="1"/>
  <c r="D338" i="27" s="1"/>
  <c r="D339" i="27" s="1"/>
  <c r="D340" i="27" s="1"/>
  <c r="D341" i="27" s="1"/>
  <c r="D342" i="27" s="1"/>
  <c r="D343" i="27" s="1"/>
  <c r="D344" i="27" s="1"/>
  <c r="D345" i="27" s="1"/>
  <c r="D346" i="27" s="1"/>
  <c r="D347" i="27" s="1"/>
  <c r="D348" i="27" s="1"/>
  <c r="D349" i="27" s="1"/>
  <c r="D350" i="27" s="1"/>
  <c r="D351" i="27" s="1"/>
  <c r="D352" i="27" s="1"/>
  <c r="D353" i="27" s="1"/>
  <c r="D354" i="27" s="1"/>
  <c r="D355" i="27" s="1"/>
  <c r="D356" i="27" s="1"/>
  <c r="D357" i="27" s="1"/>
  <c r="D358" i="27" s="1"/>
  <c r="D359" i="27" s="1"/>
  <c r="D360" i="27" s="1"/>
  <c r="D361" i="27" s="1"/>
  <c r="D362" i="27" s="1"/>
  <c r="D363" i="27" s="1"/>
  <c r="D364" i="27" s="1"/>
  <c r="D365" i="27" s="1"/>
  <c r="D366" i="27" s="1"/>
  <c r="D367" i="27" s="1"/>
  <c r="D368" i="27" s="1"/>
  <c r="D369" i="27" s="1"/>
  <c r="D370" i="27" s="1"/>
  <c r="D371" i="27" s="1"/>
  <c r="D372" i="27" s="1"/>
  <c r="D373" i="27" s="1"/>
  <c r="D374" i="27" s="1"/>
  <c r="D375" i="27" s="1"/>
  <c r="D376" i="27" s="1"/>
  <c r="D377" i="27" s="1"/>
  <c r="D378" i="27" s="1"/>
  <c r="D379" i="27" s="1"/>
  <c r="D380" i="27" s="1"/>
  <c r="D381" i="27" s="1"/>
  <c r="D382" i="27" s="1"/>
  <c r="D383" i="27" s="1"/>
  <c r="D384" i="27" s="1"/>
  <c r="D385" i="27" s="1"/>
  <c r="D386" i="27" s="1"/>
  <c r="D387" i="27" s="1"/>
  <c r="D388" i="27" s="1"/>
  <c r="D389" i="27" s="1"/>
  <c r="D390" i="27" s="1"/>
  <c r="D391" i="27" s="1"/>
  <c r="D392" i="27" s="1"/>
  <c r="D393" i="27" s="1"/>
  <c r="D394" i="27" s="1"/>
  <c r="D395" i="27" s="1"/>
  <c r="D396" i="27" s="1"/>
  <c r="D397" i="27" s="1"/>
  <c r="D398" i="27" s="1"/>
  <c r="D399" i="27" s="1"/>
  <c r="D400" i="27" s="1"/>
  <c r="D401" i="27" s="1"/>
  <c r="D402" i="27" s="1"/>
  <c r="D403" i="27" s="1"/>
  <c r="D404" i="27" s="1"/>
  <c r="D405" i="27" s="1"/>
  <c r="D406" i="27" s="1"/>
  <c r="D407" i="27" s="1"/>
  <c r="D408" i="27" s="1"/>
  <c r="D409" i="27" s="1"/>
  <c r="D410" i="27" s="1"/>
  <c r="D411" i="27" s="1"/>
  <c r="D412" i="27" s="1"/>
  <c r="D413" i="27" s="1"/>
  <c r="D414" i="27" s="1"/>
  <c r="D415" i="27" s="1"/>
  <c r="D416" i="27" s="1"/>
  <c r="D417" i="27" s="1"/>
  <c r="D418" i="27" s="1"/>
  <c r="D419" i="27" s="1"/>
  <c r="D420" i="27" s="1"/>
  <c r="D421" i="27" s="1"/>
  <c r="D422" i="27" s="1"/>
  <c r="D423" i="27" s="1"/>
  <c r="D424" i="27" s="1"/>
  <c r="D425" i="27" s="1"/>
  <c r="D426" i="27" s="1"/>
  <c r="D427" i="27" s="1"/>
  <c r="D428" i="27" s="1"/>
  <c r="D429" i="27" s="1"/>
  <c r="D430" i="27" s="1"/>
  <c r="D431" i="27" s="1"/>
  <c r="D432" i="27" s="1"/>
  <c r="D433" i="27" s="1"/>
  <c r="D434" i="27" s="1"/>
  <c r="D435" i="27" s="1"/>
  <c r="D436" i="27" s="1"/>
  <c r="D437" i="27" s="1"/>
  <c r="D438" i="27" s="1"/>
  <c r="D439" i="27" s="1"/>
  <c r="D440" i="27" s="1"/>
  <c r="D441" i="27" s="1"/>
  <c r="D442" i="27" s="1"/>
  <c r="D443" i="27" s="1"/>
  <c r="D444" i="27" s="1"/>
  <c r="D445" i="27" s="1"/>
  <c r="D446" i="27" s="1"/>
  <c r="D447" i="27" s="1"/>
  <c r="D448" i="27" s="1"/>
  <c r="D449" i="27" s="1"/>
  <c r="D450" i="27" s="1"/>
  <c r="D451" i="27" s="1"/>
  <c r="D452" i="27" s="1"/>
  <c r="D453" i="27" s="1"/>
  <c r="D454" i="27" s="1"/>
  <c r="D455" i="27" s="1"/>
  <c r="D456" i="27" s="1"/>
  <c r="D457" i="27" s="1"/>
  <c r="D458" i="27" s="1"/>
  <c r="D459" i="27" s="1"/>
  <c r="D460" i="27" s="1"/>
  <c r="D461" i="27" s="1"/>
  <c r="D462" i="27" s="1"/>
  <c r="D463" i="27" s="1"/>
  <c r="D464" i="27" s="1"/>
  <c r="D465" i="27" s="1"/>
  <c r="D466" i="27" s="1"/>
  <c r="D467" i="27" s="1"/>
  <c r="D468" i="27" s="1"/>
  <c r="D469" i="27" s="1"/>
  <c r="D470" i="27" s="1"/>
  <c r="D471" i="27" s="1"/>
  <c r="D472" i="27" s="1"/>
  <c r="D473" i="27" s="1"/>
  <c r="D474" i="27" s="1"/>
  <c r="D475" i="27" s="1"/>
  <c r="D476" i="27" s="1"/>
  <c r="D477" i="27" s="1"/>
  <c r="D478" i="27" s="1"/>
  <c r="D479" i="27" s="1"/>
  <c r="D480" i="27" s="1"/>
  <c r="D481" i="27" s="1"/>
  <c r="D482" i="27" s="1"/>
  <c r="D483" i="27" s="1"/>
  <c r="D484" i="27" s="1"/>
  <c r="D485" i="27" s="1"/>
  <c r="D486" i="27" s="1"/>
  <c r="D487" i="27" s="1"/>
  <c r="D488" i="27" s="1"/>
  <c r="D489" i="27" s="1"/>
  <c r="D490" i="27" s="1"/>
  <c r="D491" i="27" s="1"/>
  <c r="D492" i="27" s="1"/>
  <c r="D493" i="27" s="1"/>
  <c r="D494" i="27" s="1"/>
  <c r="D495" i="27" s="1"/>
  <c r="D496" i="27" s="1"/>
  <c r="D497" i="27" s="1"/>
  <c r="D498" i="27" s="1"/>
  <c r="D499" i="27" s="1"/>
  <c r="D500" i="27" s="1"/>
  <c r="D501" i="27" s="1"/>
  <c r="D502" i="27" s="1"/>
  <c r="D503" i="27" s="1"/>
  <c r="D504" i="27" s="1"/>
  <c r="D505" i="27" s="1"/>
  <c r="D506" i="27" s="1"/>
  <c r="D507" i="27" s="1"/>
  <c r="D508" i="27" s="1"/>
  <c r="D509" i="27" s="1"/>
  <c r="D510" i="27" s="1"/>
  <c r="D511" i="27" s="1"/>
  <c r="D512" i="27" s="1"/>
  <c r="D513" i="27" s="1"/>
  <c r="D514" i="27" s="1"/>
  <c r="D515" i="27" s="1"/>
  <c r="D516" i="27" s="1"/>
  <c r="D517" i="27" s="1"/>
  <c r="D518" i="27" s="1"/>
  <c r="D519" i="27" s="1"/>
  <c r="D520" i="27" s="1"/>
  <c r="D521" i="27" s="1"/>
  <c r="D522" i="27" s="1"/>
  <c r="D523" i="27" s="1"/>
  <c r="D524" i="27" s="1"/>
  <c r="D525" i="27" s="1"/>
  <c r="D526" i="27" s="1"/>
  <c r="D527" i="27" s="1"/>
  <c r="D528" i="27" s="1"/>
  <c r="D529" i="27" s="1"/>
  <c r="D530" i="27" s="1"/>
  <c r="D531" i="27" s="1"/>
  <c r="D532" i="27" s="1"/>
  <c r="D533" i="27" s="1"/>
  <c r="D534" i="27" s="1"/>
  <c r="D535" i="27" s="1"/>
  <c r="D536" i="27" s="1"/>
  <c r="D537" i="27" s="1"/>
  <c r="D538" i="27" s="1"/>
  <c r="D539" i="27" s="1"/>
  <c r="D540" i="27" s="1"/>
  <c r="D541" i="27" s="1"/>
  <c r="D542" i="27" s="1"/>
  <c r="D543" i="27" s="1"/>
  <c r="D544" i="27" s="1"/>
  <c r="D545" i="27" s="1"/>
  <c r="D546" i="27" s="1"/>
  <c r="D547" i="27" s="1"/>
  <c r="D548" i="27" s="1"/>
  <c r="D549" i="27" s="1"/>
  <c r="D550" i="27" s="1"/>
  <c r="D551" i="27" s="1"/>
  <c r="D552" i="27" s="1"/>
  <c r="D553" i="27" s="1"/>
  <c r="D554" i="27" s="1"/>
  <c r="D555" i="27" s="1"/>
  <c r="D556" i="27" s="1"/>
  <c r="D557" i="27" s="1"/>
  <c r="D558" i="27" s="1"/>
  <c r="D559" i="27" s="1"/>
  <c r="D560" i="27" s="1"/>
  <c r="D561" i="27" s="1"/>
  <c r="D562" i="27" s="1"/>
  <c r="D563" i="27" s="1"/>
  <c r="D564" i="27" s="1"/>
  <c r="D565" i="27" s="1"/>
  <c r="D566" i="27" s="1"/>
  <c r="D567" i="27" s="1"/>
  <c r="D568" i="27" s="1"/>
  <c r="D569" i="27" s="1"/>
  <c r="D570" i="27" s="1"/>
  <c r="D571" i="27" s="1"/>
  <c r="D572" i="27" s="1"/>
  <c r="D573" i="27" s="1"/>
  <c r="D574" i="27" s="1"/>
  <c r="D575" i="27" s="1"/>
  <c r="D576" i="27" s="1"/>
  <c r="D577" i="27" s="1"/>
  <c r="D578" i="27" s="1"/>
  <c r="D579" i="27" s="1"/>
  <c r="D580" i="27" s="1"/>
  <c r="D581" i="27" s="1"/>
  <c r="D582" i="27" s="1"/>
  <c r="D583" i="27" s="1"/>
  <c r="D584" i="27" s="1"/>
  <c r="D585" i="27" s="1"/>
  <c r="D586" i="27" s="1"/>
  <c r="D587" i="27" s="1"/>
  <c r="D588" i="27" s="1"/>
  <c r="D589" i="27" s="1"/>
  <c r="D590" i="27" s="1"/>
  <c r="D591" i="27" s="1"/>
  <c r="D592" i="27" s="1"/>
  <c r="D593" i="27" s="1"/>
  <c r="D594" i="27" s="1"/>
  <c r="D595" i="27" s="1"/>
  <c r="D596" i="27" s="1"/>
  <c r="D597" i="27" s="1"/>
  <c r="D598" i="27" s="1"/>
  <c r="D599" i="27" s="1"/>
  <c r="D600" i="27" s="1"/>
  <c r="D601" i="27" s="1"/>
  <c r="D602" i="27" s="1"/>
  <c r="D603" i="27" s="1"/>
  <c r="D604" i="27" s="1"/>
  <c r="D605" i="27" s="1"/>
  <c r="D606" i="27" s="1"/>
  <c r="D607" i="27" s="1"/>
  <c r="D608" i="27" s="1"/>
  <c r="D609" i="27" s="1"/>
  <c r="D610" i="27" s="1"/>
  <c r="D611" i="27" s="1"/>
  <c r="D612" i="27" s="1"/>
  <c r="D613" i="27" s="1"/>
  <c r="D614" i="27" s="1"/>
  <c r="D615" i="27" s="1"/>
  <c r="D616" i="27" s="1"/>
  <c r="D617" i="27" s="1"/>
  <c r="D618" i="27" s="1"/>
  <c r="D619" i="27" s="1"/>
  <c r="D620" i="27" s="1"/>
  <c r="D621" i="27" s="1"/>
  <c r="D622" i="27" s="1"/>
  <c r="D623" i="27" s="1"/>
  <c r="D624" i="27" s="1"/>
  <c r="D625" i="27" s="1"/>
  <c r="D626" i="27" s="1"/>
  <c r="D627" i="27" s="1"/>
  <c r="D628" i="27" s="1"/>
  <c r="D629" i="27" s="1"/>
  <c r="D630" i="27" s="1"/>
  <c r="D631" i="27" s="1"/>
  <c r="D632" i="27" s="1"/>
  <c r="D633" i="27" s="1"/>
  <c r="D634" i="27" s="1"/>
  <c r="D635" i="27" s="1"/>
  <c r="D636" i="27" s="1"/>
  <c r="D637" i="27" s="1"/>
  <c r="D638" i="27" s="1"/>
  <c r="D639" i="27" s="1"/>
  <c r="D640" i="27" s="1"/>
  <c r="D641" i="27" s="1"/>
  <c r="D642" i="27" s="1"/>
  <c r="D643" i="27" s="1"/>
  <c r="D644" i="27" s="1"/>
  <c r="D645" i="27" s="1"/>
  <c r="D646" i="27" s="1"/>
  <c r="D647" i="27" s="1"/>
  <c r="D648" i="27" s="1"/>
  <c r="D649" i="27" s="1"/>
  <c r="D650" i="27" s="1"/>
  <c r="D651" i="27" s="1"/>
  <c r="D652" i="27" s="1"/>
  <c r="D653" i="27" s="1"/>
  <c r="D654" i="27" s="1"/>
  <c r="D655" i="27" s="1"/>
  <c r="D656" i="27" s="1"/>
  <c r="D657" i="27" s="1"/>
  <c r="D658" i="27" s="1"/>
  <c r="D659" i="27" s="1"/>
  <c r="D660" i="27" s="1"/>
  <c r="D661" i="27" s="1"/>
  <c r="D662" i="27" s="1"/>
  <c r="D663" i="27" s="1"/>
  <c r="D664" i="27" s="1"/>
  <c r="D665" i="27" s="1"/>
  <c r="D666" i="27" s="1"/>
  <c r="D667" i="27" s="1"/>
  <c r="D668" i="27" s="1"/>
  <c r="D669" i="27" s="1"/>
  <c r="D670" i="27" s="1"/>
  <c r="D671" i="27" s="1"/>
  <c r="D672" i="27" s="1"/>
  <c r="D673" i="27" s="1"/>
  <c r="D674" i="27" s="1"/>
  <c r="D675" i="27" s="1"/>
  <c r="D676" i="27" s="1"/>
  <c r="D677" i="27" s="1"/>
  <c r="D678" i="27" s="1"/>
  <c r="D679" i="27" s="1"/>
  <c r="D680" i="27" s="1"/>
  <c r="D681" i="27" s="1"/>
  <c r="D682" i="27" s="1"/>
  <c r="D683" i="27" s="1"/>
  <c r="D684" i="27" s="1"/>
  <c r="D685" i="27" s="1"/>
  <c r="D686" i="27" s="1"/>
  <c r="D687" i="27" s="1"/>
  <c r="D688" i="27" s="1"/>
  <c r="D689" i="27" s="1"/>
  <c r="D690" i="27" s="1"/>
  <c r="D691" i="27" s="1"/>
  <c r="D692" i="27" s="1"/>
  <c r="D693" i="27" s="1"/>
  <c r="D694" i="27" s="1"/>
  <c r="D695" i="27" s="1"/>
  <c r="D696" i="27" s="1"/>
  <c r="D697" i="27" s="1"/>
  <c r="D698" i="27" s="1"/>
  <c r="D699" i="27" s="1"/>
  <c r="D700" i="27" s="1"/>
  <c r="D701" i="27" s="1"/>
  <c r="D702" i="27" s="1"/>
  <c r="D703" i="27" s="1"/>
  <c r="D704" i="27" s="1"/>
  <c r="D705" i="27" s="1"/>
  <c r="D706" i="27" s="1"/>
  <c r="D707" i="27" s="1"/>
  <c r="D708" i="27" s="1"/>
  <c r="D709" i="27" s="1"/>
  <c r="D710" i="27" s="1"/>
  <c r="D711" i="27" s="1"/>
  <c r="D712" i="27" s="1"/>
  <c r="D713" i="27" s="1"/>
  <c r="D714" i="27" s="1"/>
  <c r="D715" i="27" s="1"/>
  <c r="D716" i="27" s="1"/>
  <c r="D717" i="27" s="1"/>
  <c r="D718" i="27" s="1"/>
  <c r="D719" i="27" s="1"/>
  <c r="D720" i="27" s="1"/>
  <c r="D721" i="27" s="1"/>
  <c r="D722" i="27" s="1"/>
  <c r="D723" i="27" s="1"/>
  <c r="D724" i="27" s="1"/>
  <c r="D725" i="27" s="1"/>
  <c r="D726" i="27" s="1"/>
  <c r="D727" i="27" s="1"/>
  <c r="D728" i="27" s="1"/>
  <c r="D729" i="27" s="1"/>
  <c r="D730" i="27" s="1"/>
  <c r="D6" i="26"/>
  <c r="D7" i="26" s="1"/>
  <c r="D8" i="26" s="1"/>
  <c r="D9" i="26" s="1"/>
  <c r="D10" i="26" s="1"/>
  <c r="D11" i="26" s="1"/>
  <c r="D12" i="26" s="1"/>
  <c r="D13" i="26" s="1"/>
  <c r="D14" i="26" s="1"/>
  <c r="D15" i="26" s="1"/>
  <c r="D16" i="26" s="1"/>
  <c r="D17" i="26" s="1"/>
  <c r="D18" i="26" s="1"/>
  <c r="D19" i="26" s="1"/>
  <c r="D20" i="26" s="1"/>
  <c r="D21" i="26" s="1"/>
  <c r="D22" i="26" s="1"/>
  <c r="D23" i="26" s="1"/>
  <c r="D24" i="26" s="1"/>
  <c r="D25" i="26" s="1"/>
  <c r="D26" i="26" s="1"/>
  <c r="D27" i="26" s="1"/>
  <c r="D28" i="26" s="1"/>
  <c r="D29" i="26" s="1"/>
  <c r="D30" i="26" s="1"/>
  <c r="D31" i="26" s="1"/>
  <c r="D32" i="26" s="1"/>
  <c r="D33" i="26" s="1"/>
  <c r="D34" i="26" s="1"/>
  <c r="D35" i="26" s="1"/>
  <c r="D36" i="26" s="1"/>
  <c r="D37" i="26" s="1"/>
  <c r="D38" i="26" s="1"/>
  <c r="D39" i="26" s="1"/>
  <c r="D40" i="26" s="1"/>
  <c r="D41" i="26" s="1"/>
  <c r="D42" i="26" s="1"/>
  <c r="D43" i="26" s="1"/>
  <c r="D44" i="26" s="1"/>
  <c r="D45" i="26" s="1"/>
  <c r="D46" i="26" s="1"/>
  <c r="D47" i="26" s="1"/>
  <c r="D48" i="26" s="1"/>
  <c r="D49" i="26" s="1"/>
  <c r="D50" i="26" s="1"/>
  <c r="D51" i="26" s="1"/>
  <c r="D52" i="26" s="1"/>
  <c r="D53" i="26" s="1"/>
  <c r="D54" i="26" s="1"/>
  <c r="D55" i="26" s="1"/>
  <c r="D56" i="26" s="1"/>
  <c r="D57" i="26" s="1"/>
  <c r="D58" i="26" s="1"/>
  <c r="D59" i="26" s="1"/>
  <c r="D60" i="26" s="1"/>
  <c r="D61" i="26" s="1"/>
  <c r="D62" i="26" s="1"/>
  <c r="D63" i="26" s="1"/>
  <c r="D64" i="26" s="1"/>
  <c r="D65" i="26" s="1"/>
  <c r="D66" i="26" s="1"/>
  <c r="D67" i="26" s="1"/>
  <c r="D68" i="26" s="1"/>
  <c r="D69" i="26" s="1"/>
  <c r="D70" i="26" s="1"/>
  <c r="D71" i="26" s="1"/>
  <c r="D72" i="26" s="1"/>
  <c r="D73" i="26" s="1"/>
  <c r="D74" i="26" s="1"/>
  <c r="D75" i="26" s="1"/>
  <c r="D76" i="26" s="1"/>
  <c r="D77" i="26" s="1"/>
  <c r="D78" i="26" s="1"/>
  <c r="D79" i="26" s="1"/>
  <c r="D80" i="26" s="1"/>
  <c r="D81" i="26" s="1"/>
  <c r="D82" i="26" s="1"/>
  <c r="D83" i="26" s="1"/>
  <c r="D84" i="26" s="1"/>
  <c r="D85" i="26" s="1"/>
  <c r="D86" i="26" s="1"/>
  <c r="D87" i="26" s="1"/>
  <c r="D88" i="26" s="1"/>
  <c r="D89" i="26" s="1"/>
  <c r="D90" i="26" s="1"/>
  <c r="D91" i="26" s="1"/>
  <c r="D92" i="26" s="1"/>
  <c r="D93" i="26" s="1"/>
  <c r="D94" i="26" s="1"/>
  <c r="D95" i="26" s="1"/>
  <c r="D96" i="26" s="1"/>
  <c r="D97" i="26" s="1"/>
  <c r="D98" i="26" s="1"/>
  <c r="D99" i="26" s="1"/>
  <c r="D100" i="26" s="1"/>
  <c r="D101" i="26" s="1"/>
  <c r="D102" i="26" s="1"/>
  <c r="D103" i="26" s="1"/>
  <c r="D104" i="26" s="1"/>
  <c r="D105" i="26" s="1"/>
  <c r="D106" i="26" s="1"/>
  <c r="D107" i="26" s="1"/>
  <c r="D108" i="26" s="1"/>
  <c r="D109" i="26" s="1"/>
  <c r="D110" i="26" s="1"/>
  <c r="D111" i="26" s="1"/>
  <c r="D112" i="26" s="1"/>
  <c r="D113" i="26" s="1"/>
  <c r="D114" i="26" s="1"/>
  <c r="D115" i="26" s="1"/>
  <c r="D116" i="26" s="1"/>
  <c r="D117" i="26" s="1"/>
  <c r="D118" i="26" s="1"/>
  <c r="D119" i="26" s="1"/>
  <c r="D120" i="26" s="1"/>
  <c r="D121" i="26" s="1"/>
  <c r="D122" i="26" s="1"/>
  <c r="D123" i="26" s="1"/>
  <c r="D124" i="26" s="1"/>
  <c r="D125" i="26" s="1"/>
  <c r="D126" i="26" s="1"/>
  <c r="D127" i="26" s="1"/>
  <c r="D128" i="26" s="1"/>
  <c r="D129" i="26" s="1"/>
  <c r="D130" i="26" s="1"/>
  <c r="D131" i="26" s="1"/>
  <c r="D132" i="26" s="1"/>
  <c r="D133" i="26" s="1"/>
  <c r="D134" i="26" s="1"/>
  <c r="D135" i="26" s="1"/>
  <c r="D136" i="26" s="1"/>
  <c r="D137" i="26" s="1"/>
  <c r="D138" i="26" s="1"/>
  <c r="D139" i="26" s="1"/>
  <c r="D140" i="26" s="1"/>
  <c r="D141" i="26" s="1"/>
  <c r="D142" i="26" s="1"/>
  <c r="D143" i="26" s="1"/>
  <c r="D144" i="26" s="1"/>
  <c r="D145" i="26" s="1"/>
  <c r="D146" i="26" s="1"/>
  <c r="D147" i="26" s="1"/>
  <c r="D148" i="26" s="1"/>
  <c r="D149" i="26" s="1"/>
  <c r="D150" i="26" s="1"/>
  <c r="D151" i="26" s="1"/>
  <c r="D152" i="26" s="1"/>
  <c r="D153" i="26" s="1"/>
  <c r="D154" i="26" s="1"/>
  <c r="D155" i="26" s="1"/>
  <c r="D156" i="26" s="1"/>
  <c r="D157" i="26" s="1"/>
  <c r="D158" i="26" s="1"/>
  <c r="D159" i="26" s="1"/>
  <c r="D160" i="26" s="1"/>
  <c r="D161" i="26" s="1"/>
  <c r="D162" i="26" s="1"/>
  <c r="D163" i="26" s="1"/>
  <c r="D164" i="26" s="1"/>
  <c r="D165" i="26" s="1"/>
  <c r="D166" i="26" s="1"/>
  <c r="D167" i="26" s="1"/>
  <c r="D168" i="26" s="1"/>
  <c r="D169" i="26" s="1"/>
  <c r="D170" i="26" s="1"/>
  <c r="D171" i="26" s="1"/>
  <c r="D172" i="26" s="1"/>
  <c r="D173" i="26" s="1"/>
  <c r="D174" i="26" s="1"/>
  <c r="D175" i="26" s="1"/>
  <c r="D176" i="26" s="1"/>
  <c r="D177" i="26" s="1"/>
  <c r="D178" i="26" s="1"/>
  <c r="D179" i="26" s="1"/>
  <c r="D180" i="26" s="1"/>
  <c r="D181" i="26" s="1"/>
  <c r="D182" i="26" s="1"/>
  <c r="D183" i="26" s="1"/>
  <c r="D184" i="26" s="1"/>
  <c r="D185" i="26" s="1"/>
  <c r="D186" i="26" s="1"/>
  <c r="D187" i="26" s="1"/>
  <c r="D188" i="26" s="1"/>
  <c r="D189" i="26" s="1"/>
  <c r="D190" i="26" s="1"/>
  <c r="D191" i="26" s="1"/>
  <c r="D192" i="26" s="1"/>
  <c r="D193" i="26" s="1"/>
  <c r="D194" i="26" s="1"/>
  <c r="D195" i="26" s="1"/>
  <c r="D196" i="26" s="1"/>
  <c r="D197" i="26" s="1"/>
  <c r="D198" i="26" s="1"/>
  <c r="D199" i="26" s="1"/>
  <c r="D200" i="26" s="1"/>
  <c r="D201" i="26" s="1"/>
  <c r="D202" i="26" s="1"/>
  <c r="D203" i="26" s="1"/>
  <c r="D204" i="26" s="1"/>
  <c r="D205" i="26" s="1"/>
  <c r="D206" i="26" s="1"/>
  <c r="D207" i="26" s="1"/>
  <c r="D208" i="26" s="1"/>
  <c r="D209" i="26" s="1"/>
  <c r="D210" i="26" s="1"/>
  <c r="D211" i="26" s="1"/>
  <c r="D212" i="26" s="1"/>
  <c r="D213" i="26" s="1"/>
  <c r="D214" i="26" s="1"/>
  <c r="D215" i="26" s="1"/>
  <c r="D216" i="26" s="1"/>
  <c r="D217" i="26" s="1"/>
  <c r="D218" i="26" s="1"/>
  <c r="D219" i="26" s="1"/>
  <c r="D220" i="26" s="1"/>
  <c r="D221" i="26" s="1"/>
  <c r="D222" i="26" s="1"/>
  <c r="D223" i="26" s="1"/>
  <c r="D224" i="26" s="1"/>
  <c r="D225" i="26" s="1"/>
  <c r="D226" i="26" s="1"/>
  <c r="D227" i="26" s="1"/>
  <c r="D228" i="26" s="1"/>
  <c r="D229" i="26" s="1"/>
  <c r="D230" i="26" s="1"/>
  <c r="D231" i="26" s="1"/>
  <c r="D232" i="26" s="1"/>
  <c r="D233" i="26" s="1"/>
  <c r="D234" i="26" s="1"/>
  <c r="D235" i="26" s="1"/>
  <c r="D236" i="26" s="1"/>
  <c r="D237" i="26" s="1"/>
  <c r="D238" i="26" s="1"/>
  <c r="D239" i="26" s="1"/>
  <c r="D240" i="26" s="1"/>
  <c r="D241" i="26" s="1"/>
  <c r="G14" i="27" l="1"/>
  <c r="G13" i="27"/>
  <c r="D242" i="26"/>
  <c r="D243" i="26" s="1"/>
  <c r="D244" i="26" s="1"/>
  <c r="D245" i="26" s="1"/>
  <c r="D246" i="26" s="1"/>
  <c r="D247" i="26" s="1"/>
  <c r="D248" i="26" s="1"/>
  <c r="D249" i="26" s="1"/>
  <c r="D250" i="26" s="1"/>
  <c r="D251" i="26" s="1"/>
  <c r="D252" i="26" s="1"/>
  <c r="D253" i="26" s="1"/>
  <c r="D254" i="26" s="1"/>
  <c r="D255" i="26" s="1"/>
  <c r="D256" i="26" s="1"/>
  <c r="D257" i="26" s="1"/>
  <c r="D258" i="26" s="1"/>
  <c r="D259" i="26" s="1"/>
  <c r="D260" i="26" s="1"/>
  <c r="D261" i="26" s="1"/>
  <c r="D262" i="26" s="1"/>
  <c r="D263" i="26" s="1"/>
  <c r="D264" i="26" s="1"/>
  <c r="D265" i="26" s="1"/>
  <c r="D266" i="26" s="1"/>
  <c r="D267" i="26" s="1"/>
  <c r="D268" i="26" s="1"/>
  <c r="D269" i="26" s="1"/>
  <c r="D270" i="26" s="1"/>
  <c r="D271" i="26" s="1"/>
  <c r="D272" i="26" s="1"/>
  <c r="D273" i="26" s="1"/>
  <c r="D274" i="26" s="1"/>
  <c r="D275" i="26" s="1"/>
  <c r="D276" i="26" s="1"/>
  <c r="D277" i="26" s="1"/>
  <c r="D278" i="26" s="1"/>
  <c r="D279" i="26" s="1"/>
  <c r="D280" i="26" s="1"/>
  <c r="D281" i="26" s="1"/>
  <c r="D282" i="26" s="1"/>
  <c r="D283" i="26" s="1"/>
  <c r="D284" i="26" s="1"/>
  <c r="D285" i="26" s="1"/>
  <c r="D286" i="26" s="1"/>
  <c r="D287" i="26" s="1"/>
  <c r="D288" i="26" s="1"/>
  <c r="D289" i="26" s="1"/>
  <c r="D290" i="26" s="1"/>
  <c r="D291" i="26" s="1"/>
  <c r="D292" i="26" s="1"/>
  <c r="D293" i="26" s="1"/>
  <c r="D294" i="26" s="1"/>
  <c r="D295" i="26" s="1"/>
  <c r="D296" i="26" s="1"/>
  <c r="D297" i="26" s="1"/>
  <c r="D298" i="26" s="1"/>
  <c r="D299" i="26" s="1"/>
  <c r="D300" i="26" s="1"/>
  <c r="D301" i="26" s="1"/>
  <c r="D302" i="26" s="1"/>
  <c r="D303" i="26" s="1"/>
  <c r="D304" i="26" s="1"/>
  <c r="D305" i="26" s="1"/>
  <c r="D306" i="26" s="1"/>
  <c r="D307" i="26" s="1"/>
  <c r="D308" i="26" s="1"/>
  <c r="D309" i="26" s="1"/>
  <c r="D310" i="26" s="1"/>
  <c r="D311" i="26" s="1"/>
  <c r="D312" i="26" s="1"/>
  <c r="D313" i="26" s="1"/>
  <c r="D314" i="26" s="1"/>
  <c r="D315" i="26" s="1"/>
  <c r="D316" i="26" s="1"/>
  <c r="D317" i="26" s="1"/>
  <c r="D318" i="26" s="1"/>
  <c r="D319" i="26" s="1"/>
  <c r="D320" i="26" s="1"/>
  <c r="D321" i="26" s="1"/>
  <c r="D322" i="26" s="1"/>
  <c r="D323" i="26" s="1"/>
  <c r="D324" i="26" s="1"/>
  <c r="D325" i="26" s="1"/>
  <c r="D326" i="26" s="1"/>
  <c r="D327" i="26" s="1"/>
  <c r="D328" i="26" s="1"/>
  <c r="D329" i="26" s="1"/>
  <c r="D330" i="26" s="1"/>
  <c r="D331" i="26" s="1"/>
  <c r="D332" i="26" s="1"/>
  <c r="D333" i="26" s="1"/>
  <c r="D334" i="26" s="1"/>
  <c r="D335" i="26" s="1"/>
  <c r="D336" i="26" s="1"/>
  <c r="D337" i="26" s="1"/>
  <c r="D338" i="26" s="1"/>
  <c r="D339" i="26" s="1"/>
  <c r="D340" i="26" s="1"/>
  <c r="D341" i="26" s="1"/>
  <c r="D342" i="26" s="1"/>
  <c r="D343" i="26" s="1"/>
  <c r="D344" i="26" s="1"/>
  <c r="D345" i="26" s="1"/>
  <c r="D346" i="26" s="1"/>
  <c r="D347" i="26" s="1"/>
  <c r="D348" i="26" s="1"/>
  <c r="D349" i="26" s="1"/>
  <c r="D350" i="26" s="1"/>
  <c r="D351" i="26" s="1"/>
  <c r="D352" i="26" s="1"/>
  <c r="D353" i="26" s="1"/>
  <c r="D354" i="26" s="1"/>
  <c r="D355" i="26" s="1"/>
  <c r="D356" i="26" s="1"/>
  <c r="D357" i="26" s="1"/>
  <c r="D358" i="26" s="1"/>
  <c r="D359" i="26" s="1"/>
  <c r="D360" i="26" s="1"/>
  <c r="D361" i="26" s="1"/>
  <c r="D362" i="26" s="1"/>
  <c r="D363" i="26" s="1"/>
  <c r="D364" i="26" s="1"/>
  <c r="D365" i="26" s="1"/>
  <c r="D366" i="26" s="1"/>
  <c r="D367" i="26" s="1"/>
  <c r="D368" i="26" s="1"/>
  <c r="D369" i="26" s="1"/>
  <c r="D370" i="26" s="1"/>
  <c r="D371" i="26" s="1"/>
  <c r="D372" i="26" s="1"/>
  <c r="D373" i="26" s="1"/>
  <c r="D374" i="26" s="1"/>
  <c r="D375" i="26" s="1"/>
  <c r="D376" i="26" s="1"/>
  <c r="D377" i="26" s="1"/>
  <c r="D378" i="26" s="1"/>
  <c r="D379" i="26" s="1"/>
  <c r="D380" i="26" s="1"/>
  <c r="D381" i="26" s="1"/>
  <c r="D382" i="26" s="1"/>
  <c r="D383" i="26" s="1"/>
  <c r="D384" i="26" s="1"/>
  <c r="D385" i="26" s="1"/>
  <c r="D386" i="26" s="1"/>
  <c r="D387" i="26" s="1"/>
  <c r="D388" i="26" s="1"/>
  <c r="D389" i="26" s="1"/>
  <c r="D390" i="26" s="1"/>
  <c r="D391" i="26" s="1"/>
  <c r="D392" i="26" s="1"/>
  <c r="D393" i="26" s="1"/>
  <c r="D394" i="26" s="1"/>
  <c r="D395" i="26" s="1"/>
  <c r="D396" i="26" s="1"/>
  <c r="D397" i="26" s="1"/>
  <c r="D398" i="26" s="1"/>
  <c r="D399" i="26" s="1"/>
  <c r="D400" i="26" s="1"/>
  <c r="D401" i="26" s="1"/>
  <c r="D402" i="26" s="1"/>
  <c r="D403" i="26" s="1"/>
  <c r="D404" i="26" s="1"/>
  <c r="D405" i="26" s="1"/>
  <c r="D406" i="26" s="1"/>
  <c r="D407" i="26" s="1"/>
  <c r="D408" i="26" s="1"/>
  <c r="D409" i="26" s="1"/>
  <c r="D410" i="26" s="1"/>
  <c r="D411" i="26" s="1"/>
  <c r="D412" i="26" s="1"/>
  <c r="D413" i="26" s="1"/>
  <c r="D414" i="26" s="1"/>
  <c r="D415" i="26" s="1"/>
  <c r="D416" i="26" s="1"/>
  <c r="D417" i="26" s="1"/>
  <c r="D418" i="26" s="1"/>
  <c r="D419" i="26" s="1"/>
  <c r="D420" i="26" s="1"/>
  <c r="D421" i="26" s="1"/>
  <c r="D422" i="26" s="1"/>
  <c r="D423" i="26" s="1"/>
  <c r="D424" i="26" s="1"/>
  <c r="D425" i="26" s="1"/>
  <c r="D426" i="26" s="1"/>
  <c r="D427" i="26" s="1"/>
  <c r="D428" i="26" s="1"/>
  <c r="D429" i="26" s="1"/>
  <c r="D430" i="26" s="1"/>
  <c r="D431" i="26" s="1"/>
  <c r="D432" i="26" s="1"/>
  <c r="D433" i="26" s="1"/>
  <c r="D434" i="26" s="1"/>
  <c r="D435" i="26" s="1"/>
  <c r="D436" i="26" s="1"/>
  <c r="D437" i="26" s="1"/>
  <c r="D438" i="26" s="1"/>
  <c r="D439" i="26" s="1"/>
  <c r="D440" i="26" s="1"/>
  <c r="D441" i="26" s="1"/>
  <c r="D442" i="26" s="1"/>
  <c r="D443" i="26" s="1"/>
  <c r="D444" i="26" s="1"/>
  <c r="D445" i="26" s="1"/>
  <c r="D446" i="26" s="1"/>
  <c r="D447" i="26" s="1"/>
  <c r="D448" i="26" s="1"/>
  <c r="D449" i="26" s="1"/>
  <c r="D450" i="26" s="1"/>
  <c r="D451" i="26" s="1"/>
  <c r="D452" i="26" s="1"/>
  <c r="D453" i="26" s="1"/>
  <c r="D454" i="26" s="1"/>
  <c r="D455" i="26" s="1"/>
  <c r="D456" i="26" s="1"/>
  <c r="D457" i="26" s="1"/>
  <c r="D458" i="26" s="1"/>
  <c r="D459" i="26" s="1"/>
  <c r="D460" i="26" s="1"/>
  <c r="D461" i="26" s="1"/>
  <c r="D462" i="26" s="1"/>
  <c r="D463" i="26" s="1"/>
  <c r="D464" i="26" s="1"/>
  <c r="D465" i="26" s="1"/>
  <c r="D466" i="26" s="1"/>
  <c r="D467" i="26" s="1"/>
  <c r="D468" i="26" s="1"/>
  <c r="D469" i="26" s="1"/>
  <c r="D470" i="26" s="1"/>
  <c r="D471" i="26" s="1"/>
  <c r="D472" i="26" s="1"/>
  <c r="D473" i="26" s="1"/>
  <c r="D474" i="26" s="1"/>
  <c r="D475" i="26" s="1"/>
  <c r="D476" i="26" s="1"/>
  <c r="D477" i="26" s="1"/>
  <c r="D478" i="26" s="1"/>
  <c r="D479" i="26" s="1"/>
  <c r="D480" i="26" s="1"/>
  <c r="D481" i="26" s="1"/>
  <c r="D482" i="26" s="1"/>
  <c r="D483" i="26" s="1"/>
  <c r="D484" i="26" s="1"/>
  <c r="D485" i="26" s="1"/>
  <c r="D486" i="26" s="1"/>
  <c r="D487" i="26" s="1"/>
  <c r="D488" i="26" s="1"/>
  <c r="D489" i="26" s="1"/>
  <c r="D490" i="26" s="1"/>
  <c r="D491" i="26" s="1"/>
  <c r="D492" i="26" s="1"/>
  <c r="D493" i="26" s="1"/>
  <c r="D494" i="26" s="1"/>
  <c r="D495" i="26" s="1"/>
  <c r="D496" i="26" s="1"/>
  <c r="D497" i="26" s="1"/>
  <c r="D498" i="26" s="1"/>
  <c r="D499" i="26" s="1"/>
  <c r="D500" i="26" s="1"/>
  <c r="D501" i="26" s="1"/>
  <c r="D502" i="26" s="1"/>
  <c r="D503" i="26" s="1"/>
  <c r="D504" i="26" s="1"/>
  <c r="D505" i="26" s="1"/>
  <c r="D506" i="26" s="1"/>
  <c r="D507" i="26" s="1"/>
  <c r="D508" i="26" s="1"/>
  <c r="D509" i="26" s="1"/>
  <c r="D510" i="26" s="1"/>
  <c r="D511" i="26" s="1"/>
  <c r="D512" i="26" s="1"/>
  <c r="D513" i="26" s="1"/>
  <c r="D514" i="26" s="1"/>
  <c r="D515" i="26" s="1"/>
  <c r="D516" i="26" s="1"/>
  <c r="D517" i="26" s="1"/>
  <c r="D518" i="26" s="1"/>
  <c r="D519" i="26" s="1"/>
  <c r="D520" i="26" s="1"/>
  <c r="D521" i="26" s="1"/>
  <c r="D522" i="26" s="1"/>
  <c r="D523" i="26" s="1"/>
  <c r="D524" i="26" s="1"/>
  <c r="D525" i="26" s="1"/>
  <c r="D526" i="26" s="1"/>
  <c r="D527" i="26" s="1"/>
  <c r="D528" i="26" s="1"/>
  <c r="D529" i="26" s="1"/>
  <c r="D530" i="26" s="1"/>
  <c r="D531" i="26" s="1"/>
  <c r="D532" i="26" s="1"/>
  <c r="D533" i="26" s="1"/>
  <c r="D534" i="26" s="1"/>
  <c r="D535" i="26" s="1"/>
  <c r="D536" i="26" s="1"/>
  <c r="D537" i="26" s="1"/>
  <c r="D538" i="26" s="1"/>
  <c r="D539" i="26" s="1"/>
  <c r="D540" i="26" s="1"/>
  <c r="D541" i="26" s="1"/>
  <c r="D542" i="26" s="1"/>
  <c r="D543" i="26" s="1"/>
  <c r="D544" i="26" s="1"/>
  <c r="D545" i="26" s="1"/>
  <c r="D546" i="26" s="1"/>
  <c r="D547" i="26" s="1"/>
  <c r="D548" i="26" s="1"/>
  <c r="D549" i="26" s="1"/>
  <c r="D550" i="26" s="1"/>
  <c r="D551" i="26" s="1"/>
  <c r="D552" i="26" s="1"/>
  <c r="D553" i="26" s="1"/>
  <c r="D554" i="26" s="1"/>
  <c r="D555" i="26" s="1"/>
  <c r="D556" i="26" s="1"/>
  <c r="D557" i="26" s="1"/>
  <c r="D558" i="26" s="1"/>
  <c r="D559" i="26" s="1"/>
  <c r="D560" i="26" s="1"/>
  <c r="D561" i="26" s="1"/>
  <c r="D562" i="26" s="1"/>
  <c r="D563" i="26" s="1"/>
  <c r="D564" i="26" s="1"/>
  <c r="D565" i="26" s="1"/>
  <c r="D566" i="26" s="1"/>
  <c r="D567" i="26" s="1"/>
  <c r="D568" i="26" s="1"/>
  <c r="D569" i="26" s="1"/>
  <c r="D570" i="26" s="1"/>
  <c r="D571" i="26" s="1"/>
  <c r="D572" i="26" s="1"/>
  <c r="D573" i="26" s="1"/>
  <c r="D574" i="26" s="1"/>
  <c r="D575" i="26" s="1"/>
  <c r="D576" i="26" s="1"/>
  <c r="D577" i="26" s="1"/>
  <c r="D578" i="26" s="1"/>
  <c r="D579" i="26" s="1"/>
  <c r="D580" i="26" s="1"/>
  <c r="D581" i="26" s="1"/>
  <c r="D582" i="26" s="1"/>
  <c r="D583" i="26" s="1"/>
  <c r="D584" i="26" s="1"/>
  <c r="D585" i="26" s="1"/>
  <c r="D586" i="26" s="1"/>
  <c r="D587" i="26" s="1"/>
  <c r="D588" i="26" s="1"/>
  <c r="D589" i="26" s="1"/>
  <c r="D590" i="26" s="1"/>
  <c r="D591" i="26" s="1"/>
  <c r="D592" i="26" s="1"/>
  <c r="D593" i="26" s="1"/>
  <c r="D594" i="26" s="1"/>
  <c r="D595" i="26" s="1"/>
  <c r="D596" i="26" s="1"/>
  <c r="D597" i="26" s="1"/>
  <c r="D598" i="26" s="1"/>
  <c r="D599" i="26" s="1"/>
  <c r="D600" i="26" s="1"/>
  <c r="D601" i="26" s="1"/>
  <c r="D602" i="26" s="1"/>
  <c r="D603" i="26" s="1"/>
  <c r="D604" i="26" s="1"/>
  <c r="D605" i="26" s="1"/>
  <c r="D606" i="26" s="1"/>
  <c r="D607" i="26" s="1"/>
  <c r="D608" i="26" s="1"/>
  <c r="D609" i="26" s="1"/>
  <c r="D610" i="26" s="1"/>
  <c r="D611" i="26" s="1"/>
  <c r="D612" i="26" s="1"/>
  <c r="D613" i="26" s="1"/>
  <c r="D614" i="26" s="1"/>
  <c r="D615" i="26" s="1"/>
  <c r="D616" i="26" s="1"/>
  <c r="D617" i="26" s="1"/>
  <c r="D618" i="26" s="1"/>
  <c r="D619" i="26" s="1"/>
  <c r="D620" i="26" s="1"/>
  <c r="D621" i="26" s="1"/>
  <c r="D622" i="26" s="1"/>
  <c r="D623" i="26" s="1"/>
  <c r="D624" i="26" s="1"/>
  <c r="D625" i="26" s="1"/>
  <c r="D626" i="26" s="1"/>
  <c r="D627" i="26" s="1"/>
  <c r="D628" i="26" s="1"/>
  <c r="D629" i="26" s="1"/>
  <c r="D630" i="26" s="1"/>
  <c r="D631" i="26" s="1"/>
  <c r="D632" i="26" s="1"/>
  <c r="D633" i="26" s="1"/>
  <c r="D634" i="26" s="1"/>
  <c r="D635" i="26" s="1"/>
  <c r="D636" i="26" s="1"/>
  <c r="D637" i="26" s="1"/>
  <c r="D638" i="26" s="1"/>
  <c r="D639" i="26" s="1"/>
  <c r="D640" i="26" s="1"/>
  <c r="D641" i="26" s="1"/>
  <c r="D642" i="26" s="1"/>
  <c r="D643" i="26" s="1"/>
  <c r="D644" i="26" s="1"/>
  <c r="D645" i="26" s="1"/>
  <c r="D646" i="26" s="1"/>
  <c r="D647" i="26" s="1"/>
  <c r="D648" i="26" s="1"/>
  <c r="D649" i="26" s="1"/>
  <c r="D650" i="26" s="1"/>
  <c r="D651" i="26" s="1"/>
  <c r="D652" i="26" s="1"/>
  <c r="D653" i="26" s="1"/>
  <c r="D654" i="26" s="1"/>
  <c r="D655" i="26" s="1"/>
  <c r="D656" i="26" s="1"/>
  <c r="D657" i="26" s="1"/>
  <c r="D658" i="26" s="1"/>
  <c r="D659" i="26" s="1"/>
  <c r="D660" i="26" s="1"/>
  <c r="D661" i="26" s="1"/>
  <c r="D662" i="26" s="1"/>
  <c r="D663" i="26" s="1"/>
  <c r="D664" i="26" s="1"/>
  <c r="D665" i="26" s="1"/>
  <c r="D666" i="26" s="1"/>
  <c r="D667" i="26" s="1"/>
  <c r="D668" i="26" s="1"/>
  <c r="D669" i="26" s="1"/>
  <c r="D670" i="26" s="1"/>
  <c r="D671" i="26" s="1"/>
  <c r="D672" i="26" s="1"/>
  <c r="D673" i="26" s="1"/>
  <c r="D674" i="26" s="1"/>
  <c r="D675" i="26" s="1"/>
  <c r="D676" i="26" s="1"/>
  <c r="D677" i="26" s="1"/>
  <c r="D678" i="26" s="1"/>
  <c r="D679" i="26" s="1"/>
  <c r="D680" i="26" s="1"/>
  <c r="D681" i="26" s="1"/>
  <c r="D682" i="26" s="1"/>
  <c r="D683" i="26" s="1"/>
  <c r="D684" i="26" s="1"/>
  <c r="D685" i="26" s="1"/>
  <c r="D686" i="26" s="1"/>
  <c r="D687" i="26" s="1"/>
  <c r="D688" i="26" s="1"/>
  <c r="D689" i="26" s="1"/>
  <c r="D690" i="26" s="1"/>
  <c r="D691" i="26" s="1"/>
  <c r="D692" i="26" s="1"/>
  <c r="D693" i="26" s="1"/>
  <c r="D694" i="26" s="1"/>
  <c r="D695" i="26" s="1"/>
  <c r="D696" i="26" s="1"/>
  <c r="D697" i="26" s="1"/>
  <c r="D698" i="26" s="1"/>
  <c r="D699" i="26" s="1"/>
  <c r="D700" i="26" s="1"/>
  <c r="D701" i="26" s="1"/>
  <c r="D702" i="26" s="1"/>
  <c r="D703" i="26" s="1"/>
  <c r="D704" i="26" s="1"/>
  <c r="D705" i="26" s="1"/>
  <c r="D706" i="26" s="1"/>
  <c r="D707" i="26" s="1"/>
  <c r="D708" i="26" s="1"/>
  <c r="D709" i="26" s="1"/>
  <c r="D710" i="26" s="1"/>
  <c r="D711" i="26" s="1"/>
  <c r="D712" i="26" s="1"/>
  <c r="D713" i="26" s="1"/>
  <c r="D714" i="26" s="1"/>
  <c r="D715" i="26" s="1"/>
  <c r="D716" i="26" s="1"/>
  <c r="D717" i="26" s="1"/>
  <c r="D718" i="26" s="1"/>
  <c r="D719" i="26" s="1"/>
  <c r="D720" i="26" s="1"/>
  <c r="D721" i="26" s="1"/>
  <c r="D722" i="26" s="1"/>
  <c r="D723" i="26" s="1"/>
  <c r="D724" i="26" s="1"/>
  <c r="D725" i="26" s="1"/>
  <c r="D726" i="26" s="1"/>
  <c r="D727" i="26" s="1"/>
  <c r="D728" i="26" s="1"/>
  <c r="D729" i="26" s="1"/>
  <c r="D730" i="26" s="1"/>
  <c r="G16" i="27" l="1"/>
  <c r="G14" i="26"/>
  <c r="G13" i="26"/>
  <c r="G16" i="26" l="1"/>
  <c r="I2" i="10" l="1"/>
  <c r="H2" i="10"/>
  <c r="G2" i="10"/>
  <c r="C6" i="10"/>
  <c r="K27" i="25"/>
  <c r="K28" i="25"/>
  <c r="K29" i="25"/>
  <c r="K30" i="25"/>
  <c r="K31" i="25"/>
  <c r="K32" i="25"/>
  <c r="K26" i="25"/>
  <c r="K12" i="25"/>
  <c r="J27" i="25"/>
  <c r="J28" i="25"/>
  <c r="J29" i="25"/>
  <c r="J30" i="25"/>
  <c r="J31" i="25"/>
  <c r="J32" i="25"/>
  <c r="J26" i="25"/>
  <c r="C25" i="25"/>
  <c r="D25" i="25"/>
  <c r="E25" i="25"/>
  <c r="F25" i="25"/>
  <c r="G25" i="25"/>
  <c r="H25" i="25"/>
  <c r="I25" i="25"/>
  <c r="B25" i="25"/>
  <c r="I13" i="25"/>
  <c r="I14" i="25"/>
  <c r="I15" i="25"/>
  <c r="I16" i="25"/>
  <c r="I17" i="25"/>
  <c r="I18" i="25"/>
  <c r="I12" i="25"/>
  <c r="H13" i="25"/>
  <c r="H14" i="25"/>
  <c r="H15" i="25"/>
  <c r="H16" i="25"/>
  <c r="H17" i="25"/>
  <c r="H18" i="25"/>
  <c r="H12" i="25"/>
  <c r="G13" i="25"/>
  <c r="G14" i="25"/>
  <c r="G15" i="25"/>
  <c r="G16" i="25"/>
  <c r="G17" i="25"/>
  <c r="G18" i="25"/>
  <c r="G12" i="25"/>
  <c r="F13" i="25"/>
  <c r="F14" i="25"/>
  <c r="F15" i="25"/>
  <c r="F16" i="25"/>
  <c r="F17" i="25"/>
  <c r="F18" i="25"/>
  <c r="F12" i="25"/>
  <c r="E13" i="25"/>
  <c r="E14" i="25"/>
  <c r="E15" i="25"/>
  <c r="E16" i="25"/>
  <c r="E17" i="25"/>
  <c r="E18" i="25"/>
  <c r="E12" i="25"/>
  <c r="D14" i="25"/>
  <c r="D13" i="25"/>
  <c r="D15" i="25"/>
  <c r="D16" i="25"/>
  <c r="D17" i="25"/>
  <c r="D18" i="25"/>
  <c r="D12" i="25"/>
  <c r="C13" i="25"/>
  <c r="J13" i="25" s="1"/>
  <c r="C14" i="25"/>
  <c r="C15" i="25"/>
  <c r="C16" i="25"/>
  <c r="C17" i="25"/>
  <c r="J17" i="25" s="1"/>
  <c r="C18" i="25"/>
  <c r="J18" i="25" s="1"/>
  <c r="C12" i="25"/>
  <c r="J12" i="25" s="1"/>
  <c r="B12" i="25"/>
  <c r="B13" i="25"/>
  <c r="B14" i="25"/>
  <c r="J14" i="25" s="1"/>
  <c r="B15" i="25"/>
  <c r="J15" i="25" s="1"/>
  <c r="B16" i="25"/>
  <c r="J16" i="25" s="1"/>
  <c r="K16" i="25" s="1"/>
  <c r="B17" i="25"/>
  <c r="B18" i="25"/>
  <c r="E25" i="24"/>
  <c r="E24" i="24"/>
  <c r="F24" i="24" s="1"/>
  <c r="E23" i="24"/>
  <c r="F23" i="24" s="1"/>
  <c r="D23" i="24"/>
  <c r="E22" i="24"/>
  <c r="G22" i="24" s="1"/>
  <c r="E21" i="24"/>
  <c r="H21" i="24" s="1"/>
  <c r="J21" i="24" s="1"/>
  <c r="E20" i="24"/>
  <c r="D20" i="24"/>
  <c r="E19" i="24"/>
  <c r="E18" i="24"/>
  <c r="G18" i="24" s="1"/>
  <c r="D18" i="24"/>
  <c r="E17" i="24"/>
  <c r="F17" i="24" s="1"/>
  <c r="E16" i="24"/>
  <c r="G16" i="24" s="1"/>
  <c r="E15" i="24"/>
  <c r="H15" i="24" s="1"/>
  <c r="I15" i="24" s="1"/>
  <c r="E14" i="24"/>
  <c r="D14" i="24" s="1"/>
  <c r="E13" i="24"/>
  <c r="E12" i="24"/>
  <c r="H12" i="24" s="1"/>
  <c r="J12" i="24" s="1"/>
  <c r="E11" i="24"/>
  <c r="F11" i="24" s="1"/>
  <c r="E10" i="24"/>
  <c r="G10" i="24" s="1"/>
  <c r="E9" i="24"/>
  <c r="H9" i="24" s="1"/>
  <c r="I9" i="24" s="1"/>
  <c r="E8" i="24"/>
  <c r="D8" i="24" s="1"/>
  <c r="E7" i="24"/>
  <c r="E6" i="24"/>
  <c r="H6" i="24" s="1"/>
  <c r="J6" i="24" s="1"/>
  <c r="E5" i="24"/>
  <c r="D5" i="24" s="1"/>
  <c r="E4" i="24"/>
  <c r="F4" i="24" s="1"/>
  <c r="E3" i="24"/>
  <c r="E2" i="24"/>
  <c r="F2" i="24" s="1"/>
  <c r="D2" i="24"/>
  <c r="E25" i="23"/>
  <c r="D25" i="23" s="1"/>
  <c r="E24" i="23"/>
  <c r="D24" i="23" s="1"/>
  <c r="E23" i="23"/>
  <c r="G23" i="23" s="1"/>
  <c r="D23" i="23"/>
  <c r="E22" i="23"/>
  <c r="G22" i="23" s="1"/>
  <c r="E21" i="23"/>
  <c r="H21" i="23" s="1"/>
  <c r="E20" i="23"/>
  <c r="H20" i="23" s="1"/>
  <c r="D20" i="23"/>
  <c r="E19" i="23"/>
  <c r="D19" i="23" s="1"/>
  <c r="E18" i="23"/>
  <c r="D18" i="23" s="1"/>
  <c r="E17" i="23"/>
  <c r="F17" i="23" s="1"/>
  <c r="D17" i="23"/>
  <c r="E16" i="23"/>
  <c r="G16" i="23" s="1"/>
  <c r="D16" i="23"/>
  <c r="E15" i="23"/>
  <c r="H15" i="23" s="1"/>
  <c r="E14" i="23"/>
  <c r="H14" i="23" s="1"/>
  <c r="D14" i="23"/>
  <c r="E13" i="23"/>
  <c r="D13" i="23" s="1"/>
  <c r="H12" i="23"/>
  <c r="J12" i="23" s="1"/>
  <c r="E12" i="23"/>
  <c r="D12" i="23" s="1"/>
  <c r="E11" i="23"/>
  <c r="G11" i="23" s="1"/>
  <c r="D11" i="23"/>
  <c r="E10" i="23"/>
  <c r="G10" i="23" s="1"/>
  <c r="E9" i="23"/>
  <c r="H9" i="23" s="1"/>
  <c r="E8" i="23"/>
  <c r="H8" i="23" s="1"/>
  <c r="D8" i="23"/>
  <c r="E7" i="23"/>
  <c r="D7" i="23" s="1"/>
  <c r="E6" i="23"/>
  <c r="D6" i="23" s="1"/>
  <c r="E5" i="23"/>
  <c r="H5" i="23" s="1"/>
  <c r="D5" i="23"/>
  <c r="E4" i="23"/>
  <c r="H4" i="23" s="1"/>
  <c r="E3" i="23"/>
  <c r="E2" i="23"/>
  <c r="D2" i="23" s="1"/>
  <c r="E25" i="22"/>
  <c r="E24" i="22"/>
  <c r="H24" i="22" s="1"/>
  <c r="J24" i="22" s="1"/>
  <c r="D24" i="22"/>
  <c r="E23" i="22"/>
  <c r="F23" i="22" s="1"/>
  <c r="E22" i="22"/>
  <c r="G22" i="22" s="1"/>
  <c r="D22" i="22"/>
  <c r="E21" i="22"/>
  <c r="H21" i="22" s="1"/>
  <c r="I21" i="22" s="1"/>
  <c r="E20" i="22"/>
  <c r="D20" i="22"/>
  <c r="E19" i="22"/>
  <c r="E18" i="22"/>
  <c r="F18" i="22" s="1"/>
  <c r="D18" i="22"/>
  <c r="E17" i="22"/>
  <c r="F17" i="22" s="1"/>
  <c r="E16" i="22"/>
  <c r="G16" i="22" s="1"/>
  <c r="E15" i="22"/>
  <c r="H15" i="22" s="1"/>
  <c r="J15" i="22" s="1"/>
  <c r="E14" i="22"/>
  <c r="D14" i="22" s="1"/>
  <c r="E13" i="22"/>
  <c r="E12" i="22"/>
  <c r="H12" i="22" s="1"/>
  <c r="J12" i="22" s="1"/>
  <c r="E11" i="22"/>
  <c r="F11" i="22" s="1"/>
  <c r="E10" i="22"/>
  <c r="G10" i="22" s="1"/>
  <c r="E9" i="22"/>
  <c r="H9" i="22" s="1"/>
  <c r="I9" i="22" s="1"/>
  <c r="E8" i="22"/>
  <c r="D8" i="22" s="1"/>
  <c r="E7" i="22"/>
  <c r="E6" i="22"/>
  <c r="H6" i="22" s="1"/>
  <c r="J6" i="22" s="1"/>
  <c r="E5" i="22"/>
  <c r="D5" i="22" s="1"/>
  <c r="E4" i="22"/>
  <c r="D4" i="22" s="1"/>
  <c r="E3" i="22"/>
  <c r="F3" i="22" s="1"/>
  <c r="E2" i="22"/>
  <c r="F2" i="22" s="1"/>
  <c r="E25" i="21"/>
  <c r="D25" i="21" s="1"/>
  <c r="E24" i="21"/>
  <c r="D24" i="21" s="1"/>
  <c r="E23" i="21"/>
  <c r="G23" i="21" s="1"/>
  <c r="D23" i="21"/>
  <c r="E22" i="21"/>
  <c r="G22" i="21" s="1"/>
  <c r="E21" i="21"/>
  <c r="H21" i="21" s="1"/>
  <c r="E20" i="21"/>
  <c r="H20" i="21" s="1"/>
  <c r="E19" i="21"/>
  <c r="D19" i="21" s="1"/>
  <c r="E18" i="21"/>
  <c r="D18" i="21" s="1"/>
  <c r="E17" i="21"/>
  <c r="F17" i="21" s="1"/>
  <c r="E16" i="21"/>
  <c r="G16" i="21" s="1"/>
  <c r="E15" i="21"/>
  <c r="H15" i="21" s="1"/>
  <c r="E14" i="21"/>
  <c r="H14" i="21" s="1"/>
  <c r="E13" i="21"/>
  <c r="D13" i="21" s="1"/>
  <c r="H12" i="21"/>
  <c r="J12" i="21" s="1"/>
  <c r="E12" i="21"/>
  <c r="D12" i="21" s="1"/>
  <c r="E11" i="21"/>
  <c r="D11" i="21" s="1"/>
  <c r="E10" i="21"/>
  <c r="G10" i="21" s="1"/>
  <c r="E9" i="21"/>
  <c r="H9" i="21" s="1"/>
  <c r="E8" i="21"/>
  <c r="G8" i="21" s="1"/>
  <c r="E7" i="21"/>
  <c r="D7" i="21" s="1"/>
  <c r="H6" i="21"/>
  <c r="J6" i="21" s="1"/>
  <c r="E6" i="21"/>
  <c r="D6" i="21" s="1"/>
  <c r="E5" i="21"/>
  <c r="H5" i="21" s="1"/>
  <c r="E4" i="21"/>
  <c r="G4" i="21" s="1"/>
  <c r="D4" i="21"/>
  <c r="E3" i="21"/>
  <c r="D3" i="21" s="1"/>
  <c r="E2" i="21"/>
  <c r="D2" i="21" s="1"/>
  <c r="E25" i="20"/>
  <c r="D25" i="20" s="1"/>
  <c r="E24" i="20"/>
  <c r="D24" i="20" s="1"/>
  <c r="H23" i="20"/>
  <c r="I23" i="20" s="1"/>
  <c r="E23" i="20"/>
  <c r="G23" i="20" s="1"/>
  <c r="D23" i="20"/>
  <c r="E22" i="20"/>
  <c r="G22" i="20" s="1"/>
  <c r="E21" i="20"/>
  <c r="H21" i="20" s="1"/>
  <c r="E20" i="20"/>
  <c r="F20" i="20" s="1"/>
  <c r="E19" i="20"/>
  <c r="D19" i="20" s="1"/>
  <c r="E18" i="20"/>
  <c r="D18" i="20" s="1"/>
  <c r="E17" i="20"/>
  <c r="F17" i="20" s="1"/>
  <c r="E16" i="20"/>
  <c r="G16" i="20" s="1"/>
  <c r="D16" i="20"/>
  <c r="E15" i="20"/>
  <c r="H15" i="20" s="1"/>
  <c r="E14" i="20"/>
  <c r="H14" i="20" s="1"/>
  <c r="E13" i="20"/>
  <c r="D13" i="20" s="1"/>
  <c r="H12" i="20"/>
  <c r="J12" i="20" s="1"/>
  <c r="E12" i="20"/>
  <c r="D12" i="20" s="1"/>
  <c r="E11" i="20"/>
  <c r="F11" i="20" s="1"/>
  <c r="E10" i="20"/>
  <c r="G10" i="20" s="1"/>
  <c r="E9" i="20"/>
  <c r="H9" i="20" s="1"/>
  <c r="D9" i="20"/>
  <c r="E8" i="20"/>
  <c r="G8" i="20" s="1"/>
  <c r="E7" i="20"/>
  <c r="D7" i="20" s="1"/>
  <c r="G6" i="20"/>
  <c r="F6" i="20"/>
  <c r="E6" i="20"/>
  <c r="D6" i="20" s="1"/>
  <c r="E5" i="20"/>
  <c r="H5" i="20" s="1"/>
  <c r="D5" i="20"/>
  <c r="E4" i="20"/>
  <c r="G4" i="20" s="1"/>
  <c r="D4" i="20"/>
  <c r="E3" i="20"/>
  <c r="D3" i="20" s="1"/>
  <c r="E2" i="20"/>
  <c r="D2" i="20" s="1"/>
  <c r="M1" i="19"/>
  <c r="J3" i="19"/>
  <c r="J4" i="19"/>
  <c r="J5" i="19"/>
  <c r="J6" i="19"/>
  <c r="J7" i="19"/>
  <c r="Q5" i="19" s="1"/>
  <c r="J8" i="19"/>
  <c r="P5" i="19" s="1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" i="19"/>
  <c r="J2" i="18"/>
  <c r="I3" i="19"/>
  <c r="I4" i="19"/>
  <c r="I5" i="19"/>
  <c r="I6" i="19"/>
  <c r="S5" i="19" s="1"/>
  <c r="I7" i="19"/>
  <c r="R5" i="19" s="1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" i="19"/>
  <c r="H3" i="19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" i="19"/>
  <c r="H2" i="18"/>
  <c r="G3" i="19"/>
  <c r="G4" i="19"/>
  <c r="G5" i="19"/>
  <c r="G6" i="19"/>
  <c r="N5" i="19" s="1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" i="19"/>
  <c r="G2" i="18"/>
  <c r="F3" i="19"/>
  <c r="F4" i="19"/>
  <c r="F5" i="19"/>
  <c r="L5" i="19" s="1"/>
  <c r="M5" i="19" s="1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D14" i="19" s="1"/>
  <c r="E15" i="19"/>
  <c r="E16" i="19"/>
  <c r="E17" i="19"/>
  <c r="E18" i="19"/>
  <c r="E19" i="19"/>
  <c r="E20" i="19"/>
  <c r="E21" i="19"/>
  <c r="E22" i="19"/>
  <c r="E23" i="19"/>
  <c r="E24" i="19"/>
  <c r="E25" i="19"/>
  <c r="E2" i="19"/>
  <c r="D3" i="19"/>
  <c r="D4" i="19"/>
  <c r="D5" i="19"/>
  <c r="D6" i="19"/>
  <c r="D7" i="19"/>
  <c r="D8" i="19"/>
  <c r="D9" i="19"/>
  <c r="D10" i="19"/>
  <c r="D11" i="19"/>
  <c r="D12" i="19"/>
  <c r="D13" i="19"/>
  <c r="D15" i="19"/>
  <c r="D16" i="19"/>
  <c r="D17" i="19"/>
  <c r="D18" i="19"/>
  <c r="D19" i="19"/>
  <c r="D20" i="19"/>
  <c r="D21" i="19"/>
  <c r="D22" i="19"/>
  <c r="D23" i="19"/>
  <c r="D24" i="19"/>
  <c r="D25" i="19"/>
  <c r="D2" i="19"/>
  <c r="D2" i="18"/>
  <c r="O5" i="19"/>
  <c r="M1" i="18"/>
  <c r="J3" i="18"/>
  <c r="J4" i="18"/>
  <c r="J5" i="18"/>
  <c r="Q5" i="18" s="1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I3" i="18"/>
  <c r="I4" i="18"/>
  <c r="I5" i="18"/>
  <c r="I6" i="18"/>
  <c r="I7" i="18"/>
  <c r="I8" i="18"/>
  <c r="S5" i="18" s="1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" i="18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G3" i="18"/>
  <c r="G4" i="18"/>
  <c r="G5" i="18"/>
  <c r="O5" i="18" s="1"/>
  <c r="G6" i="18"/>
  <c r="N5" i="18" s="1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F3" i="18"/>
  <c r="F4" i="18"/>
  <c r="F5" i="18"/>
  <c r="F6" i="18"/>
  <c r="F7" i="18"/>
  <c r="L5" i="18" s="1"/>
  <c r="M5" i="18" s="1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" i="18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" i="18"/>
  <c r="R5" i="18"/>
  <c r="K15" i="25" l="1"/>
  <c r="K13" i="25"/>
  <c r="K14" i="25"/>
  <c r="K18" i="25"/>
  <c r="K17" i="25"/>
  <c r="D10" i="24"/>
  <c r="D6" i="24"/>
  <c r="H2" i="24"/>
  <c r="J2" i="24" s="1"/>
  <c r="D12" i="24"/>
  <c r="D17" i="24"/>
  <c r="H22" i="24"/>
  <c r="J22" i="24" s="1"/>
  <c r="G2" i="24"/>
  <c r="D4" i="24"/>
  <c r="D11" i="24"/>
  <c r="D21" i="24"/>
  <c r="D24" i="24"/>
  <c r="D9" i="24"/>
  <c r="H11" i="24"/>
  <c r="I11" i="24" s="1"/>
  <c r="D15" i="24"/>
  <c r="F6" i="24"/>
  <c r="G24" i="24"/>
  <c r="G6" i="24"/>
  <c r="G12" i="24"/>
  <c r="G17" i="24"/>
  <c r="H18" i="24"/>
  <c r="J18" i="24" s="1"/>
  <c r="D22" i="24"/>
  <c r="G23" i="24"/>
  <c r="H24" i="24"/>
  <c r="J24" i="24" s="1"/>
  <c r="H16" i="24"/>
  <c r="J16" i="24" s="1"/>
  <c r="H10" i="24"/>
  <c r="J10" i="24" s="1"/>
  <c r="F18" i="24"/>
  <c r="F12" i="24"/>
  <c r="J9" i="24"/>
  <c r="G11" i="24"/>
  <c r="D16" i="24"/>
  <c r="H17" i="24"/>
  <c r="J17" i="24" s="1"/>
  <c r="H23" i="24"/>
  <c r="I23" i="24" s="1"/>
  <c r="D19" i="24"/>
  <c r="H19" i="24"/>
  <c r="G19" i="24"/>
  <c r="F19" i="24"/>
  <c r="I21" i="24"/>
  <c r="D13" i="24"/>
  <c r="H13" i="24"/>
  <c r="G13" i="24"/>
  <c r="D3" i="24"/>
  <c r="H3" i="24"/>
  <c r="H20" i="24"/>
  <c r="G20" i="24"/>
  <c r="F20" i="24"/>
  <c r="F3" i="24"/>
  <c r="D7" i="24"/>
  <c r="H7" i="24"/>
  <c r="G7" i="24"/>
  <c r="J15" i="24"/>
  <c r="J23" i="24"/>
  <c r="D25" i="24"/>
  <c r="H25" i="24"/>
  <c r="G25" i="24"/>
  <c r="H4" i="24"/>
  <c r="G4" i="24"/>
  <c r="H8" i="24"/>
  <c r="G8" i="24"/>
  <c r="F8" i="24"/>
  <c r="I2" i="24"/>
  <c r="J11" i="24"/>
  <c r="F13" i="24"/>
  <c r="G3" i="24"/>
  <c r="H5" i="24"/>
  <c r="G5" i="24"/>
  <c r="F5" i="24"/>
  <c r="F7" i="24"/>
  <c r="H14" i="24"/>
  <c r="G14" i="24"/>
  <c r="F14" i="24"/>
  <c r="F25" i="24"/>
  <c r="I6" i="24"/>
  <c r="F9" i="24"/>
  <c r="I12" i="24"/>
  <c r="F15" i="24"/>
  <c r="F21" i="24"/>
  <c r="G9" i="24"/>
  <c r="F10" i="24"/>
  <c r="G15" i="24"/>
  <c r="F16" i="24"/>
  <c r="G21" i="24"/>
  <c r="F22" i="24"/>
  <c r="F11" i="23"/>
  <c r="H23" i="23"/>
  <c r="I23" i="23" s="1"/>
  <c r="G6" i="23"/>
  <c r="D10" i="23"/>
  <c r="H11" i="23"/>
  <c r="J11" i="23" s="1"/>
  <c r="D15" i="23"/>
  <c r="G17" i="23"/>
  <c r="D21" i="23"/>
  <c r="D4" i="23"/>
  <c r="H6" i="23"/>
  <c r="J6" i="23" s="1"/>
  <c r="H17" i="23"/>
  <c r="J17" i="23" s="1"/>
  <c r="H22" i="23"/>
  <c r="J22" i="23" s="1"/>
  <c r="F2" i="23"/>
  <c r="H16" i="23"/>
  <c r="J16" i="23" s="1"/>
  <c r="F24" i="23"/>
  <c r="G2" i="23"/>
  <c r="H10" i="23"/>
  <c r="J10" i="23" s="1"/>
  <c r="F18" i="23"/>
  <c r="G24" i="23"/>
  <c r="H2" i="23"/>
  <c r="J2" i="23" s="1"/>
  <c r="F12" i="23"/>
  <c r="G18" i="23"/>
  <c r="F23" i="23"/>
  <c r="H24" i="23"/>
  <c r="I24" i="23" s="1"/>
  <c r="F6" i="23"/>
  <c r="D9" i="23"/>
  <c r="G12" i="23"/>
  <c r="H18" i="23"/>
  <c r="J18" i="23" s="1"/>
  <c r="D22" i="23"/>
  <c r="I4" i="23"/>
  <c r="J4" i="23"/>
  <c r="J9" i="23"/>
  <c r="I9" i="23"/>
  <c r="J5" i="23"/>
  <c r="I5" i="23"/>
  <c r="I20" i="23"/>
  <c r="J20" i="23"/>
  <c r="I14" i="23"/>
  <c r="J14" i="23"/>
  <c r="D3" i="23"/>
  <c r="H3" i="23"/>
  <c r="G3" i="23"/>
  <c r="F3" i="23"/>
  <c r="I8" i="23"/>
  <c r="J8" i="23"/>
  <c r="J21" i="23"/>
  <c r="I21" i="23"/>
  <c r="J15" i="23"/>
  <c r="I15" i="23"/>
  <c r="F7" i="23"/>
  <c r="F13" i="23"/>
  <c r="I16" i="23"/>
  <c r="F19" i="23"/>
  <c r="I22" i="23"/>
  <c r="F25" i="23"/>
  <c r="F4" i="23"/>
  <c r="G7" i="23"/>
  <c r="F8" i="23"/>
  <c r="I11" i="23"/>
  <c r="G13" i="23"/>
  <c r="F14" i="23"/>
  <c r="G19" i="23"/>
  <c r="F20" i="23"/>
  <c r="G25" i="23"/>
  <c r="G4" i="23"/>
  <c r="F5" i="23"/>
  <c r="H7" i="23"/>
  <c r="G8" i="23"/>
  <c r="F9" i="23"/>
  <c r="I12" i="23"/>
  <c r="H13" i="23"/>
  <c r="G14" i="23"/>
  <c r="F15" i="23"/>
  <c r="H19" i="23"/>
  <c r="G20" i="23"/>
  <c r="F21" i="23"/>
  <c r="J23" i="23"/>
  <c r="H25" i="23"/>
  <c r="G5" i="23"/>
  <c r="G9" i="23"/>
  <c r="F10" i="23"/>
  <c r="G15" i="23"/>
  <c r="F16" i="23"/>
  <c r="G21" i="23"/>
  <c r="F22" i="23"/>
  <c r="F12" i="22"/>
  <c r="G12" i="22"/>
  <c r="G17" i="22"/>
  <c r="H22" i="22"/>
  <c r="J22" i="22" s="1"/>
  <c r="H11" i="22"/>
  <c r="J11" i="22" s="1"/>
  <c r="G18" i="22"/>
  <c r="H18" i="22"/>
  <c r="J18" i="22" s="1"/>
  <c r="G6" i="22"/>
  <c r="H10" i="22"/>
  <c r="J10" i="22" s="1"/>
  <c r="G2" i="22"/>
  <c r="D10" i="22"/>
  <c r="H2" i="22"/>
  <c r="J2" i="22" s="1"/>
  <c r="D6" i="22"/>
  <c r="D12" i="22"/>
  <c r="H16" i="22"/>
  <c r="J16" i="22" s="1"/>
  <c r="D17" i="22"/>
  <c r="D21" i="22"/>
  <c r="D23" i="22"/>
  <c r="F24" i="22"/>
  <c r="D2" i="22"/>
  <c r="F6" i="22"/>
  <c r="D9" i="22"/>
  <c r="D11" i="22"/>
  <c r="D15" i="22"/>
  <c r="G24" i="22"/>
  <c r="G23" i="22"/>
  <c r="J9" i="22"/>
  <c r="G11" i="22"/>
  <c r="D16" i="22"/>
  <c r="H17" i="22"/>
  <c r="H23" i="22"/>
  <c r="J23" i="22" s="1"/>
  <c r="J21" i="22"/>
  <c r="I15" i="22"/>
  <c r="H20" i="22"/>
  <c r="G20" i="22"/>
  <c r="F20" i="22"/>
  <c r="D7" i="22"/>
  <c r="H7" i="22"/>
  <c r="G7" i="22"/>
  <c r="D25" i="22"/>
  <c r="H25" i="22"/>
  <c r="G25" i="22"/>
  <c r="J17" i="22"/>
  <c r="I17" i="22"/>
  <c r="D19" i="22"/>
  <c r="H19" i="22"/>
  <c r="G19" i="22"/>
  <c r="H4" i="22"/>
  <c r="G4" i="22"/>
  <c r="H8" i="22"/>
  <c r="G8" i="22"/>
  <c r="F8" i="22"/>
  <c r="F19" i="22"/>
  <c r="F4" i="22"/>
  <c r="I11" i="22"/>
  <c r="D13" i="22"/>
  <c r="H13" i="22"/>
  <c r="G13" i="22"/>
  <c r="I16" i="22"/>
  <c r="D3" i="22"/>
  <c r="H3" i="22"/>
  <c r="F13" i="22"/>
  <c r="G3" i="22"/>
  <c r="H5" i="22"/>
  <c r="G5" i="22"/>
  <c r="F5" i="22"/>
  <c r="F7" i="22"/>
  <c r="H14" i="22"/>
  <c r="G14" i="22"/>
  <c r="F14" i="22"/>
  <c r="F25" i="22"/>
  <c r="I6" i="22"/>
  <c r="F9" i="22"/>
  <c r="I12" i="22"/>
  <c r="F15" i="22"/>
  <c r="I18" i="22"/>
  <c r="F21" i="22"/>
  <c r="I24" i="22"/>
  <c r="G9" i="22"/>
  <c r="F10" i="22"/>
  <c r="G15" i="22"/>
  <c r="F16" i="22"/>
  <c r="G21" i="22"/>
  <c r="F22" i="22"/>
  <c r="H23" i="21"/>
  <c r="J23" i="21" s="1"/>
  <c r="D16" i="21"/>
  <c r="D21" i="21"/>
  <c r="D5" i="21"/>
  <c r="D8" i="21"/>
  <c r="F11" i="21"/>
  <c r="D14" i="21"/>
  <c r="D17" i="21"/>
  <c r="D20" i="21"/>
  <c r="G11" i="21"/>
  <c r="H11" i="21"/>
  <c r="J11" i="21" s="1"/>
  <c r="D15" i="21"/>
  <c r="G17" i="21"/>
  <c r="G6" i="21"/>
  <c r="D10" i="21"/>
  <c r="H17" i="21"/>
  <c r="J17" i="21" s="1"/>
  <c r="H22" i="21"/>
  <c r="J22" i="21" s="1"/>
  <c r="F2" i="21"/>
  <c r="F24" i="21"/>
  <c r="G2" i="21"/>
  <c r="F18" i="21"/>
  <c r="G24" i="21"/>
  <c r="H2" i="21"/>
  <c r="I2" i="21" s="1"/>
  <c r="F12" i="21"/>
  <c r="G18" i="21"/>
  <c r="F23" i="21"/>
  <c r="H24" i="21"/>
  <c r="I24" i="21" s="1"/>
  <c r="H16" i="21"/>
  <c r="J16" i="21" s="1"/>
  <c r="H10" i="21"/>
  <c r="J10" i="21" s="1"/>
  <c r="F6" i="21"/>
  <c r="D9" i="21"/>
  <c r="G12" i="21"/>
  <c r="H18" i="21"/>
  <c r="J18" i="21" s="1"/>
  <c r="D22" i="21"/>
  <c r="J9" i="21"/>
  <c r="I9" i="21"/>
  <c r="I20" i="21"/>
  <c r="J20" i="21"/>
  <c r="J5" i="21"/>
  <c r="I5" i="21"/>
  <c r="I14" i="21"/>
  <c r="J14" i="21"/>
  <c r="J21" i="21"/>
  <c r="I21" i="21"/>
  <c r="J15" i="21"/>
  <c r="I15" i="21"/>
  <c r="F7" i="21"/>
  <c r="I10" i="21"/>
  <c r="F13" i="21"/>
  <c r="F19" i="21"/>
  <c r="F25" i="21"/>
  <c r="G3" i="21"/>
  <c r="G7" i="21"/>
  <c r="F8" i="21"/>
  <c r="G13" i="21"/>
  <c r="F14" i="21"/>
  <c r="G19" i="21"/>
  <c r="F20" i="21"/>
  <c r="I23" i="21"/>
  <c r="G25" i="21"/>
  <c r="I6" i="21"/>
  <c r="H7" i="21"/>
  <c r="F9" i="21"/>
  <c r="I12" i="21"/>
  <c r="H13" i="21"/>
  <c r="G14" i="21"/>
  <c r="F15" i="21"/>
  <c r="H19" i="21"/>
  <c r="G20" i="21"/>
  <c r="F21" i="21"/>
  <c r="H25" i="21"/>
  <c r="H4" i="21"/>
  <c r="G5" i="21"/>
  <c r="H8" i="21"/>
  <c r="G9" i="21"/>
  <c r="F10" i="21"/>
  <c r="G15" i="21"/>
  <c r="F16" i="21"/>
  <c r="G21" i="21"/>
  <c r="F22" i="21"/>
  <c r="F3" i="21"/>
  <c r="F4" i="21"/>
  <c r="H3" i="21"/>
  <c r="F5" i="21"/>
  <c r="H6" i="20"/>
  <c r="I6" i="20" s="1"/>
  <c r="D10" i="20"/>
  <c r="D14" i="20"/>
  <c r="D17" i="20"/>
  <c r="D20" i="20"/>
  <c r="D8" i="20"/>
  <c r="M1" i="20" s="1"/>
  <c r="D15" i="20"/>
  <c r="G17" i="20"/>
  <c r="D21" i="20"/>
  <c r="H17" i="20"/>
  <c r="J17" i="20" s="1"/>
  <c r="G11" i="20"/>
  <c r="H22" i="20"/>
  <c r="J22" i="20" s="1"/>
  <c r="H11" i="20"/>
  <c r="J11" i="20" s="1"/>
  <c r="H16" i="20"/>
  <c r="J16" i="20" s="1"/>
  <c r="F24" i="20"/>
  <c r="F2" i="20"/>
  <c r="F18" i="20"/>
  <c r="G24" i="20"/>
  <c r="G2" i="20"/>
  <c r="H10" i="20"/>
  <c r="I10" i="20" s="1"/>
  <c r="F12" i="20"/>
  <c r="G18" i="20"/>
  <c r="F23" i="20"/>
  <c r="H24" i="20"/>
  <c r="I24" i="20" s="1"/>
  <c r="H2" i="20"/>
  <c r="I2" i="20" s="1"/>
  <c r="D11" i="20"/>
  <c r="G12" i="20"/>
  <c r="H18" i="20"/>
  <c r="I18" i="20" s="1"/>
  <c r="D22" i="20"/>
  <c r="J9" i="20"/>
  <c r="I9" i="20"/>
  <c r="I14" i="20"/>
  <c r="J14" i="20"/>
  <c r="I5" i="20"/>
  <c r="J5" i="20"/>
  <c r="I21" i="20"/>
  <c r="J21" i="20"/>
  <c r="J15" i="20"/>
  <c r="I15" i="20"/>
  <c r="F3" i="20"/>
  <c r="F13" i="20"/>
  <c r="I22" i="20"/>
  <c r="F25" i="20"/>
  <c r="G3" i="20"/>
  <c r="F4" i="20"/>
  <c r="G7" i="20"/>
  <c r="F8" i="20"/>
  <c r="J10" i="20"/>
  <c r="G13" i="20"/>
  <c r="F14" i="20"/>
  <c r="I17" i="20"/>
  <c r="G19" i="20"/>
  <c r="H7" i="20"/>
  <c r="F9" i="20"/>
  <c r="I12" i="20"/>
  <c r="G14" i="20"/>
  <c r="H19" i="20"/>
  <c r="G20" i="20"/>
  <c r="F21" i="20"/>
  <c r="J23" i="20"/>
  <c r="H25" i="20"/>
  <c r="H4" i="20"/>
  <c r="G5" i="20"/>
  <c r="H8" i="20"/>
  <c r="G9" i="20"/>
  <c r="F10" i="20"/>
  <c r="G15" i="20"/>
  <c r="F16" i="20"/>
  <c r="H20" i="20"/>
  <c r="G21" i="20"/>
  <c r="F22" i="20"/>
  <c r="F7" i="20"/>
  <c r="F19" i="20"/>
  <c r="G25" i="20"/>
  <c r="H3" i="20"/>
  <c r="F5" i="20"/>
  <c r="H13" i="20"/>
  <c r="F15" i="20"/>
  <c r="P5" i="18"/>
  <c r="I22" i="24" l="1"/>
  <c r="I24" i="24"/>
  <c r="I18" i="24"/>
  <c r="I17" i="24"/>
  <c r="I16" i="24"/>
  <c r="I10" i="24"/>
  <c r="O5" i="24"/>
  <c r="N5" i="24"/>
  <c r="J7" i="24"/>
  <c r="I7" i="24"/>
  <c r="J3" i="24"/>
  <c r="I3" i="24"/>
  <c r="I5" i="24"/>
  <c r="J5" i="24"/>
  <c r="I4" i="24"/>
  <c r="J4" i="24"/>
  <c r="M1" i="24"/>
  <c r="J19" i="24"/>
  <c r="I19" i="24"/>
  <c r="I14" i="24"/>
  <c r="J14" i="24"/>
  <c r="J13" i="24"/>
  <c r="I13" i="24"/>
  <c r="L5" i="24"/>
  <c r="M5" i="24" s="1"/>
  <c r="I8" i="24"/>
  <c r="J8" i="24"/>
  <c r="J25" i="24"/>
  <c r="I25" i="24"/>
  <c r="I20" i="24"/>
  <c r="J20" i="24"/>
  <c r="I6" i="23"/>
  <c r="I17" i="23"/>
  <c r="J24" i="23"/>
  <c r="M1" i="23"/>
  <c r="I10" i="23"/>
  <c r="I2" i="23"/>
  <c r="I18" i="23"/>
  <c r="J13" i="23"/>
  <c r="I13" i="23"/>
  <c r="L5" i="23"/>
  <c r="M5" i="23" s="1"/>
  <c r="J19" i="23"/>
  <c r="I19" i="23"/>
  <c r="O5" i="23"/>
  <c r="N5" i="23"/>
  <c r="J25" i="23"/>
  <c r="I25" i="23"/>
  <c r="J7" i="23"/>
  <c r="I7" i="23"/>
  <c r="R5" i="23" s="1"/>
  <c r="J3" i="23"/>
  <c r="I3" i="23"/>
  <c r="I2" i="22"/>
  <c r="I22" i="22"/>
  <c r="I10" i="22"/>
  <c r="I23" i="22"/>
  <c r="J3" i="22"/>
  <c r="I3" i="22"/>
  <c r="J19" i="22"/>
  <c r="I19" i="22"/>
  <c r="L5" i="22"/>
  <c r="M5" i="22" s="1"/>
  <c r="M1" i="22"/>
  <c r="O5" i="22"/>
  <c r="N5" i="22"/>
  <c r="I8" i="22"/>
  <c r="J8" i="22"/>
  <c r="J5" i="22"/>
  <c r="I5" i="22"/>
  <c r="I20" i="22"/>
  <c r="J20" i="22"/>
  <c r="J13" i="22"/>
  <c r="I13" i="22"/>
  <c r="I4" i="22"/>
  <c r="J4" i="22"/>
  <c r="I14" i="22"/>
  <c r="J14" i="22"/>
  <c r="J25" i="22"/>
  <c r="I25" i="22"/>
  <c r="J7" i="22"/>
  <c r="I7" i="22"/>
  <c r="I22" i="21"/>
  <c r="J2" i="21"/>
  <c r="I11" i="21"/>
  <c r="J24" i="21"/>
  <c r="I17" i="21"/>
  <c r="M1" i="21"/>
  <c r="I16" i="21"/>
  <c r="I18" i="21"/>
  <c r="J13" i="21"/>
  <c r="I13" i="21"/>
  <c r="I8" i="21"/>
  <c r="J8" i="21"/>
  <c r="L5" i="21"/>
  <c r="M5" i="21" s="1"/>
  <c r="O5" i="21"/>
  <c r="N5" i="21"/>
  <c r="J19" i="21"/>
  <c r="I19" i="21"/>
  <c r="J3" i="21"/>
  <c r="I3" i="21"/>
  <c r="I4" i="21"/>
  <c r="J4" i="21"/>
  <c r="J7" i="21"/>
  <c r="I7" i="21"/>
  <c r="J25" i="21"/>
  <c r="I25" i="21"/>
  <c r="J6" i="20"/>
  <c r="J24" i="20"/>
  <c r="I11" i="20"/>
  <c r="J18" i="20"/>
  <c r="I16" i="20"/>
  <c r="L5" i="20"/>
  <c r="M5" i="20" s="1"/>
  <c r="J2" i="20"/>
  <c r="J13" i="20"/>
  <c r="I13" i="20"/>
  <c r="J19" i="20"/>
  <c r="I19" i="20"/>
  <c r="J3" i="20"/>
  <c r="I3" i="20"/>
  <c r="J25" i="20"/>
  <c r="I25" i="20"/>
  <c r="I20" i="20"/>
  <c r="J20" i="20"/>
  <c r="I8" i="20"/>
  <c r="R5" i="20" s="1"/>
  <c r="J8" i="20"/>
  <c r="P5" i="20" s="1"/>
  <c r="J7" i="20"/>
  <c r="I7" i="20"/>
  <c r="O5" i="20"/>
  <c r="N5" i="20"/>
  <c r="I4" i="20"/>
  <c r="J4" i="20"/>
  <c r="P5" i="24" l="1"/>
  <c r="Q5" i="24"/>
  <c r="S5" i="24"/>
  <c r="R5" i="24"/>
  <c r="Q5" i="23"/>
  <c r="S5" i="23"/>
  <c r="P5" i="23"/>
  <c r="S5" i="22"/>
  <c r="R5" i="22"/>
  <c r="Q5" i="22"/>
  <c r="P5" i="22"/>
  <c r="S5" i="21"/>
  <c r="Q5" i="21"/>
  <c r="P5" i="21"/>
  <c r="R5" i="21"/>
  <c r="S5" i="20"/>
  <c r="Q5" i="20"/>
  <c r="E2" i="17" l="1"/>
  <c r="I8" i="17"/>
  <c r="I7" i="17"/>
  <c r="D3" i="17"/>
  <c r="E3" i="17" s="1"/>
  <c r="D2" i="17"/>
  <c r="C3" i="17"/>
  <c r="C4" i="17"/>
  <c r="D4" i="17" s="1"/>
  <c r="E4" i="17" s="1"/>
  <c r="C5" i="17"/>
  <c r="D5" i="17" s="1"/>
  <c r="C2" i="17"/>
  <c r="E3" i="16"/>
  <c r="E2" i="16"/>
  <c r="D3" i="16"/>
  <c r="D2" i="16"/>
  <c r="C4" i="16"/>
  <c r="D4" i="16" s="1"/>
  <c r="E4" i="16" s="1"/>
  <c r="C3" i="16"/>
  <c r="C2" i="16"/>
  <c r="E2" i="14"/>
  <c r="C3" i="14"/>
  <c r="D3" i="14" s="1"/>
  <c r="D2" i="14"/>
  <c r="C6" i="17" l="1"/>
  <c r="D6" i="17" s="1"/>
  <c r="C7" i="17" s="1"/>
  <c r="D7" i="17" s="1"/>
  <c r="C8" i="17" s="1"/>
  <c r="D8" i="17" s="1"/>
  <c r="E5" i="17"/>
  <c r="C5" i="16"/>
  <c r="D5" i="16" s="1"/>
  <c r="C6" i="16" s="1"/>
  <c r="D6" i="16" s="1"/>
  <c r="E3" i="14"/>
  <c r="C4" i="14"/>
  <c r="D4" i="14" s="1"/>
  <c r="E6" i="17" l="1"/>
  <c r="E7" i="17"/>
  <c r="C9" i="17"/>
  <c r="D9" i="17" s="1"/>
  <c r="E8" i="17"/>
  <c r="E5" i="16"/>
  <c r="C7" i="16"/>
  <c r="D7" i="16" s="1"/>
  <c r="E6" i="16"/>
  <c r="C5" i="14"/>
  <c r="D5" i="14" s="1"/>
  <c r="E4" i="14"/>
  <c r="C10" i="17" l="1"/>
  <c r="D10" i="17" s="1"/>
  <c r="E9" i="17"/>
  <c r="C8" i="16"/>
  <c r="D8" i="16" s="1"/>
  <c r="E7" i="16"/>
  <c r="C6" i="14"/>
  <c r="D6" i="14" s="1"/>
  <c r="E5" i="14"/>
  <c r="C11" i="17" l="1"/>
  <c r="D11" i="17" s="1"/>
  <c r="E10" i="17"/>
  <c r="C9" i="16"/>
  <c r="D9" i="16" s="1"/>
  <c r="E8" i="16"/>
  <c r="C7" i="14"/>
  <c r="D7" i="14" s="1"/>
  <c r="E6" i="14"/>
  <c r="C12" i="17" l="1"/>
  <c r="D12" i="17" s="1"/>
  <c r="E11" i="17"/>
  <c r="C10" i="16"/>
  <c r="D10" i="16" s="1"/>
  <c r="E9" i="16"/>
  <c r="C8" i="14"/>
  <c r="D8" i="14" s="1"/>
  <c r="E7" i="14"/>
  <c r="C13" i="17" l="1"/>
  <c r="D13" i="17" s="1"/>
  <c r="E12" i="17"/>
  <c r="C11" i="16"/>
  <c r="D11" i="16" s="1"/>
  <c r="E10" i="16"/>
  <c r="E8" i="14"/>
  <c r="C9" i="14"/>
  <c r="D9" i="14" s="1"/>
  <c r="C14" i="17" l="1"/>
  <c r="D14" i="17" s="1"/>
  <c r="E13" i="17"/>
  <c r="C12" i="16"/>
  <c r="D12" i="16" s="1"/>
  <c r="E11" i="16"/>
  <c r="C10" i="14"/>
  <c r="D10" i="14" s="1"/>
  <c r="E9" i="14"/>
  <c r="C15" i="17" l="1"/>
  <c r="D15" i="17" s="1"/>
  <c r="E14" i="17"/>
  <c r="C13" i="16"/>
  <c r="D13" i="16" s="1"/>
  <c r="E12" i="16"/>
  <c r="C11" i="14"/>
  <c r="D11" i="14" s="1"/>
  <c r="E10" i="14"/>
  <c r="C16" i="17" l="1"/>
  <c r="D16" i="17" s="1"/>
  <c r="E15" i="17"/>
  <c r="C14" i="16"/>
  <c r="D14" i="16" s="1"/>
  <c r="E13" i="16"/>
  <c r="C12" i="14"/>
  <c r="D12" i="14" s="1"/>
  <c r="E11" i="14"/>
  <c r="C17" i="17" l="1"/>
  <c r="D17" i="17" s="1"/>
  <c r="E16" i="17"/>
  <c r="C15" i="16"/>
  <c r="D15" i="16" s="1"/>
  <c r="E14" i="16"/>
  <c r="C13" i="14"/>
  <c r="D13" i="14" s="1"/>
  <c r="E12" i="14"/>
  <c r="C18" i="17" l="1"/>
  <c r="D18" i="17" s="1"/>
  <c r="E17" i="17"/>
  <c r="C16" i="16"/>
  <c r="D16" i="16" s="1"/>
  <c r="E15" i="16"/>
  <c r="C14" i="14"/>
  <c r="D14" i="14" s="1"/>
  <c r="E13" i="14"/>
  <c r="C19" i="17" l="1"/>
  <c r="D19" i="17" s="1"/>
  <c r="E18" i="17"/>
  <c r="C17" i="16"/>
  <c r="D17" i="16" s="1"/>
  <c r="E16" i="16"/>
  <c r="C15" i="14"/>
  <c r="D15" i="14" s="1"/>
  <c r="E14" i="14"/>
  <c r="C20" i="17" l="1"/>
  <c r="D20" i="17" s="1"/>
  <c r="E19" i="17"/>
  <c r="C18" i="16"/>
  <c r="D18" i="16" s="1"/>
  <c r="E17" i="16"/>
  <c r="C16" i="14"/>
  <c r="D16" i="14" s="1"/>
  <c r="E15" i="14"/>
  <c r="C21" i="17" l="1"/>
  <c r="D21" i="17" s="1"/>
  <c r="E20" i="17"/>
  <c r="C19" i="16"/>
  <c r="D19" i="16" s="1"/>
  <c r="E18" i="16"/>
  <c r="C17" i="14"/>
  <c r="D17" i="14" s="1"/>
  <c r="E16" i="14"/>
  <c r="C22" i="17" l="1"/>
  <c r="D22" i="17" s="1"/>
  <c r="E21" i="17"/>
  <c r="C20" i="16"/>
  <c r="D20" i="16" s="1"/>
  <c r="E19" i="16"/>
  <c r="C18" i="14"/>
  <c r="D18" i="14" s="1"/>
  <c r="E17" i="14"/>
  <c r="C23" i="17" l="1"/>
  <c r="D23" i="17" s="1"/>
  <c r="E22" i="17"/>
  <c r="C21" i="16"/>
  <c r="D21" i="16" s="1"/>
  <c r="E20" i="16"/>
  <c r="C19" i="14"/>
  <c r="D19" i="14" s="1"/>
  <c r="E18" i="14"/>
  <c r="C24" i="17" l="1"/>
  <c r="D24" i="17" s="1"/>
  <c r="E23" i="17"/>
  <c r="C22" i="16"/>
  <c r="D22" i="16" s="1"/>
  <c r="E21" i="16"/>
  <c r="C20" i="14"/>
  <c r="D20" i="14" s="1"/>
  <c r="E19" i="14"/>
  <c r="C25" i="17" l="1"/>
  <c r="D25" i="17" s="1"/>
  <c r="E24" i="17"/>
  <c r="C23" i="16"/>
  <c r="D23" i="16" s="1"/>
  <c r="E22" i="16"/>
  <c r="C21" i="14"/>
  <c r="D21" i="14" s="1"/>
  <c r="E20" i="14"/>
  <c r="E25" i="17" l="1"/>
  <c r="C26" i="17"/>
  <c r="C24" i="16"/>
  <c r="D24" i="16" s="1"/>
  <c r="E23" i="16"/>
  <c r="C22" i="14"/>
  <c r="D22" i="14" s="1"/>
  <c r="E21" i="14"/>
  <c r="B26" i="17" l="1"/>
  <c r="D26" i="17" s="1"/>
  <c r="C25" i="16"/>
  <c r="D25" i="16" s="1"/>
  <c r="E24" i="16"/>
  <c r="C23" i="14"/>
  <c r="D23" i="14" s="1"/>
  <c r="E22" i="14"/>
  <c r="C27" i="17" l="1"/>
  <c r="E26" i="17"/>
  <c r="C26" i="16"/>
  <c r="B26" i="16" s="1"/>
  <c r="D26" i="16" s="1"/>
  <c r="E25" i="16"/>
  <c r="C24" i="14"/>
  <c r="D24" i="14" s="1"/>
  <c r="E23" i="14"/>
  <c r="B27" i="17" l="1"/>
  <c r="D27" i="17" s="1"/>
  <c r="C27" i="16"/>
  <c r="B27" i="16" s="1"/>
  <c r="D27" i="16" s="1"/>
  <c r="E26" i="16"/>
  <c r="C25" i="14"/>
  <c r="D25" i="14" s="1"/>
  <c r="E24" i="14"/>
  <c r="E27" i="17" l="1"/>
  <c r="C28" i="17"/>
  <c r="C28" i="16"/>
  <c r="B28" i="16" s="1"/>
  <c r="D28" i="16" s="1"/>
  <c r="E27" i="16"/>
  <c r="B26" i="14"/>
  <c r="E25" i="14"/>
  <c r="B28" i="17" l="1"/>
  <c r="D28" i="17" s="1"/>
  <c r="C29" i="16"/>
  <c r="B29" i="16" s="1"/>
  <c r="D29" i="16" s="1"/>
  <c r="E28" i="16"/>
  <c r="C26" i="14"/>
  <c r="D26" i="14" s="1"/>
  <c r="C29" i="17" l="1"/>
  <c r="E28" i="17"/>
  <c r="C30" i="16"/>
  <c r="B30" i="16" s="1"/>
  <c r="D30" i="16" s="1"/>
  <c r="E29" i="16"/>
  <c r="E26" i="14"/>
  <c r="B27" i="14"/>
  <c r="B29" i="17" l="1"/>
  <c r="D29" i="17" s="1"/>
  <c r="C31" i="16"/>
  <c r="B31" i="16" s="1"/>
  <c r="D31" i="16" s="1"/>
  <c r="E30" i="16"/>
  <c r="C27" i="14"/>
  <c r="D27" i="14" s="1"/>
  <c r="C30" i="17" l="1"/>
  <c r="E29" i="17"/>
  <c r="C32" i="16"/>
  <c r="B32" i="16" s="1"/>
  <c r="D32" i="16" s="1"/>
  <c r="E31" i="16"/>
  <c r="B28" i="14"/>
  <c r="E27" i="14"/>
  <c r="B30" i="17" l="1"/>
  <c r="D30" i="17" s="1"/>
  <c r="C33" i="16"/>
  <c r="B33" i="16" s="1"/>
  <c r="D33" i="16" s="1"/>
  <c r="E32" i="16"/>
  <c r="C28" i="14"/>
  <c r="D28" i="14" s="1"/>
  <c r="C31" i="17" l="1"/>
  <c r="E30" i="17"/>
  <c r="C34" i="16"/>
  <c r="B34" i="16" s="1"/>
  <c r="D34" i="16" s="1"/>
  <c r="E33" i="16"/>
  <c r="B29" i="14"/>
  <c r="E28" i="14"/>
  <c r="B31" i="17" l="1"/>
  <c r="D31" i="17" s="1"/>
  <c r="C35" i="16"/>
  <c r="B35" i="16" s="1"/>
  <c r="D35" i="16" s="1"/>
  <c r="E34" i="16"/>
  <c r="C29" i="14"/>
  <c r="D29" i="14" s="1"/>
  <c r="C32" i="17" l="1"/>
  <c r="E31" i="17"/>
  <c r="C36" i="16"/>
  <c r="B36" i="16" s="1"/>
  <c r="D36" i="16" s="1"/>
  <c r="E35" i="16"/>
  <c r="B30" i="14"/>
  <c r="C30" i="14" s="1"/>
  <c r="D30" i="14" s="1"/>
  <c r="E29" i="14"/>
  <c r="B32" i="17" l="1"/>
  <c r="D32" i="17" s="1"/>
  <c r="C37" i="16"/>
  <c r="B37" i="16" s="1"/>
  <c r="D37" i="16" s="1"/>
  <c r="E37" i="16" s="1"/>
  <c r="E36" i="16"/>
  <c r="B31" i="14"/>
  <c r="C31" i="14" s="1"/>
  <c r="D31" i="14" s="1"/>
  <c r="E30" i="14"/>
  <c r="E32" i="17" l="1"/>
  <c r="C33" i="17"/>
  <c r="R1" i="16"/>
  <c r="B32" i="14"/>
  <c r="C32" i="14" s="1"/>
  <c r="D32" i="14" s="1"/>
  <c r="E31" i="14"/>
  <c r="B33" i="17" l="1"/>
  <c r="D33" i="17" s="1"/>
  <c r="B33" i="14"/>
  <c r="C33" i="14" s="1"/>
  <c r="D33" i="14" s="1"/>
  <c r="E32" i="14"/>
  <c r="E33" i="17" l="1"/>
  <c r="C34" i="17"/>
  <c r="B34" i="14"/>
  <c r="C34" i="14" s="1"/>
  <c r="D34" i="14" s="1"/>
  <c r="E33" i="14"/>
  <c r="B34" i="17" l="1"/>
  <c r="D34" i="17" s="1"/>
  <c r="B35" i="14"/>
  <c r="E34" i="14"/>
  <c r="E34" i="17" l="1"/>
  <c r="C35" i="17"/>
  <c r="C35" i="14"/>
  <c r="D35" i="14" s="1"/>
  <c r="B35" i="17" l="1"/>
  <c r="D35" i="17" s="1"/>
  <c r="B36" i="14"/>
  <c r="C36" i="14" s="1"/>
  <c r="D36" i="14" s="1"/>
  <c r="E35" i="14"/>
  <c r="E35" i="17" l="1"/>
  <c r="C36" i="17"/>
  <c r="B37" i="14"/>
  <c r="C37" i="14" s="1"/>
  <c r="D37" i="14" s="1"/>
  <c r="E37" i="14" s="1"/>
  <c r="E36" i="14"/>
  <c r="B36" i="17" l="1"/>
  <c r="D36" i="17" s="1"/>
  <c r="R1" i="14"/>
  <c r="E36" i="17" l="1"/>
  <c r="C37" i="17"/>
  <c r="C2" i="14"/>
  <c r="B37" i="17" l="1"/>
  <c r="D37" i="17" s="1"/>
  <c r="E37" i="17" s="1"/>
  <c r="M1" i="17" s="1"/>
  <c r="B31" i="9"/>
  <c r="C31" i="10"/>
  <c r="B31" i="10" s="1"/>
  <c r="B35" i="11"/>
  <c r="B30" i="11"/>
  <c r="E36" i="12"/>
  <c r="B36" i="11"/>
  <c r="B37" i="11"/>
  <c r="B32" i="11"/>
  <c r="B26" i="11"/>
  <c r="B30" i="9"/>
  <c r="B26" i="9"/>
  <c r="C26" i="11"/>
  <c r="E35" i="12"/>
  <c r="E31" i="12"/>
  <c r="D2" i="12"/>
  <c r="C2" i="12"/>
  <c r="C2" i="11"/>
  <c r="B27" i="11"/>
  <c r="B28" i="11"/>
  <c r="B29" i="11"/>
  <c r="B31" i="11"/>
  <c r="B33" i="11"/>
  <c r="B34" i="11"/>
  <c r="C27" i="11"/>
  <c r="C28" i="11"/>
  <c r="C29" i="11"/>
  <c r="C30" i="11"/>
  <c r="C31" i="11"/>
  <c r="C32" i="11"/>
  <c r="C33" i="11"/>
  <c r="C34" i="11"/>
  <c r="C35" i="11"/>
  <c r="C36" i="11"/>
  <c r="C37" i="11"/>
  <c r="C25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F2" i="11" a="1"/>
  <c r="F2" i="11" s="1"/>
  <c r="E3" i="12" l="1"/>
  <c r="F3" i="12" s="1"/>
  <c r="E2" i="12"/>
  <c r="F2" i="12" s="1"/>
  <c r="C3" i="12"/>
  <c r="D3" i="12" l="1"/>
  <c r="E4" i="12" s="1"/>
  <c r="F4" i="12" s="1"/>
  <c r="C4" i="12" l="1"/>
  <c r="D4" i="12" s="1"/>
  <c r="E5" i="12" s="1"/>
  <c r="F5" i="12" s="1"/>
  <c r="C5" i="12" l="1"/>
  <c r="D5" i="12" s="1"/>
  <c r="C6" i="12" s="1"/>
  <c r="D6" i="12" s="1"/>
  <c r="C7" i="12" s="1"/>
  <c r="D7" i="12" l="1"/>
  <c r="E8" i="12" s="1"/>
  <c r="F8" i="12" s="1"/>
  <c r="E7" i="12"/>
  <c r="F7" i="12" s="1"/>
  <c r="E6" i="12"/>
  <c r="F6" i="12" s="1"/>
  <c r="C8" i="12" l="1"/>
  <c r="D8" i="12" s="1"/>
  <c r="C9" i="12" s="1"/>
  <c r="D9" i="12" l="1"/>
  <c r="C10" i="12" s="1"/>
  <c r="E9" i="12"/>
  <c r="F9" i="12" s="1"/>
  <c r="D10" i="12" l="1"/>
  <c r="E11" i="12" s="1"/>
  <c r="F11" i="12" s="1"/>
  <c r="E10" i="12"/>
  <c r="F10" i="12" s="1"/>
  <c r="C11" i="12" l="1"/>
  <c r="D11" i="12" l="1"/>
  <c r="C12" i="12" s="1"/>
  <c r="D12" i="12" l="1"/>
  <c r="C13" i="12" s="1"/>
  <c r="E12" i="12"/>
  <c r="F12" i="12" s="1"/>
  <c r="D13" i="12" l="1"/>
  <c r="E14" i="12" s="1"/>
  <c r="F14" i="12" s="1"/>
  <c r="E13" i="12"/>
  <c r="F13" i="12" s="1"/>
  <c r="C14" i="12" l="1"/>
  <c r="D14" i="12" l="1"/>
  <c r="C15" i="12" s="1"/>
  <c r="D15" i="12" l="1"/>
  <c r="C16" i="12" s="1"/>
  <c r="E15" i="12"/>
  <c r="F15" i="12" s="1"/>
  <c r="D16" i="12" l="1"/>
  <c r="E17" i="12" s="1"/>
  <c r="F17" i="12" s="1"/>
  <c r="E16" i="12"/>
  <c r="F16" i="12" s="1"/>
  <c r="C17" i="12" l="1"/>
  <c r="D17" i="12" l="1"/>
  <c r="E18" i="12" s="1"/>
  <c r="F18" i="12" s="1"/>
  <c r="C18" i="12" l="1"/>
  <c r="D18" i="12" s="1"/>
  <c r="C19" i="12" s="1"/>
  <c r="D19" i="12" l="1"/>
  <c r="E20" i="12" s="1"/>
  <c r="F20" i="12" s="1"/>
  <c r="E19" i="12"/>
  <c r="F19" i="12" s="1"/>
  <c r="C20" i="12" l="1"/>
  <c r="D20" i="12" s="1"/>
  <c r="C21" i="12" s="1"/>
  <c r="E21" i="12" l="1"/>
  <c r="F21" i="12" s="1"/>
  <c r="D21" i="12"/>
  <c r="E22" i="12" s="1"/>
  <c r="F22" i="12" s="1"/>
  <c r="C22" i="12" l="1"/>
  <c r="D22" i="12" s="1"/>
  <c r="C23" i="12" s="1"/>
  <c r="E23" i="12" l="1"/>
  <c r="F23" i="12" s="1"/>
  <c r="D23" i="12"/>
  <c r="C24" i="12" s="1"/>
  <c r="E24" i="12" l="1"/>
  <c r="F24" i="12" s="1"/>
  <c r="D24" i="12"/>
  <c r="E25" i="12" s="1"/>
  <c r="F25" i="12" s="1"/>
  <c r="L1" i="12" l="1"/>
  <c r="C25" i="12"/>
  <c r="D25" i="12" l="1"/>
  <c r="E37" i="12" s="1"/>
  <c r="E28" i="12" l="1"/>
  <c r="E30" i="12"/>
  <c r="E32" i="12"/>
  <c r="E29" i="12"/>
  <c r="E33" i="12"/>
  <c r="E27" i="12"/>
  <c r="E34" i="12"/>
  <c r="E26" i="12"/>
  <c r="C12" i="10" l="1"/>
  <c r="C7" i="10" l="1"/>
  <c r="C8" i="10"/>
  <c r="C9" i="10"/>
  <c r="C10" i="10"/>
  <c r="C11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B26" i="10" s="1"/>
  <c r="C27" i="10"/>
  <c r="B27" i="10" s="1"/>
  <c r="C5" i="10"/>
  <c r="C3" i="10"/>
  <c r="C4" i="10"/>
  <c r="C2" i="10"/>
  <c r="C33" i="9"/>
  <c r="C27" i="9"/>
  <c r="C26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B27" i="9"/>
  <c r="C28" i="9" s="1"/>
  <c r="B28" i="9" s="1"/>
  <c r="C5" i="9"/>
  <c r="C3" i="9"/>
  <c r="C4" i="9"/>
  <c r="C2" i="9"/>
  <c r="C28" i="10" l="1"/>
  <c r="B28" i="10" s="1"/>
  <c r="C29" i="10" s="1"/>
  <c r="B29" i="10"/>
  <c r="C29" i="9"/>
  <c r="B29" i="9" s="1"/>
  <c r="C30" i="10" l="1"/>
  <c r="B30" i="10"/>
  <c r="C30" i="9"/>
  <c r="C31" i="9" l="1"/>
  <c r="C32" i="9" s="1"/>
  <c r="B32" i="9" s="1"/>
  <c r="C32" i="10" l="1"/>
  <c r="B32" i="10" s="1"/>
  <c r="C33" i="10"/>
  <c r="B33" i="10" s="1"/>
  <c r="B33" i="9"/>
  <c r="C34" i="10" l="1"/>
  <c r="B34" i="10" s="1"/>
  <c r="C34" i="9"/>
  <c r="B34" i="9" s="1"/>
  <c r="C35" i="10" l="1"/>
  <c r="B35" i="10" s="1"/>
  <c r="C35" i="9"/>
  <c r="B35" i="9" s="1"/>
  <c r="C36" i="10" l="1"/>
  <c r="C36" i="9"/>
  <c r="B36" i="9" s="1"/>
  <c r="C37" i="9" s="1"/>
  <c r="B37" i="9" s="1"/>
  <c r="B36" i="10" l="1"/>
  <c r="C37" i="10" s="1"/>
  <c r="B37" i="10" s="1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AC3" i="7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86" i="7"/>
  <c r="AC87" i="7"/>
  <c r="AC88" i="7"/>
  <c r="AC89" i="7"/>
  <c r="AC90" i="7"/>
  <c r="AC91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7" i="7"/>
  <c r="AC118" i="7"/>
  <c r="AC119" i="7"/>
  <c r="AC120" i="7"/>
  <c r="AC121" i="7"/>
  <c r="AC122" i="7"/>
  <c r="AC123" i="7"/>
  <c r="AC124" i="7"/>
  <c r="AC125" i="7"/>
  <c r="AC126" i="7"/>
  <c r="AC127" i="7"/>
  <c r="AC128" i="7"/>
  <c r="AC129" i="7"/>
  <c r="AC130" i="7"/>
  <c r="AC131" i="7"/>
  <c r="AC132" i="7"/>
  <c r="AC133" i="7"/>
  <c r="AC134" i="7"/>
  <c r="AC135" i="7"/>
  <c r="AC136" i="7"/>
  <c r="AC137" i="7"/>
  <c r="AC138" i="7"/>
  <c r="AC139" i="7"/>
  <c r="AC140" i="7"/>
  <c r="AC141" i="7"/>
  <c r="AC142" i="7"/>
  <c r="AC143" i="7"/>
  <c r="AC144" i="7"/>
  <c r="AC145" i="7"/>
  <c r="AC146" i="7"/>
  <c r="AC147" i="7"/>
  <c r="AC148" i="7"/>
  <c r="AC149" i="7"/>
  <c r="AC150" i="7"/>
  <c r="AC151" i="7"/>
  <c r="AC152" i="7"/>
  <c r="AC153" i="7"/>
  <c r="AC154" i="7"/>
  <c r="AC155" i="7"/>
  <c r="AC156" i="7"/>
  <c r="AC157" i="7"/>
  <c r="AC158" i="7"/>
  <c r="AC159" i="7"/>
  <c r="AC160" i="7"/>
  <c r="AC161" i="7"/>
  <c r="AC162" i="7"/>
  <c r="AC163" i="7"/>
  <c r="AC164" i="7"/>
  <c r="AC165" i="7"/>
  <c r="AC166" i="7"/>
  <c r="AC167" i="7"/>
  <c r="AC168" i="7"/>
  <c r="AC169" i="7"/>
  <c r="AC170" i="7"/>
  <c r="AC171" i="7"/>
  <c r="AC172" i="7"/>
  <c r="AC173" i="7"/>
  <c r="AC174" i="7"/>
  <c r="AC175" i="7"/>
  <c r="AC176" i="7"/>
  <c r="AC177" i="7"/>
  <c r="AC178" i="7"/>
  <c r="AC179" i="7"/>
  <c r="AC180" i="7"/>
  <c r="AC181" i="7"/>
  <c r="AC182" i="7"/>
  <c r="AC183" i="7"/>
  <c r="AC184" i="7"/>
  <c r="AC185" i="7"/>
  <c r="AC186" i="7"/>
  <c r="AC187" i="7"/>
  <c r="AC188" i="7"/>
  <c r="AC189" i="7"/>
  <c r="AC190" i="7"/>
  <c r="AC191" i="7"/>
  <c r="AC192" i="7"/>
  <c r="AC193" i="7"/>
  <c r="AC194" i="7"/>
  <c r="AC195" i="7"/>
  <c r="AC196" i="7"/>
  <c r="AC197" i="7"/>
  <c r="AC198" i="7"/>
  <c r="AC199" i="7"/>
  <c r="AC200" i="7"/>
  <c r="AC201" i="7"/>
  <c r="AC202" i="7"/>
  <c r="AC203" i="7"/>
  <c r="AC204" i="7"/>
  <c r="AC205" i="7"/>
  <c r="AC206" i="7"/>
  <c r="AC207" i="7"/>
  <c r="AC208" i="7"/>
  <c r="AC209" i="7"/>
  <c r="AC210" i="7"/>
  <c r="AC211" i="7"/>
  <c r="AC212" i="7"/>
  <c r="AC213" i="7"/>
  <c r="AC214" i="7"/>
  <c r="AC215" i="7"/>
  <c r="AC216" i="7"/>
  <c r="AC217" i="7"/>
  <c r="AC218" i="7"/>
  <c r="AC219" i="7"/>
  <c r="AC220" i="7"/>
  <c r="AC221" i="7"/>
  <c r="AC222" i="7"/>
  <c r="AC223" i="7"/>
  <c r="AC224" i="7"/>
  <c r="AC225" i="7"/>
  <c r="AC226" i="7"/>
  <c r="AC227" i="7"/>
  <c r="AC228" i="7"/>
  <c r="AC229" i="7"/>
  <c r="AC230" i="7"/>
  <c r="AC231" i="7"/>
  <c r="AC232" i="7"/>
  <c r="AC233" i="7"/>
  <c r="AC234" i="7"/>
  <c r="AC235" i="7"/>
  <c r="AC236" i="7"/>
  <c r="AC237" i="7"/>
  <c r="AC238" i="7"/>
  <c r="AC239" i="7"/>
  <c r="AC240" i="7"/>
  <c r="AC241" i="7"/>
  <c r="AC242" i="7"/>
  <c r="AC243" i="7"/>
  <c r="AC244" i="7"/>
  <c r="AC245" i="7"/>
  <c r="AC246" i="7"/>
  <c r="AC247" i="7"/>
  <c r="AC248" i="7"/>
  <c r="AC249" i="7"/>
  <c r="AC250" i="7"/>
  <c r="AC251" i="7"/>
  <c r="AC252" i="7"/>
  <c r="AC253" i="7"/>
  <c r="AC254" i="7"/>
  <c r="AC255" i="7"/>
  <c r="AC256" i="7"/>
  <c r="AC257" i="7"/>
  <c r="AC258" i="7"/>
  <c r="AC259" i="7"/>
  <c r="AC260" i="7"/>
  <c r="AC261" i="7"/>
  <c r="AC262" i="7"/>
  <c r="AC263" i="7"/>
  <c r="AC264" i="7"/>
  <c r="AC265" i="7"/>
  <c r="AC266" i="7"/>
  <c r="AC267" i="7"/>
  <c r="AC268" i="7"/>
  <c r="AC269" i="7"/>
  <c r="AC270" i="7"/>
  <c r="AC271" i="7"/>
  <c r="AC272" i="7"/>
  <c r="AC273" i="7"/>
  <c r="AC274" i="7"/>
  <c r="AC275" i="7"/>
  <c r="AC276" i="7"/>
  <c r="AC277" i="7"/>
  <c r="AC278" i="7"/>
  <c r="AC279" i="7"/>
  <c r="AC280" i="7"/>
  <c r="AC281" i="7"/>
  <c r="AC282" i="7"/>
  <c r="AC283" i="7"/>
  <c r="AC284" i="7"/>
  <c r="AC285" i="7"/>
  <c r="AC286" i="7"/>
  <c r="AC287" i="7"/>
  <c r="AC288" i="7"/>
  <c r="AC289" i="7"/>
  <c r="AC290" i="7"/>
  <c r="AC291" i="7"/>
  <c r="AC292" i="7"/>
  <c r="AC293" i="7"/>
  <c r="AC294" i="7"/>
  <c r="AC295" i="7"/>
  <c r="AC296" i="7"/>
  <c r="AC297" i="7"/>
  <c r="AC298" i="7"/>
  <c r="AC299" i="7"/>
  <c r="AC300" i="7"/>
  <c r="AC301" i="7"/>
  <c r="AC302" i="7"/>
  <c r="AC303" i="7"/>
  <c r="AC304" i="7"/>
  <c r="AC305" i="7"/>
  <c r="AC306" i="7"/>
  <c r="AC307" i="7"/>
  <c r="AC308" i="7"/>
  <c r="AC309" i="7"/>
  <c r="AC310" i="7"/>
  <c r="AC311" i="7"/>
  <c r="AC312" i="7"/>
  <c r="AC313" i="7"/>
  <c r="AC314" i="7"/>
  <c r="AC315" i="7"/>
  <c r="AC316" i="7"/>
  <c r="AC317" i="7"/>
  <c r="AC318" i="7"/>
  <c r="AC319" i="7"/>
  <c r="AC320" i="7"/>
  <c r="AC321" i="7"/>
  <c r="AC322" i="7"/>
  <c r="AC323" i="7"/>
  <c r="AC324" i="7"/>
  <c r="AC325" i="7"/>
  <c r="AC326" i="7"/>
  <c r="AC327" i="7"/>
  <c r="AC328" i="7"/>
  <c r="AC329" i="7"/>
  <c r="AC330" i="7"/>
  <c r="AC331" i="7"/>
  <c r="AC332" i="7"/>
  <c r="AC333" i="7"/>
  <c r="AC334" i="7"/>
  <c r="AC335" i="7"/>
  <c r="AC336" i="7"/>
  <c r="AC337" i="7"/>
  <c r="AC338" i="7"/>
  <c r="AC339" i="7"/>
  <c r="AC340" i="7"/>
  <c r="AC341" i="7"/>
  <c r="AC342" i="7"/>
  <c r="AC343" i="7"/>
  <c r="AC344" i="7"/>
  <c r="AC345" i="7"/>
  <c r="AC346" i="7"/>
  <c r="AC347" i="7"/>
  <c r="AC348" i="7"/>
  <c r="AC349" i="7"/>
  <c r="AC350" i="7"/>
  <c r="AC351" i="7"/>
  <c r="AC352" i="7"/>
  <c r="AC353" i="7"/>
  <c r="AC354" i="7"/>
  <c r="AC355" i="7"/>
  <c r="AC356" i="7"/>
  <c r="AC357" i="7"/>
  <c r="AC358" i="7"/>
  <c r="AC359" i="7"/>
  <c r="AC360" i="7"/>
  <c r="AC361" i="7"/>
  <c r="AC362" i="7"/>
  <c r="AC363" i="7"/>
  <c r="AC364" i="7"/>
  <c r="AC365" i="7"/>
  <c r="AC366" i="7"/>
  <c r="T3" i="7"/>
  <c r="K25" i="8" l="1"/>
  <c r="J25" i="8"/>
  <c r="I25" i="8"/>
  <c r="H25" i="8"/>
  <c r="G25" i="8"/>
  <c r="F25" i="8"/>
  <c r="E25" i="8"/>
  <c r="D25" i="8"/>
  <c r="C25" i="8"/>
  <c r="B25" i="8"/>
  <c r="L18" i="8"/>
  <c r="K18" i="8"/>
  <c r="J18" i="8"/>
  <c r="I18" i="8"/>
  <c r="H18" i="8"/>
  <c r="G18" i="8"/>
  <c r="F18" i="8"/>
  <c r="E18" i="8"/>
  <c r="D18" i="8"/>
  <c r="C18" i="8"/>
  <c r="B18" i="8"/>
  <c r="B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EA36" i="6"/>
  <c r="DZ35" i="6"/>
  <c r="EW32" i="6"/>
  <c r="EA33" i="6"/>
  <c r="EB33" i="6"/>
  <c r="EC33" i="6"/>
  <c r="ED33" i="6"/>
  <c r="EE33" i="6"/>
  <c r="EF33" i="6"/>
  <c r="EG33" i="6"/>
  <c r="EH33" i="6"/>
  <c r="EI33" i="6"/>
  <c r="EJ33" i="6"/>
  <c r="EK33" i="6"/>
  <c r="EL33" i="6"/>
  <c r="EM33" i="6"/>
  <c r="EN33" i="6"/>
  <c r="EO33" i="6"/>
  <c r="EP33" i="6"/>
  <c r="EQ33" i="6"/>
  <c r="ER33" i="6"/>
  <c r="ES33" i="6"/>
  <c r="ET33" i="6"/>
  <c r="EU33" i="6"/>
  <c r="EV33" i="6"/>
  <c r="EW33" i="6"/>
  <c r="DZ33" i="6"/>
  <c r="EJ32" i="6"/>
  <c r="DZ32" i="6"/>
  <c r="EA32" i="6"/>
  <c r="EB32" i="6"/>
  <c r="EC32" i="6"/>
  <c r="ED32" i="6"/>
  <c r="EE32" i="6"/>
  <c r="EF32" i="6"/>
  <c r="EG32" i="6"/>
  <c r="EH32" i="6"/>
  <c r="EI32" i="6"/>
  <c r="EK32" i="6"/>
  <c r="EL32" i="6"/>
  <c r="EM32" i="6"/>
  <c r="EN32" i="6"/>
  <c r="EO32" i="6"/>
  <c r="EP32" i="6"/>
  <c r="EQ32" i="6"/>
  <c r="ER32" i="6"/>
  <c r="ES32" i="6"/>
  <c r="ET32" i="6"/>
  <c r="EU32" i="6"/>
  <c r="EV32" i="6"/>
  <c r="EW4" i="6"/>
  <c r="EV5" i="6"/>
  <c r="EW5" i="6"/>
  <c r="EU6" i="6"/>
  <c r="EV6" i="6"/>
  <c r="EW6" i="6"/>
  <c r="ET7" i="6"/>
  <c r="EU7" i="6"/>
  <c r="EV7" i="6"/>
  <c r="EW7" i="6"/>
  <c r="ES8" i="6"/>
  <c r="ET8" i="6"/>
  <c r="EU8" i="6"/>
  <c r="EV8" i="6"/>
  <c r="EW8" i="6"/>
  <c r="ER9" i="6"/>
  <c r="ES9" i="6"/>
  <c r="ET9" i="6"/>
  <c r="EU9" i="6"/>
  <c r="EV9" i="6"/>
  <c r="EW9" i="6"/>
  <c r="EQ10" i="6"/>
  <c r="ER10" i="6"/>
  <c r="ES10" i="6"/>
  <c r="ET10" i="6"/>
  <c r="EU10" i="6"/>
  <c r="EV10" i="6"/>
  <c r="EW10" i="6"/>
  <c r="EP11" i="6"/>
  <c r="EQ11" i="6"/>
  <c r="ER11" i="6"/>
  <c r="ES11" i="6"/>
  <c r="ET11" i="6"/>
  <c r="EU11" i="6"/>
  <c r="EV11" i="6"/>
  <c r="EW11" i="6"/>
  <c r="EO12" i="6"/>
  <c r="EP12" i="6"/>
  <c r="EQ12" i="6"/>
  <c r="ER12" i="6"/>
  <c r="ES12" i="6"/>
  <c r="ET12" i="6"/>
  <c r="EU12" i="6"/>
  <c r="EV12" i="6"/>
  <c r="EW12" i="6"/>
  <c r="EN13" i="6"/>
  <c r="EO13" i="6"/>
  <c r="EP13" i="6"/>
  <c r="EQ13" i="6"/>
  <c r="ER13" i="6"/>
  <c r="ES13" i="6"/>
  <c r="ET13" i="6"/>
  <c r="EU13" i="6"/>
  <c r="EV13" i="6"/>
  <c r="EW13" i="6"/>
  <c r="EM14" i="6"/>
  <c r="EN14" i="6"/>
  <c r="EO14" i="6"/>
  <c r="EP14" i="6"/>
  <c r="EQ14" i="6"/>
  <c r="ER14" i="6"/>
  <c r="ES14" i="6"/>
  <c r="ET14" i="6"/>
  <c r="EU14" i="6"/>
  <c r="EV14" i="6"/>
  <c r="EW14" i="6"/>
  <c r="EL15" i="6"/>
  <c r="EM15" i="6"/>
  <c r="EN15" i="6"/>
  <c r="EO15" i="6"/>
  <c r="EP15" i="6"/>
  <c r="EQ15" i="6"/>
  <c r="ER15" i="6"/>
  <c r="ES15" i="6"/>
  <c r="ET15" i="6"/>
  <c r="EU15" i="6"/>
  <c r="EV15" i="6"/>
  <c r="EW15" i="6"/>
  <c r="EK16" i="6"/>
  <c r="EL16" i="6"/>
  <c r="EM16" i="6"/>
  <c r="EN16" i="6"/>
  <c r="EO16" i="6"/>
  <c r="EP16" i="6"/>
  <c r="EQ16" i="6"/>
  <c r="ER16" i="6"/>
  <c r="ES16" i="6"/>
  <c r="ET16" i="6"/>
  <c r="EU16" i="6"/>
  <c r="EV16" i="6"/>
  <c r="EW16" i="6"/>
  <c r="EJ17" i="6"/>
  <c r="EK17" i="6"/>
  <c r="EL17" i="6"/>
  <c r="EM17" i="6"/>
  <c r="EN17" i="6"/>
  <c r="EO17" i="6"/>
  <c r="EP17" i="6"/>
  <c r="EQ17" i="6"/>
  <c r="ER17" i="6"/>
  <c r="ES17" i="6"/>
  <c r="ET17" i="6"/>
  <c r="EU17" i="6"/>
  <c r="EV17" i="6"/>
  <c r="EW17" i="6"/>
  <c r="EI18" i="6"/>
  <c r="EJ18" i="6"/>
  <c r="EK18" i="6"/>
  <c r="EL18" i="6"/>
  <c r="EM18" i="6"/>
  <c r="EN18" i="6"/>
  <c r="EO18" i="6"/>
  <c r="EP18" i="6"/>
  <c r="EQ18" i="6"/>
  <c r="ER18" i="6"/>
  <c r="ES18" i="6"/>
  <c r="ET18" i="6"/>
  <c r="EU18" i="6"/>
  <c r="EV18" i="6"/>
  <c r="EW18" i="6"/>
  <c r="EH19" i="6"/>
  <c r="EI19" i="6"/>
  <c r="EJ19" i="6"/>
  <c r="EK19" i="6"/>
  <c r="EL19" i="6"/>
  <c r="EM19" i="6"/>
  <c r="EN19" i="6"/>
  <c r="EO19" i="6"/>
  <c r="EP19" i="6"/>
  <c r="EQ19" i="6"/>
  <c r="ER19" i="6"/>
  <c r="ES19" i="6"/>
  <c r="ET19" i="6"/>
  <c r="EU19" i="6"/>
  <c r="EV19" i="6"/>
  <c r="EW19" i="6"/>
  <c r="EG20" i="6"/>
  <c r="EH20" i="6"/>
  <c r="EI20" i="6"/>
  <c r="EJ20" i="6"/>
  <c r="EK20" i="6"/>
  <c r="EL20" i="6"/>
  <c r="EM20" i="6"/>
  <c r="EN20" i="6"/>
  <c r="EO20" i="6"/>
  <c r="EP20" i="6"/>
  <c r="EQ20" i="6"/>
  <c r="ER20" i="6"/>
  <c r="ES20" i="6"/>
  <c r="ET20" i="6"/>
  <c r="EU20" i="6"/>
  <c r="EV20" i="6"/>
  <c r="EW20" i="6"/>
  <c r="EF21" i="6"/>
  <c r="EG21" i="6"/>
  <c r="EH21" i="6"/>
  <c r="EI21" i="6"/>
  <c r="EJ21" i="6"/>
  <c r="EK21" i="6"/>
  <c r="EL21" i="6"/>
  <c r="EM21" i="6"/>
  <c r="EN21" i="6"/>
  <c r="EO21" i="6"/>
  <c r="EP21" i="6"/>
  <c r="EQ21" i="6"/>
  <c r="ER21" i="6"/>
  <c r="ES21" i="6"/>
  <c r="ET21" i="6"/>
  <c r="EU21" i="6"/>
  <c r="EV21" i="6"/>
  <c r="EW21" i="6"/>
  <c r="EE22" i="6"/>
  <c r="EF22" i="6"/>
  <c r="EG22" i="6"/>
  <c r="EH22" i="6"/>
  <c r="EI22" i="6"/>
  <c r="EJ22" i="6"/>
  <c r="EK22" i="6"/>
  <c r="EL22" i="6"/>
  <c r="EM22" i="6"/>
  <c r="EN22" i="6"/>
  <c r="EO22" i="6"/>
  <c r="EP22" i="6"/>
  <c r="EQ22" i="6"/>
  <c r="ER22" i="6"/>
  <c r="ES22" i="6"/>
  <c r="ET22" i="6"/>
  <c r="EU22" i="6"/>
  <c r="EV22" i="6"/>
  <c r="EW22" i="6"/>
  <c r="ED23" i="6"/>
  <c r="EE23" i="6"/>
  <c r="EF23" i="6"/>
  <c r="EG23" i="6"/>
  <c r="EH23" i="6"/>
  <c r="EI23" i="6"/>
  <c r="EJ23" i="6"/>
  <c r="EK23" i="6"/>
  <c r="EL23" i="6"/>
  <c r="EM23" i="6"/>
  <c r="EN23" i="6"/>
  <c r="EO23" i="6"/>
  <c r="EP23" i="6"/>
  <c r="EQ23" i="6"/>
  <c r="ER23" i="6"/>
  <c r="ES23" i="6"/>
  <c r="ET23" i="6"/>
  <c r="EU23" i="6"/>
  <c r="EV23" i="6"/>
  <c r="EW23" i="6"/>
  <c r="EC24" i="6"/>
  <c r="ED24" i="6"/>
  <c r="EE24" i="6"/>
  <c r="EF24" i="6"/>
  <c r="EG24" i="6"/>
  <c r="EH24" i="6"/>
  <c r="EI24" i="6"/>
  <c r="EJ24" i="6"/>
  <c r="EK24" i="6"/>
  <c r="EL24" i="6"/>
  <c r="EM24" i="6"/>
  <c r="EN24" i="6"/>
  <c r="EO24" i="6"/>
  <c r="EP24" i="6"/>
  <c r="EQ24" i="6"/>
  <c r="ER24" i="6"/>
  <c r="ES24" i="6"/>
  <c r="ET24" i="6"/>
  <c r="EU24" i="6"/>
  <c r="EV24" i="6"/>
  <c r="EW24" i="6"/>
  <c r="EB25" i="6"/>
  <c r="EC25" i="6"/>
  <c r="ED25" i="6"/>
  <c r="EE25" i="6"/>
  <c r="EF25" i="6"/>
  <c r="EG25" i="6"/>
  <c r="EH25" i="6"/>
  <c r="EI25" i="6"/>
  <c r="EJ25" i="6"/>
  <c r="EK25" i="6"/>
  <c r="EL25" i="6"/>
  <c r="EM25" i="6"/>
  <c r="EN25" i="6"/>
  <c r="EO25" i="6"/>
  <c r="EP25" i="6"/>
  <c r="EQ25" i="6"/>
  <c r="ER25" i="6"/>
  <c r="ES25" i="6"/>
  <c r="ET25" i="6"/>
  <c r="EU25" i="6"/>
  <c r="EV25" i="6"/>
  <c r="EW25" i="6"/>
  <c r="EA26" i="6"/>
  <c r="EB26" i="6"/>
  <c r="EC26" i="6"/>
  <c r="ED26" i="6"/>
  <c r="EE26" i="6"/>
  <c r="EF26" i="6"/>
  <c r="EG26" i="6"/>
  <c r="EH26" i="6"/>
  <c r="EI26" i="6"/>
  <c r="EJ26" i="6"/>
  <c r="EK26" i="6"/>
  <c r="EL26" i="6"/>
  <c r="EM26" i="6"/>
  <c r="EN26" i="6"/>
  <c r="EO26" i="6"/>
  <c r="EP26" i="6"/>
  <c r="EQ26" i="6"/>
  <c r="ER26" i="6"/>
  <c r="ES26" i="6"/>
  <c r="ET26" i="6"/>
  <c r="EU26" i="6"/>
  <c r="EV26" i="6"/>
  <c r="EW26" i="6"/>
  <c r="DW3" i="6"/>
  <c r="DT4" i="6"/>
  <c r="DT5" i="6"/>
  <c r="DT6" i="6"/>
  <c r="DT7" i="6"/>
  <c r="DT8" i="6"/>
  <c r="DT9" i="6"/>
  <c r="DT10" i="6"/>
  <c r="DT11" i="6"/>
  <c r="DT12" i="6"/>
  <c r="DT13" i="6"/>
  <c r="DT14" i="6"/>
  <c r="DT15" i="6"/>
  <c r="DT16" i="6"/>
  <c r="DT17" i="6"/>
  <c r="DT18" i="6"/>
  <c r="DT19" i="6"/>
  <c r="DT20" i="6"/>
  <c r="DT21" i="6"/>
  <c r="DT22" i="6"/>
  <c r="DT23" i="6"/>
  <c r="DT24" i="6"/>
  <c r="DT25" i="6"/>
  <c r="DT26" i="6"/>
  <c r="DT3" i="6"/>
  <c r="DS4" i="6"/>
  <c r="DS5" i="6"/>
  <c r="DS6" i="6"/>
  <c r="DS7" i="6"/>
  <c r="DS8" i="6"/>
  <c r="DS9" i="6"/>
  <c r="DS10" i="6"/>
  <c r="DS11" i="6"/>
  <c r="DS12" i="6"/>
  <c r="DS13" i="6"/>
  <c r="DS14" i="6"/>
  <c r="DS15" i="6"/>
  <c r="DS16" i="6"/>
  <c r="DS17" i="6"/>
  <c r="DS18" i="6"/>
  <c r="DS19" i="6"/>
  <c r="DS20" i="6"/>
  <c r="DS21" i="6"/>
  <c r="DS22" i="6"/>
  <c r="DS23" i="6"/>
  <c r="DS24" i="6"/>
  <c r="DS25" i="6"/>
  <c r="DS26" i="6"/>
  <c r="DS3" i="6"/>
  <c r="DW2" i="6"/>
  <c r="EA35" i="6"/>
  <c r="DZ36" i="6"/>
  <c r="DE35" i="6"/>
  <c r="DD35" i="6"/>
  <c r="DF33" i="6"/>
  <c r="DE32" i="6"/>
  <c r="DF32" i="6"/>
  <c r="DG32" i="6"/>
  <c r="DH32" i="6"/>
  <c r="DH33" i="6" s="1"/>
  <c r="DI32" i="6"/>
  <c r="DJ32" i="6"/>
  <c r="DJ33" i="6" s="1"/>
  <c r="DK32" i="6"/>
  <c r="DL32" i="6"/>
  <c r="DM32" i="6"/>
  <c r="DN32" i="6"/>
  <c r="DD32" i="6"/>
  <c r="DI33" i="6"/>
  <c r="S32" i="6"/>
  <c r="Q32" i="6"/>
  <c r="DN4" i="6"/>
  <c r="DM5" i="6"/>
  <c r="DN5" i="6"/>
  <c r="DL6" i="6"/>
  <c r="DM6" i="6"/>
  <c r="DN6" i="6"/>
  <c r="DK7" i="6"/>
  <c r="DL7" i="6"/>
  <c r="DM7" i="6"/>
  <c r="DN7" i="6"/>
  <c r="DJ8" i="6"/>
  <c r="DK8" i="6"/>
  <c r="DL8" i="6"/>
  <c r="DM8" i="6"/>
  <c r="DN8" i="6"/>
  <c r="DI9" i="6"/>
  <c r="DJ9" i="6"/>
  <c r="DK9" i="6"/>
  <c r="DL9" i="6"/>
  <c r="DM9" i="6"/>
  <c r="DN9" i="6"/>
  <c r="DH10" i="6"/>
  <c r="DI10" i="6"/>
  <c r="DJ10" i="6"/>
  <c r="DK10" i="6"/>
  <c r="DL10" i="6"/>
  <c r="DM10" i="6"/>
  <c r="DN10" i="6"/>
  <c r="DG11" i="6"/>
  <c r="DH11" i="6"/>
  <c r="DI11" i="6"/>
  <c r="DJ11" i="6"/>
  <c r="DK11" i="6"/>
  <c r="DL11" i="6"/>
  <c r="DM11" i="6"/>
  <c r="DN11" i="6"/>
  <c r="DF12" i="6"/>
  <c r="DG12" i="6"/>
  <c r="DH12" i="6"/>
  <c r="DI12" i="6"/>
  <c r="DJ12" i="6"/>
  <c r="DK12" i="6"/>
  <c r="DL12" i="6"/>
  <c r="DM12" i="6"/>
  <c r="DN12" i="6"/>
  <c r="DE13" i="6"/>
  <c r="DF13" i="6"/>
  <c r="DG13" i="6"/>
  <c r="DH13" i="6"/>
  <c r="DI13" i="6"/>
  <c r="DJ13" i="6"/>
  <c r="DK13" i="6"/>
  <c r="DL13" i="6"/>
  <c r="DM13" i="6"/>
  <c r="DN13" i="6"/>
  <c r="DE14" i="6"/>
  <c r="DF14" i="6"/>
  <c r="DG14" i="6"/>
  <c r="DH14" i="6"/>
  <c r="DI14" i="6"/>
  <c r="DJ14" i="6"/>
  <c r="DK14" i="6"/>
  <c r="DL14" i="6"/>
  <c r="DM14" i="6"/>
  <c r="DN14" i="6"/>
  <c r="DE15" i="6"/>
  <c r="DF15" i="6"/>
  <c r="DG15" i="6"/>
  <c r="DH15" i="6"/>
  <c r="DI15" i="6"/>
  <c r="DJ15" i="6"/>
  <c r="DK15" i="6"/>
  <c r="DL15" i="6"/>
  <c r="DM15" i="6"/>
  <c r="DN15" i="6"/>
  <c r="DE16" i="6"/>
  <c r="DF16" i="6"/>
  <c r="DG16" i="6"/>
  <c r="DH16" i="6"/>
  <c r="DI16" i="6"/>
  <c r="DJ16" i="6"/>
  <c r="DK16" i="6"/>
  <c r="DL16" i="6"/>
  <c r="DM16" i="6"/>
  <c r="DN16" i="6"/>
  <c r="DE17" i="6"/>
  <c r="DF17" i="6"/>
  <c r="DG17" i="6"/>
  <c r="DH17" i="6"/>
  <c r="DI17" i="6"/>
  <c r="DJ17" i="6"/>
  <c r="DK17" i="6"/>
  <c r="DL17" i="6"/>
  <c r="DM17" i="6"/>
  <c r="DN17" i="6"/>
  <c r="DE18" i="6"/>
  <c r="DF18" i="6"/>
  <c r="DG18" i="6"/>
  <c r="DH18" i="6"/>
  <c r="DI18" i="6"/>
  <c r="DJ18" i="6"/>
  <c r="DK18" i="6"/>
  <c r="DL18" i="6"/>
  <c r="DM18" i="6"/>
  <c r="DN18" i="6"/>
  <c r="DD14" i="6"/>
  <c r="DD15" i="6"/>
  <c r="DD16" i="6"/>
  <c r="DD17" i="6"/>
  <c r="DD18" i="6"/>
  <c r="CW7" i="6"/>
  <c r="CW4" i="6"/>
  <c r="CX4" i="6" s="1"/>
  <c r="CW5" i="6"/>
  <c r="CW6" i="6"/>
  <c r="CX6" i="6" s="1"/>
  <c r="CX7" i="6"/>
  <c r="CW8" i="6"/>
  <c r="CX8" i="6" s="1"/>
  <c r="CW10" i="6"/>
  <c r="CW11" i="6"/>
  <c r="CW12" i="6"/>
  <c r="CW13" i="6"/>
  <c r="CW3" i="6"/>
  <c r="CX3" i="6" s="1"/>
  <c r="DA2" i="6"/>
  <c r="CW9" i="6" s="1"/>
  <c r="CX9" i="6" s="1"/>
  <c r="CK11" i="6"/>
  <c r="DK33" i="6"/>
  <c r="DG33" i="6"/>
  <c r="DE36" i="6"/>
  <c r="DD36" i="6"/>
  <c r="DN26" i="6"/>
  <c r="DM26" i="6"/>
  <c r="DL26" i="6"/>
  <c r="DK26" i="6"/>
  <c r="DJ26" i="6"/>
  <c r="DI26" i="6"/>
  <c r="DH26" i="6"/>
  <c r="DG26" i="6"/>
  <c r="DF26" i="6"/>
  <c r="DE26" i="6"/>
  <c r="DD26" i="6"/>
  <c r="DN25" i="6"/>
  <c r="DM25" i="6"/>
  <c r="DL25" i="6"/>
  <c r="DK25" i="6"/>
  <c r="DJ25" i="6"/>
  <c r="DI25" i="6"/>
  <c r="DH25" i="6"/>
  <c r="DG25" i="6"/>
  <c r="DF25" i="6"/>
  <c r="DE25" i="6"/>
  <c r="DD25" i="6"/>
  <c r="DN24" i="6"/>
  <c r="DM24" i="6"/>
  <c r="DL24" i="6"/>
  <c r="DK24" i="6"/>
  <c r="DJ24" i="6"/>
  <c r="DI24" i="6"/>
  <c r="DH24" i="6"/>
  <c r="DG24" i="6"/>
  <c r="DF24" i="6"/>
  <c r="DE24" i="6"/>
  <c r="DD24" i="6"/>
  <c r="CX13" i="6"/>
  <c r="CX12" i="6"/>
  <c r="CX11" i="6"/>
  <c r="CX10" i="6"/>
  <c r="CX5" i="6"/>
  <c r="CG32" i="6"/>
  <c r="CH32" i="6"/>
  <c r="CI32" i="6"/>
  <c r="CI33" i="6" s="1"/>
  <c r="CJ32" i="6"/>
  <c r="CJ33" i="6" s="1"/>
  <c r="CK32" i="6"/>
  <c r="CK33" i="6" s="1"/>
  <c r="CL32" i="6"/>
  <c r="CL33" i="6" s="1"/>
  <c r="CM32" i="6"/>
  <c r="CN32" i="6"/>
  <c r="CO32" i="6"/>
  <c r="CO33" i="6" s="1"/>
  <c r="CP32" i="6"/>
  <c r="CP33" i="6" s="1"/>
  <c r="CQ32" i="6"/>
  <c r="CQ33" i="6" s="1"/>
  <c r="CF32" i="6"/>
  <c r="CQ4" i="6"/>
  <c r="CP5" i="6"/>
  <c r="CQ5" i="6"/>
  <c r="CO6" i="6"/>
  <c r="CP6" i="6"/>
  <c r="CQ6" i="6"/>
  <c r="CN7" i="6"/>
  <c r="CO7" i="6"/>
  <c r="CP7" i="6"/>
  <c r="CQ7" i="6"/>
  <c r="CM8" i="6"/>
  <c r="CN8" i="6"/>
  <c r="CO8" i="6"/>
  <c r="CP8" i="6"/>
  <c r="CQ8" i="6"/>
  <c r="CL9" i="6"/>
  <c r="CM9" i="6"/>
  <c r="CN9" i="6"/>
  <c r="CO9" i="6"/>
  <c r="CP9" i="6"/>
  <c r="CQ9" i="6"/>
  <c r="CK10" i="6"/>
  <c r="CL10" i="6"/>
  <c r="CM10" i="6"/>
  <c r="CN10" i="6"/>
  <c r="CO10" i="6"/>
  <c r="CP10" i="6"/>
  <c r="CQ10" i="6"/>
  <c r="CJ11" i="6"/>
  <c r="CL11" i="6"/>
  <c r="CM11" i="6"/>
  <c r="CN11" i="6"/>
  <c r="CO11" i="6"/>
  <c r="CP11" i="6"/>
  <c r="CQ11" i="6"/>
  <c r="CI12" i="6"/>
  <c r="CJ12" i="6"/>
  <c r="CK12" i="6"/>
  <c r="CL12" i="6"/>
  <c r="CM12" i="6"/>
  <c r="CN12" i="6"/>
  <c r="CO12" i="6"/>
  <c r="CP12" i="6"/>
  <c r="CQ12" i="6"/>
  <c r="CH13" i="6"/>
  <c r="CI13" i="6"/>
  <c r="CJ13" i="6"/>
  <c r="CK13" i="6"/>
  <c r="CL13" i="6"/>
  <c r="CM13" i="6"/>
  <c r="CN13" i="6"/>
  <c r="CO13" i="6"/>
  <c r="CP13" i="6"/>
  <c r="CQ13" i="6"/>
  <c r="CG14" i="6"/>
  <c r="CH14" i="6"/>
  <c r="CI14" i="6"/>
  <c r="CJ14" i="6"/>
  <c r="CK14" i="6"/>
  <c r="CL14" i="6"/>
  <c r="CM14" i="6"/>
  <c r="CN14" i="6"/>
  <c r="CO14" i="6"/>
  <c r="CP14" i="6"/>
  <c r="CQ14" i="6"/>
  <c r="CG15" i="6"/>
  <c r="CH15" i="6"/>
  <c r="CI15" i="6"/>
  <c r="CJ15" i="6"/>
  <c r="CK15" i="6"/>
  <c r="CL15" i="6"/>
  <c r="CM15" i="6"/>
  <c r="CN15" i="6"/>
  <c r="CO15" i="6"/>
  <c r="CP15" i="6"/>
  <c r="CQ15" i="6"/>
  <c r="CG16" i="6"/>
  <c r="CH16" i="6"/>
  <c r="CI16" i="6"/>
  <c r="CJ16" i="6"/>
  <c r="CK16" i="6"/>
  <c r="CL16" i="6"/>
  <c r="CM16" i="6"/>
  <c r="CN16" i="6"/>
  <c r="CO16" i="6"/>
  <c r="CP16" i="6"/>
  <c r="CQ16" i="6"/>
  <c r="CG17" i="6"/>
  <c r="CH17" i="6"/>
  <c r="CI17" i="6"/>
  <c r="CJ17" i="6"/>
  <c r="CK17" i="6"/>
  <c r="CL17" i="6"/>
  <c r="CM17" i="6"/>
  <c r="CN17" i="6"/>
  <c r="CO17" i="6"/>
  <c r="CP17" i="6"/>
  <c r="CQ17" i="6"/>
  <c r="CG18" i="6"/>
  <c r="CH18" i="6"/>
  <c r="CI18" i="6"/>
  <c r="CJ18" i="6"/>
  <c r="CK18" i="6"/>
  <c r="CL18" i="6"/>
  <c r="CM18" i="6"/>
  <c r="CN18" i="6"/>
  <c r="CO18" i="6"/>
  <c r="CP18" i="6"/>
  <c r="CQ18" i="6"/>
  <c r="CG19" i="6"/>
  <c r="CH19" i="6"/>
  <c r="CI19" i="6"/>
  <c r="CJ19" i="6"/>
  <c r="CK19" i="6"/>
  <c r="CL19" i="6"/>
  <c r="CM19" i="6"/>
  <c r="CN19" i="6"/>
  <c r="CO19" i="6"/>
  <c r="CP19" i="6"/>
  <c r="CQ19" i="6"/>
  <c r="CG20" i="6"/>
  <c r="CH20" i="6"/>
  <c r="CI20" i="6"/>
  <c r="CJ20" i="6"/>
  <c r="CK20" i="6"/>
  <c r="CL20" i="6"/>
  <c r="CM20" i="6"/>
  <c r="CN20" i="6"/>
  <c r="CO20" i="6"/>
  <c r="CP20" i="6"/>
  <c r="CQ20" i="6"/>
  <c r="CG21" i="6"/>
  <c r="CH21" i="6"/>
  <c r="CI21" i="6"/>
  <c r="CJ21" i="6"/>
  <c r="CK21" i="6"/>
  <c r="CL21" i="6"/>
  <c r="CM21" i="6"/>
  <c r="CN21" i="6"/>
  <c r="CO21" i="6"/>
  <c r="CP21" i="6"/>
  <c r="CQ21" i="6"/>
  <c r="CG22" i="6"/>
  <c r="CH22" i="6"/>
  <c r="CI22" i="6"/>
  <c r="CJ22" i="6"/>
  <c r="CK22" i="6"/>
  <c r="CL22" i="6"/>
  <c r="CM22" i="6"/>
  <c r="CN22" i="6"/>
  <c r="CO22" i="6"/>
  <c r="CP22" i="6"/>
  <c r="CQ22" i="6"/>
  <c r="CG23" i="6"/>
  <c r="CH23" i="6"/>
  <c r="CI23" i="6"/>
  <c r="CJ23" i="6"/>
  <c r="CK23" i="6"/>
  <c r="CL23" i="6"/>
  <c r="CM23" i="6"/>
  <c r="CN23" i="6"/>
  <c r="CO23" i="6"/>
  <c r="CP23" i="6"/>
  <c r="CQ23" i="6"/>
  <c r="CG24" i="6"/>
  <c r="CH24" i="6"/>
  <c r="CI24" i="6"/>
  <c r="CJ24" i="6"/>
  <c r="CK24" i="6"/>
  <c r="CL24" i="6"/>
  <c r="CM24" i="6"/>
  <c r="CN24" i="6"/>
  <c r="CO24" i="6"/>
  <c r="CP24" i="6"/>
  <c r="CQ24" i="6"/>
  <c r="CG25" i="6"/>
  <c r="CH25" i="6"/>
  <c r="CI25" i="6"/>
  <c r="CJ25" i="6"/>
  <c r="CK25" i="6"/>
  <c r="CL25" i="6"/>
  <c r="CM25" i="6"/>
  <c r="CN25" i="6"/>
  <c r="CO25" i="6"/>
  <c r="CP25" i="6"/>
  <c r="CQ25" i="6"/>
  <c r="CG26" i="6"/>
  <c r="CH26" i="6"/>
  <c r="CI26" i="6"/>
  <c r="CJ26" i="6"/>
  <c r="CK26" i="6"/>
  <c r="CL26" i="6"/>
  <c r="CM26" i="6"/>
  <c r="CN26" i="6"/>
  <c r="CO26" i="6"/>
  <c r="CP26" i="6"/>
  <c r="CQ26" i="6"/>
  <c r="CF15" i="6"/>
  <c r="CF16" i="6"/>
  <c r="CF17" i="6"/>
  <c r="CF18" i="6"/>
  <c r="CF19" i="6"/>
  <c r="CF20" i="6"/>
  <c r="CF21" i="6"/>
  <c r="CF22" i="6"/>
  <c r="CF23" i="6"/>
  <c r="CF24" i="6"/>
  <c r="CF25" i="6"/>
  <c r="CF26" i="6"/>
  <c r="CC2" i="6"/>
  <c r="BY7" i="6" s="1"/>
  <c r="CN33" i="6"/>
  <c r="CM33" i="6"/>
  <c r="CH33" i="6"/>
  <c r="CG35" i="6"/>
  <c r="CG36" i="6" s="1"/>
  <c r="CF35" i="6"/>
  <c r="CF36" i="6" s="1"/>
  <c r="AZ32" i="6"/>
  <c r="AZ33" i="6" s="1"/>
  <c r="BA32" i="6"/>
  <c r="BA33" i="6" s="1"/>
  <c r="BB32" i="6"/>
  <c r="BB33" i="6" s="1"/>
  <c r="BC32" i="6"/>
  <c r="BC33" i="6" s="1"/>
  <c r="BD32" i="6"/>
  <c r="BD33" i="6" s="1"/>
  <c r="BE32" i="6"/>
  <c r="BE33" i="6" s="1"/>
  <c r="BF32" i="6"/>
  <c r="BF33" i="6" s="1"/>
  <c r="BG32" i="6"/>
  <c r="BG33" i="6" s="1"/>
  <c r="BH32" i="6"/>
  <c r="BH33" i="6" s="1"/>
  <c r="BI32" i="6"/>
  <c r="BI33" i="6" s="1"/>
  <c r="BJ32" i="6"/>
  <c r="BJ33" i="6" s="1"/>
  <c r="BK32" i="6"/>
  <c r="BK33" i="6" s="1"/>
  <c r="BL32" i="6"/>
  <c r="BL33" i="6" s="1"/>
  <c r="BM32" i="6"/>
  <c r="BM33" i="6" s="1"/>
  <c r="BN32" i="6"/>
  <c r="BN33" i="6" s="1"/>
  <c r="BO32" i="6"/>
  <c r="BO33" i="6" s="1"/>
  <c r="BP32" i="6"/>
  <c r="BP33" i="6" s="1"/>
  <c r="BQ32" i="6"/>
  <c r="BQ33" i="6" s="1"/>
  <c r="BR32" i="6"/>
  <c r="BR33" i="6" s="1"/>
  <c r="BS32" i="6"/>
  <c r="BS33" i="6" s="1"/>
  <c r="BT32" i="6"/>
  <c r="BT33" i="6" s="1"/>
  <c r="AY32" i="6"/>
  <c r="AY33" i="6" s="1"/>
  <c r="BT4" i="6"/>
  <c r="BS5" i="6"/>
  <c r="BT5" i="6"/>
  <c r="BR6" i="6"/>
  <c r="BS6" i="6"/>
  <c r="BT6" i="6"/>
  <c r="BQ7" i="6"/>
  <c r="BR7" i="6"/>
  <c r="BS7" i="6"/>
  <c r="BT7" i="6"/>
  <c r="BP8" i="6"/>
  <c r="BQ8" i="6"/>
  <c r="BR8" i="6"/>
  <c r="BS8" i="6"/>
  <c r="BT8" i="6"/>
  <c r="BO9" i="6"/>
  <c r="BP9" i="6"/>
  <c r="BQ9" i="6"/>
  <c r="BR9" i="6"/>
  <c r="BS9" i="6"/>
  <c r="BT9" i="6"/>
  <c r="BN10" i="6"/>
  <c r="BO10" i="6"/>
  <c r="BP10" i="6"/>
  <c r="BQ10" i="6"/>
  <c r="BR10" i="6"/>
  <c r="BS10" i="6"/>
  <c r="BT10" i="6"/>
  <c r="BM11" i="6"/>
  <c r="BN11" i="6"/>
  <c r="BO11" i="6"/>
  <c r="BP11" i="6"/>
  <c r="BQ11" i="6"/>
  <c r="BR11" i="6"/>
  <c r="BS11" i="6"/>
  <c r="BT11" i="6"/>
  <c r="BL12" i="6"/>
  <c r="BM12" i="6"/>
  <c r="BN12" i="6"/>
  <c r="BO12" i="6"/>
  <c r="BP12" i="6"/>
  <c r="BQ12" i="6"/>
  <c r="BR12" i="6"/>
  <c r="BS12" i="6"/>
  <c r="BT12" i="6"/>
  <c r="BK13" i="6"/>
  <c r="BL13" i="6"/>
  <c r="BM13" i="6"/>
  <c r="BN13" i="6"/>
  <c r="BO13" i="6"/>
  <c r="BP13" i="6"/>
  <c r="BQ13" i="6"/>
  <c r="BR13" i="6"/>
  <c r="BS13" i="6"/>
  <c r="BT13" i="6"/>
  <c r="BJ14" i="6"/>
  <c r="BK14" i="6"/>
  <c r="BL14" i="6"/>
  <c r="BM14" i="6"/>
  <c r="BN14" i="6"/>
  <c r="BO14" i="6"/>
  <c r="BP14" i="6"/>
  <c r="BQ14" i="6"/>
  <c r="BR14" i="6"/>
  <c r="BS14" i="6"/>
  <c r="BT14" i="6"/>
  <c r="BI15" i="6"/>
  <c r="BJ15" i="6"/>
  <c r="BK15" i="6"/>
  <c r="BL15" i="6"/>
  <c r="BM15" i="6"/>
  <c r="BN15" i="6"/>
  <c r="BO15" i="6"/>
  <c r="BP15" i="6"/>
  <c r="BQ15" i="6"/>
  <c r="BR15" i="6"/>
  <c r="BS15" i="6"/>
  <c r="BT15" i="6"/>
  <c r="BH16" i="6"/>
  <c r="BI16" i="6"/>
  <c r="BJ16" i="6"/>
  <c r="BK16" i="6"/>
  <c r="BL16" i="6"/>
  <c r="BM16" i="6"/>
  <c r="BN16" i="6"/>
  <c r="BO16" i="6"/>
  <c r="BP16" i="6"/>
  <c r="BQ16" i="6"/>
  <c r="BR16" i="6"/>
  <c r="BS16" i="6"/>
  <c r="BT16" i="6"/>
  <c r="BG17" i="6"/>
  <c r="BH17" i="6"/>
  <c r="BI17" i="6"/>
  <c r="BJ17" i="6"/>
  <c r="BK17" i="6"/>
  <c r="BL17" i="6"/>
  <c r="BM17" i="6"/>
  <c r="BN17" i="6"/>
  <c r="BO17" i="6"/>
  <c r="BP17" i="6"/>
  <c r="BQ17" i="6"/>
  <c r="BR17" i="6"/>
  <c r="BS17" i="6"/>
  <c r="BT17" i="6"/>
  <c r="BF18" i="6"/>
  <c r="BG18" i="6"/>
  <c r="BH18" i="6"/>
  <c r="BI18" i="6"/>
  <c r="BJ18" i="6"/>
  <c r="BK18" i="6"/>
  <c r="BL18" i="6"/>
  <c r="BM18" i="6"/>
  <c r="BN18" i="6"/>
  <c r="BO18" i="6"/>
  <c r="BP18" i="6"/>
  <c r="BQ18" i="6"/>
  <c r="BR18" i="6"/>
  <c r="BS18" i="6"/>
  <c r="BT18" i="6"/>
  <c r="BE19" i="6"/>
  <c r="BF19" i="6"/>
  <c r="BG19" i="6"/>
  <c r="BH19" i="6"/>
  <c r="BI19" i="6"/>
  <c r="BJ19" i="6"/>
  <c r="BK19" i="6"/>
  <c r="BL19" i="6"/>
  <c r="BM19" i="6"/>
  <c r="BN19" i="6"/>
  <c r="BO19" i="6"/>
  <c r="BP19" i="6"/>
  <c r="BQ19" i="6"/>
  <c r="BR19" i="6"/>
  <c r="BS19" i="6"/>
  <c r="BT19" i="6"/>
  <c r="BD20" i="6"/>
  <c r="BE20" i="6"/>
  <c r="BF20" i="6"/>
  <c r="BG20" i="6"/>
  <c r="BH20" i="6"/>
  <c r="BI20" i="6"/>
  <c r="BJ20" i="6"/>
  <c r="BK20" i="6"/>
  <c r="BL20" i="6"/>
  <c r="BM20" i="6"/>
  <c r="BN20" i="6"/>
  <c r="BO20" i="6"/>
  <c r="BP20" i="6"/>
  <c r="BQ20" i="6"/>
  <c r="BR20" i="6"/>
  <c r="BS20" i="6"/>
  <c r="BT20" i="6"/>
  <c r="BC21" i="6"/>
  <c r="BD21" i="6"/>
  <c r="BE21" i="6"/>
  <c r="BF21" i="6"/>
  <c r="BG21" i="6"/>
  <c r="BH21" i="6"/>
  <c r="BI21" i="6"/>
  <c r="BJ21" i="6"/>
  <c r="BK21" i="6"/>
  <c r="BL21" i="6"/>
  <c r="BM21" i="6"/>
  <c r="BN21" i="6"/>
  <c r="BO21" i="6"/>
  <c r="BP21" i="6"/>
  <c r="BQ21" i="6"/>
  <c r="BR21" i="6"/>
  <c r="BS21" i="6"/>
  <c r="BT21" i="6"/>
  <c r="BB22" i="6"/>
  <c r="BC22" i="6"/>
  <c r="BD22" i="6"/>
  <c r="BE22" i="6"/>
  <c r="BF22" i="6"/>
  <c r="BG22" i="6"/>
  <c r="BH22" i="6"/>
  <c r="BI22" i="6"/>
  <c r="BJ22" i="6"/>
  <c r="BK22" i="6"/>
  <c r="BL22" i="6"/>
  <c r="BM22" i="6"/>
  <c r="BN22" i="6"/>
  <c r="BO22" i="6"/>
  <c r="BP22" i="6"/>
  <c r="BQ22" i="6"/>
  <c r="BR22" i="6"/>
  <c r="BS22" i="6"/>
  <c r="BT22" i="6"/>
  <c r="BA23" i="6"/>
  <c r="BB23" i="6"/>
  <c r="BC23" i="6"/>
  <c r="BD23" i="6"/>
  <c r="BE23" i="6"/>
  <c r="BF23" i="6"/>
  <c r="BG23" i="6"/>
  <c r="BH23" i="6"/>
  <c r="BI23" i="6"/>
  <c r="BJ23" i="6"/>
  <c r="BK23" i="6"/>
  <c r="BL23" i="6"/>
  <c r="BM23" i="6"/>
  <c r="BN23" i="6"/>
  <c r="BO23" i="6"/>
  <c r="BP23" i="6"/>
  <c r="BQ23" i="6"/>
  <c r="BR23" i="6"/>
  <c r="BS23" i="6"/>
  <c r="BT23" i="6"/>
  <c r="AZ24" i="6"/>
  <c r="BA24" i="6"/>
  <c r="BB24" i="6"/>
  <c r="BC24" i="6"/>
  <c r="BD24" i="6"/>
  <c r="BE24" i="6"/>
  <c r="BF24" i="6"/>
  <c r="BG24" i="6"/>
  <c r="BH24" i="6"/>
  <c r="BI24" i="6"/>
  <c r="BJ24" i="6"/>
  <c r="BK24" i="6"/>
  <c r="BL24" i="6"/>
  <c r="BM24" i="6"/>
  <c r="BN24" i="6"/>
  <c r="BO24" i="6"/>
  <c r="BP24" i="6"/>
  <c r="BQ24" i="6"/>
  <c r="BR24" i="6"/>
  <c r="BS24" i="6"/>
  <c r="BT24" i="6"/>
  <c r="AZ25" i="6"/>
  <c r="BA25" i="6"/>
  <c r="BB25" i="6"/>
  <c r="BC25" i="6"/>
  <c r="BD25" i="6"/>
  <c r="BE25" i="6"/>
  <c r="BF25" i="6"/>
  <c r="BG25" i="6"/>
  <c r="BH25" i="6"/>
  <c r="BI25" i="6"/>
  <c r="BJ25" i="6"/>
  <c r="BK25" i="6"/>
  <c r="BL25" i="6"/>
  <c r="BM25" i="6"/>
  <c r="BN25" i="6"/>
  <c r="BO25" i="6"/>
  <c r="BP25" i="6"/>
  <c r="BQ25" i="6"/>
  <c r="BR25" i="6"/>
  <c r="BS25" i="6"/>
  <c r="BT25" i="6"/>
  <c r="AZ26" i="6"/>
  <c r="BA26" i="6"/>
  <c r="BB26" i="6"/>
  <c r="BC26" i="6"/>
  <c r="BD26" i="6"/>
  <c r="BE26" i="6"/>
  <c r="BF26" i="6"/>
  <c r="BG26" i="6"/>
  <c r="BH26" i="6"/>
  <c r="BI26" i="6"/>
  <c r="BJ26" i="6"/>
  <c r="BK26" i="6"/>
  <c r="BL26" i="6"/>
  <c r="BM26" i="6"/>
  <c r="BN26" i="6"/>
  <c r="BO26" i="6"/>
  <c r="BP26" i="6"/>
  <c r="BQ26" i="6"/>
  <c r="BR26" i="6"/>
  <c r="BS26" i="6"/>
  <c r="BT26" i="6"/>
  <c r="AY25" i="6"/>
  <c r="AY26" i="6"/>
  <c r="AV2" i="6"/>
  <c r="AR5" i="6" s="1"/>
  <c r="AS5" i="6" s="1"/>
  <c r="DL33" i="6" l="1"/>
  <c r="DN33" i="6"/>
  <c r="DM33" i="6"/>
  <c r="DA3" i="6"/>
  <c r="DE33" i="6"/>
  <c r="DD33" i="6"/>
  <c r="BY6" i="6"/>
  <c r="BZ6" i="6" s="1"/>
  <c r="BY12" i="6"/>
  <c r="BZ12" i="6" s="1"/>
  <c r="BY11" i="6"/>
  <c r="BY5" i="6"/>
  <c r="BZ5" i="6" s="1"/>
  <c r="BY10" i="6"/>
  <c r="BZ10" i="6" s="1"/>
  <c r="BY4" i="6"/>
  <c r="BZ4" i="6" s="1"/>
  <c r="BY3" i="6"/>
  <c r="BZ3" i="6" s="1"/>
  <c r="BY9" i="6"/>
  <c r="BZ9" i="6" s="1"/>
  <c r="BY14" i="6"/>
  <c r="BZ14" i="6" s="1"/>
  <c r="BY8" i="6"/>
  <c r="BZ8" i="6" s="1"/>
  <c r="BY13" i="6"/>
  <c r="BZ13" i="6" s="1"/>
  <c r="CG33" i="6"/>
  <c r="CF33" i="6"/>
  <c r="AR14" i="6"/>
  <c r="AS14" i="6" s="1"/>
  <c r="AR4" i="6"/>
  <c r="AS4" i="6" s="1"/>
  <c r="BZ7" i="6"/>
  <c r="AR20" i="6"/>
  <c r="AS20" i="6" s="1"/>
  <c r="AR3" i="6"/>
  <c r="AS3" i="6" s="1"/>
  <c r="AR16" i="6"/>
  <c r="AS16" i="6" s="1"/>
  <c r="BZ11" i="6"/>
  <c r="AR15" i="6"/>
  <c r="AS15" i="6" s="1"/>
  <c r="AR8" i="6"/>
  <c r="AS8" i="6" s="1"/>
  <c r="AY35" i="6"/>
  <c r="AY36" i="6" s="1"/>
  <c r="AR22" i="6"/>
  <c r="AS22" i="6" s="1"/>
  <c r="AR10" i="6"/>
  <c r="AS10" i="6" s="1"/>
  <c r="AR21" i="6"/>
  <c r="AS21" i="6" s="1"/>
  <c r="AR9" i="6"/>
  <c r="AS9" i="6" s="1"/>
  <c r="AR19" i="6"/>
  <c r="AS19" i="6" s="1"/>
  <c r="AR13" i="6"/>
  <c r="AS13" i="6" s="1"/>
  <c r="AR7" i="6"/>
  <c r="AS7" i="6" s="1"/>
  <c r="AR24" i="6"/>
  <c r="AS24" i="6" s="1"/>
  <c r="AR18" i="6"/>
  <c r="AS18" i="6" s="1"/>
  <c r="AR12" i="6"/>
  <c r="AS12" i="6" s="1"/>
  <c r="AR6" i="6"/>
  <c r="AS6" i="6" s="1"/>
  <c r="AR23" i="6"/>
  <c r="AS23" i="6" s="1"/>
  <c r="AR17" i="6"/>
  <c r="AS17" i="6" s="1"/>
  <c r="AR11" i="6"/>
  <c r="AS11" i="6" s="1"/>
  <c r="AZ35" i="6"/>
  <c r="AZ36" i="6" s="1"/>
  <c r="CC3" i="6" l="1"/>
  <c r="AV3" i="6"/>
  <c r="G205" i="4"/>
  <c r="C206" i="4"/>
  <c r="C203" i="4"/>
  <c r="E15" i="6" l="1"/>
  <c r="C7" i="6"/>
  <c r="C3" i="6"/>
  <c r="F15" i="6" l="1"/>
  <c r="G6" i="4"/>
  <c r="G5" i="4"/>
  <c r="C205" i="4"/>
  <c r="C207" i="4"/>
  <c r="C204" i="4"/>
  <c r="N2" i="6"/>
  <c r="J3" i="6" s="1"/>
  <c r="E19" i="6"/>
  <c r="C13" i="6"/>
  <c r="C12" i="6"/>
  <c r="C4" i="6"/>
  <c r="C5" i="6"/>
  <c r="C6" i="6"/>
  <c r="C9" i="6"/>
  <c r="G730" i="4"/>
  <c r="G3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4" i="4"/>
  <c r="G2" i="4"/>
  <c r="DD9" i="6"/>
  <c r="BC16" i="6"/>
  <c r="EC22" i="6"/>
  <c r="AZ11" i="6"/>
  <c r="DF3" i="6"/>
  <c r="EO5" i="6"/>
  <c r="CG6" i="6"/>
  <c r="BF3" i="6"/>
  <c r="AZ12" i="6"/>
  <c r="BD10" i="6"/>
  <c r="EB12" i="6"/>
  <c r="AZ3" i="6"/>
  <c r="BM6" i="6"/>
  <c r="EE3" i="6"/>
  <c r="EO10" i="6"/>
  <c r="BF10" i="6"/>
  <c r="AZ17" i="6"/>
  <c r="EB16" i="6"/>
  <c r="EH4" i="6"/>
  <c r="EI10" i="6"/>
  <c r="EQ8" i="6"/>
  <c r="DL5" i="6"/>
  <c r="DG9" i="6"/>
  <c r="BE13" i="6"/>
  <c r="DI8" i="6"/>
  <c r="EU3" i="6"/>
  <c r="EE9" i="6"/>
  <c r="DE10" i="6"/>
  <c r="BR4" i="6"/>
  <c r="BC14" i="6"/>
  <c r="EH6" i="6"/>
  <c r="DZ22" i="6"/>
  <c r="BF7" i="6"/>
  <c r="BK10" i="6"/>
  <c r="EA22" i="6"/>
  <c r="BF15" i="6"/>
  <c r="BS4" i="6"/>
  <c r="EE16" i="6"/>
  <c r="EN12" i="6"/>
  <c r="CJ7" i="6"/>
  <c r="BH15" i="6"/>
  <c r="BI10" i="6"/>
  <c r="DZ23" i="6"/>
  <c r="BF9" i="6"/>
  <c r="BG5" i="6"/>
  <c r="ED18" i="6"/>
  <c r="EK8" i="6"/>
  <c r="CN4" i="6"/>
  <c r="CJ5" i="6"/>
  <c r="CL7" i="6"/>
  <c r="CP4" i="6"/>
  <c r="DD13" i="6"/>
  <c r="EG12" i="6"/>
  <c r="EE14" i="6"/>
  <c r="CF8" i="6"/>
  <c r="BE11" i="6"/>
  <c r="EB10" i="6"/>
  <c r="BJ6" i="6"/>
  <c r="EC6" i="6"/>
  <c r="BB12" i="6"/>
  <c r="EA10" i="6"/>
  <c r="EH3" i="6"/>
  <c r="BC7" i="6"/>
  <c r="BL9" i="6"/>
  <c r="BO6" i="6"/>
  <c r="EE17" i="6"/>
  <c r="ED7" i="6"/>
  <c r="EL9" i="6"/>
  <c r="EO6" i="6"/>
  <c r="BD9" i="6"/>
  <c r="EF8" i="6"/>
  <c r="EA24" i="6"/>
  <c r="AY3" i="6"/>
  <c r="DM4" i="6"/>
  <c r="AZ8" i="6"/>
  <c r="AY12" i="6"/>
  <c r="ES3" i="6"/>
  <c r="BD19" i="6"/>
  <c r="ER4" i="6"/>
  <c r="EU4" i="6"/>
  <c r="CJ10" i="6"/>
  <c r="BH12" i="6"/>
  <c r="BI5" i="6"/>
  <c r="DH7" i="6"/>
  <c r="EB19" i="6"/>
  <c r="ES7" i="6"/>
  <c r="EK7" i="6"/>
  <c r="EH10" i="6"/>
  <c r="BA9" i="6"/>
  <c r="AZ15" i="6"/>
  <c r="BL8" i="6"/>
  <c r="CM6" i="6"/>
  <c r="CI7" i="6"/>
  <c r="EI14" i="6"/>
  <c r="DF8" i="6"/>
  <c r="BA4" i="6"/>
  <c r="EI3" i="6"/>
  <c r="BJ4" i="6"/>
  <c r="EM5" i="6"/>
  <c r="EM12" i="6"/>
  <c r="BC15" i="6"/>
  <c r="AY23" i="6"/>
  <c r="EP7" i="6"/>
  <c r="EL3" i="6"/>
  <c r="EC20" i="6"/>
  <c r="BJ12" i="6"/>
  <c r="EM6" i="6"/>
  <c r="EG18" i="6"/>
  <c r="BI11" i="6"/>
  <c r="DD7" i="6"/>
  <c r="EE8" i="6"/>
  <c r="EM10" i="6"/>
  <c r="CJ3" i="6"/>
  <c r="AZ10" i="6"/>
  <c r="EG3" i="6"/>
  <c r="AY19" i="6"/>
  <c r="CF5" i="6"/>
  <c r="EG15" i="6"/>
  <c r="AY20" i="6"/>
  <c r="EQ6" i="6"/>
  <c r="EG19" i="6"/>
  <c r="CI3" i="6"/>
  <c r="EB21" i="6"/>
  <c r="AZ13" i="6"/>
  <c r="AY16" i="6"/>
  <c r="EN8" i="6"/>
  <c r="DJ5" i="6"/>
  <c r="EN3" i="6"/>
  <c r="EK12" i="6"/>
  <c r="EB15" i="6"/>
  <c r="BB6" i="6"/>
  <c r="BB19" i="6"/>
  <c r="EN5" i="6"/>
  <c r="EM4" i="6"/>
  <c r="BK9" i="6"/>
  <c r="EM13" i="6"/>
  <c r="CH3" i="6"/>
  <c r="BL7" i="6"/>
  <c r="EK14" i="6"/>
  <c r="BD14" i="6"/>
  <c r="BB13" i="6"/>
  <c r="BI14" i="6"/>
  <c r="DF4" i="6"/>
  <c r="BJ13" i="6"/>
  <c r="BA18" i="6"/>
  <c r="BD5" i="6"/>
  <c r="EC5" i="6"/>
  <c r="BG3" i="6"/>
  <c r="EJ11" i="6"/>
  <c r="BG4" i="6"/>
  <c r="AZ23" i="6"/>
  <c r="BH4" i="6"/>
  <c r="EA3" i="6"/>
  <c r="BD18" i="6"/>
  <c r="EH15" i="6"/>
  <c r="EP4" i="6"/>
  <c r="EL11" i="6"/>
  <c r="DE9" i="6"/>
  <c r="EI8" i="6"/>
  <c r="DE5" i="6"/>
  <c r="BJ9" i="6"/>
  <c r="EB18" i="6"/>
  <c r="BD3" i="6"/>
  <c r="BC4" i="6"/>
  <c r="DE11" i="6"/>
  <c r="CO4" i="6"/>
  <c r="DG4" i="6"/>
  <c r="EO8" i="6"/>
  <c r="CM7" i="6"/>
  <c r="BI9" i="6"/>
  <c r="BC18" i="6"/>
  <c r="BK4" i="6"/>
  <c r="BE12" i="6"/>
  <c r="AY10" i="6"/>
  <c r="EF15" i="6"/>
  <c r="CN5" i="6"/>
  <c r="EB7" i="6"/>
  <c r="EV4" i="6"/>
  <c r="BD12" i="6"/>
  <c r="DN3" i="6"/>
  <c r="BD15" i="6"/>
  <c r="BC3" i="6"/>
  <c r="DZ4" i="6"/>
  <c r="EJ8" i="6"/>
  <c r="DZ20" i="6"/>
  <c r="AZ5" i="6"/>
  <c r="CG3" i="6"/>
  <c r="BC17" i="6"/>
  <c r="ED5" i="6"/>
  <c r="BK5" i="6"/>
  <c r="EH13" i="6"/>
  <c r="EF10" i="6"/>
  <c r="DD10" i="6"/>
  <c r="BN3" i="6"/>
  <c r="BH3" i="6"/>
  <c r="DZ9" i="6"/>
  <c r="DD12" i="6"/>
  <c r="CK5" i="6"/>
  <c r="EA5" i="6"/>
  <c r="DH4" i="6"/>
  <c r="EB11" i="6"/>
  <c r="EI17" i="6"/>
  <c r="BL5" i="6"/>
  <c r="DF7" i="6"/>
  <c r="BB15" i="6"/>
  <c r="CG5" i="6"/>
  <c r="EC21" i="6"/>
  <c r="DZ13" i="6"/>
  <c r="BF17" i="6"/>
  <c r="EE10" i="6"/>
  <c r="EB14" i="6"/>
  <c r="BN4" i="6"/>
  <c r="CK9" i="6"/>
  <c r="CL3" i="6"/>
  <c r="BA6" i="6"/>
  <c r="BA15" i="6"/>
  <c r="BH14" i="6"/>
  <c r="DZ24" i="6"/>
  <c r="AZ7" i="6"/>
  <c r="EF7" i="6"/>
  <c r="DJ6" i="6"/>
  <c r="BG16" i="6"/>
  <c r="BF14" i="6"/>
  <c r="BA19" i="6"/>
  <c r="BM10" i="6"/>
  <c r="CI4" i="6"/>
  <c r="CM3" i="6"/>
  <c r="BK8" i="6"/>
  <c r="EH17" i="6"/>
  <c r="AY9" i="6"/>
  <c r="EH16" i="6"/>
  <c r="ED17" i="6"/>
  <c r="EQ5" i="6"/>
  <c r="DZ19" i="6"/>
  <c r="EO4" i="6"/>
  <c r="BE6" i="6"/>
  <c r="BK12" i="6"/>
  <c r="CH8" i="6"/>
  <c r="CJ8" i="6"/>
  <c r="DG5" i="6"/>
  <c r="AZ18" i="6"/>
  <c r="EH14" i="6"/>
  <c r="CF11" i="6"/>
  <c r="EJ15" i="6"/>
  <c r="CJ4" i="6"/>
  <c r="EC9" i="6"/>
  <c r="EA23" i="6"/>
  <c r="BM3" i="6"/>
  <c r="BE8" i="6"/>
  <c r="CG11" i="6"/>
  <c r="EM8" i="6"/>
  <c r="BL4" i="6"/>
  <c r="CK4" i="6"/>
  <c r="EH9" i="6"/>
  <c r="EM7" i="6"/>
  <c r="BH6" i="6"/>
  <c r="EH18" i="6"/>
  <c r="ET5" i="6"/>
  <c r="EE4" i="6"/>
  <c r="CI8" i="6"/>
  <c r="BC8" i="6"/>
  <c r="CN6" i="6"/>
  <c r="EI15" i="6"/>
  <c r="EC3" i="6"/>
  <c r="DZ26" i="6"/>
  <c r="EC11" i="6"/>
  <c r="EJ5" i="6"/>
  <c r="EB5" i="6"/>
  <c r="DF11" i="6"/>
  <c r="EK9" i="6"/>
  <c r="ED9" i="6"/>
  <c r="BG15" i="6"/>
  <c r="AY11" i="6"/>
  <c r="BA22" i="6"/>
  <c r="DJ3" i="6"/>
  <c r="EF4" i="6"/>
  <c r="DH8" i="6"/>
  <c r="BE5" i="6"/>
  <c r="BE10" i="6"/>
  <c r="BO5" i="6"/>
  <c r="BB16" i="6"/>
  <c r="BG12" i="6"/>
  <c r="BP5" i="6"/>
  <c r="EH12" i="6"/>
  <c r="EJ7" i="6"/>
  <c r="EF12" i="6"/>
  <c r="EA14" i="6"/>
  <c r="BE3" i="6"/>
  <c r="EL4" i="6"/>
  <c r="BL11" i="6"/>
  <c r="DE6" i="6"/>
  <c r="BJ11" i="6"/>
  <c r="DZ7" i="6"/>
  <c r="DZ21" i="6"/>
  <c r="EA8" i="6"/>
  <c r="EA20" i="6"/>
  <c r="ED3" i="6"/>
  <c r="AZ16" i="6"/>
  <c r="CF12" i="6"/>
  <c r="EL13" i="6"/>
  <c r="BB3" i="6"/>
  <c r="DM3" i="6"/>
  <c r="DK5" i="6"/>
  <c r="DZ5" i="6"/>
  <c r="CI5" i="6"/>
  <c r="EH8" i="6"/>
  <c r="BF4" i="6"/>
  <c r="CM5" i="6"/>
  <c r="ER7" i="6"/>
  <c r="EG9" i="6"/>
  <c r="EC15" i="6"/>
  <c r="EE5" i="6"/>
  <c r="BC11" i="6"/>
  <c r="ED8" i="6"/>
  <c r="AY8" i="6"/>
  <c r="EL6" i="6"/>
  <c r="CF14" i="6"/>
  <c r="ED22" i="6"/>
  <c r="DD4" i="6"/>
  <c r="BC20" i="6"/>
  <c r="CG12" i="6"/>
  <c r="BH10" i="6"/>
  <c r="EC8" i="6"/>
  <c r="BC10" i="6"/>
  <c r="EQ9" i="6"/>
  <c r="EA11" i="6"/>
  <c r="BB20" i="6"/>
  <c r="AY7" i="6"/>
  <c r="BB21" i="6"/>
  <c r="DF5" i="6"/>
  <c r="EO9" i="6"/>
  <c r="EG13" i="6"/>
  <c r="BJ8" i="6"/>
  <c r="EP6" i="6"/>
  <c r="EC12" i="6"/>
  <c r="DG10" i="6"/>
  <c r="ER5" i="6"/>
  <c r="EM3" i="6"/>
  <c r="BM7" i="6"/>
  <c r="AY13" i="6"/>
  <c r="EB13" i="6"/>
  <c r="AZ6" i="6"/>
  <c r="CH11" i="6"/>
  <c r="BQ5" i="6"/>
  <c r="BE15" i="6"/>
  <c r="BP7" i="6"/>
  <c r="EP3" i="6"/>
  <c r="EK15" i="6"/>
  <c r="DE12" i="6"/>
  <c r="CJ9" i="6"/>
  <c r="BM5" i="6"/>
  <c r="BJ5" i="6"/>
  <c r="CO3" i="6"/>
  <c r="CK7" i="6"/>
  <c r="EG11" i="6"/>
  <c r="BI4" i="6"/>
  <c r="CG4" i="6"/>
  <c r="DZ11" i="6"/>
  <c r="EE7" i="6"/>
  <c r="EW3" i="6"/>
  <c r="EC23" i="6"/>
  <c r="EJ6" i="6"/>
  <c r="EP5" i="6"/>
  <c r="CO5" i="6"/>
  <c r="CG9" i="6"/>
  <c r="BC19" i="6"/>
  <c r="BO7" i="6"/>
  <c r="DZ16" i="6"/>
  <c r="BB10" i="6"/>
  <c r="BJ10" i="6"/>
  <c r="DD5" i="6"/>
  <c r="EN9" i="6"/>
  <c r="BD6" i="6"/>
  <c r="BC13" i="6"/>
  <c r="DZ12" i="6"/>
  <c r="EF13" i="6"/>
  <c r="EI13" i="6"/>
  <c r="BN6" i="6"/>
  <c r="CI11" i="6"/>
  <c r="BI8" i="6"/>
  <c r="EB20" i="6"/>
  <c r="DZ18" i="6"/>
  <c r="BH7" i="6"/>
  <c r="DH9" i="6"/>
  <c r="EJ9" i="6"/>
  <c r="AZ21" i="6"/>
  <c r="EB24" i="6"/>
  <c r="AY22" i="6"/>
  <c r="BK7" i="6"/>
  <c r="DG6" i="6"/>
  <c r="EK10" i="6"/>
  <c r="EQ3" i="6"/>
  <c r="DG7" i="6"/>
  <c r="BO4" i="6"/>
  <c r="BO3" i="6"/>
  <c r="EL14" i="6"/>
  <c r="EQ7" i="6"/>
  <c r="EL8" i="6"/>
  <c r="DE8" i="6"/>
  <c r="ED13" i="6"/>
  <c r="EE20" i="6"/>
  <c r="BF11" i="6"/>
  <c r="EO7" i="6"/>
  <c r="DZ8" i="6"/>
  <c r="BI6" i="6"/>
  <c r="CI10" i="6"/>
  <c r="EP8" i="6"/>
  <c r="BH13" i="6"/>
  <c r="BM9" i="6"/>
  <c r="CK3" i="6"/>
  <c r="DZ14" i="6"/>
  <c r="BD8" i="6"/>
  <c r="BD11" i="6"/>
  <c r="EK11" i="6"/>
  <c r="EE12" i="6"/>
  <c r="EB22" i="6"/>
  <c r="EI7" i="6"/>
  <c r="BG8" i="6"/>
  <c r="BF13" i="6"/>
  <c r="AY15" i="6"/>
  <c r="EA15" i="6"/>
  <c r="AZ20" i="6"/>
  <c r="AY24" i="6"/>
  <c r="DI3" i="6"/>
  <c r="EJ10" i="6"/>
  <c r="BL6" i="6"/>
  <c r="CL6" i="6"/>
  <c r="EF5" i="6"/>
  <c r="DH5" i="6"/>
  <c r="AZ19" i="6"/>
  <c r="EB23" i="6"/>
  <c r="EF18" i="6"/>
  <c r="EA18" i="6"/>
  <c r="ED19" i="6"/>
  <c r="EG8" i="6"/>
  <c r="CH9" i="6"/>
  <c r="ER8" i="6"/>
  <c r="EI11" i="6"/>
  <c r="EF3" i="6"/>
  <c r="BE7" i="6"/>
  <c r="BA8" i="6"/>
  <c r="BG6" i="6"/>
  <c r="CI6" i="6"/>
  <c r="EF16" i="6"/>
  <c r="CJ6" i="6"/>
  <c r="BE4" i="6"/>
  <c r="CF7" i="6"/>
  <c r="CP3" i="6"/>
  <c r="BJ7" i="6"/>
  <c r="BG9" i="6"/>
  <c r="EC13" i="6"/>
  <c r="EI6" i="6"/>
  <c r="AY6" i="6"/>
  <c r="EA4" i="6"/>
  <c r="EF11" i="6"/>
  <c r="CK6" i="6"/>
  <c r="AY18" i="6"/>
  <c r="CH5" i="6"/>
  <c r="ET3" i="6"/>
  <c r="BC12" i="6"/>
  <c r="BA5" i="6"/>
  <c r="BB18" i="6"/>
  <c r="EL10" i="6"/>
  <c r="DI6" i="6"/>
  <c r="EN10" i="6"/>
  <c r="ED14" i="6"/>
  <c r="BP4" i="6"/>
  <c r="DK3" i="6"/>
  <c r="BD16" i="6"/>
  <c r="BO8" i="6"/>
  <c r="ED12" i="6"/>
  <c r="EB9" i="6"/>
  <c r="BI13" i="6"/>
  <c r="EG6" i="6"/>
  <c r="DI4" i="6"/>
  <c r="BF12" i="6"/>
  <c r="EQ4" i="6"/>
  <c r="EN7" i="6"/>
  <c r="EE19" i="6"/>
  <c r="BA21" i="6"/>
  <c r="BI12" i="6"/>
  <c r="EC19" i="6"/>
  <c r="BD17" i="6"/>
  <c r="BB4" i="6"/>
  <c r="ET6" i="6"/>
  <c r="EM9" i="6"/>
  <c r="BA12" i="6"/>
  <c r="BC6" i="6"/>
  <c r="BA14" i="6"/>
  <c r="DJ7" i="6"/>
  <c r="BN7" i="6"/>
  <c r="DZ3" i="6"/>
  <c r="AY21" i="6"/>
  <c r="BM4" i="6"/>
  <c r="EE13" i="6"/>
  <c r="ET4" i="6"/>
  <c r="DH6" i="6"/>
  <c r="DD11" i="6"/>
  <c r="DD6" i="6"/>
  <c r="EE6" i="6"/>
  <c r="DK4" i="6"/>
  <c r="ES6" i="6"/>
  <c r="EV3" i="6"/>
  <c r="BC9" i="6"/>
  <c r="BB8" i="6"/>
  <c r="CK8" i="6"/>
  <c r="DD3" i="6"/>
  <c r="ED10" i="6"/>
  <c r="EC17" i="6"/>
  <c r="EI12" i="6"/>
  <c r="CH10" i="6"/>
  <c r="BT3" i="6"/>
  <c r="DE7" i="6"/>
  <c r="DL3" i="6"/>
  <c r="BB9" i="6"/>
  <c r="CF10" i="6"/>
  <c r="EF9" i="6"/>
  <c r="DZ17" i="6"/>
  <c r="BQ4" i="6"/>
  <c r="CQ3" i="6"/>
  <c r="CG8" i="6"/>
  <c r="BH9" i="6"/>
  <c r="DL4" i="6"/>
  <c r="EF20" i="6"/>
  <c r="BE17" i="6"/>
  <c r="AY14" i="6"/>
  <c r="ED15" i="6"/>
  <c r="CM4" i="6"/>
  <c r="BK11" i="6"/>
  <c r="AZ22" i="6"/>
  <c r="EG17" i="6"/>
  <c r="BP3" i="6"/>
  <c r="BE16" i="6"/>
  <c r="BR5" i="6"/>
  <c r="DF6" i="6"/>
  <c r="BH11" i="6"/>
  <c r="EC14" i="6"/>
  <c r="EA17" i="6"/>
  <c r="EJ3" i="6"/>
  <c r="BP6" i="6"/>
  <c r="EA13" i="6"/>
  <c r="BA20" i="6"/>
  <c r="EL12" i="6"/>
  <c r="CH4" i="6"/>
  <c r="CI9" i="6"/>
  <c r="ER3" i="6"/>
  <c r="EF14" i="6"/>
  <c r="BN5" i="6"/>
  <c r="EE11" i="6"/>
  <c r="EG14" i="6"/>
  <c r="BG11" i="6"/>
  <c r="BD13" i="6"/>
  <c r="AY17" i="6"/>
  <c r="ED4" i="6"/>
  <c r="ER6" i="6"/>
  <c r="CH7" i="6"/>
  <c r="CH6" i="6"/>
  <c r="BH8" i="6"/>
  <c r="BF16" i="6"/>
  <c r="AY5" i="6"/>
  <c r="EJ16" i="6"/>
  <c r="DD8" i="6"/>
  <c r="CG7" i="6"/>
  <c r="EA25" i="6"/>
  <c r="DF9" i="6"/>
  <c r="BH5" i="6"/>
  <c r="BA10" i="6"/>
  <c r="ED11" i="6"/>
  <c r="BG10" i="6"/>
  <c r="EB4" i="6"/>
  <c r="BE9" i="6"/>
  <c r="EJ13" i="6"/>
  <c r="DK6" i="6"/>
  <c r="DF10" i="6"/>
  <c r="EP10" i="6"/>
  <c r="EK5" i="6"/>
  <c r="CF13" i="6"/>
  <c r="EF6" i="6"/>
  <c r="EH11" i="6"/>
  <c r="AZ14" i="6"/>
  <c r="BF8" i="6"/>
  <c r="EG16" i="6"/>
  <c r="AY4" i="6"/>
  <c r="BF5" i="6"/>
  <c r="BN8" i="6"/>
  <c r="EA12" i="6"/>
  <c r="BS3" i="6"/>
  <c r="CL8" i="6"/>
  <c r="CN3" i="6"/>
  <c r="DE3" i="6"/>
  <c r="DZ6" i="6"/>
  <c r="EJ4" i="6"/>
  <c r="DE4" i="6"/>
  <c r="BA7" i="6"/>
  <c r="CF9" i="6"/>
  <c r="BA17" i="6"/>
  <c r="DZ25" i="6"/>
  <c r="EC7" i="6"/>
  <c r="EA6" i="6"/>
  <c r="EF17" i="6"/>
  <c r="BQ3" i="6"/>
  <c r="EL7" i="6"/>
  <c r="EK13" i="6"/>
  <c r="CG13" i="6"/>
  <c r="EC10" i="6"/>
  <c r="EN4" i="6"/>
  <c r="BG7" i="6"/>
  <c r="EA7" i="6"/>
  <c r="EB3" i="6"/>
  <c r="ED20" i="6"/>
  <c r="EM11" i="6"/>
  <c r="EP9" i="6"/>
  <c r="BL3" i="6"/>
  <c r="BB5" i="6"/>
  <c r="CF3" i="6"/>
  <c r="EK3" i="6"/>
  <c r="EC18" i="6"/>
  <c r="BD4" i="6"/>
  <c r="DG3" i="6"/>
  <c r="EK4" i="6"/>
  <c r="EJ12" i="6"/>
  <c r="ED6" i="6"/>
  <c r="EI9" i="6"/>
  <c r="BG13" i="6"/>
  <c r="BC5" i="6"/>
  <c r="DZ10" i="6"/>
  <c r="DH3" i="6"/>
  <c r="EG4" i="6"/>
  <c r="EA21" i="6"/>
  <c r="EH5" i="6"/>
  <c r="BG14" i="6"/>
  <c r="BM8" i="6"/>
  <c r="EB17" i="6"/>
  <c r="ES5" i="6"/>
  <c r="BI3" i="6"/>
  <c r="EN6" i="6"/>
  <c r="DI5" i="6"/>
  <c r="EA16" i="6"/>
  <c r="CL4" i="6"/>
  <c r="EC16" i="6"/>
  <c r="AZ4" i="6"/>
  <c r="EG10" i="6"/>
  <c r="EF19" i="6"/>
  <c r="BD7" i="6"/>
  <c r="CG10" i="6"/>
  <c r="AZ9" i="6"/>
  <c r="DI7" i="6"/>
  <c r="CF6" i="6"/>
  <c r="EU5" i="6"/>
  <c r="EA9" i="6"/>
  <c r="BB14" i="6"/>
  <c r="CF4" i="6"/>
  <c r="EE15" i="6"/>
  <c r="BR3" i="6"/>
  <c r="EO11" i="6"/>
  <c r="BJ3" i="6"/>
  <c r="EI5" i="6"/>
  <c r="BE14" i="6"/>
  <c r="BB11" i="6"/>
  <c r="BB7" i="6"/>
  <c r="EG5" i="6"/>
  <c r="BK6" i="6"/>
  <c r="BK3" i="6"/>
  <c r="ES4" i="6"/>
  <c r="BL10" i="6"/>
  <c r="ED16" i="6"/>
  <c r="EE18" i="6"/>
  <c r="EN11" i="6"/>
  <c r="BF6" i="6"/>
  <c r="EK6" i="6"/>
  <c r="BI7" i="6"/>
  <c r="DZ15" i="6"/>
  <c r="DG8" i="6"/>
  <c r="EB8" i="6"/>
  <c r="EI4" i="6"/>
  <c r="EO3" i="6"/>
  <c r="EI16" i="6"/>
  <c r="BN9" i="6"/>
  <c r="BA3" i="6"/>
  <c r="EC4" i="6"/>
  <c r="BQ6" i="6"/>
  <c r="EG7" i="6"/>
  <c r="CL5" i="6"/>
  <c r="EE21" i="6"/>
  <c r="BA11" i="6"/>
  <c r="BE18" i="6"/>
  <c r="EA19" i="6"/>
  <c r="CH12" i="6"/>
  <c r="EH7" i="6"/>
  <c r="EL5" i="6"/>
  <c r="BA16" i="6"/>
  <c r="DJ4" i="6"/>
  <c r="BA13" i="6"/>
  <c r="EB6" i="6"/>
  <c r="ED21" i="6"/>
  <c r="BB17" i="6"/>
  <c r="EJ14" i="6"/>
  <c r="DD29" i="6" l="1"/>
  <c r="EM29" i="6"/>
  <c r="EM30" i="6" s="1"/>
  <c r="EM31" i="6" s="1"/>
  <c r="BR29" i="6"/>
  <c r="BR30" i="6" s="1"/>
  <c r="BR31" i="6" s="1"/>
  <c r="EN29" i="6"/>
  <c r="EN30" i="6" s="1"/>
  <c r="EN31" i="6" s="1"/>
  <c r="DN29" i="6"/>
  <c r="DN30" i="6" s="1"/>
  <c r="DN31" i="6" s="1"/>
  <c r="EE29" i="6"/>
  <c r="EE30" i="6" s="1"/>
  <c r="EE31" i="6" s="1"/>
  <c r="CG29" i="6"/>
  <c r="CG30" i="6" s="1"/>
  <c r="CG31" i="6" s="1"/>
  <c r="EF29" i="6"/>
  <c r="EF30" i="6" s="1"/>
  <c r="EF31" i="6" s="1"/>
  <c r="EC29" i="6"/>
  <c r="EC30" i="6" s="1"/>
  <c r="EC31" i="6" s="1"/>
  <c r="DL29" i="6"/>
  <c r="DL30" i="6" s="1"/>
  <c r="DL31" i="6" s="1"/>
  <c r="CK29" i="6"/>
  <c r="CK30" i="6" s="1"/>
  <c r="CK31" i="6" s="1"/>
  <c r="DJ29" i="6"/>
  <c r="DJ30" i="6" s="1"/>
  <c r="DJ31" i="6" s="1"/>
  <c r="EJ29" i="6"/>
  <c r="EJ30" i="6" s="1"/>
  <c r="EJ31" i="6" s="1"/>
  <c r="CO29" i="6"/>
  <c r="CO30" i="6" s="1"/>
  <c r="CO31" i="6" s="1"/>
  <c r="BT29" i="6"/>
  <c r="BT30" i="6" s="1"/>
  <c r="BT31" i="6" s="1"/>
  <c r="ES29" i="6"/>
  <c r="ES30" i="6" s="1"/>
  <c r="ES31" i="6" s="1"/>
  <c r="ER29" i="6"/>
  <c r="ER30" i="6" s="1"/>
  <c r="ER31" i="6" s="1"/>
  <c r="BD29" i="6"/>
  <c r="BD30" i="6" s="1"/>
  <c r="BD31" i="6" s="1"/>
  <c r="CJ29" i="6"/>
  <c r="CJ30" i="6" s="1"/>
  <c r="CJ31" i="6" s="1"/>
  <c r="EO29" i="6"/>
  <c r="EO30" i="6" s="1"/>
  <c r="EO31" i="6" s="1"/>
  <c r="CH29" i="6"/>
  <c r="CH30" i="6" s="1"/>
  <c r="CH31" i="6" s="1"/>
  <c r="CM29" i="6"/>
  <c r="CM30" i="6" s="1"/>
  <c r="CM31" i="6" s="1"/>
  <c r="EA29" i="6"/>
  <c r="DI29" i="6"/>
  <c r="DI30" i="6" s="1"/>
  <c r="DI31" i="6" s="1"/>
  <c r="CP29" i="6"/>
  <c r="CP30" i="6" s="1"/>
  <c r="CP31" i="6" s="1"/>
  <c r="BJ29" i="6"/>
  <c r="BJ30" i="6" s="1"/>
  <c r="BJ31" i="6" s="1"/>
  <c r="DZ29" i="6"/>
  <c r="ET29" i="6"/>
  <c r="ET30" i="6" s="1"/>
  <c r="ET31" i="6" s="1"/>
  <c r="EH29" i="6"/>
  <c r="EH30" i="6" s="1"/>
  <c r="EH31" i="6" s="1"/>
  <c r="EB29" i="6"/>
  <c r="EB30" i="6" s="1"/>
  <c r="EB31" i="6" s="1"/>
  <c r="EG29" i="6"/>
  <c r="EG30" i="6" s="1"/>
  <c r="EG31" i="6" s="1"/>
  <c r="AZ29" i="6"/>
  <c r="AZ30" i="6" s="1"/>
  <c r="AZ31" i="6" s="1"/>
  <c r="DG29" i="6"/>
  <c r="DG30" i="6" s="1"/>
  <c r="DG31" i="6" s="1"/>
  <c r="EV29" i="6"/>
  <c r="EV30" i="6" s="1"/>
  <c r="EV31" i="6" s="1"/>
  <c r="CQ29" i="6"/>
  <c r="CQ30" i="6" s="1"/>
  <c r="CQ31" i="6" s="1"/>
  <c r="BN29" i="6"/>
  <c r="BN30" i="6" s="1"/>
  <c r="BN31" i="6" s="1"/>
  <c r="BS29" i="6"/>
  <c r="BS30" i="6" s="1"/>
  <c r="BS31" i="6" s="1"/>
  <c r="CN29" i="6"/>
  <c r="CN30" i="6" s="1"/>
  <c r="CN31" i="6" s="1"/>
  <c r="CI29" i="6"/>
  <c r="CI30" i="6" s="1"/>
  <c r="CI31" i="6" s="1"/>
  <c r="BL29" i="6"/>
  <c r="BL30" i="6" s="1"/>
  <c r="BL31" i="6" s="1"/>
  <c r="EW29" i="6"/>
  <c r="EW30" i="6" s="1"/>
  <c r="EW31" i="6" s="1"/>
  <c r="BK29" i="6"/>
  <c r="BK30" i="6" s="1"/>
  <c r="BK31" i="6" s="1"/>
  <c r="EI29" i="6"/>
  <c r="EI30" i="6" s="1"/>
  <c r="EI31" i="6" s="1"/>
  <c r="DF29" i="6"/>
  <c r="DF30" i="6" s="1"/>
  <c r="DF31" i="6" s="1"/>
  <c r="BG29" i="6"/>
  <c r="BG30" i="6" s="1"/>
  <c r="BG31" i="6" s="1"/>
  <c r="EU29" i="6"/>
  <c r="EU30" i="6" s="1"/>
  <c r="EU31" i="6" s="1"/>
  <c r="EQ29" i="6"/>
  <c r="EQ30" i="6" s="1"/>
  <c r="EQ31" i="6" s="1"/>
  <c r="BI29" i="6"/>
  <c r="BI30" i="6" s="1"/>
  <c r="BI31" i="6" s="1"/>
  <c r="CF29" i="6"/>
  <c r="CF30" i="6" s="1"/>
  <c r="CF31" i="6" s="1"/>
  <c r="BA29" i="6"/>
  <c r="BA30" i="6" s="1"/>
  <c r="BA31" i="6" s="1"/>
  <c r="BF29" i="6"/>
  <c r="BF30" i="6" s="1"/>
  <c r="BF31" i="6" s="1"/>
  <c r="BM29" i="6"/>
  <c r="BM30" i="6" s="1"/>
  <c r="BM31" i="6" s="1"/>
  <c r="DK29" i="6"/>
  <c r="DK30" i="6" s="1"/>
  <c r="DK31" i="6" s="1"/>
  <c r="DH29" i="6"/>
  <c r="DH30" i="6" s="1"/>
  <c r="DH31" i="6" s="1"/>
  <c r="BO29" i="6"/>
  <c r="BO30" i="6" s="1"/>
  <c r="BO31" i="6" s="1"/>
  <c r="BB29" i="6"/>
  <c r="BB30" i="6" s="1"/>
  <c r="BB31" i="6" s="1"/>
  <c r="BH29" i="6"/>
  <c r="BH30" i="6" s="1"/>
  <c r="BH31" i="6" s="1"/>
  <c r="ED29" i="6"/>
  <c r="ED30" i="6" s="1"/>
  <c r="ED31" i="6" s="1"/>
  <c r="CL29" i="6"/>
  <c r="CL30" i="6" s="1"/>
  <c r="CL31" i="6" s="1"/>
  <c r="EP29" i="6"/>
  <c r="EP30" i="6" s="1"/>
  <c r="EP31" i="6" s="1"/>
  <c r="BE29" i="6"/>
  <c r="BE30" i="6" s="1"/>
  <c r="BE31" i="6" s="1"/>
  <c r="EL29" i="6"/>
  <c r="EL30" i="6" s="1"/>
  <c r="EL31" i="6" s="1"/>
  <c r="DE29" i="6"/>
  <c r="DE30" i="6" s="1"/>
  <c r="DE31" i="6" s="1"/>
  <c r="DF35" i="6" s="1"/>
  <c r="DF36" i="6" s="1"/>
  <c r="EK29" i="6"/>
  <c r="EK30" i="6" s="1"/>
  <c r="EK31" i="6" s="1"/>
  <c r="BQ29" i="6"/>
  <c r="BQ30" i="6" s="1"/>
  <c r="BQ31" i="6" s="1"/>
  <c r="BP29" i="6"/>
  <c r="BP30" i="6" s="1"/>
  <c r="BP31" i="6" s="1"/>
  <c r="BC29" i="6"/>
  <c r="BC30" i="6" s="1"/>
  <c r="BC31" i="6" s="1"/>
  <c r="AY29" i="6"/>
  <c r="AY30" i="6" s="1"/>
  <c r="AY31" i="6" s="1"/>
  <c r="DM29" i="6"/>
  <c r="DM30" i="6" s="1"/>
  <c r="DM31" i="6" s="1"/>
  <c r="C544" i="4"/>
  <c r="C645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DD30" i="6" l="1"/>
  <c r="DD31" i="6" s="1"/>
  <c r="EA30" i="6"/>
  <c r="EA31" i="6" s="1"/>
  <c r="DZ30" i="6"/>
  <c r="DZ31" i="6" s="1"/>
  <c r="BC35" i="6"/>
  <c r="DL35" i="6"/>
  <c r="DL36" i="6" s="1"/>
  <c r="BM35" i="6"/>
  <c r="CJ35" i="6"/>
  <c r="CJ36" i="6" s="1"/>
  <c r="BI35" i="6"/>
  <c r="BL35" i="6"/>
  <c r="BN35" i="6"/>
  <c r="CI35" i="6"/>
  <c r="CI36" i="6" s="1"/>
  <c r="CK35" i="6"/>
  <c r="CK36" i="6" s="1"/>
  <c r="CO35" i="6"/>
  <c r="CO36" i="6" s="1"/>
  <c r="CN35" i="6"/>
  <c r="CN36" i="6" s="1"/>
  <c r="CP35" i="6"/>
  <c r="CP36" i="6" s="1"/>
  <c r="BH35" i="6"/>
  <c r="BE35" i="6"/>
  <c r="DK35" i="6"/>
  <c r="DK36" i="6" s="1"/>
  <c r="BS35" i="6"/>
  <c r="DM35" i="6"/>
  <c r="DM36" i="6" s="1"/>
  <c r="BB35" i="6"/>
  <c r="BP35" i="6"/>
  <c r="BO35" i="6"/>
  <c r="CM35" i="6"/>
  <c r="CM36" i="6" s="1"/>
  <c r="DI35" i="6"/>
  <c r="DI36" i="6" s="1"/>
  <c r="BT35" i="6"/>
  <c r="BT36" i="6" s="1"/>
  <c r="DN35" i="6"/>
  <c r="DN36" i="6" s="1"/>
  <c r="DG35" i="6"/>
  <c r="DG36" i="6" s="1"/>
  <c r="BR35" i="6"/>
  <c r="BF35" i="6"/>
  <c r="BQ35" i="6"/>
  <c r="BA35" i="6"/>
  <c r="BA36" i="6" s="1"/>
  <c r="BD35" i="6"/>
  <c r="BJ35" i="6"/>
  <c r="BK35" i="6"/>
  <c r="CQ35" i="6"/>
  <c r="CQ36" i="6" s="1"/>
  <c r="DJ35" i="6"/>
  <c r="DJ36" i="6" s="1"/>
  <c r="BG35" i="6"/>
  <c r="DH35" i="6"/>
  <c r="DH36" i="6" s="1"/>
  <c r="CH35" i="6"/>
  <c r="CH36" i="6" s="1"/>
  <c r="CL35" i="6"/>
  <c r="CL36" i="6" s="1"/>
  <c r="R32" i="6"/>
  <c r="R35" i="6" s="1"/>
  <c r="R36" i="6" s="1"/>
  <c r="S33" i="6"/>
  <c r="T32" i="6"/>
  <c r="T33" i="6" s="1"/>
  <c r="U32" i="6"/>
  <c r="U33" i="6" s="1"/>
  <c r="V32" i="6"/>
  <c r="V33" i="6" s="1"/>
  <c r="W32" i="6"/>
  <c r="W33" i="6" s="1"/>
  <c r="X32" i="6"/>
  <c r="X33" i="6" s="1"/>
  <c r="Y32" i="6"/>
  <c r="Y33" i="6" s="1"/>
  <c r="Z32" i="6"/>
  <c r="Z33" i="6" s="1"/>
  <c r="AA32" i="6"/>
  <c r="AA33" i="6" s="1"/>
  <c r="AB32" i="6"/>
  <c r="AB33" i="6" s="1"/>
  <c r="AC32" i="6"/>
  <c r="AC33" i="6" s="1"/>
  <c r="AD32" i="6"/>
  <c r="AD33" i="6" s="1"/>
  <c r="AE32" i="6"/>
  <c r="AE33" i="6" s="1"/>
  <c r="AF32" i="6"/>
  <c r="AF33" i="6" s="1"/>
  <c r="AG32" i="6"/>
  <c r="AG33" i="6" s="1"/>
  <c r="AH32" i="6"/>
  <c r="AH33" i="6" s="1"/>
  <c r="AI32" i="6"/>
  <c r="AI33" i="6" s="1"/>
  <c r="AJ32" i="6"/>
  <c r="AJ33" i="6" s="1"/>
  <c r="AK32" i="6"/>
  <c r="AK33" i="6" s="1"/>
  <c r="AL32" i="6"/>
  <c r="AL33" i="6" s="1"/>
  <c r="AM32" i="6"/>
  <c r="AM33" i="6" s="1"/>
  <c r="Q33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M4" i="6"/>
  <c r="AL5" i="6"/>
  <c r="AM5" i="6"/>
  <c r="AK6" i="6"/>
  <c r="AL6" i="6"/>
  <c r="AM6" i="6"/>
  <c r="AK7" i="6"/>
  <c r="AL7" i="6"/>
  <c r="AM7" i="6"/>
  <c r="AK8" i="6"/>
  <c r="AL8" i="6"/>
  <c r="AM8" i="6"/>
  <c r="AK9" i="6"/>
  <c r="AL9" i="6"/>
  <c r="AM9" i="6"/>
  <c r="AK10" i="6"/>
  <c r="AL10" i="6"/>
  <c r="AM10" i="6"/>
  <c r="AK11" i="6"/>
  <c r="AL11" i="6"/>
  <c r="AM11" i="6"/>
  <c r="AK12" i="6"/>
  <c r="AL12" i="6"/>
  <c r="AM12" i="6"/>
  <c r="AK13" i="6"/>
  <c r="AL13" i="6"/>
  <c r="AM13" i="6"/>
  <c r="AK14" i="6"/>
  <c r="AL14" i="6"/>
  <c r="AM14" i="6"/>
  <c r="AK15" i="6"/>
  <c r="AL15" i="6"/>
  <c r="AM15" i="6"/>
  <c r="AK16" i="6"/>
  <c r="AL16" i="6"/>
  <c r="AM16" i="6"/>
  <c r="AK17" i="6"/>
  <c r="AL17" i="6"/>
  <c r="AM17" i="6"/>
  <c r="AK18" i="6"/>
  <c r="AL18" i="6"/>
  <c r="AM18" i="6"/>
  <c r="AK19" i="6"/>
  <c r="AL19" i="6"/>
  <c r="AM19" i="6"/>
  <c r="AK20" i="6"/>
  <c r="AL20" i="6"/>
  <c r="AM20" i="6"/>
  <c r="AK21" i="6"/>
  <c r="AL21" i="6"/>
  <c r="AM21" i="6"/>
  <c r="AK22" i="6"/>
  <c r="AL22" i="6"/>
  <c r="AM22" i="6"/>
  <c r="AK23" i="6"/>
  <c r="AL23" i="6"/>
  <c r="AM23" i="6"/>
  <c r="AK24" i="6"/>
  <c r="AL24" i="6"/>
  <c r="AM24" i="6"/>
  <c r="AK25" i="6"/>
  <c r="AL25" i="6"/>
  <c r="AM25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24" i="6"/>
  <c r="AJ25" i="6"/>
  <c r="AI8" i="6"/>
  <c r="AI9" i="6"/>
  <c r="AG10" i="6"/>
  <c r="AF11" i="6"/>
  <c r="AG11" i="6"/>
  <c r="AE12" i="6"/>
  <c r="AF12" i="6"/>
  <c r="AG12" i="6"/>
  <c r="AD13" i="6"/>
  <c r="AE13" i="6"/>
  <c r="AF13" i="6"/>
  <c r="AG13" i="6"/>
  <c r="AC14" i="6"/>
  <c r="AD14" i="6"/>
  <c r="AE14" i="6"/>
  <c r="AF14" i="6"/>
  <c r="AG14" i="6"/>
  <c r="AB15" i="6"/>
  <c r="AC15" i="6"/>
  <c r="AD15" i="6"/>
  <c r="AE15" i="6"/>
  <c r="AF15" i="6"/>
  <c r="AG15" i="6"/>
  <c r="AA16" i="6"/>
  <c r="AB16" i="6"/>
  <c r="AC16" i="6"/>
  <c r="AD16" i="6"/>
  <c r="AE16" i="6"/>
  <c r="AF16" i="6"/>
  <c r="AG16" i="6"/>
  <c r="Z17" i="6"/>
  <c r="AA17" i="6"/>
  <c r="AB17" i="6"/>
  <c r="AC17" i="6"/>
  <c r="AD17" i="6"/>
  <c r="AE17" i="6"/>
  <c r="AF17" i="6"/>
  <c r="AG17" i="6"/>
  <c r="Y18" i="6"/>
  <c r="Z18" i="6"/>
  <c r="AA18" i="6"/>
  <c r="AB18" i="6"/>
  <c r="AC18" i="6"/>
  <c r="AD18" i="6"/>
  <c r="AE18" i="6"/>
  <c r="AF18" i="6"/>
  <c r="AG18" i="6"/>
  <c r="X19" i="6"/>
  <c r="Y19" i="6"/>
  <c r="Z19" i="6"/>
  <c r="AA19" i="6"/>
  <c r="AB19" i="6"/>
  <c r="AC19" i="6"/>
  <c r="AD19" i="6"/>
  <c r="AE19" i="6"/>
  <c r="AF19" i="6"/>
  <c r="AG19" i="6"/>
  <c r="W20" i="6"/>
  <c r="X20" i="6"/>
  <c r="Y20" i="6"/>
  <c r="Z20" i="6"/>
  <c r="AA20" i="6"/>
  <c r="AB20" i="6"/>
  <c r="AC20" i="6"/>
  <c r="AD20" i="6"/>
  <c r="AE20" i="6"/>
  <c r="AF20" i="6"/>
  <c r="AG20" i="6"/>
  <c r="V21" i="6"/>
  <c r="W21" i="6"/>
  <c r="X21" i="6"/>
  <c r="Y21" i="6"/>
  <c r="Z21" i="6"/>
  <c r="AA21" i="6"/>
  <c r="AB21" i="6"/>
  <c r="AC21" i="6"/>
  <c r="AD21" i="6"/>
  <c r="AE21" i="6"/>
  <c r="AF21" i="6"/>
  <c r="AG21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EU35" i="6" l="1"/>
  <c r="EU36" i="6" s="1"/>
  <c r="EB35" i="6"/>
  <c r="EB36" i="6" s="1"/>
  <c r="EW35" i="6"/>
  <c r="EW36" i="6" s="1"/>
  <c r="EC35" i="6"/>
  <c r="EC36" i="6" s="1"/>
  <c r="EI35" i="6"/>
  <c r="EI36" i="6" s="1"/>
  <c r="EV35" i="6"/>
  <c r="EV36" i="6" s="1"/>
  <c r="EJ35" i="6"/>
  <c r="EJ36" i="6" s="1"/>
  <c r="EF35" i="6"/>
  <c r="EF36" i="6" s="1"/>
  <c r="ER35" i="6"/>
  <c r="ER36" i="6" s="1"/>
  <c r="EN35" i="6"/>
  <c r="EN36" i="6" s="1"/>
  <c r="ET35" i="6"/>
  <c r="ET36" i="6" s="1"/>
  <c r="ED35" i="6"/>
  <c r="ED36" i="6" s="1"/>
  <c r="EP35" i="6"/>
  <c r="EP36" i="6" s="1"/>
  <c r="EQ35" i="6"/>
  <c r="EQ36" i="6" s="1"/>
  <c r="EM35" i="6"/>
  <c r="EM36" i="6" s="1"/>
  <c r="EG35" i="6"/>
  <c r="EG36" i="6" s="1"/>
  <c r="EH35" i="6"/>
  <c r="EH36" i="6" s="1"/>
  <c r="EK35" i="6"/>
  <c r="EK36" i="6" s="1"/>
  <c r="ES35" i="6"/>
  <c r="ES36" i="6" s="1"/>
  <c r="EE35" i="6"/>
  <c r="EE36" i="6" s="1"/>
  <c r="EO35" i="6"/>
  <c r="EO36" i="6" s="1"/>
  <c r="EL35" i="6"/>
  <c r="EL36" i="6" s="1"/>
  <c r="R33" i="6"/>
  <c r="Q35" i="6"/>
  <c r="Q36" i="6" s="1"/>
  <c r="C21" i="6"/>
  <c r="E16" i="6"/>
  <c r="E17" i="6"/>
  <c r="E18" i="6"/>
  <c r="E20" i="6"/>
  <c r="E21" i="6"/>
  <c r="E22" i="6"/>
  <c r="E23" i="6"/>
  <c r="E24" i="6"/>
  <c r="E25" i="6"/>
  <c r="C8" i="6"/>
  <c r="D9" i="6" s="1"/>
  <c r="C10" i="6"/>
  <c r="C11" i="6"/>
  <c r="C14" i="6"/>
  <c r="C15" i="6"/>
  <c r="C16" i="6"/>
  <c r="C17" i="6"/>
  <c r="C18" i="6"/>
  <c r="C19" i="6"/>
  <c r="C20" i="6"/>
  <c r="C22" i="6"/>
  <c r="C23" i="6"/>
  <c r="C24" i="6"/>
  <c r="C25" i="6"/>
  <c r="D11" i="6" l="1"/>
  <c r="F18" i="6"/>
  <c r="F19" i="6"/>
  <c r="J11" i="6"/>
  <c r="K11" i="6" s="1"/>
  <c r="D17" i="6"/>
  <c r="D20" i="6"/>
  <c r="D10" i="6"/>
  <c r="D4" i="6"/>
  <c r="F24" i="6"/>
  <c r="F21" i="6"/>
  <c r="D6" i="6"/>
  <c r="J17" i="6"/>
  <c r="K17" i="6" s="1"/>
  <c r="D14" i="6"/>
  <c r="J16" i="6"/>
  <c r="K16" i="6" s="1"/>
  <c r="J6" i="6"/>
  <c r="K6" i="6" s="1"/>
  <c r="J10" i="6"/>
  <c r="K10" i="6" s="1"/>
  <c r="D24" i="6"/>
  <c r="J23" i="6"/>
  <c r="K23" i="6" s="1"/>
  <c r="J5" i="6"/>
  <c r="K5" i="6" s="1"/>
  <c r="D16" i="6"/>
  <c r="F22" i="6"/>
  <c r="F16" i="6"/>
  <c r="J22" i="6"/>
  <c r="K22" i="6" s="1"/>
  <c r="J4" i="6"/>
  <c r="K4" i="6" s="1"/>
  <c r="J21" i="6"/>
  <c r="K21" i="6" s="1"/>
  <c r="J15" i="6"/>
  <c r="K15" i="6" s="1"/>
  <c r="J9" i="6"/>
  <c r="K9" i="6" s="1"/>
  <c r="K3" i="6"/>
  <c r="J20" i="6"/>
  <c r="K20" i="6" s="1"/>
  <c r="J14" i="6"/>
  <c r="K14" i="6" s="1"/>
  <c r="J8" i="6"/>
  <c r="K8" i="6" s="1"/>
  <c r="J25" i="6"/>
  <c r="K25" i="6" s="1"/>
  <c r="J19" i="6"/>
  <c r="K19" i="6" s="1"/>
  <c r="J13" i="6"/>
  <c r="K13" i="6" s="1"/>
  <c r="J7" i="6"/>
  <c r="K7" i="6" s="1"/>
  <c r="J24" i="6"/>
  <c r="K24" i="6" s="1"/>
  <c r="J18" i="6"/>
  <c r="K18" i="6" s="1"/>
  <c r="K12" i="6"/>
  <c r="D21" i="6"/>
  <c r="F17" i="6"/>
  <c r="D18" i="6"/>
  <c r="D23" i="6"/>
  <c r="F25" i="6"/>
  <c r="F20" i="6"/>
  <c r="D22" i="6"/>
  <c r="D8" i="6"/>
  <c r="D15" i="6"/>
  <c r="D7" i="6"/>
  <c r="D12" i="6"/>
  <c r="D5" i="6"/>
  <c r="D25" i="6"/>
  <c r="D19" i="6"/>
  <c r="D13" i="6"/>
  <c r="F23" i="6"/>
  <c r="N3" i="6" l="1"/>
  <c r="BS36" i="6" l="1"/>
  <c r="BM36" i="6"/>
  <c r="BG36" i="6"/>
  <c r="BD36" i="6"/>
  <c r="BC36" i="6"/>
  <c r="BH36" i="6"/>
  <c r="BR36" i="6"/>
  <c r="BL36" i="6"/>
  <c r="BF36" i="6"/>
  <c r="BQ36" i="6"/>
  <c r="BK36" i="6"/>
  <c r="BE36" i="6"/>
  <c r="BP36" i="6"/>
  <c r="BJ36" i="6"/>
  <c r="BO36" i="6"/>
  <c r="BI36" i="6"/>
  <c r="BN36" i="6"/>
  <c r="BB36" i="6"/>
  <c r="AF6" i="6"/>
  <c r="S8" i="6"/>
  <c r="AH3" i="6"/>
  <c r="X5" i="6"/>
  <c r="Y12" i="6"/>
  <c r="AD12" i="6"/>
  <c r="AB4" i="6"/>
  <c r="Y10" i="6"/>
  <c r="Y11" i="6"/>
  <c r="AI4" i="6"/>
  <c r="U5" i="6"/>
  <c r="U14" i="6"/>
  <c r="AC12" i="6"/>
  <c r="S10" i="6"/>
  <c r="AA15" i="6"/>
  <c r="T19" i="6"/>
  <c r="S12" i="6"/>
  <c r="W8" i="6"/>
  <c r="X17" i="6"/>
  <c r="AC7" i="6"/>
  <c r="X3" i="6"/>
  <c r="Y15" i="6"/>
  <c r="R24" i="6"/>
  <c r="Y5" i="6"/>
  <c r="AB3" i="6"/>
  <c r="V5" i="6"/>
  <c r="V9" i="6"/>
  <c r="Z9" i="6"/>
  <c r="AC3" i="6"/>
  <c r="Q9" i="6"/>
  <c r="V4" i="6"/>
  <c r="W13" i="6"/>
  <c r="AG5" i="6"/>
  <c r="AC11" i="6"/>
  <c r="AG4" i="6"/>
  <c r="AD4" i="6"/>
  <c r="Z11" i="6"/>
  <c r="AA9" i="6"/>
  <c r="V6" i="6"/>
  <c r="AM3" i="6"/>
  <c r="T8" i="6"/>
  <c r="R7" i="6"/>
  <c r="Z12" i="6"/>
  <c r="Q22" i="6"/>
  <c r="R5" i="6"/>
  <c r="AC10" i="6"/>
  <c r="U4" i="6"/>
  <c r="S3" i="6"/>
  <c r="Q14" i="6"/>
  <c r="S22" i="6"/>
  <c r="AD9" i="6"/>
  <c r="AE4" i="6"/>
  <c r="R11" i="6"/>
  <c r="AI7" i="6"/>
  <c r="V10" i="6"/>
  <c r="W19" i="6"/>
  <c r="R21" i="6"/>
  <c r="R9" i="6"/>
  <c r="X16" i="6"/>
  <c r="S18" i="6"/>
  <c r="T18" i="6"/>
  <c r="U11" i="6"/>
  <c r="AE5" i="6"/>
  <c r="AD10" i="6"/>
  <c r="Q8" i="6"/>
  <c r="S7" i="6"/>
  <c r="U16" i="6"/>
  <c r="Q25" i="6"/>
  <c r="AG6" i="6"/>
  <c r="Q23" i="6"/>
  <c r="W16" i="6"/>
  <c r="Z13" i="6"/>
  <c r="AA14" i="6"/>
  <c r="AG7" i="6"/>
  <c r="Q4" i="6"/>
  <c r="AG3" i="6"/>
  <c r="AE9" i="6"/>
  <c r="U15" i="6"/>
  <c r="AH8" i="6"/>
  <c r="X11" i="6"/>
  <c r="R13" i="6"/>
  <c r="U10" i="6"/>
  <c r="Z8" i="6"/>
  <c r="U9" i="6"/>
  <c r="W9" i="6"/>
  <c r="AJ6" i="6"/>
  <c r="AJ5" i="6"/>
  <c r="S17" i="6"/>
  <c r="R3" i="6"/>
  <c r="V8" i="6"/>
  <c r="Q20" i="6"/>
  <c r="AG9" i="6"/>
  <c r="T17" i="6"/>
  <c r="U12" i="6"/>
  <c r="AB12" i="6"/>
  <c r="W5" i="6"/>
  <c r="AD5" i="6"/>
  <c r="T21" i="6"/>
  <c r="AD7" i="6"/>
  <c r="AI5" i="6"/>
  <c r="Q19" i="6"/>
  <c r="Q5" i="6"/>
  <c r="U8" i="6"/>
  <c r="R22" i="6"/>
  <c r="S15" i="6"/>
  <c r="AH5" i="6"/>
  <c r="U17" i="6"/>
  <c r="AA3" i="6"/>
  <c r="AB5" i="6"/>
  <c r="Y17" i="6"/>
  <c r="AC9" i="6"/>
  <c r="AK4" i="6"/>
  <c r="AA8" i="6"/>
  <c r="Z16" i="6"/>
  <c r="X12" i="6"/>
  <c r="Q11" i="6"/>
  <c r="Z14" i="6"/>
  <c r="AH4" i="6"/>
  <c r="Q17" i="6"/>
  <c r="X4" i="6"/>
  <c r="Y13" i="6"/>
  <c r="AB11" i="6"/>
  <c r="R23" i="6"/>
  <c r="W12" i="6"/>
  <c r="W15" i="6"/>
  <c r="V16" i="6"/>
  <c r="W3" i="6"/>
  <c r="AA11" i="6"/>
  <c r="W6" i="6"/>
  <c r="V15" i="6"/>
  <c r="AB6" i="6"/>
  <c r="X10" i="6"/>
  <c r="Q6" i="6"/>
  <c r="Y7" i="6"/>
  <c r="V18" i="6"/>
  <c r="S20" i="6"/>
  <c r="AD3" i="6"/>
  <c r="X7" i="6"/>
  <c r="Q3" i="6"/>
  <c r="AL4" i="6"/>
  <c r="T12" i="6"/>
  <c r="Y16" i="6"/>
  <c r="Z4" i="6"/>
  <c r="AE6" i="6"/>
  <c r="V12" i="6"/>
  <c r="S16" i="6"/>
  <c r="AD8" i="6"/>
  <c r="AD6" i="6"/>
  <c r="R16" i="6"/>
  <c r="Q12" i="6"/>
  <c r="AB7" i="6"/>
  <c r="AH7" i="6"/>
  <c r="R4" i="6"/>
  <c r="S4" i="6"/>
  <c r="R17" i="6"/>
  <c r="R15" i="6"/>
  <c r="AA4" i="6"/>
  <c r="AB8" i="6"/>
  <c r="AE3" i="6"/>
  <c r="S21" i="6"/>
  <c r="T10" i="6"/>
  <c r="AK5" i="6"/>
  <c r="W18" i="6"/>
  <c r="AF4" i="6"/>
  <c r="Q24" i="6"/>
  <c r="W4" i="6"/>
  <c r="X6" i="6"/>
  <c r="AA6" i="6"/>
  <c r="V20" i="6"/>
  <c r="X13" i="6"/>
  <c r="W17" i="6"/>
  <c r="Z3" i="6"/>
  <c r="AC6" i="6"/>
  <c r="S6" i="6"/>
  <c r="R12" i="6"/>
  <c r="T9" i="6"/>
  <c r="AH6" i="6"/>
  <c r="T3" i="6"/>
  <c r="U21" i="6"/>
  <c r="AB14" i="6"/>
  <c r="Y3" i="6"/>
  <c r="T14" i="6"/>
  <c r="U7" i="6"/>
  <c r="S13" i="6"/>
  <c r="R19" i="6"/>
  <c r="X9" i="6"/>
  <c r="AA7" i="6"/>
  <c r="U18" i="6"/>
  <c r="AB13" i="6"/>
  <c r="T5" i="6"/>
  <c r="AE7" i="6"/>
  <c r="AF9" i="6"/>
  <c r="V7" i="6"/>
  <c r="T20" i="6"/>
  <c r="AD11" i="6"/>
  <c r="X15" i="6"/>
  <c r="AF7" i="6"/>
  <c r="T16" i="6"/>
  <c r="X18" i="6"/>
  <c r="Y8" i="6"/>
  <c r="Q21" i="6"/>
  <c r="AB10" i="6"/>
  <c r="Z10" i="6"/>
  <c r="S14" i="6"/>
  <c r="V19" i="6"/>
  <c r="W10" i="6"/>
  <c r="S19" i="6"/>
  <c r="AA12" i="6"/>
  <c r="U20" i="6"/>
  <c r="AG8" i="6"/>
  <c r="V14" i="6"/>
  <c r="AF3" i="6"/>
  <c r="V17" i="6"/>
  <c r="Z7" i="6"/>
  <c r="X8" i="6"/>
  <c r="Y4" i="6"/>
  <c r="Y14" i="6"/>
  <c r="AA5" i="6"/>
  <c r="V3" i="6"/>
  <c r="S23" i="6"/>
  <c r="V13" i="6"/>
  <c r="AC5" i="6"/>
  <c r="W7" i="6"/>
  <c r="S5" i="6"/>
  <c r="W11" i="6"/>
  <c r="AE11" i="6"/>
  <c r="AC4" i="6"/>
  <c r="AL3" i="6"/>
  <c r="T15" i="6"/>
  <c r="T22" i="6"/>
  <c r="AA10" i="6"/>
  <c r="T7" i="6"/>
  <c r="Q7" i="6"/>
  <c r="R14" i="6"/>
  <c r="AF8" i="6"/>
  <c r="AI6" i="6"/>
  <c r="U3" i="6"/>
  <c r="U6" i="6"/>
  <c r="Z15" i="6"/>
  <c r="Z6" i="6"/>
  <c r="AK3" i="6"/>
  <c r="R8" i="6"/>
  <c r="AJ4" i="6"/>
  <c r="Z5" i="6"/>
  <c r="Y9" i="6"/>
  <c r="AI3" i="6"/>
  <c r="Q16" i="6"/>
  <c r="AB9" i="6"/>
  <c r="AC8" i="6"/>
  <c r="W14" i="6"/>
  <c r="AF5" i="6"/>
  <c r="AF10" i="6"/>
  <c r="Q15" i="6"/>
  <c r="S9" i="6"/>
  <c r="T4" i="6"/>
  <c r="T11" i="6"/>
  <c r="S11" i="6"/>
  <c r="AA13" i="6"/>
  <c r="R20" i="6"/>
  <c r="AE8" i="6"/>
  <c r="AE10" i="6"/>
  <c r="AC13" i="6"/>
  <c r="R18" i="6"/>
  <c r="T13" i="6"/>
  <c r="X14" i="6"/>
  <c r="R10" i="6"/>
  <c r="V11" i="6"/>
  <c r="Q18" i="6"/>
  <c r="T6" i="6"/>
  <c r="AJ3" i="6"/>
  <c r="Q10" i="6"/>
  <c r="Q13" i="6"/>
  <c r="Y6" i="6"/>
  <c r="U19" i="6"/>
  <c r="U13" i="6"/>
  <c r="Q29" i="6" l="1"/>
  <c r="AJ29" i="6"/>
  <c r="AJ30" i="6" s="1"/>
  <c r="AJ31" i="6" s="1"/>
  <c r="AI29" i="6"/>
  <c r="AI30" i="6" s="1"/>
  <c r="AI31" i="6" s="1"/>
  <c r="AK29" i="6"/>
  <c r="AK30" i="6" s="1"/>
  <c r="AK31" i="6" s="1"/>
  <c r="U29" i="6"/>
  <c r="U30" i="6" s="1"/>
  <c r="U31" i="6" s="1"/>
  <c r="AL29" i="6"/>
  <c r="AL30" i="6" s="1"/>
  <c r="AL31" i="6" s="1"/>
  <c r="V29" i="6"/>
  <c r="V30" i="6" s="1"/>
  <c r="V31" i="6" s="1"/>
  <c r="AF29" i="6"/>
  <c r="AF30" i="6" s="1"/>
  <c r="AF31" i="6" s="1"/>
  <c r="Y29" i="6"/>
  <c r="Y30" i="6" s="1"/>
  <c r="Y31" i="6" s="1"/>
  <c r="T29" i="6"/>
  <c r="T30" i="6" s="1"/>
  <c r="T31" i="6" s="1"/>
  <c r="Z29" i="6"/>
  <c r="Z30" i="6" s="1"/>
  <c r="Z31" i="6" s="1"/>
  <c r="AE29" i="6"/>
  <c r="AE30" i="6" s="1"/>
  <c r="AE31" i="6" s="1"/>
  <c r="Q30" i="6"/>
  <c r="Q31" i="6" s="1"/>
  <c r="AD29" i="6"/>
  <c r="AD30" i="6" s="1"/>
  <c r="AD31" i="6" s="1"/>
  <c r="W29" i="6"/>
  <c r="W30" i="6" s="1"/>
  <c r="W31" i="6" s="1"/>
  <c r="AA29" i="6"/>
  <c r="AA30" i="6" s="1"/>
  <c r="AA31" i="6" s="1"/>
  <c r="R29" i="6"/>
  <c r="R30" i="6" s="1"/>
  <c r="R31" i="6" s="1"/>
  <c r="AG29" i="6"/>
  <c r="AG30" i="6" s="1"/>
  <c r="AG31" i="6" s="1"/>
  <c r="S29" i="6"/>
  <c r="S30" i="6" s="1"/>
  <c r="S31" i="6" s="1"/>
  <c r="AM29" i="6"/>
  <c r="AM30" i="6" s="1"/>
  <c r="AM31" i="6" s="1"/>
  <c r="AC29" i="6"/>
  <c r="AC30" i="6" s="1"/>
  <c r="AC31" i="6" s="1"/>
  <c r="AB29" i="6"/>
  <c r="AB30" i="6" s="1"/>
  <c r="AB31" i="6" s="1"/>
  <c r="X29" i="6"/>
  <c r="X30" i="6" s="1"/>
  <c r="X31" i="6" s="1"/>
  <c r="AH29" i="6"/>
  <c r="AH30" i="6" s="1"/>
  <c r="AH31" i="6" s="1"/>
  <c r="V6" i="8"/>
  <c r="P6" i="8"/>
  <c r="J6" i="8"/>
  <c r="U6" i="8"/>
  <c r="O6" i="8"/>
  <c r="I6" i="8"/>
  <c r="T6" i="8"/>
  <c r="H6" i="8"/>
  <c r="D6" i="8"/>
  <c r="S6" i="8"/>
  <c r="M6" i="8"/>
  <c r="G6" i="8"/>
  <c r="C6" i="8"/>
  <c r="R6" i="8"/>
  <c r="L6" i="8"/>
  <c r="F6" i="8"/>
  <c r="W6" i="8"/>
  <c r="Q6" i="8"/>
  <c r="K6" i="8"/>
  <c r="E6" i="8"/>
  <c r="N6" i="8"/>
  <c r="S35" i="6" l="1"/>
  <c r="S36" i="6" s="1"/>
  <c r="T35" i="6"/>
  <c r="T36" i="6" s="1"/>
  <c r="AH35" i="6"/>
  <c r="AH36" i="6" s="1"/>
  <c r="AJ35" i="6"/>
  <c r="AJ36" i="6" s="1"/>
  <c r="AG35" i="6"/>
  <c r="AG36" i="6" s="1"/>
  <c r="AC35" i="6"/>
  <c r="AC36" i="6" s="1"/>
  <c r="AD35" i="6"/>
  <c r="AD36" i="6" s="1"/>
  <c r="AK35" i="6"/>
  <c r="AK36" i="6" s="1"/>
  <c r="X35" i="6"/>
  <c r="X36" i="6" s="1"/>
  <c r="AF35" i="6"/>
  <c r="AF36" i="6" s="1"/>
  <c r="V35" i="6"/>
  <c r="V36" i="6" s="1"/>
  <c r="AM35" i="6"/>
  <c r="AM36" i="6" s="1"/>
  <c r="U35" i="6"/>
  <c r="U36" i="6" s="1"/>
  <c r="AE35" i="6"/>
  <c r="AE36" i="6" s="1"/>
  <c r="AL35" i="6"/>
  <c r="AL36" i="6" s="1"/>
  <c r="W35" i="6"/>
  <c r="W36" i="6" s="1"/>
  <c r="Y35" i="6"/>
  <c r="Y36" i="6" s="1"/>
  <c r="AA35" i="6"/>
  <c r="AA36" i="6" s="1"/>
  <c r="Z35" i="6"/>
  <c r="Z36" i="6" s="1"/>
  <c r="AB35" i="6"/>
  <c r="AB36" i="6" s="1"/>
  <c r="AI35" i="6"/>
  <c r="AI3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<sst xmlns="http://schemas.openxmlformats.org/spreadsheetml/2006/main" count="853" uniqueCount="229">
  <si>
    <t>r(t) [kg]</t>
  </si>
  <si>
    <t>EUR/kg</t>
  </si>
  <si>
    <t>M(LT)</t>
  </si>
  <si>
    <t>D(LT)</t>
  </si>
  <si>
    <r>
      <t>c</t>
    </r>
    <r>
      <rPr>
        <b/>
        <vertAlign val="subscript"/>
        <sz val="11"/>
        <color theme="1"/>
        <rFont val="Calibri"/>
        <family val="2"/>
        <charset val="238"/>
        <scheme val="minor"/>
      </rPr>
      <t>1</t>
    </r>
  </si>
  <si>
    <r>
      <t>c</t>
    </r>
    <r>
      <rPr>
        <b/>
        <vertAlign val="subscript"/>
        <sz val="11"/>
        <color theme="1"/>
        <rFont val="Calibri"/>
        <family val="2"/>
        <charset val="238"/>
        <scheme val="minor"/>
      </rPr>
      <t>2</t>
    </r>
  </si>
  <si>
    <r>
      <t>c</t>
    </r>
    <r>
      <rPr>
        <b/>
        <vertAlign val="subscript"/>
        <sz val="11"/>
        <color theme="1"/>
        <rFont val="Calibri"/>
        <family val="2"/>
        <charset val="238"/>
        <scheme val="minor"/>
      </rPr>
      <t>3</t>
    </r>
  </si>
  <si>
    <r>
      <t>c</t>
    </r>
    <r>
      <rPr>
        <b/>
        <vertAlign val="subscript"/>
        <sz val="11"/>
        <color theme="1"/>
        <rFont val="Calibri"/>
        <family val="2"/>
        <charset val="238"/>
        <scheme val="minor"/>
      </rPr>
      <t>b</t>
    </r>
  </si>
  <si>
    <t>Date</t>
  </si>
  <si>
    <t>EUR/order</t>
  </si>
  <si>
    <t>EUR/kg*day</t>
  </si>
  <si>
    <t>day</t>
  </si>
  <si>
    <t>So this is wt unit</t>
  </si>
  <si>
    <t>piece wt</t>
  </si>
  <si>
    <t>only whole kg can be ordered</t>
  </si>
  <si>
    <t>Which means rounding needed</t>
  </si>
  <si>
    <t>Expected value of lead time</t>
  </si>
  <si>
    <t>Standard deviation of lead time</t>
  </si>
  <si>
    <t>Normal Distribution with 95% Reliability</t>
  </si>
  <si>
    <t>Cleaned Data</t>
  </si>
  <si>
    <t>Row Labels</t>
  </si>
  <si>
    <t>Grand Total</t>
  </si>
  <si>
    <t>2021</t>
  </si>
  <si>
    <t>2022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</si>
  <si>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</si>
  <si>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</si>
  <si>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</si>
  <si>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</si>
  <si>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</si>
  <si>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</si>
  <si>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</si>
  <si>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</si>
  <si>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</si>
  <si>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</si>
  <si>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</si>
  <si>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</si>
  <si>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 (21)</t>
  </si>
  <si>
    <t>Feb(22)</t>
  </si>
  <si>
    <t>Feb(21)</t>
  </si>
  <si>
    <t>Mar(21)</t>
  </si>
  <si>
    <t>Apr(21)</t>
  </si>
  <si>
    <t>May(21)</t>
  </si>
  <si>
    <t>Jun(21)</t>
  </si>
  <si>
    <t>Jul(21)</t>
  </si>
  <si>
    <t>Aug(21)</t>
  </si>
  <si>
    <t>Sep(21)</t>
  </si>
  <si>
    <t>Oct(21)</t>
  </si>
  <si>
    <t>Nov(21)</t>
  </si>
  <si>
    <t>Dec(21)</t>
  </si>
  <si>
    <t>Value</t>
  </si>
  <si>
    <t>Jan(22)</t>
  </si>
  <si>
    <t>Mar(22)</t>
  </si>
  <si>
    <t>Apr(22)</t>
  </si>
  <si>
    <t>May(22)</t>
  </si>
  <si>
    <t>Jun(22)</t>
  </si>
  <si>
    <t>Jul(22)</t>
  </si>
  <si>
    <t>Aug(22)</t>
  </si>
  <si>
    <t>Sep(22)</t>
  </si>
  <si>
    <t>Oct(22)</t>
  </si>
  <si>
    <t>Nov(22)</t>
  </si>
  <si>
    <t>Dec(22)</t>
  </si>
  <si>
    <t>Month</t>
  </si>
  <si>
    <t>D0d1</t>
  </si>
  <si>
    <t>D0d2</t>
  </si>
  <si>
    <t>D1d0</t>
  </si>
  <si>
    <t>D1d1</t>
  </si>
  <si>
    <t>Filter 1</t>
  </si>
  <si>
    <t>X</t>
  </si>
  <si>
    <t>X-X.avg</t>
  </si>
  <si>
    <t>(X-X.avg)^2</t>
  </si>
  <si>
    <t>Average</t>
  </si>
  <si>
    <t>Sum of (X-X.avg)^2</t>
  </si>
  <si>
    <t>Values for AC(k)</t>
  </si>
  <si>
    <t>K</t>
  </si>
  <si>
    <t>Sum</t>
  </si>
  <si>
    <t>AC(k)</t>
  </si>
  <si>
    <t xml:space="preserve">AC(k)2 </t>
  </si>
  <si>
    <t>Normal Error</t>
  </si>
  <si>
    <t>UB</t>
  </si>
  <si>
    <t>LB</t>
  </si>
  <si>
    <t>Bartlett error</t>
  </si>
  <si>
    <t>UB BA</t>
  </si>
  <si>
    <t>LB BA</t>
  </si>
  <si>
    <t>Data Comparison of AC(K) in Wessa And Excel</t>
  </si>
  <si>
    <t>Lag</t>
  </si>
  <si>
    <t>AC(k) (Wessa)</t>
  </si>
  <si>
    <t>AC(k) (Excel)</t>
  </si>
  <si>
    <t>Difference (up till 5 decimal points)</t>
  </si>
  <si>
    <t>For D0d1</t>
  </si>
  <si>
    <t>Filter 2 Moving Average</t>
  </si>
  <si>
    <t>Qtr1</t>
  </si>
  <si>
    <t>Qtr2</t>
  </si>
  <si>
    <t>Qtr3</t>
  </si>
  <si>
    <t>Qtr4</t>
  </si>
  <si>
    <t>Quarterly Aggregation</t>
  </si>
  <si>
    <t>Value Table for Querterly Aggregation</t>
  </si>
  <si>
    <t>Moving Average</t>
  </si>
  <si>
    <t>Qtr1 (21)</t>
  </si>
  <si>
    <t>Qtr2 (21)</t>
  </si>
  <si>
    <t>Qtr3(21)</t>
  </si>
  <si>
    <t>Qtr4(21)</t>
  </si>
  <si>
    <t>Qtr1(22)</t>
  </si>
  <si>
    <t>Qtr2(22)</t>
  </si>
  <si>
    <t>Qtr3(22)</t>
  </si>
  <si>
    <t>Qtr4(22)</t>
  </si>
  <si>
    <t>Monthly Aggregation</t>
  </si>
  <si>
    <t>Value Table for Monthly Aggregation</t>
  </si>
  <si>
    <t>Value/ D0d0</t>
  </si>
  <si>
    <t>This one was done by mistake as an extra</t>
  </si>
  <si>
    <t>D0d0</t>
  </si>
  <si>
    <t>For D0d0</t>
  </si>
  <si>
    <t>For D1d0</t>
  </si>
  <si>
    <t>For D1d1</t>
  </si>
  <si>
    <t>The PACF Comparison</t>
  </si>
  <si>
    <t>Time Lag k</t>
  </si>
  <si>
    <t>PACF(k)</t>
  </si>
  <si>
    <t>Databy week</t>
  </si>
  <si>
    <t>For The Year 2021</t>
  </si>
  <si>
    <t>For the Year 2022</t>
  </si>
  <si>
    <t>Weekly Aggregation for the  year 2021</t>
  </si>
  <si>
    <t>(blank)</t>
  </si>
  <si>
    <t>Sum of Filter 2 Moving Average</t>
  </si>
  <si>
    <t>Week Number</t>
  </si>
  <si>
    <t>Weekly Aggregation for the  year 2022</t>
  </si>
  <si>
    <t>F(t)</t>
  </si>
  <si>
    <t>Weight Function</t>
  </si>
  <si>
    <t>Weight Factor</t>
  </si>
  <si>
    <t>a</t>
  </si>
  <si>
    <t>b</t>
  </si>
  <si>
    <t>α</t>
  </si>
  <si>
    <t>β</t>
  </si>
  <si>
    <t>L(t)</t>
  </si>
  <si>
    <t>b(t)</t>
  </si>
  <si>
    <t>M</t>
  </si>
  <si>
    <t>e(t)^2</t>
  </si>
  <si>
    <t>Sors</t>
  </si>
  <si>
    <t>Y(T)</t>
  </si>
  <si>
    <t>Weighted Moving Average</t>
  </si>
  <si>
    <t>Linear Regression</t>
  </si>
  <si>
    <t>HOLT</t>
  </si>
  <si>
    <t>e(t)</t>
  </si>
  <si>
    <t>SORs</t>
  </si>
  <si>
    <t>φ1</t>
  </si>
  <si>
    <t>ϑ1</t>
  </si>
  <si>
    <t>SORS</t>
  </si>
  <si>
    <t>F(T)</t>
  </si>
  <si>
    <t>Ф1</t>
  </si>
  <si>
    <t>Ф2</t>
  </si>
  <si>
    <t>О1</t>
  </si>
  <si>
    <t>Ф1+Ф2</t>
  </si>
  <si>
    <t>Ф1-Ф2</t>
  </si>
  <si>
    <t>Y(t)</t>
  </si>
  <si>
    <t>ABS e(t)</t>
  </si>
  <si>
    <t>p(t)</t>
  </si>
  <si>
    <t>p(t)^2</t>
  </si>
  <si>
    <t>ABS p(t)</t>
  </si>
  <si>
    <t xml:space="preserve">SORS </t>
  </si>
  <si>
    <t>MSE</t>
  </si>
  <si>
    <t xml:space="preserve">RMSE </t>
  </si>
  <si>
    <t>MAE</t>
  </si>
  <si>
    <t>MdAE</t>
  </si>
  <si>
    <t>MAPE</t>
  </si>
  <si>
    <t>MdAPE</t>
  </si>
  <si>
    <t>RMSPE</t>
  </si>
  <si>
    <t>RMdSPE</t>
  </si>
  <si>
    <t xml:space="preserve">Moving Average </t>
  </si>
  <si>
    <t xml:space="preserve">Linear Regression </t>
  </si>
  <si>
    <t xml:space="preserve">HOLT </t>
  </si>
  <si>
    <t>ARIMA (1,0,1)</t>
  </si>
  <si>
    <t>ARIMA (1,1,1)</t>
  </si>
  <si>
    <t>ARIMA (2,2,1)</t>
  </si>
  <si>
    <t xml:space="preserve">Weight </t>
  </si>
  <si>
    <t>This is the best Model</t>
  </si>
  <si>
    <t>Sumproduct</t>
  </si>
  <si>
    <t>Time lag k</t>
  </si>
  <si>
    <t>ACF(k)</t>
  </si>
  <si>
    <t>T-STAT</t>
  </si>
  <si>
    <t>P-value</t>
  </si>
  <si>
    <t>NA</t>
  </si>
  <si>
    <t>The Wessa Values</t>
  </si>
  <si>
    <t>r(t)</t>
  </si>
  <si>
    <t>EOT</t>
  </si>
  <si>
    <t>EOQ</t>
  </si>
  <si>
    <t>pcs</t>
  </si>
  <si>
    <t>EOT*</t>
  </si>
  <si>
    <t>EOQ*</t>
  </si>
  <si>
    <t>C1</t>
  </si>
  <si>
    <t>EUR</t>
  </si>
  <si>
    <t>C2</t>
  </si>
  <si>
    <t>C3</t>
  </si>
  <si>
    <t>Cb</t>
  </si>
  <si>
    <t>C</t>
  </si>
  <si>
    <t>q(t)</t>
  </si>
  <si>
    <t>R(t) inventory</t>
  </si>
  <si>
    <t>q(t) [pcs]</t>
  </si>
  <si>
    <t>R(t) inventory{pcs]</t>
  </si>
  <si>
    <t>c1</t>
  </si>
  <si>
    <t>c2</t>
  </si>
  <si>
    <t>c3</t>
  </si>
  <si>
    <t>cb</t>
  </si>
  <si>
    <t>Reliability</t>
  </si>
  <si>
    <t>M(DEM)</t>
  </si>
  <si>
    <t>D(DEM)</t>
  </si>
  <si>
    <t>Time period</t>
  </si>
  <si>
    <t>Udem</t>
  </si>
  <si>
    <t>Expected sum demand R</t>
  </si>
  <si>
    <t>LTS</t>
  </si>
  <si>
    <t>SS</t>
  </si>
  <si>
    <t>ROP</t>
  </si>
  <si>
    <t>Pcs</t>
  </si>
  <si>
    <t>days</t>
  </si>
  <si>
    <t>time</t>
  </si>
  <si>
    <t>Y[t]</t>
  </si>
  <si>
    <t>F[t]</t>
  </si>
  <si>
    <t>95% LB</t>
  </si>
  <si>
    <t>95% UB</t>
  </si>
  <si>
    <t>p-value (H0: Y[t] = F[t])</t>
  </si>
  <si>
    <t>P(F[t]&gt;Y[t-1])</t>
  </si>
  <si>
    <t>P(F[t]&gt;Y[t-s])</t>
  </si>
  <si>
    <t>P(F[t]&gt;Y[24])</t>
  </si>
  <si>
    <t>-</t>
  </si>
  <si>
    <t>Ranking</t>
  </si>
  <si>
    <r>
      <t>c</t>
    </r>
    <r>
      <rPr>
        <b/>
        <vertAlign val="subscript"/>
        <sz val="11"/>
        <color theme="1"/>
        <rFont val="Calibri"/>
        <family val="2"/>
        <charset val="238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</si>
  <si>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b/>
        <vertAlign val="subscript"/>
        <sz val="11"/>
        <color theme="1"/>
        <rFont val="Calibri"/>
        <family val="2"/>
        <charset val="238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</si>
  <si>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b/>
        <vertAlign val="subscript"/>
        <sz val="11"/>
        <color theme="1"/>
        <rFont val="Calibri"/>
        <family val="2"/>
        <charset val="238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</si>
  <si>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b/>
        <vertAlign val="subscript"/>
        <sz val="11"/>
        <color theme="1"/>
        <rFont val="Calibri"/>
        <family val="2"/>
        <charset val="238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</si>
  <si>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b/>
        <vertAlign val="subscript"/>
        <sz val="11"/>
        <color theme="1"/>
        <rFont val="Calibri"/>
        <family val="2"/>
        <charset val="238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</si>
  <si>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b/>
        <vertAlign val="subscript"/>
        <sz val="11"/>
        <color theme="1"/>
        <rFont val="Calibri"/>
        <family val="2"/>
        <charset val="238"/>
        <scheme val="minor"/>
      </rPr>
      <t>9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</si>
  <si>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b/>
        <vertAlign val="subscript"/>
        <sz val="11"/>
        <color theme="1"/>
        <rFont val="Calibri"/>
        <family val="2"/>
        <charset val="238"/>
        <scheme val="minor"/>
      </rPr>
      <t>10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</si>
</sst>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"/>
    <numFmt numFmtId="167" formatCode="0.000000"/>
  </numFmts>
  <fonts count="1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1" fillId="0" borderId="0"/>
  </cellStyleXfs>
  <cellXfs count="114">
    <xf numFmtId="0" fontId="0" fillId="0" borderId="0" xfId="0"/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165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6" fillId="0" borderId="1" xfId="0" applyFont="1" applyBorder="1" applyAlignment="1">
      <alignment horizontal="center" vertical="top"/>
    </xf>
    <xf numFmtId="166" fontId="0" fillId="0" borderId="0" xfId="0" applyNumberFormat="1"/>
    <xf numFmtId="0" fontId="0" fillId="6" borderId="0" xfId="0" applyFill="1"/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3" xfId="0" applyBorder="1"/>
    <xf numFmtId="0" fontId="7" fillId="3" borderId="0" xfId="0" applyFont="1" applyFill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166" fontId="0" fillId="0" borderId="1" xfId="0" applyNumberFormat="1" applyBorder="1"/>
    <xf numFmtId="167" fontId="0" fillId="0" borderId="1" xfId="0" applyNumberFormat="1" applyBorder="1" applyAlignment="1">
      <alignment horizontal="center" vertical="center"/>
    </xf>
    <xf numFmtId="167" fontId="0" fillId="0" borderId="0" xfId="0" applyNumberFormat="1"/>
    <xf numFmtId="167" fontId="0" fillId="2" borderId="1" xfId="0" applyNumberForma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7" borderId="4" xfId="0" applyNumberForma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4" fontId="0" fillId="7" borderId="8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1" xfId="0" pivotButton="1" applyBorder="1" applyAlignment="1">
      <alignment horizontal="center" vertical="center"/>
    </xf>
    <xf numFmtId="0" fontId="6" fillId="2" borderId="0" xfId="0" applyFont="1" applyFill="1"/>
    <xf numFmtId="0" fontId="10" fillId="3" borderId="10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0" fillId="0" borderId="0" xfId="0" applyFont="1"/>
    <xf numFmtId="3" fontId="0" fillId="0" borderId="0" xfId="0" applyNumberFormat="1"/>
    <xf numFmtId="0" fontId="0" fillId="8" borderId="0" xfId="0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0" fillId="3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64" fontId="0" fillId="0" borderId="1" xfId="0" applyNumberFormat="1" applyBorder="1"/>
    <xf numFmtId="0" fontId="10" fillId="9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3" borderId="0" xfId="0" applyFill="1" applyBorder="1" applyAlignment="1">
      <alignment horizontal="left" inden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8" fillId="0" borderId="0" xfId="0" applyFont="1" applyFill="1" applyAlignment="1">
      <alignment horizontal="center" vertical="center"/>
    </xf>
    <xf numFmtId="0" fontId="8" fillId="3" borderId="0" xfId="0" applyFont="1" applyFill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11" fillId="0" borderId="1" xfId="3" applyBorder="1" applyAlignment="1">
      <alignment horizontal="left"/>
    </xf>
    <xf numFmtId="0" fontId="11" fillId="0" borderId="1" xfId="3" applyBorder="1"/>
    <xf numFmtId="0" fontId="2" fillId="3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1" fillId="0" borderId="1" xfId="3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13" fillId="3" borderId="1" xfId="0" applyFont="1" applyFill="1" applyBorder="1"/>
    <xf numFmtId="0" fontId="6" fillId="0" borderId="0" xfId="0" applyFont="1"/>
    <xf numFmtId="0" fontId="13" fillId="9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3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/>
    </xf>
    <xf numFmtId="0" fontId="2" fillId="10" borderId="1" xfId="3" applyFont="1" applyFill="1" applyBorder="1" applyAlignment="1">
      <alignment horizontal="left"/>
    </xf>
    <xf numFmtId="0" fontId="0" fillId="10" borderId="1" xfId="0" applyFill="1" applyBorder="1"/>
  </cellXfs>
  <cellStyles count="4">
    <cellStyle name="Excel Built-in Normal" xfId="1" xr:uid="{00000000-0005-0000-0000-000000000000}"/>
    <cellStyle name="Normal" xfId="0" builtinId="0"/>
    <cellStyle name="Normal 2" xfId="3" xr:uid="{0E73A2D3-7F97-47C0-986C-488FB48E5A5F}"/>
    <cellStyle name="Normál 2" xfId="2" xr:uid="{00000000-0005-0000-0000-000002000000}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Before</a:t>
            </a:r>
            <a:r>
              <a:rPr lang="en-US" baseline="0"/>
              <a:t> Data Cleaning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'F2'!$B$1</c:f>
              <c:strCache>
                <c:ptCount val="1"/>
                <c:pt idx="0">
                  <c:v>r(t) [kg]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'F2'!$A$2:$A$730</c:f>
              <c:numCache>
                <c:formatCode>m/d/yyyy</c:formatCode>
                <c:ptCount val="729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  <c:pt idx="365">
                  <c:v>44562</c:v>
                </c:pt>
                <c:pt idx="366">
                  <c:v>44563</c:v>
                </c:pt>
                <c:pt idx="367">
                  <c:v>44564</c:v>
                </c:pt>
                <c:pt idx="368">
                  <c:v>44565</c:v>
                </c:pt>
                <c:pt idx="369">
                  <c:v>44566</c:v>
                </c:pt>
                <c:pt idx="370">
                  <c:v>44567</c:v>
                </c:pt>
                <c:pt idx="371">
                  <c:v>44568</c:v>
                </c:pt>
                <c:pt idx="372">
                  <c:v>44569</c:v>
                </c:pt>
                <c:pt idx="373">
                  <c:v>44570</c:v>
                </c:pt>
                <c:pt idx="374">
                  <c:v>44571</c:v>
                </c:pt>
                <c:pt idx="375">
                  <c:v>44572</c:v>
                </c:pt>
                <c:pt idx="376">
                  <c:v>44573</c:v>
                </c:pt>
                <c:pt idx="377">
                  <c:v>44574</c:v>
                </c:pt>
                <c:pt idx="378">
                  <c:v>44575</c:v>
                </c:pt>
                <c:pt idx="379">
                  <c:v>44576</c:v>
                </c:pt>
                <c:pt idx="380">
                  <c:v>44577</c:v>
                </c:pt>
                <c:pt idx="381">
                  <c:v>44578</c:v>
                </c:pt>
                <c:pt idx="382">
                  <c:v>44579</c:v>
                </c:pt>
                <c:pt idx="383">
                  <c:v>44580</c:v>
                </c:pt>
                <c:pt idx="384">
                  <c:v>44581</c:v>
                </c:pt>
                <c:pt idx="385">
                  <c:v>44582</c:v>
                </c:pt>
                <c:pt idx="386">
                  <c:v>44583</c:v>
                </c:pt>
                <c:pt idx="387">
                  <c:v>44584</c:v>
                </c:pt>
                <c:pt idx="388">
                  <c:v>44585</c:v>
                </c:pt>
                <c:pt idx="389">
                  <c:v>44586</c:v>
                </c:pt>
                <c:pt idx="390">
                  <c:v>44587</c:v>
                </c:pt>
                <c:pt idx="391">
                  <c:v>44588</c:v>
                </c:pt>
                <c:pt idx="392">
                  <c:v>44589</c:v>
                </c:pt>
                <c:pt idx="393">
                  <c:v>44590</c:v>
                </c:pt>
                <c:pt idx="394">
                  <c:v>44591</c:v>
                </c:pt>
                <c:pt idx="395">
                  <c:v>44592</c:v>
                </c:pt>
                <c:pt idx="396">
                  <c:v>44593</c:v>
                </c:pt>
                <c:pt idx="397">
                  <c:v>44594</c:v>
                </c:pt>
                <c:pt idx="398">
                  <c:v>44595</c:v>
                </c:pt>
                <c:pt idx="399">
                  <c:v>44596</c:v>
                </c:pt>
                <c:pt idx="400">
                  <c:v>44597</c:v>
                </c:pt>
                <c:pt idx="401">
                  <c:v>44598</c:v>
                </c:pt>
                <c:pt idx="402">
                  <c:v>44599</c:v>
                </c:pt>
                <c:pt idx="403">
                  <c:v>44600</c:v>
                </c:pt>
                <c:pt idx="404">
                  <c:v>44601</c:v>
                </c:pt>
                <c:pt idx="405">
                  <c:v>44602</c:v>
                </c:pt>
                <c:pt idx="406">
                  <c:v>44603</c:v>
                </c:pt>
                <c:pt idx="407">
                  <c:v>44604</c:v>
                </c:pt>
                <c:pt idx="408">
                  <c:v>44605</c:v>
                </c:pt>
                <c:pt idx="409">
                  <c:v>44606</c:v>
                </c:pt>
                <c:pt idx="410">
                  <c:v>44607</c:v>
                </c:pt>
                <c:pt idx="411">
                  <c:v>44608</c:v>
                </c:pt>
                <c:pt idx="412">
                  <c:v>44609</c:v>
                </c:pt>
                <c:pt idx="413">
                  <c:v>44610</c:v>
                </c:pt>
                <c:pt idx="414">
                  <c:v>44611</c:v>
                </c:pt>
                <c:pt idx="415">
                  <c:v>44612</c:v>
                </c:pt>
                <c:pt idx="416">
                  <c:v>44613</c:v>
                </c:pt>
                <c:pt idx="417">
                  <c:v>44614</c:v>
                </c:pt>
                <c:pt idx="418">
                  <c:v>44615</c:v>
                </c:pt>
                <c:pt idx="419">
                  <c:v>44616</c:v>
                </c:pt>
                <c:pt idx="420">
                  <c:v>44617</c:v>
                </c:pt>
                <c:pt idx="421">
                  <c:v>44618</c:v>
                </c:pt>
                <c:pt idx="422">
                  <c:v>44619</c:v>
                </c:pt>
                <c:pt idx="423">
                  <c:v>44620</c:v>
                </c:pt>
                <c:pt idx="424">
                  <c:v>44621</c:v>
                </c:pt>
                <c:pt idx="425">
                  <c:v>44622</c:v>
                </c:pt>
                <c:pt idx="426">
                  <c:v>44623</c:v>
                </c:pt>
                <c:pt idx="427">
                  <c:v>44624</c:v>
                </c:pt>
                <c:pt idx="428">
                  <c:v>44625</c:v>
                </c:pt>
                <c:pt idx="429">
                  <c:v>44626</c:v>
                </c:pt>
                <c:pt idx="430">
                  <c:v>44627</c:v>
                </c:pt>
                <c:pt idx="431">
                  <c:v>44628</c:v>
                </c:pt>
                <c:pt idx="432">
                  <c:v>44629</c:v>
                </c:pt>
                <c:pt idx="433">
                  <c:v>44630</c:v>
                </c:pt>
                <c:pt idx="434">
                  <c:v>44631</c:v>
                </c:pt>
                <c:pt idx="435">
                  <c:v>44632</c:v>
                </c:pt>
                <c:pt idx="436">
                  <c:v>44633</c:v>
                </c:pt>
                <c:pt idx="437">
                  <c:v>44634</c:v>
                </c:pt>
                <c:pt idx="438">
                  <c:v>44635</c:v>
                </c:pt>
                <c:pt idx="439">
                  <c:v>44636</c:v>
                </c:pt>
                <c:pt idx="440">
                  <c:v>44637</c:v>
                </c:pt>
                <c:pt idx="441">
                  <c:v>44638</c:v>
                </c:pt>
                <c:pt idx="442">
                  <c:v>44639</c:v>
                </c:pt>
                <c:pt idx="443">
                  <c:v>44640</c:v>
                </c:pt>
                <c:pt idx="444">
                  <c:v>44641</c:v>
                </c:pt>
                <c:pt idx="445">
                  <c:v>44642</c:v>
                </c:pt>
                <c:pt idx="446">
                  <c:v>44643</c:v>
                </c:pt>
                <c:pt idx="447">
                  <c:v>44644</c:v>
                </c:pt>
                <c:pt idx="448">
                  <c:v>44645</c:v>
                </c:pt>
                <c:pt idx="449">
                  <c:v>44646</c:v>
                </c:pt>
                <c:pt idx="450">
                  <c:v>44647</c:v>
                </c:pt>
                <c:pt idx="451">
                  <c:v>44648</c:v>
                </c:pt>
                <c:pt idx="452">
                  <c:v>44649</c:v>
                </c:pt>
                <c:pt idx="453">
                  <c:v>44650</c:v>
                </c:pt>
                <c:pt idx="454">
                  <c:v>44651</c:v>
                </c:pt>
                <c:pt idx="455">
                  <c:v>44652</c:v>
                </c:pt>
                <c:pt idx="456">
                  <c:v>44653</c:v>
                </c:pt>
                <c:pt idx="457">
                  <c:v>44654</c:v>
                </c:pt>
                <c:pt idx="458">
                  <c:v>44655</c:v>
                </c:pt>
                <c:pt idx="459">
                  <c:v>44656</c:v>
                </c:pt>
                <c:pt idx="460">
                  <c:v>44657</c:v>
                </c:pt>
                <c:pt idx="461">
                  <c:v>44658</c:v>
                </c:pt>
                <c:pt idx="462">
                  <c:v>44659</c:v>
                </c:pt>
                <c:pt idx="463">
                  <c:v>44660</c:v>
                </c:pt>
                <c:pt idx="464">
                  <c:v>44661</c:v>
                </c:pt>
                <c:pt idx="465">
                  <c:v>44662</c:v>
                </c:pt>
                <c:pt idx="466">
                  <c:v>44663</c:v>
                </c:pt>
                <c:pt idx="467">
                  <c:v>44664</c:v>
                </c:pt>
                <c:pt idx="468">
                  <c:v>44665</c:v>
                </c:pt>
                <c:pt idx="469">
                  <c:v>44666</c:v>
                </c:pt>
                <c:pt idx="470">
                  <c:v>44667</c:v>
                </c:pt>
                <c:pt idx="471">
                  <c:v>44668</c:v>
                </c:pt>
                <c:pt idx="472">
                  <c:v>44669</c:v>
                </c:pt>
                <c:pt idx="473">
                  <c:v>44670</c:v>
                </c:pt>
                <c:pt idx="474">
                  <c:v>44671</c:v>
                </c:pt>
                <c:pt idx="475">
                  <c:v>44672</c:v>
                </c:pt>
                <c:pt idx="476">
                  <c:v>44673</c:v>
                </c:pt>
                <c:pt idx="477">
                  <c:v>44674</c:v>
                </c:pt>
                <c:pt idx="478">
                  <c:v>44675</c:v>
                </c:pt>
                <c:pt idx="479">
                  <c:v>44676</c:v>
                </c:pt>
                <c:pt idx="480">
                  <c:v>44677</c:v>
                </c:pt>
                <c:pt idx="481">
                  <c:v>44678</c:v>
                </c:pt>
                <c:pt idx="482">
                  <c:v>44679</c:v>
                </c:pt>
                <c:pt idx="483">
                  <c:v>44680</c:v>
                </c:pt>
                <c:pt idx="484">
                  <c:v>44681</c:v>
                </c:pt>
                <c:pt idx="485">
                  <c:v>44682</c:v>
                </c:pt>
                <c:pt idx="486">
                  <c:v>44683</c:v>
                </c:pt>
                <c:pt idx="487">
                  <c:v>44684</c:v>
                </c:pt>
                <c:pt idx="488">
                  <c:v>44685</c:v>
                </c:pt>
                <c:pt idx="489">
                  <c:v>44686</c:v>
                </c:pt>
                <c:pt idx="490">
                  <c:v>44687</c:v>
                </c:pt>
                <c:pt idx="491">
                  <c:v>44688</c:v>
                </c:pt>
                <c:pt idx="492">
                  <c:v>44689</c:v>
                </c:pt>
                <c:pt idx="493">
                  <c:v>44690</c:v>
                </c:pt>
                <c:pt idx="494">
                  <c:v>44691</c:v>
                </c:pt>
                <c:pt idx="495">
                  <c:v>44692</c:v>
                </c:pt>
                <c:pt idx="496">
                  <c:v>44693</c:v>
                </c:pt>
                <c:pt idx="497">
                  <c:v>44694</c:v>
                </c:pt>
                <c:pt idx="498">
                  <c:v>44695</c:v>
                </c:pt>
                <c:pt idx="499">
                  <c:v>44696</c:v>
                </c:pt>
                <c:pt idx="500">
                  <c:v>44697</c:v>
                </c:pt>
                <c:pt idx="501">
                  <c:v>44698</c:v>
                </c:pt>
                <c:pt idx="502">
                  <c:v>44699</c:v>
                </c:pt>
                <c:pt idx="503">
                  <c:v>44700</c:v>
                </c:pt>
                <c:pt idx="504">
                  <c:v>44701</c:v>
                </c:pt>
                <c:pt idx="505">
                  <c:v>44702</c:v>
                </c:pt>
                <c:pt idx="506">
                  <c:v>44703</c:v>
                </c:pt>
                <c:pt idx="507">
                  <c:v>44704</c:v>
                </c:pt>
                <c:pt idx="508">
                  <c:v>44705</c:v>
                </c:pt>
                <c:pt idx="509">
                  <c:v>44706</c:v>
                </c:pt>
                <c:pt idx="510">
                  <c:v>44707</c:v>
                </c:pt>
                <c:pt idx="511">
                  <c:v>44708</c:v>
                </c:pt>
                <c:pt idx="512">
                  <c:v>44709</c:v>
                </c:pt>
                <c:pt idx="513">
                  <c:v>44710</c:v>
                </c:pt>
                <c:pt idx="514">
                  <c:v>44711</c:v>
                </c:pt>
                <c:pt idx="515">
                  <c:v>44712</c:v>
                </c:pt>
                <c:pt idx="516">
                  <c:v>44713</c:v>
                </c:pt>
                <c:pt idx="517">
                  <c:v>44714</c:v>
                </c:pt>
                <c:pt idx="518">
                  <c:v>44715</c:v>
                </c:pt>
                <c:pt idx="519">
                  <c:v>44716</c:v>
                </c:pt>
                <c:pt idx="520">
                  <c:v>44717</c:v>
                </c:pt>
                <c:pt idx="521">
                  <c:v>44718</c:v>
                </c:pt>
                <c:pt idx="522">
                  <c:v>44719</c:v>
                </c:pt>
                <c:pt idx="523">
                  <c:v>44720</c:v>
                </c:pt>
                <c:pt idx="524">
                  <c:v>44721</c:v>
                </c:pt>
                <c:pt idx="525">
                  <c:v>44722</c:v>
                </c:pt>
                <c:pt idx="526">
                  <c:v>44723</c:v>
                </c:pt>
                <c:pt idx="527">
                  <c:v>44724</c:v>
                </c:pt>
                <c:pt idx="528">
                  <c:v>44725</c:v>
                </c:pt>
                <c:pt idx="529">
                  <c:v>44726</c:v>
                </c:pt>
                <c:pt idx="530">
                  <c:v>44727</c:v>
                </c:pt>
                <c:pt idx="531">
                  <c:v>44728</c:v>
                </c:pt>
                <c:pt idx="532">
                  <c:v>44729</c:v>
                </c:pt>
                <c:pt idx="533">
                  <c:v>44730</c:v>
                </c:pt>
                <c:pt idx="534">
                  <c:v>44731</c:v>
                </c:pt>
                <c:pt idx="535">
                  <c:v>44732</c:v>
                </c:pt>
                <c:pt idx="536">
                  <c:v>44733</c:v>
                </c:pt>
                <c:pt idx="537">
                  <c:v>44734</c:v>
                </c:pt>
                <c:pt idx="538">
                  <c:v>44735</c:v>
                </c:pt>
                <c:pt idx="539">
                  <c:v>44736</c:v>
                </c:pt>
                <c:pt idx="540">
                  <c:v>44737</c:v>
                </c:pt>
                <c:pt idx="541">
                  <c:v>44738</c:v>
                </c:pt>
                <c:pt idx="542">
                  <c:v>44739</c:v>
                </c:pt>
                <c:pt idx="543">
                  <c:v>44740</c:v>
                </c:pt>
                <c:pt idx="544">
                  <c:v>44741</c:v>
                </c:pt>
                <c:pt idx="545">
                  <c:v>44742</c:v>
                </c:pt>
                <c:pt idx="546">
                  <c:v>44743</c:v>
                </c:pt>
                <c:pt idx="547">
                  <c:v>44744</c:v>
                </c:pt>
                <c:pt idx="548">
                  <c:v>44745</c:v>
                </c:pt>
                <c:pt idx="549">
                  <c:v>44746</c:v>
                </c:pt>
                <c:pt idx="550">
                  <c:v>44747</c:v>
                </c:pt>
                <c:pt idx="551">
                  <c:v>44748</c:v>
                </c:pt>
                <c:pt idx="552">
                  <c:v>44749</c:v>
                </c:pt>
                <c:pt idx="553">
                  <c:v>44750</c:v>
                </c:pt>
                <c:pt idx="554">
                  <c:v>44751</c:v>
                </c:pt>
                <c:pt idx="555">
                  <c:v>44752</c:v>
                </c:pt>
                <c:pt idx="556">
                  <c:v>44753</c:v>
                </c:pt>
                <c:pt idx="557">
                  <c:v>44754</c:v>
                </c:pt>
                <c:pt idx="558">
                  <c:v>44755</c:v>
                </c:pt>
                <c:pt idx="559">
                  <c:v>44756</c:v>
                </c:pt>
                <c:pt idx="560">
                  <c:v>44757</c:v>
                </c:pt>
                <c:pt idx="561">
                  <c:v>44758</c:v>
                </c:pt>
                <c:pt idx="562">
                  <c:v>44759</c:v>
                </c:pt>
                <c:pt idx="563">
                  <c:v>44760</c:v>
                </c:pt>
                <c:pt idx="564">
                  <c:v>44761</c:v>
                </c:pt>
                <c:pt idx="565">
                  <c:v>44762</c:v>
                </c:pt>
                <c:pt idx="566">
                  <c:v>44763</c:v>
                </c:pt>
                <c:pt idx="567">
                  <c:v>44764</c:v>
                </c:pt>
                <c:pt idx="568">
                  <c:v>44765</c:v>
                </c:pt>
                <c:pt idx="569">
                  <c:v>44766</c:v>
                </c:pt>
                <c:pt idx="570">
                  <c:v>44767</c:v>
                </c:pt>
                <c:pt idx="571">
                  <c:v>44768</c:v>
                </c:pt>
                <c:pt idx="572">
                  <c:v>44769</c:v>
                </c:pt>
                <c:pt idx="573">
                  <c:v>44770</c:v>
                </c:pt>
                <c:pt idx="574">
                  <c:v>44771</c:v>
                </c:pt>
                <c:pt idx="575">
                  <c:v>44772</c:v>
                </c:pt>
                <c:pt idx="576">
                  <c:v>44773</c:v>
                </c:pt>
                <c:pt idx="577">
                  <c:v>44774</c:v>
                </c:pt>
                <c:pt idx="578">
                  <c:v>44775</c:v>
                </c:pt>
                <c:pt idx="579">
                  <c:v>44776</c:v>
                </c:pt>
                <c:pt idx="580">
                  <c:v>44777</c:v>
                </c:pt>
                <c:pt idx="581">
                  <c:v>44778</c:v>
                </c:pt>
                <c:pt idx="582">
                  <c:v>44779</c:v>
                </c:pt>
                <c:pt idx="583">
                  <c:v>44780</c:v>
                </c:pt>
                <c:pt idx="584">
                  <c:v>44781</c:v>
                </c:pt>
                <c:pt idx="585">
                  <c:v>44782</c:v>
                </c:pt>
                <c:pt idx="586">
                  <c:v>44783</c:v>
                </c:pt>
                <c:pt idx="587">
                  <c:v>44784</c:v>
                </c:pt>
                <c:pt idx="588">
                  <c:v>44785</c:v>
                </c:pt>
                <c:pt idx="589">
                  <c:v>44786</c:v>
                </c:pt>
                <c:pt idx="590">
                  <c:v>44787</c:v>
                </c:pt>
                <c:pt idx="591">
                  <c:v>44788</c:v>
                </c:pt>
                <c:pt idx="592">
                  <c:v>44789</c:v>
                </c:pt>
                <c:pt idx="593">
                  <c:v>44790</c:v>
                </c:pt>
                <c:pt idx="594">
                  <c:v>44791</c:v>
                </c:pt>
                <c:pt idx="595">
                  <c:v>44792</c:v>
                </c:pt>
                <c:pt idx="596">
                  <c:v>44793</c:v>
                </c:pt>
                <c:pt idx="597">
                  <c:v>44794</c:v>
                </c:pt>
                <c:pt idx="598">
                  <c:v>44795</c:v>
                </c:pt>
                <c:pt idx="599">
                  <c:v>44796</c:v>
                </c:pt>
                <c:pt idx="600">
                  <c:v>44797</c:v>
                </c:pt>
                <c:pt idx="601">
                  <c:v>44798</c:v>
                </c:pt>
                <c:pt idx="602">
                  <c:v>44799</c:v>
                </c:pt>
                <c:pt idx="603">
                  <c:v>44800</c:v>
                </c:pt>
                <c:pt idx="604">
                  <c:v>44801</c:v>
                </c:pt>
                <c:pt idx="605">
                  <c:v>44802</c:v>
                </c:pt>
                <c:pt idx="606">
                  <c:v>44803</c:v>
                </c:pt>
                <c:pt idx="607">
                  <c:v>44804</c:v>
                </c:pt>
                <c:pt idx="608">
                  <c:v>44805</c:v>
                </c:pt>
                <c:pt idx="609">
                  <c:v>44806</c:v>
                </c:pt>
                <c:pt idx="610">
                  <c:v>44807</c:v>
                </c:pt>
                <c:pt idx="611">
                  <c:v>44808</c:v>
                </c:pt>
                <c:pt idx="612">
                  <c:v>44809</c:v>
                </c:pt>
                <c:pt idx="613">
                  <c:v>44810</c:v>
                </c:pt>
                <c:pt idx="614">
                  <c:v>44811</c:v>
                </c:pt>
                <c:pt idx="615">
                  <c:v>44812</c:v>
                </c:pt>
                <c:pt idx="616">
                  <c:v>44813</c:v>
                </c:pt>
                <c:pt idx="617">
                  <c:v>44814</c:v>
                </c:pt>
                <c:pt idx="618">
                  <c:v>44815</c:v>
                </c:pt>
                <c:pt idx="619">
                  <c:v>44816</c:v>
                </c:pt>
                <c:pt idx="620">
                  <c:v>44817</c:v>
                </c:pt>
                <c:pt idx="621">
                  <c:v>44818</c:v>
                </c:pt>
                <c:pt idx="622">
                  <c:v>44819</c:v>
                </c:pt>
                <c:pt idx="623">
                  <c:v>44820</c:v>
                </c:pt>
                <c:pt idx="624">
                  <c:v>44821</c:v>
                </c:pt>
                <c:pt idx="625">
                  <c:v>44822</c:v>
                </c:pt>
                <c:pt idx="626">
                  <c:v>44823</c:v>
                </c:pt>
                <c:pt idx="627">
                  <c:v>44824</c:v>
                </c:pt>
                <c:pt idx="628">
                  <c:v>44825</c:v>
                </c:pt>
                <c:pt idx="629">
                  <c:v>44826</c:v>
                </c:pt>
                <c:pt idx="630">
                  <c:v>44827</c:v>
                </c:pt>
                <c:pt idx="631">
                  <c:v>44828</c:v>
                </c:pt>
                <c:pt idx="632">
                  <c:v>44829</c:v>
                </c:pt>
                <c:pt idx="633">
                  <c:v>44830</c:v>
                </c:pt>
                <c:pt idx="634">
                  <c:v>44831</c:v>
                </c:pt>
                <c:pt idx="635">
                  <c:v>44832</c:v>
                </c:pt>
                <c:pt idx="636">
                  <c:v>44833</c:v>
                </c:pt>
                <c:pt idx="637">
                  <c:v>44834</c:v>
                </c:pt>
                <c:pt idx="638">
                  <c:v>44835</c:v>
                </c:pt>
                <c:pt idx="639">
                  <c:v>44836</c:v>
                </c:pt>
                <c:pt idx="640">
                  <c:v>44837</c:v>
                </c:pt>
                <c:pt idx="641">
                  <c:v>44838</c:v>
                </c:pt>
                <c:pt idx="642">
                  <c:v>44839</c:v>
                </c:pt>
                <c:pt idx="643">
                  <c:v>44840</c:v>
                </c:pt>
                <c:pt idx="644">
                  <c:v>44841</c:v>
                </c:pt>
                <c:pt idx="645">
                  <c:v>44842</c:v>
                </c:pt>
                <c:pt idx="646">
                  <c:v>44843</c:v>
                </c:pt>
                <c:pt idx="647">
                  <c:v>44844</c:v>
                </c:pt>
                <c:pt idx="648">
                  <c:v>44845</c:v>
                </c:pt>
                <c:pt idx="649">
                  <c:v>44846</c:v>
                </c:pt>
                <c:pt idx="650">
                  <c:v>44847</c:v>
                </c:pt>
                <c:pt idx="651">
                  <c:v>44848</c:v>
                </c:pt>
                <c:pt idx="652">
                  <c:v>44849</c:v>
                </c:pt>
                <c:pt idx="653">
                  <c:v>44850</c:v>
                </c:pt>
                <c:pt idx="654">
                  <c:v>44851</c:v>
                </c:pt>
                <c:pt idx="655">
                  <c:v>44852</c:v>
                </c:pt>
                <c:pt idx="656">
                  <c:v>44853</c:v>
                </c:pt>
                <c:pt idx="657">
                  <c:v>44854</c:v>
                </c:pt>
                <c:pt idx="658">
                  <c:v>44855</c:v>
                </c:pt>
                <c:pt idx="659">
                  <c:v>44856</c:v>
                </c:pt>
                <c:pt idx="660">
                  <c:v>44857</c:v>
                </c:pt>
                <c:pt idx="661">
                  <c:v>44859</c:v>
                </c:pt>
                <c:pt idx="662">
                  <c:v>44860</c:v>
                </c:pt>
                <c:pt idx="663">
                  <c:v>44861</c:v>
                </c:pt>
                <c:pt idx="664">
                  <c:v>44862</c:v>
                </c:pt>
                <c:pt idx="665">
                  <c:v>44863</c:v>
                </c:pt>
                <c:pt idx="666">
                  <c:v>44864</c:v>
                </c:pt>
                <c:pt idx="667">
                  <c:v>44865</c:v>
                </c:pt>
                <c:pt idx="668">
                  <c:v>44866</c:v>
                </c:pt>
                <c:pt idx="669">
                  <c:v>44867</c:v>
                </c:pt>
                <c:pt idx="670">
                  <c:v>44868</c:v>
                </c:pt>
                <c:pt idx="671">
                  <c:v>44869</c:v>
                </c:pt>
                <c:pt idx="672">
                  <c:v>44870</c:v>
                </c:pt>
                <c:pt idx="673">
                  <c:v>44871</c:v>
                </c:pt>
                <c:pt idx="674">
                  <c:v>44872</c:v>
                </c:pt>
                <c:pt idx="675">
                  <c:v>44873</c:v>
                </c:pt>
                <c:pt idx="676">
                  <c:v>44874</c:v>
                </c:pt>
                <c:pt idx="677">
                  <c:v>44875</c:v>
                </c:pt>
                <c:pt idx="678">
                  <c:v>44876</c:v>
                </c:pt>
                <c:pt idx="679">
                  <c:v>44877</c:v>
                </c:pt>
                <c:pt idx="680">
                  <c:v>44878</c:v>
                </c:pt>
                <c:pt idx="681">
                  <c:v>44879</c:v>
                </c:pt>
                <c:pt idx="682">
                  <c:v>44880</c:v>
                </c:pt>
                <c:pt idx="683">
                  <c:v>44881</c:v>
                </c:pt>
                <c:pt idx="684">
                  <c:v>44882</c:v>
                </c:pt>
                <c:pt idx="685">
                  <c:v>44883</c:v>
                </c:pt>
                <c:pt idx="686">
                  <c:v>44884</c:v>
                </c:pt>
                <c:pt idx="687">
                  <c:v>44885</c:v>
                </c:pt>
                <c:pt idx="688">
                  <c:v>44886</c:v>
                </c:pt>
                <c:pt idx="689">
                  <c:v>44887</c:v>
                </c:pt>
                <c:pt idx="690">
                  <c:v>44888</c:v>
                </c:pt>
                <c:pt idx="691">
                  <c:v>44889</c:v>
                </c:pt>
                <c:pt idx="692">
                  <c:v>44890</c:v>
                </c:pt>
                <c:pt idx="693">
                  <c:v>44891</c:v>
                </c:pt>
                <c:pt idx="694">
                  <c:v>44892</c:v>
                </c:pt>
                <c:pt idx="695">
                  <c:v>44893</c:v>
                </c:pt>
                <c:pt idx="696">
                  <c:v>44894</c:v>
                </c:pt>
                <c:pt idx="697">
                  <c:v>44895</c:v>
                </c:pt>
                <c:pt idx="698">
                  <c:v>44896</c:v>
                </c:pt>
                <c:pt idx="699">
                  <c:v>44897</c:v>
                </c:pt>
                <c:pt idx="700">
                  <c:v>44898</c:v>
                </c:pt>
                <c:pt idx="701">
                  <c:v>44899</c:v>
                </c:pt>
                <c:pt idx="702">
                  <c:v>44900</c:v>
                </c:pt>
                <c:pt idx="703">
                  <c:v>44901</c:v>
                </c:pt>
                <c:pt idx="704">
                  <c:v>44902</c:v>
                </c:pt>
                <c:pt idx="705">
                  <c:v>44903</c:v>
                </c:pt>
                <c:pt idx="706">
                  <c:v>44904</c:v>
                </c:pt>
                <c:pt idx="707">
                  <c:v>44905</c:v>
                </c:pt>
                <c:pt idx="708">
                  <c:v>44906</c:v>
                </c:pt>
                <c:pt idx="709">
                  <c:v>44907</c:v>
                </c:pt>
                <c:pt idx="710">
                  <c:v>44908</c:v>
                </c:pt>
                <c:pt idx="711">
                  <c:v>44909</c:v>
                </c:pt>
                <c:pt idx="712">
                  <c:v>44910</c:v>
                </c:pt>
                <c:pt idx="713">
                  <c:v>44911</c:v>
                </c:pt>
                <c:pt idx="714">
                  <c:v>44912</c:v>
                </c:pt>
                <c:pt idx="715">
                  <c:v>44913</c:v>
                </c:pt>
                <c:pt idx="716">
                  <c:v>44914</c:v>
                </c:pt>
                <c:pt idx="717">
                  <c:v>44915</c:v>
                </c:pt>
                <c:pt idx="718">
                  <c:v>44916</c:v>
                </c:pt>
                <c:pt idx="719">
                  <c:v>44917</c:v>
                </c:pt>
                <c:pt idx="720">
                  <c:v>44918</c:v>
                </c:pt>
                <c:pt idx="721">
                  <c:v>44919</c:v>
                </c:pt>
                <c:pt idx="722">
                  <c:v>44920</c:v>
                </c:pt>
                <c:pt idx="723">
                  <c:v>44921</c:v>
                </c:pt>
                <c:pt idx="724">
                  <c:v>44922</c:v>
                </c:pt>
                <c:pt idx="725">
                  <c:v>44923</c:v>
                </c:pt>
                <c:pt idx="726">
                  <c:v>44924</c:v>
                </c:pt>
                <c:pt idx="727">
                  <c:v>44925</c:v>
                </c:pt>
                <c:pt idx="728">
                  <c:v>44926</c:v>
                </c:pt>
              </c:numCache>
            </c:numRef>
          </c:cat>
          <c:val>
            <c:numRef>
              <c:f>'F2'!$B$2:$B$730</c:f>
              <c:numCache>
                <c:formatCode>0.0</c:formatCode>
                <c:ptCount val="729"/>
                <c:pt idx="0">
                  <c:v>44.671732606255148</c:v>
                </c:pt>
                <c:pt idx="1">
                  <c:v>45.630957158054585</c:v>
                </c:pt>
                <c:pt idx="2">
                  <c:v>46.860748938337423</c:v>
                </c:pt>
                <c:pt idx="3">
                  <c:v>45.843184028597385</c:v>
                </c:pt>
                <c:pt idx="4">
                  <c:v>45.731339748869303</c:v>
                </c:pt>
                <c:pt idx="5">
                  <c:v>46.779809343687077</c:v>
                </c:pt>
                <c:pt idx="6">
                  <c:v>47.377982226874167</c:v>
                </c:pt>
                <c:pt idx="7">
                  <c:v>46.196149406003812</c:v>
                </c:pt>
                <c:pt idx="8">
                  <c:v>47.003188678327909</c:v>
                </c:pt>
                <c:pt idx="9">
                  <c:v>45.763544709398651</c:v>
                </c:pt>
                <c:pt idx="10">
                  <c:v>46.421765186807448</c:v>
                </c:pt>
                <c:pt idx="11">
                  <c:v>46.235310092806344</c:v>
                </c:pt>
                <c:pt idx="12">
                  <c:v>48.861223097547239</c:v>
                </c:pt>
                <c:pt idx="13">
                  <c:v>46.13195066938998</c:v>
                </c:pt>
                <c:pt idx="14">
                  <c:v>46.536126341867323</c:v>
                </c:pt>
                <c:pt idx="15">
                  <c:v>45.635090732695645</c:v>
                </c:pt>
                <c:pt idx="16">
                  <c:v>46.2703438079877</c:v>
                </c:pt>
                <c:pt idx="17">
                  <c:v>44.948069908399482</c:v>
                </c:pt>
                <c:pt idx="18">
                  <c:v>45.778369046927878</c:v>
                </c:pt>
                <c:pt idx="19">
                  <c:v>45.86539801545355</c:v>
                </c:pt>
                <c:pt idx="20">
                  <c:v>45.976344340623989</c:v>
                </c:pt>
                <c:pt idx="21">
                  <c:v>47.444917347951318</c:v>
                </c:pt>
                <c:pt idx="22">
                  <c:v>46.95645182306319</c:v>
                </c:pt>
                <c:pt idx="23">
                  <c:v>44.67404829696904</c:v>
                </c:pt>
                <c:pt idx="24">
                  <c:v>46.913664097467645</c:v>
                </c:pt>
                <c:pt idx="25">
                  <c:v>46.655626572011641</c:v>
                </c:pt>
                <c:pt idx="26">
                  <c:v>45.688573052374721</c:v>
                </c:pt>
                <c:pt idx="27">
                  <c:v>46.65835234711345</c:v>
                </c:pt>
                <c:pt idx="28">
                  <c:v>47.391746009393351</c:v>
                </c:pt>
                <c:pt idx="29">
                  <c:v>45.275135609009659</c:v>
                </c:pt>
                <c:pt idx="30">
                  <c:v>46.527351031906456</c:v>
                </c:pt>
                <c:pt idx="31">
                  <c:v>46.425166884091631</c:v>
                </c:pt>
                <c:pt idx="32">
                  <c:v>47.279955997105304</c:v>
                </c:pt>
                <c:pt idx="33">
                  <c:v>45.360425780607621</c:v>
                </c:pt>
                <c:pt idx="34">
                  <c:v>45.819687455799333</c:v>
                </c:pt>
                <c:pt idx="35">
                  <c:v>45.305505124940453</c:v>
                </c:pt>
                <c:pt idx="36">
                  <c:v>45.914358161949835</c:v>
                </c:pt>
                <c:pt idx="37">
                  <c:v>45.93372609580085</c:v>
                </c:pt>
                <c:pt idx="38">
                  <c:v>47.692386692555161</c:v>
                </c:pt>
                <c:pt idx="39">
                  <c:v>45.041110808340235</c:v>
                </c:pt>
                <c:pt idx="40">
                  <c:v>45.523747720640863</c:v>
                </c:pt>
                <c:pt idx="41">
                  <c:v>45.628835687407104</c:v>
                </c:pt>
                <c:pt idx="42">
                  <c:v>45.328904978443063</c:v>
                </c:pt>
                <c:pt idx="43">
                  <c:v>47.313671277150064</c:v>
                </c:pt>
                <c:pt idx="44">
                  <c:v>45.625762318464275</c:v>
                </c:pt>
                <c:pt idx="45">
                  <c:v>45.352693660832699</c:v>
                </c:pt>
                <c:pt idx="46">
                  <c:v>46.95076950408756</c:v>
                </c:pt>
                <c:pt idx="47">
                  <c:v>45.381481358470751</c:v>
                </c:pt>
                <c:pt idx="48">
                  <c:v>45.262195868337272</c:v>
                </c:pt>
                <c:pt idx="49">
                  <c:v>46.558301012618472</c:v>
                </c:pt>
                <c:pt idx="50">
                  <c:v>44.582137908631857</c:v>
                </c:pt>
                <c:pt idx="51">
                  <c:v>46.895731678859775</c:v>
                </c:pt>
                <c:pt idx="52">
                  <c:v>47.063071309097005</c:v>
                </c:pt>
                <c:pt idx="53">
                  <c:v>46.199751270600885</c:v>
                </c:pt>
                <c:pt idx="54">
                  <c:v>45.183092073513905</c:v>
                </c:pt>
                <c:pt idx="55">
                  <c:v>46.311209607807555</c:v>
                </c:pt>
                <c:pt idx="56">
                  <c:v>46.577240264245617</c:v>
                </c:pt>
                <c:pt idx="57">
                  <c:v>46.498816475828313</c:v>
                </c:pt>
                <c:pt idx="58">
                  <c:v>46.280310014532091</c:v>
                </c:pt>
                <c:pt idx="59">
                  <c:v>45.351576069649852</c:v>
                </c:pt>
                <c:pt idx="60">
                  <c:v>44.993950352824243</c:v>
                </c:pt>
                <c:pt idx="61">
                  <c:v>46.905828546888401</c:v>
                </c:pt>
                <c:pt idx="62">
                  <c:v>45.568473515144113</c:v>
                </c:pt>
                <c:pt idx="63">
                  <c:v>47.758123515259271</c:v>
                </c:pt>
                <c:pt idx="64">
                  <c:v>45.418520671493894</c:v>
                </c:pt>
                <c:pt idx="65">
                  <c:v>46.692034024918733</c:v>
                </c:pt>
                <c:pt idx="66">
                  <c:v>47.371046774827583</c:v>
                </c:pt>
                <c:pt idx="67">
                  <c:v>46.829964648373092</c:v>
                </c:pt>
                <c:pt idx="68">
                  <c:v>45.957291592872728</c:v>
                </c:pt>
                <c:pt idx="69">
                  <c:v>46.701422493726092</c:v>
                </c:pt>
                <c:pt idx="70">
                  <c:v>45.403654408575115</c:v>
                </c:pt>
                <c:pt idx="71">
                  <c:v>45.704859644417851</c:v>
                </c:pt>
                <c:pt idx="72">
                  <c:v>45.715929061246612</c:v>
                </c:pt>
                <c:pt idx="73">
                  <c:v>45.134561019044959</c:v>
                </c:pt>
                <c:pt idx="74">
                  <c:v>47.731030538817329</c:v>
                </c:pt>
                <c:pt idx="75">
                  <c:v>48.693793137527308</c:v>
                </c:pt>
                <c:pt idx="76">
                  <c:v>46.056362807052032</c:v>
                </c:pt>
                <c:pt idx="77">
                  <c:v>45.696625481692998</c:v>
                </c:pt>
                <c:pt idx="78">
                  <c:v>47.451508769916558</c:v>
                </c:pt>
                <c:pt idx="79">
                  <c:v>47.058604011421828</c:v>
                </c:pt>
                <c:pt idx="80">
                  <c:v>46.588356283356859</c:v>
                </c:pt>
                <c:pt idx="81">
                  <c:v>45.853844957021565</c:v>
                </c:pt>
                <c:pt idx="82">
                  <c:v>47.995057173231302</c:v>
                </c:pt>
                <c:pt idx="83">
                  <c:v>45.500507820845137</c:v>
                </c:pt>
                <c:pt idx="84">
                  <c:v>45.547928811680897</c:v>
                </c:pt>
                <c:pt idx="85">
                  <c:v>45.909521777698508</c:v>
                </c:pt>
                <c:pt idx="86">
                  <c:v>45.446131306020114</c:v>
                </c:pt>
                <c:pt idx="87">
                  <c:v>44.701543487526344</c:v>
                </c:pt>
                <c:pt idx="88">
                  <c:v>46.788829640625359</c:v>
                </c:pt>
                <c:pt idx="89">
                  <c:v>46.107992904107078</c:v>
                </c:pt>
                <c:pt idx="90">
                  <c:v>43.959286253691424</c:v>
                </c:pt>
                <c:pt idx="91">
                  <c:v>45.380400716014222</c:v>
                </c:pt>
                <c:pt idx="92">
                  <c:v>43.75380562289098</c:v>
                </c:pt>
                <c:pt idx="93">
                  <c:v>45.809511239052277</c:v>
                </c:pt>
                <c:pt idx="94">
                  <c:v>45.670065031323212</c:v>
                </c:pt>
                <c:pt idx="95">
                  <c:v>44.968037555911415</c:v>
                </c:pt>
                <c:pt idx="96">
                  <c:v>45.016508526960145</c:v>
                </c:pt>
                <c:pt idx="97">
                  <c:v>46.889757663324794</c:v>
                </c:pt>
                <c:pt idx="98">
                  <c:v>45.329441489067356</c:v>
                </c:pt>
                <c:pt idx="99">
                  <c:v>45.976516531464895</c:v>
                </c:pt>
                <c:pt idx="100">
                  <c:v>46.697703766221295</c:v>
                </c:pt>
                <c:pt idx="101">
                  <c:v>47.40097474795634</c:v>
                </c:pt>
                <c:pt idx="102">
                  <c:v>45.635433023458447</c:v>
                </c:pt>
                <c:pt idx="103">
                  <c:v>45.356254526159077</c:v>
                </c:pt>
                <c:pt idx="104">
                  <c:v>45.768434302220761</c:v>
                </c:pt>
                <c:pt idx="105">
                  <c:v>44.099877077478553</c:v>
                </c:pt>
                <c:pt idx="106">
                  <c:v>44.611621068904846</c:v>
                </c:pt>
                <c:pt idx="107">
                  <c:v>46.669087547766402</c:v>
                </c:pt>
                <c:pt idx="108">
                  <c:v>46.190250279300038</c:v>
                </c:pt>
                <c:pt idx="109">
                  <c:v>45.496924929865635</c:v>
                </c:pt>
                <c:pt idx="110">
                  <c:v>45.15651655550986</c:v>
                </c:pt>
                <c:pt idx="111">
                  <c:v>46.290650179718064</c:v>
                </c:pt>
                <c:pt idx="112">
                  <c:v>46.848186535580666</c:v>
                </c:pt>
                <c:pt idx="113">
                  <c:v>46.312706550656415</c:v>
                </c:pt>
                <c:pt idx="114">
                  <c:v>45.810421579742446</c:v>
                </c:pt>
                <c:pt idx="115">
                  <c:v>46.165242187454275</c:v>
                </c:pt>
                <c:pt idx="116">
                  <c:v>46.859176993739887</c:v>
                </c:pt>
                <c:pt idx="117">
                  <c:v>47.532586292022771</c:v>
                </c:pt>
                <c:pt idx="118">
                  <c:v>43.976019434865869</c:v>
                </c:pt>
                <c:pt idx="119">
                  <c:v>46.556368853022704</c:v>
                </c:pt>
                <c:pt idx="120">
                  <c:v>46.286728003280423</c:v>
                </c:pt>
                <c:pt idx="121">
                  <c:v>47.845683685280548</c:v>
                </c:pt>
                <c:pt idx="122">
                  <c:v>49.181722333464371</c:v>
                </c:pt>
                <c:pt idx="123">
                  <c:v>50.323278161696194</c:v>
                </c:pt>
                <c:pt idx="124">
                  <c:v>51.074813997983838</c:v>
                </c:pt>
                <c:pt idx="125">
                  <c:v>51.360801846322353</c:v>
                </c:pt>
                <c:pt idx="126">
                  <c:v>52.971035618249992</c:v>
                </c:pt>
                <c:pt idx="127">
                  <c:v>55.011960582547047</c:v>
                </c:pt>
                <c:pt idx="128">
                  <c:v>54.227452253278919</c:v>
                </c:pt>
                <c:pt idx="129">
                  <c:v>55.979947779351136</c:v>
                </c:pt>
                <c:pt idx="130">
                  <c:v>56.248598363663632</c:v>
                </c:pt>
                <c:pt idx="131">
                  <c:v>57.513308232234124</c:v>
                </c:pt>
                <c:pt idx="132">
                  <c:v>59.258509201897859</c:v>
                </c:pt>
                <c:pt idx="133">
                  <c:v>60.009085470549813</c:v>
                </c:pt>
                <c:pt idx="134">
                  <c:v>60.686213524350762</c:v>
                </c:pt>
                <c:pt idx="135">
                  <c:v>59.832268021659587</c:v>
                </c:pt>
                <c:pt idx="136">
                  <c:v>61.70223073506056</c:v>
                </c:pt>
                <c:pt idx="137">
                  <c:v>61.76925581258142</c:v>
                </c:pt>
                <c:pt idx="138">
                  <c:v>65.083820454446297</c:v>
                </c:pt>
                <c:pt idx="139">
                  <c:v>65.200701086399235</c:v>
                </c:pt>
                <c:pt idx="140">
                  <c:v>63.360143168014737</c:v>
                </c:pt>
                <c:pt idx="141">
                  <c:v>67.001514178898177</c:v>
                </c:pt>
                <c:pt idx="142">
                  <c:v>65.705138607377293</c:v>
                </c:pt>
                <c:pt idx="143">
                  <c:v>67.98508885978157</c:v>
                </c:pt>
                <c:pt idx="144">
                  <c:v>70.242289313808982</c:v>
                </c:pt>
                <c:pt idx="145">
                  <c:v>69.296345230537412</c:v>
                </c:pt>
                <c:pt idx="146">
                  <c:v>68.871668866143168</c:v>
                </c:pt>
                <c:pt idx="147">
                  <c:v>70.915261195415411</c:v>
                </c:pt>
                <c:pt idx="148">
                  <c:v>72.845030308562542</c:v>
                </c:pt>
                <c:pt idx="149">
                  <c:v>71.959970289522815</c:v>
                </c:pt>
                <c:pt idx="150">
                  <c:v>72.265412608931385</c:v>
                </c:pt>
                <c:pt idx="151">
                  <c:v>74.963169043928232</c:v>
                </c:pt>
                <c:pt idx="152">
                  <c:v>73.228055171728116</c:v>
                </c:pt>
                <c:pt idx="153">
                  <c:v>74.74781048329011</c:v>
                </c:pt>
                <c:pt idx="154">
                  <c:v>73.44171320535159</c:v>
                </c:pt>
                <c:pt idx="155">
                  <c:v>75.01834449851529</c:v>
                </c:pt>
                <c:pt idx="156">
                  <c:v>74.760925771528491</c:v>
                </c:pt>
                <c:pt idx="157">
                  <c:v>74.731600657341289</c:v>
                </c:pt>
                <c:pt idx="158">
                  <c:v>75.696178266351438</c:v>
                </c:pt>
                <c:pt idx="159">
                  <c:v>75.827610340920401</c:v>
                </c:pt>
                <c:pt idx="160">
                  <c:v>77.05737738438404</c:v>
                </c:pt>
                <c:pt idx="161">
                  <c:v>77.348900505670969</c:v>
                </c:pt>
                <c:pt idx="162">
                  <c:v>77.204319573580847</c:v>
                </c:pt>
                <c:pt idx="163">
                  <c:v>76.904980507563721</c:v>
                </c:pt>
                <c:pt idx="164">
                  <c:v>78.163529272803288</c:v>
                </c:pt>
                <c:pt idx="165">
                  <c:v>77.57738522703454</c:v>
                </c:pt>
                <c:pt idx="166">
                  <c:v>78.156015193242112</c:v>
                </c:pt>
                <c:pt idx="167">
                  <c:v>78.175647117207063</c:v>
                </c:pt>
                <c:pt idx="168">
                  <c:v>79.354687450775742</c:v>
                </c:pt>
                <c:pt idx="169">
                  <c:v>78.720087944760579</c:v>
                </c:pt>
                <c:pt idx="170">
                  <c:v>79.076546879983908</c:v>
                </c:pt>
                <c:pt idx="171">
                  <c:v>78.953095592870994</c:v>
                </c:pt>
                <c:pt idx="172">
                  <c:v>78.265262533593045</c:v>
                </c:pt>
                <c:pt idx="173">
                  <c:v>78.059503065571874</c:v>
                </c:pt>
                <c:pt idx="174">
                  <c:v>79.639519549277537</c:v>
                </c:pt>
                <c:pt idx="175">
                  <c:v>77.696500157918109</c:v>
                </c:pt>
                <c:pt idx="176">
                  <c:v>79.777848692375613</c:v>
                </c:pt>
                <c:pt idx="177">
                  <c:v>78.098321116293278</c:v>
                </c:pt>
                <c:pt idx="178">
                  <c:v>77.257813987492028</c:v>
                </c:pt>
                <c:pt idx="179">
                  <c:v>78.203790404434542</c:v>
                </c:pt>
                <c:pt idx="180">
                  <c:v>76.601179052521758</c:v>
                </c:pt>
                <c:pt idx="181">
                  <c:v>76.781725108471591</c:v>
                </c:pt>
                <c:pt idx="182">
                  <c:v>76.236716384451952</c:v>
                </c:pt>
                <c:pt idx="183">
                  <c:v>74.941864612246988</c:v>
                </c:pt>
                <c:pt idx="184">
                  <c:v>75.217646050151487</c:v>
                </c:pt>
                <c:pt idx="185">
                  <c:v>76.653064505030585</c:v>
                </c:pt>
                <c:pt idx="186">
                  <c:v>72.598058928857853</c:v>
                </c:pt>
                <c:pt idx="187">
                  <c:v>74.115540698087273</c:v>
                </c:pt>
                <c:pt idx="188">
                  <c:v>73.801063183910955</c:v>
                </c:pt>
                <c:pt idx="189">
                  <c:v>73.238880413524782</c:v>
                </c:pt>
                <c:pt idx="190">
                  <c:v>71.898506921726593</c:v>
                </c:pt>
                <c:pt idx="191">
                  <c:v>71.040159149654855</c:v>
                </c:pt>
                <c:pt idx="192">
                  <c:v>70.867448180642413</c:v>
                </c:pt>
                <c:pt idx="193">
                  <c:v>71.129191576286971</c:v>
                </c:pt>
                <c:pt idx="194">
                  <c:v>70.050000689619949</c:v>
                </c:pt>
                <c:pt idx="195">
                  <c:v>69.60572653132688</c:v>
                </c:pt>
                <c:pt idx="196">
                  <c:v>69.06172813356757</c:v>
                </c:pt>
                <c:pt idx="197">
                  <c:v>68.946411259958893</c:v>
                </c:pt>
                <c:pt idx="198">
                  <c:v>68.159065656967314</c:v>
                </c:pt>
                <c:pt idx="199">
                  <c:v>67.739951640142394</c:v>
                </c:pt>
                <c:pt idx="200">
                  <c:v>64.327021256387198</c:v>
                </c:pt>
                <c:pt idx="206">
                  <c:v>59.26354361492497</c:v>
                </c:pt>
                <c:pt idx="207">
                  <c:v>60.600697268123582</c:v>
                </c:pt>
                <c:pt idx="208">
                  <c:v>59.447413417875033</c:v>
                </c:pt>
                <c:pt idx="209">
                  <c:v>58.015635996922988</c:v>
                </c:pt>
                <c:pt idx="210">
                  <c:v>57.434095082195867</c:v>
                </c:pt>
                <c:pt idx="211">
                  <c:v>55.909413985035698</c:v>
                </c:pt>
                <c:pt idx="212">
                  <c:v>55.327005076097009</c:v>
                </c:pt>
                <c:pt idx="213">
                  <c:v>53.392561861237851</c:v>
                </c:pt>
                <c:pt idx="214">
                  <c:v>54.712311361406854</c:v>
                </c:pt>
                <c:pt idx="215">
                  <c:v>52.010454048771791</c:v>
                </c:pt>
                <c:pt idx="216">
                  <c:v>51.088312532721538</c:v>
                </c:pt>
                <c:pt idx="217">
                  <c:v>49.380614955855201</c:v>
                </c:pt>
                <c:pt idx="218">
                  <c:v>50.292329601173428</c:v>
                </c:pt>
                <c:pt idx="219">
                  <c:v>49.108605229633937</c:v>
                </c:pt>
                <c:pt idx="220">
                  <c:v>47.692687393846981</c:v>
                </c:pt>
                <c:pt idx="221">
                  <c:v>46.191950950886387</c:v>
                </c:pt>
                <c:pt idx="222">
                  <c:v>43.108827917666282</c:v>
                </c:pt>
                <c:pt idx="223">
                  <c:v>44.47174316960966</c:v>
                </c:pt>
                <c:pt idx="224">
                  <c:v>42.06045082717602</c:v>
                </c:pt>
                <c:pt idx="225">
                  <c:v>42.383352661750834</c:v>
                </c:pt>
                <c:pt idx="226">
                  <c:v>40.880627321291804</c:v>
                </c:pt>
                <c:pt idx="227">
                  <c:v>40.00233842302756</c:v>
                </c:pt>
                <c:pt idx="228">
                  <c:v>38.661337925884787</c:v>
                </c:pt>
                <c:pt idx="229">
                  <c:v>37.918337760270767</c:v>
                </c:pt>
                <c:pt idx="230">
                  <c:v>37.277230947987093</c:v>
                </c:pt>
                <c:pt idx="231">
                  <c:v>35.085082777178243</c:v>
                </c:pt>
                <c:pt idx="232">
                  <c:v>35.141907343944425</c:v>
                </c:pt>
                <c:pt idx="233">
                  <c:v>34.685504791549889</c:v>
                </c:pt>
                <c:pt idx="234">
                  <c:v>34.670522915196315</c:v>
                </c:pt>
                <c:pt idx="235">
                  <c:v>33.112870009261677</c:v>
                </c:pt>
                <c:pt idx="236">
                  <c:v>32.422631728738374</c:v>
                </c:pt>
                <c:pt idx="237">
                  <c:v>29.831110359916355</c:v>
                </c:pt>
                <c:pt idx="238">
                  <c:v>31.976731726442978</c:v>
                </c:pt>
                <c:pt idx="239">
                  <c:v>29.876394439875053</c:v>
                </c:pt>
                <c:pt idx="240">
                  <c:v>28.572627783723753</c:v>
                </c:pt>
                <c:pt idx="241">
                  <c:v>27.297716821536518</c:v>
                </c:pt>
                <c:pt idx="242">
                  <c:v>26.676264263178719</c:v>
                </c:pt>
                <c:pt idx="243">
                  <c:v>25.524816395276552</c:v>
                </c:pt>
                <c:pt idx="244">
                  <c:v>24.591101260576142</c:v>
                </c:pt>
                <c:pt idx="245">
                  <c:v>24.169927615136547</c:v>
                </c:pt>
                <c:pt idx="246">
                  <c:v>22.792943057443974</c:v>
                </c:pt>
                <c:pt idx="247">
                  <c:v>23.664836164814208</c:v>
                </c:pt>
                <c:pt idx="248">
                  <c:v>22.112668172722103</c:v>
                </c:pt>
                <c:pt idx="249">
                  <c:v>21.450901498352795</c:v>
                </c:pt>
                <c:pt idx="250">
                  <c:v>20.739729878797359</c:v>
                </c:pt>
                <c:pt idx="251">
                  <c:v>19.183152918248755</c:v>
                </c:pt>
                <c:pt idx="252">
                  <c:v>19.977204608967249</c:v>
                </c:pt>
                <c:pt idx="253">
                  <c:v>18.768453915749742</c:v>
                </c:pt>
                <c:pt idx="254">
                  <c:v>19.867311781265407</c:v>
                </c:pt>
                <c:pt idx="255">
                  <c:v>18.128965116179607</c:v>
                </c:pt>
                <c:pt idx="256">
                  <c:v>18.457887615321138</c:v>
                </c:pt>
                <c:pt idx="257">
                  <c:v>18.059982803007738</c:v>
                </c:pt>
                <c:pt idx="258">
                  <c:v>15.93665016367018</c:v>
                </c:pt>
                <c:pt idx="259">
                  <c:v>15.868357616157937</c:v>
                </c:pt>
                <c:pt idx="260">
                  <c:v>17.645201047647657</c:v>
                </c:pt>
                <c:pt idx="261">
                  <c:v>15.448760511730995</c:v>
                </c:pt>
                <c:pt idx="262">
                  <c:v>14.956938304598184</c:v>
                </c:pt>
                <c:pt idx="263">
                  <c:v>13.082237274613831</c:v>
                </c:pt>
                <c:pt idx="264">
                  <c:v>13.656921801780742</c:v>
                </c:pt>
                <c:pt idx="265">
                  <c:v>13.892667799917323</c:v>
                </c:pt>
                <c:pt idx="266">
                  <c:v>14.561529242670796</c:v>
                </c:pt>
                <c:pt idx="267">
                  <c:v>14.952843304011553</c:v>
                </c:pt>
                <c:pt idx="268">
                  <c:v>12.752622783430887</c:v>
                </c:pt>
                <c:pt idx="269">
                  <c:v>13.680025428734023</c:v>
                </c:pt>
                <c:pt idx="270">
                  <c:v>12.505426693235764</c:v>
                </c:pt>
                <c:pt idx="271">
                  <c:v>14.948216911129069</c:v>
                </c:pt>
                <c:pt idx="272">
                  <c:v>13.463408404938152</c:v>
                </c:pt>
                <c:pt idx="273">
                  <c:v>14.08330451844914</c:v>
                </c:pt>
                <c:pt idx="274">
                  <c:v>13.084202205298077</c:v>
                </c:pt>
                <c:pt idx="275">
                  <c:v>11.908780304450444</c:v>
                </c:pt>
                <c:pt idx="276">
                  <c:v>15.022053048014753</c:v>
                </c:pt>
                <c:pt idx="277">
                  <c:v>12.933684353589021</c:v>
                </c:pt>
                <c:pt idx="278">
                  <c:v>12.982110380778598</c:v>
                </c:pt>
                <c:pt idx="279">
                  <c:v>13.750251609677429</c:v>
                </c:pt>
                <c:pt idx="280">
                  <c:v>15.145382732303158</c:v>
                </c:pt>
                <c:pt idx="281">
                  <c:v>14.616483755994794</c:v>
                </c:pt>
                <c:pt idx="282">
                  <c:v>14.507167465845242</c:v>
                </c:pt>
                <c:pt idx="283">
                  <c:v>12.919039112044635</c:v>
                </c:pt>
                <c:pt idx="284">
                  <c:v>14.446155964107462</c:v>
                </c:pt>
                <c:pt idx="285">
                  <c:v>16.045940938145911</c:v>
                </c:pt>
                <c:pt idx="286">
                  <c:v>16.62002843633185</c:v>
                </c:pt>
                <c:pt idx="287">
                  <c:v>17.211759924384673</c:v>
                </c:pt>
                <c:pt idx="288">
                  <c:v>17.016812270413109</c:v>
                </c:pt>
                <c:pt idx="289">
                  <c:v>19.209644385042502</c:v>
                </c:pt>
                <c:pt idx="290">
                  <c:v>19.766046279239571</c:v>
                </c:pt>
                <c:pt idx="291">
                  <c:v>17.229590996815215</c:v>
                </c:pt>
                <c:pt idx="292">
                  <c:v>18.265299971968876</c:v>
                </c:pt>
                <c:pt idx="293">
                  <c:v>20.806305970843194</c:v>
                </c:pt>
                <c:pt idx="294">
                  <c:v>17.815859070548761</c:v>
                </c:pt>
                <c:pt idx="295">
                  <c:v>21.271127559041659</c:v>
                </c:pt>
                <c:pt idx="296">
                  <c:v>20.703879782736617</c:v>
                </c:pt>
                <c:pt idx="297">
                  <c:v>24.504646439454287</c:v>
                </c:pt>
                <c:pt idx="298">
                  <c:v>23.881375265002845</c:v>
                </c:pt>
                <c:pt idx="299">
                  <c:v>24.614430163116637</c:v>
                </c:pt>
                <c:pt idx="300">
                  <c:v>23.789968715850108</c:v>
                </c:pt>
                <c:pt idx="301">
                  <c:v>25.545521712556113</c:v>
                </c:pt>
                <c:pt idx="302">
                  <c:v>24.189318619644414</c:v>
                </c:pt>
                <c:pt idx="303">
                  <c:v>28.051884133512374</c:v>
                </c:pt>
                <c:pt idx="304">
                  <c:v>27.922439840147295</c:v>
                </c:pt>
                <c:pt idx="305">
                  <c:v>29.029872400265145</c:v>
                </c:pt>
                <c:pt idx="306">
                  <c:v>28.003864838549116</c:v>
                </c:pt>
                <c:pt idx="307">
                  <c:v>30.503995777025825</c:v>
                </c:pt>
                <c:pt idx="308">
                  <c:v>32.676733029652397</c:v>
                </c:pt>
                <c:pt idx="309">
                  <c:v>32.061822729069277</c:v>
                </c:pt>
                <c:pt idx="310">
                  <c:v>33.707054276642623</c:v>
                </c:pt>
                <c:pt idx="311">
                  <c:v>35.822486305144736</c:v>
                </c:pt>
                <c:pt idx="312">
                  <c:v>33.922092054193975</c:v>
                </c:pt>
                <c:pt idx="313">
                  <c:v>35.590395099055705</c:v>
                </c:pt>
                <c:pt idx="314">
                  <c:v>35.854337193922717</c:v>
                </c:pt>
                <c:pt idx="315">
                  <c:v>37.073967154799412</c:v>
                </c:pt>
                <c:pt idx="316">
                  <c:v>39.509428573918264</c:v>
                </c:pt>
                <c:pt idx="317">
                  <c:v>39.8076077717581</c:v>
                </c:pt>
                <c:pt idx="318">
                  <c:v>41.561329407295062</c:v>
                </c:pt>
                <c:pt idx="319">
                  <c:v>40.715405537797551</c:v>
                </c:pt>
                <c:pt idx="320">
                  <c:v>42.569267971686052</c:v>
                </c:pt>
                <c:pt idx="321">
                  <c:v>42.969381154435496</c:v>
                </c:pt>
                <c:pt idx="322">
                  <c:v>45.468338604234809</c:v>
                </c:pt>
                <c:pt idx="323">
                  <c:v>45.858374347810653</c:v>
                </c:pt>
                <c:pt idx="324">
                  <c:v>46.99358206278319</c:v>
                </c:pt>
                <c:pt idx="325">
                  <c:v>47.872568134521345</c:v>
                </c:pt>
                <c:pt idx="326">
                  <c:v>49.68226985311076</c:v>
                </c:pt>
                <c:pt idx="327">
                  <c:v>50.825523957639874</c:v>
                </c:pt>
                <c:pt idx="328">
                  <c:v>50.167668312936392</c:v>
                </c:pt>
                <c:pt idx="329">
                  <c:v>50.617438727951608</c:v>
                </c:pt>
                <c:pt idx="330">
                  <c:v>51.727951831751056</c:v>
                </c:pt>
                <c:pt idx="331">
                  <c:v>53.690331147829355</c:v>
                </c:pt>
                <c:pt idx="332">
                  <c:v>54.37642135146951</c:v>
                </c:pt>
                <c:pt idx="333">
                  <c:v>55.698492841443716</c:v>
                </c:pt>
                <c:pt idx="334">
                  <c:v>54.722626157856169</c:v>
                </c:pt>
                <c:pt idx="335">
                  <c:v>55.855655627775349</c:v>
                </c:pt>
                <c:pt idx="336">
                  <c:v>57.30097531428315</c:v>
                </c:pt>
                <c:pt idx="337">
                  <c:v>59.361434657319641</c:v>
                </c:pt>
                <c:pt idx="338">
                  <c:v>60.245649075619824</c:v>
                </c:pt>
                <c:pt idx="339">
                  <c:v>61.703045273810652</c:v>
                </c:pt>
                <c:pt idx="340">
                  <c:v>63.472285997314408</c:v>
                </c:pt>
                <c:pt idx="341">
                  <c:v>61.899446498114166</c:v>
                </c:pt>
                <c:pt idx="342">
                  <c:v>62.432172414700695</c:v>
                </c:pt>
                <c:pt idx="343">
                  <c:v>63.724475849343115</c:v>
                </c:pt>
                <c:pt idx="344">
                  <c:v>66.211631416124703</c:v>
                </c:pt>
                <c:pt idx="345">
                  <c:v>67.778058779581769</c:v>
                </c:pt>
                <c:pt idx="346">
                  <c:v>66.300452750911859</c:v>
                </c:pt>
                <c:pt idx="347">
                  <c:v>67.381089934410767</c:v>
                </c:pt>
                <c:pt idx="348">
                  <c:v>66.184973254456622</c:v>
                </c:pt>
                <c:pt idx="349">
                  <c:v>69.520725875447837</c:v>
                </c:pt>
                <c:pt idx="350">
                  <c:v>69.91530356810884</c:v>
                </c:pt>
                <c:pt idx="351">
                  <c:v>70.434187546413341</c:v>
                </c:pt>
                <c:pt idx="352">
                  <c:v>72.113028038855674</c:v>
                </c:pt>
                <c:pt idx="353">
                  <c:v>71.124865576773047</c:v>
                </c:pt>
                <c:pt idx="354">
                  <c:v>74.001407382526821</c:v>
                </c:pt>
                <c:pt idx="355">
                  <c:v>70.845952549389608</c:v>
                </c:pt>
                <c:pt idx="356">
                  <c:v>75.063334877727385</c:v>
                </c:pt>
                <c:pt idx="357">
                  <c:v>75.565357680550349</c:v>
                </c:pt>
                <c:pt idx="358">
                  <c:v>73.180750774396131</c:v>
                </c:pt>
                <c:pt idx="359">
                  <c:v>75.357719263214534</c:v>
                </c:pt>
                <c:pt idx="360">
                  <c:v>77.254645019742682</c:v>
                </c:pt>
                <c:pt idx="361">
                  <c:v>76.389790690242975</c:v>
                </c:pt>
                <c:pt idx="362">
                  <c:v>75.993101990236696</c:v>
                </c:pt>
                <c:pt idx="363">
                  <c:v>77.910415432925276</c:v>
                </c:pt>
                <c:pt idx="364">
                  <c:v>76.886888382735108</c:v>
                </c:pt>
                <c:pt idx="365">
                  <c:v>26.803039563753089</c:v>
                </c:pt>
                <c:pt idx="366">
                  <c:v>30.116431724316023</c:v>
                </c:pt>
                <c:pt idx="367">
                  <c:v>30.9280942993027</c:v>
                </c:pt>
                <c:pt idx="368">
                  <c:v>24.755319375442586</c:v>
                </c:pt>
                <c:pt idx="369">
                  <c:v>30.182684234253735</c:v>
                </c:pt>
                <c:pt idx="370">
                  <c:v>25.261097045591022</c:v>
                </c:pt>
                <c:pt idx="371">
                  <c:v>28.4267893361245</c:v>
                </c:pt>
                <c:pt idx="372">
                  <c:v>30.489458607962518</c:v>
                </c:pt>
                <c:pt idx="373">
                  <c:v>31.02210452769642</c:v>
                </c:pt>
                <c:pt idx="374">
                  <c:v>27.458126825639191</c:v>
                </c:pt>
                <c:pt idx="375">
                  <c:v>27.85305911208447</c:v>
                </c:pt>
                <c:pt idx="376">
                  <c:v>27.741186055683805</c:v>
                </c:pt>
                <c:pt idx="377">
                  <c:v>26.385060472675509</c:v>
                </c:pt>
                <c:pt idx="378">
                  <c:v>30.447087441797386</c:v>
                </c:pt>
                <c:pt idx="379">
                  <c:v>30.713843385632437</c:v>
                </c:pt>
                <c:pt idx="380">
                  <c:v>27.38105443961739</c:v>
                </c:pt>
                <c:pt idx="381">
                  <c:v>27.762206284792619</c:v>
                </c:pt>
                <c:pt idx="382">
                  <c:v>29.665726139543658</c:v>
                </c:pt>
                <c:pt idx="383">
                  <c:v>30.213723570972398</c:v>
                </c:pt>
                <c:pt idx="384">
                  <c:v>24.767314928344916</c:v>
                </c:pt>
                <c:pt idx="385">
                  <c:v>24.827225943936956</c:v>
                </c:pt>
                <c:pt idx="386">
                  <c:v>31.313645449647868</c:v>
                </c:pt>
                <c:pt idx="387">
                  <c:v>30.991258203221708</c:v>
                </c:pt>
                <c:pt idx="388">
                  <c:v>26.804428978181427</c:v>
                </c:pt>
                <c:pt idx="389">
                  <c:v>30.963018304328642</c:v>
                </c:pt>
                <c:pt idx="390">
                  <c:v>27.993375943206985</c:v>
                </c:pt>
                <c:pt idx="391">
                  <c:v>24.671829448282349</c:v>
                </c:pt>
                <c:pt idx="392">
                  <c:v>30.794512549094879</c:v>
                </c:pt>
                <c:pt idx="393">
                  <c:v>25.591542845072411</c:v>
                </c:pt>
                <c:pt idx="394">
                  <c:v>24.448573228865214</c:v>
                </c:pt>
                <c:pt idx="395">
                  <c:v>27.916410619143868</c:v>
                </c:pt>
                <c:pt idx="396">
                  <c:v>30.640610143500474</c:v>
                </c:pt>
                <c:pt idx="397">
                  <c:v>31.204770958089501</c:v>
                </c:pt>
                <c:pt idx="398">
                  <c:v>27.216255468364572</c:v>
                </c:pt>
                <c:pt idx="399">
                  <c:v>24.742631226131639</c:v>
                </c:pt>
                <c:pt idx="400">
                  <c:v>29.901633382460698</c:v>
                </c:pt>
                <c:pt idx="401">
                  <c:v>27.548614897169905</c:v>
                </c:pt>
                <c:pt idx="402">
                  <c:v>27.560235657480508</c:v>
                </c:pt>
                <c:pt idx="403">
                  <c:v>31.476975217086402</c:v>
                </c:pt>
                <c:pt idx="404">
                  <c:v>24.322199836503724</c:v>
                </c:pt>
                <c:pt idx="405">
                  <c:v>27.314248632384516</c:v>
                </c:pt>
                <c:pt idx="406">
                  <c:v>24.639571271199834</c:v>
                </c:pt>
                <c:pt idx="407">
                  <c:v>24.477608688359254</c:v>
                </c:pt>
                <c:pt idx="408">
                  <c:v>31.22702304291904</c:v>
                </c:pt>
                <c:pt idx="409">
                  <c:v>30.113003130186421</c:v>
                </c:pt>
                <c:pt idx="410">
                  <c:v>24.490454576849658</c:v>
                </c:pt>
                <c:pt idx="411">
                  <c:v>28.170461702452535</c:v>
                </c:pt>
                <c:pt idx="412">
                  <c:v>24.505999933574206</c:v>
                </c:pt>
                <c:pt idx="413">
                  <c:v>24.441585768902126</c:v>
                </c:pt>
                <c:pt idx="414">
                  <c:v>27.934980607571084</c:v>
                </c:pt>
                <c:pt idx="415">
                  <c:v>24.074354470661198</c:v>
                </c:pt>
                <c:pt idx="416">
                  <c:v>28.137439007315869</c:v>
                </c:pt>
                <c:pt idx="417">
                  <c:v>31.061627064004021</c:v>
                </c:pt>
                <c:pt idx="418">
                  <c:v>24.947865686124477</c:v>
                </c:pt>
                <c:pt idx="419">
                  <c:v>29.820840768519179</c:v>
                </c:pt>
                <c:pt idx="420">
                  <c:v>30.565398341152985</c:v>
                </c:pt>
                <c:pt idx="421">
                  <c:v>25.151709742692631</c:v>
                </c:pt>
                <c:pt idx="422">
                  <c:v>27.899289885496991</c:v>
                </c:pt>
                <c:pt idx="423">
                  <c:v>30.545004609591182</c:v>
                </c:pt>
                <c:pt idx="424">
                  <c:v>29.932040205968899</c:v>
                </c:pt>
                <c:pt idx="425">
                  <c:v>26.996370211694547</c:v>
                </c:pt>
                <c:pt idx="426">
                  <c:v>30.957846840946342</c:v>
                </c:pt>
                <c:pt idx="427">
                  <c:v>27.341084109086466</c:v>
                </c:pt>
                <c:pt idx="428">
                  <c:v>28.654874109155561</c:v>
                </c:pt>
                <c:pt idx="429">
                  <c:v>24.5260011626067</c:v>
                </c:pt>
                <c:pt idx="430">
                  <c:v>28.015220414951237</c:v>
                </c:pt>
                <c:pt idx="431">
                  <c:v>31.264890871386207</c:v>
                </c:pt>
                <c:pt idx="432">
                  <c:v>28.097978789023852</c:v>
                </c:pt>
                <c:pt idx="433">
                  <c:v>30.331812451296003</c:v>
                </c:pt>
                <c:pt idx="434">
                  <c:v>28.020853496235656</c:v>
                </c:pt>
                <c:pt idx="435">
                  <c:v>29.966411909659577</c:v>
                </c:pt>
                <c:pt idx="436">
                  <c:v>24.680624207985637</c:v>
                </c:pt>
                <c:pt idx="437">
                  <c:v>24.686601693073168</c:v>
                </c:pt>
                <c:pt idx="438">
                  <c:v>27.080736611426978</c:v>
                </c:pt>
                <c:pt idx="439">
                  <c:v>31.502480155619441</c:v>
                </c:pt>
                <c:pt idx="440">
                  <c:v>26.294648294264743</c:v>
                </c:pt>
                <c:pt idx="441">
                  <c:v>27.633817684231218</c:v>
                </c:pt>
                <c:pt idx="442">
                  <c:v>24.676177760114218</c:v>
                </c:pt>
                <c:pt idx="443">
                  <c:v>31.31799578814493</c:v>
                </c:pt>
                <c:pt idx="444">
                  <c:v>28.235162406853096</c:v>
                </c:pt>
                <c:pt idx="445">
                  <c:v>30.748315147015525</c:v>
                </c:pt>
                <c:pt idx="446">
                  <c:v>27.512306974212937</c:v>
                </c:pt>
                <c:pt idx="447">
                  <c:v>25.917330873544906</c:v>
                </c:pt>
                <c:pt idx="448">
                  <c:v>24.570274223256369</c:v>
                </c:pt>
                <c:pt idx="449">
                  <c:v>30.061633015709397</c:v>
                </c:pt>
                <c:pt idx="450">
                  <c:v>27.545713066619108</c:v>
                </c:pt>
                <c:pt idx="451">
                  <c:v>24.540910905250861</c:v>
                </c:pt>
                <c:pt idx="452">
                  <c:v>29.503018701767381</c:v>
                </c:pt>
                <c:pt idx="453">
                  <c:v>30.880627562812737</c:v>
                </c:pt>
                <c:pt idx="454">
                  <c:v>24.898316168217821</c:v>
                </c:pt>
                <c:pt idx="455">
                  <c:v>26.375571752214853</c:v>
                </c:pt>
                <c:pt idx="456">
                  <c:v>27.228240429608537</c:v>
                </c:pt>
                <c:pt idx="457">
                  <c:v>28.877511711108049</c:v>
                </c:pt>
                <c:pt idx="458">
                  <c:v>24.73713606908823</c:v>
                </c:pt>
                <c:pt idx="459">
                  <c:v>24.661835116914531</c:v>
                </c:pt>
                <c:pt idx="460">
                  <c:v>29.678904786901533</c:v>
                </c:pt>
                <c:pt idx="461">
                  <c:v>24.308914604558474</c:v>
                </c:pt>
                <c:pt idx="462">
                  <c:v>25.320469138195389</c:v>
                </c:pt>
                <c:pt idx="463">
                  <c:v>29.917431382784457</c:v>
                </c:pt>
                <c:pt idx="464">
                  <c:v>27.585909918878933</c:v>
                </c:pt>
                <c:pt idx="465">
                  <c:v>28.018622259732773</c:v>
                </c:pt>
                <c:pt idx="466">
                  <c:v>25.596526363896423</c:v>
                </c:pt>
                <c:pt idx="467">
                  <c:v>27.381259814075072</c:v>
                </c:pt>
                <c:pt idx="468">
                  <c:v>27.213752715695442</c:v>
                </c:pt>
                <c:pt idx="469">
                  <c:v>27.461060581332458</c:v>
                </c:pt>
                <c:pt idx="470">
                  <c:v>29.105918871135845</c:v>
                </c:pt>
                <c:pt idx="471">
                  <c:v>29.443669905477201</c:v>
                </c:pt>
                <c:pt idx="472">
                  <c:v>25.201307275793859</c:v>
                </c:pt>
                <c:pt idx="473">
                  <c:v>27.714150167580023</c:v>
                </c:pt>
                <c:pt idx="474">
                  <c:v>30.027970453711315</c:v>
                </c:pt>
                <c:pt idx="475">
                  <c:v>27.093909933305916</c:v>
                </c:pt>
                <c:pt idx="476">
                  <c:v>27.774390107830833</c:v>
                </c:pt>
                <c:pt idx="477">
                  <c:v>25.298020729213558</c:v>
                </c:pt>
                <c:pt idx="478">
                  <c:v>25.008861537354466</c:v>
                </c:pt>
                <c:pt idx="479">
                  <c:v>30.234878242630014</c:v>
                </c:pt>
                <c:pt idx="480">
                  <c:v>30.469059843719823</c:v>
                </c:pt>
                <c:pt idx="481">
                  <c:v>28.115506196243935</c:v>
                </c:pt>
                <c:pt idx="482">
                  <c:v>28.51955177521366</c:v>
                </c:pt>
                <c:pt idx="483">
                  <c:v>29.024172827011473</c:v>
                </c:pt>
                <c:pt idx="484">
                  <c:v>27.93382131181362</c:v>
                </c:pt>
                <c:pt idx="485">
                  <c:v>30.549240482165079</c:v>
                </c:pt>
                <c:pt idx="486">
                  <c:v>25.836669190051492</c:v>
                </c:pt>
                <c:pt idx="487">
                  <c:v>29.509033400078625</c:v>
                </c:pt>
                <c:pt idx="488">
                  <c:v>30.19396689701772</c:v>
                </c:pt>
                <c:pt idx="489">
                  <c:v>27.580399558911267</c:v>
                </c:pt>
                <c:pt idx="490">
                  <c:v>33.898129218572748</c:v>
                </c:pt>
                <c:pt idx="491">
                  <c:v>34.960883508044994</c:v>
                </c:pt>
                <c:pt idx="492">
                  <c:v>29.706458714575405</c:v>
                </c:pt>
                <c:pt idx="493">
                  <c:v>32.53647135196735</c:v>
                </c:pt>
                <c:pt idx="494">
                  <c:v>30.22917180084961</c:v>
                </c:pt>
                <c:pt idx="495">
                  <c:v>33.749159018198178</c:v>
                </c:pt>
                <c:pt idx="496">
                  <c:v>37.958783433274519</c:v>
                </c:pt>
                <c:pt idx="497">
                  <c:v>31.999594969024844</c:v>
                </c:pt>
                <c:pt idx="498">
                  <c:v>36.005451282329886</c:v>
                </c:pt>
                <c:pt idx="499">
                  <c:v>36.411728114610455</c:v>
                </c:pt>
                <c:pt idx="500">
                  <c:v>39.489296894295329</c:v>
                </c:pt>
                <c:pt idx="501">
                  <c:v>40.72347228513997</c:v>
                </c:pt>
                <c:pt idx="502">
                  <c:v>40.767708836303733</c:v>
                </c:pt>
                <c:pt idx="503">
                  <c:v>35.145263045400995</c:v>
                </c:pt>
                <c:pt idx="504">
                  <c:v>35.208378586655584</c:v>
                </c:pt>
                <c:pt idx="505">
                  <c:v>34.214477310727958</c:v>
                </c:pt>
                <c:pt idx="506">
                  <c:v>40.200908507338902</c:v>
                </c:pt>
                <c:pt idx="507">
                  <c:v>39.423083164426373</c:v>
                </c:pt>
                <c:pt idx="508">
                  <c:v>44.870158647455838</c:v>
                </c:pt>
                <c:pt idx="509">
                  <c:v>46.359910947113931</c:v>
                </c:pt>
                <c:pt idx="510">
                  <c:v>37.420026424490203</c:v>
                </c:pt>
                <c:pt idx="511">
                  <c:v>45.455301451654492</c:v>
                </c:pt>
                <c:pt idx="512">
                  <c:v>38.294241045524323</c:v>
                </c:pt>
                <c:pt idx="513">
                  <c:v>48.077720003651272</c:v>
                </c:pt>
                <c:pt idx="514">
                  <c:v>47.493580391085054</c:v>
                </c:pt>
                <c:pt idx="515">
                  <c:v>43.359247565358828</c:v>
                </c:pt>
                <c:pt idx="516">
                  <c:v>40.480111283721243</c:v>
                </c:pt>
                <c:pt idx="517">
                  <c:v>48.330516413340554</c:v>
                </c:pt>
                <c:pt idx="518">
                  <c:v>49.333554918971473</c:v>
                </c:pt>
                <c:pt idx="519">
                  <c:v>44.065027923210955</c:v>
                </c:pt>
                <c:pt idx="520">
                  <c:v>49.512107369020086</c:v>
                </c:pt>
                <c:pt idx="521">
                  <c:v>49.342211009208803</c:v>
                </c:pt>
                <c:pt idx="522">
                  <c:v>49.322856433845246</c:v>
                </c:pt>
                <c:pt idx="523">
                  <c:v>45.417706959810864</c:v>
                </c:pt>
                <c:pt idx="524">
                  <c:v>50.046222825007462</c:v>
                </c:pt>
                <c:pt idx="525">
                  <c:v>50.857869073693465</c:v>
                </c:pt>
                <c:pt idx="526">
                  <c:v>46.40934030340258</c:v>
                </c:pt>
                <c:pt idx="527">
                  <c:v>41.690332569733656</c:v>
                </c:pt>
                <c:pt idx="528">
                  <c:v>46.142988304538228</c:v>
                </c:pt>
                <c:pt idx="529">
                  <c:v>46.898117563681971</c:v>
                </c:pt>
                <c:pt idx="530">
                  <c:v>51.20107424984279</c:v>
                </c:pt>
                <c:pt idx="531">
                  <c:v>46.893609115945267</c:v>
                </c:pt>
                <c:pt idx="532">
                  <c:v>46.905388270324238</c:v>
                </c:pt>
                <c:pt idx="533">
                  <c:v>52.374093717511983</c:v>
                </c:pt>
                <c:pt idx="534">
                  <c:v>42.508847490170709</c:v>
                </c:pt>
                <c:pt idx="535">
                  <c:v>47.445928127990342</c:v>
                </c:pt>
                <c:pt idx="536">
                  <c:v>47.371857355722597</c:v>
                </c:pt>
                <c:pt idx="537">
                  <c:v>42.263241768140247</c:v>
                </c:pt>
                <c:pt idx="538">
                  <c:v>51.519272023277438</c:v>
                </c:pt>
                <c:pt idx="539">
                  <c:v>47.783711729566519</c:v>
                </c:pt>
                <c:pt idx="540">
                  <c:v>46.617900094750865</c:v>
                </c:pt>
                <c:pt idx="541">
                  <c:v>43.080038293882829</c:v>
                </c:pt>
                <c:pt idx="543">
                  <c:v>50.990157231744732</c:v>
                </c:pt>
                <c:pt idx="544">
                  <c:v>46.922274242660727</c:v>
                </c:pt>
                <c:pt idx="545">
                  <c:v>45.96070743151305</c:v>
                </c:pt>
                <c:pt idx="546">
                  <c:v>41.462131558574654</c:v>
                </c:pt>
                <c:pt idx="547">
                  <c:v>41.167826847604054</c:v>
                </c:pt>
                <c:pt idx="548">
                  <c:v>49.461630644083016</c:v>
                </c:pt>
                <c:pt idx="549">
                  <c:v>45.130587630090893</c:v>
                </c:pt>
                <c:pt idx="550">
                  <c:v>45.991838703018352</c:v>
                </c:pt>
                <c:pt idx="551">
                  <c:v>43.558835357314713</c:v>
                </c:pt>
                <c:pt idx="552">
                  <c:v>48.91625686073759</c:v>
                </c:pt>
                <c:pt idx="553">
                  <c:v>44.28063791034657</c:v>
                </c:pt>
                <c:pt idx="554">
                  <c:v>43.943328248114867</c:v>
                </c:pt>
                <c:pt idx="555">
                  <c:v>43.139104153035952</c:v>
                </c:pt>
                <c:pt idx="556">
                  <c:v>46.886505038772206</c:v>
                </c:pt>
                <c:pt idx="557">
                  <c:v>38.268422017546904</c:v>
                </c:pt>
                <c:pt idx="558">
                  <c:v>46.9452664403494</c:v>
                </c:pt>
                <c:pt idx="559">
                  <c:v>46.233000455149167</c:v>
                </c:pt>
                <c:pt idx="560">
                  <c:v>37.587092326916512</c:v>
                </c:pt>
                <c:pt idx="561">
                  <c:v>37.293333192126489</c:v>
                </c:pt>
                <c:pt idx="562">
                  <c:v>37.231062080377804</c:v>
                </c:pt>
                <c:pt idx="563">
                  <c:v>44.984983333598429</c:v>
                </c:pt>
                <c:pt idx="564">
                  <c:v>36.579573885676893</c:v>
                </c:pt>
                <c:pt idx="565">
                  <c:v>42.455834029215552</c:v>
                </c:pt>
                <c:pt idx="566">
                  <c:v>42.970013651866168</c:v>
                </c:pt>
                <c:pt idx="567">
                  <c:v>39.733265806308573</c:v>
                </c:pt>
                <c:pt idx="568">
                  <c:v>38.059915273697314</c:v>
                </c:pt>
                <c:pt idx="569">
                  <c:v>40.972772985308985</c:v>
                </c:pt>
                <c:pt idx="570">
                  <c:v>40.945061307312002</c:v>
                </c:pt>
                <c:pt idx="571">
                  <c:v>39.113938785850472</c:v>
                </c:pt>
                <c:pt idx="572">
                  <c:v>32.724376524786734</c:v>
                </c:pt>
                <c:pt idx="573">
                  <c:v>32.10160324565252</c:v>
                </c:pt>
                <c:pt idx="574">
                  <c:v>34.809381598153792</c:v>
                </c:pt>
                <c:pt idx="575">
                  <c:v>34.460457049317519</c:v>
                </c:pt>
                <c:pt idx="576">
                  <c:v>33.545648391021416</c:v>
                </c:pt>
                <c:pt idx="577">
                  <c:v>33.196203045658201</c:v>
                </c:pt>
                <c:pt idx="578">
                  <c:v>28.831983405068438</c:v>
                </c:pt>
                <c:pt idx="579">
                  <c:v>29.544648135159701</c:v>
                </c:pt>
                <c:pt idx="580">
                  <c:v>31.206272429263073</c:v>
                </c:pt>
                <c:pt idx="581">
                  <c:v>33.718286271596213</c:v>
                </c:pt>
                <c:pt idx="582">
                  <c:v>29.628368973513119</c:v>
                </c:pt>
                <c:pt idx="583">
                  <c:v>30.175397760704055</c:v>
                </c:pt>
                <c:pt idx="584">
                  <c:v>29.465163137780358</c:v>
                </c:pt>
                <c:pt idx="585">
                  <c:v>31.477173679939007</c:v>
                </c:pt>
                <c:pt idx="586">
                  <c:v>24.943653513478647</c:v>
                </c:pt>
                <c:pt idx="587">
                  <c:v>25.865296750599772</c:v>
                </c:pt>
                <c:pt idx="588">
                  <c:v>29.351350491942373</c:v>
                </c:pt>
                <c:pt idx="589">
                  <c:v>22.712643446675052</c:v>
                </c:pt>
                <c:pt idx="590">
                  <c:v>25.430011597050498</c:v>
                </c:pt>
                <c:pt idx="591">
                  <c:v>24.528376392775083</c:v>
                </c:pt>
                <c:pt idx="592">
                  <c:v>21.601262748434884</c:v>
                </c:pt>
                <c:pt idx="593">
                  <c:v>23.196802755530872</c:v>
                </c:pt>
                <c:pt idx="594">
                  <c:v>22.751002656162459</c:v>
                </c:pt>
                <c:pt idx="595">
                  <c:v>24.602972425671481</c:v>
                </c:pt>
                <c:pt idx="596">
                  <c:v>18.94594469967625</c:v>
                </c:pt>
                <c:pt idx="597">
                  <c:v>18.976629965729991</c:v>
                </c:pt>
                <c:pt idx="598">
                  <c:v>18.73017258743694</c:v>
                </c:pt>
                <c:pt idx="599">
                  <c:v>18.722082374206011</c:v>
                </c:pt>
                <c:pt idx="600">
                  <c:v>19.867722005557006</c:v>
                </c:pt>
                <c:pt idx="601">
                  <c:v>21.398936940967324</c:v>
                </c:pt>
                <c:pt idx="602">
                  <c:v>16.108799594354831</c:v>
                </c:pt>
                <c:pt idx="603">
                  <c:v>21.104642939452365</c:v>
                </c:pt>
                <c:pt idx="604">
                  <c:v>19.718420330317535</c:v>
                </c:pt>
                <c:pt idx="605">
                  <c:v>17.14357667023425</c:v>
                </c:pt>
                <c:pt idx="606">
                  <c:v>16.37863009292191</c:v>
                </c:pt>
                <c:pt idx="607">
                  <c:v>14.405182702116509</c:v>
                </c:pt>
                <c:pt idx="608">
                  <c:v>16.846378820882524</c:v>
                </c:pt>
                <c:pt idx="609">
                  <c:v>16.23012683198025</c:v>
                </c:pt>
                <c:pt idx="610">
                  <c:v>14.50195656908193</c:v>
                </c:pt>
                <c:pt idx="611">
                  <c:v>12.308189251019746</c:v>
                </c:pt>
                <c:pt idx="612">
                  <c:v>12.779011528999671</c:v>
                </c:pt>
                <c:pt idx="613">
                  <c:v>14.594360993996585</c:v>
                </c:pt>
                <c:pt idx="614">
                  <c:v>14.157594988912845</c:v>
                </c:pt>
                <c:pt idx="615">
                  <c:v>11.199454134550573</c:v>
                </c:pt>
                <c:pt idx="616">
                  <c:v>12.660880926044177</c:v>
                </c:pt>
                <c:pt idx="617">
                  <c:v>13.184955041918382</c:v>
                </c:pt>
                <c:pt idx="618">
                  <c:v>11.261072349449845</c:v>
                </c:pt>
                <c:pt idx="619">
                  <c:v>13.112425775635169</c:v>
                </c:pt>
                <c:pt idx="620">
                  <c:v>11.965116976678541</c:v>
                </c:pt>
                <c:pt idx="621">
                  <c:v>11.074732569192681</c:v>
                </c:pt>
                <c:pt idx="622">
                  <c:v>9.7523907136241785</c:v>
                </c:pt>
                <c:pt idx="623">
                  <c:v>8.6057910883818955</c:v>
                </c:pt>
                <c:pt idx="624">
                  <c:v>8.5689131127252853</c:v>
                </c:pt>
                <c:pt idx="625">
                  <c:v>10.587120628588593</c:v>
                </c:pt>
                <c:pt idx="626">
                  <c:v>8.342330676334738</c:v>
                </c:pt>
                <c:pt idx="627">
                  <c:v>8.0767466844830196</c:v>
                </c:pt>
                <c:pt idx="628">
                  <c:v>8.6342766012451282</c:v>
                </c:pt>
                <c:pt idx="629">
                  <c:v>8.1941530810684444</c:v>
                </c:pt>
                <c:pt idx="630">
                  <c:v>8.3356006799503941</c:v>
                </c:pt>
                <c:pt idx="631">
                  <c:v>7.8632257910422299</c:v>
                </c:pt>
                <c:pt idx="632">
                  <c:v>8.0745353841662375</c:v>
                </c:pt>
                <c:pt idx="633">
                  <c:v>8.4167310370643857</c:v>
                </c:pt>
                <c:pt idx="634">
                  <c:v>9.028816782964455</c:v>
                </c:pt>
                <c:pt idx="635">
                  <c:v>8.2535816175356054</c:v>
                </c:pt>
                <c:pt idx="636">
                  <c:v>9.8658231613451868</c:v>
                </c:pt>
                <c:pt idx="637">
                  <c:v>8.8858495472591805</c:v>
                </c:pt>
                <c:pt idx="638">
                  <c:v>7.6049844399625339</c:v>
                </c:pt>
                <c:pt idx="639">
                  <c:v>7.065469190860961</c:v>
                </c:pt>
                <c:pt idx="640">
                  <c:v>6.4307413644032394</c:v>
                </c:pt>
                <c:pt idx="641">
                  <c:v>8.1119086459279668</c:v>
                </c:pt>
                <c:pt idx="642">
                  <c:v>7.7602106121534122</c:v>
                </c:pt>
                <c:pt idx="644">
                  <c:v>9.0751660623871011</c:v>
                </c:pt>
                <c:pt idx="645">
                  <c:v>9.0872296393818939</c:v>
                </c:pt>
                <c:pt idx="646">
                  <c:v>8.769890253596877</c:v>
                </c:pt>
                <c:pt idx="647">
                  <c:v>8.704300479507145</c:v>
                </c:pt>
                <c:pt idx="648">
                  <c:v>6.9762811205041029</c:v>
                </c:pt>
                <c:pt idx="649">
                  <c:v>7.8009242206180289</c:v>
                </c:pt>
                <c:pt idx="650">
                  <c:v>9.6275645628875459</c:v>
                </c:pt>
                <c:pt idx="651">
                  <c:v>9.9720170617991091</c:v>
                </c:pt>
                <c:pt idx="652">
                  <c:v>11.359761550093882</c:v>
                </c:pt>
                <c:pt idx="653">
                  <c:v>10.210087362247865</c:v>
                </c:pt>
                <c:pt idx="654">
                  <c:v>12.678365294128051</c:v>
                </c:pt>
                <c:pt idx="655">
                  <c:v>13.045590544298117</c:v>
                </c:pt>
                <c:pt idx="656">
                  <c:v>10.337754598089129</c:v>
                </c:pt>
                <c:pt idx="657">
                  <c:v>10.959179983181325</c:v>
                </c:pt>
                <c:pt idx="658">
                  <c:v>13.732161940756507</c:v>
                </c:pt>
                <c:pt idx="659">
                  <c:v>10.689515442329256</c:v>
                </c:pt>
                <c:pt idx="660">
                  <c:v>11.486408881882497</c:v>
                </c:pt>
                <c:pt idx="661">
                  <c:v>16.173066650039829</c:v>
                </c:pt>
                <c:pt idx="662">
                  <c:v>12.895942643101534</c:v>
                </c:pt>
                <c:pt idx="663">
                  <c:v>13.291792288082982</c:v>
                </c:pt>
                <c:pt idx="664">
                  <c:v>14.273981229510065</c:v>
                </c:pt>
                <c:pt idx="665">
                  <c:v>13.794581724780301</c:v>
                </c:pt>
                <c:pt idx="666">
                  <c:v>13.062232054607984</c:v>
                </c:pt>
                <c:pt idx="667">
                  <c:v>15.14801743209668</c:v>
                </c:pt>
                <c:pt idx="668">
                  <c:v>16.753463904088377</c:v>
                </c:pt>
                <c:pt idx="669">
                  <c:v>19.159715784174995</c:v>
                </c:pt>
                <c:pt idx="670">
                  <c:v>16.802318903129468</c:v>
                </c:pt>
                <c:pt idx="671">
                  <c:v>18.302397466215496</c:v>
                </c:pt>
                <c:pt idx="672">
                  <c:v>21.566643799570581</c:v>
                </c:pt>
                <c:pt idx="673">
                  <c:v>17.313384273697409</c:v>
                </c:pt>
                <c:pt idx="674">
                  <c:v>18.201809309387016</c:v>
                </c:pt>
                <c:pt idx="675">
                  <c:v>19.34414260477816</c:v>
                </c:pt>
                <c:pt idx="676">
                  <c:v>18.317929709264746</c:v>
                </c:pt>
                <c:pt idx="677">
                  <c:v>19.218813353490081</c:v>
                </c:pt>
                <c:pt idx="678">
                  <c:v>19.361342084718267</c:v>
                </c:pt>
                <c:pt idx="679">
                  <c:v>22.244380292879647</c:v>
                </c:pt>
                <c:pt idx="680">
                  <c:v>23.705657144350958</c:v>
                </c:pt>
                <c:pt idx="681">
                  <c:v>23.88456466305486</c:v>
                </c:pt>
                <c:pt idx="682">
                  <c:v>24.936797644377037</c:v>
                </c:pt>
                <c:pt idx="683">
                  <c:v>24.429243322678531</c:v>
                </c:pt>
                <c:pt idx="684">
                  <c:v>25.541560783011629</c:v>
                </c:pt>
                <c:pt idx="685">
                  <c:v>25.781628692661297</c:v>
                </c:pt>
                <c:pt idx="686">
                  <c:v>27.281003162540884</c:v>
                </c:pt>
                <c:pt idx="687">
                  <c:v>27.515024608686396</c:v>
                </c:pt>
                <c:pt idx="688">
                  <c:v>25.376534313902923</c:v>
                </c:pt>
                <c:pt idx="689">
                  <c:v>28.723540880712807</c:v>
                </c:pt>
                <c:pt idx="690">
                  <c:v>32.790298103053104</c:v>
                </c:pt>
                <c:pt idx="691">
                  <c:v>27.445782937125529</c:v>
                </c:pt>
                <c:pt idx="692">
                  <c:v>33.110661086538016</c:v>
                </c:pt>
                <c:pt idx="693">
                  <c:v>30.370463236770963</c:v>
                </c:pt>
                <c:pt idx="694">
                  <c:v>27.933093989145569</c:v>
                </c:pt>
                <c:pt idx="695">
                  <c:v>32.214198688697614</c:v>
                </c:pt>
                <c:pt idx="696">
                  <c:v>32.625852810881703</c:v>
                </c:pt>
                <c:pt idx="697">
                  <c:v>30.077186134379605</c:v>
                </c:pt>
                <c:pt idx="698">
                  <c:v>36.116933264185072</c:v>
                </c:pt>
                <c:pt idx="699">
                  <c:v>36.86473271433173</c:v>
                </c:pt>
                <c:pt idx="700">
                  <c:v>37.81864370742688</c:v>
                </c:pt>
                <c:pt idx="701">
                  <c:v>39.178546873830967</c:v>
                </c:pt>
                <c:pt idx="702">
                  <c:v>32.532650500834706</c:v>
                </c:pt>
                <c:pt idx="703">
                  <c:v>37.021827164286393</c:v>
                </c:pt>
                <c:pt idx="704">
                  <c:v>41.891708758227509</c:v>
                </c:pt>
                <c:pt idx="705">
                  <c:v>33.425701108981642</c:v>
                </c:pt>
                <c:pt idx="706">
                  <c:v>33.713373103938373</c:v>
                </c:pt>
                <c:pt idx="707">
                  <c:v>34.411216958645284</c:v>
                </c:pt>
                <c:pt idx="708">
                  <c:v>39.726978849674822</c:v>
                </c:pt>
                <c:pt idx="709">
                  <c:v>40.666835267749057</c:v>
                </c:pt>
                <c:pt idx="710">
                  <c:v>39.780271650547114</c:v>
                </c:pt>
                <c:pt idx="711">
                  <c:v>36.385788564581809</c:v>
                </c:pt>
                <c:pt idx="712">
                  <c:v>39.710983952673971</c:v>
                </c:pt>
                <c:pt idx="713">
                  <c:v>37.541191972741828</c:v>
                </c:pt>
                <c:pt idx="714">
                  <c:v>41.949182140865304</c:v>
                </c:pt>
                <c:pt idx="715">
                  <c:v>42.260512527848</c:v>
                </c:pt>
                <c:pt idx="716">
                  <c:v>38.941035140982066</c:v>
                </c:pt>
                <c:pt idx="717">
                  <c:v>42.674919346063824</c:v>
                </c:pt>
                <c:pt idx="718">
                  <c:v>39.960759986564483</c:v>
                </c:pt>
                <c:pt idx="719">
                  <c:v>38.256814376670391</c:v>
                </c:pt>
                <c:pt idx="720">
                  <c:v>40.534200833972783</c:v>
                </c:pt>
                <c:pt idx="721">
                  <c:v>49.87313606916323</c:v>
                </c:pt>
                <c:pt idx="722">
                  <c:v>48.299295511101441</c:v>
                </c:pt>
                <c:pt idx="723">
                  <c:v>49.736094713721592</c:v>
                </c:pt>
                <c:pt idx="724">
                  <c:v>41.717508310661046</c:v>
                </c:pt>
                <c:pt idx="725">
                  <c:v>50.417261855560362</c:v>
                </c:pt>
                <c:pt idx="726">
                  <c:v>45.595861194142017</c:v>
                </c:pt>
                <c:pt idx="727">
                  <c:v>42.071624333779653</c:v>
                </c:pt>
                <c:pt idx="728">
                  <c:v>46.132133029641061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C-42B3-A748-5E27CA215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546783"/>
        <c:axId val="1060547263"/>
      </c:areaChart>
      <c:dateAx>
        <c:axId val="10605467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547263"/>
        <c:crosses val="autoZero"/>
        <c:auto val="1"/>
        <c:lblOffset val="100"/>
        <c:baseTimeUnit val="days"/>
      </c:dateAx>
      <c:valAx>
        <c:axId val="106054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54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After Data</a:t>
            </a:r>
            <a:r>
              <a:rPr lang="en-US" baseline="0"/>
              <a:t> Cleaning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'F2'!$G$1</c:f>
              <c:strCache>
                <c:ptCount val="1"/>
                <c:pt idx="0">
                  <c:v>Filter 2 Moving 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'F2'!$F$2:$F$730</c:f>
              <c:numCache>
                <c:formatCode>m/d/yyyy</c:formatCode>
                <c:ptCount val="729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  <c:pt idx="365">
                  <c:v>44562</c:v>
                </c:pt>
                <c:pt idx="366">
                  <c:v>44563</c:v>
                </c:pt>
                <c:pt idx="367">
                  <c:v>44564</c:v>
                </c:pt>
                <c:pt idx="368">
                  <c:v>44565</c:v>
                </c:pt>
                <c:pt idx="369">
                  <c:v>44566</c:v>
                </c:pt>
                <c:pt idx="370">
                  <c:v>44567</c:v>
                </c:pt>
                <c:pt idx="371">
                  <c:v>44568</c:v>
                </c:pt>
                <c:pt idx="372">
                  <c:v>44569</c:v>
                </c:pt>
                <c:pt idx="373">
                  <c:v>44570</c:v>
                </c:pt>
                <c:pt idx="374">
                  <c:v>44571</c:v>
                </c:pt>
                <c:pt idx="375">
                  <c:v>44572</c:v>
                </c:pt>
                <c:pt idx="376">
                  <c:v>44573</c:v>
                </c:pt>
                <c:pt idx="377">
                  <c:v>44574</c:v>
                </c:pt>
                <c:pt idx="378">
                  <c:v>44575</c:v>
                </c:pt>
                <c:pt idx="379">
                  <c:v>44576</c:v>
                </c:pt>
                <c:pt idx="380">
                  <c:v>44577</c:v>
                </c:pt>
                <c:pt idx="381">
                  <c:v>44578</c:v>
                </c:pt>
                <c:pt idx="382">
                  <c:v>44579</c:v>
                </c:pt>
                <c:pt idx="383">
                  <c:v>44580</c:v>
                </c:pt>
                <c:pt idx="384">
                  <c:v>44581</c:v>
                </c:pt>
                <c:pt idx="385">
                  <c:v>44582</c:v>
                </c:pt>
                <c:pt idx="386">
                  <c:v>44583</c:v>
                </c:pt>
                <c:pt idx="387">
                  <c:v>44584</c:v>
                </c:pt>
                <c:pt idx="388">
                  <c:v>44585</c:v>
                </c:pt>
                <c:pt idx="389">
                  <c:v>44586</c:v>
                </c:pt>
                <c:pt idx="390">
                  <c:v>44587</c:v>
                </c:pt>
                <c:pt idx="391">
                  <c:v>44588</c:v>
                </c:pt>
                <c:pt idx="392">
                  <c:v>44589</c:v>
                </c:pt>
                <c:pt idx="393">
                  <c:v>44590</c:v>
                </c:pt>
                <c:pt idx="394">
                  <c:v>44591</c:v>
                </c:pt>
                <c:pt idx="395">
                  <c:v>44592</c:v>
                </c:pt>
                <c:pt idx="396">
                  <c:v>44593</c:v>
                </c:pt>
                <c:pt idx="397">
                  <c:v>44594</c:v>
                </c:pt>
                <c:pt idx="398">
                  <c:v>44595</c:v>
                </c:pt>
                <c:pt idx="399">
                  <c:v>44596</c:v>
                </c:pt>
                <c:pt idx="400">
                  <c:v>44597</c:v>
                </c:pt>
                <c:pt idx="401">
                  <c:v>44598</c:v>
                </c:pt>
                <c:pt idx="402">
                  <c:v>44599</c:v>
                </c:pt>
                <c:pt idx="403">
                  <c:v>44600</c:v>
                </c:pt>
                <c:pt idx="404">
                  <c:v>44601</c:v>
                </c:pt>
                <c:pt idx="405">
                  <c:v>44602</c:v>
                </c:pt>
                <c:pt idx="406">
                  <c:v>44603</c:v>
                </c:pt>
                <c:pt idx="407">
                  <c:v>44604</c:v>
                </c:pt>
                <c:pt idx="408">
                  <c:v>44605</c:v>
                </c:pt>
                <c:pt idx="409">
                  <c:v>44606</c:v>
                </c:pt>
                <c:pt idx="410">
                  <c:v>44607</c:v>
                </c:pt>
                <c:pt idx="411">
                  <c:v>44608</c:v>
                </c:pt>
                <c:pt idx="412">
                  <c:v>44609</c:v>
                </c:pt>
                <c:pt idx="413">
                  <c:v>44610</c:v>
                </c:pt>
                <c:pt idx="414">
                  <c:v>44611</c:v>
                </c:pt>
                <c:pt idx="415">
                  <c:v>44612</c:v>
                </c:pt>
                <c:pt idx="416">
                  <c:v>44613</c:v>
                </c:pt>
                <c:pt idx="417">
                  <c:v>44614</c:v>
                </c:pt>
                <c:pt idx="418">
                  <c:v>44615</c:v>
                </c:pt>
                <c:pt idx="419">
                  <c:v>44616</c:v>
                </c:pt>
                <c:pt idx="420">
                  <c:v>44617</c:v>
                </c:pt>
                <c:pt idx="421">
                  <c:v>44618</c:v>
                </c:pt>
                <c:pt idx="422">
                  <c:v>44619</c:v>
                </c:pt>
                <c:pt idx="423">
                  <c:v>44620</c:v>
                </c:pt>
                <c:pt idx="424">
                  <c:v>44621</c:v>
                </c:pt>
                <c:pt idx="425">
                  <c:v>44622</c:v>
                </c:pt>
                <c:pt idx="426">
                  <c:v>44623</c:v>
                </c:pt>
                <c:pt idx="427">
                  <c:v>44624</c:v>
                </c:pt>
                <c:pt idx="428">
                  <c:v>44625</c:v>
                </c:pt>
                <c:pt idx="429">
                  <c:v>44626</c:v>
                </c:pt>
                <c:pt idx="430">
                  <c:v>44627</c:v>
                </c:pt>
                <c:pt idx="431">
                  <c:v>44628</c:v>
                </c:pt>
                <c:pt idx="432">
                  <c:v>44629</c:v>
                </c:pt>
                <c:pt idx="433">
                  <c:v>44630</c:v>
                </c:pt>
                <c:pt idx="434">
                  <c:v>44631</c:v>
                </c:pt>
                <c:pt idx="435">
                  <c:v>44632</c:v>
                </c:pt>
                <c:pt idx="436">
                  <c:v>44633</c:v>
                </c:pt>
                <c:pt idx="437">
                  <c:v>44634</c:v>
                </c:pt>
                <c:pt idx="438">
                  <c:v>44635</c:v>
                </c:pt>
                <c:pt idx="439">
                  <c:v>44636</c:v>
                </c:pt>
                <c:pt idx="440">
                  <c:v>44637</c:v>
                </c:pt>
                <c:pt idx="441">
                  <c:v>44638</c:v>
                </c:pt>
                <c:pt idx="442">
                  <c:v>44639</c:v>
                </c:pt>
                <c:pt idx="443">
                  <c:v>44640</c:v>
                </c:pt>
                <c:pt idx="444">
                  <c:v>44641</c:v>
                </c:pt>
                <c:pt idx="445">
                  <c:v>44642</c:v>
                </c:pt>
                <c:pt idx="446">
                  <c:v>44643</c:v>
                </c:pt>
                <c:pt idx="447">
                  <c:v>44644</c:v>
                </c:pt>
                <c:pt idx="448">
                  <c:v>44645</c:v>
                </c:pt>
                <c:pt idx="449">
                  <c:v>44646</c:v>
                </c:pt>
                <c:pt idx="450">
                  <c:v>44647</c:v>
                </c:pt>
                <c:pt idx="451">
                  <c:v>44648</c:v>
                </c:pt>
                <c:pt idx="452">
                  <c:v>44649</c:v>
                </c:pt>
                <c:pt idx="453">
                  <c:v>44650</c:v>
                </c:pt>
                <c:pt idx="454">
                  <c:v>44651</c:v>
                </c:pt>
                <c:pt idx="455">
                  <c:v>44652</c:v>
                </c:pt>
                <c:pt idx="456">
                  <c:v>44653</c:v>
                </c:pt>
                <c:pt idx="457">
                  <c:v>44654</c:v>
                </c:pt>
                <c:pt idx="458">
                  <c:v>44655</c:v>
                </c:pt>
                <c:pt idx="459">
                  <c:v>44656</c:v>
                </c:pt>
                <c:pt idx="460">
                  <c:v>44657</c:v>
                </c:pt>
                <c:pt idx="461">
                  <c:v>44658</c:v>
                </c:pt>
                <c:pt idx="462">
                  <c:v>44659</c:v>
                </c:pt>
                <c:pt idx="463">
                  <c:v>44660</c:v>
                </c:pt>
                <c:pt idx="464">
                  <c:v>44661</c:v>
                </c:pt>
                <c:pt idx="465">
                  <c:v>44662</c:v>
                </c:pt>
                <c:pt idx="466">
                  <c:v>44663</c:v>
                </c:pt>
                <c:pt idx="467">
                  <c:v>44664</c:v>
                </c:pt>
                <c:pt idx="468">
                  <c:v>44665</c:v>
                </c:pt>
                <c:pt idx="469">
                  <c:v>44666</c:v>
                </c:pt>
                <c:pt idx="470">
                  <c:v>44667</c:v>
                </c:pt>
                <c:pt idx="471">
                  <c:v>44668</c:v>
                </c:pt>
                <c:pt idx="472">
                  <c:v>44669</c:v>
                </c:pt>
                <c:pt idx="473">
                  <c:v>44670</c:v>
                </c:pt>
                <c:pt idx="474">
                  <c:v>44671</c:v>
                </c:pt>
                <c:pt idx="475">
                  <c:v>44672</c:v>
                </c:pt>
                <c:pt idx="476">
                  <c:v>44673</c:v>
                </c:pt>
                <c:pt idx="477">
                  <c:v>44674</c:v>
                </c:pt>
                <c:pt idx="478">
                  <c:v>44675</c:v>
                </c:pt>
                <c:pt idx="479">
                  <c:v>44676</c:v>
                </c:pt>
                <c:pt idx="480">
                  <c:v>44677</c:v>
                </c:pt>
                <c:pt idx="481">
                  <c:v>44678</c:v>
                </c:pt>
                <c:pt idx="482">
                  <c:v>44679</c:v>
                </c:pt>
                <c:pt idx="483">
                  <c:v>44680</c:v>
                </c:pt>
                <c:pt idx="484">
                  <c:v>44681</c:v>
                </c:pt>
                <c:pt idx="485">
                  <c:v>44682</c:v>
                </c:pt>
                <c:pt idx="486">
                  <c:v>44683</c:v>
                </c:pt>
                <c:pt idx="487">
                  <c:v>44684</c:v>
                </c:pt>
                <c:pt idx="488">
                  <c:v>44685</c:v>
                </c:pt>
                <c:pt idx="489">
                  <c:v>44686</c:v>
                </c:pt>
                <c:pt idx="490">
                  <c:v>44687</c:v>
                </c:pt>
                <c:pt idx="491">
                  <c:v>44688</c:v>
                </c:pt>
                <c:pt idx="492">
                  <c:v>44689</c:v>
                </c:pt>
                <c:pt idx="493">
                  <c:v>44690</c:v>
                </c:pt>
                <c:pt idx="494">
                  <c:v>44691</c:v>
                </c:pt>
                <c:pt idx="495">
                  <c:v>44692</c:v>
                </c:pt>
                <c:pt idx="496">
                  <c:v>44693</c:v>
                </c:pt>
                <c:pt idx="497">
                  <c:v>44694</c:v>
                </c:pt>
                <c:pt idx="498">
                  <c:v>44695</c:v>
                </c:pt>
                <c:pt idx="499">
                  <c:v>44696</c:v>
                </c:pt>
                <c:pt idx="500">
                  <c:v>44697</c:v>
                </c:pt>
                <c:pt idx="501">
                  <c:v>44698</c:v>
                </c:pt>
                <c:pt idx="502">
                  <c:v>44699</c:v>
                </c:pt>
                <c:pt idx="503">
                  <c:v>44700</c:v>
                </c:pt>
                <c:pt idx="504">
                  <c:v>44701</c:v>
                </c:pt>
                <c:pt idx="505">
                  <c:v>44702</c:v>
                </c:pt>
                <c:pt idx="506">
                  <c:v>44703</c:v>
                </c:pt>
                <c:pt idx="507">
                  <c:v>44704</c:v>
                </c:pt>
                <c:pt idx="508">
                  <c:v>44705</c:v>
                </c:pt>
                <c:pt idx="509">
                  <c:v>44706</c:v>
                </c:pt>
                <c:pt idx="510">
                  <c:v>44707</c:v>
                </c:pt>
                <c:pt idx="511">
                  <c:v>44708</c:v>
                </c:pt>
                <c:pt idx="512">
                  <c:v>44709</c:v>
                </c:pt>
                <c:pt idx="513">
                  <c:v>44710</c:v>
                </c:pt>
                <c:pt idx="514">
                  <c:v>44711</c:v>
                </c:pt>
                <c:pt idx="515">
                  <c:v>44712</c:v>
                </c:pt>
                <c:pt idx="516">
                  <c:v>44713</c:v>
                </c:pt>
                <c:pt idx="517">
                  <c:v>44714</c:v>
                </c:pt>
                <c:pt idx="518">
                  <c:v>44715</c:v>
                </c:pt>
                <c:pt idx="519">
                  <c:v>44716</c:v>
                </c:pt>
                <c:pt idx="520">
                  <c:v>44717</c:v>
                </c:pt>
                <c:pt idx="521">
                  <c:v>44718</c:v>
                </c:pt>
                <c:pt idx="522">
                  <c:v>44719</c:v>
                </c:pt>
                <c:pt idx="523">
                  <c:v>44720</c:v>
                </c:pt>
                <c:pt idx="524">
                  <c:v>44721</c:v>
                </c:pt>
                <c:pt idx="525">
                  <c:v>44722</c:v>
                </c:pt>
                <c:pt idx="526">
                  <c:v>44723</c:v>
                </c:pt>
                <c:pt idx="527">
                  <c:v>44724</c:v>
                </c:pt>
                <c:pt idx="528">
                  <c:v>44725</c:v>
                </c:pt>
                <c:pt idx="529">
                  <c:v>44726</c:v>
                </c:pt>
                <c:pt idx="530">
                  <c:v>44727</c:v>
                </c:pt>
                <c:pt idx="531">
                  <c:v>44728</c:v>
                </c:pt>
                <c:pt idx="532">
                  <c:v>44729</c:v>
                </c:pt>
                <c:pt idx="533">
                  <c:v>44730</c:v>
                </c:pt>
                <c:pt idx="534">
                  <c:v>44731</c:v>
                </c:pt>
                <c:pt idx="535">
                  <c:v>44732</c:v>
                </c:pt>
                <c:pt idx="536">
                  <c:v>44733</c:v>
                </c:pt>
                <c:pt idx="537">
                  <c:v>44734</c:v>
                </c:pt>
                <c:pt idx="538">
                  <c:v>44735</c:v>
                </c:pt>
                <c:pt idx="539">
                  <c:v>44736</c:v>
                </c:pt>
                <c:pt idx="540">
                  <c:v>44737</c:v>
                </c:pt>
                <c:pt idx="541">
                  <c:v>44738</c:v>
                </c:pt>
                <c:pt idx="542">
                  <c:v>44739</c:v>
                </c:pt>
                <c:pt idx="543">
                  <c:v>44740</c:v>
                </c:pt>
                <c:pt idx="544">
                  <c:v>44741</c:v>
                </c:pt>
                <c:pt idx="545">
                  <c:v>44742</c:v>
                </c:pt>
                <c:pt idx="546">
                  <c:v>44743</c:v>
                </c:pt>
                <c:pt idx="547">
                  <c:v>44744</c:v>
                </c:pt>
                <c:pt idx="548">
                  <c:v>44745</c:v>
                </c:pt>
                <c:pt idx="549">
                  <c:v>44746</c:v>
                </c:pt>
                <c:pt idx="550">
                  <c:v>44747</c:v>
                </c:pt>
                <c:pt idx="551">
                  <c:v>44748</c:v>
                </c:pt>
                <c:pt idx="552">
                  <c:v>44749</c:v>
                </c:pt>
                <c:pt idx="553">
                  <c:v>44750</c:v>
                </c:pt>
                <c:pt idx="554">
                  <c:v>44751</c:v>
                </c:pt>
                <c:pt idx="555">
                  <c:v>44752</c:v>
                </c:pt>
                <c:pt idx="556">
                  <c:v>44753</c:v>
                </c:pt>
                <c:pt idx="557">
                  <c:v>44754</c:v>
                </c:pt>
                <c:pt idx="558">
                  <c:v>44755</c:v>
                </c:pt>
                <c:pt idx="559">
                  <c:v>44756</c:v>
                </c:pt>
                <c:pt idx="560">
                  <c:v>44757</c:v>
                </c:pt>
                <c:pt idx="561">
                  <c:v>44758</c:v>
                </c:pt>
                <c:pt idx="562">
                  <c:v>44759</c:v>
                </c:pt>
                <c:pt idx="563">
                  <c:v>44760</c:v>
                </c:pt>
                <c:pt idx="564">
                  <c:v>44761</c:v>
                </c:pt>
                <c:pt idx="565">
                  <c:v>44762</c:v>
                </c:pt>
                <c:pt idx="566">
                  <c:v>44763</c:v>
                </c:pt>
                <c:pt idx="567">
                  <c:v>44764</c:v>
                </c:pt>
                <c:pt idx="568">
                  <c:v>44765</c:v>
                </c:pt>
                <c:pt idx="569">
                  <c:v>44766</c:v>
                </c:pt>
                <c:pt idx="570">
                  <c:v>44767</c:v>
                </c:pt>
                <c:pt idx="571">
                  <c:v>44768</c:v>
                </c:pt>
                <c:pt idx="572">
                  <c:v>44769</c:v>
                </c:pt>
                <c:pt idx="573">
                  <c:v>44770</c:v>
                </c:pt>
                <c:pt idx="574">
                  <c:v>44771</c:v>
                </c:pt>
                <c:pt idx="575">
                  <c:v>44772</c:v>
                </c:pt>
                <c:pt idx="576">
                  <c:v>44773</c:v>
                </c:pt>
                <c:pt idx="577">
                  <c:v>44774</c:v>
                </c:pt>
                <c:pt idx="578">
                  <c:v>44775</c:v>
                </c:pt>
                <c:pt idx="579">
                  <c:v>44776</c:v>
                </c:pt>
                <c:pt idx="580">
                  <c:v>44777</c:v>
                </c:pt>
                <c:pt idx="581">
                  <c:v>44778</c:v>
                </c:pt>
                <c:pt idx="582">
                  <c:v>44779</c:v>
                </c:pt>
                <c:pt idx="583">
                  <c:v>44780</c:v>
                </c:pt>
                <c:pt idx="584">
                  <c:v>44781</c:v>
                </c:pt>
                <c:pt idx="585">
                  <c:v>44782</c:v>
                </c:pt>
                <c:pt idx="586">
                  <c:v>44783</c:v>
                </c:pt>
                <c:pt idx="587">
                  <c:v>44784</c:v>
                </c:pt>
                <c:pt idx="588">
                  <c:v>44785</c:v>
                </c:pt>
                <c:pt idx="589">
                  <c:v>44786</c:v>
                </c:pt>
                <c:pt idx="590">
                  <c:v>44787</c:v>
                </c:pt>
                <c:pt idx="591">
                  <c:v>44788</c:v>
                </c:pt>
                <c:pt idx="592">
                  <c:v>44789</c:v>
                </c:pt>
                <c:pt idx="593">
                  <c:v>44790</c:v>
                </c:pt>
                <c:pt idx="594">
                  <c:v>44791</c:v>
                </c:pt>
                <c:pt idx="595">
                  <c:v>44792</c:v>
                </c:pt>
                <c:pt idx="596">
                  <c:v>44793</c:v>
                </c:pt>
                <c:pt idx="597">
                  <c:v>44794</c:v>
                </c:pt>
                <c:pt idx="598">
                  <c:v>44795</c:v>
                </c:pt>
                <c:pt idx="599">
                  <c:v>44796</c:v>
                </c:pt>
                <c:pt idx="600">
                  <c:v>44797</c:v>
                </c:pt>
                <c:pt idx="601">
                  <c:v>44798</c:v>
                </c:pt>
                <c:pt idx="602">
                  <c:v>44799</c:v>
                </c:pt>
                <c:pt idx="603">
                  <c:v>44800</c:v>
                </c:pt>
                <c:pt idx="604">
                  <c:v>44801</c:v>
                </c:pt>
                <c:pt idx="605">
                  <c:v>44802</c:v>
                </c:pt>
                <c:pt idx="606">
                  <c:v>44803</c:v>
                </c:pt>
                <c:pt idx="607">
                  <c:v>44804</c:v>
                </c:pt>
                <c:pt idx="608">
                  <c:v>44805</c:v>
                </c:pt>
                <c:pt idx="609">
                  <c:v>44806</c:v>
                </c:pt>
                <c:pt idx="610">
                  <c:v>44807</c:v>
                </c:pt>
                <c:pt idx="611">
                  <c:v>44808</c:v>
                </c:pt>
                <c:pt idx="612">
                  <c:v>44809</c:v>
                </c:pt>
                <c:pt idx="613">
                  <c:v>44810</c:v>
                </c:pt>
                <c:pt idx="614">
                  <c:v>44811</c:v>
                </c:pt>
                <c:pt idx="615">
                  <c:v>44812</c:v>
                </c:pt>
                <c:pt idx="616">
                  <c:v>44813</c:v>
                </c:pt>
                <c:pt idx="617">
                  <c:v>44814</c:v>
                </c:pt>
                <c:pt idx="618">
                  <c:v>44815</c:v>
                </c:pt>
                <c:pt idx="619">
                  <c:v>44816</c:v>
                </c:pt>
                <c:pt idx="620">
                  <c:v>44817</c:v>
                </c:pt>
                <c:pt idx="621">
                  <c:v>44818</c:v>
                </c:pt>
                <c:pt idx="622">
                  <c:v>44819</c:v>
                </c:pt>
                <c:pt idx="623">
                  <c:v>44820</c:v>
                </c:pt>
                <c:pt idx="624">
                  <c:v>44821</c:v>
                </c:pt>
                <c:pt idx="625">
                  <c:v>44822</c:v>
                </c:pt>
                <c:pt idx="626">
                  <c:v>44823</c:v>
                </c:pt>
                <c:pt idx="627">
                  <c:v>44824</c:v>
                </c:pt>
                <c:pt idx="628">
                  <c:v>44825</c:v>
                </c:pt>
                <c:pt idx="629">
                  <c:v>44826</c:v>
                </c:pt>
                <c:pt idx="630">
                  <c:v>44827</c:v>
                </c:pt>
                <c:pt idx="631">
                  <c:v>44828</c:v>
                </c:pt>
                <c:pt idx="632">
                  <c:v>44829</c:v>
                </c:pt>
                <c:pt idx="633">
                  <c:v>44830</c:v>
                </c:pt>
                <c:pt idx="634">
                  <c:v>44831</c:v>
                </c:pt>
                <c:pt idx="635">
                  <c:v>44832</c:v>
                </c:pt>
                <c:pt idx="636">
                  <c:v>44833</c:v>
                </c:pt>
                <c:pt idx="637">
                  <c:v>44834</c:v>
                </c:pt>
                <c:pt idx="638">
                  <c:v>44835</c:v>
                </c:pt>
                <c:pt idx="639">
                  <c:v>44836</c:v>
                </c:pt>
                <c:pt idx="640">
                  <c:v>44837</c:v>
                </c:pt>
                <c:pt idx="641">
                  <c:v>44838</c:v>
                </c:pt>
                <c:pt idx="642">
                  <c:v>44839</c:v>
                </c:pt>
                <c:pt idx="643">
                  <c:v>44840</c:v>
                </c:pt>
                <c:pt idx="644">
                  <c:v>44841</c:v>
                </c:pt>
                <c:pt idx="645">
                  <c:v>44842</c:v>
                </c:pt>
                <c:pt idx="646">
                  <c:v>44843</c:v>
                </c:pt>
                <c:pt idx="647">
                  <c:v>44844</c:v>
                </c:pt>
                <c:pt idx="648">
                  <c:v>44845</c:v>
                </c:pt>
                <c:pt idx="649">
                  <c:v>44846</c:v>
                </c:pt>
                <c:pt idx="650">
                  <c:v>44847</c:v>
                </c:pt>
                <c:pt idx="651">
                  <c:v>44848</c:v>
                </c:pt>
                <c:pt idx="652">
                  <c:v>44849</c:v>
                </c:pt>
                <c:pt idx="653">
                  <c:v>44850</c:v>
                </c:pt>
                <c:pt idx="654">
                  <c:v>44851</c:v>
                </c:pt>
                <c:pt idx="655">
                  <c:v>44852</c:v>
                </c:pt>
                <c:pt idx="656">
                  <c:v>44853</c:v>
                </c:pt>
                <c:pt idx="657">
                  <c:v>44854</c:v>
                </c:pt>
                <c:pt idx="658">
                  <c:v>44855</c:v>
                </c:pt>
                <c:pt idx="659">
                  <c:v>44856</c:v>
                </c:pt>
                <c:pt idx="660">
                  <c:v>44857</c:v>
                </c:pt>
                <c:pt idx="661">
                  <c:v>44859</c:v>
                </c:pt>
                <c:pt idx="662">
                  <c:v>44860</c:v>
                </c:pt>
                <c:pt idx="663">
                  <c:v>44861</c:v>
                </c:pt>
                <c:pt idx="664">
                  <c:v>44862</c:v>
                </c:pt>
                <c:pt idx="665">
                  <c:v>44863</c:v>
                </c:pt>
                <c:pt idx="666">
                  <c:v>44864</c:v>
                </c:pt>
                <c:pt idx="667">
                  <c:v>44865</c:v>
                </c:pt>
                <c:pt idx="668">
                  <c:v>44866</c:v>
                </c:pt>
                <c:pt idx="669">
                  <c:v>44867</c:v>
                </c:pt>
                <c:pt idx="670">
                  <c:v>44868</c:v>
                </c:pt>
                <c:pt idx="671">
                  <c:v>44869</c:v>
                </c:pt>
                <c:pt idx="672">
                  <c:v>44870</c:v>
                </c:pt>
                <c:pt idx="673">
                  <c:v>44871</c:v>
                </c:pt>
                <c:pt idx="674">
                  <c:v>44872</c:v>
                </c:pt>
                <c:pt idx="675">
                  <c:v>44873</c:v>
                </c:pt>
                <c:pt idx="676">
                  <c:v>44874</c:v>
                </c:pt>
                <c:pt idx="677">
                  <c:v>44875</c:v>
                </c:pt>
                <c:pt idx="678">
                  <c:v>44876</c:v>
                </c:pt>
                <c:pt idx="679">
                  <c:v>44877</c:v>
                </c:pt>
                <c:pt idx="680">
                  <c:v>44878</c:v>
                </c:pt>
                <c:pt idx="681">
                  <c:v>44879</c:v>
                </c:pt>
                <c:pt idx="682">
                  <c:v>44880</c:v>
                </c:pt>
                <c:pt idx="683">
                  <c:v>44881</c:v>
                </c:pt>
                <c:pt idx="684">
                  <c:v>44882</c:v>
                </c:pt>
                <c:pt idx="685">
                  <c:v>44883</c:v>
                </c:pt>
                <c:pt idx="686">
                  <c:v>44884</c:v>
                </c:pt>
                <c:pt idx="687">
                  <c:v>44885</c:v>
                </c:pt>
                <c:pt idx="688">
                  <c:v>44886</c:v>
                </c:pt>
                <c:pt idx="689">
                  <c:v>44887</c:v>
                </c:pt>
                <c:pt idx="690">
                  <c:v>44888</c:v>
                </c:pt>
                <c:pt idx="691">
                  <c:v>44889</c:v>
                </c:pt>
                <c:pt idx="692">
                  <c:v>44890</c:v>
                </c:pt>
                <c:pt idx="693">
                  <c:v>44891</c:v>
                </c:pt>
                <c:pt idx="694">
                  <c:v>44892</c:v>
                </c:pt>
                <c:pt idx="695">
                  <c:v>44893</c:v>
                </c:pt>
                <c:pt idx="696">
                  <c:v>44894</c:v>
                </c:pt>
                <c:pt idx="697">
                  <c:v>44895</c:v>
                </c:pt>
                <c:pt idx="698">
                  <c:v>44896</c:v>
                </c:pt>
                <c:pt idx="699">
                  <c:v>44897</c:v>
                </c:pt>
                <c:pt idx="700">
                  <c:v>44898</c:v>
                </c:pt>
                <c:pt idx="701">
                  <c:v>44899</c:v>
                </c:pt>
                <c:pt idx="702">
                  <c:v>44900</c:v>
                </c:pt>
                <c:pt idx="703">
                  <c:v>44901</c:v>
                </c:pt>
                <c:pt idx="704">
                  <c:v>44902</c:v>
                </c:pt>
                <c:pt idx="705">
                  <c:v>44903</c:v>
                </c:pt>
                <c:pt idx="706">
                  <c:v>44904</c:v>
                </c:pt>
                <c:pt idx="707">
                  <c:v>44905</c:v>
                </c:pt>
                <c:pt idx="708">
                  <c:v>44906</c:v>
                </c:pt>
                <c:pt idx="709">
                  <c:v>44907</c:v>
                </c:pt>
                <c:pt idx="710">
                  <c:v>44908</c:v>
                </c:pt>
                <c:pt idx="711">
                  <c:v>44909</c:v>
                </c:pt>
                <c:pt idx="712">
                  <c:v>44910</c:v>
                </c:pt>
                <c:pt idx="713">
                  <c:v>44911</c:v>
                </c:pt>
                <c:pt idx="714">
                  <c:v>44912</c:v>
                </c:pt>
                <c:pt idx="715">
                  <c:v>44913</c:v>
                </c:pt>
                <c:pt idx="716">
                  <c:v>44914</c:v>
                </c:pt>
                <c:pt idx="717">
                  <c:v>44915</c:v>
                </c:pt>
                <c:pt idx="718">
                  <c:v>44916</c:v>
                </c:pt>
                <c:pt idx="719">
                  <c:v>44917</c:v>
                </c:pt>
                <c:pt idx="720">
                  <c:v>44918</c:v>
                </c:pt>
                <c:pt idx="721">
                  <c:v>44919</c:v>
                </c:pt>
                <c:pt idx="722">
                  <c:v>44920</c:v>
                </c:pt>
                <c:pt idx="723">
                  <c:v>44921</c:v>
                </c:pt>
                <c:pt idx="724">
                  <c:v>44922</c:v>
                </c:pt>
                <c:pt idx="725">
                  <c:v>44923</c:v>
                </c:pt>
                <c:pt idx="726">
                  <c:v>44924</c:v>
                </c:pt>
                <c:pt idx="727">
                  <c:v>44925</c:v>
                </c:pt>
                <c:pt idx="728">
                  <c:v>44926</c:v>
                </c:pt>
              </c:numCache>
            </c:numRef>
          </c:cat>
          <c:val>
            <c:numRef>
              <c:f>'F2'!$G$2:$G$730</c:f>
              <c:numCache>
                <c:formatCode>General</c:formatCode>
                <c:ptCount val="729"/>
                <c:pt idx="0">
                  <c:v>45</c:v>
                </c:pt>
                <c:pt idx="1">
                  <c:v>46</c:v>
                </c:pt>
                <c:pt idx="2">
                  <c:v>47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46</c:v>
                </c:pt>
                <c:pt idx="7">
                  <c:v>47</c:v>
                </c:pt>
                <c:pt idx="8">
                  <c:v>47</c:v>
                </c:pt>
                <c:pt idx="9">
                  <c:v>47</c:v>
                </c:pt>
                <c:pt idx="10">
                  <c:v>46</c:v>
                </c:pt>
                <c:pt idx="11">
                  <c:v>46</c:v>
                </c:pt>
                <c:pt idx="12">
                  <c:v>46</c:v>
                </c:pt>
                <c:pt idx="13">
                  <c:v>47</c:v>
                </c:pt>
                <c:pt idx="14">
                  <c:v>47</c:v>
                </c:pt>
                <c:pt idx="15">
                  <c:v>47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46</c:v>
                </c:pt>
                <c:pt idx="20">
                  <c:v>46</c:v>
                </c:pt>
                <c:pt idx="21">
                  <c:v>46</c:v>
                </c:pt>
                <c:pt idx="22">
                  <c:v>46</c:v>
                </c:pt>
                <c:pt idx="23">
                  <c:v>47</c:v>
                </c:pt>
                <c:pt idx="24">
                  <c:v>46</c:v>
                </c:pt>
                <c:pt idx="25">
                  <c:v>46</c:v>
                </c:pt>
                <c:pt idx="26">
                  <c:v>46</c:v>
                </c:pt>
                <c:pt idx="27">
                  <c:v>46</c:v>
                </c:pt>
                <c:pt idx="28">
                  <c:v>46</c:v>
                </c:pt>
                <c:pt idx="29">
                  <c:v>47</c:v>
                </c:pt>
                <c:pt idx="30">
                  <c:v>46</c:v>
                </c:pt>
                <c:pt idx="31">
                  <c:v>46</c:v>
                </c:pt>
                <c:pt idx="32">
                  <c:v>46</c:v>
                </c:pt>
                <c:pt idx="33">
                  <c:v>47</c:v>
                </c:pt>
                <c:pt idx="34">
                  <c:v>46</c:v>
                </c:pt>
                <c:pt idx="35">
                  <c:v>46</c:v>
                </c:pt>
                <c:pt idx="36">
                  <c:v>45</c:v>
                </c:pt>
                <c:pt idx="37">
                  <c:v>46</c:v>
                </c:pt>
                <c:pt idx="38">
                  <c:v>46</c:v>
                </c:pt>
                <c:pt idx="39">
                  <c:v>47</c:v>
                </c:pt>
                <c:pt idx="40">
                  <c:v>46</c:v>
                </c:pt>
                <c:pt idx="41">
                  <c:v>46</c:v>
                </c:pt>
                <c:pt idx="42">
                  <c:v>45</c:v>
                </c:pt>
                <c:pt idx="43">
                  <c:v>45</c:v>
                </c:pt>
                <c:pt idx="44">
                  <c:v>46</c:v>
                </c:pt>
                <c:pt idx="45">
                  <c:v>46</c:v>
                </c:pt>
                <c:pt idx="46">
                  <c:v>46</c:v>
                </c:pt>
                <c:pt idx="47">
                  <c:v>46</c:v>
                </c:pt>
                <c:pt idx="48">
                  <c:v>46</c:v>
                </c:pt>
                <c:pt idx="49">
                  <c:v>46</c:v>
                </c:pt>
                <c:pt idx="50">
                  <c:v>46</c:v>
                </c:pt>
                <c:pt idx="51">
                  <c:v>45</c:v>
                </c:pt>
                <c:pt idx="52">
                  <c:v>46</c:v>
                </c:pt>
                <c:pt idx="53">
                  <c:v>46</c:v>
                </c:pt>
                <c:pt idx="54">
                  <c:v>47</c:v>
                </c:pt>
                <c:pt idx="55">
                  <c:v>46</c:v>
                </c:pt>
                <c:pt idx="56">
                  <c:v>46</c:v>
                </c:pt>
                <c:pt idx="57">
                  <c:v>46</c:v>
                </c:pt>
                <c:pt idx="58">
                  <c:v>46</c:v>
                </c:pt>
                <c:pt idx="59">
                  <c:v>46</c:v>
                </c:pt>
                <c:pt idx="60">
                  <c:v>46</c:v>
                </c:pt>
                <c:pt idx="61">
                  <c:v>46</c:v>
                </c:pt>
                <c:pt idx="62">
                  <c:v>46</c:v>
                </c:pt>
                <c:pt idx="63">
                  <c:v>46</c:v>
                </c:pt>
                <c:pt idx="64">
                  <c:v>47</c:v>
                </c:pt>
                <c:pt idx="65">
                  <c:v>46</c:v>
                </c:pt>
                <c:pt idx="66">
                  <c:v>47</c:v>
                </c:pt>
                <c:pt idx="67">
                  <c:v>46</c:v>
                </c:pt>
                <c:pt idx="68">
                  <c:v>47</c:v>
                </c:pt>
                <c:pt idx="69">
                  <c:v>47</c:v>
                </c:pt>
                <c:pt idx="70">
                  <c:v>46</c:v>
                </c:pt>
                <c:pt idx="71">
                  <c:v>46</c:v>
                </c:pt>
                <c:pt idx="72">
                  <c:v>46</c:v>
                </c:pt>
                <c:pt idx="73">
                  <c:v>46</c:v>
                </c:pt>
                <c:pt idx="74">
                  <c:v>46</c:v>
                </c:pt>
                <c:pt idx="75">
                  <c:v>46</c:v>
                </c:pt>
                <c:pt idx="76">
                  <c:v>47</c:v>
                </c:pt>
                <c:pt idx="77">
                  <c:v>47</c:v>
                </c:pt>
                <c:pt idx="78">
                  <c:v>47</c:v>
                </c:pt>
                <c:pt idx="79">
                  <c:v>46</c:v>
                </c:pt>
                <c:pt idx="80">
                  <c:v>47</c:v>
                </c:pt>
                <c:pt idx="81">
                  <c:v>47</c:v>
                </c:pt>
                <c:pt idx="82">
                  <c:v>47</c:v>
                </c:pt>
                <c:pt idx="83">
                  <c:v>47</c:v>
                </c:pt>
                <c:pt idx="84">
                  <c:v>46</c:v>
                </c:pt>
                <c:pt idx="85">
                  <c:v>46</c:v>
                </c:pt>
                <c:pt idx="86">
                  <c:v>46</c:v>
                </c:pt>
                <c:pt idx="87">
                  <c:v>46</c:v>
                </c:pt>
                <c:pt idx="88">
                  <c:v>45</c:v>
                </c:pt>
                <c:pt idx="89">
                  <c:v>46</c:v>
                </c:pt>
                <c:pt idx="90">
                  <c:v>46</c:v>
                </c:pt>
                <c:pt idx="91">
                  <c:v>46</c:v>
                </c:pt>
                <c:pt idx="92">
                  <c:v>45</c:v>
                </c:pt>
                <c:pt idx="93">
                  <c:v>44</c:v>
                </c:pt>
                <c:pt idx="94">
                  <c:v>45</c:v>
                </c:pt>
                <c:pt idx="95">
                  <c:v>45</c:v>
                </c:pt>
                <c:pt idx="96">
                  <c:v>45</c:v>
                </c:pt>
                <c:pt idx="97">
                  <c:v>45</c:v>
                </c:pt>
                <c:pt idx="98">
                  <c:v>46</c:v>
                </c:pt>
                <c:pt idx="99">
                  <c:v>46</c:v>
                </c:pt>
                <c:pt idx="100">
                  <c:v>46</c:v>
                </c:pt>
                <c:pt idx="101">
                  <c:v>46</c:v>
                </c:pt>
                <c:pt idx="102">
                  <c:v>47</c:v>
                </c:pt>
                <c:pt idx="103">
                  <c:v>47</c:v>
                </c:pt>
                <c:pt idx="104">
                  <c:v>46</c:v>
                </c:pt>
                <c:pt idx="105">
                  <c:v>46</c:v>
                </c:pt>
                <c:pt idx="106">
                  <c:v>45</c:v>
                </c:pt>
                <c:pt idx="107">
                  <c:v>45</c:v>
                </c:pt>
                <c:pt idx="108">
                  <c:v>45</c:v>
                </c:pt>
                <c:pt idx="109">
                  <c:v>46</c:v>
                </c:pt>
                <c:pt idx="110">
                  <c:v>46</c:v>
                </c:pt>
                <c:pt idx="111">
                  <c:v>46</c:v>
                </c:pt>
                <c:pt idx="112">
                  <c:v>46</c:v>
                </c:pt>
                <c:pt idx="113">
                  <c:v>46</c:v>
                </c:pt>
                <c:pt idx="114">
                  <c:v>46</c:v>
                </c:pt>
                <c:pt idx="115">
                  <c:v>46</c:v>
                </c:pt>
                <c:pt idx="116">
                  <c:v>46</c:v>
                </c:pt>
                <c:pt idx="117">
                  <c:v>46</c:v>
                </c:pt>
                <c:pt idx="118">
                  <c:v>47</c:v>
                </c:pt>
                <c:pt idx="119">
                  <c:v>46</c:v>
                </c:pt>
                <c:pt idx="120">
                  <c:v>46</c:v>
                </c:pt>
                <c:pt idx="121">
                  <c:v>46</c:v>
                </c:pt>
                <c:pt idx="122">
                  <c:v>47</c:v>
                </c:pt>
                <c:pt idx="123">
                  <c:v>48</c:v>
                </c:pt>
                <c:pt idx="124">
                  <c:v>49</c:v>
                </c:pt>
                <c:pt idx="125">
                  <c:v>50</c:v>
                </c:pt>
                <c:pt idx="126">
                  <c:v>51</c:v>
                </c:pt>
                <c:pt idx="127">
                  <c:v>52</c:v>
                </c:pt>
                <c:pt idx="128">
                  <c:v>53</c:v>
                </c:pt>
                <c:pt idx="129">
                  <c:v>54</c:v>
                </c:pt>
                <c:pt idx="130">
                  <c:v>55</c:v>
                </c:pt>
                <c:pt idx="131">
                  <c:v>55</c:v>
                </c:pt>
                <c:pt idx="132">
                  <c:v>57</c:v>
                </c:pt>
                <c:pt idx="133">
                  <c:v>58</c:v>
                </c:pt>
                <c:pt idx="134">
                  <c:v>59</c:v>
                </c:pt>
                <c:pt idx="135">
                  <c:v>60</c:v>
                </c:pt>
                <c:pt idx="136">
                  <c:v>60</c:v>
                </c:pt>
                <c:pt idx="137">
                  <c:v>61</c:v>
                </c:pt>
                <c:pt idx="138">
                  <c:v>61</c:v>
                </c:pt>
                <c:pt idx="139">
                  <c:v>63</c:v>
                </c:pt>
                <c:pt idx="140">
                  <c:v>64</c:v>
                </c:pt>
                <c:pt idx="141">
                  <c:v>65</c:v>
                </c:pt>
                <c:pt idx="142">
                  <c:v>65</c:v>
                </c:pt>
                <c:pt idx="143">
                  <c:v>65</c:v>
                </c:pt>
                <c:pt idx="144">
                  <c:v>67</c:v>
                </c:pt>
                <c:pt idx="145">
                  <c:v>68</c:v>
                </c:pt>
                <c:pt idx="146">
                  <c:v>69</c:v>
                </c:pt>
                <c:pt idx="147">
                  <c:v>69</c:v>
                </c:pt>
                <c:pt idx="148">
                  <c:v>70</c:v>
                </c:pt>
                <c:pt idx="149">
                  <c:v>71</c:v>
                </c:pt>
                <c:pt idx="150">
                  <c:v>72</c:v>
                </c:pt>
                <c:pt idx="151">
                  <c:v>72</c:v>
                </c:pt>
                <c:pt idx="152">
                  <c:v>73</c:v>
                </c:pt>
                <c:pt idx="153">
                  <c:v>73</c:v>
                </c:pt>
                <c:pt idx="154">
                  <c:v>74</c:v>
                </c:pt>
                <c:pt idx="155">
                  <c:v>74</c:v>
                </c:pt>
                <c:pt idx="156">
                  <c:v>74</c:v>
                </c:pt>
                <c:pt idx="157">
                  <c:v>74</c:v>
                </c:pt>
                <c:pt idx="158">
                  <c:v>75</c:v>
                </c:pt>
                <c:pt idx="159">
                  <c:v>75</c:v>
                </c:pt>
                <c:pt idx="160">
                  <c:v>75</c:v>
                </c:pt>
                <c:pt idx="161">
                  <c:v>76</c:v>
                </c:pt>
                <c:pt idx="162">
                  <c:v>77</c:v>
                </c:pt>
                <c:pt idx="163">
                  <c:v>77</c:v>
                </c:pt>
                <c:pt idx="164">
                  <c:v>77</c:v>
                </c:pt>
                <c:pt idx="165">
                  <c:v>77</c:v>
                </c:pt>
                <c:pt idx="166">
                  <c:v>78</c:v>
                </c:pt>
                <c:pt idx="167">
                  <c:v>78</c:v>
                </c:pt>
                <c:pt idx="168">
                  <c:v>78</c:v>
                </c:pt>
                <c:pt idx="169">
                  <c:v>79</c:v>
                </c:pt>
                <c:pt idx="170">
                  <c:v>79</c:v>
                </c:pt>
                <c:pt idx="171">
                  <c:v>79</c:v>
                </c:pt>
                <c:pt idx="172">
                  <c:v>79</c:v>
                </c:pt>
                <c:pt idx="173">
                  <c:v>79</c:v>
                </c:pt>
                <c:pt idx="174">
                  <c:v>78</c:v>
                </c:pt>
                <c:pt idx="175">
                  <c:v>79</c:v>
                </c:pt>
                <c:pt idx="176">
                  <c:v>78</c:v>
                </c:pt>
                <c:pt idx="177">
                  <c:v>79</c:v>
                </c:pt>
                <c:pt idx="178">
                  <c:v>79</c:v>
                </c:pt>
                <c:pt idx="179">
                  <c:v>78</c:v>
                </c:pt>
                <c:pt idx="180">
                  <c:v>78</c:v>
                </c:pt>
                <c:pt idx="181">
                  <c:v>77</c:v>
                </c:pt>
                <c:pt idx="182">
                  <c:v>77</c:v>
                </c:pt>
                <c:pt idx="183">
                  <c:v>77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75</c:v>
                </c:pt>
                <c:pt idx="188">
                  <c:v>74</c:v>
                </c:pt>
                <c:pt idx="189">
                  <c:v>74</c:v>
                </c:pt>
                <c:pt idx="190">
                  <c:v>74</c:v>
                </c:pt>
                <c:pt idx="191">
                  <c:v>73</c:v>
                </c:pt>
                <c:pt idx="192">
                  <c:v>72</c:v>
                </c:pt>
                <c:pt idx="193">
                  <c:v>71</c:v>
                </c:pt>
                <c:pt idx="194">
                  <c:v>71</c:v>
                </c:pt>
                <c:pt idx="195">
                  <c:v>71</c:v>
                </c:pt>
                <c:pt idx="196">
                  <c:v>70</c:v>
                </c:pt>
                <c:pt idx="197">
                  <c:v>70</c:v>
                </c:pt>
                <c:pt idx="198">
                  <c:v>69</c:v>
                </c:pt>
                <c:pt idx="199">
                  <c:v>69</c:v>
                </c:pt>
                <c:pt idx="200">
                  <c:v>68</c:v>
                </c:pt>
                <c:pt idx="201">
                  <c:v>67</c:v>
                </c:pt>
                <c:pt idx="202">
                  <c:v>66</c:v>
                </c:pt>
                <c:pt idx="203">
                  <c:v>65</c:v>
                </c:pt>
                <c:pt idx="204">
                  <c:v>65</c:v>
                </c:pt>
                <c:pt idx="205">
                  <c:v>65</c:v>
                </c:pt>
                <c:pt idx="206">
                  <c:v>64</c:v>
                </c:pt>
                <c:pt idx="207">
                  <c:v>63</c:v>
                </c:pt>
                <c:pt idx="208">
                  <c:v>61</c:v>
                </c:pt>
                <c:pt idx="209">
                  <c:v>60</c:v>
                </c:pt>
                <c:pt idx="210">
                  <c:v>59</c:v>
                </c:pt>
                <c:pt idx="211">
                  <c:v>58</c:v>
                </c:pt>
                <c:pt idx="212">
                  <c:v>57</c:v>
                </c:pt>
                <c:pt idx="213">
                  <c:v>56</c:v>
                </c:pt>
                <c:pt idx="214">
                  <c:v>55</c:v>
                </c:pt>
                <c:pt idx="215">
                  <c:v>54</c:v>
                </c:pt>
                <c:pt idx="216">
                  <c:v>53</c:v>
                </c:pt>
                <c:pt idx="217">
                  <c:v>53</c:v>
                </c:pt>
                <c:pt idx="218">
                  <c:v>51</c:v>
                </c:pt>
                <c:pt idx="219">
                  <c:v>50</c:v>
                </c:pt>
                <c:pt idx="220">
                  <c:v>50</c:v>
                </c:pt>
                <c:pt idx="221">
                  <c:v>49</c:v>
                </c:pt>
                <c:pt idx="222">
                  <c:v>48</c:v>
                </c:pt>
                <c:pt idx="223">
                  <c:v>46</c:v>
                </c:pt>
                <c:pt idx="224">
                  <c:v>45</c:v>
                </c:pt>
                <c:pt idx="225">
                  <c:v>43</c:v>
                </c:pt>
                <c:pt idx="226">
                  <c:v>43</c:v>
                </c:pt>
                <c:pt idx="227">
                  <c:v>42</c:v>
                </c:pt>
                <c:pt idx="228">
                  <c:v>41</c:v>
                </c:pt>
                <c:pt idx="229">
                  <c:v>40</c:v>
                </c:pt>
                <c:pt idx="230">
                  <c:v>39</c:v>
                </c:pt>
                <c:pt idx="231">
                  <c:v>38</c:v>
                </c:pt>
                <c:pt idx="232">
                  <c:v>37</c:v>
                </c:pt>
                <c:pt idx="233">
                  <c:v>36</c:v>
                </c:pt>
                <c:pt idx="234">
                  <c:v>35</c:v>
                </c:pt>
                <c:pt idx="235">
                  <c:v>35</c:v>
                </c:pt>
                <c:pt idx="236">
                  <c:v>34</c:v>
                </c:pt>
                <c:pt idx="237">
                  <c:v>33</c:v>
                </c:pt>
                <c:pt idx="238">
                  <c:v>32</c:v>
                </c:pt>
                <c:pt idx="239">
                  <c:v>31</c:v>
                </c:pt>
                <c:pt idx="240">
                  <c:v>31</c:v>
                </c:pt>
                <c:pt idx="241">
                  <c:v>30</c:v>
                </c:pt>
                <c:pt idx="242">
                  <c:v>29</c:v>
                </c:pt>
                <c:pt idx="243">
                  <c:v>28</c:v>
                </c:pt>
                <c:pt idx="244">
                  <c:v>26</c:v>
                </c:pt>
                <c:pt idx="245">
                  <c:v>26</c:v>
                </c:pt>
                <c:pt idx="246">
                  <c:v>25</c:v>
                </c:pt>
                <c:pt idx="247">
                  <c:v>24</c:v>
                </c:pt>
                <c:pt idx="248">
                  <c:v>24</c:v>
                </c:pt>
                <c:pt idx="249">
                  <c:v>23</c:v>
                </c:pt>
                <c:pt idx="250">
                  <c:v>22</c:v>
                </c:pt>
                <c:pt idx="251">
                  <c:v>21</c:v>
                </c:pt>
                <c:pt idx="252">
                  <c:v>20</c:v>
                </c:pt>
                <c:pt idx="253">
                  <c:v>20</c:v>
                </c:pt>
                <c:pt idx="254">
                  <c:v>19</c:v>
                </c:pt>
                <c:pt idx="255">
                  <c:v>20</c:v>
                </c:pt>
                <c:pt idx="256">
                  <c:v>19</c:v>
                </c:pt>
                <c:pt idx="257">
                  <c:v>19</c:v>
                </c:pt>
                <c:pt idx="258">
                  <c:v>18</c:v>
                </c:pt>
                <c:pt idx="259">
                  <c:v>17</c:v>
                </c:pt>
                <c:pt idx="260">
                  <c:v>17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13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13</c:v>
                </c:pt>
                <c:pt idx="277">
                  <c:v>13</c:v>
                </c:pt>
                <c:pt idx="278">
                  <c:v>13</c:v>
                </c:pt>
                <c:pt idx="279">
                  <c:v>14</c:v>
                </c:pt>
                <c:pt idx="280">
                  <c:v>13</c:v>
                </c:pt>
                <c:pt idx="281">
                  <c:v>14</c:v>
                </c:pt>
                <c:pt idx="282">
                  <c:v>15</c:v>
                </c:pt>
                <c:pt idx="283">
                  <c:v>15</c:v>
                </c:pt>
                <c:pt idx="284">
                  <c:v>14</c:v>
                </c:pt>
                <c:pt idx="285">
                  <c:v>14</c:v>
                </c:pt>
                <c:pt idx="286">
                  <c:v>14</c:v>
                </c:pt>
                <c:pt idx="287">
                  <c:v>16</c:v>
                </c:pt>
                <c:pt idx="288">
                  <c:v>17</c:v>
                </c:pt>
                <c:pt idx="289">
                  <c:v>17</c:v>
                </c:pt>
                <c:pt idx="290">
                  <c:v>18</c:v>
                </c:pt>
                <c:pt idx="291">
                  <c:v>19</c:v>
                </c:pt>
                <c:pt idx="292">
                  <c:v>19</c:v>
                </c:pt>
                <c:pt idx="293">
                  <c:v>18</c:v>
                </c:pt>
                <c:pt idx="294">
                  <c:v>19</c:v>
                </c:pt>
                <c:pt idx="295">
                  <c:v>19</c:v>
                </c:pt>
                <c:pt idx="296">
                  <c:v>20</c:v>
                </c:pt>
                <c:pt idx="297">
                  <c:v>20</c:v>
                </c:pt>
                <c:pt idx="298">
                  <c:v>22</c:v>
                </c:pt>
                <c:pt idx="299">
                  <c:v>23</c:v>
                </c:pt>
                <c:pt idx="300">
                  <c:v>24</c:v>
                </c:pt>
                <c:pt idx="301">
                  <c:v>24</c:v>
                </c:pt>
                <c:pt idx="302">
                  <c:v>25</c:v>
                </c:pt>
                <c:pt idx="303">
                  <c:v>25</c:v>
                </c:pt>
                <c:pt idx="304">
                  <c:v>26</c:v>
                </c:pt>
                <c:pt idx="305">
                  <c:v>27</c:v>
                </c:pt>
                <c:pt idx="306">
                  <c:v>28</c:v>
                </c:pt>
                <c:pt idx="307">
                  <c:v>28</c:v>
                </c:pt>
                <c:pt idx="308">
                  <c:v>29</c:v>
                </c:pt>
                <c:pt idx="309">
                  <c:v>30</c:v>
                </c:pt>
                <c:pt idx="310">
                  <c:v>32</c:v>
                </c:pt>
                <c:pt idx="311">
                  <c:v>33</c:v>
                </c:pt>
                <c:pt idx="312">
                  <c:v>34</c:v>
                </c:pt>
                <c:pt idx="313">
                  <c:v>34</c:v>
                </c:pt>
                <c:pt idx="314">
                  <c:v>35</c:v>
                </c:pt>
                <c:pt idx="315">
                  <c:v>35</c:v>
                </c:pt>
                <c:pt idx="316">
                  <c:v>36</c:v>
                </c:pt>
                <c:pt idx="317">
                  <c:v>37</c:v>
                </c:pt>
                <c:pt idx="318">
                  <c:v>39</c:v>
                </c:pt>
                <c:pt idx="319">
                  <c:v>40</c:v>
                </c:pt>
                <c:pt idx="320">
                  <c:v>41</c:v>
                </c:pt>
                <c:pt idx="321">
                  <c:v>42</c:v>
                </c:pt>
                <c:pt idx="322">
                  <c:v>42</c:v>
                </c:pt>
                <c:pt idx="323">
                  <c:v>44</c:v>
                </c:pt>
                <c:pt idx="324">
                  <c:v>45</c:v>
                </c:pt>
                <c:pt idx="325">
                  <c:v>46</c:v>
                </c:pt>
                <c:pt idx="326">
                  <c:v>47</c:v>
                </c:pt>
                <c:pt idx="327">
                  <c:v>48</c:v>
                </c:pt>
                <c:pt idx="328">
                  <c:v>49</c:v>
                </c:pt>
                <c:pt idx="329">
                  <c:v>50</c:v>
                </c:pt>
                <c:pt idx="330">
                  <c:v>51</c:v>
                </c:pt>
                <c:pt idx="331">
                  <c:v>51</c:v>
                </c:pt>
                <c:pt idx="332">
                  <c:v>52</c:v>
                </c:pt>
                <c:pt idx="333">
                  <c:v>53</c:v>
                </c:pt>
                <c:pt idx="334">
                  <c:v>55</c:v>
                </c:pt>
                <c:pt idx="335">
                  <c:v>55</c:v>
                </c:pt>
                <c:pt idx="336">
                  <c:v>55</c:v>
                </c:pt>
                <c:pt idx="337">
                  <c:v>56</c:v>
                </c:pt>
                <c:pt idx="338">
                  <c:v>58</c:v>
                </c:pt>
                <c:pt idx="339">
                  <c:v>59</c:v>
                </c:pt>
                <c:pt idx="340">
                  <c:v>60</c:v>
                </c:pt>
                <c:pt idx="341">
                  <c:v>62</c:v>
                </c:pt>
                <c:pt idx="342">
                  <c:v>62</c:v>
                </c:pt>
                <c:pt idx="343">
                  <c:v>63</c:v>
                </c:pt>
                <c:pt idx="344">
                  <c:v>63</c:v>
                </c:pt>
                <c:pt idx="345">
                  <c:v>64</c:v>
                </c:pt>
                <c:pt idx="346">
                  <c:v>66</c:v>
                </c:pt>
                <c:pt idx="347">
                  <c:v>67</c:v>
                </c:pt>
                <c:pt idx="348">
                  <c:v>67</c:v>
                </c:pt>
                <c:pt idx="349">
                  <c:v>67</c:v>
                </c:pt>
                <c:pt idx="350">
                  <c:v>68</c:v>
                </c:pt>
                <c:pt idx="351">
                  <c:v>69</c:v>
                </c:pt>
                <c:pt idx="352">
                  <c:v>70</c:v>
                </c:pt>
                <c:pt idx="353">
                  <c:v>71</c:v>
                </c:pt>
                <c:pt idx="354">
                  <c:v>71</c:v>
                </c:pt>
                <c:pt idx="355">
                  <c:v>72</c:v>
                </c:pt>
                <c:pt idx="356">
                  <c:v>72</c:v>
                </c:pt>
                <c:pt idx="357">
                  <c:v>73</c:v>
                </c:pt>
                <c:pt idx="358">
                  <c:v>74</c:v>
                </c:pt>
                <c:pt idx="359">
                  <c:v>75</c:v>
                </c:pt>
                <c:pt idx="360">
                  <c:v>75</c:v>
                </c:pt>
                <c:pt idx="361">
                  <c:v>75</c:v>
                </c:pt>
                <c:pt idx="362">
                  <c:v>76</c:v>
                </c:pt>
                <c:pt idx="363">
                  <c:v>77</c:v>
                </c:pt>
                <c:pt idx="364">
                  <c:v>77</c:v>
                </c:pt>
                <c:pt idx="365">
                  <c:v>77</c:v>
                </c:pt>
                <c:pt idx="366">
                  <c:v>61</c:v>
                </c:pt>
                <c:pt idx="367">
                  <c:v>45</c:v>
                </c:pt>
                <c:pt idx="368">
                  <c:v>29</c:v>
                </c:pt>
                <c:pt idx="369">
                  <c:v>29</c:v>
                </c:pt>
                <c:pt idx="370">
                  <c:v>29</c:v>
                </c:pt>
                <c:pt idx="371">
                  <c:v>27</c:v>
                </c:pt>
                <c:pt idx="372">
                  <c:v>28</c:v>
                </c:pt>
                <c:pt idx="373">
                  <c:v>28</c:v>
                </c:pt>
                <c:pt idx="374">
                  <c:v>30</c:v>
                </c:pt>
                <c:pt idx="375">
                  <c:v>30</c:v>
                </c:pt>
                <c:pt idx="376">
                  <c:v>29</c:v>
                </c:pt>
                <c:pt idx="377">
                  <c:v>28</c:v>
                </c:pt>
                <c:pt idx="378">
                  <c:v>27</c:v>
                </c:pt>
                <c:pt idx="379">
                  <c:v>28</c:v>
                </c:pt>
                <c:pt idx="380">
                  <c:v>29</c:v>
                </c:pt>
                <c:pt idx="381">
                  <c:v>30</c:v>
                </c:pt>
                <c:pt idx="382">
                  <c:v>29</c:v>
                </c:pt>
                <c:pt idx="383">
                  <c:v>28</c:v>
                </c:pt>
                <c:pt idx="384">
                  <c:v>29</c:v>
                </c:pt>
                <c:pt idx="385">
                  <c:v>28</c:v>
                </c:pt>
                <c:pt idx="386">
                  <c:v>27</c:v>
                </c:pt>
                <c:pt idx="387">
                  <c:v>27</c:v>
                </c:pt>
                <c:pt idx="388">
                  <c:v>29</c:v>
                </c:pt>
                <c:pt idx="389">
                  <c:v>30</c:v>
                </c:pt>
                <c:pt idx="390">
                  <c:v>30</c:v>
                </c:pt>
                <c:pt idx="391">
                  <c:v>29</c:v>
                </c:pt>
                <c:pt idx="392">
                  <c:v>28</c:v>
                </c:pt>
                <c:pt idx="393">
                  <c:v>28</c:v>
                </c:pt>
                <c:pt idx="394">
                  <c:v>27</c:v>
                </c:pt>
                <c:pt idx="395">
                  <c:v>27</c:v>
                </c:pt>
                <c:pt idx="396">
                  <c:v>26</c:v>
                </c:pt>
                <c:pt idx="397">
                  <c:v>28</c:v>
                </c:pt>
                <c:pt idx="398">
                  <c:v>30</c:v>
                </c:pt>
                <c:pt idx="399">
                  <c:v>30</c:v>
                </c:pt>
                <c:pt idx="400">
                  <c:v>28</c:v>
                </c:pt>
                <c:pt idx="401">
                  <c:v>27</c:v>
                </c:pt>
                <c:pt idx="402">
                  <c:v>27</c:v>
                </c:pt>
                <c:pt idx="403">
                  <c:v>28</c:v>
                </c:pt>
                <c:pt idx="404">
                  <c:v>29</c:v>
                </c:pt>
                <c:pt idx="405">
                  <c:v>28</c:v>
                </c:pt>
                <c:pt idx="406">
                  <c:v>28</c:v>
                </c:pt>
                <c:pt idx="407">
                  <c:v>25</c:v>
                </c:pt>
                <c:pt idx="408">
                  <c:v>25</c:v>
                </c:pt>
                <c:pt idx="409">
                  <c:v>27</c:v>
                </c:pt>
                <c:pt idx="410">
                  <c:v>29</c:v>
                </c:pt>
                <c:pt idx="411">
                  <c:v>29</c:v>
                </c:pt>
                <c:pt idx="412">
                  <c:v>28</c:v>
                </c:pt>
                <c:pt idx="413">
                  <c:v>26</c:v>
                </c:pt>
                <c:pt idx="414">
                  <c:v>26</c:v>
                </c:pt>
                <c:pt idx="415">
                  <c:v>26</c:v>
                </c:pt>
                <c:pt idx="416">
                  <c:v>25</c:v>
                </c:pt>
                <c:pt idx="417">
                  <c:v>27</c:v>
                </c:pt>
                <c:pt idx="418">
                  <c:v>28</c:v>
                </c:pt>
                <c:pt idx="419">
                  <c:v>28</c:v>
                </c:pt>
                <c:pt idx="420">
                  <c:v>29</c:v>
                </c:pt>
                <c:pt idx="421">
                  <c:v>28</c:v>
                </c:pt>
                <c:pt idx="422">
                  <c:v>29</c:v>
                </c:pt>
                <c:pt idx="423">
                  <c:v>28</c:v>
                </c:pt>
                <c:pt idx="424">
                  <c:v>28</c:v>
                </c:pt>
                <c:pt idx="425">
                  <c:v>29</c:v>
                </c:pt>
                <c:pt idx="426">
                  <c:v>29</c:v>
                </c:pt>
                <c:pt idx="427">
                  <c:v>29</c:v>
                </c:pt>
                <c:pt idx="428">
                  <c:v>28</c:v>
                </c:pt>
                <c:pt idx="429">
                  <c:v>29</c:v>
                </c:pt>
                <c:pt idx="430">
                  <c:v>27</c:v>
                </c:pt>
                <c:pt idx="431">
                  <c:v>27</c:v>
                </c:pt>
                <c:pt idx="432">
                  <c:v>28</c:v>
                </c:pt>
                <c:pt idx="433">
                  <c:v>29</c:v>
                </c:pt>
                <c:pt idx="434">
                  <c:v>30</c:v>
                </c:pt>
                <c:pt idx="435">
                  <c:v>29</c:v>
                </c:pt>
                <c:pt idx="436">
                  <c:v>29</c:v>
                </c:pt>
                <c:pt idx="437">
                  <c:v>28</c:v>
                </c:pt>
                <c:pt idx="438">
                  <c:v>26</c:v>
                </c:pt>
                <c:pt idx="439">
                  <c:v>25</c:v>
                </c:pt>
                <c:pt idx="440">
                  <c:v>28</c:v>
                </c:pt>
                <c:pt idx="441">
                  <c:v>28</c:v>
                </c:pt>
                <c:pt idx="442">
                  <c:v>28</c:v>
                </c:pt>
                <c:pt idx="443">
                  <c:v>26</c:v>
                </c:pt>
                <c:pt idx="444">
                  <c:v>28</c:v>
                </c:pt>
                <c:pt idx="445">
                  <c:v>28</c:v>
                </c:pt>
                <c:pt idx="446">
                  <c:v>30</c:v>
                </c:pt>
                <c:pt idx="447">
                  <c:v>29</c:v>
                </c:pt>
                <c:pt idx="448">
                  <c:v>28</c:v>
                </c:pt>
                <c:pt idx="449">
                  <c:v>26</c:v>
                </c:pt>
                <c:pt idx="450">
                  <c:v>27</c:v>
                </c:pt>
                <c:pt idx="451">
                  <c:v>27</c:v>
                </c:pt>
                <c:pt idx="452">
                  <c:v>27</c:v>
                </c:pt>
                <c:pt idx="453">
                  <c:v>27</c:v>
                </c:pt>
                <c:pt idx="454">
                  <c:v>28</c:v>
                </c:pt>
                <c:pt idx="455">
                  <c:v>28</c:v>
                </c:pt>
                <c:pt idx="456">
                  <c:v>27</c:v>
                </c:pt>
                <c:pt idx="457">
                  <c:v>26</c:v>
                </c:pt>
                <c:pt idx="458">
                  <c:v>27</c:v>
                </c:pt>
                <c:pt idx="459">
                  <c:v>27</c:v>
                </c:pt>
                <c:pt idx="460">
                  <c:v>26</c:v>
                </c:pt>
                <c:pt idx="461">
                  <c:v>26</c:v>
                </c:pt>
                <c:pt idx="462">
                  <c:v>26</c:v>
                </c:pt>
                <c:pt idx="463">
                  <c:v>26</c:v>
                </c:pt>
                <c:pt idx="464">
                  <c:v>27</c:v>
                </c:pt>
                <c:pt idx="465">
                  <c:v>28</c:v>
                </c:pt>
                <c:pt idx="466">
                  <c:v>29</c:v>
                </c:pt>
                <c:pt idx="467">
                  <c:v>27</c:v>
                </c:pt>
                <c:pt idx="468">
                  <c:v>27</c:v>
                </c:pt>
                <c:pt idx="469">
                  <c:v>27</c:v>
                </c:pt>
                <c:pt idx="470">
                  <c:v>27</c:v>
                </c:pt>
                <c:pt idx="471">
                  <c:v>28</c:v>
                </c:pt>
                <c:pt idx="472">
                  <c:v>29</c:v>
                </c:pt>
                <c:pt idx="473">
                  <c:v>28</c:v>
                </c:pt>
                <c:pt idx="474">
                  <c:v>27</c:v>
                </c:pt>
                <c:pt idx="475">
                  <c:v>28</c:v>
                </c:pt>
                <c:pt idx="476">
                  <c:v>28</c:v>
                </c:pt>
                <c:pt idx="477">
                  <c:v>28</c:v>
                </c:pt>
                <c:pt idx="478">
                  <c:v>27</c:v>
                </c:pt>
                <c:pt idx="479">
                  <c:v>26</c:v>
                </c:pt>
                <c:pt idx="480">
                  <c:v>27</c:v>
                </c:pt>
                <c:pt idx="481">
                  <c:v>29</c:v>
                </c:pt>
                <c:pt idx="482">
                  <c:v>30</c:v>
                </c:pt>
                <c:pt idx="483">
                  <c:v>29</c:v>
                </c:pt>
                <c:pt idx="484">
                  <c:v>29</c:v>
                </c:pt>
                <c:pt idx="485">
                  <c:v>28</c:v>
                </c:pt>
                <c:pt idx="486">
                  <c:v>29</c:v>
                </c:pt>
                <c:pt idx="487">
                  <c:v>28</c:v>
                </c:pt>
                <c:pt idx="488">
                  <c:v>29</c:v>
                </c:pt>
                <c:pt idx="489">
                  <c:v>29</c:v>
                </c:pt>
                <c:pt idx="490">
                  <c:v>29</c:v>
                </c:pt>
                <c:pt idx="491">
                  <c:v>31</c:v>
                </c:pt>
                <c:pt idx="492">
                  <c:v>32</c:v>
                </c:pt>
                <c:pt idx="493">
                  <c:v>33</c:v>
                </c:pt>
                <c:pt idx="494">
                  <c:v>32</c:v>
                </c:pt>
                <c:pt idx="495">
                  <c:v>31</c:v>
                </c:pt>
                <c:pt idx="496">
                  <c:v>32</c:v>
                </c:pt>
                <c:pt idx="497">
                  <c:v>34</c:v>
                </c:pt>
                <c:pt idx="498">
                  <c:v>35</c:v>
                </c:pt>
                <c:pt idx="499">
                  <c:v>35</c:v>
                </c:pt>
                <c:pt idx="500">
                  <c:v>35</c:v>
                </c:pt>
                <c:pt idx="501">
                  <c:v>37</c:v>
                </c:pt>
                <c:pt idx="502">
                  <c:v>39</c:v>
                </c:pt>
                <c:pt idx="503">
                  <c:v>40</c:v>
                </c:pt>
                <c:pt idx="504">
                  <c:v>39</c:v>
                </c:pt>
                <c:pt idx="505">
                  <c:v>37</c:v>
                </c:pt>
                <c:pt idx="506">
                  <c:v>35</c:v>
                </c:pt>
                <c:pt idx="507">
                  <c:v>37</c:v>
                </c:pt>
                <c:pt idx="508">
                  <c:v>38</c:v>
                </c:pt>
                <c:pt idx="509">
                  <c:v>41</c:v>
                </c:pt>
                <c:pt idx="510">
                  <c:v>44</c:v>
                </c:pt>
                <c:pt idx="511">
                  <c:v>43</c:v>
                </c:pt>
                <c:pt idx="512">
                  <c:v>43</c:v>
                </c:pt>
                <c:pt idx="513">
                  <c:v>40</c:v>
                </c:pt>
                <c:pt idx="514">
                  <c:v>44</c:v>
                </c:pt>
                <c:pt idx="515">
                  <c:v>45</c:v>
                </c:pt>
                <c:pt idx="516">
                  <c:v>46</c:v>
                </c:pt>
                <c:pt idx="517">
                  <c:v>44</c:v>
                </c:pt>
                <c:pt idx="518">
                  <c:v>44</c:v>
                </c:pt>
                <c:pt idx="519">
                  <c:v>46</c:v>
                </c:pt>
                <c:pt idx="520">
                  <c:v>47</c:v>
                </c:pt>
                <c:pt idx="521">
                  <c:v>48</c:v>
                </c:pt>
                <c:pt idx="522">
                  <c:v>48</c:v>
                </c:pt>
                <c:pt idx="523">
                  <c:v>49</c:v>
                </c:pt>
                <c:pt idx="524">
                  <c:v>48</c:v>
                </c:pt>
                <c:pt idx="525">
                  <c:v>48</c:v>
                </c:pt>
                <c:pt idx="526">
                  <c:v>49</c:v>
                </c:pt>
                <c:pt idx="527">
                  <c:v>49</c:v>
                </c:pt>
                <c:pt idx="528">
                  <c:v>46</c:v>
                </c:pt>
                <c:pt idx="529">
                  <c:v>45</c:v>
                </c:pt>
                <c:pt idx="530">
                  <c:v>45</c:v>
                </c:pt>
                <c:pt idx="531">
                  <c:v>48</c:v>
                </c:pt>
                <c:pt idx="532">
                  <c:v>48</c:v>
                </c:pt>
                <c:pt idx="533">
                  <c:v>48</c:v>
                </c:pt>
                <c:pt idx="534">
                  <c:v>49</c:v>
                </c:pt>
                <c:pt idx="535">
                  <c:v>47</c:v>
                </c:pt>
                <c:pt idx="536">
                  <c:v>47</c:v>
                </c:pt>
                <c:pt idx="537">
                  <c:v>46</c:v>
                </c:pt>
                <c:pt idx="538">
                  <c:v>46</c:v>
                </c:pt>
                <c:pt idx="539">
                  <c:v>47</c:v>
                </c:pt>
                <c:pt idx="540">
                  <c:v>47</c:v>
                </c:pt>
                <c:pt idx="541">
                  <c:v>49</c:v>
                </c:pt>
                <c:pt idx="542">
                  <c:v>46</c:v>
                </c:pt>
                <c:pt idx="543">
                  <c:v>45</c:v>
                </c:pt>
                <c:pt idx="544">
                  <c:v>47</c:v>
                </c:pt>
                <c:pt idx="545">
                  <c:v>48</c:v>
                </c:pt>
                <c:pt idx="546">
                  <c:v>48</c:v>
                </c:pt>
                <c:pt idx="547">
                  <c:v>45</c:v>
                </c:pt>
                <c:pt idx="548">
                  <c:v>43</c:v>
                </c:pt>
                <c:pt idx="549">
                  <c:v>44</c:v>
                </c:pt>
                <c:pt idx="550">
                  <c:v>45</c:v>
                </c:pt>
                <c:pt idx="551">
                  <c:v>47</c:v>
                </c:pt>
                <c:pt idx="552">
                  <c:v>45</c:v>
                </c:pt>
                <c:pt idx="553">
                  <c:v>46</c:v>
                </c:pt>
                <c:pt idx="554">
                  <c:v>46</c:v>
                </c:pt>
                <c:pt idx="555">
                  <c:v>46</c:v>
                </c:pt>
                <c:pt idx="556">
                  <c:v>44</c:v>
                </c:pt>
                <c:pt idx="557">
                  <c:v>45</c:v>
                </c:pt>
                <c:pt idx="558">
                  <c:v>43</c:v>
                </c:pt>
                <c:pt idx="559">
                  <c:v>44</c:v>
                </c:pt>
                <c:pt idx="560">
                  <c:v>44</c:v>
                </c:pt>
                <c:pt idx="561">
                  <c:v>44</c:v>
                </c:pt>
                <c:pt idx="562">
                  <c:v>40</c:v>
                </c:pt>
                <c:pt idx="563">
                  <c:v>37</c:v>
                </c:pt>
                <c:pt idx="564">
                  <c:v>40</c:v>
                </c:pt>
                <c:pt idx="565">
                  <c:v>40</c:v>
                </c:pt>
                <c:pt idx="566">
                  <c:v>41</c:v>
                </c:pt>
                <c:pt idx="567">
                  <c:v>41</c:v>
                </c:pt>
                <c:pt idx="568">
                  <c:v>42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38</c:v>
                </c:pt>
                <c:pt idx="574">
                  <c:v>35</c:v>
                </c:pt>
                <c:pt idx="575">
                  <c:v>33</c:v>
                </c:pt>
                <c:pt idx="576">
                  <c:v>34</c:v>
                </c:pt>
                <c:pt idx="577">
                  <c:v>34</c:v>
                </c:pt>
                <c:pt idx="578">
                  <c:v>34</c:v>
                </c:pt>
                <c:pt idx="579">
                  <c:v>32</c:v>
                </c:pt>
                <c:pt idx="580">
                  <c:v>31</c:v>
                </c:pt>
                <c:pt idx="581">
                  <c:v>30</c:v>
                </c:pt>
                <c:pt idx="582">
                  <c:v>31</c:v>
                </c:pt>
                <c:pt idx="583">
                  <c:v>32</c:v>
                </c:pt>
                <c:pt idx="584">
                  <c:v>31</c:v>
                </c:pt>
                <c:pt idx="585">
                  <c:v>30</c:v>
                </c:pt>
                <c:pt idx="586">
                  <c:v>30</c:v>
                </c:pt>
                <c:pt idx="587">
                  <c:v>29</c:v>
                </c:pt>
                <c:pt idx="588">
                  <c:v>27</c:v>
                </c:pt>
                <c:pt idx="589">
                  <c:v>27</c:v>
                </c:pt>
                <c:pt idx="590">
                  <c:v>26</c:v>
                </c:pt>
                <c:pt idx="591">
                  <c:v>26</c:v>
                </c:pt>
                <c:pt idx="592">
                  <c:v>24</c:v>
                </c:pt>
                <c:pt idx="593">
                  <c:v>24</c:v>
                </c:pt>
                <c:pt idx="594">
                  <c:v>23</c:v>
                </c:pt>
                <c:pt idx="595">
                  <c:v>23</c:v>
                </c:pt>
                <c:pt idx="596">
                  <c:v>24</c:v>
                </c:pt>
                <c:pt idx="597">
                  <c:v>22</c:v>
                </c:pt>
                <c:pt idx="598">
                  <c:v>21</c:v>
                </c:pt>
                <c:pt idx="599">
                  <c:v>19</c:v>
                </c:pt>
                <c:pt idx="600">
                  <c:v>19</c:v>
                </c:pt>
                <c:pt idx="601">
                  <c:v>19</c:v>
                </c:pt>
                <c:pt idx="602">
                  <c:v>20</c:v>
                </c:pt>
                <c:pt idx="603">
                  <c:v>19</c:v>
                </c:pt>
                <c:pt idx="604">
                  <c:v>20</c:v>
                </c:pt>
                <c:pt idx="605">
                  <c:v>19</c:v>
                </c:pt>
                <c:pt idx="606">
                  <c:v>19</c:v>
                </c:pt>
                <c:pt idx="607">
                  <c:v>18</c:v>
                </c:pt>
                <c:pt idx="608">
                  <c:v>16</c:v>
                </c:pt>
                <c:pt idx="609">
                  <c:v>16</c:v>
                </c:pt>
                <c:pt idx="610">
                  <c:v>16</c:v>
                </c:pt>
                <c:pt idx="611">
                  <c:v>16</c:v>
                </c:pt>
                <c:pt idx="612">
                  <c:v>14</c:v>
                </c:pt>
                <c:pt idx="613">
                  <c:v>13</c:v>
                </c:pt>
                <c:pt idx="614">
                  <c:v>13</c:v>
                </c:pt>
                <c:pt idx="615">
                  <c:v>14</c:v>
                </c:pt>
                <c:pt idx="616">
                  <c:v>13</c:v>
                </c:pt>
                <c:pt idx="617">
                  <c:v>13</c:v>
                </c:pt>
                <c:pt idx="618">
                  <c:v>12</c:v>
                </c:pt>
                <c:pt idx="619">
                  <c:v>12</c:v>
                </c:pt>
                <c:pt idx="620">
                  <c:v>13</c:v>
                </c:pt>
                <c:pt idx="621">
                  <c:v>12</c:v>
                </c:pt>
                <c:pt idx="622">
                  <c:v>12</c:v>
                </c:pt>
                <c:pt idx="623">
                  <c:v>11</c:v>
                </c:pt>
                <c:pt idx="624">
                  <c:v>10</c:v>
                </c:pt>
                <c:pt idx="625">
                  <c:v>9</c:v>
                </c:pt>
                <c:pt idx="626">
                  <c:v>9</c:v>
                </c:pt>
                <c:pt idx="627">
                  <c:v>9</c:v>
                </c:pt>
                <c:pt idx="628">
                  <c:v>9</c:v>
                </c:pt>
                <c:pt idx="629">
                  <c:v>8</c:v>
                </c:pt>
                <c:pt idx="630">
                  <c:v>8</c:v>
                </c:pt>
                <c:pt idx="631">
                  <c:v>8</c:v>
                </c:pt>
                <c:pt idx="632">
                  <c:v>8</c:v>
                </c:pt>
                <c:pt idx="633">
                  <c:v>8</c:v>
                </c:pt>
                <c:pt idx="634">
                  <c:v>8</c:v>
                </c:pt>
                <c:pt idx="635">
                  <c:v>9</c:v>
                </c:pt>
                <c:pt idx="636">
                  <c:v>9</c:v>
                </c:pt>
                <c:pt idx="637">
                  <c:v>9</c:v>
                </c:pt>
                <c:pt idx="638">
                  <c:v>9</c:v>
                </c:pt>
                <c:pt idx="639">
                  <c:v>9</c:v>
                </c:pt>
                <c:pt idx="640">
                  <c:v>8</c:v>
                </c:pt>
                <c:pt idx="641">
                  <c:v>7</c:v>
                </c:pt>
                <c:pt idx="642">
                  <c:v>7</c:v>
                </c:pt>
                <c:pt idx="643">
                  <c:v>7</c:v>
                </c:pt>
                <c:pt idx="644">
                  <c:v>8</c:v>
                </c:pt>
                <c:pt idx="645">
                  <c:v>8</c:v>
                </c:pt>
                <c:pt idx="646">
                  <c:v>9</c:v>
                </c:pt>
                <c:pt idx="647">
                  <c:v>9</c:v>
                </c:pt>
                <c:pt idx="648">
                  <c:v>9</c:v>
                </c:pt>
                <c:pt idx="649">
                  <c:v>8</c:v>
                </c:pt>
                <c:pt idx="650">
                  <c:v>8</c:v>
                </c:pt>
                <c:pt idx="651">
                  <c:v>8</c:v>
                </c:pt>
                <c:pt idx="652">
                  <c:v>9</c:v>
                </c:pt>
                <c:pt idx="653">
                  <c:v>10</c:v>
                </c:pt>
                <c:pt idx="654">
                  <c:v>11</c:v>
                </c:pt>
                <c:pt idx="655">
                  <c:v>11</c:v>
                </c:pt>
                <c:pt idx="656">
                  <c:v>12</c:v>
                </c:pt>
                <c:pt idx="657">
                  <c:v>12</c:v>
                </c:pt>
                <c:pt idx="658">
                  <c:v>11</c:v>
                </c:pt>
                <c:pt idx="659">
                  <c:v>12</c:v>
                </c:pt>
                <c:pt idx="660">
                  <c:v>12</c:v>
                </c:pt>
                <c:pt idx="661">
                  <c:v>12</c:v>
                </c:pt>
                <c:pt idx="662">
                  <c:v>13</c:v>
                </c:pt>
                <c:pt idx="663">
                  <c:v>14</c:v>
                </c:pt>
                <c:pt idx="664">
                  <c:v>14</c:v>
                </c:pt>
                <c:pt idx="665">
                  <c:v>13</c:v>
                </c:pt>
                <c:pt idx="666">
                  <c:v>14</c:v>
                </c:pt>
                <c:pt idx="667">
                  <c:v>14</c:v>
                </c:pt>
                <c:pt idx="668">
                  <c:v>14</c:v>
                </c:pt>
                <c:pt idx="669">
                  <c:v>15</c:v>
                </c:pt>
                <c:pt idx="670">
                  <c:v>17</c:v>
                </c:pt>
                <c:pt idx="671">
                  <c:v>18</c:v>
                </c:pt>
                <c:pt idx="672">
                  <c:v>18</c:v>
                </c:pt>
                <c:pt idx="673">
                  <c:v>19</c:v>
                </c:pt>
                <c:pt idx="674">
                  <c:v>19</c:v>
                </c:pt>
                <c:pt idx="675">
                  <c:v>19</c:v>
                </c:pt>
                <c:pt idx="676">
                  <c:v>18</c:v>
                </c:pt>
                <c:pt idx="677">
                  <c:v>19</c:v>
                </c:pt>
                <c:pt idx="678">
                  <c:v>19</c:v>
                </c:pt>
                <c:pt idx="679">
                  <c:v>19</c:v>
                </c:pt>
                <c:pt idx="680">
                  <c:v>20</c:v>
                </c:pt>
                <c:pt idx="681">
                  <c:v>22</c:v>
                </c:pt>
                <c:pt idx="682">
                  <c:v>23</c:v>
                </c:pt>
                <c:pt idx="683">
                  <c:v>24</c:v>
                </c:pt>
                <c:pt idx="684">
                  <c:v>24</c:v>
                </c:pt>
                <c:pt idx="685">
                  <c:v>25</c:v>
                </c:pt>
                <c:pt idx="686">
                  <c:v>25</c:v>
                </c:pt>
                <c:pt idx="687">
                  <c:v>26</c:v>
                </c:pt>
                <c:pt idx="688">
                  <c:v>27</c:v>
                </c:pt>
                <c:pt idx="689">
                  <c:v>27</c:v>
                </c:pt>
                <c:pt idx="690">
                  <c:v>27</c:v>
                </c:pt>
                <c:pt idx="691">
                  <c:v>29</c:v>
                </c:pt>
                <c:pt idx="692">
                  <c:v>30</c:v>
                </c:pt>
                <c:pt idx="693">
                  <c:v>31</c:v>
                </c:pt>
                <c:pt idx="694">
                  <c:v>30</c:v>
                </c:pt>
                <c:pt idx="695">
                  <c:v>30</c:v>
                </c:pt>
                <c:pt idx="696">
                  <c:v>30</c:v>
                </c:pt>
                <c:pt idx="697">
                  <c:v>31</c:v>
                </c:pt>
                <c:pt idx="698">
                  <c:v>32</c:v>
                </c:pt>
                <c:pt idx="699">
                  <c:v>33</c:v>
                </c:pt>
                <c:pt idx="700">
                  <c:v>34</c:v>
                </c:pt>
                <c:pt idx="701">
                  <c:v>37</c:v>
                </c:pt>
                <c:pt idx="702">
                  <c:v>38</c:v>
                </c:pt>
                <c:pt idx="703">
                  <c:v>37</c:v>
                </c:pt>
                <c:pt idx="704">
                  <c:v>36</c:v>
                </c:pt>
                <c:pt idx="705">
                  <c:v>37</c:v>
                </c:pt>
                <c:pt idx="706">
                  <c:v>37</c:v>
                </c:pt>
                <c:pt idx="707">
                  <c:v>36</c:v>
                </c:pt>
                <c:pt idx="708">
                  <c:v>34</c:v>
                </c:pt>
                <c:pt idx="709">
                  <c:v>36</c:v>
                </c:pt>
                <c:pt idx="710">
                  <c:v>38</c:v>
                </c:pt>
                <c:pt idx="711">
                  <c:v>40</c:v>
                </c:pt>
                <c:pt idx="712">
                  <c:v>39</c:v>
                </c:pt>
                <c:pt idx="713">
                  <c:v>39</c:v>
                </c:pt>
                <c:pt idx="714">
                  <c:v>38</c:v>
                </c:pt>
                <c:pt idx="715">
                  <c:v>40</c:v>
                </c:pt>
                <c:pt idx="716">
                  <c:v>41</c:v>
                </c:pt>
                <c:pt idx="717">
                  <c:v>41</c:v>
                </c:pt>
                <c:pt idx="718">
                  <c:v>41</c:v>
                </c:pt>
                <c:pt idx="719">
                  <c:v>41</c:v>
                </c:pt>
                <c:pt idx="720">
                  <c:v>40</c:v>
                </c:pt>
                <c:pt idx="721">
                  <c:v>40</c:v>
                </c:pt>
                <c:pt idx="722">
                  <c:v>43</c:v>
                </c:pt>
                <c:pt idx="723">
                  <c:v>46</c:v>
                </c:pt>
                <c:pt idx="724">
                  <c:v>49</c:v>
                </c:pt>
                <c:pt idx="725">
                  <c:v>47</c:v>
                </c:pt>
                <c:pt idx="726">
                  <c:v>47</c:v>
                </c:pt>
                <c:pt idx="727">
                  <c:v>46</c:v>
                </c:pt>
                <c:pt idx="728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34-46D3-BAC0-37EEF9CCA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894687"/>
        <c:axId val="890893247"/>
      </c:areaChart>
      <c:dateAx>
        <c:axId val="8908946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893247"/>
        <c:crosses val="autoZero"/>
        <c:auto val="1"/>
        <c:lblOffset val="100"/>
        <c:baseTimeUnit val="days"/>
      </c:dateAx>
      <c:valAx>
        <c:axId val="89089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894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Aggregation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Aggregation!$H$20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Aggregation!$G$21:$G$44</c:f>
              <c:strCache>
                <c:ptCount val="24"/>
                <c:pt idx="0">
                  <c:v>Jan (21)</c:v>
                </c:pt>
                <c:pt idx="1">
                  <c:v>Feb(21)</c:v>
                </c:pt>
                <c:pt idx="2">
                  <c:v>Mar(21)</c:v>
                </c:pt>
                <c:pt idx="3">
                  <c:v>Apr(21)</c:v>
                </c:pt>
                <c:pt idx="4">
                  <c:v>May(21)</c:v>
                </c:pt>
                <c:pt idx="5">
                  <c:v>Jun(21)</c:v>
                </c:pt>
                <c:pt idx="6">
                  <c:v>Jul(21)</c:v>
                </c:pt>
                <c:pt idx="7">
                  <c:v>Aug(21)</c:v>
                </c:pt>
                <c:pt idx="8">
                  <c:v>Sep(21)</c:v>
                </c:pt>
                <c:pt idx="9">
                  <c:v>Oct(21)</c:v>
                </c:pt>
                <c:pt idx="10">
                  <c:v>Nov(21)</c:v>
                </c:pt>
                <c:pt idx="11">
                  <c:v>Dec(21)</c:v>
                </c:pt>
                <c:pt idx="12">
                  <c:v>Jan(22)</c:v>
                </c:pt>
                <c:pt idx="13">
                  <c:v>Feb(22)</c:v>
                </c:pt>
                <c:pt idx="14">
                  <c:v>Mar(22)</c:v>
                </c:pt>
                <c:pt idx="15">
                  <c:v>Apr(22)</c:v>
                </c:pt>
                <c:pt idx="16">
                  <c:v>May(22)</c:v>
                </c:pt>
                <c:pt idx="17">
                  <c:v>Jun(22)</c:v>
                </c:pt>
                <c:pt idx="18">
                  <c:v>Jul(22)</c:v>
                </c:pt>
                <c:pt idx="19">
                  <c:v>Aug(22)</c:v>
                </c:pt>
                <c:pt idx="20">
                  <c:v>Sep(22)</c:v>
                </c:pt>
                <c:pt idx="21">
                  <c:v>Oct(22)</c:v>
                </c:pt>
                <c:pt idx="22">
                  <c:v>Nov(22)</c:v>
                </c:pt>
                <c:pt idx="23">
                  <c:v>Dec(22)</c:v>
                </c:pt>
              </c:strCache>
            </c:strRef>
          </c:cat>
          <c:val>
            <c:numRef>
              <c:f>Aggregation!$H$21:$H$44</c:f>
              <c:numCache>
                <c:formatCode>General</c:formatCode>
                <c:ptCount val="24"/>
                <c:pt idx="0">
                  <c:v>1434</c:v>
                </c:pt>
                <c:pt idx="1">
                  <c:v>1287</c:v>
                </c:pt>
                <c:pt idx="2">
                  <c:v>1436</c:v>
                </c:pt>
                <c:pt idx="3">
                  <c:v>1373</c:v>
                </c:pt>
                <c:pt idx="4">
                  <c:v>1830</c:v>
                </c:pt>
                <c:pt idx="5">
                  <c:v>2301</c:v>
                </c:pt>
                <c:pt idx="6">
                  <c:v>2152</c:v>
                </c:pt>
                <c:pt idx="7">
                  <c:v>1316</c:v>
                </c:pt>
                <c:pt idx="8">
                  <c:v>561</c:v>
                </c:pt>
                <c:pt idx="9">
                  <c:v>539</c:v>
                </c:pt>
                <c:pt idx="10">
                  <c:v>1184</c:v>
                </c:pt>
                <c:pt idx="11">
                  <c:v>2074</c:v>
                </c:pt>
                <c:pt idx="12">
                  <c:v>980</c:v>
                </c:pt>
                <c:pt idx="13">
                  <c:v>772</c:v>
                </c:pt>
                <c:pt idx="14">
                  <c:v>865</c:v>
                </c:pt>
                <c:pt idx="15">
                  <c:v>824</c:v>
                </c:pt>
                <c:pt idx="16">
                  <c:v>1104</c:v>
                </c:pt>
                <c:pt idx="17">
                  <c:v>1410</c:v>
                </c:pt>
                <c:pt idx="18">
                  <c:v>1300</c:v>
                </c:pt>
                <c:pt idx="19">
                  <c:v>783</c:v>
                </c:pt>
                <c:pt idx="20">
                  <c:v>337</c:v>
                </c:pt>
                <c:pt idx="21">
                  <c:v>308</c:v>
                </c:pt>
                <c:pt idx="22">
                  <c:v>695</c:v>
                </c:pt>
                <c:pt idx="23">
                  <c:v>1229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D9-4499-AABA-6B18D5575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2362879"/>
        <c:axId val="1052365279"/>
      </c:barChart>
      <c:catAx>
        <c:axId val="105236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65279"/>
        <c:crosses val="autoZero"/>
        <c:auto val="1"/>
        <c:lblAlgn val="ctr"/>
        <c:lblOffset val="100"/>
        <c:noMultiLvlLbl val="0"/>
      </c:catAx>
      <c:valAx>
        <c:axId val="105236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62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Querterly Aggregation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Aggregation!$H$3</c:f>
              <c:strCache>
                <c:ptCount val="1"/>
                <c:pt idx="0">
                  <c:v>Moving 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Aggregation!$G$4:$G$11</c:f>
              <c:strCache>
                <c:ptCount val="8"/>
                <c:pt idx="0">
                  <c:v>Qtr1 (21)</c:v>
                </c:pt>
                <c:pt idx="1">
                  <c:v>Qtr2 (21)</c:v>
                </c:pt>
                <c:pt idx="2">
                  <c:v>Qtr3(21)</c:v>
                </c:pt>
                <c:pt idx="3">
                  <c:v>Qtr4(21)</c:v>
                </c:pt>
                <c:pt idx="4">
                  <c:v>Qtr1(22)</c:v>
                </c:pt>
                <c:pt idx="5">
                  <c:v>Qtr2(22)</c:v>
                </c:pt>
                <c:pt idx="6">
                  <c:v>Qtr3(22)</c:v>
                </c:pt>
                <c:pt idx="7">
                  <c:v>Qtr4(22)</c:v>
                </c:pt>
              </c:strCache>
            </c:strRef>
          </c:cat>
          <c:val>
            <c:numRef>
              <c:f>Aggregation!$H$4:$H$11</c:f>
              <c:numCache>
                <c:formatCode>General</c:formatCode>
                <c:ptCount val="8"/>
                <c:pt idx="0">
                  <c:v>4157</c:v>
                </c:pt>
                <c:pt idx="1">
                  <c:v>5504</c:v>
                </c:pt>
                <c:pt idx="2">
                  <c:v>4029</c:v>
                </c:pt>
                <c:pt idx="3">
                  <c:v>3797</c:v>
                </c:pt>
                <c:pt idx="4">
                  <c:v>2617</c:v>
                </c:pt>
                <c:pt idx="5">
                  <c:v>3338</c:v>
                </c:pt>
                <c:pt idx="6">
                  <c:v>2420</c:v>
                </c:pt>
                <c:pt idx="7">
                  <c:v>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94-4AF8-B1B9-5211E921D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9429375"/>
        <c:axId val="889426975"/>
      </c:barChart>
      <c:catAx>
        <c:axId val="88942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426975"/>
        <c:crosses val="autoZero"/>
        <c:auto val="1"/>
        <c:lblAlgn val="ctr"/>
        <c:lblOffset val="100"/>
        <c:noMultiLvlLbl val="0"/>
      </c:catAx>
      <c:valAx>
        <c:axId val="88942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429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[Abhisheke_F2 _DPIM_HW.xlsx]Aggregation!PivotTable1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Aggregation for Year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Aggregation!$W$2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Aggregation!$V$3:$V$57</c:f>
              <c:strCache>
                <c:ptCount val="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(blank)</c:v>
                </c:pt>
              </c:strCache>
            </c:strRef>
          </c:cat>
          <c:val>
            <c:numRef>
              <c:f>Aggregation!$W$3:$W$57</c:f>
              <c:numCache>
                <c:formatCode>General</c:formatCode>
                <c:ptCount val="54"/>
                <c:pt idx="0">
                  <c:v>138</c:v>
                </c:pt>
                <c:pt idx="1">
                  <c:v>325</c:v>
                </c:pt>
                <c:pt idx="2">
                  <c:v>325</c:v>
                </c:pt>
                <c:pt idx="3">
                  <c:v>323</c:v>
                </c:pt>
                <c:pt idx="4">
                  <c:v>323</c:v>
                </c:pt>
                <c:pt idx="5">
                  <c:v>322</c:v>
                </c:pt>
                <c:pt idx="6">
                  <c:v>321</c:v>
                </c:pt>
                <c:pt idx="7">
                  <c:v>321</c:v>
                </c:pt>
                <c:pt idx="8">
                  <c:v>323</c:v>
                </c:pt>
                <c:pt idx="9">
                  <c:v>323</c:v>
                </c:pt>
                <c:pt idx="10">
                  <c:v>325</c:v>
                </c:pt>
                <c:pt idx="11">
                  <c:v>325</c:v>
                </c:pt>
                <c:pt idx="12">
                  <c:v>326</c:v>
                </c:pt>
                <c:pt idx="13">
                  <c:v>318</c:v>
                </c:pt>
                <c:pt idx="14">
                  <c:v>318</c:v>
                </c:pt>
                <c:pt idx="15">
                  <c:v>322</c:v>
                </c:pt>
                <c:pt idx="16">
                  <c:v>321</c:v>
                </c:pt>
                <c:pt idx="17">
                  <c:v>323</c:v>
                </c:pt>
                <c:pt idx="18">
                  <c:v>350</c:v>
                </c:pt>
                <c:pt idx="19">
                  <c:v>398</c:v>
                </c:pt>
                <c:pt idx="20">
                  <c:v>439</c:v>
                </c:pt>
                <c:pt idx="21">
                  <c:v>479</c:v>
                </c:pt>
                <c:pt idx="22">
                  <c:v>512</c:v>
                </c:pt>
                <c:pt idx="23">
                  <c:v>529</c:v>
                </c:pt>
                <c:pt idx="24">
                  <c:v>546</c:v>
                </c:pt>
                <c:pt idx="25">
                  <c:v>551</c:v>
                </c:pt>
                <c:pt idx="26">
                  <c:v>542</c:v>
                </c:pt>
                <c:pt idx="27">
                  <c:v>521</c:v>
                </c:pt>
                <c:pt idx="28">
                  <c:v>494</c:v>
                </c:pt>
                <c:pt idx="29">
                  <c:v>465</c:v>
                </c:pt>
                <c:pt idx="30">
                  <c:v>422</c:v>
                </c:pt>
                <c:pt idx="31">
                  <c:v>372</c:v>
                </c:pt>
                <c:pt idx="32">
                  <c:v>324</c:v>
                </c:pt>
                <c:pt idx="33">
                  <c:v>273</c:v>
                </c:pt>
                <c:pt idx="34">
                  <c:v>231</c:v>
                </c:pt>
                <c:pt idx="35">
                  <c:v>188</c:v>
                </c:pt>
                <c:pt idx="36">
                  <c:v>149</c:v>
                </c:pt>
                <c:pt idx="37">
                  <c:v>126</c:v>
                </c:pt>
                <c:pt idx="38">
                  <c:v>102</c:v>
                </c:pt>
                <c:pt idx="39">
                  <c:v>97</c:v>
                </c:pt>
                <c:pt idx="40">
                  <c:v>95</c:v>
                </c:pt>
                <c:pt idx="41">
                  <c:v>107</c:v>
                </c:pt>
                <c:pt idx="42">
                  <c:v>132</c:v>
                </c:pt>
                <c:pt idx="43">
                  <c:v>163</c:v>
                </c:pt>
                <c:pt idx="44">
                  <c:v>200</c:v>
                </c:pt>
                <c:pt idx="45">
                  <c:v>244</c:v>
                </c:pt>
                <c:pt idx="46">
                  <c:v>293</c:v>
                </c:pt>
                <c:pt idx="47">
                  <c:v>342</c:v>
                </c:pt>
                <c:pt idx="48">
                  <c:v>384</c:v>
                </c:pt>
                <c:pt idx="49">
                  <c:v>433</c:v>
                </c:pt>
                <c:pt idx="50">
                  <c:v>474</c:v>
                </c:pt>
                <c:pt idx="51">
                  <c:v>508</c:v>
                </c:pt>
                <c:pt idx="52">
                  <c:v>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F0-469F-9BA4-134499FCE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006079"/>
        <c:axId val="1119197231"/>
      </c:lineChart>
      <c:catAx>
        <c:axId val="126500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197231"/>
        <c:crosses val="autoZero"/>
        <c:auto val="1"/>
        <c:lblAlgn val="ctr"/>
        <c:lblOffset val="100"/>
        <c:noMultiLvlLbl val="0"/>
      </c:catAx>
      <c:valAx>
        <c:axId val="111919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00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[Abhisheke_F2 _DPIM_HW.xlsx]Aggregation!PivotTable2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 Aggregation</a:t>
            </a:r>
            <a:r>
              <a:rPr lang="en-US" baseline="0"/>
              <a:t> of 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Aggregation!$AF$2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Aggregation!$AE$3:$AE$56</c:f>
              <c:strCach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strCache>
            </c:strRef>
          </c:cat>
          <c:val>
            <c:numRef>
              <c:f>Aggregation!$AF$3:$AF$56</c:f>
              <c:numCache>
                <c:formatCode>General</c:formatCode>
                <c:ptCount val="53"/>
                <c:pt idx="0">
                  <c:v>183</c:v>
                </c:pt>
                <c:pt idx="1">
                  <c:v>200</c:v>
                </c:pt>
                <c:pt idx="2">
                  <c:v>201</c:v>
                </c:pt>
                <c:pt idx="3">
                  <c:v>197</c:v>
                </c:pt>
                <c:pt idx="4">
                  <c:v>199</c:v>
                </c:pt>
                <c:pt idx="5">
                  <c:v>196</c:v>
                </c:pt>
                <c:pt idx="6">
                  <c:v>190</c:v>
                </c:pt>
                <c:pt idx="7">
                  <c:v>189</c:v>
                </c:pt>
                <c:pt idx="8">
                  <c:v>197</c:v>
                </c:pt>
                <c:pt idx="9">
                  <c:v>199</c:v>
                </c:pt>
                <c:pt idx="10">
                  <c:v>200</c:v>
                </c:pt>
                <c:pt idx="11">
                  <c:v>189</c:v>
                </c:pt>
                <c:pt idx="12">
                  <c:v>195</c:v>
                </c:pt>
                <c:pt idx="13">
                  <c:v>190</c:v>
                </c:pt>
                <c:pt idx="14">
                  <c:v>186</c:v>
                </c:pt>
                <c:pt idx="15">
                  <c:v>194</c:v>
                </c:pt>
                <c:pt idx="16">
                  <c:v>192</c:v>
                </c:pt>
                <c:pt idx="17">
                  <c:v>201</c:v>
                </c:pt>
                <c:pt idx="18">
                  <c:v>211</c:v>
                </c:pt>
                <c:pt idx="19">
                  <c:v>234</c:v>
                </c:pt>
                <c:pt idx="20">
                  <c:v>264</c:v>
                </c:pt>
                <c:pt idx="21">
                  <c:v>293</c:v>
                </c:pt>
                <c:pt idx="22">
                  <c:v>320</c:v>
                </c:pt>
                <c:pt idx="23">
                  <c:v>337</c:v>
                </c:pt>
                <c:pt idx="24">
                  <c:v>330</c:v>
                </c:pt>
                <c:pt idx="25">
                  <c:v>328</c:v>
                </c:pt>
                <c:pt idx="26">
                  <c:v>320</c:v>
                </c:pt>
                <c:pt idx="27">
                  <c:v>319</c:v>
                </c:pt>
                <c:pt idx="28">
                  <c:v>297</c:v>
                </c:pt>
                <c:pt idx="29">
                  <c:v>284</c:v>
                </c:pt>
                <c:pt idx="30">
                  <c:v>254</c:v>
                </c:pt>
                <c:pt idx="31">
                  <c:v>221</c:v>
                </c:pt>
                <c:pt idx="32">
                  <c:v>195</c:v>
                </c:pt>
                <c:pt idx="33">
                  <c:v>161</c:v>
                </c:pt>
                <c:pt idx="34">
                  <c:v>135</c:v>
                </c:pt>
                <c:pt idx="35">
                  <c:v>115</c:v>
                </c:pt>
                <c:pt idx="36">
                  <c:v>90</c:v>
                </c:pt>
                <c:pt idx="37">
                  <c:v>76</c:v>
                </c:pt>
                <c:pt idx="38">
                  <c:v>58</c:v>
                </c:pt>
                <c:pt idx="39">
                  <c:v>61</c:v>
                </c:pt>
                <c:pt idx="40">
                  <c:v>55</c:v>
                </c:pt>
                <c:pt idx="41">
                  <c:v>63</c:v>
                </c:pt>
                <c:pt idx="42">
                  <c:v>82</c:v>
                </c:pt>
                <c:pt idx="43">
                  <c:v>96</c:v>
                </c:pt>
                <c:pt idx="44">
                  <c:v>125</c:v>
                </c:pt>
                <c:pt idx="45">
                  <c:v>140</c:v>
                </c:pt>
                <c:pt idx="46">
                  <c:v>178</c:v>
                </c:pt>
                <c:pt idx="47">
                  <c:v>207</c:v>
                </c:pt>
                <c:pt idx="48">
                  <c:v>242</c:v>
                </c:pt>
                <c:pt idx="49">
                  <c:v>254</c:v>
                </c:pt>
                <c:pt idx="50">
                  <c:v>278</c:v>
                </c:pt>
                <c:pt idx="51">
                  <c:v>300</c:v>
                </c:pt>
                <c:pt idx="52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FF-4B97-9917-1104B3B21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862304"/>
        <c:axId val="2039250304"/>
      </c:lineChart>
      <c:catAx>
        <c:axId val="63186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250304"/>
        <c:crosses val="autoZero"/>
        <c:auto val="1"/>
        <c:lblAlgn val="ctr"/>
        <c:lblOffset val="100"/>
        <c:noMultiLvlLbl val="0"/>
      </c:catAx>
      <c:valAx>
        <c:axId val="203925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6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</a:t>
            </a:r>
            <a:r>
              <a:rPr lang="en-US" baseline="0"/>
              <a:t>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'ACF- Data With Wessa'!$B$1</c:f>
              <c:strCache>
                <c:ptCount val="1"/>
                <c:pt idx="0">
                  <c:v>Value/ D0d0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'ACF- Data With Wessa'!$B$2:$B$25</c:f>
              <c:numCache>
                <c:formatCode>General</c:formatCode>
                <c:ptCount val="24"/>
                <c:pt idx="0">
                  <c:v>1434</c:v>
                </c:pt>
                <c:pt idx="1">
                  <c:v>1287</c:v>
                </c:pt>
                <c:pt idx="2">
                  <c:v>1436</c:v>
                </c:pt>
                <c:pt idx="3">
                  <c:v>1373</c:v>
                </c:pt>
                <c:pt idx="4">
                  <c:v>1830</c:v>
                </c:pt>
                <c:pt idx="5">
                  <c:v>2301</c:v>
                </c:pt>
                <c:pt idx="6">
                  <c:v>2152</c:v>
                </c:pt>
                <c:pt idx="7">
                  <c:v>1316</c:v>
                </c:pt>
                <c:pt idx="8">
                  <c:v>561</c:v>
                </c:pt>
                <c:pt idx="9">
                  <c:v>539</c:v>
                </c:pt>
                <c:pt idx="10">
                  <c:v>1184</c:v>
                </c:pt>
                <c:pt idx="11">
                  <c:v>2074</c:v>
                </c:pt>
                <c:pt idx="12">
                  <c:v>980</c:v>
                </c:pt>
                <c:pt idx="13">
                  <c:v>772</c:v>
                </c:pt>
                <c:pt idx="14">
                  <c:v>865</c:v>
                </c:pt>
                <c:pt idx="15">
                  <c:v>824</c:v>
                </c:pt>
                <c:pt idx="16">
                  <c:v>1104</c:v>
                </c:pt>
                <c:pt idx="17">
                  <c:v>1410</c:v>
                </c:pt>
                <c:pt idx="18">
                  <c:v>1300</c:v>
                </c:pt>
                <c:pt idx="19">
                  <c:v>783</c:v>
                </c:pt>
                <c:pt idx="20">
                  <c:v>337</c:v>
                </c:pt>
                <c:pt idx="21">
                  <c:v>308</c:v>
                </c:pt>
                <c:pt idx="22">
                  <c:v>695</c:v>
                </c:pt>
                <c:pt idx="23">
                  <c:v>1229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52-4738-B614-E7DE3C6A0A47}"/>
            </c:ext>
          </c:extLst>
        </c:ser>
        <c:ser>
          <c:idx val="1"/>
          <c:order val="1"/>
          <c:tx>
            <c:strRef>
              <c:f>'ACF- Data With Wessa'!$C$1</c:f>
              <c:strCache>
                <c:ptCount val="1"/>
                <c:pt idx="0">
                  <c:v>D0d1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'ACF- Data With Wessa'!$C$2:$C$25</c:f>
              <c:numCache>
                <c:formatCode>General</c:formatCode>
                <c:ptCount val="24"/>
                <c:pt idx="1">
                  <c:v>-147</c:v>
                </c:pt>
                <c:pt idx="2">
                  <c:v>149</c:v>
                </c:pt>
                <c:pt idx="3">
                  <c:v>-63</c:v>
                </c:pt>
                <c:pt idx="4">
                  <c:v>457</c:v>
                </c:pt>
                <c:pt idx="5">
                  <c:v>471</c:v>
                </c:pt>
                <c:pt idx="6">
                  <c:v>-149</c:v>
                </c:pt>
                <c:pt idx="7">
                  <c:v>-836</c:v>
                </c:pt>
                <c:pt idx="8">
                  <c:v>-755</c:v>
                </c:pt>
                <c:pt idx="9">
                  <c:v>-22</c:v>
                </c:pt>
                <c:pt idx="10">
                  <c:v>645</c:v>
                </c:pt>
                <c:pt idx="11">
                  <c:v>890</c:v>
                </c:pt>
                <c:pt idx="12">
                  <c:v>-1094</c:v>
                </c:pt>
                <c:pt idx="13">
                  <c:v>-208</c:v>
                </c:pt>
                <c:pt idx="14">
                  <c:v>93</c:v>
                </c:pt>
                <c:pt idx="15">
                  <c:v>-41</c:v>
                </c:pt>
                <c:pt idx="16">
                  <c:v>280</c:v>
                </c:pt>
                <c:pt idx="17">
                  <c:v>306</c:v>
                </c:pt>
                <c:pt idx="18">
                  <c:v>-110</c:v>
                </c:pt>
                <c:pt idx="19">
                  <c:v>-517</c:v>
                </c:pt>
                <c:pt idx="20">
                  <c:v>-446</c:v>
                </c:pt>
                <c:pt idx="21">
                  <c:v>-29</c:v>
                </c:pt>
                <c:pt idx="22">
                  <c:v>387</c:v>
                </c:pt>
                <c:pt idx="23">
                  <c:v>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52-4738-B614-E7DE3C6A0A47}"/>
            </c:ext>
          </c:extLst>
        </c:ser>
        <c:ser>
          <c:idx val="2"/>
          <c:order val="2"/>
          <c:tx>
            <c:strRef>
              <c:f>'ACF- Data With Wessa'!$D$1</c:f>
              <c:strCache>
                <c:ptCount val="1"/>
                <c:pt idx="0">
                  <c:v>D0d2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'ACF- Data With Wessa'!$D$2:$D$25</c:f>
              <c:numCache>
                <c:formatCode>General</c:formatCode>
                <c:ptCount val="24"/>
                <c:pt idx="2">
                  <c:v>296</c:v>
                </c:pt>
                <c:pt idx="3">
                  <c:v>-212</c:v>
                </c:pt>
                <c:pt idx="4">
                  <c:v>520</c:v>
                </c:pt>
                <c:pt idx="5">
                  <c:v>14</c:v>
                </c:pt>
                <c:pt idx="6">
                  <c:v>-620</c:v>
                </c:pt>
                <c:pt idx="7">
                  <c:v>-687</c:v>
                </c:pt>
                <c:pt idx="8">
                  <c:v>81</c:v>
                </c:pt>
                <c:pt idx="9">
                  <c:v>733</c:v>
                </c:pt>
                <c:pt idx="10">
                  <c:v>667</c:v>
                </c:pt>
                <c:pt idx="11">
                  <c:v>245</c:v>
                </c:pt>
                <c:pt idx="12">
                  <c:v>-1984</c:v>
                </c:pt>
                <c:pt idx="13">
                  <c:v>886</c:v>
                </c:pt>
                <c:pt idx="14">
                  <c:v>301</c:v>
                </c:pt>
                <c:pt idx="15">
                  <c:v>-134</c:v>
                </c:pt>
                <c:pt idx="16">
                  <c:v>321</c:v>
                </c:pt>
                <c:pt idx="17">
                  <c:v>26</c:v>
                </c:pt>
                <c:pt idx="18">
                  <c:v>-416</c:v>
                </c:pt>
                <c:pt idx="19">
                  <c:v>-407</c:v>
                </c:pt>
                <c:pt idx="20">
                  <c:v>71</c:v>
                </c:pt>
                <c:pt idx="21">
                  <c:v>417</c:v>
                </c:pt>
                <c:pt idx="22">
                  <c:v>416</c:v>
                </c:pt>
                <c:pt idx="23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52-4738-B614-E7DE3C6A0A47}"/>
            </c:ext>
          </c:extLst>
        </c:ser>
        <c:ser>
          <c:idx val="3"/>
          <c:order val="3"/>
          <c:tx>
            <c:strRef>
              <c:f>'ACF- Data With Wessa'!$E$1</c:f>
              <c:strCache>
                <c:ptCount val="1"/>
                <c:pt idx="0">
                  <c:v>D1d0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'ACF- Data With Wessa'!$E$2:$E$25</c:f>
              <c:numCache>
                <c:formatCode>General</c:formatCode>
                <c:ptCount val="24"/>
                <c:pt idx="12">
                  <c:v>-454</c:v>
                </c:pt>
                <c:pt idx="13">
                  <c:v>-515</c:v>
                </c:pt>
                <c:pt idx="14">
                  <c:v>-571</c:v>
                </c:pt>
                <c:pt idx="15">
                  <c:v>-549</c:v>
                </c:pt>
                <c:pt idx="16">
                  <c:v>-726</c:v>
                </c:pt>
                <c:pt idx="17">
                  <c:v>-891</c:v>
                </c:pt>
                <c:pt idx="18">
                  <c:v>-852</c:v>
                </c:pt>
                <c:pt idx="19">
                  <c:v>-533</c:v>
                </c:pt>
                <c:pt idx="20">
                  <c:v>-224</c:v>
                </c:pt>
                <c:pt idx="21">
                  <c:v>-231</c:v>
                </c:pt>
                <c:pt idx="22">
                  <c:v>-489</c:v>
                </c:pt>
                <c:pt idx="23">
                  <c:v>-845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52-4738-B614-E7DE3C6A0A47}"/>
            </c:ext>
          </c:extLst>
        </c:ser>
        <c:ser>
          <c:idx val="4"/>
          <c:order val="4"/>
          <c:tx>
            <c:strRef>
              <c:f>'ACF- Data With Wessa'!$F$1</c:f>
              <c:strCache>
                <c:ptCount val="1"/>
                <c:pt idx="0">
                  <c:v>D1d1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'ACF- Data With Wessa'!$F$2:$F$25</c:f>
              <c:numCache>
                <c:formatCode>General</c:formatCode>
                <c:ptCount val="24"/>
                <c:pt idx="13">
                  <c:v>-61</c:v>
                </c:pt>
                <c:pt idx="14">
                  <c:v>-56</c:v>
                </c:pt>
                <c:pt idx="15">
                  <c:v>22</c:v>
                </c:pt>
                <c:pt idx="16">
                  <c:v>-177</c:v>
                </c:pt>
                <c:pt idx="17">
                  <c:v>-165</c:v>
                </c:pt>
                <c:pt idx="18">
                  <c:v>39</c:v>
                </c:pt>
                <c:pt idx="19">
                  <c:v>319</c:v>
                </c:pt>
                <c:pt idx="20">
                  <c:v>309</c:v>
                </c:pt>
                <c:pt idx="21">
                  <c:v>-7</c:v>
                </c:pt>
                <c:pt idx="22">
                  <c:v>-258</c:v>
                </c:pt>
                <c:pt idx="23">
                  <c:v>-356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52-4738-B614-E7DE3C6A0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495151"/>
        <c:axId val="1112495631"/>
      </c:lineChart>
      <c:catAx>
        <c:axId val="111249515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495631"/>
        <c:crosses val="autoZero"/>
        <c:auto val="1"/>
        <c:lblAlgn val="ctr"/>
        <c:lblOffset val="100"/>
        <c:noMultiLvlLbl val="0"/>
      </c:catAx>
      <c:valAx>
        <c:axId val="111249563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49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Error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'ACF- Data With Wessa'!$P$30</c:f>
              <c:strCache>
                <c:ptCount val="1"/>
                <c:pt idx="0">
                  <c:v>AC(k)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'ACF- Data With Wessa'!$Q$30:$AM$30</c:f>
              <c:numCache>
                <c:formatCode>General</c:formatCode>
                <c:ptCount val="23"/>
                <c:pt idx="0">
                  <c:v>1</c:v>
                </c:pt>
                <c:pt idx="1">
                  <c:v>0.2219011943564517</c:v>
                </c:pt>
                <c:pt idx="2">
                  <c:v>-0.39216848505523033</c:v>
                </c:pt>
                <c:pt idx="3">
                  <c:v>-0.50192141921589029</c:v>
                </c:pt>
                <c:pt idx="4">
                  <c:v>-0.22611408159033533</c:v>
                </c:pt>
                <c:pt idx="5">
                  <c:v>0.20684180001741428</c:v>
                </c:pt>
                <c:pt idx="6">
                  <c:v>0.35734087907024542</c:v>
                </c:pt>
                <c:pt idx="7">
                  <c:v>0.15488938553665985</c:v>
                </c:pt>
                <c:pt idx="8">
                  <c:v>-0.14562423109812395</c:v>
                </c:pt>
                <c:pt idx="9">
                  <c:v>-0.21239572397440987</c:v>
                </c:pt>
                <c:pt idx="10">
                  <c:v>-0.24714339981948838</c:v>
                </c:pt>
                <c:pt idx="11">
                  <c:v>7.8022642623240129E-2</c:v>
                </c:pt>
                <c:pt idx="12">
                  <c:v>0.3460899246601627</c:v>
                </c:pt>
                <c:pt idx="13">
                  <c:v>0.16204894335173728</c:v>
                </c:pt>
                <c:pt idx="14">
                  <c:v>-9.0827975777251602E-2</c:v>
                </c:pt>
                <c:pt idx="15">
                  <c:v>-0.21850319384217282</c:v>
                </c:pt>
                <c:pt idx="16">
                  <c:v>-0.14111862177783993</c:v>
                </c:pt>
                <c:pt idx="17">
                  <c:v>1.1661398450221737E-2</c:v>
                </c:pt>
                <c:pt idx="18">
                  <c:v>8.4179293262788099E-2</c:v>
                </c:pt>
                <c:pt idx="19">
                  <c:v>5.4343205782870295E-2</c:v>
                </c:pt>
                <c:pt idx="20">
                  <c:v>6.7625966445271331E-3</c:v>
                </c:pt>
                <c:pt idx="21">
                  <c:v>5.8466310995915474E-3</c:v>
                </c:pt>
                <c:pt idx="22">
                  <c:v>-1.4110762705167855E-2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36-4C4C-B8E3-626DFB39C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6075071"/>
        <c:axId val="1756066911"/>
      </c:barChart>
      <c:lineChart>
        <c:grouping val="standard"/>
        <c:varyColors val="0"/>
        <c:ser>
          <c:idx val="1"/>
          <c:order val="1"/>
          <c:tx>
            <c:strRef>
              <c:f>'ACF- Data With Wessa'!$P$32</c:f>
              <c:strCache>
                <c:ptCount val="1"/>
                <c:pt idx="0">
                  <c:v>UB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Wessa'!$Q$32:$AM$32</c:f>
              <c:numCache>
                <c:formatCode>General</c:formatCode>
                <c:ptCount val="23"/>
                <c:pt idx="0">
                  <c:v>0.34297569023344038</c:v>
                </c:pt>
                <c:pt idx="1">
                  <c:v>0.34297569023344038</c:v>
                </c:pt>
                <c:pt idx="2">
                  <c:v>0.34297569023344038</c:v>
                </c:pt>
                <c:pt idx="3">
                  <c:v>0.34297569023344038</c:v>
                </c:pt>
                <c:pt idx="4">
                  <c:v>0.34297569023344038</c:v>
                </c:pt>
                <c:pt idx="5">
                  <c:v>0.34297569023344038</c:v>
                </c:pt>
                <c:pt idx="6">
                  <c:v>0.34297569023344038</c:v>
                </c:pt>
                <c:pt idx="7">
                  <c:v>0.34297569023344038</c:v>
                </c:pt>
                <c:pt idx="8">
                  <c:v>0.34297569023344038</c:v>
                </c:pt>
                <c:pt idx="9">
                  <c:v>0.34297569023344038</c:v>
                </c:pt>
                <c:pt idx="10">
                  <c:v>0.34297569023344038</c:v>
                </c:pt>
                <c:pt idx="11">
                  <c:v>0.34297569023344038</c:v>
                </c:pt>
                <c:pt idx="12">
                  <c:v>0.34297569023344038</c:v>
                </c:pt>
                <c:pt idx="13">
                  <c:v>0.34297569023344038</c:v>
                </c:pt>
                <c:pt idx="14">
                  <c:v>0.34297569023344038</c:v>
                </c:pt>
                <c:pt idx="15">
                  <c:v>0.34297569023344038</c:v>
                </c:pt>
                <c:pt idx="16">
                  <c:v>0.34297569023344038</c:v>
                </c:pt>
                <c:pt idx="17">
                  <c:v>0.34297569023344038</c:v>
                </c:pt>
                <c:pt idx="18">
                  <c:v>0.34297569023344038</c:v>
                </c:pt>
                <c:pt idx="19">
                  <c:v>0.34297569023344038</c:v>
                </c:pt>
                <c:pt idx="20">
                  <c:v>0.34297569023344038</c:v>
                </c:pt>
                <c:pt idx="21">
                  <c:v>0.34297569023344038</c:v>
                </c:pt>
                <c:pt idx="22">
                  <c:v>0.34297569023344038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36-4C4C-B8E3-626DFB39C0F8}"/>
            </c:ext>
          </c:extLst>
        </c:ser>
        <c:ser>
          <c:idx val="2"/>
          <c:order val="2"/>
          <c:tx>
            <c:strRef>
              <c:f>'ACF- Data With Wessa'!$P$33</c:f>
              <c:strCache>
                <c:ptCount val="1"/>
                <c:pt idx="0">
                  <c:v>LB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Wessa'!$Q$33:$AM$33</c:f>
              <c:numCache>
                <c:formatCode>General</c:formatCode>
                <c:ptCount val="23"/>
                <c:pt idx="0">
                  <c:v>-0.34297569023344038</c:v>
                </c:pt>
                <c:pt idx="1">
                  <c:v>-0.34297569023344038</c:v>
                </c:pt>
                <c:pt idx="2">
                  <c:v>-0.34297569023344038</c:v>
                </c:pt>
                <c:pt idx="3">
                  <c:v>-0.34297569023344038</c:v>
                </c:pt>
                <c:pt idx="4">
                  <c:v>-0.34297569023344038</c:v>
                </c:pt>
                <c:pt idx="5">
                  <c:v>-0.34297569023344038</c:v>
                </c:pt>
                <c:pt idx="6">
                  <c:v>-0.34297569023344038</c:v>
                </c:pt>
                <c:pt idx="7">
                  <c:v>-0.34297569023344038</c:v>
                </c:pt>
                <c:pt idx="8">
                  <c:v>-0.34297569023344038</c:v>
                </c:pt>
                <c:pt idx="9">
                  <c:v>-0.34297569023344038</c:v>
                </c:pt>
                <c:pt idx="10">
                  <c:v>-0.34297569023344038</c:v>
                </c:pt>
                <c:pt idx="11">
                  <c:v>-0.34297569023344038</c:v>
                </c:pt>
                <c:pt idx="12">
                  <c:v>-0.34297569023344038</c:v>
                </c:pt>
                <c:pt idx="13">
                  <c:v>-0.34297569023344038</c:v>
                </c:pt>
                <c:pt idx="14">
                  <c:v>-0.34297569023344038</c:v>
                </c:pt>
                <c:pt idx="15">
                  <c:v>-0.34297569023344038</c:v>
                </c:pt>
                <c:pt idx="16">
                  <c:v>-0.34297569023344038</c:v>
                </c:pt>
                <c:pt idx="17">
                  <c:v>-0.34297569023344038</c:v>
                </c:pt>
                <c:pt idx="18">
                  <c:v>-0.34297569023344038</c:v>
                </c:pt>
                <c:pt idx="19">
                  <c:v>-0.34297569023344038</c:v>
                </c:pt>
                <c:pt idx="20">
                  <c:v>-0.34297569023344038</c:v>
                </c:pt>
                <c:pt idx="21">
                  <c:v>-0.34297569023344038</c:v>
                </c:pt>
                <c:pt idx="22">
                  <c:v>-0.34297569023344038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36-4C4C-B8E3-626DFB39C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075071"/>
        <c:axId val="1756066911"/>
      </c:lineChart>
      <c:catAx>
        <c:axId val="1756075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066911"/>
        <c:crosses val="autoZero"/>
        <c:auto val="1"/>
        <c:lblAlgn val="ctr"/>
        <c:lblOffset val="100"/>
        <c:noMultiLvlLbl val="0"/>
      </c:catAx>
      <c:valAx>
        <c:axId val="175606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07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and Barret Error for D0d1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'ACF- Data With Wessa'!$P$30</c:f>
              <c:strCache>
                <c:ptCount val="1"/>
                <c:pt idx="0">
                  <c:v>AC(k)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'ACF- Data With Wessa'!$Q$30:$AM$30</c:f>
              <c:numCache>
                <c:formatCode>General</c:formatCode>
                <c:ptCount val="23"/>
                <c:pt idx="0">
                  <c:v>1</c:v>
                </c:pt>
                <c:pt idx="1">
                  <c:v>0.2219011943564517</c:v>
                </c:pt>
                <c:pt idx="2">
                  <c:v>-0.39216848505523033</c:v>
                </c:pt>
                <c:pt idx="3">
                  <c:v>-0.50192141921589029</c:v>
                </c:pt>
                <c:pt idx="4">
                  <c:v>-0.22611408159033533</c:v>
                </c:pt>
                <c:pt idx="5">
                  <c:v>0.20684180001741428</c:v>
                </c:pt>
                <c:pt idx="6">
                  <c:v>0.35734087907024542</c:v>
                </c:pt>
                <c:pt idx="7">
                  <c:v>0.15488938553665985</c:v>
                </c:pt>
                <c:pt idx="8">
                  <c:v>-0.14562423109812395</c:v>
                </c:pt>
                <c:pt idx="9">
                  <c:v>-0.21239572397440987</c:v>
                </c:pt>
                <c:pt idx="10">
                  <c:v>-0.24714339981948838</c:v>
                </c:pt>
                <c:pt idx="11">
                  <c:v>7.8022642623240129E-2</c:v>
                </c:pt>
                <c:pt idx="12">
                  <c:v>0.3460899246601627</c:v>
                </c:pt>
                <c:pt idx="13">
                  <c:v>0.16204894335173728</c:v>
                </c:pt>
                <c:pt idx="14">
                  <c:v>-9.0827975777251602E-2</c:v>
                </c:pt>
                <c:pt idx="15">
                  <c:v>-0.21850319384217282</c:v>
                </c:pt>
                <c:pt idx="16">
                  <c:v>-0.14111862177783993</c:v>
                </c:pt>
                <c:pt idx="17">
                  <c:v>1.1661398450221737E-2</c:v>
                </c:pt>
                <c:pt idx="18">
                  <c:v>8.4179293262788099E-2</c:v>
                </c:pt>
                <c:pt idx="19">
                  <c:v>5.4343205782870295E-2</c:v>
                </c:pt>
                <c:pt idx="20">
                  <c:v>6.7625966445271331E-3</c:v>
                </c:pt>
                <c:pt idx="21">
                  <c:v>5.8466310995915474E-3</c:v>
                </c:pt>
                <c:pt idx="22">
                  <c:v>-1.4110762705167855E-2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B-43C2-9A01-0A4B3A7FC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3634304"/>
        <c:axId val="1653650624"/>
      </c:barChart>
      <c:lineChart>
        <c:grouping val="standard"/>
        <c:varyColors val="0"/>
        <c:ser>
          <c:idx val="1"/>
          <c:order val="1"/>
          <c:tx>
            <c:strRef>
              <c:f>'ACF- Data With Wessa'!$P$32</c:f>
              <c:strCache>
                <c:ptCount val="1"/>
                <c:pt idx="0">
                  <c:v>UB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Wessa'!$Q$32:$AM$32</c:f>
              <c:numCache>
                <c:formatCode>General</c:formatCode>
                <c:ptCount val="23"/>
                <c:pt idx="0">
                  <c:v>0.34297569023344038</c:v>
                </c:pt>
                <c:pt idx="1">
                  <c:v>0.34297569023344038</c:v>
                </c:pt>
                <c:pt idx="2">
                  <c:v>0.34297569023344038</c:v>
                </c:pt>
                <c:pt idx="3">
                  <c:v>0.34297569023344038</c:v>
                </c:pt>
                <c:pt idx="4">
                  <c:v>0.34297569023344038</c:v>
                </c:pt>
                <c:pt idx="5">
                  <c:v>0.34297569023344038</c:v>
                </c:pt>
                <c:pt idx="6">
                  <c:v>0.34297569023344038</c:v>
                </c:pt>
                <c:pt idx="7">
                  <c:v>0.34297569023344038</c:v>
                </c:pt>
                <c:pt idx="8">
                  <c:v>0.34297569023344038</c:v>
                </c:pt>
                <c:pt idx="9">
                  <c:v>0.34297569023344038</c:v>
                </c:pt>
                <c:pt idx="10">
                  <c:v>0.34297569023344038</c:v>
                </c:pt>
                <c:pt idx="11">
                  <c:v>0.34297569023344038</c:v>
                </c:pt>
                <c:pt idx="12">
                  <c:v>0.34297569023344038</c:v>
                </c:pt>
                <c:pt idx="13">
                  <c:v>0.34297569023344038</c:v>
                </c:pt>
                <c:pt idx="14">
                  <c:v>0.34297569023344038</c:v>
                </c:pt>
                <c:pt idx="15">
                  <c:v>0.34297569023344038</c:v>
                </c:pt>
                <c:pt idx="16">
                  <c:v>0.34297569023344038</c:v>
                </c:pt>
                <c:pt idx="17">
                  <c:v>0.34297569023344038</c:v>
                </c:pt>
                <c:pt idx="18">
                  <c:v>0.34297569023344038</c:v>
                </c:pt>
                <c:pt idx="19">
                  <c:v>0.34297569023344038</c:v>
                </c:pt>
                <c:pt idx="20">
                  <c:v>0.34297569023344038</c:v>
                </c:pt>
                <c:pt idx="21">
                  <c:v>0.34297569023344038</c:v>
                </c:pt>
                <c:pt idx="22">
                  <c:v>0.34297569023344038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DB-43C2-9A01-0A4B3A7FC6B3}"/>
            </c:ext>
          </c:extLst>
        </c:ser>
        <c:ser>
          <c:idx val="2"/>
          <c:order val="2"/>
          <c:tx>
            <c:strRef>
              <c:f>'ACF- Data With Wessa'!$P$33</c:f>
              <c:strCache>
                <c:ptCount val="1"/>
                <c:pt idx="0">
                  <c:v>LB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Wessa'!$Q$33:$AM$33</c:f>
              <c:numCache>
                <c:formatCode>General</c:formatCode>
                <c:ptCount val="23"/>
                <c:pt idx="0">
                  <c:v>-0.34297569023344038</c:v>
                </c:pt>
                <c:pt idx="1">
                  <c:v>-0.34297569023344038</c:v>
                </c:pt>
                <c:pt idx="2">
                  <c:v>-0.34297569023344038</c:v>
                </c:pt>
                <c:pt idx="3">
                  <c:v>-0.34297569023344038</c:v>
                </c:pt>
                <c:pt idx="4">
                  <c:v>-0.34297569023344038</c:v>
                </c:pt>
                <c:pt idx="5">
                  <c:v>-0.34297569023344038</c:v>
                </c:pt>
                <c:pt idx="6">
                  <c:v>-0.34297569023344038</c:v>
                </c:pt>
                <c:pt idx="7">
                  <c:v>-0.34297569023344038</c:v>
                </c:pt>
                <c:pt idx="8">
                  <c:v>-0.34297569023344038</c:v>
                </c:pt>
                <c:pt idx="9">
                  <c:v>-0.34297569023344038</c:v>
                </c:pt>
                <c:pt idx="10">
                  <c:v>-0.34297569023344038</c:v>
                </c:pt>
                <c:pt idx="11">
                  <c:v>-0.34297569023344038</c:v>
                </c:pt>
                <c:pt idx="12">
                  <c:v>-0.34297569023344038</c:v>
                </c:pt>
                <c:pt idx="13">
                  <c:v>-0.34297569023344038</c:v>
                </c:pt>
                <c:pt idx="14">
                  <c:v>-0.34297569023344038</c:v>
                </c:pt>
                <c:pt idx="15">
                  <c:v>-0.34297569023344038</c:v>
                </c:pt>
                <c:pt idx="16">
                  <c:v>-0.34297569023344038</c:v>
                </c:pt>
                <c:pt idx="17">
                  <c:v>-0.34297569023344038</c:v>
                </c:pt>
                <c:pt idx="18">
                  <c:v>-0.34297569023344038</c:v>
                </c:pt>
                <c:pt idx="19">
                  <c:v>-0.34297569023344038</c:v>
                </c:pt>
                <c:pt idx="20">
                  <c:v>-0.34297569023344038</c:v>
                </c:pt>
                <c:pt idx="21">
                  <c:v>-0.34297569023344038</c:v>
                </c:pt>
                <c:pt idx="22">
                  <c:v>-0.34297569023344038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DB-43C2-9A01-0A4B3A7FC6B3}"/>
            </c:ext>
          </c:extLst>
        </c:ser>
        <c:ser>
          <c:idx val="3"/>
          <c:order val="3"/>
          <c:tx>
            <c:strRef>
              <c:f>'ACF- Data With Wessa'!$P$35</c:f>
              <c:strCache>
                <c:ptCount val="1"/>
                <c:pt idx="0">
                  <c:v>UB BA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Wessa'!$Q$35:$AM$35</c:f>
              <c:numCache>
                <c:formatCode>General</c:formatCode>
                <c:ptCount val="23"/>
                <c:pt idx="0">
                  <c:v>0.34297569023344038</c:v>
                </c:pt>
                <c:pt idx="1">
                  <c:v>0.34297569023344038</c:v>
                </c:pt>
                <c:pt idx="2">
                  <c:v>0.35946736752870245</c:v>
                </c:pt>
                <c:pt idx="3">
                  <c:v>0.40669346999841599</c:v>
                </c:pt>
                <c:pt idx="4">
                  <c:v>0.47399224799880157</c:v>
                </c:pt>
                <c:pt idx="5">
                  <c:v>0.48651532636543554</c:v>
                </c:pt>
                <c:pt idx="6">
                  <c:v>0.49675206590115528</c:v>
                </c:pt>
                <c:pt idx="7">
                  <c:v>0.52612179860935826</c:v>
                </c:pt>
                <c:pt idx="8">
                  <c:v>0.53145866789859575</c:v>
                </c:pt>
                <c:pt idx="9">
                  <c:v>0.53613192018817746</c:v>
                </c:pt>
                <c:pt idx="10">
                  <c:v>0.54594018113318643</c:v>
                </c:pt>
                <c:pt idx="11">
                  <c:v>0.55894598412292351</c:v>
                </c:pt>
                <c:pt idx="12">
                  <c:v>0.5602256638361659</c:v>
                </c:pt>
                <c:pt idx="13">
                  <c:v>0.58483534346141886</c:v>
                </c:pt>
                <c:pt idx="14">
                  <c:v>0.59009354825789551</c:v>
                </c:pt>
                <c:pt idx="15">
                  <c:v>0.5917358054465689</c:v>
                </c:pt>
                <c:pt idx="16">
                  <c:v>0.60115194041154874</c:v>
                </c:pt>
                <c:pt idx="17">
                  <c:v>0.60503621805605445</c:v>
                </c:pt>
                <c:pt idx="18">
                  <c:v>0.60506265657273339</c:v>
                </c:pt>
                <c:pt idx="19">
                  <c:v>0.60643873537960602</c:v>
                </c:pt>
                <c:pt idx="20">
                  <c:v>0.60701130102088341</c:v>
                </c:pt>
                <c:pt idx="21">
                  <c:v>0.6070201634688821</c:v>
                </c:pt>
                <c:pt idx="22">
                  <c:v>0.60702678765574902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DB-43C2-9A01-0A4B3A7FC6B3}"/>
            </c:ext>
          </c:extLst>
        </c:ser>
        <c:ser>
          <c:idx val="4"/>
          <c:order val="4"/>
          <c:tx>
            <c:strRef>
              <c:f>'ACF- Data With Wessa'!$P$36</c:f>
              <c:strCache>
                <c:ptCount val="1"/>
                <c:pt idx="0">
                  <c:v>LB BA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Wessa'!$Q$36:$AM$36</c:f>
              <c:numCache>
                <c:formatCode>General</c:formatCode>
                <c:ptCount val="23"/>
                <c:pt idx="0">
                  <c:v>-0.34297569023344038</c:v>
                </c:pt>
                <c:pt idx="1">
                  <c:v>-0.34297569023344038</c:v>
                </c:pt>
                <c:pt idx="2">
                  <c:v>-0.35946736752870245</c:v>
                </c:pt>
                <c:pt idx="3">
                  <c:v>-0.40669346999841599</c:v>
                </c:pt>
                <c:pt idx="4">
                  <c:v>-0.47399224799880157</c:v>
                </c:pt>
                <c:pt idx="5">
                  <c:v>-0.48651532636543554</c:v>
                </c:pt>
                <c:pt idx="6">
                  <c:v>-0.49675206590115528</c:v>
                </c:pt>
                <c:pt idx="7">
                  <c:v>-0.52612179860935826</c:v>
                </c:pt>
                <c:pt idx="8">
                  <c:v>-0.53145866789859575</c:v>
                </c:pt>
                <c:pt idx="9">
                  <c:v>-0.53613192018817746</c:v>
                </c:pt>
                <c:pt idx="10">
                  <c:v>-0.54594018113318643</c:v>
                </c:pt>
                <c:pt idx="11">
                  <c:v>-0.55894598412292351</c:v>
                </c:pt>
                <c:pt idx="12">
                  <c:v>-0.5602256638361659</c:v>
                </c:pt>
                <c:pt idx="13">
                  <c:v>-0.58483534346141886</c:v>
                </c:pt>
                <c:pt idx="14">
                  <c:v>-0.59009354825789551</c:v>
                </c:pt>
                <c:pt idx="15">
                  <c:v>-0.5917358054465689</c:v>
                </c:pt>
                <c:pt idx="16">
                  <c:v>-0.60115194041154874</c:v>
                </c:pt>
                <c:pt idx="17">
                  <c:v>-0.60503621805605445</c:v>
                </c:pt>
                <c:pt idx="18">
                  <c:v>-0.60506265657273339</c:v>
                </c:pt>
                <c:pt idx="19">
                  <c:v>-0.60643873537960602</c:v>
                </c:pt>
                <c:pt idx="20">
                  <c:v>-0.60701130102088341</c:v>
                </c:pt>
                <c:pt idx="21">
                  <c:v>-0.6070201634688821</c:v>
                </c:pt>
                <c:pt idx="22">
                  <c:v>-0.60702678765574902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DB-43C2-9A01-0A4B3A7FC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3634304"/>
        <c:axId val="1653650624"/>
      </c:lineChart>
      <c:catAx>
        <c:axId val="1653634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650624"/>
        <c:crosses val="autoZero"/>
        <c:auto val="1"/>
        <c:lblAlgn val="ctr"/>
        <c:lblOffset val="100"/>
        <c:noMultiLvlLbl val="0"/>
      </c:catAx>
      <c:valAx>
        <c:axId val="165365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63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Error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'ACF- Data With Wessa'!$AX$30</c:f>
              <c:strCache>
                <c:ptCount val="1"/>
                <c:pt idx="0">
                  <c:v>AC(k)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'ACF- Data With Wessa'!$AY$30:$BT$30</c:f>
              <c:numCache>
                <c:formatCode>General</c:formatCode>
                <c:ptCount val="22"/>
                <c:pt idx="0">
                  <c:v>1</c:v>
                </c:pt>
                <c:pt idx="1">
                  <c:v>-9.5690409792978784E-2</c:v>
                </c:pt>
                <c:pt idx="2">
                  <c:v>-0.31334550226452146</c:v>
                </c:pt>
                <c:pt idx="3">
                  <c:v>-0.21746653166061672</c:v>
                </c:pt>
                <c:pt idx="4">
                  <c:v>-9.6770737684476291E-2</c:v>
                </c:pt>
                <c:pt idx="5">
                  <c:v>0.14976485797847594</c:v>
                </c:pt>
                <c:pt idx="6">
                  <c:v>0.19076908326465805</c:v>
                </c:pt>
                <c:pt idx="7">
                  <c:v>6.3979392650179559E-2</c:v>
                </c:pt>
                <c:pt idx="8">
                  <c:v>-0.12270654803468213</c:v>
                </c:pt>
                <c:pt idx="9">
                  <c:v>-1.7940516672779905E-2</c:v>
                </c:pt>
                <c:pt idx="10">
                  <c:v>-0.21310063016490874</c:v>
                </c:pt>
                <c:pt idx="11">
                  <c:v>6.3012072950253281E-2</c:v>
                </c:pt>
                <c:pt idx="12">
                  <c:v>0.1766952636047795</c:v>
                </c:pt>
                <c:pt idx="13">
                  <c:v>6.4383140039055611E-2</c:v>
                </c:pt>
                <c:pt idx="14">
                  <c:v>-4.2300167926466556E-2</c:v>
                </c:pt>
                <c:pt idx="15">
                  <c:v>-7.9353968226032912E-2</c:v>
                </c:pt>
                <c:pt idx="16">
                  <c:v>-4.1974333044993976E-2</c:v>
                </c:pt>
                <c:pt idx="17">
                  <c:v>-2.4053718242344423E-3</c:v>
                </c:pt>
                <c:pt idx="18">
                  <c:v>1.3003799903143699E-2</c:v>
                </c:pt>
                <c:pt idx="19">
                  <c:v>8.2594558108368844E-3</c:v>
                </c:pt>
                <c:pt idx="20">
                  <c:v>9.3105321333777254E-3</c:v>
                </c:pt>
                <c:pt idx="21">
                  <c:v>3.8771189619315398E-3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0E-48A5-8CF1-6118F419A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3542464"/>
        <c:axId val="1633550144"/>
      </c:barChart>
      <c:lineChart>
        <c:grouping val="standard"/>
        <c:varyColors val="0"/>
        <c:ser>
          <c:idx val="1"/>
          <c:order val="1"/>
          <c:tx>
            <c:strRef>
              <c:f>'ACF- Data With Wessa'!$AX$32</c:f>
              <c:strCache>
                <c:ptCount val="1"/>
                <c:pt idx="0">
                  <c:v>UB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Wessa'!$AY$32:$BT$32</c:f>
              <c:numCache>
                <c:formatCode>General</c:formatCode>
                <c:ptCount val="22"/>
                <c:pt idx="0">
                  <c:v>0.3506839715661777</c:v>
                </c:pt>
                <c:pt idx="1">
                  <c:v>0.3506839715661777</c:v>
                </c:pt>
                <c:pt idx="2">
                  <c:v>0.3506839715661777</c:v>
                </c:pt>
                <c:pt idx="3">
                  <c:v>0.3506839715661777</c:v>
                </c:pt>
                <c:pt idx="4">
                  <c:v>0.3506839715661777</c:v>
                </c:pt>
                <c:pt idx="5">
                  <c:v>0.3506839715661777</c:v>
                </c:pt>
                <c:pt idx="6">
                  <c:v>0.3506839715661777</c:v>
                </c:pt>
                <c:pt idx="7">
                  <c:v>0.3506839715661777</c:v>
                </c:pt>
                <c:pt idx="8">
                  <c:v>0.3506839715661777</c:v>
                </c:pt>
                <c:pt idx="9">
                  <c:v>0.3506839715661777</c:v>
                </c:pt>
                <c:pt idx="10">
                  <c:v>0.3506839715661777</c:v>
                </c:pt>
                <c:pt idx="11">
                  <c:v>0.3506839715661777</c:v>
                </c:pt>
                <c:pt idx="12">
                  <c:v>0.3506839715661777</c:v>
                </c:pt>
                <c:pt idx="13">
                  <c:v>0.3506839715661777</c:v>
                </c:pt>
                <c:pt idx="14">
                  <c:v>0.3506839715661777</c:v>
                </c:pt>
                <c:pt idx="15">
                  <c:v>0.3506839715661777</c:v>
                </c:pt>
                <c:pt idx="16">
                  <c:v>0.3506839715661777</c:v>
                </c:pt>
                <c:pt idx="17">
                  <c:v>0.3506839715661777</c:v>
                </c:pt>
                <c:pt idx="18">
                  <c:v>0.3506839715661777</c:v>
                </c:pt>
                <c:pt idx="19">
                  <c:v>0.3506839715661777</c:v>
                </c:pt>
                <c:pt idx="20">
                  <c:v>0.3506839715661777</c:v>
                </c:pt>
                <c:pt idx="21">
                  <c:v>0.3506839715661777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0E-48A5-8CF1-6118F419A2AF}"/>
            </c:ext>
          </c:extLst>
        </c:ser>
        <c:ser>
          <c:idx val="2"/>
          <c:order val="2"/>
          <c:tx>
            <c:strRef>
              <c:f>'ACF- Data With Wessa'!$AX$33</c:f>
              <c:strCache>
                <c:ptCount val="1"/>
                <c:pt idx="0">
                  <c:v>LB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Wessa'!$AY$33:$BT$33</c:f>
              <c:numCache>
                <c:formatCode>General</c:formatCode>
                <c:ptCount val="22"/>
                <c:pt idx="0">
                  <c:v>-0.3506839715661777</c:v>
                </c:pt>
                <c:pt idx="1">
                  <c:v>-0.3506839715661777</c:v>
                </c:pt>
                <c:pt idx="2">
                  <c:v>-0.3506839715661777</c:v>
                </c:pt>
                <c:pt idx="3">
                  <c:v>-0.3506839715661777</c:v>
                </c:pt>
                <c:pt idx="4">
                  <c:v>-0.3506839715661777</c:v>
                </c:pt>
                <c:pt idx="5">
                  <c:v>-0.3506839715661777</c:v>
                </c:pt>
                <c:pt idx="6">
                  <c:v>-0.3506839715661777</c:v>
                </c:pt>
                <c:pt idx="7">
                  <c:v>-0.3506839715661777</c:v>
                </c:pt>
                <c:pt idx="8">
                  <c:v>-0.3506839715661777</c:v>
                </c:pt>
                <c:pt idx="9">
                  <c:v>-0.3506839715661777</c:v>
                </c:pt>
                <c:pt idx="10">
                  <c:v>-0.3506839715661777</c:v>
                </c:pt>
                <c:pt idx="11">
                  <c:v>-0.3506839715661777</c:v>
                </c:pt>
                <c:pt idx="12">
                  <c:v>-0.3506839715661777</c:v>
                </c:pt>
                <c:pt idx="13">
                  <c:v>-0.3506839715661777</c:v>
                </c:pt>
                <c:pt idx="14">
                  <c:v>-0.3506839715661777</c:v>
                </c:pt>
                <c:pt idx="15">
                  <c:v>-0.3506839715661777</c:v>
                </c:pt>
                <c:pt idx="16">
                  <c:v>-0.3506839715661777</c:v>
                </c:pt>
                <c:pt idx="17">
                  <c:v>-0.3506839715661777</c:v>
                </c:pt>
                <c:pt idx="18">
                  <c:v>-0.3506839715661777</c:v>
                </c:pt>
                <c:pt idx="19">
                  <c:v>-0.3506839715661777</c:v>
                </c:pt>
                <c:pt idx="20">
                  <c:v>-0.3506839715661777</c:v>
                </c:pt>
                <c:pt idx="21">
                  <c:v>-0.3506839715661777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0E-48A5-8CF1-6118F419A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3542464"/>
        <c:axId val="1633550144"/>
      </c:lineChart>
      <c:catAx>
        <c:axId val="1633542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550144"/>
        <c:crosses val="autoZero"/>
        <c:auto val="1"/>
        <c:lblAlgn val="ctr"/>
        <c:lblOffset val="100"/>
        <c:noMultiLvlLbl val="0"/>
      </c:catAx>
      <c:valAx>
        <c:axId val="163355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54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'ACF- Data With Wessa'!$CE$30</c:f>
              <c:strCache>
                <c:ptCount val="1"/>
                <c:pt idx="0">
                  <c:v>AC(k)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'ACF- Data With Wessa'!$CF$30:$CQ$30</c:f>
              <c:numCache>
                <c:formatCode>General</c:formatCode>
                <c:ptCount val="12"/>
                <c:pt idx="0">
                  <c:v>1</c:v>
                </c:pt>
                <c:pt idx="1">
                  <c:v>0.49615455908454154</c:v>
                </c:pt>
                <c:pt idx="2">
                  <c:v>-0.22834812128250806</c:v>
                </c:pt>
                <c:pt idx="3">
                  <c:v>-0.58601370038286282</c:v>
                </c:pt>
                <c:pt idx="4">
                  <c:v>-0.42989954364864558</c:v>
                </c:pt>
                <c:pt idx="5">
                  <c:v>-9.0273335104934613E-2</c:v>
                </c:pt>
                <c:pt idx="6">
                  <c:v>9.5349669793214784E-2</c:v>
                </c:pt>
                <c:pt idx="7">
                  <c:v>0.12828648432296952</c:v>
                </c:pt>
                <c:pt idx="8">
                  <c:v>0.10194601373319036</c:v>
                </c:pt>
                <c:pt idx="9">
                  <c:v>8.3297245160083896E-2</c:v>
                </c:pt>
                <c:pt idx="10">
                  <c:v>-1.0672872192094068E-2</c:v>
                </c:pt>
                <c:pt idx="11">
                  <c:v>-5.9826399482954914E-2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42-42A4-BEB6-DCDB8DF6F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8675871"/>
        <c:axId val="1508676351"/>
      </c:barChart>
      <c:lineChart>
        <c:grouping val="standard"/>
        <c:varyColors val="0"/>
        <c:ser>
          <c:idx val="1"/>
          <c:order val="1"/>
          <c:tx>
            <c:strRef>
              <c:f>'ACF- Data With Wessa'!$CE$32</c:f>
              <c:strCache>
                <c:ptCount val="1"/>
                <c:pt idx="0">
                  <c:v>UB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Wessa'!$CF$32:$CQ$32</c:f>
              <c:numCache>
                <c:formatCode>General</c:formatCode>
                <c:ptCount val="12"/>
                <c:pt idx="0">
                  <c:v>0.47482834214898223</c:v>
                </c:pt>
                <c:pt idx="1">
                  <c:v>0.47482834214898223</c:v>
                </c:pt>
                <c:pt idx="2">
                  <c:v>0.47482834214898223</c:v>
                </c:pt>
                <c:pt idx="3">
                  <c:v>0.47482834214898223</c:v>
                </c:pt>
                <c:pt idx="4">
                  <c:v>0.47482834214898223</c:v>
                </c:pt>
                <c:pt idx="5">
                  <c:v>0.47482834214898223</c:v>
                </c:pt>
                <c:pt idx="6">
                  <c:v>0.47482834214898223</c:v>
                </c:pt>
                <c:pt idx="7">
                  <c:v>0.47482834214898223</c:v>
                </c:pt>
                <c:pt idx="8">
                  <c:v>0.47482834214898223</c:v>
                </c:pt>
                <c:pt idx="9">
                  <c:v>0.47482834214898223</c:v>
                </c:pt>
                <c:pt idx="10">
                  <c:v>0.47482834214898223</c:v>
                </c:pt>
                <c:pt idx="11">
                  <c:v>0.47482834214898223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42-42A4-BEB6-DCDB8DF6FFBB}"/>
            </c:ext>
          </c:extLst>
        </c:ser>
        <c:ser>
          <c:idx val="2"/>
          <c:order val="2"/>
          <c:tx>
            <c:strRef>
              <c:f>'ACF- Data With Wessa'!$CE$33</c:f>
              <c:strCache>
                <c:ptCount val="1"/>
                <c:pt idx="0">
                  <c:v>LB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Wessa'!$CF$33:$CQ$33</c:f>
              <c:numCache>
                <c:formatCode>General</c:formatCode>
                <c:ptCount val="12"/>
                <c:pt idx="0">
                  <c:v>-0.47482834214898223</c:v>
                </c:pt>
                <c:pt idx="1">
                  <c:v>-0.47482834214898223</c:v>
                </c:pt>
                <c:pt idx="2">
                  <c:v>-0.47482834214898223</c:v>
                </c:pt>
                <c:pt idx="3">
                  <c:v>-0.47482834214898223</c:v>
                </c:pt>
                <c:pt idx="4">
                  <c:v>-0.47482834214898223</c:v>
                </c:pt>
                <c:pt idx="5">
                  <c:v>-0.47482834214898223</c:v>
                </c:pt>
                <c:pt idx="6">
                  <c:v>-0.47482834214898223</c:v>
                </c:pt>
                <c:pt idx="7">
                  <c:v>-0.47482834214898223</c:v>
                </c:pt>
                <c:pt idx="8">
                  <c:v>-0.47482834214898223</c:v>
                </c:pt>
                <c:pt idx="9">
                  <c:v>-0.47482834214898223</c:v>
                </c:pt>
                <c:pt idx="10">
                  <c:v>-0.47482834214898223</c:v>
                </c:pt>
                <c:pt idx="11">
                  <c:v>-0.47482834214898223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42-42A4-BEB6-DCDB8DF6F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8675871"/>
        <c:axId val="1508676351"/>
      </c:lineChart>
      <c:catAx>
        <c:axId val="1508675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676351"/>
        <c:crosses val="autoZero"/>
        <c:auto val="1"/>
        <c:lblAlgn val="ctr"/>
        <c:lblOffset val="100"/>
        <c:noMultiLvlLbl val="0"/>
      </c:catAx>
      <c:valAx>
        <c:axId val="150867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675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And Barlett Error for D1d0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'ACF- Data With Wessa'!$CE$30</c:f>
              <c:strCache>
                <c:ptCount val="1"/>
                <c:pt idx="0">
                  <c:v>AC(k)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'ACF- Data With Wessa'!$CF$30:$CQ$30</c:f>
              <c:numCache>
                <c:formatCode>General</c:formatCode>
                <c:ptCount val="12"/>
                <c:pt idx="0">
                  <c:v>1</c:v>
                </c:pt>
                <c:pt idx="1">
                  <c:v>0.49615455908454154</c:v>
                </c:pt>
                <c:pt idx="2">
                  <c:v>-0.22834812128250806</c:v>
                </c:pt>
                <c:pt idx="3">
                  <c:v>-0.58601370038286282</c:v>
                </c:pt>
                <c:pt idx="4">
                  <c:v>-0.42989954364864558</c:v>
                </c:pt>
                <c:pt idx="5">
                  <c:v>-9.0273335104934613E-2</c:v>
                </c:pt>
                <c:pt idx="6">
                  <c:v>9.5349669793214784E-2</c:v>
                </c:pt>
                <c:pt idx="7">
                  <c:v>0.12828648432296952</c:v>
                </c:pt>
                <c:pt idx="8">
                  <c:v>0.10194601373319036</c:v>
                </c:pt>
                <c:pt idx="9">
                  <c:v>8.3297245160083896E-2</c:v>
                </c:pt>
                <c:pt idx="10">
                  <c:v>-1.0672872192094068E-2</c:v>
                </c:pt>
                <c:pt idx="11">
                  <c:v>-5.9826399482954914E-2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0-478E-9974-F7B753056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3543424"/>
        <c:axId val="1633551104"/>
      </c:barChart>
      <c:lineChart>
        <c:grouping val="standard"/>
        <c:varyColors val="0"/>
        <c:ser>
          <c:idx val="1"/>
          <c:order val="1"/>
          <c:tx>
            <c:strRef>
              <c:f>'ACF- Data With Wessa'!$CE$32</c:f>
              <c:strCache>
                <c:ptCount val="1"/>
                <c:pt idx="0">
                  <c:v>UB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Wessa'!$CF$32:$CQ$32</c:f>
              <c:numCache>
                <c:formatCode>General</c:formatCode>
                <c:ptCount val="12"/>
                <c:pt idx="0">
                  <c:v>0.47482834214898223</c:v>
                </c:pt>
                <c:pt idx="1">
                  <c:v>0.47482834214898223</c:v>
                </c:pt>
                <c:pt idx="2">
                  <c:v>0.47482834214898223</c:v>
                </c:pt>
                <c:pt idx="3">
                  <c:v>0.47482834214898223</c:v>
                </c:pt>
                <c:pt idx="4">
                  <c:v>0.47482834214898223</c:v>
                </c:pt>
                <c:pt idx="5">
                  <c:v>0.47482834214898223</c:v>
                </c:pt>
                <c:pt idx="6">
                  <c:v>0.47482834214898223</c:v>
                </c:pt>
                <c:pt idx="7">
                  <c:v>0.47482834214898223</c:v>
                </c:pt>
                <c:pt idx="8">
                  <c:v>0.47482834214898223</c:v>
                </c:pt>
                <c:pt idx="9">
                  <c:v>0.47482834214898223</c:v>
                </c:pt>
                <c:pt idx="10">
                  <c:v>0.47482834214898223</c:v>
                </c:pt>
                <c:pt idx="11">
                  <c:v>0.47482834214898223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00-478E-9974-F7B753056775}"/>
            </c:ext>
          </c:extLst>
        </c:ser>
        <c:ser>
          <c:idx val="2"/>
          <c:order val="2"/>
          <c:tx>
            <c:strRef>
              <c:f>'ACF- Data With Wessa'!$CE$33</c:f>
              <c:strCache>
                <c:ptCount val="1"/>
                <c:pt idx="0">
                  <c:v>LB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Wessa'!$CF$33:$CQ$33</c:f>
              <c:numCache>
                <c:formatCode>General</c:formatCode>
                <c:ptCount val="12"/>
                <c:pt idx="0">
                  <c:v>-0.47482834214898223</c:v>
                </c:pt>
                <c:pt idx="1">
                  <c:v>-0.47482834214898223</c:v>
                </c:pt>
                <c:pt idx="2">
                  <c:v>-0.47482834214898223</c:v>
                </c:pt>
                <c:pt idx="3">
                  <c:v>-0.47482834214898223</c:v>
                </c:pt>
                <c:pt idx="4">
                  <c:v>-0.47482834214898223</c:v>
                </c:pt>
                <c:pt idx="5">
                  <c:v>-0.47482834214898223</c:v>
                </c:pt>
                <c:pt idx="6">
                  <c:v>-0.47482834214898223</c:v>
                </c:pt>
                <c:pt idx="7">
                  <c:v>-0.47482834214898223</c:v>
                </c:pt>
                <c:pt idx="8">
                  <c:v>-0.47482834214898223</c:v>
                </c:pt>
                <c:pt idx="9">
                  <c:v>-0.47482834214898223</c:v>
                </c:pt>
                <c:pt idx="10">
                  <c:v>-0.47482834214898223</c:v>
                </c:pt>
                <c:pt idx="11">
                  <c:v>-0.47482834214898223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00-478E-9974-F7B753056775}"/>
            </c:ext>
          </c:extLst>
        </c:ser>
        <c:ser>
          <c:idx val="3"/>
          <c:order val="3"/>
          <c:tx>
            <c:strRef>
              <c:f>'ACF- Data With Wessa'!$CE$35</c:f>
              <c:strCache>
                <c:ptCount val="1"/>
                <c:pt idx="0">
                  <c:v>UB BA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Wessa'!$CF$35:$CQ$35</c:f>
              <c:numCache>
                <c:formatCode>General</c:formatCode>
                <c:ptCount val="12"/>
                <c:pt idx="0">
                  <c:v>0.47482834214898223</c:v>
                </c:pt>
                <c:pt idx="1">
                  <c:v>0.47482834214898223</c:v>
                </c:pt>
                <c:pt idx="2">
                  <c:v>0.58005654768461179</c:v>
                </c:pt>
                <c:pt idx="3">
                  <c:v>0.59998171871847361</c:v>
                </c:pt>
                <c:pt idx="4">
                  <c:v>0.71751708687558502</c:v>
                </c:pt>
                <c:pt idx="5">
                  <c:v>0.77341298725791141</c:v>
                </c:pt>
                <c:pt idx="6">
                  <c:v>0.77578499071058082</c:v>
                </c:pt>
                <c:pt idx="7">
                  <c:v>0.77842273436352549</c:v>
                </c:pt>
                <c:pt idx="8">
                  <c:v>0.78317494754466188</c:v>
                </c:pt>
                <c:pt idx="9">
                  <c:v>0.78616120866570638</c:v>
                </c:pt>
                <c:pt idx="10">
                  <c:v>0.7881485586250826</c:v>
                </c:pt>
                <c:pt idx="11">
                  <c:v>0.78818114370735226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00-478E-9974-F7B753056775}"/>
            </c:ext>
          </c:extLst>
        </c:ser>
        <c:ser>
          <c:idx val="4"/>
          <c:order val="4"/>
          <c:tx>
            <c:strRef>
              <c:f>'ACF- Data With Wessa'!$CE$36</c:f>
              <c:strCache>
                <c:ptCount val="1"/>
                <c:pt idx="0">
                  <c:v>LB BA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Wessa'!$CF$36:$CQ$36</c:f>
              <c:numCache>
                <c:formatCode>General</c:formatCode>
                <c:ptCount val="12"/>
                <c:pt idx="0">
                  <c:v>-0.47482834214898223</c:v>
                </c:pt>
                <c:pt idx="1">
                  <c:v>-0.47482834214898223</c:v>
                </c:pt>
                <c:pt idx="2">
                  <c:v>-0.58005654768461179</c:v>
                </c:pt>
                <c:pt idx="3">
                  <c:v>-0.59998171871847361</c:v>
                </c:pt>
                <c:pt idx="4">
                  <c:v>-0.71751708687558502</c:v>
                </c:pt>
                <c:pt idx="5">
                  <c:v>-0.77341298725791141</c:v>
                </c:pt>
                <c:pt idx="6">
                  <c:v>-0.77578499071058082</c:v>
                </c:pt>
                <c:pt idx="7">
                  <c:v>-0.77842273436352549</c:v>
                </c:pt>
                <c:pt idx="8">
                  <c:v>-0.78317494754466188</c:v>
                </c:pt>
                <c:pt idx="9">
                  <c:v>-0.78616120866570638</c:v>
                </c:pt>
                <c:pt idx="10">
                  <c:v>-0.7881485586250826</c:v>
                </c:pt>
                <c:pt idx="11">
                  <c:v>-0.78818114370735226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00-478E-9974-F7B753056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3543424"/>
        <c:axId val="1633551104"/>
      </c:lineChart>
      <c:catAx>
        <c:axId val="1633543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551104"/>
        <c:crosses val="autoZero"/>
        <c:auto val="1"/>
        <c:lblAlgn val="ctr"/>
        <c:lblOffset val="100"/>
        <c:noMultiLvlLbl val="0"/>
      </c:catAx>
      <c:valAx>
        <c:axId val="163355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5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Error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'ACF- Data With Wessa'!$DC$30</c:f>
              <c:strCache>
                <c:ptCount val="1"/>
                <c:pt idx="0">
                  <c:v>AC(k)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'ACF- Data With Wessa'!$DD$30:$DN$30</c:f>
              <c:numCache>
                <c:formatCode>General</c:formatCode>
                <c:ptCount val="11"/>
                <c:pt idx="0">
                  <c:v>1</c:v>
                </c:pt>
                <c:pt idx="1">
                  <c:v>0.50263300127010813</c:v>
                </c:pt>
                <c:pt idx="2">
                  <c:v>-0.253207147769413</c:v>
                </c:pt>
                <c:pt idx="3">
                  <c:v>-0.61104443264544928</c:v>
                </c:pt>
                <c:pt idx="4">
                  <c:v>-0.36130486697137448</c:v>
                </c:pt>
                <c:pt idx="5">
                  <c:v>2.6004614014184142E-2</c:v>
                </c:pt>
                <c:pt idx="6">
                  <c:v>0.13177370235224206</c:v>
                </c:pt>
                <c:pt idx="7">
                  <c:v>5.2181752975538925E-2</c:v>
                </c:pt>
                <c:pt idx="8">
                  <c:v>-3.2913353285760033E-2</c:v>
                </c:pt>
                <c:pt idx="9">
                  <c:v>2.750955037516313E-2</c:v>
                </c:pt>
                <c:pt idx="10">
                  <c:v>1.8367179684760392E-2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4A-4DF5-A855-1212DF0B5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3545824"/>
        <c:axId val="1633547264"/>
      </c:barChart>
      <c:lineChart>
        <c:grouping val="standard"/>
        <c:varyColors val="0"/>
        <c:ser>
          <c:idx val="1"/>
          <c:order val="1"/>
          <c:tx>
            <c:strRef>
              <c:f>'ACF- Data With Wessa'!$DC$32</c:f>
              <c:strCache>
                <c:ptCount val="1"/>
                <c:pt idx="0">
                  <c:v>UB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Wessa'!$DD$32:$DN$32</c:f>
              <c:numCache>
                <c:formatCode>General</c:formatCode>
                <c:ptCount val="11"/>
                <c:pt idx="0">
                  <c:v>0.49594202869574938</c:v>
                </c:pt>
                <c:pt idx="1">
                  <c:v>0.49594202869574938</c:v>
                </c:pt>
                <c:pt idx="2">
                  <c:v>0.49594202869574938</c:v>
                </c:pt>
                <c:pt idx="3">
                  <c:v>0.49594202869574938</c:v>
                </c:pt>
                <c:pt idx="4">
                  <c:v>0.49594202869574938</c:v>
                </c:pt>
                <c:pt idx="5">
                  <c:v>0.49594202869574938</c:v>
                </c:pt>
                <c:pt idx="6">
                  <c:v>0.49594202869574938</c:v>
                </c:pt>
                <c:pt idx="7">
                  <c:v>0.49594202869574938</c:v>
                </c:pt>
                <c:pt idx="8">
                  <c:v>0.49594202869574938</c:v>
                </c:pt>
                <c:pt idx="9">
                  <c:v>0.49594202869574938</c:v>
                </c:pt>
                <c:pt idx="10">
                  <c:v>0.49594202869574938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4A-4DF5-A855-1212DF0B5EF8}"/>
            </c:ext>
          </c:extLst>
        </c:ser>
        <c:ser>
          <c:idx val="2"/>
          <c:order val="2"/>
          <c:tx>
            <c:strRef>
              <c:f>'ACF- Data With Wessa'!$DC$33</c:f>
              <c:strCache>
                <c:ptCount val="1"/>
                <c:pt idx="0">
                  <c:v>LB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Wessa'!$DD$33:$DN$33</c:f>
              <c:numCache>
                <c:formatCode>General</c:formatCode>
                <c:ptCount val="11"/>
                <c:pt idx="0">
                  <c:v>-0.49594202869574938</c:v>
                </c:pt>
                <c:pt idx="1">
                  <c:v>-0.49594202869574938</c:v>
                </c:pt>
                <c:pt idx="2">
                  <c:v>-0.49594202869574938</c:v>
                </c:pt>
                <c:pt idx="3">
                  <c:v>-0.49594202869574938</c:v>
                </c:pt>
                <c:pt idx="4">
                  <c:v>-0.49594202869574938</c:v>
                </c:pt>
                <c:pt idx="5">
                  <c:v>-0.49594202869574938</c:v>
                </c:pt>
                <c:pt idx="6">
                  <c:v>-0.49594202869574938</c:v>
                </c:pt>
                <c:pt idx="7">
                  <c:v>-0.49594202869574938</c:v>
                </c:pt>
                <c:pt idx="8">
                  <c:v>-0.49594202869574938</c:v>
                </c:pt>
                <c:pt idx="9">
                  <c:v>-0.49594202869574938</c:v>
                </c:pt>
                <c:pt idx="10">
                  <c:v>-0.49594202869574938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4A-4DF5-A855-1212DF0B5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3545824"/>
        <c:axId val="1633547264"/>
      </c:lineChart>
      <c:catAx>
        <c:axId val="1633545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547264"/>
        <c:crosses val="autoZero"/>
        <c:auto val="1"/>
        <c:lblAlgn val="ctr"/>
        <c:lblOffset val="100"/>
        <c:noMultiLvlLbl val="0"/>
      </c:catAx>
      <c:valAx>
        <c:axId val="163354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54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And Barlett Error for D1d1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'ACF- Data With Wessa'!$DC$30</c:f>
              <c:strCache>
                <c:ptCount val="1"/>
                <c:pt idx="0">
                  <c:v>AC(k)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'ACF- Data With Wessa'!$DD$30:$DN$30</c:f>
              <c:numCache>
                <c:formatCode>General</c:formatCode>
                <c:ptCount val="11"/>
                <c:pt idx="0">
                  <c:v>1</c:v>
                </c:pt>
                <c:pt idx="1">
                  <c:v>0.50263300127010813</c:v>
                </c:pt>
                <c:pt idx="2">
                  <c:v>-0.253207147769413</c:v>
                </c:pt>
                <c:pt idx="3">
                  <c:v>-0.61104443264544928</c:v>
                </c:pt>
                <c:pt idx="4">
                  <c:v>-0.36130486697137448</c:v>
                </c:pt>
                <c:pt idx="5">
                  <c:v>2.6004614014184142E-2</c:v>
                </c:pt>
                <c:pt idx="6">
                  <c:v>0.13177370235224206</c:v>
                </c:pt>
                <c:pt idx="7">
                  <c:v>5.2181752975538925E-2</c:v>
                </c:pt>
                <c:pt idx="8">
                  <c:v>-3.2913353285760033E-2</c:v>
                </c:pt>
                <c:pt idx="9">
                  <c:v>2.750955037516313E-2</c:v>
                </c:pt>
                <c:pt idx="10">
                  <c:v>1.8367179684760392E-2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E3-4989-BD3E-5405B57CA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5179216"/>
        <c:axId val="1815159056"/>
      </c:barChart>
      <c:lineChart>
        <c:grouping val="standard"/>
        <c:varyColors val="0"/>
        <c:ser>
          <c:idx val="1"/>
          <c:order val="1"/>
          <c:tx>
            <c:strRef>
              <c:f>'ACF- Data With Wessa'!$DC$32</c:f>
              <c:strCache>
                <c:ptCount val="1"/>
                <c:pt idx="0">
                  <c:v>UB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Wessa'!$DD$32:$DN$32</c:f>
              <c:numCache>
                <c:formatCode>General</c:formatCode>
                <c:ptCount val="11"/>
                <c:pt idx="0">
                  <c:v>0.49594202869574938</c:v>
                </c:pt>
                <c:pt idx="1">
                  <c:v>0.49594202869574938</c:v>
                </c:pt>
                <c:pt idx="2">
                  <c:v>0.49594202869574938</c:v>
                </c:pt>
                <c:pt idx="3">
                  <c:v>0.49594202869574938</c:v>
                </c:pt>
                <c:pt idx="4">
                  <c:v>0.49594202869574938</c:v>
                </c:pt>
                <c:pt idx="5">
                  <c:v>0.49594202869574938</c:v>
                </c:pt>
                <c:pt idx="6">
                  <c:v>0.49594202869574938</c:v>
                </c:pt>
                <c:pt idx="7">
                  <c:v>0.49594202869574938</c:v>
                </c:pt>
                <c:pt idx="8">
                  <c:v>0.49594202869574938</c:v>
                </c:pt>
                <c:pt idx="9">
                  <c:v>0.49594202869574938</c:v>
                </c:pt>
                <c:pt idx="10">
                  <c:v>0.49594202869574938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E3-4989-BD3E-5405B57CAC26}"/>
            </c:ext>
          </c:extLst>
        </c:ser>
        <c:ser>
          <c:idx val="2"/>
          <c:order val="2"/>
          <c:tx>
            <c:strRef>
              <c:f>'ACF- Data With Wessa'!$DC$33</c:f>
              <c:strCache>
                <c:ptCount val="1"/>
                <c:pt idx="0">
                  <c:v>LB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Wessa'!$DD$33:$DN$33</c:f>
              <c:numCache>
                <c:formatCode>General</c:formatCode>
                <c:ptCount val="11"/>
                <c:pt idx="0">
                  <c:v>-0.49594202869574938</c:v>
                </c:pt>
                <c:pt idx="1">
                  <c:v>-0.49594202869574938</c:v>
                </c:pt>
                <c:pt idx="2">
                  <c:v>-0.49594202869574938</c:v>
                </c:pt>
                <c:pt idx="3">
                  <c:v>-0.49594202869574938</c:v>
                </c:pt>
                <c:pt idx="4">
                  <c:v>-0.49594202869574938</c:v>
                </c:pt>
                <c:pt idx="5">
                  <c:v>-0.49594202869574938</c:v>
                </c:pt>
                <c:pt idx="6">
                  <c:v>-0.49594202869574938</c:v>
                </c:pt>
                <c:pt idx="7">
                  <c:v>-0.49594202869574938</c:v>
                </c:pt>
                <c:pt idx="8">
                  <c:v>-0.49594202869574938</c:v>
                </c:pt>
                <c:pt idx="9">
                  <c:v>-0.49594202869574938</c:v>
                </c:pt>
                <c:pt idx="10">
                  <c:v>-0.49594202869574938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E3-4989-BD3E-5405B57CAC26}"/>
            </c:ext>
          </c:extLst>
        </c:ser>
        <c:ser>
          <c:idx val="3"/>
          <c:order val="3"/>
          <c:tx>
            <c:strRef>
              <c:f>'ACF- Data With Wessa'!$DC$35</c:f>
              <c:strCache>
                <c:ptCount val="1"/>
                <c:pt idx="0">
                  <c:v>UB BA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Wessa'!$DD$35:$DN$35</c:f>
              <c:numCache>
                <c:formatCode>General</c:formatCode>
                <c:ptCount val="11"/>
                <c:pt idx="0">
                  <c:v>0.49594202869574938</c:v>
                </c:pt>
                <c:pt idx="1">
                  <c:v>0.49594202869574938</c:v>
                </c:pt>
                <c:pt idx="2">
                  <c:v>0.60847051869002033</c:v>
                </c:pt>
                <c:pt idx="3">
                  <c:v>0.63385729394931201</c:v>
                </c:pt>
                <c:pt idx="4">
                  <c:v>0.76514359617709704</c:v>
                </c:pt>
                <c:pt idx="5">
                  <c:v>0.80601498779770653</c:v>
                </c:pt>
                <c:pt idx="6">
                  <c:v>0.80622131854497014</c:v>
                </c:pt>
                <c:pt idx="7">
                  <c:v>0.81150145590787581</c:v>
                </c:pt>
                <c:pt idx="8">
                  <c:v>0.81232633288801703</c:v>
                </c:pt>
                <c:pt idx="9">
                  <c:v>0.81265426799035523</c:v>
                </c:pt>
                <c:pt idx="10">
                  <c:v>0.81288328186911052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E3-4989-BD3E-5405B57CAC26}"/>
            </c:ext>
          </c:extLst>
        </c:ser>
        <c:ser>
          <c:idx val="4"/>
          <c:order val="4"/>
          <c:tx>
            <c:strRef>
              <c:f>'ACF- Data With Wessa'!$DC$36</c:f>
              <c:strCache>
                <c:ptCount val="1"/>
                <c:pt idx="0">
                  <c:v>LB BA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Wessa'!$DD$36:$DN$36</c:f>
              <c:numCache>
                <c:formatCode>General</c:formatCode>
                <c:ptCount val="11"/>
                <c:pt idx="0">
                  <c:v>-0.49594202869574938</c:v>
                </c:pt>
                <c:pt idx="1">
                  <c:v>-0.49594202869574938</c:v>
                </c:pt>
                <c:pt idx="2">
                  <c:v>-0.60847051869002033</c:v>
                </c:pt>
                <c:pt idx="3">
                  <c:v>-0.63385729394931201</c:v>
                </c:pt>
                <c:pt idx="4">
                  <c:v>-0.76514359617709704</c:v>
                </c:pt>
                <c:pt idx="5">
                  <c:v>-0.80601498779770653</c:v>
                </c:pt>
                <c:pt idx="6">
                  <c:v>-0.80622131854497014</c:v>
                </c:pt>
                <c:pt idx="7">
                  <c:v>-0.81150145590787581</c:v>
                </c:pt>
                <c:pt idx="8">
                  <c:v>-0.81232633288801703</c:v>
                </c:pt>
                <c:pt idx="9">
                  <c:v>-0.81265426799035523</c:v>
                </c:pt>
                <c:pt idx="10">
                  <c:v>-0.81288328186911052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E3-4989-BD3E-5405B57CA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5179216"/>
        <c:axId val="1815159056"/>
      </c:lineChart>
      <c:catAx>
        <c:axId val="181517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159056"/>
        <c:crosses val="autoZero"/>
        <c:auto val="1"/>
        <c:lblAlgn val="ctr"/>
        <c:lblOffset val="100"/>
        <c:noMultiLvlLbl val="0"/>
      </c:catAx>
      <c:valAx>
        <c:axId val="181515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1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Error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'ACF- Data With Wessa'!$DY$30</c:f>
              <c:strCache>
                <c:ptCount val="1"/>
                <c:pt idx="0">
                  <c:v>AC(k)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'ACF- Data With Wessa'!$DZ$30:$EW$30</c:f>
              <c:numCache>
                <c:formatCode>General</c:formatCode>
                <c:ptCount val="24"/>
                <c:pt idx="0">
                  <c:v>1</c:v>
                </c:pt>
                <c:pt idx="1">
                  <c:v>0.60292940738403233</c:v>
                </c:pt>
                <c:pt idx="2">
                  <c:v>4.1595420685302018E-2</c:v>
                </c:pt>
                <c:pt idx="3">
                  <c:v>-0.21657390184189093</c:v>
                </c:pt>
                <c:pt idx="4">
                  <c:v>-8.0867858578431331E-2</c:v>
                </c:pt>
                <c:pt idx="5">
                  <c:v>0.20890988929557205</c:v>
                </c:pt>
                <c:pt idx="6">
                  <c:v>0.31258770039333361</c:v>
                </c:pt>
                <c:pt idx="7">
                  <c:v>0.14021045043969402</c:v>
                </c:pt>
                <c:pt idx="8">
                  <c:v>-0.11873195358055254</c:v>
                </c:pt>
                <c:pt idx="9">
                  <c:v>-0.23165168720957707</c:v>
                </c:pt>
                <c:pt idx="10">
                  <c:v>-0.17741157528292953</c:v>
                </c:pt>
                <c:pt idx="11">
                  <c:v>4.5474638002936683E-2</c:v>
                </c:pt>
                <c:pt idx="12">
                  <c:v>0.1693436017790112</c:v>
                </c:pt>
                <c:pt idx="13">
                  <c:v>5.653037936179342E-2</c:v>
                </c:pt>
                <c:pt idx="14">
                  <c:v>-0.16706096451505667</c:v>
                </c:pt>
                <c:pt idx="15">
                  <c:v>-0.31817053819546603</c:v>
                </c:pt>
                <c:pt idx="16">
                  <c:v>-0.29728000672814459</c:v>
                </c:pt>
                <c:pt idx="17">
                  <c:v>-0.18315570716537155</c:v>
                </c:pt>
                <c:pt idx="18">
                  <c:v>-9.6468307601824718E-2</c:v>
                </c:pt>
                <c:pt idx="19">
                  <c:v>-7.1612674862866779E-2</c:v>
                </c:pt>
                <c:pt idx="20">
                  <c:v>-6.403232293652393E-2</c:v>
                </c:pt>
                <c:pt idx="21">
                  <c:v>-3.9368474253607739E-2</c:v>
                </c:pt>
                <c:pt idx="22">
                  <c:v>-1.7463746245769476E-2</c:v>
                </c:pt>
                <c:pt idx="23">
                  <c:v>2.2682316563375849E-3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09-4123-A16F-735E42EE3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6782943"/>
        <c:axId val="1546777183"/>
      </c:barChart>
      <c:lineChart>
        <c:grouping val="standard"/>
        <c:varyColors val="0"/>
        <c:ser>
          <c:idx val="1"/>
          <c:order val="1"/>
          <c:tx>
            <c:strRef>
              <c:f>'ACF- Data With Wessa'!$DY$32</c:f>
              <c:strCache>
                <c:ptCount val="1"/>
                <c:pt idx="0">
                  <c:v>UB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Wessa'!$DZ$32:$EW$32</c:f>
              <c:numCache>
                <c:formatCode>General</c:formatCode>
                <c:ptCount val="24"/>
                <c:pt idx="0">
                  <c:v>0.33575434063311149</c:v>
                </c:pt>
                <c:pt idx="1">
                  <c:v>0.33575434063311149</c:v>
                </c:pt>
                <c:pt idx="2">
                  <c:v>0.33575434063311149</c:v>
                </c:pt>
                <c:pt idx="3">
                  <c:v>0.33575434063311149</c:v>
                </c:pt>
                <c:pt idx="4">
                  <c:v>0.33575434063311149</c:v>
                </c:pt>
                <c:pt idx="5">
                  <c:v>0.33575434063311149</c:v>
                </c:pt>
                <c:pt idx="6">
                  <c:v>0.33575434063311149</c:v>
                </c:pt>
                <c:pt idx="7">
                  <c:v>0.33575434063311149</c:v>
                </c:pt>
                <c:pt idx="8">
                  <c:v>0.33575434063311149</c:v>
                </c:pt>
                <c:pt idx="9">
                  <c:v>0.33575434063311149</c:v>
                </c:pt>
                <c:pt idx="10">
                  <c:v>0.33575434063311149</c:v>
                </c:pt>
                <c:pt idx="11">
                  <c:v>0.33575434063311149</c:v>
                </c:pt>
                <c:pt idx="12">
                  <c:v>0.33575434063311149</c:v>
                </c:pt>
                <c:pt idx="13">
                  <c:v>0.33575434063311149</c:v>
                </c:pt>
                <c:pt idx="14">
                  <c:v>0.33575434063311149</c:v>
                </c:pt>
                <c:pt idx="15">
                  <c:v>0.33575434063311149</c:v>
                </c:pt>
                <c:pt idx="16">
                  <c:v>0.33575434063311149</c:v>
                </c:pt>
                <c:pt idx="17">
                  <c:v>0.33575434063311149</c:v>
                </c:pt>
                <c:pt idx="18">
                  <c:v>0.33575434063311149</c:v>
                </c:pt>
                <c:pt idx="19">
                  <c:v>0.33575434063311149</c:v>
                </c:pt>
                <c:pt idx="20">
                  <c:v>0.33575434063311149</c:v>
                </c:pt>
                <c:pt idx="21">
                  <c:v>0.33575434063311149</c:v>
                </c:pt>
                <c:pt idx="22">
                  <c:v>0.33575434063311149</c:v>
                </c:pt>
                <c:pt idx="23">
                  <c:v>0.33575434063311149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09-4123-A16F-735E42EE3FCD}"/>
            </c:ext>
          </c:extLst>
        </c:ser>
        <c:ser>
          <c:idx val="2"/>
          <c:order val="2"/>
          <c:tx>
            <c:strRef>
              <c:f>'ACF- Data With Wessa'!$DY$33</c:f>
              <c:strCache>
                <c:ptCount val="1"/>
                <c:pt idx="0">
                  <c:v>LB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Wessa'!$DZ$33:$EW$33</c:f>
              <c:numCache>
                <c:formatCode>General</c:formatCode>
                <c:ptCount val="24"/>
                <c:pt idx="0">
                  <c:v>-0.33575434063311149</c:v>
                </c:pt>
                <c:pt idx="1">
                  <c:v>-0.33575434063311149</c:v>
                </c:pt>
                <c:pt idx="2">
                  <c:v>-0.33575434063311149</c:v>
                </c:pt>
                <c:pt idx="3">
                  <c:v>-0.33575434063311149</c:v>
                </c:pt>
                <c:pt idx="4">
                  <c:v>-0.33575434063311149</c:v>
                </c:pt>
                <c:pt idx="5">
                  <c:v>-0.33575434063311149</c:v>
                </c:pt>
                <c:pt idx="6">
                  <c:v>-0.33575434063311149</c:v>
                </c:pt>
                <c:pt idx="7">
                  <c:v>-0.33575434063311149</c:v>
                </c:pt>
                <c:pt idx="8">
                  <c:v>-0.33575434063311149</c:v>
                </c:pt>
                <c:pt idx="9">
                  <c:v>-0.33575434063311149</c:v>
                </c:pt>
                <c:pt idx="10">
                  <c:v>-0.33575434063311149</c:v>
                </c:pt>
                <c:pt idx="11">
                  <c:v>-0.33575434063311149</c:v>
                </c:pt>
                <c:pt idx="12">
                  <c:v>-0.33575434063311149</c:v>
                </c:pt>
                <c:pt idx="13">
                  <c:v>-0.33575434063311149</c:v>
                </c:pt>
                <c:pt idx="14">
                  <c:v>-0.33575434063311149</c:v>
                </c:pt>
                <c:pt idx="15">
                  <c:v>-0.33575434063311149</c:v>
                </c:pt>
                <c:pt idx="16">
                  <c:v>-0.33575434063311149</c:v>
                </c:pt>
                <c:pt idx="17">
                  <c:v>-0.33575434063311149</c:v>
                </c:pt>
                <c:pt idx="18">
                  <c:v>-0.33575434063311149</c:v>
                </c:pt>
                <c:pt idx="19">
                  <c:v>-0.33575434063311149</c:v>
                </c:pt>
                <c:pt idx="20">
                  <c:v>-0.33575434063311149</c:v>
                </c:pt>
                <c:pt idx="21">
                  <c:v>-0.33575434063311149</c:v>
                </c:pt>
                <c:pt idx="22">
                  <c:v>-0.33575434063311149</c:v>
                </c:pt>
                <c:pt idx="23">
                  <c:v>-0.33575434063311149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09-4123-A16F-735E42EE3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6782943"/>
        <c:axId val="1546777183"/>
      </c:lineChart>
      <c:catAx>
        <c:axId val="1546782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777183"/>
        <c:crosses val="autoZero"/>
        <c:auto val="1"/>
        <c:lblAlgn val="ctr"/>
        <c:lblOffset val="100"/>
        <c:noMultiLvlLbl val="0"/>
      </c:catAx>
      <c:valAx>
        <c:axId val="154677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78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and Bartlet Error D0d0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'ACF- Data With Wessa'!$DY$30</c:f>
              <c:strCache>
                <c:ptCount val="1"/>
                <c:pt idx="0">
                  <c:v>AC(k)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'ACF- Data With Wessa'!$DZ$30:$EW$30</c:f>
              <c:numCache>
                <c:formatCode>General</c:formatCode>
                <c:ptCount val="24"/>
                <c:pt idx="0">
                  <c:v>1</c:v>
                </c:pt>
                <c:pt idx="1">
                  <c:v>0.60292940738403233</c:v>
                </c:pt>
                <c:pt idx="2">
                  <c:v>4.1595420685302018E-2</c:v>
                </c:pt>
                <c:pt idx="3">
                  <c:v>-0.21657390184189093</c:v>
                </c:pt>
                <c:pt idx="4">
                  <c:v>-8.0867858578431331E-2</c:v>
                </c:pt>
                <c:pt idx="5">
                  <c:v>0.20890988929557205</c:v>
                </c:pt>
                <c:pt idx="6">
                  <c:v>0.31258770039333361</c:v>
                </c:pt>
                <c:pt idx="7">
                  <c:v>0.14021045043969402</c:v>
                </c:pt>
                <c:pt idx="8">
                  <c:v>-0.11873195358055254</c:v>
                </c:pt>
                <c:pt idx="9">
                  <c:v>-0.23165168720957707</c:v>
                </c:pt>
                <c:pt idx="10">
                  <c:v>-0.17741157528292953</c:v>
                </c:pt>
                <c:pt idx="11">
                  <c:v>4.5474638002936683E-2</c:v>
                </c:pt>
                <c:pt idx="12">
                  <c:v>0.1693436017790112</c:v>
                </c:pt>
                <c:pt idx="13">
                  <c:v>5.653037936179342E-2</c:v>
                </c:pt>
                <c:pt idx="14">
                  <c:v>-0.16706096451505667</c:v>
                </c:pt>
                <c:pt idx="15">
                  <c:v>-0.31817053819546603</c:v>
                </c:pt>
                <c:pt idx="16">
                  <c:v>-0.29728000672814459</c:v>
                </c:pt>
                <c:pt idx="17">
                  <c:v>-0.18315570716537155</c:v>
                </c:pt>
                <c:pt idx="18">
                  <c:v>-9.6468307601824718E-2</c:v>
                </c:pt>
                <c:pt idx="19">
                  <c:v>-7.1612674862866779E-2</c:v>
                </c:pt>
                <c:pt idx="20">
                  <c:v>-6.403232293652393E-2</c:v>
                </c:pt>
                <c:pt idx="21">
                  <c:v>-3.9368474253607739E-2</c:v>
                </c:pt>
                <c:pt idx="22">
                  <c:v>-1.7463746245769476E-2</c:v>
                </c:pt>
                <c:pt idx="23">
                  <c:v>2.2682316563375849E-3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24-4528-A53D-C5579A98D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1931903"/>
        <c:axId val="1411928063"/>
      </c:barChart>
      <c:lineChart>
        <c:grouping val="standard"/>
        <c:varyColors val="0"/>
        <c:ser>
          <c:idx val="1"/>
          <c:order val="1"/>
          <c:tx>
            <c:strRef>
              <c:f>'ACF- Data With Wessa'!$DY$32</c:f>
              <c:strCache>
                <c:ptCount val="1"/>
                <c:pt idx="0">
                  <c:v>UB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'ACF- Data With Wessa'!$DZ$32:$EW$32</c:f>
              <c:numCache>
                <c:formatCode>General</c:formatCode>
                <c:ptCount val="24"/>
                <c:pt idx="0">
                  <c:v>0.33575434063311149</c:v>
                </c:pt>
                <c:pt idx="1">
                  <c:v>0.33575434063311149</c:v>
                </c:pt>
                <c:pt idx="2">
                  <c:v>0.33575434063311149</c:v>
                </c:pt>
                <c:pt idx="3">
                  <c:v>0.33575434063311149</c:v>
                </c:pt>
                <c:pt idx="4">
                  <c:v>0.33575434063311149</c:v>
                </c:pt>
                <c:pt idx="5">
                  <c:v>0.33575434063311149</c:v>
                </c:pt>
                <c:pt idx="6">
                  <c:v>0.33575434063311149</c:v>
                </c:pt>
                <c:pt idx="7">
                  <c:v>0.33575434063311149</c:v>
                </c:pt>
                <c:pt idx="8">
                  <c:v>0.33575434063311149</c:v>
                </c:pt>
                <c:pt idx="9">
                  <c:v>0.33575434063311149</c:v>
                </c:pt>
                <c:pt idx="10">
                  <c:v>0.33575434063311149</c:v>
                </c:pt>
                <c:pt idx="11">
                  <c:v>0.33575434063311149</c:v>
                </c:pt>
                <c:pt idx="12">
                  <c:v>0.33575434063311149</c:v>
                </c:pt>
                <c:pt idx="13">
                  <c:v>0.33575434063311149</c:v>
                </c:pt>
                <c:pt idx="14">
                  <c:v>0.33575434063311149</c:v>
                </c:pt>
                <c:pt idx="15">
                  <c:v>0.33575434063311149</c:v>
                </c:pt>
                <c:pt idx="16">
                  <c:v>0.33575434063311149</c:v>
                </c:pt>
                <c:pt idx="17">
                  <c:v>0.33575434063311149</c:v>
                </c:pt>
                <c:pt idx="18">
                  <c:v>0.33575434063311149</c:v>
                </c:pt>
                <c:pt idx="19">
                  <c:v>0.33575434063311149</c:v>
                </c:pt>
                <c:pt idx="20">
                  <c:v>0.33575434063311149</c:v>
                </c:pt>
                <c:pt idx="21">
                  <c:v>0.33575434063311149</c:v>
                </c:pt>
                <c:pt idx="22">
                  <c:v>0.33575434063311149</c:v>
                </c:pt>
                <c:pt idx="23">
                  <c:v>0.33575434063311149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4-4528-A53D-C5579A98D7ED}"/>
            </c:ext>
          </c:extLst>
        </c:ser>
        <c:ser>
          <c:idx val="2"/>
          <c:order val="2"/>
          <c:tx>
            <c:strRef>
              <c:f>'ACF- Data With Wessa'!$DY$33</c:f>
              <c:strCache>
                <c:ptCount val="1"/>
                <c:pt idx="0">
                  <c:v>LB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Wessa'!$DZ$33:$EW$33</c:f>
              <c:numCache>
                <c:formatCode>General</c:formatCode>
                <c:ptCount val="24"/>
                <c:pt idx="0">
                  <c:v>-0.33575434063311149</c:v>
                </c:pt>
                <c:pt idx="1">
                  <c:v>-0.33575434063311149</c:v>
                </c:pt>
                <c:pt idx="2">
                  <c:v>-0.33575434063311149</c:v>
                </c:pt>
                <c:pt idx="3">
                  <c:v>-0.33575434063311149</c:v>
                </c:pt>
                <c:pt idx="4">
                  <c:v>-0.33575434063311149</c:v>
                </c:pt>
                <c:pt idx="5">
                  <c:v>-0.33575434063311149</c:v>
                </c:pt>
                <c:pt idx="6">
                  <c:v>-0.33575434063311149</c:v>
                </c:pt>
                <c:pt idx="7">
                  <c:v>-0.33575434063311149</c:v>
                </c:pt>
                <c:pt idx="8">
                  <c:v>-0.33575434063311149</c:v>
                </c:pt>
                <c:pt idx="9">
                  <c:v>-0.33575434063311149</c:v>
                </c:pt>
                <c:pt idx="10">
                  <c:v>-0.33575434063311149</c:v>
                </c:pt>
                <c:pt idx="11">
                  <c:v>-0.33575434063311149</c:v>
                </c:pt>
                <c:pt idx="12">
                  <c:v>-0.33575434063311149</c:v>
                </c:pt>
                <c:pt idx="13">
                  <c:v>-0.33575434063311149</c:v>
                </c:pt>
                <c:pt idx="14">
                  <c:v>-0.33575434063311149</c:v>
                </c:pt>
                <c:pt idx="15">
                  <c:v>-0.33575434063311149</c:v>
                </c:pt>
                <c:pt idx="16">
                  <c:v>-0.33575434063311149</c:v>
                </c:pt>
                <c:pt idx="17">
                  <c:v>-0.33575434063311149</c:v>
                </c:pt>
                <c:pt idx="18">
                  <c:v>-0.33575434063311149</c:v>
                </c:pt>
                <c:pt idx="19">
                  <c:v>-0.33575434063311149</c:v>
                </c:pt>
                <c:pt idx="20">
                  <c:v>-0.33575434063311149</c:v>
                </c:pt>
                <c:pt idx="21">
                  <c:v>-0.33575434063311149</c:v>
                </c:pt>
                <c:pt idx="22">
                  <c:v>-0.33575434063311149</c:v>
                </c:pt>
                <c:pt idx="23">
                  <c:v>-0.33575434063311149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24-4528-A53D-C5579A98D7ED}"/>
            </c:ext>
          </c:extLst>
        </c:ser>
        <c:ser>
          <c:idx val="3"/>
          <c:order val="3"/>
          <c:tx>
            <c:strRef>
              <c:f>'ACF- Data With Wessa'!$DY$35</c:f>
              <c:strCache>
                <c:ptCount val="1"/>
                <c:pt idx="0">
                  <c:v>UB BA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Wessa'!$DZ$35:$EW$35</c:f>
              <c:numCache>
                <c:formatCode>General</c:formatCode>
                <c:ptCount val="24"/>
                <c:pt idx="0">
                  <c:v>0.33575434063311149</c:v>
                </c:pt>
                <c:pt idx="1">
                  <c:v>0.33575434063311149</c:v>
                </c:pt>
                <c:pt idx="2">
                  <c:v>0.44123891437576823</c:v>
                </c:pt>
                <c:pt idx="3">
                  <c:v>0.44168073209440828</c:v>
                </c:pt>
                <c:pt idx="4">
                  <c:v>0.45349420514627586</c:v>
                </c:pt>
                <c:pt idx="5">
                  <c:v>0.45511693824534333</c:v>
                </c:pt>
                <c:pt idx="6">
                  <c:v>0.46580182549186949</c:v>
                </c:pt>
                <c:pt idx="7">
                  <c:v>0.48887776544796091</c:v>
                </c:pt>
                <c:pt idx="8">
                  <c:v>0.49339012904820884</c:v>
                </c:pt>
                <c:pt idx="9">
                  <c:v>0.49660066353460852</c:v>
                </c:pt>
                <c:pt idx="10">
                  <c:v>0.50863648325775401</c:v>
                </c:pt>
                <c:pt idx="11">
                  <c:v>0.51556518224422132</c:v>
                </c:pt>
                <c:pt idx="12">
                  <c:v>0.51601715043766461</c:v>
                </c:pt>
                <c:pt idx="13">
                  <c:v>0.52224451132829453</c:v>
                </c:pt>
                <c:pt idx="14">
                  <c:v>0.52293387223050458</c:v>
                </c:pt>
                <c:pt idx="15">
                  <c:v>0.52891618892119641</c:v>
                </c:pt>
                <c:pt idx="16">
                  <c:v>0.55006945949413799</c:v>
                </c:pt>
                <c:pt idx="17">
                  <c:v>0.56789233242206061</c:v>
                </c:pt>
                <c:pt idx="18">
                  <c:v>0.57451288140115631</c:v>
                </c:pt>
                <c:pt idx="19">
                  <c:v>0.57633603925156773</c:v>
                </c:pt>
                <c:pt idx="20">
                  <c:v>0.57733827487570533</c:v>
                </c:pt>
                <c:pt idx="21">
                  <c:v>0.57813831290575213</c:v>
                </c:pt>
                <c:pt idx="22">
                  <c:v>0.57844044386108195</c:v>
                </c:pt>
                <c:pt idx="23">
                  <c:v>0.57849987815869586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24-4528-A53D-C5579A98D7ED}"/>
            </c:ext>
          </c:extLst>
        </c:ser>
        <c:ser>
          <c:idx val="4"/>
          <c:order val="4"/>
          <c:tx>
            <c:strRef>
              <c:f>'ACF- Data With Wessa'!$DY$36</c:f>
              <c:strCache>
                <c:ptCount val="1"/>
                <c:pt idx="0">
                  <c:v>LB BA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'ACF- Data With Wessa'!$DZ$36:$EW$36</c:f>
              <c:numCache>
                <c:formatCode>General</c:formatCode>
                <c:ptCount val="24"/>
                <c:pt idx="0">
                  <c:v>-0.33575434063311149</c:v>
                </c:pt>
                <c:pt idx="1">
                  <c:v>-0.33575434063311149</c:v>
                </c:pt>
                <c:pt idx="2">
                  <c:v>-0.44123891437576823</c:v>
                </c:pt>
                <c:pt idx="3">
                  <c:v>-0.44168073209440828</c:v>
                </c:pt>
                <c:pt idx="4">
                  <c:v>-0.45349420514627586</c:v>
                </c:pt>
                <c:pt idx="5">
                  <c:v>-0.45511693824534333</c:v>
                </c:pt>
                <c:pt idx="6">
                  <c:v>-0.46580182549186949</c:v>
                </c:pt>
                <c:pt idx="7">
                  <c:v>-0.48887776544796091</c:v>
                </c:pt>
                <c:pt idx="8">
                  <c:v>-0.49339012904820884</c:v>
                </c:pt>
                <c:pt idx="9">
                  <c:v>-0.49660066353460852</c:v>
                </c:pt>
                <c:pt idx="10">
                  <c:v>-0.50863648325775401</c:v>
                </c:pt>
                <c:pt idx="11">
                  <c:v>-0.51556518224422132</c:v>
                </c:pt>
                <c:pt idx="12">
                  <c:v>-0.51601715043766461</c:v>
                </c:pt>
                <c:pt idx="13">
                  <c:v>-0.52224451132829453</c:v>
                </c:pt>
                <c:pt idx="14">
                  <c:v>-0.52293387223050458</c:v>
                </c:pt>
                <c:pt idx="15">
                  <c:v>-0.52891618892119641</c:v>
                </c:pt>
                <c:pt idx="16">
                  <c:v>-0.55006945949413799</c:v>
                </c:pt>
                <c:pt idx="17">
                  <c:v>-0.56789233242206061</c:v>
                </c:pt>
                <c:pt idx="18">
                  <c:v>-0.57451288140115631</c:v>
                </c:pt>
                <c:pt idx="19">
                  <c:v>-0.57633603925156773</c:v>
                </c:pt>
                <c:pt idx="20">
                  <c:v>-0.57733827487570533</c:v>
                </c:pt>
                <c:pt idx="21">
                  <c:v>-0.57813831290575213</c:v>
                </c:pt>
                <c:pt idx="22">
                  <c:v>-0.57844044386108195</c:v>
                </c:pt>
                <c:pt idx="23">
                  <c:v>-0.57849987815869586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24-4528-A53D-C5579A98D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1903"/>
        <c:axId val="1411928063"/>
      </c:lineChart>
      <c:catAx>
        <c:axId val="14119319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928063"/>
        <c:crosses val="autoZero"/>
        <c:auto val="1"/>
        <c:lblAlgn val="ctr"/>
        <c:lblOffset val="100"/>
        <c:noMultiLvlLbl val="0"/>
      </c:catAx>
      <c:valAx>
        <c:axId val="141192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93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Between Demand Values and Forecast With Moving Average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Average'!$A$1</c:f>
              <c:strCache>
                <c:ptCount val="1"/>
                <c:pt idx="0">
                  <c:v>Month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'Moving Average'!$A$2:$A$37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09-4A97-8132-B832E4CB70F8}"/>
            </c:ext>
          </c:extLst>
        </c:ser>
        <c:ser>
          <c:idx val="1"/>
          <c:order val="1"/>
          <c:tx>
            <c:strRef>
              <c:f>'Moving Average'!$B$1</c:f>
              <c:strCache>
                <c:ptCount val="1"/>
                <c:pt idx="0">
                  <c:v>Value/ D0d0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'Moving Average'!$B$2:$B$37</c:f>
              <c:numCache>
                <c:formatCode>General</c:formatCode>
                <c:ptCount val="36"/>
                <c:pt idx="0">
                  <c:v>1434</c:v>
                </c:pt>
                <c:pt idx="1">
                  <c:v>1287</c:v>
                </c:pt>
                <c:pt idx="2">
                  <c:v>1436</c:v>
                </c:pt>
                <c:pt idx="3">
                  <c:v>1373</c:v>
                </c:pt>
                <c:pt idx="4">
                  <c:v>1830</c:v>
                </c:pt>
                <c:pt idx="5">
                  <c:v>2301</c:v>
                </c:pt>
                <c:pt idx="6">
                  <c:v>2152</c:v>
                </c:pt>
                <c:pt idx="7">
                  <c:v>1316</c:v>
                </c:pt>
                <c:pt idx="8">
                  <c:v>561</c:v>
                </c:pt>
                <c:pt idx="9">
                  <c:v>539</c:v>
                </c:pt>
                <c:pt idx="10">
                  <c:v>1184</c:v>
                </c:pt>
                <c:pt idx="11">
                  <c:v>2074</c:v>
                </c:pt>
                <c:pt idx="12">
                  <c:v>980</c:v>
                </c:pt>
                <c:pt idx="13">
                  <c:v>772</c:v>
                </c:pt>
                <c:pt idx="14">
                  <c:v>865</c:v>
                </c:pt>
                <c:pt idx="15">
                  <c:v>824</c:v>
                </c:pt>
                <c:pt idx="16">
                  <c:v>1104</c:v>
                </c:pt>
                <c:pt idx="17">
                  <c:v>1410</c:v>
                </c:pt>
                <c:pt idx="18">
                  <c:v>1300</c:v>
                </c:pt>
                <c:pt idx="19">
                  <c:v>783</c:v>
                </c:pt>
                <c:pt idx="20">
                  <c:v>337</c:v>
                </c:pt>
                <c:pt idx="21">
                  <c:v>308</c:v>
                </c:pt>
                <c:pt idx="22">
                  <c:v>695</c:v>
                </c:pt>
                <c:pt idx="23">
                  <c:v>1229</c:v>
                </c:pt>
                <c:pt idx="24">
                  <c:v>744</c:v>
                </c:pt>
                <c:pt idx="25">
                  <c:v>889</c:v>
                </c:pt>
                <c:pt idx="26">
                  <c:v>954</c:v>
                </c:pt>
                <c:pt idx="27">
                  <c:v>862</c:v>
                </c:pt>
                <c:pt idx="28">
                  <c:v>902</c:v>
                </c:pt>
                <c:pt idx="29">
                  <c:v>906</c:v>
                </c:pt>
                <c:pt idx="30">
                  <c:v>890</c:v>
                </c:pt>
                <c:pt idx="31">
                  <c:v>899</c:v>
                </c:pt>
                <c:pt idx="32">
                  <c:v>898</c:v>
                </c:pt>
                <c:pt idx="33">
                  <c:v>896</c:v>
                </c:pt>
                <c:pt idx="34">
                  <c:v>898</c:v>
                </c:pt>
                <c:pt idx="35">
                  <c:v>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09-4A97-8132-B832E4CB70F8}"/>
            </c:ext>
          </c:extLst>
        </c:ser>
        <c:ser>
          <c:idx val="2"/>
          <c:order val="2"/>
          <c:tx>
            <c:strRef>
              <c:f>'Moving Average'!$C$1</c:f>
              <c:strCache>
                <c:ptCount val="1"/>
                <c:pt idx="0">
                  <c:v>F(t)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'Moving Average'!$C$2:$C$37</c:f>
              <c:numCache>
                <c:formatCode>General</c:formatCode>
                <c:ptCount val="36"/>
                <c:pt idx="0">
                  <c:v>1434</c:v>
                </c:pt>
                <c:pt idx="1">
                  <c:v>1287</c:v>
                </c:pt>
                <c:pt idx="2">
                  <c:v>1436</c:v>
                </c:pt>
                <c:pt idx="3">
                  <c:v>1386</c:v>
                </c:pt>
                <c:pt idx="4">
                  <c:v>1365</c:v>
                </c:pt>
                <c:pt idx="5">
                  <c:v>1546</c:v>
                </c:pt>
                <c:pt idx="6">
                  <c:v>1835</c:v>
                </c:pt>
                <c:pt idx="7">
                  <c:v>2094</c:v>
                </c:pt>
                <c:pt idx="8">
                  <c:v>1923</c:v>
                </c:pt>
                <c:pt idx="9">
                  <c:v>1343</c:v>
                </c:pt>
                <c:pt idx="10">
                  <c:v>805</c:v>
                </c:pt>
                <c:pt idx="11">
                  <c:v>761</c:v>
                </c:pt>
                <c:pt idx="12">
                  <c:v>1266</c:v>
                </c:pt>
                <c:pt idx="13">
                  <c:v>1413</c:v>
                </c:pt>
                <c:pt idx="14">
                  <c:v>1275</c:v>
                </c:pt>
                <c:pt idx="15">
                  <c:v>872</c:v>
                </c:pt>
                <c:pt idx="16">
                  <c:v>820</c:v>
                </c:pt>
                <c:pt idx="17">
                  <c:v>931</c:v>
                </c:pt>
                <c:pt idx="18">
                  <c:v>1113</c:v>
                </c:pt>
                <c:pt idx="19">
                  <c:v>1271</c:v>
                </c:pt>
                <c:pt idx="20">
                  <c:v>1164</c:v>
                </c:pt>
                <c:pt idx="21">
                  <c:v>807</c:v>
                </c:pt>
                <c:pt idx="22">
                  <c:v>476</c:v>
                </c:pt>
                <c:pt idx="23">
                  <c:v>447</c:v>
                </c:pt>
                <c:pt idx="24">
                  <c:v>744</c:v>
                </c:pt>
                <c:pt idx="25">
                  <c:v>889</c:v>
                </c:pt>
                <c:pt idx="26">
                  <c:v>954</c:v>
                </c:pt>
                <c:pt idx="27">
                  <c:v>862</c:v>
                </c:pt>
                <c:pt idx="28">
                  <c:v>902</c:v>
                </c:pt>
                <c:pt idx="29">
                  <c:v>906</c:v>
                </c:pt>
                <c:pt idx="30">
                  <c:v>890</c:v>
                </c:pt>
                <c:pt idx="31">
                  <c:v>899</c:v>
                </c:pt>
                <c:pt idx="32">
                  <c:v>898</c:v>
                </c:pt>
                <c:pt idx="33">
                  <c:v>896</c:v>
                </c:pt>
                <c:pt idx="34">
                  <c:v>898</c:v>
                </c:pt>
                <c:pt idx="35">
                  <c:v>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09-4A97-8132-B832E4CB7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919887"/>
        <c:axId val="1588922767"/>
      </c:lineChart>
      <c:catAx>
        <c:axId val="1588919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922767"/>
        <c:crosses val="autoZero"/>
        <c:auto val="1"/>
        <c:lblAlgn val="ctr"/>
        <c:lblOffset val="100"/>
        <c:noMultiLvlLbl val="0"/>
      </c:catAx>
      <c:valAx>
        <c:axId val="158892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91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Weighted Moving Average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'Weighted Moving Average'!$A$1</c:f>
              <c:strCache>
                <c:ptCount val="1"/>
                <c:pt idx="0">
                  <c:v>Month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'Weighted Moving Average'!$A$2:$A$37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5B-40E2-9839-3AA855B652E2}"/>
            </c:ext>
          </c:extLst>
        </c:ser>
        <c:ser>
          <c:idx val="1"/>
          <c:order val="1"/>
          <c:tx>
            <c:strRef>
              <c:f>'Weighted Moving Average'!$B$1</c:f>
              <c:strCache>
                <c:ptCount val="1"/>
                <c:pt idx="0">
                  <c:v>Value/ D0d0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'Weighted Moving Average'!$B$2:$B$37</c:f>
              <c:numCache>
                <c:formatCode>General</c:formatCode>
                <c:ptCount val="36"/>
                <c:pt idx="0">
                  <c:v>1434</c:v>
                </c:pt>
                <c:pt idx="1">
                  <c:v>1287</c:v>
                </c:pt>
                <c:pt idx="2">
                  <c:v>1436</c:v>
                </c:pt>
                <c:pt idx="3">
                  <c:v>1373</c:v>
                </c:pt>
                <c:pt idx="4">
                  <c:v>1830</c:v>
                </c:pt>
                <c:pt idx="5">
                  <c:v>2301</c:v>
                </c:pt>
                <c:pt idx="6">
                  <c:v>2152</c:v>
                </c:pt>
                <c:pt idx="7">
                  <c:v>1316</c:v>
                </c:pt>
                <c:pt idx="8">
                  <c:v>561</c:v>
                </c:pt>
                <c:pt idx="9">
                  <c:v>539</c:v>
                </c:pt>
                <c:pt idx="10">
                  <c:v>1184</c:v>
                </c:pt>
                <c:pt idx="11">
                  <c:v>2074</c:v>
                </c:pt>
                <c:pt idx="12">
                  <c:v>980</c:v>
                </c:pt>
                <c:pt idx="13">
                  <c:v>772</c:v>
                </c:pt>
                <c:pt idx="14">
                  <c:v>865</c:v>
                </c:pt>
                <c:pt idx="15">
                  <c:v>824</c:v>
                </c:pt>
                <c:pt idx="16">
                  <c:v>1104</c:v>
                </c:pt>
                <c:pt idx="17">
                  <c:v>1410</c:v>
                </c:pt>
                <c:pt idx="18">
                  <c:v>1300</c:v>
                </c:pt>
                <c:pt idx="19">
                  <c:v>783</c:v>
                </c:pt>
                <c:pt idx="20">
                  <c:v>337</c:v>
                </c:pt>
                <c:pt idx="21">
                  <c:v>308</c:v>
                </c:pt>
                <c:pt idx="22">
                  <c:v>695</c:v>
                </c:pt>
                <c:pt idx="23">
                  <c:v>1229</c:v>
                </c:pt>
                <c:pt idx="24">
                  <c:v>1134</c:v>
                </c:pt>
                <c:pt idx="25">
                  <c:v>1145</c:v>
                </c:pt>
                <c:pt idx="26">
                  <c:v>1144</c:v>
                </c:pt>
                <c:pt idx="27">
                  <c:v>1144</c:v>
                </c:pt>
                <c:pt idx="28">
                  <c:v>1144</c:v>
                </c:pt>
                <c:pt idx="29">
                  <c:v>1144</c:v>
                </c:pt>
                <c:pt idx="30">
                  <c:v>1144</c:v>
                </c:pt>
                <c:pt idx="31">
                  <c:v>1144</c:v>
                </c:pt>
                <c:pt idx="32">
                  <c:v>1144</c:v>
                </c:pt>
                <c:pt idx="33">
                  <c:v>1144</c:v>
                </c:pt>
                <c:pt idx="34">
                  <c:v>1144</c:v>
                </c:pt>
                <c:pt idx="35">
                  <c:v>1144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5B-40E2-9839-3AA855B652E2}"/>
            </c:ext>
          </c:extLst>
        </c:ser>
        <c:ser>
          <c:idx val="2"/>
          <c:order val="2"/>
          <c:tx>
            <c:strRef>
              <c:f>'Weighted Moving Average'!$C$1</c:f>
              <c:strCache>
                <c:ptCount val="1"/>
                <c:pt idx="0">
                  <c:v>F(t)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'Weighted Moving Average'!$C$2:$C$37</c:f>
              <c:numCache>
                <c:formatCode>General</c:formatCode>
                <c:ptCount val="36"/>
                <c:pt idx="0">
                  <c:v>1434</c:v>
                </c:pt>
                <c:pt idx="1">
                  <c:v>1287</c:v>
                </c:pt>
                <c:pt idx="2">
                  <c:v>1436</c:v>
                </c:pt>
                <c:pt idx="3">
                  <c:v>1412</c:v>
                </c:pt>
                <c:pt idx="4">
                  <c:v>1382</c:v>
                </c:pt>
                <c:pt idx="5">
                  <c:v>1753</c:v>
                </c:pt>
                <c:pt idx="6">
                  <c:v>2216</c:v>
                </c:pt>
                <c:pt idx="7">
                  <c:v>2173</c:v>
                </c:pt>
                <c:pt idx="8">
                  <c:v>1460</c:v>
                </c:pt>
                <c:pt idx="9">
                  <c:v>698</c:v>
                </c:pt>
                <c:pt idx="10">
                  <c:v>550</c:v>
                </c:pt>
                <c:pt idx="11">
                  <c:v>1075</c:v>
                </c:pt>
                <c:pt idx="12">
                  <c:v>1916</c:v>
                </c:pt>
                <c:pt idx="13">
                  <c:v>1157</c:v>
                </c:pt>
                <c:pt idx="14">
                  <c:v>818</c:v>
                </c:pt>
                <c:pt idx="15">
                  <c:v>851</c:v>
                </c:pt>
                <c:pt idx="16">
                  <c:v>830</c:v>
                </c:pt>
                <c:pt idx="17">
                  <c:v>1057</c:v>
                </c:pt>
                <c:pt idx="18">
                  <c:v>1355</c:v>
                </c:pt>
                <c:pt idx="19">
                  <c:v>1316</c:v>
                </c:pt>
                <c:pt idx="20">
                  <c:v>872</c:v>
                </c:pt>
                <c:pt idx="21">
                  <c:v>418</c:v>
                </c:pt>
                <c:pt idx="22">
                  <c:v>317</c:v>
                </c:pt>
                <c:pt idx="23">
                  <c:v>630</c:v>
                </c:pt>
                <c:pt idx="24">
                  <c:v>1134</c:v>
                </c:pt>
                <c:pt idx="25">
                  <c:v>1145</c:v>
                </c:pt>
                <c:pt idx="26">
                  <c:v>1144</c:v>
                </c:pt>
                <c:pt idx="27">
                  <c:v>1144</c:v>
                </c:pt>
                <c:pt idx="28">
                  <c:v>1144</c:v>
                </c:pt>
                <c:pt idx="29">
                  <c:v>1144</c:v>
                </c:pt>
                <c:pt idx="30">
                  <c:v>1144</c:v>
                </c:pt>
                <c:pt idx="31">
                  <c:v>1144</c:v>
                </c:pt>
                <c:pt idx="32">
                  <c:v>1144</c:v>
                </c:pt>
                <c:pt idx="33">
                  <c:v>1144</c:v>
                </c:pt>
                <c:pt idx="34">
                  <c:v>1144</c:v>
                </c:pt>
                <c:pt idx="35">
                  <c:v>1144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5B-40E2-9839-3AA855B65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42528"/>
        <c:axId val="66141568"/>
      </c:lineChart>
      <c:catAx>
        <c:axId val="66142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41568"/>
        <c:crosses val="autoZero"/>
        <c:auto val="1"/>
        <c:lblAlgn val="ctr"/>
        <c:lblOffset val="100"/>
        <c:noMultiLvlLbl val="0"/>
      </c:catAx>
      <c:valAx>
        <c:axId val="6614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4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Forecast WIth 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linear regression'!$A$1</c:f>
              <c:strCache>
                <c:ptCount val="1"/>
                <c:pt idx="0">
                  <c:v>Month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 linear regression'!$A$2:$A$37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9B-4E38-85E1-379BAB59D94A}"/>
            </c:ext>
          </c:extLst>
        </c:ser>
        <c:ser>
          <c:idx val="1"/>
          <c:order val="1"/>
          <c:tx>
            <c:strRef>
              <c:f>' linear regression'!$B$1</c:f>
              <c:strCache>
                <c:ptCount val="1"/>
                <c:pt idx="0">
                  <c:v>Value/ D0d0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 linear regression'!$B$2:$B$37</c:f>
              <c:numCache>
                <c:formatCode>General</c:formatCode>
                <c:ptCount val="36"/>
                <c:pt idx="0">
                  <c:v>1434</c:v>
                </c:pt>
                <c:pt idx="1">
                  <c:v>1287</c:v>
                </c:pt>
                <c:pt idx="2">
                  <c:v>1436</c:v>
                </c:pt>
                <c:pt idx="3">
                  <c:v>1373</c:v>
                </c:pt>
                <c:pt idx="4">
                  <c:v>1830</c:v>
                </c:pt>
                <c:pt idx="5">
                  <c:v>2301</c:v>
                </c:pt>
                <c:pt idx="6">
                  <c:v>2152</c:v>
                </c:pt>
                <c:pt idx="7">
                  <c:v>1316</c:v>
                </c:pt>
                <c:pt idx="8">
                  <c:v>561</c:v>
                </c:pt>
                <c:pt idx="9">
                  <c:v>539</c:v>
                </c:pt>
                <c:pt idx="10">
                  <c:v>1184</c:v>
                </c:pt>
                <c:pt idx="11">
                  <c:v>2074</c:v>
                </c:pt>
                <c:pt idx="12">
                  <c:v>980</c:v>
                </c:pt>
                <c:pt idx="13">
                  <c:v>772</c:v>
                </c:pt>
                <c:pt idx="14">
                  <c:v>865</c:v>
                </c:pt>
                <c:pt idx="15">
                  <c:v>824</c:v>
                </c:pt>
                <c:pt idx="16">
                  <c:v>1104</c:v>
                </c:pt>
                <c:pt idx="17">
                  <c:v>1410</c:v>
                </c:pt>
                <c:pt idx="18">
                  <c:v>1300</c:v>
                </c:pt>
                <c:pt idx="19">
                  <c:v>783</c:v>
                </c:pt>
                <c:pt idx="20">
                  <c:v>337</c:v>
                </c:pt>
                <c:pt idx="21">
                  <c:v>308</c:v>
                </c:pt>
                <c:pt idx="22">
                  <c:v>695</c:v>
                </c:pt>
                <c:pt idx="23">
                  <c:v>1229</c:v>
                </c:pt>
                <c:pt idx="24">
                  <c:v>661</c:v>
                </c:pt>
                <c:pt idx="25">
                  <c:v>620</c:v>
                </c:pt>
                <c:pt idx="26">
                  <c:v>579</c:v>
                </c:pt>
                <c:pt idx="27">
                  <c:v>538</c:v>
                </c:pt>
                <c:pt idx="28">
                  <c:v>497</c:v>
                </c:pt>
                <c:pt idx="29">
                  <c:v>457</c:v>
                </c:pt>
                <c:pt idx="30">
                  <c:v>416</c:v>
                </c:pt>
                <c:pt idx="31">
                  <c:v>375</c:v>
                </c:pt>
                <c:pt idx="32">
                  <c:v>334</c:v>
                </c:pt>
                <c:pt idx="33">
                  <c:v>293</c:v>
                </c:pt>
                <c:pt idx="34">
                  <c:v>253</c:v>
                </c:pt>
                <c:pt idx="35">
                  <c:v>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9B-4E38-85E1-379BAB59D94A}"/>
            </c:ext>
          </c:extLst>
        </c:ser>
        <c:ser>
          <c:idx val="2"/>
          <c:order val="2"/>
          <c:tx>
            <c:strRef>
              <c:f>' linear regression'!$C$1</c:f>
              <c:strCache>
                <c:ptCount val="1"/>
                <c:pt idx="0">
                  <c:v>F(t)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 linear regression'!$C$2:$C$37</c:f>
              <c:numCache>
                <c:formatCode>General</c:formatCode>
                <c:ptCount val="36"/>
                <c:pt idx="0">
                  <c:v>1640</c:v>
                </c:pt>
                <c:pt idx="1">
                  <c:v>1599</c:v>
                </c:pt>
                <c:pt idx="2">
                  <c:v>1558</c:v>
                </c:pt>
                <c:pt idx="3">
                  <c:v>1517</c:v>
                </c:pt>
                <c:pt idx="4">
                  <c:v>1477</c:v>
                </c:pt>
                <c:pt idx="5">
                  <c:v>1436</c:v>
                </c:pt>
                <c:pt idx="6">
                  <c:v>1395</c:v>
                </c:pt>
                <c:pt idx="7">
                  <c:v>1354</c:v>
                </c:pt>
                <c:pt idx="8">
                  <c:v>1313</c:v>
                </c:pt>
                <c:pt idx="9">
                  <c:v>1273</c:v>
                </c:pt>
                <c:pt idx="10">
                  <c:v>1232</c:v>
                </c:pt>
                <c:pt idx="11">
                  <c:v>1191</c:v>
                </c:pt>
                <c:pt idx="12">
                  <c:v>1150</c:v>
                </c:pt>
                <c:pt idx="13">
                  <c:v>1109</c:v>
                </c:pt>
                <c:pt idx="14">
                  <c:v>1069</c:v>
                </c:pt>
                <c:pt idx="15">
                  <c:v>1028</c:v>
                </c:pt>
                <c:pt idx="16">
                  <c:v>987</c:v>
                </c:pt>
                <c:pt idx="17">
                  <c:v>946</c:v>
                </c:pt>
                <c:pt idx="18">
                  <c:v>905</c:v>
                </c:pt>
                <c:pt idx="19">
                  <c:v>865</c:v>
                </c:pt>
                <c:pt idx="20">
                  <c:v>824</c:v>
                </c:pt>
                <c:pt idx="21">
                  <c:v>783</c:v>
                </c:pt>
                <c:pt idx="22">
                  <c:v>742</c:v>
                </c:pt>
                <c:pt idx="23">
                  <c:v>701</c:v>
                </c:pt>
                <c:pt idx="24">
                  <c:v>661</c:v>
                </c:pt>
                <c:pt idx="25">
                  <c:v>620</c:v>
                </c:pt>
                <c:pt idx="26">
                  <c:v>579</c:v>
                </c:pt>
                <c:pt idx="27">
                  <c:v>538</c:v>
                </c:pt>
                <c:pt idx="28">
                  <c:v>497</c:v>
                </c:pt>
                <c:pt idx="29">
                  <c:v>457</c:v>
                </c:pt>
                <c:pt idx="30">
                  <c:v>416</c:v>
                </c:pt>
                <c:pt idx="31">
                  <c:v>375</c:v>
                </c:pt>
                <c:pt idx="32">
                  <c:v>334</c:v>
                </c:pt>
                <c:pt idx="33">
                  <c:v>293</c:v>
                </c:pt>
                <c:pt idx="34">
                  <c:v>253</c:v>
                </c:pt>
                <c:pt idx="35">
                  <c:v>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9B-4E38-85E1-379BAB59D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30928"/>
        <c:axId val="186631888"/>
      </c:lineChart>
      <c:catAx>
        <c:axId val="186630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31888"/>
        <c:crosses val="autoZero"/>
        <c:auto val="1"/>
        <c:lblAlgn val="ctr"/>
        <c:lblOffset val="100"/>
        <c:noMultiLvlLbl val="0"/>
      </c:catAx>
      <c:valAx>
        <c:axId val="18663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3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HOLT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HOLT!$A$1</c:f>
              <c:strCache>
                <c:ptCount val="1"/>
                <c:pt idx="0">
                  <c:v>Month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HOLT!$A$2:$A$37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30-4235-959B-A211FA9A6717}"/>
            </c:ext>
          </c:extLst>
        </c:ser>
        <c:ser>
          <c:idx val="1"/>
          <c:order val="1"/>
          <c:tx>
            <c:strRef>
              <c:f>HOLT!$B$1</c:f>
              <c:strCache>
                <c:ptCount val="1"/>
                <c:pt idx="0">
                  <c:v>Value/ D0d0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HOLT!$B$2:$B$37</c:f>
              <c:numCache>
                <c:formatCode>General</c:formatCode>
                <c:ptCount val="36"/>
                <c:pt idx="0">
                  <c:v>1434</c:v>
                </c:pt>
                <c:pt idx="1">
                  <c:v>1287</c:v>
                </c:pt>
                <c:pt idx="2">
                  <c:v>1436</c:v>
                </c:pt>
                <c:pt idx="3">
                  <c:v>1373</c:v>
                </c:pt>
                <c:pt idx="4">
                  <c:v>1830</c:v>
                </c:pt>
                <c:pt idx="5">
                  <c:v>2301</c:v>
                </c:pt>
                <c:pt idx="6">
                  <c:v>2152</c:v>
                </c:pt>
                <c:pt idx="7">
                  <c:v>1316</c:v>
                </c:pt>
                <c:pt idx="8">
                  <c:v>561</c:v>
                </c:pt>
                <c:pt idx="9">
                  <c:v>539</c:v>
                </c:pt>
                <c:pt idx="10">
                  <c:v>1184</c:v>
                </c:pt>
                <c:pt idx="11">
                  <c:v>2074</c:v>
                </c:pt>
                <c:pt idx="12">
                  <c:v>980</c:v>
                </c:pt>
                <c:pt idx="13">
                  <c:v>772</c:v>
                </c:pt>
                <c:pt idx="14">
                  <c:v>865</c:v>
                </c:pt>
                <c:pt idx="15">
                  <c:v>824</c:v>
                </c:pt>
                <c:pt idx="16">
                  <c:v>1104</c:v>
                </c:pt>
                <c:pt idx="17">
                  <c:v>1410</c:v>
                </c:pt>
                <c:pt idx="18">
                  <c:v>1300</c:v>
                </c:pt>
                <c:pt idx="19">
                  <c:v>783</c:v>
                </c:pt>
                <c:pt idx="20">
                  <c:v>337</c:v>
                </c:pt>
                <c:pt idx="21">
                  <c:v>308</c:v>
                </c:pt>
                <c:pt idx="22">
                  <c:v>695</c:v>
                </c:pt>
                <c:pt idx="23">
                  <c:v>1229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30-4235-959B-A211FA9A6717}"/>
            </c:ext>
          </c:extLst>
        </c:ser>
        <c:ser>
          <c:idx val="2"/>
          <c:order val="2"/>
          <c:tx>
            <c:strRef>
              <c:f>HOLT!$E$1</c:f>
              <c:strCache>
                <c:ptCount val="1"/>
                <c:pt idx="0">
                  <c:v>F(t)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HOLT!$E$2:$E$37</c:f>
              <c:numCache>
                <c:formatCode>General</c:formatCode>
                <c:ptCount val="36"/>
                <c:pt idx="0">
                  <c:v>1434</c:v>
                </c:pt>
                <c:pt idx="1">
                  <c:v>1287</c:v>
                </c:pt>
                <c:pt idx="2">
                  <c:v>1140</c:v>
                </c:pt>
                <c:pt idx="3">
                  <c:v>1296</c:v>
                </c:pt>
                <c:pt idx="4">
                  <c:v>1234</c:v>
                </c:pt>
                <c:pt idx="5">
                  <c:v>1705</c:v>
                </c:pt>
                <c:pt idx="6">
                  <c:v>2189</c:v>
                </c:pt>
                <c:pt idx="7">
                  <c:v>2040</c:v>
                </c:pt>
                <c:pt idx="8">
                  <c:v>1187</c:v>
                </c:pt>
                <c:pt idx="9">
                  <c:v>418</c:v>
                </c:pt>
                <c:pt idx="10">
                  <c:v>399</c:v>
                </c:pt>
                <c:pt idx="11">
                  <c:v>1062</c:v>
                </c:pt>
                <c:pt idx="12">
                  <c:v>1974</c:v>
                </c:pt>
                <c:pt idx="13">
                  <c:v>858</c:v>
                </c:pt>
                <c:pt idx="14">
                  <c:v>648</c:v>
                </c:pt>
                <c:pt idx="15">
                  <c:v>746</c:v>
                </c:pt>
                <c:pt idx="16">
                  <c:v>707</c:v>
                </c:pt>
                <c:pt idx="17">
                  <c:v>996</c:v>
                </c:pt>
                <c:pt idx="18">
                  <c:v>1311</c:v>
                </c:pt>
                <c:pt idx="19">
                  <c:v>1201</c:v>
                </c:pt>
                <c:pt idx="20">
                  <c:v>674</c:v>
                </c:pt>
                <c:pt idx="21">
                  <c:v>221</c:v>
                </c:pt>
                <c:pt idx="22">
                  <c:v>194</c:v>
                </c:pt>
                <c:pt idx="23">
                  <c:v>592</c:v>
                </c:pt>
                <c:pt idx="24">
                  <c:v>1141</c:v>
                </c:pt>
                <c:pt idx="25">
                  <c:v>1052</c:v>
                </c:pt>
                <c:pt idx="26">
                  <c:v>964</c:v>
                </c:pt>
                <c:pt idx="27">
                  <c:v>875</c:v>
                </c:pt>
                <c:pt idx="28">
                  <c:v>787</c:v>
                </c:pt>
                <c:pt idx="29">
                  <c:v>698</c:v>
                </c:pt>
                <c:pt idx="30">
                  <c:v>610</c:v>
                </c:pt>
                <c:pt idx="31">
                  <c:v>521</c:v>
                </c:pt>
                <c:pt idx="32">
                  <c:v>433</c:v>
                </c:pt>
                <c:pt idx="33">
                  <c:v>344</c:v>
                </c:pt>
                <c:pt idx="34">
                  <c:v>256</c:v>
                </c:pt>
                <c:pt idx="35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30-4235-959B-A211FA9A6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816256"/>
        <c:axId val="215820576"/>
      </c:lineChart>
      <c:catAx>
        <c:axId val="215816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20576"/>
        <c:crosses val="autoZero"/>
        <c:auto val="1"/>
        <c:lblAlgn val="ctr"/>
        <c:lblOffset val="100"/>
        <c:noMultiLvlLbl val="0"/>
      </c:catAx>
      <c:valAx>
        <c:axId val="21582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1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Comparison of all the soft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'Combining All the Soft Models'!$B$1</c:f>
              <c:strCache>
                <c:ptCount val="1"/>
                <c:pt idx="0">
                  <c:v>Y(T)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'Combining All the Soft Models'!$B$2:$B$37</c:f>
              <c:numCache>
                <c:formatCode>General</c:formatCode>
                <c:ptCount val="36"/>
                <c:pt idx="0">
                  <c:v>1434</c:v>
                </c:pt>
                <c:pt idx="1">
                  <c:v>1287</c:v>
                </c:pt>
                <c:pt idx="2">
                  <c:v>1436</c:v>
                </c:pt>
                <c:pt idx="3">
                  <c:v>1373</c:v>
                </c:pt>
                <c:pt idx="4">
                  <c:v>1830</c:v>
                </c:pt>
                <c:pt idx="5">
                  <c:v>2301</c:v>
                </c:pt>
                <c:pt idx="6">
                  <c:v>2152</c:v>
                </c:pt>
                <c:pt idx="7">
                  <c:v>1316</c:v>
                </c:pt>
                <c:pt idx="8">
                  <c:v>561</c:v>
                </c:pt>
                <c:pt idx="9">
                  <c:v>539</c:v>
                </c:pt>
                <c:pt idx="10">
                  <c:v>1184</c:v>
                </c:pt>
                <c:pt idx="11">
                  <c:v>2074</c:v>
                </c:pt>
                <c:pt idx="12">
                  <c:v>980</c:v>
                </c:pt>
                <c:pt idx="13">
                  <c:v>772</c:v>
                </c:pt>
                <c:pt idx="14">
                  <c:v>865</c:v>
                </c:pt>
                <c:pt idx="15">
                  <c:v>824</c:v>
                </c:pt>
                <c:pt idx="16">
                  <c:v>1104</c:v>
                </c:pt>
                <c:pt idx="17">
                  <c:v>1410</c:v>
                </c:pt>
                <c:pt idx="18">
                  <c:v>1300</c:v>
                </c:pt>
                <c:pt idx="19">
                  <c:v>783</c:v>
                </c:pt>
                <c:pt idx="20">
                  <c:v>337</c:v>
                </c:pt>
                <c:pt idx="21">
                  <c:v>308</c:v>
                </c:pt>
                <c:pt idx="22">
                  <c:v>695</c:v>
                </c:pt>
                <c:pt idx="23">
                  <c:v>1229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3A-4B0A-A942-C1350949EB2B}"/>
            </c:ext>
          </c:extLst>
        </c:ser>
        <c:ser>
          <c:idx val="1"/>
          <c:order val="1"/>
          <c:tx>
            <c:strRef>
              <c:f>'Combining All the Soft Models'!$C$1</c:f>
              <c:strCache>
                <c:ptCount val="1"/>
                <c:pt idx="0">
                  <c:v>Moving Average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'Combining All the Soft Models'!$C$2:$C$37</c:f>
              <c:numCache>
                <c:formatCode>General</c:formatCode>
                <c:ptCount val="36"/>
                <c:pt idx="0">
                  <c:v>1434</c:v>
                </c:pt>
                <c:pt idx="1">
                  <c:v>1287</c:v>
                </c:pt>
                <c:pt idx="2">
                  <c:v>1436</c:v>
                </c:pt>
                <c:pt idx="3">
                  <c:v>1386</c:v>
                </c:pt>
                <c:pt idx="4">
                  <c:v>1365</c:v>
                </c:pt>
                <c:pt idx="5">
                  <c:v>1546</c:v>
                </c:pt>
                <c:pt idx="6">
                  <c:v>1835</c:v>
                </c:pt>
                <c:pt idx="7">
                  <c:v>2094</c:v>
                </c:pt>
                <c:pt idx="8">
                  <c:v>1923</c:v>
                </c:pt>
                <c:pt idx="9">
                  <c:v>1343</c:v>
                </c:pt>
                <c:pt idx="10">
                  <c:v>805</c:v>
                </c:pt>
                <c:pt idx="11">
                  <c:v>761</c:v>
                </c:pt>
                <c:pt idx="12">
                  <c:v>1266</c:v>
                </c:pt>
                <c:pt idx="13">
                  <c:v>1413</c:v>
                </c:pt>
                <c:pt idx="14">
                  <c:v>1275</c:v>
                </c:pt>
                <c:pt idx="15">
                  <c:v>872</c:v>
                </c:pt>
                <c:pt idx="16">
                  <c:v>820</c:v>
                </c:pt>
                <c:pt idx="17">
                  <c:v>931</c:v>
                </c:pt>
                <c:pt idx="18">
                  <c:v>1113</c:v>
                </c:pt>
                <c:pt idx="19">
                  <c:v>1271</c:v>
                </c:pt>
                <c:pt idx="20">
                  <c:v>1164</c:v>
                </c:pt>
                <c:pt idx="21">
                  <c:v>807</c:v>
                </c:pt>
                <c:pt idx="22">
                  <c:v>476</c:v>
                </c:pt>
                <c:pt idx="23">
                  <c:v>447</c:v>
                </c:pt>
                <c:pt idx="24">
                  <c:v>744</c:v>
                </c:pt>
                <c:pt idx="25">
                  <c:v>889</c:v>
                </c:pt>
                <c:pt idx="26">
                  <c:v>954</c:v>
                </c:pt>
                <c:pt idx="27">
                  <c:v>862</c:v>
                </c:pt>
                <c:pt idx="28">
                  <c:v>902</c:v>
                </c:pt>
                <c:pt idx="29">
                  <c:v>906</c:v>
                </c:pt>
                <c:pt idx="30">
                  <c:v>890</c:v>
                </c:pt>
                <c:pt idx="31">
                  <c:v>899</c:v>
                </c:pt>
                <c:pt idx="32">
                  <c:v>898</c:v>
                </c:pt>
                <c:pt idx="33">
                  <c:v>896</c:v>
                </c:pt>
                <c:pt idx="34">
                  <c:v>898</c:v>
                </c:pt>
                <c:pt idx="35">
                  <c:v>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3A-4B0A-A942-C1350949EB2B}"/>
            </c:ext>
          </c:extLst>
        </c:ser>
        <c:ser>
          <c:idx val="2"/>
          <c:order val="2"/>
          <c:tx>
            <c:strRef>
              <c:f>'Combining All the Soft Models'!$D$1</c:f>
              <c:strCache>
                <c:ptCount val="1"/>
                <c:pt idx="0">
                  <c:v>Weighted Moving Average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'Combining All the Soft Models'!$D$2:$D$37</c:f>
              <c:numCache>
                <c:formatCode>General</c:formatCode>
                <c:ptCount val="36"/>
                <c:pt idx="0">
                  <c:v>1434</c:v>
                </c:pt>
                <c:pt idx="1">
                  <c:v>1287</c:v>
                </c:pt>
                <c:pt idx="2">
                  <c:v>1436</c:v>
                </c:pt>
                <c:pt idx="3">
                  <c:v>1412</c:v>
                </c:pt>
                <c:pt idx="4">
                  <c:v>1382</c:v>
                </c:pt>
                <c:pt idx="5">
                  <c:v>1753</c:v>
                </c:pt>
                <c:pt idx="6">
                  <c:v>2216</c:v>
                </c:pt>
                <c:pt idx="7">
                  <c:v>2173</c:v>
                </c:pt>
                <c:pt idx="8">
                  <c:v>1460</c:v>
                </c:pt>
                <c:pt idx="9">
                  <c:v>698</c:v>
                </c:pt>
                <c:pt idx="10">
                  <c:v>550</c:v>
                </c:pt>
                <c:pt idx="11">
                  <c:v>1075</c:v>
                </c:pt>
                <c:pt idx="12">
                  <c:v>1916</c:v>
                </c:pt>
                <c:pt idx="13">
                  <c:v>1157</c:v>
                </c:pt>
                <c:pt idx="14">
                  <c:v>818</c:v>
                </c:pt>
                <c:pt idx="15">
                  <c:v>851</c:v>
                </c:pt>
                <c:pt idx="16">
                  <c:v>830</c:v>
                </c:pt>
                <c:pt idx="17">
                  <c:v>1057</c:v>
                </c:pt>
                <c:pt idx="18">
                  <c:v>1355</c:v>
                </c:pt>
                <c:pt idx="19">
                  <c:v>1316</c:v>
                </c:pt>
                <c:pt idx="20">
                  <c:v>872</c:v>
                </c:pt>
                <c:pt idx="21">
                  <c:v>418</c:v>
                </c:pt>
                <c:pt idx="22">
                  <c:v>317</c:v>
                </c:pt>
                <c:pt idx="23">
                  <c:v>630</c:v>
                </c:pt>
                <c:pt idx="24">
                  <c:v>1134</c:v>
                </c:pt>
                <c:pt idx="25">
                  <c:v>1145</c:v>
                </c:pt>
                <c:pt idx="26">
                  <c:v>1144</c:v>
                </c:pt>
                <c:pt idx="27">
                  <c:v>1144</c:v>
                </c:pt>
                <c:pt idx="28">
                  <c:v>1144</c:v>
                </c:pt>
                <c:pt idx="29">
                  <c:v>1144</c:v>
                </c:pt>
                <c:pt idx="30">
                  <c:v>1144</c:v>
                </c:pt>
                <c:pt idx="31">
                  <c:v>1144</c:v>
                </c:pt>
                <c:pt idx="32">
                  <c:v>1144</c:v>
                </c:pt>
                <c:pt idx="33">
                  <c:v>1144</c:v>
                </c:pt>
                <c:pt idx="34">
                  <c:v>1144</c:v>
                </c:pt>
                <c:pt idx="35">
                  <c:v>1144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3A-4B0A-A942-C1350949EB2B}"/>
            </c:ext>
          </c:extLst>
        </c:ser>
        <c:ser>
          <c:idx val="3"/>
          <c:order val="3"/>
          <c:tx>
            <c:strRef>
              <c:f>'Combining All the Soft Models'!$E$1</c:f>
              <c:strCache>
                <c:ptCount val="1"/>
                <c:pt idx="0">
                  <c:v>Linear Regression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'Combining All the Soft Models'!$E$2:$E$37</c:f>
              <c:numCache>
                <c:formatCode>General</c:formatCode>
                <c:ptCount val="36"/>
                <c:pt idx="0">
                  <c:v>1640</c:v>
                </c:pt>
                <c:pt idx="1">
                  <c:v>1599</c:v>
                </c:pt>
                <c:pt idx="2">
                  <c:v>1558</c:v>
                </c:pt>
                <c:pt idx="3">
                  <c:v>1517</c:v>
                </c:pt>
                <c:pt idx="4">
                  <c:v>1477</c:v>
                </c:pt>
                <c:pt idx="5">
                  <c:v>1436</c:v>
                </c:pt>
                <c:pt idx="6">
                  <c:v>1395</c:v>
                </c:pt>
                <c:pt idx="7">
                  <c:v>1354</c:v>
                </c:pt>
                <c:pt idx="8">
                  <c:v>1313</c:v>
                </c:pt>
                <c:pt idx="9">
                  <c:v>1273</c:v>
                </c:pt>
                <c:pt idx="10">
                  <c:v>1232</c:v>
                </c:pt>
                <c:pt idx="11">
                  <c:v>1191</c:v>
                </c:pt>
                <c:pt idx="12">
                  <c:v>1150</c:v>
                </c:pt>
                <c:pt idx="13">
                  <c:v>1109</c:v>
                </c:pt>
                <c:pt idx="14">
                  <c:v>1069</c:v>
                </c:pt>
                <c:pt idx="15">
                  <c:v>1028</c:v>
                </c:pt>
                <c:pt idx="16">
                  <c:v>987</c:v>
                </c:pt>
                <c:pt idx="17">
                  <c:v>946</c:v>
                </c:pt>
                <c:pt idx="18">
                  <c:v>905</c:v>
                </c:pt>
                <c:pt idx="19">
                  <c:v>865</c:v>
                </c:pt>
                <c:pt idx="20">
                  <c:v>824</c:v>
                </c:pt>
                <c:pt idx="21">
                  <c:v>783</c:v>
                </c:pt>
                <c:pt idx="22">
                  <c:v>742</c:v>
                </c:pt>
                <c:pt idx="23">
                  <c:v>701</c:v>
                </c:pt>
                <c:pt idx="24">
                  <c:v>661</c:v>
                </c:pt>
                <c:pt idx="25">
                  <c:v>620</c:v>
                </c:pt>
                <c:pt idx="26">
                  <c:v>579</c:v>
                </c:pt>
                <c:pt idx="27">
                  <c:v>538</c:v>
                </c:pt>
                <c:pt idx="28">
                  <c:v>497</c:v>
                </c:pt>
                <c:pt idx="29">
                  <c:v>457</c:v>
                </c:pt>
                <c:pt idx="30">
                  <c:v>416</c:v>
                </c:pt>
                <c:pt idx="31">
                  <c:v>375</c:v>
                </c:pt>
                <c:pt idx="32">
                  <c:v>334</c:v>
                </c:pt>
                <c:pt idx="33">
                  <c:v>293</c:v>
                </c:pt>
                <c:pt idx="34">
                  <c:v>253</c:v>
                </c:pt>
                <c:pt idx="35">
                  <c:v>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3A-4B0A-A942-C1350949EB2B}"/>
            </c:ext>
          </c:extLst>
        </c:ser>
        <c:ser>
          <c:idx val="4"/>
          <c:order val="4"/>
          <c:tx>
            <c:strRef>
              <c:f>'Combining All the Soft Models'!$F$1</c:f>
              <c:strCache>
                <c:ptCount val="1"/>
                <c:pt idx="0">
                  <c:v>HOLT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'Combining All the Soft Models'!$F$2:$F$37</c:f>
              <c:numCache>
                <c:formatCode>General</c:formatCode>
                <c:ptCount val="36"/>
                <c:pt idx="0">
                  <c:v>1434</c:v>
                </c:pt>
                <c:pt idx="1">
                  <c:v>1287</c:v>
                </c:pt>
                <c:pt idx="2">
                  <c:v>1140</c:v>
                </c:pt>
                <c:pt idx="3">
                  <c:v>1296</c:v>
                </c:pt>
                <c:pt idx="4">
                  <c:v>1234</c:v>
                </c:pt>
                <c:pt idx="5">
                  <c:v>1705</c:v>
                </c:pt>
                <c:pt idx="6">
                  <c:v>2189</c:v>
                </c:pt>
                <c:pt idx="7">
                  <c:v>2040</c:v>
                </c:pt>
                <c:pt idx="8">
                  <c:v>1187</c:v>
                </c:pt>
                <c:pt idx="9">
                  <c:v>418</c:v>
                </c:pt>
                <c:pt idx="10">
                  <c:v>399</c:v>
                </c:pt>
                <c:pt idx="11">
                  <c:v>1062</c:v>
                </c:pt>
                <c:pt idx="12">
                  <c:v>1974</c:v>
                </c:pt>
                <c:pt idx="13">
                  <c:v>858</c:v>
                </c:pt>
                <c:pt idx="14">
                  <c:v>648</c:v>
                </c:pt>
                <c:pt idx="15">
                  <c:v>746</c:v>
                </c:pt>
                <c:pt idx="16">
                  <c:v>707</c:v>
                </c:pt>
                <c:pt idx="17">
                  <c:v>996</c:v>
                </c:pt>
                <c:pt idx="18">
                  <c:v>1311</c:v>
                </c:pt>
                <c:pt idx="19">
                  <c:v>1201</c:v>
                </c:pt>
                <c:pt idx="20">
                  <c:v>674</c:v>
                </c:pt>
                <c:pt idx="21">
                  <c:v>221</c:v>
                </c:pt>
                <c:pt idx="22">
                  <c:v>194</c:v>
                </c:pt>
                <c:pt idx="23">
                  <c:v>592</c:v>
                </c:pt>
                <c:pt idx="24">
                  <c:v>1141</c:v>
                </c:pt>
                <c:pt idx="25">
                  <c:v>1052</c:v>
                </c:pt>
                <c:pt idx="26">
                  <c:v>964</c:v>
                </c:pt>
                <c:pt idx="27">
                  <c:v>875</c:v>
                </c:pt>
                <c:pt idx="28">
                  <c:v>787</c:v>
                </c:pt>
                <c:pt idx="29">
                  <c:v>698</c:v>
                </c:pt>
                <c:pt idx="30">
                  <c:v>610</c:v>
                </c:pt>
                <c:pt idx="31">
                  <c:v>521</c:v>
                </c:pt>
                <c:pt idx="32">
                  <c:v>433</c:v>
                </c:pt>
                <c:pt idx="33">
                  <c:v>344</c:v>
                </c:pt>
                <c:pt idx="34">
                  <c:v>256</c:v>
                </c:pt>
                <c:pt idx="35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3A-4B0A-A942-C1350949E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198880"/>
        <c:axId val="714196000"/>
      </c:lineChart>
      <c:catAx>
        <c:axId val="714198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196000"/>
        <c:crosses val="autoZero"/>
        <c:auto val="1"/>
        <c:lblAlgn val="ctr"/>
        <c:lblOffset val="100"/>
        <c:noMultiLvlLbl val="0"/>
      </c:catAx>
      <c:valAx>
        <c:axId val="71419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19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Arima (1,0,1)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'Arima (1,0,1)'!$A$1</c:f>
              <c:strCache>
                <c:ptCount val="1"/>
                <c:pt idx="0">
                  <c:v>Month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'Arima (1,0,1)'!$A$2:$A$37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ED-4F31-819B-8632E8B9ED7A}"/>
            </c:ext>
          </c:extLst>
        </c:ser>
        <c:ser>
          <c:idx val="1"/>
          <c:order val="1"/>
          <c:tx>
            <c:strRef>
              <c:f>'Arima (1,0,1)'!$B$1</c:f>
              <c:strCache>
                <c:ptCount val="1"/>
                <c:pt idx="0">
                  <c:v>Y(T)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'Arima (1,0,1)'!$B$2:$B$37</c:f>
              <c:numCache>
                <c:formatCode>General</c:formatCode>
                <c:ptCount val="36"/>
                <c:pt idx="0">
                  <c:v>1434</c:v>
                </c:pt>
                <c:pt idx="1">
                  <c:v>1287</c:v>
                </c:pt>
                <c:pt idx="2">
                  <c:v>1436</c:v>
                </c:pt>
                <c:pt idx="3">
                  <c:v>1373</c:v>
                </c:pt>
                <c:pt idx="4">
                  <c:v>1830</c:v>
                </c:pt>
                <c:pt idx="5">
                  <c:v>2301</c:v>
                </c:pt>
                <c:pt idx="6">
                  <c:v>2152</c:v>
                </c:pt>
                <c:pt idx="7">
                  <c:v>1316</c:v>
                </c:pt>
                <c:pt idx="8">
                  <c:v>561</c:v>
                </c:pt>
                <c:pt idx="9">
                  <c:v>539</c:v>
                </c:pt>
                <c:pt idx="10">
                  <c:v>1184</c:v>
                </c:pt>
                <c:pt idx="11">
                  <c:v>2074</c:v>
                </c:pt>
                <c:pt idx="12">
                  <c:v>980</c:v>
                </c:pt>
                <c:pt idx="13">
                  <c:v>772</c:v>
                </c:pt>
                <c:pt idx="14">
                  <c:v>865</c:v>
                </c:pt>
                <c:pt idx="15">
                  <c:v>824</c:v>
                </c:pt>
                <c:pt idx="16">
                  <c:v>1104</c:v>
                </c:pt>
                <c:pt idx="17">
                  <c:v>1410</c:v>
                </c:pt>
                <c:pt idx="18">
                  <c:v>1300</c:v>
                </c:pt>
                <c:pt idx="19">
                  <c:v>783</c:v>
                </c:pt>
                <c:pt idx="20">
                  <c:v>337</c:v>
                </c:pt>
                <c:pt idx="21">
                  <c:v>308</c:v>
                </c:pt>
                <c:pt idx="22">
                  <c:v>695</c:v>
                </c:pt>
                <c:pt idx="23">
                  <c:v>1229</c:v>
                </c:pt>
                <c:pt idx="24">
                  <c:v>1279</c:v>
                </c:pt>
                <c:pt idx="25">
                  <c:v>1113</c:v>
                </c:pt>
                <c:pt idx="26">
                  <c:v>969</c:v>
                </c:pt>
                <c:pt idx="27">
                  <c:v>843</c:v>
                </c:pt>
                <c:pt idx="28">
                  <c:v>734</c:v>
                </c:pt>
                <c:pt idx="29">
                  <c:v>639</c:v>
                </c:pt>
                <c:pt idx="30">
                  <c:v>556</c:v>
                </c:pt>
                <c:pt idx="31">
                  <c:v>484</c:v>
                </c:pt>
                <c:pt idx="32">
                  <c:v>421</c:v>
                </c:pt>
                <c:pt idx="33">
                  <c:v>366</c:v>
                </c:pt>
                <c:pt idx="34">
                  <c:v>319</c:v>
                </c:pt>
                <c:pt idx="3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ED-4F31-819B-8632E8B9ED7A}"/>
            </c:ext>
          </c:extLst>
        </c:ser>
        <c:ser>
          <c:idx val="2"/>
          <c:order val="2"/>
          <c:tx>
            <c:strRef>
              <c:f>'Arima (1,0,1)'!$C$1</c:f>
              <c:strCache>
                <c:ptCount val="1"/>
                <c:pt idx="0">
                  <c:v>F(t)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'Arima (1,0,1)'!$C$2:$C$37</c:f>
              <c:numCache>
                <c:formatCode>General</c:formatCode>
                <c:ptCount val="36"/>
                <c:pt idx="0">
                  <c:v>1434</c:v>
                </c:pt>
                <c:pt idx="1">
                  <c:v>1248</c:v>
                </c:pt>
                <c:pt idx="2">
                  <c:v>1139</c:v>
                </c:pt>
                <c:pt idx="3">
                  <c:v>1389</c:v>
                </c:pt>
                <c:pt idx="4">
                  <c:v>1188</c:v>
                </c:pt>
                <c:pt idx="5">
                  <c:v>1893</c:v>
                </c:pt>
                <c:pt idx="6">
                  <c:v>2193</c:v>
                </c:pt>
                <c:pt idx="7">
                  <c:v>1854</c:v>
                </c:pt>
                <c:pt idx="8">
                  <c:v>894</c:v>
                </c:pt>
                <c:pt idx="9">
                  <c:v>333</c:v>
                </c:pt>
                <c:pt idx="10">
                  <c:v>565</c:v>
                </c:pt>
                <c:pt idx="11">
                  <c:v>1320</c:v>
                </c:pt>
                <c:pt idx="12">
                  <c:v>2157</c:v>
                </c:pt>
                <c:pt idx="13">
                  <c:v>304</c:v>
                </c:pt>
                <c:pt idx="14">
                  <c:v>891</c:v>
                </c:pt>
                <c:pt idx="15">
                  <c:v>741</c:v>
                </c:pt>
                <c:pt idx="16">
                  <c:v>756</c:v>
                </c:pt>
                <c:pt idx="17">
                  <c:v>1123</c:v>
                </c:pt>
                <c:pt idx="18">
                  <c:v>1361</c:v>
                </c:pt>
                <c:pt idx="19">
                  <c:v>1103</c:v>
                </c:pt>
                <c:pt idx="20">
                  <c:v>532</c:v>
                </c:pt>
                <c:pt idx="21">
                  <c:v>202</c:v>
                </c:pt>
                <c:pt idx="22">
                  <c:v>318</c:v>
                </c:pt>
                <c:pt idx="23">
                  <c:v>781</c:v>
                </c:pt>
                <c:pt idx="24">
                  <c:v>1279</c:v>
                </c:pt>
                <c:pt idx="25">
                  <c:v>1113</c:v>
                </c:pt>
                <c:pt idx="26">
                  <c:v>969</c:v>
                </c:pt>
                <c:pt idx="27">
                  <c:v>843</c:v>
                </c:pt>
                <c:pt idx="28">
                  <c:v>734</c:v>
                </c:pt>
                <c:pt idx="29">
                  <c:v>639</c:v>
                </c:pt>
                <c:pt idx="30">
                  <c:v>556</c:v>
                </c:pt>
                <c:pt idx="31">
                  <c:v>484</c:v>
                </c:pt>
                <c:pt idx="32">
                  <c:v>421</c:v>
                </c:pt>
                <c:pt idx="33">
                  <c:v>366</c:v>
                </c:pt>
                <c:pt idx="34">
                  <c:v>319</c:v>
                </c:pt>
                <c:pt idx="3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ED-4F31-819B-8632E8B9E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4238544"/>
        <c:axId val="824260144"/>
      </c:lineChart>
      <c:catAx>
        <c:axId val="824238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260144"/>
        <c:crosses val="autoZero"/>
        <c:auto val="1"/>
        <c:lblAlgn val="ctr"/>
        <c:lblOffset val="100"/>
        <c:noMultiLvlLbl val="0"/>
      </c:catAx>
      <c:valAx>
        <c:axId val="82426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23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Arima(1,1,1)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'Arima(1,1,1)'!$A$1</c:f>
              <c:strCache>
                <c:ptCount val="1"/>
                <c:pt idx="0">
                  <c:v>Month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'Arima(1,1,1)'!$A$2:$A$37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D2-4F75-B503-7516A8E82556}"/>
            </c:ext>
          </c:extLst>
        </c:ser>
        <c:ser>
          <c:idx val="1"/>
          <c:order val="1"/>
          <c:tx>
            <c:strRef>
              <c:f>'Arima(1,1,1)'!$B$1</c:f>
              <c:strCache>
                <c:ptCount val="1"/>
                <c:pt idx="0">
                  <c:v>Y(T)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'Arima(1,1,1)'!$B$2:$B$37</c:f>
              <c:numCache>
                <c:formatCode>General</c:formatCode>
                <c:ptCount val="36"/>
                <c:pt idx="0">
                  <c:v>1434</c:v>
                </c:pt>
                <c:pt idx="1">
                  <c:v>1287</c:v>
                </c:pt>
                <c:pt idx="2">
                  <c:v>1436</c:v>
                </c:pt>
                <c:pt idx="3">
                  <c:v>1373</c:v>
                </c:pt>
                <c:pt idx="4">
                  <c:v>1830</c:v>
                </c:pt>
                <c:pt idx="5">
                  <c:v>2301</c:v>
                </c:pt>
                <c:pt idx="6">
                  <c:v>2152</c:v>
                </c:pt>
                <c:pt idx="7">
                  <c:v>1316</c:v>
                </c:pt>
                <c:pt idx="8">
                  <c:v>561</c:v>
                </c:pt>
                <c:pt idx="9">
                  <c:v>539</c:v>
                </c:pt>
                <c:pt idx="10">
                  <c:v>1184</c:v>
                </c:pt>
                <c:pt idx="11">
                  <c:v>2074</c:v>
                </c:pt>
                <c:pt idx="12">
                  <c:v>980</c:v>
                </c:pt>
                <c:pt idx="13">
                  <c:v>772</c:v>
                </c:pt>
                <c:pt idx="14">
                  <c:v>865</c:v>
                </c:pt>
                <c:pt idx="15">
                  <c:v>824</c:v>
                </c:pt>
                <c:pt idx="16">
                  <c:v>1104</c:v>
                </c:pt>
                <c:pt idx="17">
                  <c:v>1410</c:v>
                </c:pt>
                <c:pt idx="18">
                  <c:v>1300</c:v>
                </c:pt>
                <c:pt idx="19">
                  <c:v>783</c:v>
                </c:pt>
                <c:pt idx="20">
                  <c:v>337</c:v>
                </c:pt>
                <c:pt idx="21">
                  <c:v>308</c:v>
                </c:pt>
                <c:pt idx="22">
                  <c:v>695</c:v>
                </c:pt>
                <c:pt idx="23">
                  <c:v>1229</c:v>
                </c:pt>
                <c:pt idx="24">
                  <c:v>1355</c:v>
                </c:pt>
                <c:pt idx="25">
                  <c:v>1323</c:v>
                </c:pt>
                <c:pt idx="26">
                  <c:v>1331</c:v>
                </c:pt>
                <c:pt idx="27">
                  <c:v>1329</c:v>
                </c:pt>
                <c:pt idx="28">
                  <c:v>1330</c:v>
                </c:pt>
                <c:pt idx="29">
                  <c:v>1330</c:v>
                </c:pt>
                <c:pt idx="30">
                  <c:v>1330</c:v>
                </c:pt>
                <c:pt idx="31">
                  <c:v>1330</c:v>
                </c:pt>
                <c:pt idx="32">
                  <c:v>1330</c:v>
                </c:pt>
                <c:pt idx="33">
                  <c:v>1330</c:v>
                </c:pt>
                <c:pt idx="34">
                  <c:v>1330</c:v>
                </c:pt>
                <c:pt idx="35">
                  <c:v>1330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D2-4F75-B503-7516A8E82556}"/>
            </c:ext>
          </c:extLst>
        </c:ser>
        <c:ser>
          <c:idx val="2"/>
          <c:order val="2"/>
          <c:tx>
            <c:strRef>
              <c:f>'Arima(1,1,1)'!$C$1</c:f>
              <c:strCache>
                <c:ptCount val="1"/>
                <c:pt idx="0">
                  <c:v>F(t)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'Arima(1,1,1)'!$C$2:$C$37</c:f>
              <c:numCache>
                <c:formatCode>General</c:formatCode>
                <c:ptCount val="36"/>
                <c:pt idx="0">
                  <c:v>1434</c:v>
                </c:pt>
                <c:pt idx="1">
                  <c:v>1287</c:v>
                </c:pt>
                <c:pt idx="2">
                  <c:v>1325</c:v>
                </c:pt>
                <c:pt idx="3">
                  <c:v>1468</c:v>
                </c:pt>
                <c:pt idx="4">
                  <c:v>1329</c:v>
                </c:pt>
                <c:pt idx="5">
                  <c:v>2031</c:v>
                </c:pt>
                <c:pt idx="6">
                  <c:v>2352</c:v>
                </c:pt>
                <c:pt idx="7">
                  <c:v>2063</c:v>
                </c:pt>
                <c:pt idx="8">
                  <c:v>1055</c:v>
                </c:pt>
                <c:pt idx="9">
                  <c:v>440</c:v>
                </c:pt>
                <c:pt idx="10">
                  <c:v>607</c:v>
                </c:pt>
                <c:pt idx="11">
                  <c:v>1386</c:v>
                </c:pt>
                <c:pt idx="12">
                  <c:v>2283</c:v>
                </c:pt>
                <c:pt idx="13">
                  <c:v>432</c:v>
                </c:pt>
                <c:pt idx="14">
                  <c:v>1041</c:v>
                </c:pt>
                <c:pt idx="15">
                  <c:v>730</c:v>
                </c:pt>
                <c:pt idx="16">
                  <c:v>894</c:v>
                </c:pt>
                <c:pt idx="17">
                  <c:v>1166</c:v>
                </c:pt>
                <c:pt idx="18">
                  <c:v>1487</c:v>
                </c:pt>
                <c:pt idx="19">
                  <c:v>1209</c:v>
                </c:pt>
                <c:pt idx="20">
                  <c:v>645</c:v>
                </c:pt>
                <c:pt idx="21">
                  <c:v>255</c:v>
                </c:pt>
                <c:pt idx="22">
                  <c:v>349</c:v>
                </c:pt>
                <c:pt idx="23">
                  <c:v>816</c:v>
                </c:pt>
                <c:pt idx="24">
                  <c:v>1355</c:v>
                </c:pt>
                <c:pt idx="25">
                  <c:v>1323</c:v>
                </c:pt>
                <c:pt idx="26">
                  <c:v>1331</c:v>
                </c:pt>
                <c:pt idx="27">
                  <c:v>1329</c:v>
                </c:pt>
                <c:pt idx="28">
                  <c:v>1330</c:v>
                </c:pt>
                <c:pt idx="29">
                  <c:v>1330</c:v>
                </c:pt>
                <c:pt idx="30">
                  <c:v>1330</c:v>
                </c:pt>
                <c:pt idx="31">
                  <c:v>1330</c:v>
                </c:pt>
                <c:pt idx="32">
                  <c:v>1330</c:v>
                </c:pt>
                <c:pt idx="33">
                  <c:v>1330</c:v>
                </c:pt>
                <c:pt idx="34">
                  <c:v>1330</c:v>
                </c:pt>
                <c:pt idx="35">
                  <c:v>1330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D2-4F75-B503-7516A8E82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4252464"/>
        <c:axId val="824264464"/>
      </c:lineChart>
      <c:catAx>
        <c:axId val="824252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264464"/>
        <c:crosses val="autoZero"/>
        <c:auto val="1"/>
        <c:lblAlgn val="ctr"/>
        <c:lblOffset val="100"/>
        <c:noMultiLvlLbl val="0"/>
      </c:catAx>
      <c:valAx>
        <c:axId val="82426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25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Arima(2,2,1)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'Arima(2,2,1)'!$A$1</c:f>
              <c:strCache>
                <c:ptCount val="1"/>
                <c:pt idx="0">
                  <c:v>Month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'Arima(2,2,1)'!$A$2:$A$37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9-4896-B721-4FCDE8B862AE}"/>
            </c:ext>
          </c:extLst>
        </c:ser>
        <c:ser>
          <c:idx val="1"/>
          <c:order val="1"/>
          <c:tx>
            <c:strRef>
              <c:f>'Arima(2,2,1)'!$B$1</c:f>
              <c:strCache>
                <c:ptCount val="1"/>
                <c:pt idx="0">
                  <c:v>Y(T)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'Arima(2,2,1)'!$B$2:$B$37</c:f>
              <c:numCache>
                <c:formatCode>General</c:formatCode>
                <c:ptCount val="36"/>
                <c:pt idx="0">
                  <c:v>1434</c:v>
                </c:pt>
                <c:pt idx="1">
                  <c:v>1287</c:v>
                </c:pt>
                <c:pt idx="2">
                  <c:v>1436</c:v>
                </c:pt>
                <c:pt idx="3">
                  <c:v>1373</c:v>
                </c:pt>
                <c:pt idx="4">
                  <c:v>1830</c:v>
                </c:pt>
                <c:pt idx="5">
                  <c:v>2301</c:v>
                </c:pt>
                <c:pt idx="6">
                  <c:v>2152</c:v>
                </c:pt>
                <c:pt idx="7">
                  <c:v>1316</c:v>
                </c:pt>
                <c:pt idx="8">
                  <c:v>561</c:v>
                </c:pt>
                <c:pt idx="9">
                  <c:v>539</c:v>
                </c:pt>
                <c:pt idx="10">
                  <c:v>1184</c:v>
                </c:pt>
                <c:pt idx="11">
                  <c:v>2074</c:v>
                </c:pt>
                <c:pt idx="12">
                  <c:v>980</c:v>
                </c:pt>
                <c:pt idx="13">
                  <c:v>772</c:v>
                </c:pt>
                <c:pt idx="14">
                  <c:v>865</c:v>
                </c:pt>
                <c:pt idx="15">
                  <c:v>824</c:v>
                </c:pt>
                <c:pt idx="16">
                  <c:v>1104</c:v>
                </c:pt>
                <c:pt idx="17">
                  <c:v>1410</c:v>
                </c:pt>
                <c:pt idx="18">
                  <c:v>1300</c:v>
                </c:pt>
                <c:pt idx="19">
                  <c:v>783</c:v>
                </c:pt>
                <c:pt idx="20">
                  <c:v>337</c:v>
                </c:pt>
                <c:pt idx="21">
                  <c:v>308</c:v>
                </c:pt>
                <c:pt idx="22">
                  <c:v>695</c:v>
                </c:pt>
                <c:pt idx="23">
                  <c:v>1229</c:v>
                </c:pt>
                <c:pt idx="24">
                  <c:v>699</c:v>
                </c:pt>
                <c:pt idx="25">
                  <c:v>165</c:v>
                </c:pt>
                <c:pt idx="26">
                  <c:v>695</c:v>
                </c:pt>
                <c:pt idx="27">
                  <c:v>1229</c:v>
                </c:pt>
                <c:pt idx="28">
                  <c:v>699</c:v>
                </c:pt>
                <c:pt idx="29">
                  <c:v>165</c:v>
                </c:pt>
                <c:pt idx="30">
                  <c:v>695</c:v>
                </c:pt>
                <c:pt idx="31">
                  <c:v>1229</c:v>
                </c:pt>
                <c:pt idx="32">
                  <c:v>699</c:v>
                </c:pt>
                <c:pt idx="33">
                  <c:v>165</c:v>
                </c:pt>
                <c:pt idx="34">
                  <c:v>695</c:v>
                </c:pt>
                <c:pt idx="35">
                  <c:v>1229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E9-4896-B721-4FCDE8B862AE}"/>
            </c:ext>
          </c:extLst>
        </c:ser>
        <c:ser>
          <c:idx val="2"/>
          <c:order val="2"/>
          <c:tx>
            <c:strRef>
              <c:f>'Arima(2,2,1)'!$C$1</c:f>
              <c:strCache>
                <c:ptCount val="1"/>
                <c:pt idx="0">
                  <c:v>F(T)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'Arima(2,2,1)'!$C$2:$C$37</c:f>
              <c:numCache>
                <c:formatCode>General</c:formatCode>
                <c:ptCount val="36"/>
                <c:pt idx="0">
                  <c:v>1434</c:v>
                </c:pt>
                <c:pt idx="1">
                  <c:v>1287</c:v>
                </c:pt>
                <c:pt idx="2">
                  <c:v>1436</c:v>
                </c:pt>
                <c:pt idx="3">
                  <c:v>1373</c:v>
                </c:pt>
                <c:pt idx="4">
                  <c:v>1224</c:v>
                </c:pt>
                <c:pt idx="5">
                  <c:v>1635</c:v>
                </c:pt>
                <c:pt idx="6">
                  <c:v>1561</c:v>
                </c:pt>
                <c:pt idx="7">
                  <c:v>1430</c:v>
                </c:pt>
                <c:pt idx="8">
                  <c:v>1514</c:v>
                </c:pt>
                <c:pt idx="9">
                  <c:v>1802</c:v>
                </c:pt>
                <c:pt idx="10">
                  <c:v>1831</c:v>
                </c:pt>
                <c:pt idx="11">
                  <c:v>1481</c:v>
                </c:pt>
                <c:pt idx="12">
                  <c:v>1177</c:v>
                </c:pt>
                <c:pt idx="13">
                  <c:v>174</c:v>
                </c:pt>
                <c:pt idx="14">
                  <c:v>1612</c:v>
                </c:pt>
                <c:pt idx="15">
                  <c:v>1391</c:v>
                </c:pt>
                <c:pt idx="16">
                  <c:v>972</c:v>
                </c:pt>
                <c:pt idx="17">
                  <c:v>1089</c:v>
                </c:pt>
                <c:pt idx="18">
                  <c:v>993</c:v>
                </c:pt>
                <c:pt idx="19">
                  <c:v>863</c:v>
                </c:pt>
                <c:pt idx="20">
                  <c:v>927</c:v>
                </c:pt>
                <c:pt idx="21">
                  <c:v>1105</c:v>
                </c:pt>
                <c:pt idx="22">
                  <c:v>1093</c:v>
                </c:pt>
                <c:pt idx="23">
                  <c:v>893</c:v>
                </c:pt>
                <c:pt idx="24">
                  <c:v>699</c:v>
                </c:pt>
                <c:pt idx="25">
                  <c:v>165</c:v>
                </c:pt>
                <c:pt idx="26">
                  <c:v>695</c:v>
                </c:pt>
                <c:pt idx="27">
                  <c:v>1229</c:v>
                </c:pt>
                <c:pt idx="28">
                  <c:v>699</c:v>
                </c:pt>
                <c:pt idx="29">
                  <c:v>165</c:v>
                </c:pt>
                <c:pt idx="30">
                  <c:v>695</c:v>
                </c:pt>
                <c:pt idx="31">
                  <c:v>1229</c:v>
                </c:pt>
                <c:pt idx="32">
                  <c:v>699</c:v>
                </c:pt>
                <c:pt idx="33">
                  <c:v>165</c:v>
                </c:pt>
                <c:pt idx="34">
                  <c:v>695</c:v>
                </c:pt>
                <c:pt idx="35">
                  <c:v>1229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E9-4896-B721-4FCDE8B86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640783"/>
        <c:axId val="676639823"/>
      </c:lineChart>
      <c:catAx>
        <c:axId val="676640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39823"/>
        <c:crosses val="autoZero"/>
        <c:auto val="1"/>
        <c:lblAlgn val="ctr"/>
        <c:lblOffset val="100"/>
        <c:noMultiLvlLbl val="0"/>
      </c:catAx>
      <c:valAx>
        <c:axId val="67663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4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R(t) inventory with backlog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'With Backlog'!$D$1</c:f>
              <c:strCache>
                <c:ptCount val="1"/>
                <c:pt idx="0">
                  <c:v>R(t) inventory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'With Backlog'!$A$2:$A$730</c:f>
              <c:numCache>
                <c:formatCode>m/d/yyyy</c:formatCode>
                <c:ptCount val="729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  <c:pt idx="365">
                  <c:v>44562</c:v>
                </c:pt>
                <c:pt idx="366">
                  <c:v>44563</c:v>
                </c:pt>
                <c:pt idx="367">
                  <c:v>44564</c:v>
                </c:pt>
                <c:pt idx="368">
                  <c:v>44565</c:v>
                </c:pt>
                <c:pt idx="369">
                  <c:v>44566</c:v>
                </c:pt>
                <c:pt idx="370">
                  <c:v>44567</c:v>
                </c:pt>
                <c:pt idx="371">
                  <c:v>44568</c:v>
                </c:pt>
                <c:pt idx="372">
                  <c:v>44569</c:v>
                </c:pt>
                <c:pt idx="373">
                  <c:v>44570</c:v>
                </c:pt>
                <c:pt idx="374">
                  <c:v>44571</c:v>
                </c:pt>
                <c:pt idx="375">
                  <c:v>44572</c:v>
                </c:pt>
                <c:pt idx="376">
                  <c:v>44573</c:v>
                </c:pt>
                <c:pt idx="377">
                  <c:v>44574</c:v>
                </c:pt>
                <c:pt idx="378">
                  <c:v>44575</c:v>
                </c:pt>
                <c:pt idx="379">
                  <c:v>44576</c:v>
                </c:pt>
                <c:pt idx="380">
                  <c:v>44577</c:v>
                </c:pt>
                <c:pt idx="381">
                  <c:v>44578</c:v>
                </c:pt>
                <c:pt idx="382">
                  <c:v>44579</c:v>
                </c:pt>
                <c:pt idx="383">
                  <c:v>44580</c:v>
                </c:pt>
                <c:pt idx="384">
                  <c:v>44581</c:v>
                </c:pt>
                <c:pt idx="385">
                  <c:v>44582</c:v>
                </c:pt>
                <c:pt idx="386">
                  <c:v>44583</c:v>
                </c:pt>
                <c:pt idx="387">
                  <c:v>44584</c:v>
                </c:pt>
                <c:pt idx="388">
                  <c:v>44585</c:v>
                </c:pt>
                <c:pt idx="389">
                  <c:v>44586</c:v>
                </c:pt>
                <c:pt idx="390">
                  <c:v>44587</c:v>
                </c:pt>
                <c:pt idx="391">
                  <c:v>44588</c:v>
                </c:pt>
                <c:pt idx="392">
                  <c:v>44589</c:v>
                </c:pt>
                <c:pt idx="393">
                  <c:v>44590</c:v>
                </c:pt>
                <c:pt idx="394">
                  <c:v>44591</c:v>
                </c:pt>
                <c:pt idx="395">
                  <c:v>44592</c:v>
                </c:pt>
                <c:pt idx="396">
                  <c:v>44593</c:v>
                </c:pt>
                <c:pt idx="397">
                  <c:v>44594</c:v>
                </c:pt>
                <c:pt idx="398">
                  <c:v>44595</c:v>
                </c:pt>
                <c:pt idx="399">
                  <c:v>44596</c:v>
                </c:pt>
                <c:pt idx="400">
                  <c:v>44597</c:v>
                </c:pt>
                <c:pt idx="401">
                  <c:v>44598</c:v>
                </c:pt>
                <c:pt idx="402">
                  <c:v>44599</c:v>
                </c:pt>
                <c:pt idx="403">
                  <c:v>44600</c:v>
                </c:pt>
                <c:pt idx="404">
                  <c:v>44601</c:v>
                </c:pt>
                <c:pt idx="405">
                  <c:v>44602</c:v>
                </c:pt>
                <c:pt idx="406">
                  <c:v>44603</c:v>
                </c:pt>
                <c:pt idx="407">
                  <c:v>44604</c:v>
                </c:pt>
                <c:pt idx="408">
                  <c:v>44605</c:v>
                </c:pt>
                <c:pt idx="409">
                  <c:v>44606</c:v>
                </c:pt>
                <c:pt idx="410">
                  <c:v>44607</c:v>
                </c:pt>
                <c:pt idx="411">
                  <c:v>44608</c:v>
                </c:pt>
                <c:pt idx="412">
                  <c:v>44609</c:v>
                </c:pt>
                <c:pt idx="413">
                  <c:v>44610</c:v>
                </c:pt>
                <c:pt idx="414">
                  <c:v>44611</c:v>
                </c:pt>
                <c:pt idx="415">
                  <c:v>44612</c:v>
                </c:pt>
                <c:pt idx="416">
                  <c:v>44613</c:v>
                </c:pt>
                <c:pt idx="417">
                  <c:v>44614</c:v>
                </c:pt>
                <c:pt idx="418">
                  <c:v>44615</c:v>
                </c:pt>
                <c:pt idx="419">
                  <c:v>44616</c:v>
                </c:pt>
                <c:pt idx="420">
                  <c:v>44617</c:v>
                </c:pt>
                <c:pt idx="421">
                  <c:v>44618</c:v>
                </c:pt>
                <c:pt idx="422">
                  <c:v>44619</c:v>
                </c:pt>
                <c:pt idx="423">
                  <c:v>44620</c:v>
                </c:pt>
                <c:pt idx="424">
                  <c:v>44621</c:v>
                </c:pt>
                <c:pt idx="425">
                  <c:v>44622</c:v>
                </c:pt>
                <c:pt idx="426">
                  <c:v>44623</c:v>
                </c:pt>
                <c:pt idx="427">
                  <c:v>44624</c:v>
                </c:pt>
                <c:pt idx="428">
                  <c:v>44625</c:v>
                </c:pt>
                <c:pt idx="429">
                  <c:v>44626</c:v>
                </c:pt>
                <c:pt idx="430">
                  <c:v>44627</c:v>
                </c:pt>
                <c:pt idx="431">
                  <c:v>44628</c:v>
                </c:pt>
                <c:pt idx="432">
                  <c:v>44629</c:v>
                </c:pt>
                <c:pt idx="433">
                  <c:v>44630</c:v>
                </c:pt>
                <c:pt idx="434">
                  <c:v>44631</c:v>
                </c:pt>
                <c:pt idx="435">
                  <c:v>44632</c:v>
                </c:pt>
                <c:pt idx="436">
                  <c:v>44633</c:v>
                </c:pt>
                <c:pt idx="437">
                  <c:v>44634</c:v>
                </c:pt>
                <c:pt idx="438">
                  <c:v>44635</c:v>
                </c:pt>
                <c:pt idx="439">
                  <c:v>44636</c:v>
                </c:pt>
                <c:pt idx="440">
                  <c:v>44637</c:v>
                </c:pt>
                <c:pt idx="441">
                  <c:v>44638</c:v>
                </c:pt>
                <c:pt idx="442">
                  <c:v>44639</c:v>
                </c:pt>
                <c:pt idx="443">
                  <c:v>44640</c:v>
                </c:pt>
                <c:pt idx="444">
                  <c:v>44641</c:v>
                </c:pt>
                <c:pt idx="445">
                  <c:v>44642</c:v>
                </c:pt>
                <c:pt idx="446">
                  <c:v>44643</c:v>
                </c:pt>
                <c:pt idx="447">
                  <c:v>44644</c:v>
                </c:pt>
                <c:pt idx="448">
                  <c:v>44645</c:v>
                </c:pt>
                <c:pt idx="449">
                  <c:v>44646</c:v>
                </c:pt>
                <c:pt idx="450">
                  <c:v>44647</c:v>
                </c:pt>
                <c:pt idx="451">
                  <c:v>44648</c:v>
                </c:pt>
                <c:pt idx="452">
                  <c:v>44649</c:v>
                </c:pt>
                <c:pt idx="453">
                  <c:v>44650</c:v>
                </c:pt>
                <c:pt idx="454">
                  <c:v>44651</c:v>
                </c:pt>
                <c:pt idx="455">
                  <c:v>44652</c:v>
                </c:pt>
                <c:pt idx="456">
                  <c:v>44653</c:v>
                </c:pt>
                <c:pt idx="457">
                  <c:v>44654</c:v>
                </c:pt>
                <c:pt idx="458">
                  <c:v>44655</c:v>
                </c:pt>
                <c:pt idx="459">
                  <c:v>44656</c:v>
                </c:pt>
                <c:pt idx="460">
                  <c:v>44657</c:v>
                </c:pt>
                <c:pt idx="461">
                  <c:v>44658</c:v>
                </c:pt>
                <c:pt idx="462">
                  <c:v>44659</c:v>
                </c:pt>
                <c:pt idx="463">
                  <c:v>44660</c:v>
                </c:pt>
                <c:pt idx="464">
                  <c:v>44661</c:v>
                </c:pt>
                <c:pt idx="465">
                  <c:v>44662</c:v>
                </c:pt>
                <c:pt idx="466">
                  <c:v>44663</c:v>
                </c:pt>
                <c:pt idx="467">
                  <c:v>44664</c:v>
                </c:pt>
                <c:pt idx="468">
                  <c:v>44665</c:v>
                </c:pt>
                <c:pt idx="469">
                  <c:v>44666</c:v>
                </c:pt>
                <c:pt idx="470">
                  <c:v>44667</c:v>
                </c:pt>
                <c:pt idx="471">
                  <c:v>44668</c:v>
                </c:pt>
                <c:pt idx="472">
                  <c:v>44669</c:v>
                </c:pt>
                <c:pt idx="473">
                  <c:v>44670</c:v>
                </c:pt>
                <c:pt idx="474">
                  <c:v>44671</c:v>
                </c:pt>
                <c:pt idx="475">
                  <c:v>44672</c:v>
                </c:pt>
                <c:pt idx="476">
                  <c:v>44673</c:v>
                </c:pt>
                <c:pt idx="477">
                  <c:v>44674</c:v>
                </c:pt>
                <c:pt idx="478">
                  <c:v>44675</c:v>
                </c:pt>
                <c:pt idx="479">
                  <c:v>44676</c:v>
                </c:pt>
                <c:pt idx="480">
                  <c:v>44677</c:v>
                </c:pt>
                <c:pt idx="481">
                  <c:v>44678</c:v>
                </c:pt>
                <c:pt idx="482">
                  <c:v>44679</c:v>
                </c:pt>
                <c:pt idx="483">
                  <c:v>44680</c:v>
                </c:pt>
                <c:pt idx="484">
                  <c:v>44681</c:v>
                </c:pt>
                <c:pt idx="485">
                  <c:v>44682</c:v>
                </c:pt>
                <c:pt idx="486">
                  <c:v>44683</c:v>
                </c:pt>
                <c:pt idx="487">
                  <c:v>44684</c:v>
                </c:pt>
                <c:pt idx="488">
                  <c:v>44685</c:v>
                </c:pt>
                <c:pt idx="489">
                  <c:v>44686</c:v>
                </c:pt>
                <c:pt idx="490">
                  <c:v>44687</c:v>
                </c:pt>
                <c:pt idx="491">
                  <c:v>44688</c:v>
                </c:pt>
                <c:pt idx="492">
                  <c:v>44689</c:v>
                </c:pt>
                <c:pt idx="493">
                  <c:v>44690</c:v>
                </c:pt>
                <c:pt idx="494">
                  <c:v>44691</c:v>
                </c:pt>
                <c:pt idx="495">
                  <c:v>44692</c:v>
                </c:pt>
                <c:pt idx="496">
                  <c:v>44693</c:v>
                </c:pt>
                <c:pt idx="497">
                  <c:v>44694</c:v>
                </c:pt>
                <c:pt idx="498">
                  <c:v>44695</c:v>
                </c:pt>
                <c:pt idx="499">
                  <c:v>44696</c:v>
                </c:pt>
                <c:pt idx="500">
                  <c:v>44697</c:v>
                </c:pt>
                <c:pt idx="501">
                  <c:v>44698</c:v>
                </c:pt>
                <c:pt idx="502">
                  <c:v>44699</c:v>
                </c:pt>
                <c:pt idx="503">
                  <c:v>44700</c:v>
                </c:pt>
                <c:pt idx="504">
                  <c:v>44701</c:v>
                </c:pt>
                <c:pt idx="505">
                  <c:v>44702</c:v>
                </c:pt>
                <c:pt idx="506">
                  <c:v>44703</c:v>
                </c:pt>
                <c:pt idx="507">
                  <c:v>44704</c:v>
                </c:pt>
                <c:pt idx="508">
                  <c:v>44705</c:v>
                </c:pt>
                <c:pt idx="509">
                  <c:v>44706</c:v>
                </c:pt>
                <c:pt idx="510">
                  <c:v>44707</c:v>
                </c:pt>
                <c:pt idx="511">
                  <c:v>44708</c:v>
                </c:pt>
                <c:pt idx="512">
                  <c:v>44709</c:v>
                </c:pt>
                <c:pt idx="513">
                  <c:v>44710</c:v>
                </c:pt>
                <c:pt idx="514">
                  <c:v>44711</c:v>
                </c:pt>
                <c:pt idx="515">
                  <c:v>44712</c:v>
                </c:pt>
                <c:pt idx="516">
                  <c:v>44713</c:v>
                </c:pt>
                <c:pt idx="517">
                  <c:v>44714</c:v>
                </c:pt>
                <c:pt idx="518">
                  <c:v>44715</c:v>
                </c:pt>
                <c:pt idx="519">
                  <c:v>44716</c:v>
                </c:pt>
                <c:pt idx="520">
                  <c:v>44717</c:v>
                </c:pt>
                <c:pt idx="521">
                  <c:v>44718</c:v>
                </c:pt>
                <c:pt idx="522">
                  <c:v>44719</c:v>
                </c:pt>
                <c:pt idx="523">
                  <c:v>44720</c:v>
                </c:pt>
                <c:pt idx="524">
                  <c:v>44721</c:v>
                </c:pt>
                <c:pt idx="525">
                  <c:v>44722</c:v>
                </c:pt>
                <c:pt idx="526">
                  <c:v>44723</c:v>
                </c:pt>
                <c:pt idx="527">
                  <c:v>44724</c:v>
                </c:pt>
                <c:pt idx="528">
                  <c:v>44725</c:v>
                </c:pt>
                <c:pt idx="529">
                  <c:v>44726</c:v>
                </c:pt>
                <c:pt idx="530">
                  <c:v>44727</c:v>
                </c:pt>
                <c:pt idx="531">
                  <c:v>44728</c:v>
                </c:pt>
                <c:pt idx="532">
                  <c:v>44729</c:v>
                </c:pt>
                <c:pt idx="533">
                  <c:v>44730</c:v>
                </c:pt>
                <c:pt idx="534">
                  <c:v>44731</c:v>
                </c:pt>
                <c:pt idx="535">
                  <c:v>44732</c:v>
                </c:pt>
                <c:pt idx="536">
                  <c:v>44733</c:v>
                </c:pt>
                <c:pt idx="537">
                  <c:v>44734</c:v>
                </c:pt>
                <c:pt idx="538">
                  <c:v>44735</c:v>
                </c:pt>
                <c:pt idx="539">
                  <c:v>44736</c:v>
                </c:pt>
                <c:pt idx="540">
                  <c:v>44737</c:v>
                </c:pt>
                <c:pt idx="541">
                  <c:v>44738</c:v>
                </c:pt>
                <c:pt idx="542">
                  <c:v>44739</c:v>
                </c:pt>
                <c:pt idx="543">
                  <c:v>44740</c:v>
                </c:pt>
                <c:pt idx="544">
                  <c:v>44741</c:v>
                </c:pt>
                <c:pt idx="545">
                  <c:v>44742</c:v>
                </c:pt>
                <c:pt idx="546">
                  <c:v>44743</c:v>
                </c:pt>
                <c:pt idx="547">
                  <c:v>44744</c:v>
                </c:pt>
                <c:pt idx="548">
                  <c:v>44745</c:v>
                </c:pt>
                <c:pt idx="549">
                  <c:v>44746</c:v>
                </c:pt>
                <c:pt idx="550">
                  <c:v>44747</c:v>
                </c:pt>
                <c:pt idx="551">
                  <c:v>44748</c:v>
                </c:pt>
                <c:pt idx="552">
                  <c:v>44749</c:v>
                </c:pt>
                <c:pt idx="553">
                  <c:v>44750</c:v>
                </c:pt>
                <c:pt idx="554">
                  <c:v>44751</c:v>
                </c:pt>
                <c:pt idx="555">
                  <c:v>44752</c:v>
                </c:pt>
                <c:pt idx="556">
                  <c:v>44753</c:v>
                </c:pt>
                <c:pt idx="557">
                  <c:v>44754</c:v>
                </c:pt>
                <c:pt idx="558">
                  <c:v>44755</c:v>
                </c:pt>
                <c:pt idx="559">
                  <c:v>44756</c:v>
                </c:pt>
                <c:pt idx="560">
                  <c:v>44757</c:v>
                </c:pt>
                <c:pt idx="561">
                  <c:v>44758</c:v>
                </c:pt>
                <c:pt idx="562">
                  <c:v>44759</c:v>
                </c:pt>
                <c:pt idx="563">
                  <c:v>44760</c:v>
                </c:pt>
                <c:pt idx="564">
                  <c:v>44761</c:v>
                </c:pt>
                <c:pt idx="565">
                  <c:v>44762</c:v>
                </c:pt>
                <c:pt idx="566">
                  <c:v>44763</c:v>
                </c:pt>
                <c:pt idx="567">
                  <c:v>44764</c:v>
                </c:pt>
                <c:pt idx="568">
                  <c:v>44765</c:v>
                </c:pt>
                <c:pt idx="569">
                  <c:v>44766</c:v>
                </c:pt>
                <c:pt idx="570">
                  <c:v>44767</c:v>
                </c:pt>
                <c:pt idx="571">
                  <c:v>44768</c:v>
                </c:pt>
                <c:pt idx="572">
                  <c:v>44769</c:v>
                </c:pt>
                <c:pt idx="573">
                  <c:v>44770</c:v>
                </c:pt>
                <c:pt idx="574">
                  <c:v>44771</c:v>
                </c:pt>
                <c:pt idx="575">
                  <c:v>44772</c:v>
                </c:pt>
                <c:pt idx="576">
                  <c:v>44773</c:v>
                </c:pt>
                <c:pt idx="577">
                  <c:v>44774</c:v>
                </c:pt>
                <c:pt idx="578">
                  <c:v>44775</c:v>
                </c:pt>
                <c:pt idx="579">
                  <c:v>44776</c:v>
                </c:pt>
                <c:pt idx="580">
                  <c:v>44777</c:v>
                </c:pt>
                <c:pt idx="581">
                  <c:v>44778</c:v>
                </c:pt>
                <c:pt idx="582">
                  <c:v>44779</c:v>
                </c:pt>
                <c:pt idx="583">
                  <c:v>44780</c:v>
                </c:pt>
                <c:pt idx="584">
                  <c:v>44781</c:v>
                </c:pt>
                <c:pt idx="585">
                  <c:v>44782</c:v>
                </c:pt>
                <c:pt idx="586">
                  <c:v>44783</c:v>
                </c:pt>
                <c:pt idx="587">
                  <c:v>44784</c:v>
                </c:pt>
                <c:pt idx="588">
                  <c:v>44785</c:v>
                </c:pt>
                <c:pt idx="589">
                  <c:v>44786</c:v>
                </c:pt>
                <c:pt idx="590">
                  <c:v>44787</c:v>
                </c:pt>
                <c:pt idx="591">
                  <c:v>44788</c:v>
                </c:pt>
                <c:pt idx="592">
                  <c:v>44789</c:v>
                </c:pt>
                <c:pt idx="593">
                  <c:v>44790</c:v>
                </c:pt>
                <c:pt idx="594">
                  <c:v>44791</c:v>
                </c:pt>
                <c:pt idx="595">
                  <c:v>44792</c:v>
                </c:pt>
                <c:pt idx="596">
                  <c:v>44793</c:v>
                </c:pt>
                <c:pt idx="597">
                  <c:v>44794</c:v>
                </c:pt>
                <c:pt idx="598">
                  <c:v>44795</c:v>
                </c:pt>
                <c:pt idx="599">
                  <c:v>44796</c:v>
                </c:pt>
                <c:pt idx="600">
                  <c:v>44797</c:v>
                </c:pt>
                <c:pt idx="601">
                  <c:v>44798</c:v>
                </c:pt>
                <c:pt idx="602">
                  <c:v>44799</c:v>
                </c:pt>
                <c:pt idx="603">
                  <c:v>44800</c:v>
                </c:pt>
                <c:pt idx="604">
                  <c:v>44801</c:v>
                </c:pt>
                <c:pt idx="605">
                  <c:v>44802</c:v>
                </c:pt>
                <c:pt idx="606">
                  <c:v>44803</c:v>
                </c:pt>
                <c:pt idx="607">
                  <c:v>44804</c:v>
                </c:pt>
                <c:pt idx="608">
                  <c:v>44805</c:v>
                </c:pt>
                <c:pt idx="609">
                  <c:v>44806</c:v>
                </c:pt>
                <c:pt idx="610">
                  <c:v>44807</c:v>
                </c:pt>
                <c:pt idx="611">
                  <c:v>44808</c:v>
                </c:pt>
                <c:pt idx="612">
                  <c:v>44809</c:v>
                </c:pt>
                <c:pt idx="613">
                  <c:v>44810</c:v>
                </c:pt>
                <c:pt idx="614">
                  <c:v>44811</c:v>
                </c:pt>
                <c:pt idx="615">
                  <c:v>44812</c:v>
                </c:pt>
                <c:pt idx="616">
                  <c:v>44813</c:v>
                </c:pt>
                <c:pt idx="617">
                  <c:v>44814</c:v>
                </c:pt>
                <c:pt idx="618">
                  <c:v>44815</c:v>
                </c:pt>
                <c:pt idx="619">
                  <c:v>44816</c:v>
                </c:pt>
                <c:pt idx="620">
                  <c:v>44817</c:v>
                </c:pt>
                <c:pt idx="621">
                  <c:v>44818</c:v>
                </c:pt>
                <c:pt idx="622">
                  <c:v>44819</c:v>
                </c:pt>
                <c:pt idx="623">
                  <c:v>44820</c:v>
                </c:pt>
                <c:pt idx="624">
                  <c:v>44821</c:v>
                </c:pt>
                <c:pt idx="625">
                  <c:v>44822</c:v>
                </c:pt>
                <c:pt idx="626">
                  <c:v>44823</c:v>
                </c:pt>
                <c:pt idx="627">
                  <c:v>44824</c:v>
                </c:pt>
                <c:pt idx="628">
                  <c:v>44825</c:v>
                </c:pt>
                <c:pt idx="629">
                  <c:v>44826</c:v>
                </c:pt>
                <c:pt idx="630">
                  <c:v>44827</c:v>
                </c:pt>
                <c:pt idx="631">
                  <c:v>44828</c:v>
                </c:pt>
                <c:pt idx="632">
                  <c:v>44829</c:v>
                </c:pt>
                <c:pt idx="633">
                  <c:v>44830</c:v>
                </c:pt>
                <c:pt idx="634">
                  <c:v>44831</c:v>
                </c:pt>
                <c:pt idx="635">
                  <c:v>44832</c:v>
                </c:pt>
                <c:pt idx="636">
                  <c:v>44833</c:v>
                </c:pt>
                <c:pt idx="637">
                  <c:v>44834</c:v>
                </c:pt>
                <c:pt idx="638">
                  <c:v>44835</c:v>
                </c:pt>
                <c:pt idx="639">
                  <c:v>44836</c:v>
                </c:pt>
                <c:pt idx="640">
                  <c:v>44837</c:v>
                </c:pt>
                <c:pt idx="641">
                  <c:v>44838</c:v>
                </c:pt>
                <c:pt idx="642">
                  <c:v>44839</c:v>
                </c:pt>
                <c:pt idx="643">
                  <c:v>44840</c:v>
                </c:pt>
                <c:pt idx="644">
                  <c:v>44841</c:v>
                </c:pt>
                <c:pt idx="645">
                  <c:v>44842</c:v>
                </c:pt>
                <c:pt idx="646">
                  <c:v>44843</c:v>
                </c:pt>
                <c:pt idx="647">
                  <c:v>44844</c:v>
                </c:pt>
                <c:pt idx="648">
                  <c:v>44845</c:v>
                </c:pt>
                <c:pt idx="649">
                  <c:v>44846</c:v>
                </c:pt>
                <c:pt idx="650">
                  <c:v>44847</c:v>
                </c:pt>
                <c:pt idx="651">
                  <c:v>44848</c:v>
                </c:pt>
                <c:pt idx="652">
                  <c:v>44849</c:v>
                </c:pt>
                <c:pt idx="653">
                  <c:v>44850</c:v>
                </c:pt>
                <c:pt idx="654">
                  <c:v>44851</c:v>
                </c:pt>
                <c:pt idx="655">
                  <c:v>44852</c:v>
                </c:pt>
                <c:pt idx="656">
                  <c:v>44853</c:v>
                </c:pt>
                <c:pt idx="657">
                  <c:v>44854</c:v>
                </c:pt>
                <c:pt idx="658">
                  <c:v>44855</c:v>
                </c:pt>
                <c:pt idx="659">
                  <c:v>44856</c:v>
                </c:pt>
                <c:pt idx="660">
                  <c:v>44857</c:v>
                </c:pt>
                <c:pt idx="661">
                  <c:v>44859</c:v>
                </c:pt>
                <c:pt idx="662">
                  <c:v>44860</c:v>
                </c:pt>
                <c:pt idx="663">
                  <c:v>44861</c:v>
                </c:pt>
                <c:pt idx="664">
                  <c:v>44862</c:v>
                </c:pt>
                <c:pt idx="665">
                  <c:v>44863</c:v>
                </c:pt>
                <c:pt idx="666">
                  <c:v>44864</c:v>
                </c:pt>
                <c:pt idx="667">
                  <c:v>44865</c:v>
                </c:pt>
                <c:pt idx="668">
                  <c:v>44866</c:v>
                </c:pt>
                <c:pt idx="669">
                  <c:v>44867</c:v>
                </c:pt>
                <c:pt idx="670">
                  <c:v>44868</c:v>
                </c:pt>
                <c:pt idx="671">
                  <c:v>44869</c:v>
                </c:pt>
                <c:pt idx="672">
                  <c:v>44870</c:v>
                </c:pt>
                <c:pt idx="673">
                  <c:v>44871</c:v>
                </c:pt>
                <c:pt idx="674">
                  <c:v>44872</c:v>
                </c:pt>
                <c:pt idx="675">
                  <c:v>44873</c:v>
                </c:pt>
                <c:pt idx="676">
                  <c:v>44874</c:v>
                </c:pt>
                <c:pt idx="677">
                  <c:v>44875</c:v>
                </c:pt>
                <c:pt idx="678">
                  <c:v>44876</c:v>
                </c:pt>
                <c:pt idx="679">
                  <c:v>44877</c:v>
                </c:pt>
                <c:pt idx="680">
                  <c:v>44878</c:v>
                </c:pt>
                <c:pt idx="681">
                  <c:v>44879</c:v>
                </c:pt>
                <c:pt idx="682">
                  <c:v>44880</c:v>
                </c:pt>
                <c:pt idx="683">
                  <c:v>44881</c:v>
                </c:pt>
                <c:pt idx="684">
                  <c:v>44882</c:v>
                </c:pt>
                <c:pt idx="685">
                  <c:v>44883</c:v>
                </c:pt>
                <c:pt idx="686">
                  <c:v>44884</c:v>
                </c:pt>
                <c:pt idx="687">
                  <c:v>44885</c:v>
                </c:pt>
                <c:pt idx="688">
                  <c:v>44886</c:v>
                </c:pt>
                <c:pt idx="689">
                  <c:v>44887</c:v>
                </c:pt>
                <c:pt idx="690">
                  <c:v>44888</c:v>
                </c:pt>
                <c:pt idx="691">
                  <c:v>44889</c:v>
                </c:pt>
                <c:pt idx="692">
                  <c:v>44890</c:v>
                </c:pt>
                <c:pt idx="693">
                  <c:v>44891</c:v>
                </c:pt>
                <c:pt idx="694">
                  <c:v>44892</c:v>
                </c:pt>
                <c:pt idx="695">
                  <c:v>44893</c:v>
                </c:pt>
                <c:pt idx="696">
                  <c:v>44894</c:v>
                </c:pt>
                <c:pt idx="697">
                  <c:v>44895</c:v>
                </c:pt>
                <c:pt idx="698">
                  <c:v>44896</c:v>
                </c:pt>
                <c:pt idx="699">
                  <c:v>44897</c:v>
                </c:pt>
                <c:pt idx="700">
                  <c:v>44898</c:v>
                </c:pt>
                <c:pt idx="701">
                  <c:v>44899</c:v>
                </c:pt>
                <c:pt idx="702">
                  <c:v>44900</c:v>
                </c:pt>
                <c:pt idx="703">
                  <c:v>44901</c:v>
                </c:pt>
                <c:pt idx="704">
                  <c:v>44902</c:v>
                </c:pt>
                <c:pt idx="705">
                  <c:v>44903</c:v>
                </c:pt>
                <c:pt idx="706">
                  <c:v>44904</c:v>
                </c:pt>
                <c:pt idx="707">
                  <c:v>44905</c:v>
                </c:pt>
                <c:pt idx="708">
                  <c:v>44906</c:v>
                </c:pt>
                <c:pt idx="709">
                  <c:v>44907</c:v>
                </c:pt>
                <c:pt idx="710">
                  <c:v>44908</c:v>
                </c:pt>
                <c:pt idx="711">
                  <c:v>44909</c:v>
                </c:pt>
                <c:pt idx="712">
                  <c:v>44910</c:v>
                </c:pt>
                <c:pt idx="713">
                  <c:v>44911</c:v>
                </c:pt>
                <c:pt idx="714">
                  <c:v>44912</c:v>
                </c:pt>
                <c:pt idx="715">
                  <c:v>44913</c:v>
                </c:pt>
                <c:pt idx="716">
                  <c:v>44914</c:v>
                </c:pt>
                <c:pt idx="717">
                  <c:v>44915</c:v>
                </c:pt>
                <c:pt idx="718">
                  <c:v>44916</c:v>
                </c:pt>
                <c:pt idx="719">
                  <c:v>44917</c:v>
                </c:pt>
                <c:pt idx="720">
                  <c:v>44918</c:v>
                </c:pt>
                <c:pt idx="721">
                  <c:v>44919</c:v>
                </c:pt>
                <c:pt idx="722">
                  <c:v>44920</c:v>
                </c:pt>
                <c:pt idx="723">
                  <c:v>44921</c:v>
                </c:pt>
                <c:pt idx="724">
                  <c:v>44922</c:v>
                </c:pt>
                <c:pt idx="725">
                  <c:v>44923</c:v>
                </c:pt>
                <c:pt idx="726">
                  <c:v>44924</c:v>
                </c:pt>
                <c:pt idx="727">
                  <c:v>44925</c:v>
                </c:pt>
                <c:pt idx="728">
                  <c:v>44926</c:v>
                </c:pt>
              </c:numCache>
            </c:numRef>
          </c:cat>
          <c:val>
            <c:numRef>
              <c:f>'With Backlog'!$D$2:$D$730</c:f>
              <c:numCache>
                <c:formatCode>General</c:formatCode>
                <c:ptCount val="729"/>
                <c:pt idx="0">
                  <c:v>1689</c:v>
                </c:pt>
                <c:pt idx="1">
                  <c:v>1643</c:v>
                </c:pt>
                <c:pt idx="2">
                  <c:v>1596</c:v>
                </c:pt>
                <c:pt idx="3">
                  <c:v>1550</c:v>
                </c:pt>
                <c:pt idx="4">
                  <c:v>1504</c:v>
                </c:pt>
                <c:pt idx="5">
                  <c:v>1458</c:v>
                </c:pt>
                <c:pt idx="6">
                  <c:v>1412</c:v>
                </c:pt>
                <c:pt idx="7">
                  <c:v>1365</c:v>
                </c:pt>
                <c:pt idx="8">
                  <c:v>1318</c:v>
                </c:pt>
                <c:pt idx="9">
                  <c:v>1271</c:v>
                </c:pt>
                <c:pt idx="10">
                  <c:v>1225</c:v>
                </c:pt>
                <c:pt idx="11">
                  <c:v>1179</c:v>
                </c:pt>
                <c:pt idx="12">
                  <c:v>1133</c:v>
                </c:pt>
                <c:pt idx="13">
                  <c:v>1086</c:v>
                </c:pt>
                <c:pt idx="14">
                  <c:v>1039</c:v>
                </c:pt>
                <c:pt idx="15">
                  <c:v>992</c:v>
                </c:pt>
                <c:pt idx="16">
                  <c:v>946</c:v>
                </c:pt>
                <c:pt idx="17">
                  <c:v>900</c:v>
                </c:pt>
                <c:pt idx="18">
                  <c:v>854</c:v>
                </c:pt>
                <c:pt idx="19">
                  <c:v>808</c:v>
                </c:pt>
                <c:pt idx="20">
                  <c:v>762</c:v>
                </c:pt>
                <c:pt idx="21">
                  <c:v>716</c:v>
                </c:pt>
                <c:pt idx="22">
                  <c:v>670</c:v>
                </c:pt>
                <c:pt idx="23">
                  <c:v>623</c:v>
                </c:pt>
                <c:pt idx="24">
                  <c:v>577</c:v>
                </c:pt>
                <c:pt idx="25">
                  <c:v>531</c:v>
                </c:pt>
                <c:pt idx="26">
                  <c:v>485</c:v>
                </c:pt>
                <c:pt idx="27">
                  <c:v>439</c:v>
                </c:pt>
                <c:pt idx="28">
                  <c:v>393</c:v>
                </c:pt>
                <c:pt idx="29">
                  <c:v>346</c:v>
                </c:pt>
                <c:pt idx="30">
                  <c:v>300</c:v>
                </c:pt>
                <c:pt idx="31">
                  <c:v>254</c:v>
                </c:pt>
                <c:pt idx="32">
                  <c:v>208</c:v>
                </c:pt>
                <c:pt idx="33">
                  <c:v>161</c:v>
                </c:pt>
                <c:pt idx="34">
                  <c:v>115</c:v>
                </c:pt>
                <c:pt idx="35">
                  <c:v>69</c:v>
                </c:pt>
                <c:pt idx="36">
                  <c:v>24</c:v>
                </c:pt>
                <c:pt idx="37">
                  <c:v>-22</c:v>
                </c:pt>
                <c:pt idx="38">
                  <c:v>-68</c:v>
                </c:pt>
                <c:pt idx="39">
                  <c:v>-115</c:v>
                </c:pt>
                <c:pt idx="40">
                  <c:v>-161</c:v>
                </c:pt>
                <c:pt idx="41">
                  <c:v>-207</c:v>
                </c:pt>
                <c:pt idx="42">
                  <c:v>-252</c:v>
                </c:pt>
                <c:pt idx="43">
                  <c:v>-297</c:v>
                </c:pt>
                <c:pt idx="44">
                  <c:v>-343</c:v>
                </c:pt>
                <c:pt idx="45">
                  <c:v>-389</c:v>
                </c:pt>
                <c:pt idx="46">
                  <c:v>-435</c:v>
                </c:pt>
                <c:pt idx="47">
                  <c:v>-481</c:v>
                </c:pt>
                <c:pt idx="48">
                  <c:v>-527</c:v>
                </c:pt>
                <c:pt idx="49">
                  <c:v>-573</c:v>
                </c:pt>
                <c:pt idx="50">
                  <c:v>-619</c:v>
                </c:pt>
                <c:pt idx="51">
                  <c:v>-664</c:v>
                </c:pt>
                <c:pt idx="52">
                  <c:v>-710</c:v>
                </c:pt>
                <c:pt idx="53">
                  <c:v>-756</c:v>
                </c:pt>
                <c:pt idx="54">
                  <c:v>1278</c:v>
                </c:pt>
                <c:pt idx="55">
                  <c:v>1232</c:v>
                </c:pt>
                <c:pt idx="56">
                  <c:v>1186</c:v>
                </c:pt>
                <c:pt idx="57">
                  <c:v>1140</c:v>
                </c:pt>
                <c:pt idx="58">
                  <c:v>1094</c:v>
                </c:pt>
                <c:pt idx="59">
                  <c:v>1048</c:v>
                </c:pt>
                <c:pt idx="60">
                  <c:v>1002</c:v>
                </c:pt>
                <c:pt idx="61">
                  <c:v>956</c:v>
                </c:pt>
                <c:pt idx="62">
                  <c:v>910</c:v>
                </c:pt>
                <c:pt idx="63">
                  <c:v>864</c:v>
                </c:pt>
                <c:pt idx="64">
                  <c:v>817</c:v>
                </c:pt>
                <c:pt idx="65">
                  <c:v>771</c:v>
                </c:pt>
                <c:pt idx="66">
                  <c:v>724</c:v>
                </c:pt>
                <c:pt idx="67">
                  <c:v>678</c:v>
                </c:pt>
                <c:pt idx="68">
                  <c:v>631</c:v>
                </c:pt>
                <c:pt idx="69">
                  <c:v>584</c:v>
                </c:pt>
                <c:pt idx="70">
                  <c:v>538</c:v>
                </c:pt>
                <c:pt idx="71">
                  <c:v>492</c:v>
                </c:pt>
                <c:pt idx="72">
                  <c:v>446</c:v>
                </c:pt>
                <c:pt idx="73">
                  <c:v>400</c:v>
                </c:pt>
                <c:pt idx="74">
                  <c:v>354</c:v>
                </c:pt>
                <c:pt idx="75">
                  <c:v>308</c:v>
                </c:pt>
                <c:pt idx="76">
                  <c:v>261</c:v>
                </c:pt>
                <c:pt idx="77">
                  <c:v>214</c:v>
                </c:pt>
                <c:pt idx="78">
                  <c:v>167</c:v>
                </c:pt>
                <c:pt idx="79">
                  <c:v>121</c:v>
                </c:pt>
                <c:pt idx="80">
                  <c:v>74</c:v>
                </c:pt>
                <c:pt idx="81">
                  <c:v>27</c:v>
                </c:pt>
                <c:pt idx="82">
                  <c:v>-20</c:v>
                </c:pt>
                <c:pt idx="83">
                  <c:v>-67</c:v>
                </c:pt>
                <c:pt idx="84">
                  <c:v>-113</c:v>
                </c:pt>
                <c:pt idx="85">
                  <c:v>-159</c:v>
                </c:pt>
                <c:pt idx="86">
                  <c:v>-205</c:v>
                </c:pt>
                <c:pt idx="87">
                  <c:v>-251</c:v>
                </c:pt>
                <c:pt idx="88">
                  <c:v>-296</c:v>
                </c:pt>
                <c:pt idx="89">
                  <c:v>-342</c:v>
                </c:pt>
                <c:pt idx="90">
                  <c:v>-388</c:v>
                </c:pt>
                <c:pt idx="91">
                  <c:v>-434</c:v>
                </c:pt>
                <c:pt idx="92">
                  <c:v>-479</c:v>
                </c:pt>
                <c:pt idx="93">
                  <c:v>-523</c:v>
                </c:pt>
                <c:pt idx="94">
                  <c:v>-568</c:v>
                </c:pt>
                <c:pt idx="95">
                  <c:v>-613</c:v>
                </c:pt>
                <c:pt idx="96">
                  <c:v>-658</c:v>
                </c:pt>
                <c:pt idx="97">
                  <c:v>-703</c:v>
                </c:pt>
                <c:pt idx="98">
                  <c:v>-749</c:v>
                </c:pt>
                <c:pt idx="99">
                  <c:v>-795</c:v>
                </c:pt>
                <c:pt idx="100">
                  <c:v>-841</c:v>
                </c:pt>
                <c:pt idx="101">
                  <c:v>-887</c:v>
                </c:pt>
                <c:pt idx="102">
                  <c:v>-934</c:v>
                </c:pt>
                <c:pt idx="103">
                  <c:v>-981</c:v>
                </c:pt>
                <c:pt idx="104">
                  <c:v>-1027</c:v>
                </c:pt>
                <c:pt idx="105">
                  <c:v>-1073</c:v>
                </c:pt>
                <c:pt idx="106">
                  <c:v>-1118</c:v>
                </c:pt>
                <c:pt idx="107">
                  <c:v>-1163</c:v>
                </c:pt>
                <c:pt idx="108">
                  <c:v>873</c:v>
                </c:pt>
                <c:pt idx="109">
                  <c:v>827</c:v>
                </c:pt>
                <c:pt idx="110">
                  <c:v>781</c:v>
                </c:pt>
                <c:pt idx="111">
                  <c:v>735</c:v>
                </c:pt>
                <c:pt idx="112">
                  <c:v>689</c:v>
                </c:pt>
                <c:pt idx="113">
                  <c:v>643</c:v>
                </c:pt>
                <c:pt idx="114">
                  <c:v>597</c:v>
                </c:pt>
                <c:pt idx="115">
                  <c:v>551</c:v>
                </c:pt>
                <c:pt idx="116">
                  <c:v>505</c:v>
                </c:pt>
                <c:pt idx="117">
                  <c:v>459</c:v>
                </c:pt>
                <c:pt idx="118">
                  <c:v>412</c:v>
                </c:pt>
                <c:pt idx="119">
                  <c:v>366</c:v>
                </c:pt>
                <c:pt idx="120">
                  <c:v>320</c:v>
                </c:pt>
                <c:pt idx="121">
                  <c:v>274</c:v>
                </c:pt>
                <c:pt idx="122">
                  <c:v>227</c:v>
                </c:pt>
                <c:pt idx="123">
                  <c:v>179</c:v>
                </c:pt>
                <c:pt idx="124">
                  <c:v>130</c:v>
                </c:pt>
                <c:pt idx="125">
                  <c:v>80</c:v>
                </c:pt>
                <c:pt idx="126">
                  <c:v>29</c:v>
                </c:pt>
                <c:pt idx="127">
                  <c:v>-23</c:v>
                </c:pt>
                <c:pt idx="128">
                  <c:v>-76</c:v>
                </c:pt>
                <c:pt idx="129">
                  <c:v>-130</c:v>
                </c:pt>
                <c:pt idx="130">
                  <c:v>-185</c:v>
                </c:pt>
                <c:pt idx="131">
                  <c:v>-240</c:v>
                </c:pt>
                <c:pt idx="132">
                  <c:v>-297</c:v>
                </c:pt>
                <c:pt idx="133">
                  <c:v>-355</c:v>
                </c:pt>
                <c:pt idx="134">
                  <c:v>-414</c:v>
                </c:pt>
                <c:pt idx="135">
                  <c:v>-474</c:v>
                </c:pt>
                <c:pt idx="136">
                  <c:v>-534</c:v>
                </c:pt>
                <c:pt idx="137">
                  <c:v>-595</c:v>
                </c:pt>
                <c:pt idx="138">
                  <c:v>-656</c:v>
                </c:pt>
                <c:pt idx="139">
                  <c:v>-719</c:v>
                </c:pt>
                <c:pt idx="140">
                  <c:v>-783</c:v>
                </c:pt>
                <c:pt idx="141">
                  <c:v>-848</c:v>
                </c:pt>
                <c:pt idx="142">
                  <c:v>-913</c:v>
                </c:pt>
                <c:pt idx="143">
                  <c:v>-978</c:v>
                </c:pt>
                <c:pt idx="144">
                  <c:v>-1045</c:v>
                </c:pt>
                <c:pt idx="145">
                  <c:v>-1113</c:v>
                </c:pt>
                <c:pt idx="146">
                  <c:v>-1182</c:v>
                </c:pt>
                <c:pt idx="147">
                  <c:v>-1251</c:v>
                </c:pt>
                <c:pt idx="148">
                  <c:v>-1321</c:v>
                </c:pt>
                <c:pt idx="149">
                  <c:v>-1392</c:v>
                </c:pt>
                <c:pt idx="150">
                  <c:v>-1464</c:v>
                </c:pt>
                <c:pt idx="151">
                  <c:v>-1536</c:v>
                </c:pt>
                <c:pt idx="152">
                  <c:v>-1609</c:v>
                </c:pt>
                <c:pt idx="153">
                  <c:v>-1682</c:v>
                </c:pt>
                <c:pt idx="154">
                  <c:v>-1756</c:v>
                </c:pt>
                <c:pt idx="155">
                  <c:v>-1830</c:v>
                </c:pt>
                <c:pt idx="156">
                  <c:v>-1904</c:v>
                </c:pt>
                <c:pt idx="157">
                  <c:v>-1978</c:v>
                </c:pt>
                <c:pt idx="158">
                  <c:v>-2053</c:v>
                </c:pt>
                <c:pt idx="159">
                  <c:v>-2128</c:v>
                </c:pt>
                <c:pt idx="160">
                  <c:v>-2203</c:v>
                </c:pt>
                <c:pt idx="161">
                  <c:v>-2279</c:v>
                </c:pt>
                <c:pt idx="162">
                  <c:v>-275</c:v>
                </c:pt>
                <c:pt idx="163">
                  <c:v>-352</c:v>
                </c:pt>
                <c:pt idx="164">
                  <c:v>-429</c:v>
                </c:pt>
                <c:pt idx="165">
                  <c:v>-506</c:v>
                </c:pt>
                <c:pt idx="166">
                  <c:v>-584</c:v>
                </c:pt>
                <c:pt idx="167">
                  <c:v>-662</c:v>
                </c:pt>
                <c:pt idx="168">
                  <c:v>-740</c:v>
                </c:pt>
                <c:pt idx="169">
                  <c:v>-819</c:v>
                </c:pt>
                <c:pt idx="170">
                  <c:v>-898</c:v>
                </c:pt>
                <c:pt idx="171">
                  <c:v>-977</c:v>
                </c:pt>
                <c:pt idx="172">
                  <c:v>-1056</c:v>
                </c:pt>
                <c:pt idx="173">
                  <c:v>-1135</c:v>
                </c:pt>
                <c:pt idx="174">
                  <c:v>-1213</c:v>
                </c:pt>
                <c:pt idx="175">
                  <c:v>-1292</c:v>
                </c:pt>
                <c:pt idx="176">
                  <c:v>-1370</c:v>
                </c:pt>
                <c:pt idx="177">
                  <c:v>-1449</c:v>
                </c:pt>
                <c:pt idx="178">
                  <c:v>-1528</c:v>
                </c:pt>
                <c:pt idx="179">
                  <c:v>-1606</c:v>
                </c:pt>
                <c:pt idx="180">
                  <c:v>-1684</c:v>
                </c:pt>
                <c:pt idx="181">
                  <c:v>-1761</c:v>
                </c:pt>
                <c:pt idx="182">
                  <c:v>-1838</c:v>
                </c:pt>
                <c:pt idx="183">
                  <c:v>-1915</c:v>
                </c:pt>
                <c:pt idx="184">
                  <c:v>-1991</c:v>
                </c:pt>
                <c:pt idx="185">
                  <c:v>-2066</c:v>
                </c:pt>
                <c:pt idx="186">
                  <c:v>-2142</c:v>
                </c:pt>
                <c:pt idx="187">
                  <c:v>-2217</c:v>
                </c:pt>
                <c:pt idx="188">
                  <c:v>-2291</c:v>
                </c:pt>
                <c:pt idx="189">
                  <c:v>-2365</c:v>
                </c:pt>
                <c:pt idx="190">
                  <c:v>-2439</c:v>
                </c:pt>
                <c:pt idx="191">
                  <c:v>-2512</c:v>
                </c:pt>
                <c:pt idx="192">
                  <c:v>-2584</c:v>
                </c:pt>
                <c:pt idx="193">
                  <c:v>-2655</c:v>
                </c:pt>
                <c:pt idx="194">
                  <c:v>-2726</c:v>
                </c:pt>
                <c:pt idx="195">
                  <c:v>-2797</c:v>
                </c:pt>
                <c:pt idx="196">
                  <c:v>-2867</c:v>
                </c:pt>
                <c:pt idx="197">
                  <c:v>-2937</c:v>
                </c:pt>
                <c:pt idx="198">
                  <c:v>-3006</c:v>
                </c:pt>
                <c:pt idx="199">
                  <c:v>-3075</c:v>
                </c:pt>
                <c:pt idx="200">
                  <c:v>-3143</c:v>
                </c:pt>
                <c:pt idx="201">
                  <c:v>-3210</c:v>
                </c:pt>
                <c:pt idx="202">
                  <c:v>-3276</c:v>
                </c:pt>
                <c:pt idx="203">
                  <c:v>-3341</c:v>
                </c:pt>
                <c:pt idx="204">
                  <c:v>-3406</c:v>
                </c:pt>
                <c:pt idx="205">
                  <c:v>-3471</c:v>
                </c:pt>
                <c:pt idx="206">
                  <c:v>-3535</c:v>
                </c:pt>
                <c:pt idx="207">
                  <c:v>-3598</c:v>
                </c:pt>
                <c:pt idx="208">
                  <c:v>-3659</c:v>
                </c:pt>
                <c:pt idx="209">
                  <c:v>-3719</c:v>
                </c:pt>
                <c:pt idx="210">
                  <c:v>-3778</c:v>
                </c:pt>
                <c:pt idx="211">
                  <c:v>-3836</c:v>
                </c:pt>
                <c:pt idx="212">
                  <c:v>-3893</c:v>
                </c:pt>
                <c:pt idx="213">
                  <c:v>-3949</c:v>
                </c:pt>
                <c:pt idx="214">
                  <c:v>-4004</c:v>
                </c:pt>
                <c:pt idx="215">
                  <c:v>-4058</c:v>
                </c:pt>
                <c:pt idx="216">
                  <c:v>-2030</c:v>
                </c:pt>
                <c:pt idx="217">
                  <c:v>-2083</c:v>
                </c:pt>
                <c:pt idx="218">
                  <c:v>-2134</c:v>
                </c:pt>
                <c:pt idx="219">
                  <c:v>-2184</c:v>
                </c:pt>
                <c:pt idx="220">
                  <c:v>-2234</c:v>
                </c:pt>
                <c:pt idx="221">
                  <c:v>-2283</c:v>
                </c:pt>
                <c:pt idx="222">
                  <c:v>-2331</c:v>
                </c:pt>
                <c:pt idx="223">
                  <c:v>-2377</c:v>
                </c:pt>
                <c:pt idx="224">
                  <c:v>-2422</c:v>
                </c:pt>
                <c:pt idx="225">
                  <c:v>-2465</c:v>
                </c:pt>
                <c:pt idx="226">
                  <c:v>-2508</c:v>
                </c:pt>
                <c:pt idx="227">
                  <c:v>-2550</c:v>
                </c:pt>
                <c:pt idx="228">
                  <c:v>-2591</c:v>
                </c:pt>
                <c:pt idx="229">
                  <c:v>-2631</c:v>
                </c:pt>
                <c:pt idx="230">
                  <c:v>-2670</c:v>
                </c:pt>
                <c:pt idx="231">
                  <c:v>-2708</c:v>
                </c:pt>
                <c:pt idx="232">
                  <c:v>-2745</c:v>
                </c:pt>
                <c:pt idx="233">
                  <c:v>-2781</c:v>
                </c:pt>
                <c:pt idx="234">
                  <c:v>-2816</c:v>
                </c:pt>
                <c:pt idx="235">
                  <c:v>-2851</c:v>
                </c:pt>
                <c:pt idx="236">
                  <c:v>-2885</c:v>
                </c:pt>
                <c:pt idx="237">
                  <c:v>-2918</c:v>
                </c:pt>
                <c:pt idx="238">
                  <c:v>-2950</c:v>
                </c:pt>
                <c:pt idx="239">
                  <c:v>-2981</c:v>
                </c:pt>
                <c:pt idx="240">
                  <c:v>-3012</c:v>
                </c:pt>
                <c:pt idx="241">
                  <c:v>-3042</c:v>
                </c:pt>
                <c:pt idx="242">
                  <c:v>-3071</c:v>
                </c:pt>
                <c:pt idx="243">
                  <c:v>-3099</c:v>
                </c:pt>
                <c:pt idx="244">
                  <c:v>-3125</c:v>
                </c:pt>
                <c:pt idx="245">
                  <c:v>-3151</c:v>
                </c:pt>
                <c:pt idx="246">
                  <c:v>-3176</c:v>
                </c:pt>
                <c:pt idx="247">
                  <c:v>-3200</c:v>
                </c:pt>
                <c:pt idx="248">
                  <c:v>-3224</c:v>
                </c:pt>
                <c:pt idx="249">
                  <c:v>-3247</c:v>
                </c:pt>
                <c:pt idx="250">
                  <c:v>-3269</c:v>
                </c:pt>
                <c:pt idx="251">
                  <c:v>-3290</c:v>
                </c:pt>
                <c:pt idx="252">
                  <c:v>-3310</c:v>
                </c:pt>
                <c:pt idx="253">
                  <c:v>-3330</c:v>
                </c:pt>
                <c:pt idx="254">
                  <c:v>-3349</c:v>
                </c:pt>
                <c:pt idx="255">
                  <c:v>-3369</c:v>
                </c:pt>
                <c:pt idx="256">
                  <c:v>-3388</c:v>
                </c:pt>
                <c:pt idx="257">
                  <c:v>-3407</c:v>
                </c:pt>
                <c:pt idx="258">
                  <c:v>-3425</c:v>
                </c:pt>
                <c:pt idx="259">
                  <c:v>-3442</c:v>
                </c:pt>
                <c:pt idx="260">
                  <c:v>-3459</c:v>
                </c:pt>
                <c:pt idx="261">
                  <c:v>-3475</c:v>
                </c:pt>
                <c:pt idx="262">
                  <c:v>-3491</c:v>
                </c:pt>
                <c:pt idx="263">
                  <c:v>-3507</c:v>
                </c:pt>
                <c:pt idx="264">
                  <c:v>-3521</c:v>
                </c:pt>
                <c:pt idx="265">
                  <c:v>-3535</c:v>
                </c:pt>
                <c:pt idx="266">
                  <c:v>-3549</c:v>
                </c:pt>
                <c:pt idx="267">
                  <c:v>-3563</c:v>
                </c:pt>
                <c:pt idx="268">
                  <c:v>-3577</c:v>
                </c:pt>
                <c:pt idx="269">
                  <c:v>-3591</c:v>
                </c:pt>
                <c:pt idx="270">
                  <c:v>-1524</c:v>
                </c:pt>
                <c:pt idx="271">
                  <c:v>-1537</c:v>
                </c:pt>
                <c:pt idx="272">
                  <c:v>-1551</c:v>
                </c:pt>
                <c:pt idx="273">
                  <c:v>-1565</c:v>
                </c:pt>
                <c:pt idx="274">
                  <c:v>-1579</c:v>
                </c:pt>
                <c:pt idx="275">
                  <c:v>-1593</c:v>
                </c:pt>
                <c:pt idx="276">
                  <c:v>-1606</c:v>
                </c:pt>
                <c:pt idx="277">
                  <c:v>-1619</c:v>
                </c:pt>
                <c:pt idx="278">
                  <c:v>-1632</c:v>
                </c:pt>
                <c:pt idx="279">
                  <c:v>-1646</c:v>
                </c:pt>
                <c:pt idx="280">
                  <c:v>-1659</c:v>
                </c:pt>
                <c:pt idx="281">
                  <c:v>-1673</c:v>
                </c:pt>
                <c:pt idx="282">
                  <c:v>-1688</c:v>
                </c:pt>
                <c:pt idx="283">
                  <c:v>-1703</c:v>
                </c:pt>
                <c:pt idx="284">
                  <c:v>-1717</c:v>
                </c:pt>
                <c:pt idx="285">
                  <c:v>-1731</c:v>
                </c:pt>
                <c:pt idx="286">
                  <c:v>-1745</c:v>
                </c:pt>
                <c:pt idx="287">
                  <c:v>-1761</c:v>
                </c:pt>
                <c:pt idx="288">
                  <c:v>-1778</c:v>
                </c:pt>
                <c:pt idx="289">
                  <c:v>-1795</c:v>
                </c:pt>
                <c:pt idx="290">
                  <c:v>-1813</c:v>
                </c:pt>
                <c:pt idx="291">
                  <c:v>-1832</c:v>
                </c:pt>
                <c:pt idx="292">
                  <c:v>-1851</c:v>
                </c:pt>
                <c:pt idx="293">
                  <c:v>-1869</c:v>
                </c:pt>
                <c:pt idx="294">
                  <c:v>-1888</c:v>
                </c:pt>
                <c:pt idx="295">
                  <c:v>-1907</c:v>
                </c:pt>
                <c:pt idx="296">
                  <c:v>-1927</c:v>
                </c:pt>
                <c:pt idx="297">
                  <c:v>-1947</c:v>
                </c:pt>
                <c:pt idx="298">
                  <c:v>-1969</c:v>
                </c:pt>
                <c:pt idx="299">
                  <c:v>-1992</c:v>
                </c:pt>
                <c:pt idx="300">
                  <c:v>-2016</c:v>
                </c:pt>
                <c:pt idx="301">
                  <c:v>-2040</c:v>
                </c:pt>
                <c:pt idx="302">
                  <c:v>-2065</c:v>
                </c:pt>
                <c:pt idx="303">
                  <c:v>-2090</c:v>
                </c:pt>
                <c:pt idx="304">
                  <c:v>-2116</c:v>
                </c:pt>
                <c:pt idx="305">
                  <c:v>-2143</c:v>
                </c:pt>
                <c:pt idx="306">
                  <c:v>-2171</c:v>
                </c:pt>
                <c:pt idx="307">
                  <c:v>-2199</c:v>
                </c:pt>
                <c:pt idx="308">
                  <c:v>-2228</c:v>
                </c:pt>
                <c:pt idx="309">
                  <c:v>-2258</c:v>
                </c:pt>
                <c:pt idx="310">
                  <c:v>-2290</c:v>
                </c:pt>
                <c:pt idx="311">
                  <c:v>-2323</c:v>
                </c:pt>
                <c:pt idx="312">
                  <c:v>-2357</c:v>
                </c:pt>
                <c:pt idx="313">
                  <c:v>-2391</c:v>
                </c:pt>
                <c:pt idx="314">
                  <c:v>-2426</c:v>
                </c:pt>
                <c:pt idx="315">
                  <c:v>-2461</c:v>
                </c:pt>
                <c:pt idx="316">
                  <c:v>-2497</c:v>
                </c:pt>
                <c:pt idx="317">
                  <c:v>-2534</c:v>
                </c:pt>
                <c:pt idx="318">
                  <c:v>-2573</c:v>
                </c:pt>
                <c:pt idx="319">
                  <c:v>-2613</c:v>
                </c:pt>
                <c:pt idx="320">
                  <c:v>-2654</c:v>
                </c:pt>
                <c:pt idx="321">
                  <c:v>-2696</c:v>
                </c:pt>
                <c:pt idx="322">
                  <c:v>-2738</c:v>
                </c:pt>
                <c:pt idx="323">
                  <c:v>-2782</c:v>
                </c:pt>
                <c:pt idx="324">
                  <c:v>-746</c:v>
                </c:pt>
                <c:pt idx="325">
                  <c:v>-792</c:v>
                </c:pt>
                <c:pt idx="326">
                  <c:v>-839</c:v>
                </c:pt>
                <c:pt idx="327">
                  <c:v>-887</c:v>
                </c:pt>
                <c:pt idx="328">
                  <c:v>-936</c:v>
                </c:pt>
                <c:pt idx="329">
                  <c:v>-986</c:v>
                </c:pt>
                <c:pt idx="330">
                  <c:v>-1037</c:v>
                </c:pt>
                <c:pt idx="331">
                  <c:v>-1088</c:v>
                </c:pt>
                <c:pt idx="332">
                  <c:v>-1140</c:v>
                </c:pt>
                <c:pt idx="333">
                  <c:v>-1193</c:v>
                </c:pt>
                <c:pt idx="334">
                  <c:v>-1248</c:v>
                </c:pt>
                <c:pt idx="335">
                  <c:v>-1303</c:v>
                </c:pt>
                <c:pt idx="336">
                  <c:v>-1358</c:v>
                </c:pt>
                <c:pt idx="337">
                  <c:v>-1414</c:v>
                </c:pt>
                <c:pt idx="338">
                  <c:v>-1472</c:v>
                </c:pt>
                <c:pt idx="339">
                  <c:v>-1531</c:v>
                </c:pt>
                <c:pt idx="340">
                  <c:v>-1591</c:v>
                </c:pt>
                <c:pt idx="341">
                  <c:v>-1653</c:v>
                </c:pt>
                <c:pt idx="342">
                  <c:v>-1715</c:v>
                </c:pt>
                <c:pt idx="343">
                  <c:v>-1778</c:v>
                </c:pt>
                <c:pt idx="344">
                  <c:v>-1841</c:v>
                </c:pt>
                <c:pt idx="345">
                  <c:v>-1905</c:v>
                </c:pt>
                <c:pt idx="346">
                  <c:v>-1971</c:v>
                </c:pt>
                <c:pt idx="347">
                  <c:v>-2038</c:v>
                </c:pt>
                <c:pt idx="348">
                  <c:v>-2105</c:v>
                </c:pt>
                <c:pt idx="349">
                  <c:v>-2172</c:v>
                </c:pt>
                <c:pt idx="350">
                  <c:v>-2240</c:v>
                </c:pt>
                <c:pt idx="351">
                  <c:v>-2309</c:v>
                </c:pt>
                <c:pt idx="352">
                  <c:v>-2379</c:v>
                </c:pt>
                <c:pt idx="353">
                  <c:v>-2450</c:v>
                </c:pt>
                <c:pt idx="354">
                  <c:v>-2521</c:v>
                </c:pt>
                <c:pt idx="355">
                  <c:v>-2593</c:v>
                </c:pt>
                <c:pt idx="356">
                  <c:v>-2665</c:v>
                </c:pt>
                <c:pt idx="357">
                  <c:v>-2738</c:v>
                </c:pt>
                <c:pt idx="358">
                  <c:v>-2812</c:v>
                </c:pt>
                <c:pt idx="359">
                  <c:v>-2887</c:v>
                </c:pt>
                <c:pt idx="360">
                  <c:v>-2962</c:v>
                </c:pt>
                <c:pt idx="361">
                  <c:v>-3037</c:v>
                </c:pt>
                <c:pt idx="362">
                  <c:v>-3113</c:v>
                </c:pt>
                <c:pt idx="363">
                  <c:v>-3190</c:v>
                </c:pt>
                <c:pt idx="364">
                  <c:v>-3267</c:v>
                </c:pt>
                <c:pt idx="365">
                  <c:v>-3344</c:v>
                </c:pt>
                <c:pt idx="366">
                  <c:v>-3405</c:v>
                </c:pt>
                <c:pt idx="367">
                  <c:v>-3450</c:v>
                </c:pt>
                <c:pt idx="368">
                  <c:v>-3479</c:v>
                </c:pt>
                <c:pt idx="369">
                  <c:v>-3508</c:v>
                </c:pt>
                <c:pt idx="370">
                  <c:v>-3537</c:v>
                </c:pt>
                <c:pt idx="371">
                  <c:v>-3564</c:v>
                </c:pt>
                <c:pt idx="372">
                  <c:v>-3592</c:v>
                </c:pt>
                <c:pt idx="373">
                  <c:v>-3620</c:v>
                </c:pt>
                <c:pt idx="374">
                  <c:v>-3650</c:v>
                </c:pt>
                <c:pt idx="375">
                  <c:v>-3680</c:v>
                </c:pt>
                <c:pt idx="376">
                  <c:v>-3709</c:v>
                </c:pt>
                <c:pt idx="377">
                  <c:v>-3737</c:v>
                </c:pt>
                <c:pt idx="378">
                  <c:v>-1683</c:v>
                </c:pt>
                <c:pt idx="379">
                  <c:v>-1711</c:v>
                </c:pt>
                <c:pt idx="380">
                  <c:v>-1740</c:v>
                </c:pt>
                <c:pt idx="381">
                  <c:v>-1770</c:v>
                </c:pt>
                <c:pt idx="382">
                  <c:v>-1799</c:v>
                </c:pt>
                <c:pt idx="383">
                  <c:v>-1827</c:v>
                </c:pt>
                <c:pt idx="384">
                  <c:v>-1856</c:v>
                </c:pt>
                <c:pt idx="385">
                  <c:v>-1884</c:v>
                </c:pt>
                <c:pt idx="386">
                  <c:v>-1911</c:v>
                </c:pt>
                <c:pt idx="387">
                  <c:v>-1938</c:v>
                </c:pt>
                <c:pt idx="388">
                  <c:v>-1967</c:v>
                </c:pt>
                <c:pt idx="389">
                  <c:v>-1997</c:v>
                </c:pt>
                <c:pt idx="390">
                  <c:v>-2027</c:v>
                </c:pt>
                <c:pt idx="391">
                  <c:v>-2056</c:v>
                </c:pt>
                <c:pt idx="392">
                  <c:v>-2084</c:v>
                </c:pt>
                <c:pt idx="393">
                  <c:v>-2112</c:v>
                </c:pt>
                <c:pt idx="394">
                  <c:v>-2139</c:v>
                </c:pt>
                <c:pt idx="395">
                  <c:v>-2166</c:v>
                </c:pt>
                <c:pt idx="396">
                  <c:v>-2192</c:v>
                </c:pt>
                <c:pt idx="397">
                  <c:v>-2220</c:v>
                </c:pt>
                <c:pt idx="398">
                  <c:v>-2250</c:v>
                </c:pt>
                <c:pt idx="399">
                  <c:v>-2280</c:v>
                </c:pt>
                <c:pt idx="400">
                  <c:v>-2308</c:v>
                </c:pt>
                <c:pt idx="401">
                  <c:v>-2335</c:v>
                </c:pt>
                <c:pt idx="402">
                  <c:v>-2362</c:v>
                </c:pt>
                <c:pt idx="403">
                  <c:v>-2390</c:v>
                </c:pt>
                <c:pt idx="404">
                  <c:v>-2419</c:v>
                </c:pt>
                <c:pt idx="405">
                  <c:v>-2447</c:v>
                </c:pt>
                <c:pt idx="406">
                  <c:v>-2475</c:v>
                </c:pt>
                <c:pt idx="407">
                  <c:v>-2500</c:v>
                </c:pt>
                <c:pt idx="408">
                  <c:v>-2525</c:v>
                </c:pt>
                <c:pt idx="409">
                  <c:v>-2552</c:v>
                </c:pt>
                <c:pt idx="410">
                  <c:v>-2581</c:v>
                </c:pt>
                <c:pt idx="411">
                  <c:v>-2610</c:v>
                </c:pt>
                <c:pt idx="412">
                  <c:v>-2638</c:v>
                </c:pt>
                <c:pt idx="413">
                  <c:v>-2664</c:v>
                </c:pt>
                <c:pt idx="414">
                  <c:v>-2690</c:v>
                </c:pt>
                <c:pt idx="415">
                  <c:v>-2716</c:v>
                </c:pt>
                <c:pt idx="416">
                  <c:v>-2741</c:v>
                </c:pt>
                <c:pt idx="417">
                  <c:v>-2768</c:v>
                </c:pt>
                <c:pt idx="418">
                  <c:v>-2796</c:v>
                </c:pt>
                <c:pt idx="419">
                  <c:v>-2824</c:v>
                </c:pt>
                <c:pt idx="420">
                  <c:v>-2853</c:v>
                </c:pt>
                <c:pt idx="421">
                  <c:v>-2881</c:v>
                </c:pt>
                <c:pt idx="422">
                  <c:v>-2910</c:v>
                </c:pt>
                <c:pt idx="423">
                  <c:v>-2938</c:v>
                </c:pt>
                <c:pt idx="424">
                  <c:v>-2966</c:v>
                </c:pt>
                <c:pt idx="425">
                  <c:v>-2995</c:v>
                </c:pt>
                <c:pt idx="426">
                  <c:v>-3024</c:v>
                </c:pt>
                <c:pt idx="427">
                  <c:v>-3053</c:v>
                </c:pt>
                <c:pt idx="428">
                  <c:v>-3081</c:v>
                </c:pt>
                <c:pt idx="429">
                  <c:v>-3110</c:v>
                </c:pt>
                <c:pt idx="430">
                  <c:v>-3137</c:v>
                </c:pt>
                <c:pt idx="431">
                  <c:v>-3164</c:v>
                </c:pt>
                <c:pt idx="432">
                  <c:v>-1111</c:v>
                </c:pt>
                <c:pt idx="433">
                  <c:v>-1140</c:v>
                </c:pt>
                <c:pt idx="434">
                  <c:v>-1170</c:v>
                </c:pt>
                <c:pt idx="435">
                  <c:v>-1199</c:v>
                </c:pt>
                <c:pt idx="436">
                  <c:v>-1228</c:v>
                </c:pt>
                <c:pt idx="437">
                  <c:v>-1256</c:v>
                </c:pt>
                <c:pt idx="438">
                  <c:v>-1282</c:v>
                </c:pt>
                <c:pt idx="439">
                  <c:v>-1307</c:v>
                </c:pt>
                <c:pt idx="440">
                  <c:v>-1335</c:v>
                </c:pt>
                <c:pt idx="441">
                  <c:v>-1363</c:v>
                </c:pt>
                <c:pt idx="442">
                  <c:v>-1391</c:v>
                </c:pt>
                <c:pt idx="443">
                  <c:v>-1417</c:v>
                </c:pt>
                <c:pt idx="444">
                  <c:v>-1445</c:v>
                </c:pt>
                <c:pt idx="445">
                  <c:v>-1473</c:v>
                </c:pt>
                <c:pt idx="446">
                  <c:v>-1503</c:v>
                </c:pt>
                <c:pt idx="447">
                  <c:v>-1532</c:v>
                </c:pt>
                <c:pt idx="448">
                  <c:v>-1560</c:v>
                </c:pt>
                <c:pt idx="449">
                  <c:v>-1586</c:v>
                </c:pt>
                <c:pt idx="450">
                  <c:v>-1613</c:v>
                </c:pt>
                <c:pt idx="451">
                  <c:v>-1640</c:v>
                </c:pt>
                <c:pt idx="452">
                  <c:v>-1667</c:v>
                </c:pt>
                <c:pt idx="453">
                  <c:v>-1694</c:v>
                </c:pt>
                <c:pt idx="454">
                  <c:v>-1722</c:v>
                </c:pt>
                <c:pt idx="455">
                  <c:v>-1750</c:v>
                </c:pt>
                <c:pt idx="456">
                  <c:v>-1777</c:v>
                </c:pt>
                <c:pt idx="457">
                  <c:v>-1803</c:v>
                </c:pt>
                <c:pt idx="458">
                  <c:v>-1830</c:v>
                </c:pt>
                <c:pt idx="459">
                  <c:v>-1857</c:v>
                </c:pt>
                <c:pt idx="460">
                  <c:v>-1883</c:v>
                </c:pt>
                <c:pt idx="461">
                  <c:v>-1909</c:v>
                </c:pt>
                <c:pt idx="462">
                  <c:v>-1935</c:v>
                </c:pt>
                <c:pt idx="463">
                  <c:v>-1961</c:v>
                </c:pt>
                <c:pt idx="464">
                  <c:v>-1988</c:v>
                </c:pt>
                <c:pt idx="465">
                  <c:v>-2016</c:v>
                </c:pt>
                <c:pt idx="466">
                  <c:v>-2045</c:v>
                </c:pt>
                <c:pt idx="467">
                  <c:v>-2072</c:v>
                </c:pt>
                <c:pt idx="468">
                  <c:v>-2099</c:v>
                </c:pt>
                <c:pt idx="469">
                  <c:v>-2126</c:v>
                </c:pt>
                <c:pt idx="470">
                  <c:v>-2153</c:v>
                </c:pt>
                <c:pt idx="471">
                  <c:v>-2181</c:v>
                </c:pt>
                <c:pt idx="472">
                  <c:v>-2210</c:v>
                </c:pt>
                <c:pt idx="473">
                  <c:v>-2238</c:v>
                </c:pt>
                <c:pt idx="474">
                  <c:v>-2265</c:v>
                </c:pt>
                <c:pt idx="475">
                  <c:v>-2293</c:v>
                </c:pt>
                <c:pt idx="476">
                  <c:v>-2321</c:v>
                </c:pt>
                <c:pt idx="477">
                  <c:v>-2349</c:v>
                </c:pt>
                <c:pt idx="478">
                  <c:v>-2376</c:v>
                </c:pt>
                <c:pt idx="479">
                  <c:v>-2402</c:v>
                </c:pt>
                <c:pt idx="480">
                  <c:v>-2429</c:v>
                </c:pt>
                <c:pt idx="481">
                  <c:v>-2458</c:v>
                </c:pt>
                <c:pt idx="482">
                  <c:v>-2488</c:v>
                </c:pt>
                <c:pt idx="483">
                  <c:v>-2517</c:v>
                </c:pt>
                <c:pt idx="484">
                  <c:v>-2546</c:v>
                </c:pt>
                <c:pt idx="485">
                  <c:v>-2574</c:v>
                </c:pt>
                <c:pt idx="486">
                  <c:v>-522</c:v>
                </c:pt>
                <c:pt idx="487">
                  <c:v>-550</c:v>
                </c:pt>
                <c:pt idx="488">
                  <c:v>-579</c:v>
                </c:pt>
                <c:pt idx="489">
                  <c:v>-608</c:v>
                </c:pt>
                <c:pt idx="490">
                  <c:v>-637</c:v>
                </c:pt>
                <c:pt idx="491">
                  <c:v>-668</c:v>
                </c:pt>
                <c:pt idx="492">
                  <c:v>-700</c:v>
                </c:pt>
                <c:pt idx="493">
                  <c:v>-733</c:v>
                </c:pt>
                <c:pt idx="494">
                  <c:v>-765</c:v>
                </c:pt>
                <c:pt idx="495">
                  <c:v>-796</c:v>
                </c:pt>
                <c:pt idx="496">
                  <c:v>-828</c:v>
                </c:pt>
                <c:pt idx="497">
                  <c:v>-862</c:v>
                </c:pt>
                <c:pt idx="498">
                  <c:v>-897</c:v>
                </c:pt>
                <c:pt idx="499">
                  <c:v>-932</c:v>
                </c:pt>
                <c:pt idx="500">
                  <c:v>-967</c:v>
                </c:pt>
                <c:pt idx="501">
                  <c:v>-1004</c:v>
                </c:pt>
                <c:pt idx="502">
                  <c:v>-1043</c:v>
                </c:pt>
                <c:pt idx="503">
                  <c:v>-1083</c:v>
                </c:pt>
                <c:pt idx="504">
                  <c:v>-1122</c:v>
                </c:pt>
                <c:pt idx="505">
                  <c:v>-1159</c:v>
                </c:pt>
                <c:pt idx="506">
                  <c:v>-1194</c:v>
                </c:pt>
                <c:pt idx="507">
                  <c:v>-1231</c:v>
                </c:pt>
                <c:pt idx="508">
                  <c:v>-1269</c:v>
                </c:pt>
                <c:pt idx="509">
                  <c:v>-1310</c:v>
                </c:pt>
                <c:pt idx="510">
                  <c:v>-1354</c:v>
                </c:pt>
                <c:pt idx="511">
                  <c:v>-1397</c:v>
                </c:pt>
                <c:pt idx="512">
                  <c:v>-1440</c:v>
                </c:pt>
                <c:pt idx="513">
                  <c:v>-1480</c:v>
                </c:pt>
                <c:pt idx="514">
                  <c:v>-1524</c:v>
                </c:pt>
                <c:pt idx="515">
                  <c:v>-1569</c:v>
                </c:pt>
                <c:pt idx="516">
                  <c:v>-1615</c:v>
                </c:pt>
                <c:pt idx="517">
                  <c:v>-1659</c:v>
                </c:pt>
                <c:pt idx="518">
                  <c:v>-1703</c:v>
                </c:pt>
                <c:pt idx="519">
                  <c:v>-1749</c:v>
                </c:pt>
                <c:pt idx="520">
                  <c:v>-1796</c:v>
                </c:pt>
                <c:pt idx="521">
                  <c:v>-1844</c:v>
                </c:pt>
                <c:pt idx="522">
                  <c:v>-1892</c:v>
                </c:pt>
                <c:pt idx="523">
                  <c:v>-1941</c:v>
                </c:pt>
                <c:pt idx="524">
                  <c:v>-1989</c:v>
                </c:pt>
                <c:pt idx="525">
                  <c:v>-2037</c:v>
                </c:pt>
                <c:pt idx="526">
                  <c:v>-2086</c:v>
                </c:pt>
                <c:pt idx="527">
                  <c:v>-2135</c:v>
                </c:pt>
                <c:pt idx="528">
                  <c:v>-2181</c:v>
                </c:pt>
                <c:pt idx="529">
                  <c:v>-2226</c:v>
                </c:pt>
                <c:pt idx="530">
                  <c:v>-2271</c:v>
                </c:pt>
                <c:pt idx="531">
                  <c:v>-2319</c:v>
                </c:pt>
                <c:pt idx="532">
                  <c:v>-2367</c:v>
                </c:pt>
                <c:pt idx="533">
                  <c:v>-2415</c:v>
                </c:pt>
                <c:pt idx="534">
                  <c:v>-2464</c:v>
                </c:pt>
                <c:pt idx="535">
                  <c:v>-2511</c:v>
                </c:pt>
                <c:pt idx="536">
                  <c:v>-2558</c:v>
                </c:pt>
                <c:pt idx="537">
                  <c:v>-2604</c:v>
                </c:pt>
                <c:pt idx="538">
                  <c:v>-2650</c:v>
                </c:pt>
                <c:pt idx="539">
                  <c:v>-2697</c:v>
                </c:pt>
                <c:pt idx="540">
                  <c:v>-663</c:v>
                </c:pt>
                <c:pt idx="541">
                  <c:v>-712</c:v>
                </c:pt>
                <c:pt idx="542">
                  <c:v>-758</c:v>
                </c:pt>
                <c:pt idx="543">
                  <c:v>-803</c:v>
                </c:pt>
                <c:pt idx="544">
                  <c:v>-850</c:v>
                </c:pt>
                <c:pt idx="545">
                  <c:v>-898</c:v>
                </c:pt>
                <c:pt idx="546">
                  <c:v>-946</c:v>
                </c:pt>
                <c:pt idx="547">
                  <c:v>-991</c:v>
                </c:pt>
                <c:pt idx="548">
                  <c:v>-1034</c:v>
                </c:pt>
                <c:pt idx="549">
                  <c:v>-1078</c:v>
                </c:pt>
                <c:pt idx="550">
                  <c:v>-1123</c:v>
                </c:pt>
                <c:pt idx="551">
                  <c:v>-1170</c:v>
                </c:pt>
                <c:pt idx="552">
                  <c:v>-1215</c:v>
                </c:pt>
                <c:pt idx="553">
                  <c:v>-1261</c:v>
                </c:pt>
                <c:pt idx="554">
                  <c:v>-1307</c:v>
                </c:pt>
                <c:pt idx="555">
                  <c:v>-1353</c:v>
                </c:pt>
                <c:pt idx="556">
                  <c:v>-1397</c:v>
                </c:pt>
                <c:pt idx="557">
                  <c:v>-1442</c:v>
                </c:pt>
                <c:pt idx="558">
                  <c:v>-1485</c:v>
                </c:pt>
                <c:pt idx="559">
                  <c:v>-1529</c:v>
                </c:pt>
                <c:pt idx="560">
                  <c:v>-1573</c:v>
                </c:pt>
                <c:pt idx="561">
                  <c:v>-1617</c:v>
                </c:pt>
                <c:pt idx="562">
                  <c:v>-1657</c:v>
                </c:pt>
                <c:pt idx="563">
                  <c:v>-1694</c:v>
                </c:pt>
                <c:pt idx="564">
                  <c:v>-1734</c:v>
                </c:pt>
                <c:pt idx="565">
                  <c:v>-1774</c:v>
                </c:pt>
                <c:pt idx="566">
                  <c:v>-1815</c:v>
                </c:pt>
                <c:pt idx="567">
                  <c:v>-1856</c:v>
                </c:pt>
                <c:pt idx="568">
                  <c:v>-1898</c:v>
                </c:pt>
                <c:pt idx="569">
                  <c:v>-1938</c:v>
                </c:pt>
                <c:pt idx="570">
                  <c:v>-1978</c:v>
                </c:pt>
                <c:pt idx="571">
                  <c:v>-2018</c:v>
                </c:pt>
                <c:pt idx="572">
                  <c:v>-2058</c:v>
                </c:pt>
                <c:pt idx="573">
                  <c:v>-2096</c:v>
                </c:pt>
                <c:pt idx="574">
                  <c:v>-2131</c:v>
                </c:pt>
                <c:pt idx="575">
                  <c:v>-2164</c:v>
                </c:pt>
                <c:pt idx="576">
                  <c:v>-2198</c:v>
                </c:pt>
                <c:pt idx="577">
                  <c:v>-2232</c:v>
                </c:pt>
                <c:pt idx="578">
                  <c:v>-2266</c:v>
                </c:pt>
                <c:pt idx="579">
                  <c:v>-2298</c:v>
                </c:pt>
                <c:pt idx="580">
                  <c:v>-2329</c:v>
                </c:pt>
                <c:pt idx="581">
                  <c:v>-2359</c:v>
                </c:pt>
                <c:pt idx="582">
                  <c:v>-2390</c:v>
                </c:pt>
                <c:pt idx="583">
                  <c:v>-2422</c:v>
                </c:pt>
                <c:pt idx="584">
                  <c:v>-2453</c:v>
                </c:pt>
                <c:pt idx="585">
                  <c:v>-2483</c:v>
                </c:pt>
                <c:pt idx="586">
                  <c:v>-2513</c:v>
                </c:pt>
                <c:pt idx="587">
                  <c:v>-2542</c:v>
                </c:pt>
                <c:pt idx="588">
                  <c:v>-2569</c:v>
                </c:pt>
                <c:pt idx="589">
                  <c:v>-2596</c:v>
                </c:pt>
                <c:pt idx="590">
                  <c:v>-2622</c:v>
                </c:pt>
                <c:pt idx="591">
                  <c:v>-2648</c:v>
                </c:pt>
                <c:pt idx="592">
                  <c:v>-2672</c:v>
                </c:pt>
                <c:pt idx="593">
                  <c:v>-2696</c:v>
                </c:pt>
                <c:pt idx="594">
                  <c:v>-638</c:v>
                </c:pt>
                <c:pt idx="595">
                  <c:v>-661</c:v>
                </c:pt>
                <c:pt idx="596">
                  <c:v>-685</c:v>
                </c:pt>
                <c:pt idx="597">
                  <c:v>-707</c:v>
                </c:pt>
                <c:pt idx="598">
                  <c:v>-728</c:v>
                </c:pt>
                <c:pt idx="599">
                  <c:v>-747</c:v>
                </c:pt>
                <c:pt idx="600">
                  <c:v>-766</c:v>
                </c:pt>
                <c:pt idx="601">
                  <c:v>-785</c:v>
                </c:pt>
                <c:pt idx="602">
                  <c:v>-805</c:v>
                </c:pt>
                <c:pt idx="603">
                  <c:v>-824</c:v>
                </c:pt>
                <c:pt idx="604">
                  <c:v>-844</c:v>
                </c:pt>
                <c:pt idx="605">
                  <c:v>-863</c:v>
                </c:pt>
                <c:pt idx="606">
                  <c:v>-882</c:v>
                </c:pt>
                <c:pt idx="607">
                  <c:v>-900</c:v>
                </c:pt>
                <c:pt idx="608">
                  <c:v>-916</c:v>
                </c:pt>
                <c:pt idx="609">
                  <c:v>-932</c:v>
                </c:pt>
                <c:pt idx="610">
                  <c:v>-948</c:v>
                </c:pt>
                <c:pt idx="611">
                  <c:v>-964</c:v>
                </c:pt>
                <c:pt idx="612">
                  <c:v>-978</c:v>
                </c:pt>
                <c:pt idx="613">
                  <c:v>-991</c:v>
                </c:pt>
                <c:pt idx="614">
                  <c:v>-1004</c:v>
                </c:pt>
                <c:pt idx="615">
                  <c:v>-1018</c:v>
                </c:pt>
                <c:pt idx="616">
                  <c:v>-1031</c:v>
                </c:pt>
                <c:pt idx="617">
                  <c:v>-1044</c:v>
                </c:pt>
                <c:pt idx="618">
                  <c:v>-1056</c:v>
                </c:pt>
                <c:pt idx="619">
                  <c:v>-1068</c:v>
                </c:pt>
                <c:pt idx="620">
                  <c:v>-1081</c:v>
                </c:pt>
                <c:pt idx="621">
                  <c:v>-1093</c:v>
                </c:pt>
                <c:pt idx="622">
                  <c:v>-1105</c:v>
                </c:pt>
                <c:pt idx="623">
                  <c:v>-1116</c:v>
                </c:pt>
                <c:pt idx="624">
                  <c:v>-1126</c:v>
                </c:pt>
                <c:pt idx="625">
                  <c:v>-1135</c:v>
                </c:pt>
                <c:pt idx="626">
                  <c:v>-1144</c:v>
                </c:pt>
                <c:pt idx="627">
                  <c:v>-1153</c:v>
                </c:pt>
                <c:pt idx="628">
                  <c:v>-1162</c:v>
                </c:pt>
                <c:pt idx="629">
                  <c:v>-1170</c:v>
                </c:pt>
                <c:pt idx="630">
                  <c:v>-1178</c:v>
                </c:pt>
                <c:pt idx="631">
                  <c:v>-1186</c:v>
                </c:pt>
                <c:pt idx="632">
                  <c:v>-1194</c:v>
                </c:pt>
                <c:pt idx="633">
                  <c:v>-1202</c:v>
                </c:pt>
                <c:pt idx="634">
                  <c:v>-1210</c:v>
                </c:pt>
                <c:pt idx="635">
                  <c:v>-1219</c:v>
                </c:pt>
                <c:pt idx="636">
                  <c:v>-1228</c:v>
                </c:pt>
                <c:pt idx="637">
                  <c:v>-1237</c:v>
                </c:pt>
                <c:pt idx="638">
                  <c:v>-1246</c:v>
                </c:pt>
                <c:pt idx="639">
                  <c:v>-1255</c:v>
                </c:pt>
                <c:pt idx="640">
                  <c:v>-1263</c:v>
                </c:pt>
                <c:pt idx="641">
                  <c:v>-1270</c:v>
                </c:pt>
                <c:pt idx="642">
                  <c:v>-1277</c:v>
                </c:pt>
                <c:pt idx="643">
                  <c:v>-1284</c:v>
                </c:pt>
                <c:pt idx="644">
                  <c:v>-1292</c:v>
                </c:pt>
                <c:pt idx="645">
                  <c:v>-1300</c:v>
                </c:pt>
                <c:pt idx="646">
                  <c:v>-1309</c:v>
                </c:pt>
                <c:pt idx="647">
                  <c:v>-1318</c:v>
                </c:pt>
                <c:pt idx="648">
                  <c:v>754</c:v>
                </c:pt>
                <c:pt idx="649">
                  <c:v>746</c:v>
                </c:pt>
                <c:pt idx="650">
                  <c:v>738</c:v>
                </c:pt>
                <c:pt idx="651">
                  <c:v>730</c:v>
                </c:pt>
                <c:pt idx="652">
                  <c:v>721</c:v>
                </c:pt>
                <c:pt idx="653">
                  <c:v>711</c:v>
                </c:pt>
                <c:pt idx="654">
                  <c:v>700</c:v>
                </c:pt>
                <c:pt idx="655">
                  <c:v>689</c:v>
                </c:pt>
                <c:pt idx="656">
                  <c:v>677</c:v>
                </c:pt>
                <c:pt idx="657">
                  <c:v>665</c:v>
                </c:pt>
                <c:pt idx="658">
                  <c:v>654</c:v>
                </c:pt>
                <c:pt idx="659">
                  <c:v>642</c:v>
                </c:pt>
                <c:pt idx="660">
                  <c:v>630</c:v>
                </c:pt>
                <c:pt idx="661">
                  <c:v>618</c:v>
                </c:pt>
                <c:pt idx="662">
                  <c:v>605</c:v>
                </c:pt>
                <c:pt idx="663">
                  <c:v>591</c:v>
                </c:pt>
                <c:pt idx="664">
                  <c:v>577</c:v>
                </c:pt>
                <c:pt idx="665">
                  <c:v>564</c:v>
                </c:pt>
                <c:pt idx="666">
                  <c:v>550</c:v>
                </c:pt>
                <c:pt idx="667">
                  <c:v>536</c:v>
                </c:pt>
                <c:pt idx="668">
                  <c:v>522</c:v>
                </c:pt>
                <c:pt idx="669">
                  <c:v>507</c:v>
                </c:pt>
                <c:pt idx="670">
                  <c:v>490</c:v>
                </c:pt>
                <c:pt idx="671">
                  <c:v>472</c:v>
                </c:pt>
                <c:pt idx="672">
                  <c:v>454</c:v>
                </c:pt>
                <c:pt idx="673">
                  <c:v>435</c:v>
                </c:pt>
                <c:pt idx="674">
                  <c:v>416</c:v>
                </c:pt>
                <c:pt idx="675">
                  <c:v>397</c:v>
                </c:pt>
                <c:pt idx="676">
                  <c:v>379</c:v>
                </c:pt>
                <c:pt idx="677">
                  <c:v>360</c:v>
                </c:pt>
                <c:pt idx="678">
                  <c:v>341</c:v>
                </c:pt>
                <c:pt idx="679">
                  <c:v>322</c:v>
                </c:pt>
                <c:pt idx="680">
                  <c:v>302</c:v>
                </c:pt>
                <c:pt idx="681">
                  <c:v>280</c:v>
                </c:pt>
                <c:pt idx="682">
                  <c:v>257</c:v>
                </c:pt>
                <c:pt idx="683">
                  <c:v>233</c:v>
                </c:pt>
                <c:pt idx="684">
                  <c:v>209</c:v>
                </c:pt>
                <c:pt idx="685">
                  <c:v>184</c:v>
                </c:pt>
                <c:pt idx="686">
                  <c:v>159</c:v>
                </c:pt>
                <c:pt idx="687">
                  <c:v>133</c:v>
                </c:pt>
                <c:pt idx="688">
                  <c:v>106</c:v>
                </c:pt>
                <c:pt idx="689">
                  <c:v>79</c:v>
                </c:pt>
                <c:pt idx="690">
                  <c:v>52</c:v>
                </c:pt>
                <c:pt idx="691">
                  <c:v>23</c:v>
                </c:pt>
                <c:pt idx="692">
                  <c:v>-7</c:v>
                </c:pt>
                <c:pt idx="693">
                  <c:v>-38</c:v>
                </c:pt>
                <c:pt idx="694">
                  <c:v>-68</c:v>
                </c:pt>
                <c:pt idx="695">
                  <c:v>-98</c:v>
                </c:pt>
                <c:pt idx="696">
                  <c:v>-128</c:v>
                </c:pt>
                <c:pt idx="697">
                  <c:v>-159</c:v>
                </c:pt>
                <c:pt idx="698">
                  <c:v>-191</c:v>
                </c:pt>
                <c:pt idx="699">
                  <c:v>-224</c:v>
                </c:pt>
                <c:pt idx="700">
                  <c:v>-258</c:v>
                </c:pt>
                <c:pt idx="701">
                  <c:v>-295</c:v>
                </c:pt>
                <c:pt idx="702">
                  <c:v>1748</c:v>
                </c:pt>
                <c:pt idx="703">
                  <c:v>1711</c:v>
                </c:pt>
                <c:pt idx="704">
                  <c:v>1675</c:v>
                </c:pt>
                <c:pt idx="705">
                  <c:v>1638</c:v>
                </c:pt>
                <c:pt idx="706">
                  <c:v>1601</c:v>
                </c:pt>
                <c:pt idx="707">
                  <c:v>1565</c:v>
                </c:pt>
                <c:pt idx="708">
                  <c:v>1531</c:v>
                </c:pt>
                <c:pt idx="709">
                  <c:v>1495</c:v>
                </c:pt>
                <c:pt idx="710">
                  <c:v>1457</c:v>
                </c:pt>
                <c:pt idx="711">
                  <c:v>1417</c:v>
                </c:pt>
                <c:pt idx="712">
                  <c:v>1378</c:v>
                </c:pt>
                <c:pt idx="713">
                  <c:v>1339</c:v>
                </c:pt>
                <c:pt idx="714">
                  <c:v>1301</c:v>
                </c:pt>
                <c:pt idx="715">
                  <c:v>1261</c:v>
                </c:pt>
                <c:pt idx="716">
                  <c:v>1220</c:v>
                </c:pt>
                <c:pt idx="717">
                  <c:v>1179</c:v>
                </c:pt>
                <c:pt idx="718">
                  <c:v>1138</c:v>
                </c:pt>
                <c:pt idx="719">
                  <c:v>1097</c:v>
                </c:pt>
                <c:pt idx="720">
                  <c:v>1057</c:v>
                </c:pt>
                <c:pt idx="721">
                  <c:v>1017</c:v>
                </c:pt>
                <c:pt idx="722">
                  <c:v>974</c:v>
                </c:pt>
                <c:pt idx="723">
                  <c:v>928</c:v>
                </c:pt>
                <c:pt idx="724">
                  <c:v>879</c:v>
                </c:pt>
                <c:pt idx="725">
                  <c:v>832</c:v>
                </c:pt>
                <c:pt idx="726">
                  <c:v>785</c:v>
                </c:pt>
                <c:pt idx="727">
                  <c:v>739</c:v>
                </c:pt>
                <c:pt idx="728">
                  <c:v>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F4-4547-96A6-BF472F29A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3427392"/>
        <c:axId val="1173412992"/>
      </c:barChart>
      <c:dateAx>
        <c:axId val="11734273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412992"/>
        <c:crosses val="autoZero"/>
        <c:auto val="1"/>
        <c:lblOffset val="100"/>
        <c:baseTimeUnit val="days"/>
      </c:dateAx>
      <c:valAx>
        <c:axId val="11734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42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'Without Backlog'!$D$1</c:f>
              <c:strCache>
                <c:ptCount val="1"/>
                <c:pt idx="0">
                  <c:v>R(t) inventory{pcs]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'Without Backlog'!$A$2:$A$730</c:f>
              <c:numCache>
                <c:formatCode>m/d/yyyy</c:formatCode>
                <c:ptCount val="729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  <c:pt idx="365">
                  <c:v>44562</c:v>
                </c:pt>
                <c:pt idx="366">
                  <c:v>44563</c:v>
                </c:pt>
                <c:pt idx="367">
                  <c:v>44564</c:v>
                </c:pt>
                <c:pt idx="368">
                  <c:v>44565</c:v>
                </c:pt>
                <c:pt idx="369">
                  <c:v>44566</c:v>
                </c:pt>
                <c:pt idx="370">
                  <c:v>44567</c:v>
                </c:pt>
                <c:pt idx="371">
                  <c:v>44568</c:v>
                </c:pt>
                <c:pt idx="372">
                  <c:v>44569</c:v>
                </c:pt>
                <c:pt idx="373">
                  <c:v>44570</c:v>
                </c:pt>
                <c:pt idx="374">
                  <c:v>44571</c:v>
                </c:pt>
                <c:pt idx="375">
                  <c:v>44572</c:v>
                </c:pt>
                <c:pt idx="376">
                  <c:v>44573</c:v>
                </c:pt>
                <c:pt idx="377">
                  <c:v>44574</c:v>
                </c:pt>
                <c:pt idx="378">
                  <c:v>44575</c:v>
                </c:pt>
                <c:pt idx="379">
                  <c:v>44576</c:v>
                </c:pt>
                <c:pt idx="380">
                  <c:v>44577</c:v>
                </c:pt>
                <c:pt idx="381">
                  <c:v>44578</c:v>
                </c:pt>
                <c:pt idx="382">
                  <c:v>44579</c:v>
                </c:pt>
                <c:pt idx="383">
                  <c:v>44580</c:v>
                </c:pt>
                <c:pt idx="384">
                  <c:v>44581</c:v>
                </c:pt>
                <c:pt idx="385">
                  <c:v>44582</c:v>
                </c:pt>
                <c:pt idx="386">
                  <c:v>44583</c:v>
                </c:pt>
                <c:pt idx="387">
                  <c:v>44584</c:v>
                </c:pt>
                <c:pt idx="388">
                  <c:v>44585</c:v>
                </c:pt>
                <c:pt idx="389">
                  <c:v>44586</c:v>
                </c:pt>
                <c:pt idx="390">
                  <c:v>44587</c:v>
                </c:pt>
                <c:pt idx="391">
                  <c:v>44588</c:v>
                </c:pt>
                <c:pt idx="392">
                  <c:v>44589</c:v>
                </c:pt>
                <c:pt idx="393">
                  <c:v>44590</c:v>
                </c:pt>
                <c:pt idx="394">
                  <c:v>44591</c:v>
                </c:pt>
                <c:pt idx="395">
                  <c:v>44592</c:v>
                </c:pt>
                <c:pt idx="396">
                  <c:v>44593</c:v>
                </c:pt>
                <c:pt idx="397">
                  <c:v>44594</c:v>
                </c:pt>
                <c:pt idx="398">
                  <c:v>44595</c:v>
                </c:pt>
                <c:pt idx="399">
                  <c:v>44596</c:v>
                </c:pt>
                <c:pt idx="400">
                  <c:v>44597</c:v>
                </c:pt>
                <c:pt idx="401">
                  <c:v>44598</c:v>
                </c:pt>
                <c:pt idx="402">
                  <c:v>44599</c:v>
                </c:pt>
                <c:pt idx="403">
                  <c:v>44600</c:v>
                </c:pt>
                <c:pt idx="404">
                  <c:v>44601</c:v>
                </c:pt>
                <c:pt idx="405">
                  <c:v>44602</c:v>
                </c:pt>
                <c:pt idx="406">
                  <c:v>44603</c:v>
                </c:pt>
                <c:pt idx="407">
                  <c:v>44604</c:v>
                </c:pt>
                <c:pt idx="408">
                  <c:v>44605</c:v>
                </c:pt>
                <c:pt idx="409">
                  <c:v>44606</c:v>
                </c:pt>
                <c:pt idx="410">
                  <c:v>44607</c:v>
                </c:pt>
                <c:pt idx="411">
                  <c:v>44608</c:v>
                </c:pt>
                <c:pt idx="412">
                  <c:v>44609</c:v>
                </c:pt>
                <c:pt idx="413">
                  <c:v>44610</c:v>
                </c:pt>
                <c:pt idx="414">
                  <c:v>44611</c:v>
                </c:pt>
                <c:pt idx="415">
                  <c:v>44612</c:v>
                </c:pt>
                <c:pt idx="416">
                  <c:v>44613</c:v>
                </c:pt>
                <c:pt idx="417">
                  <c:v>44614</c:v>
                </c:pt>
                <c:pt idx="418">
                  <c:v>44615</c:v>
                </c:pt>
                <c:pt idx="419">
                  <c:v>44616</c:v>
                </c:pt>
                <c:pt idx="420">
                  <c:v>44617</c:v>
                </c:pt>
                <c:pt idx="421">
                  <c:v>44618</c:v>
                </c:pt>
                <c:pt idx="422">
                  <c:v>44619</c:v>
                </c:pt>
                <c:pt idx="423">
                  <c:v>44620</c:v>
                </c:pt>
                <c:pt idx="424">
                  <c:v>44621</c:v>
                </c:pt>
                <c:pt idx="425">
                  <c:v>44622</c:v>
                </c:pt>
                <c:pt idx="426">
                  <c:v>44623</c:v>
                </c:pt>
                <c:pt idx="427">
                  <c:v>44624</c:v>
                </c:pt>
                <c:pt idx="428">
                  <c:v>44625</c:v>
                </c:pt>
                <c:pt idx="429">
                  <c:v>44626</c:v>
                </c:pt>
                <c:pt idx="430">
                  <c:v>44627</c:v>
                </c:pt>
                <c:pt idx="431">
                  <c:v>44628</c:v>
                </c:pt>
                <c:pt idx="432">
                  <c:v>44629</c:v>
                </c:pt>
                <c:pt idx="433">
                  <c:v>44630</c:v>
                </c:pt>
                <c:pt idx="434">
                  <c:v>44631</c:v>
                </c:pt>
                <c:pt idx="435">
                  <c:v>44632</c:v>
                </c:pt>
                <c:pt idx="436">
                  <c:v>44633</c:v>
                </c:pt>
                <c:pt idx="437">
                  <c:v>44634</c:v>
                </c:pt>
                <c:pt idx="438">
                  <c:v>44635</c:v>
                </c:pt>
                <c:pt idx="439">
                  <c:v>44636</c:v>
                </c:pt>
                <c:pt idx="440">
                  <c:v>44637</c:v>
                </c:pt>
                <c:pt idx="441">
                  <c:v>44638</c:v>
                </c:pt>
                <c:pt idx="442">
                  <c:v>44639</c:v>
                </c:pt>
                <c:pt idx="443">
                  <c:v>44640</c:v>
                </c:pt>
                <c:pt idx="444">
                  <c:v>44641</c:v>
                </c:pt>
                <c:pt idx="445">
                  <c:v>44642</c:v>
                </c:pt>
                <c:pt idx="446">
                  <c:v>44643</c:v>
                </c:pt>
                <c:pt idx="447">
                  <c:v>44644</c:v>
                </c:pt>
                <c:pt idx="448">
                  <c:v>44645</c:v>
                </c:pt>
                <c:pt idx="449">
                  <c:v>44646</c:v>
                </c:pt>
                <c:pt idx="450">
                  <c:v>44647</c:v>
                </c:pt>
                <c:pt idx="451">
                  <c:v>44648</c:v>
                </c:pt>
                <c:pt idx="452">
                  <c:v>44649</c:v>
                </c:pt>
                <c:pt idx="453">
                  <c:v>44650</c:v>
                </c:pt>
                <c:pt idx="454">
                  <c:v>44651</c:v>
                </c:pt>
                <c:pt idx="455">
                  <c:v>44652</c:v>
                </c:pt>
                <c:pt idx="456">
                  <c:v>44653</c:v>
                </c:pt>
                <c:pt idx="457">
                  <c:v>44654</c:v>
                </c:pt>
                <c:pt idx="458">
                  <c:v>44655</c:v>
                </c:pt>
                <c:pt idx="459">
                  <c:v>44656</c:v>
                </c:pt>
                <c:pt idx="460">
                  <c:v>44657</c:v>
                </c:pt>
                <c:pt idx="461">
                  <c:v>44658</c:v>
                </c:pt>
                <c:pt idx="462">
                  <c:v>44659</c:v>
                </c:pt>
                <c:pt idx="463">
                  <c:v>44660</c:v>
                </c:pt>
                <c:pt idx="464">
                  <c:v>44661</c:v>
                </c:pt>
                <c:pt idx="465">
                  <c:v>44662</c:v>
                </c:pt>
                <c:pt idx="466">
                  <c:v>44663</c:v>
                </c:pt>
                <c:pt idx="467">
                  <c:v>44664</c:v>
                </c:pt>
                <c:pt idx="468">
                  <c:v>44665</c:v>
                </c:pt>
                <c:pt idx="469">
                  <c:v>44666</c:v>
                </c:pt>
                <c:pt idx="470">
                  <c:v>44667</c:v>
                </c:pt>
                <c:pt idx="471">
                  <c:v>44668</c:v>
                </c:pt>
                <c:pt idx="472">
                  <c:v>44669</c:v>
                </c:pt>
                <c:pt idx="473">
                  <c:v>44670</c:v>
                </c:pt>
                <c:pt idx="474">
                  <c:v>44671</c:v>
                </c:pt>
                <c:pt idx="475">
                  <c:v>44672</c:v>
                </c:pt>
                <c:pt idx="476">
                  <c:v>44673</c:v>
                </c:pt>
                <c:pt idx="477">
                  <c:v>44674</c:v>
                </c:pt>
                <c:pt idx="478">
                  <c:v>44675</c:v>
                </c:pt>
                <c:pt idx="479">
                  <c:v>44676</c:v>
                </c:pt>
                <c:pt idx="480">
                  <c:v>44677</c:v>
                </c:pt>
                <c:pt idx="481">
                  <c:v>44678</c:v>
                </c:pt>
                <c:pt idx="482">
                  <c:v>44679</c:v>
                </c:pt>
                <c:pt idx="483">
                  <c:v>44680</c:v>
                </c:pt>
                <c:pt idx="484">
                  <c:v>44681</c:v>
                </c:pt>
                <c:pt idx="485">
                  <c:v>44682</c:v>
                </c:pt>
                <c:pt idx="486">
                  <c:v>44683</c:v>
                </c:pt>
                <c:pt idx="487">
                  <c:v>44684</c:v>
                </c:pt>
                <c:pt idx="488">
                  <c:v>44685</c:v>
                </c:pt>
                <c:pt idx="489">
                  <c:v>44686</c:v>
                </c:pt>
                <c:pt idx="490">
                  <c:v>44687</c:v>
                </c:pt>
                <c:pt idx="491">
                  <c:v>44688</c:v>
                </c:pt>
                <c:pt idx="492">
                  <c:v>44689</c:v>
                </c:pt>
                <c:pt idx="493">
                  <c:v>44690</c:v>
                </c:pt>
                <c:pt idx="494">
                  <c:v>44691</c:v>
                </c:pt>
                <c:pt idx="495">
                  <c:v>44692</c:v>
                </c:pt>
                <c:pt idx="496">
                  <c:v>44693</c:v>
                </c:pt>
                <c:pt idx="497">
                  <c:v>44694</c:v>
                </c:pt>
                <c:pt idx="498">
                  <c:v>44695</c:v>
                </c:pt>
                <c:pt idx="499">
                  <c:v>44696</c:v>
                </c:pt>
                <c:pt idx="500">
                  <c:v>44697</c:v>
                </c:pt>
                <c:pt idx="501">
                  <c:v>44698</c:v>
                </c:pt>
                <c:pt idx="502">
                  <c:v>44699</c:v>
                </c:pt>
                <c:pt idx="503">
                  <c:v>44700</c:v>
                </c:pt>
                <c:pt idx="504">
                  <c:v>44701</c:v>
                </c:pt>
                <c:pt idx="505">
                  <c:v>44702</c:v>
                </c:pt>
                <c:pt idx="506">
                  <c:v>44703</c:v>
                </c:pt>
                <c:pt idx="507">
                  <c:v>44704</c:v>
                </c:pt>
                <c:pt idx="508">
                  <c:v>44705</c:v>
                </c:pt>
                <c:pt idx="509">
                  <c:v>44706</c:v>
                </c:pt>
                <c:pt idx="510">
                  <c:v>44707</c:v>
                </c:pt>
                <c:pt idx="511">
                  <c:v>44708</c:v>
                </c:pt>
                <c:pt idx="512">
                  <c:v>44709</c:v>
                </c:pt>
                <c:pt idx="513">
                  <c:v>44710</c:v>
                </c:pt>
                <c:pt idx="514">
                  <c:v>44711</c:v>
                </c:pt>
                <c:pt idx="515">
                  <c:v>44712</c:v>
                </c:pt>
                <c:pt idx="516">
                  <c:v>44713</c:v>
                </c:pt>
                <c:pt idx="517">
                  <c:v>44714</c:v>
                </c:pt>
                <c:pt idx="518">
                  <c:v>44715</c:v>
                </c:pt>
                <c:pt idx="519">
                  <c:v>44716</c:v>
                </c:pt>
                <c:pt idx="520">
                  <c:v>44717</c:v>
                </c:pt>
                <c:pt idx="521">
                  <c:v>44718</c:v>
                </c:pt>
                <c:pt idx="522">
                  <c:v>44719</c:v>
                </c:pt>
                <c:pt idx="523">
                  <c:v>44720</c:v>
                </c:pt>
                <c:pt idx="524">
                  <c:v>44721</c:v>
                </c:pt>
                <c:pt idx="525">
                  <c:v>44722</c:v>
                </c:pt>
                <c:pt idx="526">
                  <c:v>44723</c:v>
                </c:pt>
                <c:pt idx="527">
                  <c:v>44724</c:v>
                </c:pt>
                <c:pt idx="528">
                  <c:v>44725</c:v>
                </c:pt>
                <c:pt idx="529">
                  <c:v>44726</c:v>
                </c:pt>
                <c:pt idx="530">
                  <c:v>44727</c:v>
                </c:pt>
                <c:pt idx="531">
                  <c:v>44728</c:v>
                </c:pt>
                <c:pt idx="532">
                  <c:v>44729</c:v>
                </c:pt>
                <c:pt idx="533">
                  <c:v>44730</c:v>
                </c:pt>
                <c:pt idx="534">
                  <c:v>44731</c:v>
                </c:pt>
                <c:pt idx="535">
                  <c:v>44732</c:v>
                </c:pt>
                <c:pt idx="536">
                  <c:v>44733</c:v>
                </c:pt>
                <c:pt idx="537">
                  <c:v>44734</c:v>
                </c:pt>
                <c:pt idx="538">
                  <c:v>44735</c:v>
                </c:pt>
                <c:pt idx="539">
                  <c:v>44736</c:v>
                </c:pt>
                <c:pt idx="540">
                  <c:v>44737</c:v>
                </c:pt>
                <c:pt idx="541">
                  <c:v>44738</c:v>
                </c:pt>
                <c:pt idx="542">
                  <c:v>44739</c:v>
                </c:pt>
                <c:pt idx="543">
                  <c:v>44740</c:v>
                </c:pt>
                <c:pt idx="544">
                  <c:v>44741</c:v>
                </c:pt>
                <c:pt idx="545">
                  <c:v>44742</c:v>
                </c:pt>
                <c:pt idx="546">
                  <c:v>44743</c:v>
                </c:pt>
                <c:pt idx="547">
                  <c:v>44744</c:v>
                </c:pt>
                <c:pt idx="548">
                  <c:v>44745</c:v>
                </c:pt>
                <c:pt idx="549">
                  <c:v>44746</c:v>
                </c:pt>
                <c:pt idx="550">
                  <c:v>44747</c:v>
                </c:pt>
                <c:pt idx="551">
                  <c:v>44748</c:v>
                </c:pt>
                <c:pt idx="552">
                  <c:v>44749</c:v>
                </c:pt>
                <c:pt idx="553">
                  <c:v>44750</c:v>
                </c:pt>
                <c:pt idx="554">
                  <c:v>44751</c:v>
                </c:pt>
                <c:pt idx="555">
                  <c:v>44752</c:v>
                </c:pt>
                <c:pt idx="556">
                  <c:v>44753</c:v>
                </c:pt>
                <c:pt idx="557">
                  <c:v>44754</c:v>
                </c:pt>
                <c:pt idx="558">
                  <c:v>44755</c:v>
                </c:pt>
                <c:pt idx="559">
                  <c:v>44756</c:v>
                </c:pt>
                <c:pt idx="560">
                  <c:v>44757</c:v>
                </c:pt>
                <c:pt idx="561">
                  <c:v>44758</c:v>
                </c:pt>
                <c:pt idx="562">
                  <c:v>44759</c:v>
                </c:pt>
                <c:pt idx="563">
                  <c:v>44760</c:v>
                </c:pt>
                <c:pt idx="564">
                  <c:v>44761</c:v>
                </c:pt>
                <c:pt idx="565">
                  <c:v>44762</c:v>
                </c:pt>
                <c:pt idx="566">
                  <c:v>44763</c:v>
                </c:pt>
                <c:pt idx="567">
                  <c:v>44764</c:v>
                </c:pt>
                <c:pt idx="568">
                  <c:v>44765</c:v>
                </c:pt>
                <c:pt idx="569">
                  <c:v>44766</c:v>
                </c:pt>
                <c:pt idx="570">
                  <c:v>44767</c:v>
                </c:pt>
                <c:pt idx="571">
                  <c:v>44768</c:v>
                </c:pt>
                <c:pt idx="572">
                  <c:v>44769</c:v>
                </c:pt>
                <c:pt idx="573">
                  <c:v>44770</c:v>
                </c:pt>
                <c:pt idx="574">
                  <c:v>44771</c:v>
                </c:pt>
                <c:pt idx="575">
                  <c:v>44772</c:v>
                </c:pt>
                <c:pt idx="576">
                  <c:v>44773</c:v>
                </c:pt>
                <c:pt idx="577">
                  <c:v>44774</c:v>
                </c:pt>
                <c:pt idx="578">
                  <c:v>44775</c:v>
                </c:pt>
                <c:pt idx="579">
                  <c:v>44776</c:v>
                </c:pt>
                <c:pt idx="580">
                  <c:v>44777</c:v>
                </c:pt>
                <c:pt idx="581">
                  <c:v>44778</c:v>
                </c:pt>
                <c:pt idx="582">
                  <c:v>44779</c:v>
                </c:pt>
                <c:pt idx="583">
                  <c:v>44780</c:v>
                </c:pt>
                <c:pt idx="584">
                  <c:v>44781</c:v>
                </c:pt>
                <c:pt idx="585">
                  <c:v>44782</c:v>
                </c:pt>
                <c:pt idx="586">
                  <c:v>44783</c:v>
                </c:pt>
                <c:pt idx="587">
                  <c:v>44784</c:v>
                </c:pt>
                <c:pt idx="588">
                  <c:v>44785</c:v>
                </c:pt>
                <c:pt idx="589">
                  <c:v>44786</c:v>
                </c:pt>
                <c:pt idx="590">
                  <c:v>44787</c:v>
                </c:pt>
                <c:pt idx="591">
                  <c:v>44788</c:v>
                </c:pt>
                <c:pt idx="592">
                  <c:v>44789</c:v>
                </c:pt>
                <c:pt idx="593">
                  <c:v>44790</c:v>
                </c:pt>
                <c:pt idx="594">
                  <c:v>44791</c:v>
                </c:pt>
                <c:pt idx="595">
                  <c:v>44792</c:v>
                </c:pt>
                <c:pt idx="596">
                  <c:v>44793</c:v>
                </c:pt>
                <c:pt idx="597">
                  <c:v>44794</c:v>
                </c:pt>
                <c:pt idx="598">
                  <c:v>44795</c:v>
                </c:pt>
                <c:pt idx="599">
                  <c:v>44796</c:v>
                </c:pt>
                <c:pt idx="600">
                  <c:v>44797</c:v>
                </c:pt>
                <c:pt idx="601">
                  <c:v>44798</c:v>
                </c:pt>
                <c:pt idx="602">
                  <c:v>44799</c:v>
                </c:pt>
                <c:pt idx="603">
                  <c:v>44800</c:v>
                </c:pt>
                <c:pt idx="604">
                  <c:v>44801</c:v>
                </c:pt>
                <c:pt idx="605">
                  <c:v>44802</c:v>
                </c:pt>
                <c:pt idx="606">
                  <c:v>44803</c:v>
                </c:pt>
                <c:pt idx="607">
                  <c:v>44804</c:v>
                </c:pt>
                <c:pt idx="608">
                  <c:v>44805</c:v>
                </c:pt>
                <c:pt idx="609">
                  <c:v>44806</c:v>
                </c:pt>
                <c:pt idx="610">
                  <c:v>44807</c:v>
                </c:pt>
                <c:pt idx="611">
                  <c:v>44808</c:v>
                </c:pt>
                <c:pt idx="612">
                  <c:v>44809</c:v>
                </c:pt>
                <c:pt idx="613">
                  <c:v>44810</c:v>
                </c:pt>
                <c:pt idx="614">
                  <c:v>44811</c:v>
                </c:pt>
                <c:pt idx="615">
                  <c:v>44812</c:v>
                </c:pt>
                <c:pt idx="616">
                  <c:v>44813</c:v>
                </c:pt>
                <c:pt idx="617">
                  <c:v>44814</c:v>
                </c:pt>
                <c:pt idx="618">
                  <c:v>44815</c:v>
                </c:pt>
                <c:pt idx="619">
                  <c:v>44816</c:v>
                </c:pt>
                <c:pt idx="620">
                  <c:v>44817</c:v>
                </c:pt>
                <c:pt idx="621">
                  <c:v>44818</c:v>
                </c:pt>
                <c:pt idx="622">
                  <c:v>44819</c:v>
                </c:pt>
                <c:pt idx="623">
                  <c:v>44820</c:v>
                </c:pt>
                <c:pt idx="624">
                  <c:v>44821</c:v>
                </c:pt>
                <c:pt idx="625">
                  <c:v>44822</c:v>
                </c:pt>
                <c:pt idx="626">
                  <c:v>44823</c:v>
                </c:pt>
                <c:pt idx="627">
                  <c:v>44824</c:v>
                </c:pt>
                <c:pt idx="628">
                  <c:v>44825</c:v>
                </c:pt>
                <c:pt idx="629">
                  <c:v>44826</c:v>
                </c:pt>
                <c:pt idx="630">
                  <c:v>44827</c:v>
                </c:pt>
                <c:pt idx="631">
                  <c:v>44828</c:v>
                </c:pt>
                <c:pt idx="632">
                  <c:v>44829</c:v>
                </c:pt>
                <c:pt idx="633">
                  <c:v>44830</c:v>
                </c:pt>
                <c:pt idx="634">
                  <c:v>44831</c:v>
                </c:pt>
                <c:pt idx="635">
                  <c:v>44832</c:v>
                </c:pt>
                <c:pt idx="636">
                  <c:v>44833</c:v>
                </c:pt>
                <c:pt idx="637">
                  <c:v>44834</c:v>
                </c:pt>
                <c:pt idx="638">
                  <c:v>44835</c:v>
                </c:pt>
                <c:pt idx="639">
                  <c:v>44836</c:v>
                </c:pt>
                <c:pt idx="640">
                  <c:v>44837</c:v>
                </c:pt>
                <c:pt idx="641">
                  <c:v>44838</c:v>
                </c:pt>
                <c:pt idx="642">
                  <c:v>44839</c:v>
                </c:pt>
                <c:pt idx="643">
                  <c:v>44840</c:v>
                </c:pt>
                <c:pt idx="644">
                  <c:v>44841</c:v>
                </c:pt>
                <c:pt idx="645">
                  <c:v>44842</c:v>
                </c:pt>
                <c:pt idx="646">
                  <c:v>44843</c:v>
                </c:pt>
                <c:pt idx="647">
                  <c:v>44844</c:v>
                </c:pt>
                <c:pt idx="648">
                  <c:v>44845</c:v>
                </c:pt>
                <c:pt idx="649">
                  <c:v>44846</c:v>
                </c:pt>
                <c:pt idx="650">
                  <c:v>44847</c:v>
                </c:pt>
                <c:pt idx="651">
                  <c:v>44848</c:v>
                </c:pt>
                <c:pt idx="652">
                  <c:v>44849</c:v>
                </c:pt>
                <c:pt idx="653">
                  <c:v>44850</c:v>
                </c:pt>
                <c:pt idx="654">
                  <c:v>44851</c:v>
                </c:pt>
                <c:pt idx="655">
                  <c:v>44852</c:v>
                </c:pt>
                <c:pt idx="656">
                  <c:v>44853</c:v>
                </c:pt>
                <c:pt idx="657">
                  <c:v>44854</c:v>
                </c:pt>
                <c:pt idx="658">
                  <c:v>44855</c:v>
                </c:pt>
                <c:pt idx="659">
                  <c:v>44856</c:v>
                </c:pt>
                <c:pt idx="660">
                  <c:v>44857</c:v>
                </c:pt>
                <c:pt idx="661">
                  <c:v>44859</c:v>
                </c:pt>
                <c:pt idx="662">
                  <c:v>44860</c:v>
                </c:pt>
                <c:pt idx="663">
                  <c:v>44861</c:v>
                </c:pt>
                <c:pt idx="664">
                  <c:v>44862</c:v>
                </c:pt>
                <c:pt idx="665">
                  <c:v>44863</c:v>
                </c:pt>
                <c:pt idx="666">
                  <c:v>44864</c:v>
                </c:pt>
                <c:pt idx="667">
                  <c:v>44865</c:v>
                </c:pt>
                <c:pt idx="668">
                  <c:v>44866</c:v>
                </c:pt>
                <c:pt idx="669">
                  <c:v>44867</c:v>
                </c:pt>
                <c:pt idx="670">
                  <c:v>44868</c:v>
                </c:pt>
                <c:pt idx="671">
                  <c:v>44869</c:v>
                </c:pt>
                <c:pt idx="672">
                  <c:v>44870</c:v>
                </c:pt>
                <c:pt idx="673">
                  <c:v>44871</c:v>
                </c:pt>
                <c:pt idx="674">
                  <c:v>44872</c:v>
                </c:pt>
                <c:pt idx="675">
                  <c:v>44873</c:v>
                </c:pt>
                <c:pt idx="676">
                  <c:v>44874</c:v>
                </c:pt>
                <c:pt idx="677">
                  <c:v>44875</c:v>
                </c:pt>
                <c:pt idx="678">
                  <c:v>44876</c:v>
                </c:pt>
                <c:pt idx="679">
                  <c:v>44877</c:v>
                </c:pt>
                <c:pt idx="680">
                  <c:v>44878</c:v>
                </c:pt>
                <c:pt idx="681">
                  <c:v>44879</c:v>
                </c:pt>
                <c:pt idx="682">
                  <c:v>44880</c:v>
                </c:pt>
                <c:pt idx="683">
                  <c:v>44881</c:v>
                </c:pt>
                <c:pt idx="684">
                  <c:v>44882</c:v>
                </c:pt>
                <c:pt idx="685">
                  <c:v>44883</c:v>
                </c:pt>
                <c:pt idx="686">
                  <c:v>44884</c:v>
                </c:pt>
                <c:pt idx="687">
                  <c:v>44885</c:v>
                </c:pt>
                <c:pt idx="688">
                  <c:v>44886</c:v>
                </c:pt>
                <c:pt idx="689">
                  <c:v>44887</c:v>
                </c:pt>
                <c:pt idx="690">
                  <c:v>44888</c:v>
                </c:pt>
                <c:pt idx="691">
                  <c:v>44889</c:v>
                </c:pt>
                <c:pt idx="692">
                  <c:v>44890</c:v>
                </c:pt>
                <c:pt idx="693">
                  <c:v>44891</c:v>
                </c:pt>
                <c:pt idx="694">
                  <c:v>44892</c:v>
                </c:pt>
                <c:pt idx="695">
                  <c:v>44893</c:v>
                </c:pt>
                <c:pt idx="696">
                  <c:v>44894</c:v>
                </c:pt>
                <c:pt idx="697">
                  <c:v>44895</c:v>
                </c:pt>
                <c:pt idx="698">
                  <c:v>44896</c:v>
                </c:pt>
                <c:pt idx="699">
                  <c:v>44897</c:v>
                </c:pt>
                <c:pt idx="700">
                  <c:v>44898</c:v>
                </c:pt>
                <c:pt idx="701">
                  <c:v>44899</c:v>
                </c:pt>
                <c:pt idx="702">
                  <c:v>44900</c:v>
                </c:pt>
                <c:pt idx="703">
                  <c:v>44901</c:v>
                </c:pt>
                <c:pt idx="704">
                  <c:v>44902</c:v>
                </c:pt>
                <c:pt idx="705">
                  <c:v>44903</c:v>
                </c:pt>
                <c:pt idx="706">
                  <c:v>44904</c:v>
                </c:pt>
                <c:pt idx="707">
                  <c:v>44905</c:v>
                </c:pt>
                <c:pt idx="708">
                  <c:v>44906</c:v>
                </c:pt>
                <c:pt idx="709">
                  <c:v>44907</c:v>
                </c:pt>
                <c:pt idx="710">
                  <c:v>44908</c:v>
                </c:pt>
                <c:pt idx="711">
                  <c:v>44909</c:v>
                </c:pt>
                <c:pt idx="712">
                  <c:v>44910</c:v>
                </c:pt>
                <c:pt idx="713">
                  <c:v>44911</c:v>
                </c:pt>
                <c:pt idx="714">
                  <c:v>44912</c:v>
                </c:pt>
                <c:pt idx="715">
                  <c:v>44913</c:v>
                </c:pt>
                <c:pt idx="716">
                  <c:v>44914</c:v>
                </c:pt>
                <c:pt idx="717">
                  <c:v>44915</c:v>
                </c:pt>
                <c:pt idx="718">
                  <c:v>44916</c:v>
                </c:pt>
                <c:pt idx="719">
                  <c:v>44917</c:v>
                </c:pt>
                <c:pt idx="720">
                  <c:v>44918</c:v>
                </c:pt>
                <c:pt idx="721">
                  <c:v>44919</c:v>
                </c:pt>
                <c:pt idx="722">
                  <c:v>44920</c:v>
                </c:pt>
                <c:pt idx="723">
                  <c:v>44921</c:v>
                </c:pt>
                <c:pt idx="724">
                  <c:v>44922</c:v>
                </c:pt>
                <c:pt idx="725">
                  <c:v>44923</c:v>
                </c:pt>
                <c:pt idx="726">
                  <c:v>44924</c:v>
                </c:pt>
                <c:pt idx="727">
                  <c:v>44925</c:v>
                </c:pt>
                <c:pt idx="728">
                  <c:v>44926</c:v>
                </c:pt>
              </c:numCache>
            </c:numRef>
          </c:cat>
          <c:val>
            <c:numRef>
              <c:f>'Without Backlog'!$D$2:$D$730</c:f>
              <c:numCache>
                <c:formatCode>General</c:formatCode>
                <c:ptCount val="729"/>
                <c:pt idx="0">
                  <c:v>225</c:v>
                </c:pt>
                <c:pt idx="1">
                  <c:v>179</c:v>
                </c:pt>
                <c:pt idx="2">
                  <c:v>132</c:v>
                </c:pt>
                <c:pt idx="3">
                  <c:v>86</c:v>
                </c:pt>
                <c:pt idx="4">
                  <c:v>40</c:v>
                </c:pt>
                <c:pt idx="5">
                  <c:v>-6</c:v>
                </c:pt>
                <c:pt idx="6">
                  <c:v>-52</c:v>
                </c:pt>
                <c:pt idx="7">
                  <c:v>171</c:v>
                </c:pt>
                <c:pt idx="8">
                  <c:v>124</c:v>
                </c:pt>
                <c:pt idx="9">
                  <c:v>77</c:v>
                </c:pt>
                <c:pt idx="10">
                  <c:v>31</c:v>
                </c:pt>
                <c:pt idx="11">
                  <c:v>-15</c:v>
                </c:pt>
                <c:pt idx="12">
                  <c:v>-61</c:v>
                </c:pt>
                <c:pt idx="13">
                  <c:v>-108</c:v>
                </c:pt>
                <c:pt idx="14">
                  <c:v>115</c:v>
                </c:pt>
                <c:pt idx="15">
                  <c:v>68</c:v>
                </c:pt>
                <c:pt idx="16">
                  <c:v>22</c:v>
                </c:pt>
                <c:pt idx="17">
                  <c:v>-24</c:v>
                </c:pt>
                <c:pt idx="18">
                  <c:v>-70</c:v>
                </c:pt>
                <c:pt idx="19">
                  <c:v>-116</c:v>
                </c:pt>
                <c:pt idx="20">
                  <c:v>-162</c:v>
                </c:pt>
                <c:pt idx="21">
                  <c:v>62</c:v>
                </c:pt>
                <c:pt idx="22">
                  <c:v>16</c:v>
                </c:pt>
                <c:pt idx="23">
                  <c:v>-31</c:v>
                </c:pt>
                <c:pt idx="24">
                  <c:v>-77</c:v>
                </c:pt>
                <c:pt idx="25">
                  <c:v>-123</c:v>
                </c:pt>
                <c:pt idx="26">
                  <c:v>-169</c:v>
                </c:pt>
                <c:pt idx="27">
                  <c:v>-215</c:v>
                </c:pt>
                <c:pt idx="28">
                  <c:v>9</c:v>
                </c:pt>
                <c:pt idx="29">
                  <c:v>-38</c:v>
                </c:pt>
                <c:pt idx="30">
                  <c:v>-84</c:v>
                </c:pt>
                <c:pt idx="31">
                  <c:v>-130</c:v>
                </c:pt>
                <c:pt idx="32">
                  <c:v>-176</c:v>
                </c:pt>
                <c:pt idx="33">
                  <c:v>-223</c:v>
                </c:pt>
                <c:pt idx="34">
                  <c:v>-269</c:v>
                </c:pt>
                <c:pt idx="35">
                  <c:v>-45</c:v>
                </c:pt>
                <c:pt idx="36">
                  <c:v>-90</c:v>
                </c:pt>
                <c:pt idx="37">
                  <c:v>-136</c:v>
                </c:pt>
                <c:pt idx="38">
                  <c:v>-182</c:v>
                </c:pt>
                <c:pt idx="39">
                  <c:v>-229</c:v>
                </c:pt>
                <c:pt idx="40">
                  <c:v>-275</c:v>
                </c:pt>
                <c:pt idx="41">
                  <c:v>-321</c:v>
                </c:pt>
                <c:pt idx="42">
                  <c:v>-96</c:v>
                </c:pt>
                <c:pt idx="43">
                  <c:v>-141</c:v>
                </c:pt>
                <c:pt idx="44">
                  <c:v>-187</c:v>
                </c:pt>
                <c:pt idx="45">
                  <c:v>-233</c:v>
                </c:pt>
                <c:pt idx="46">
                  <c:v>-279</c:v>
                </c:pt>
                <c:pt idx="47">
                  <c:v>-325</c:v>
                </c:pt>
                <c:pt idx="48">
                  <c:v>-371</c:v>
                </c:pt>
                <c:pt idx="49">
                  <c:v>-147</c:v>
                </c:pt>
                <c:pt idx="50">
                  <c:v>-193</c:v>
                </c:pt>
                <c:pt idx="51">
                  <c:v>-238</c:v>
                </c:pt>
                <c:pt idx="52">
                  <c:v>-284</c:v>
                </c:pt>
                <c:pt idx="53">
                  <c:v>-330</c:v>
                </c:pt>
                <c:pt idx="54">
                  <c:v>-377</c:v>
                </c:pt>
                <c:pt idx="55">
                  <c:v>-423</c:v>
                </c:pt>
                <c:pt idx="56">
                  <c:v>-199</c:v>
                </c:pt>
                <c:pt idx="57">
                  <c:v>-245</c:v>
                </c:pt>
                <c:pt idx="58">
                  <c:v>-291</c:v>
                </c:pt>
                <c:pt idx="59">
                  <c:v>-337</c:v>
                </c:pt>
                <c:pt idx="60">
                  <c:v>-383</c:v>
                </c:pt>
                <c:pt idx="61">
                  <c:v>-429</c:v>
                </c:pt>
                <c:pt idx="62">
                  <c:v>-475</c:v>
                </c:pt>
                <c:pt idx="63">
                  <c:v>-251</c:v>
                </c:pt>
                <c:pt idx="64">
                  <c:v>-298</c:v>
                </c:pt>
                <c:pt idx="65">
                  <c:v>-344</c:v>
                </c:pt>
                <c:pt idx="66">
                  <c:v>-391</c:v>
                </c:pt>
                <c:pt idx="67">
                  <c:v>-437</c:v>
                </c:pt>
                <c:pt idx="68">
                  <c:v>-484</c:v>
                </c:pt>
                <c:pt idx="69">
                  <c:v>-531</c:v>
                </c:pt>
                <c:pt idx="70">
                  <c:v>-307</c:v>
                </c:pt>
                <c:pt idx="71">
                  <c:v>-353</c:v>
                </c:pt>
                <c:pt idx="72">
                  <c:v>-399</c:v>
                </c:pt>
                <c:pt idx="73">
                  <c:v>-445</c:v>
                </c:pt>
                <c:pt idx="74">
                  <c:v>-491</c:v>
                </c:pt>
                <c:pt idx="75">
                  <c:v>-537</c:v>
                </c:pt>
                <c:pt idx="76">
                  <c:v>-584</c:v>
                </c:pt>
                <c:pt idx="77">
                  <c:v>-361</c:v>
                </c:pt>
                <c:pt idx="78">
                  <c:v>-408</c:v>
                </c:pt>
                <c:pt idx="79">
                  <c:v>-454</c:v>
                </c:pt>
                <c:pt idx="80">
                  <c:v>-501</c:v>
                </c:pt>
                <c:pt idx="81">
                  <c:v>-548</c:v>
                </c:pt>
                <c:pt idx="82">
                  <c:v>-595</c:v>
                </c:pt>
                <c:pt idx="83">
                  <c:v>-642</c:v>
                </c:pt>
                <c:pt idx="84">
                  <c:v>-418</c:v>
                </c:pt>
                <c:pt idx="85">
                  <c:v>-464</c:v>
                </c:pt>
                <c:pt idx="86">
                  <c:v>-510</c:v>
                </c:pt>
                <c:pt idx="87">
                  <c:v>-556</c:v>
                </c:pt>
                <c:pt idx="88">
                  <c:v>-601</c:v>
                </c:pt>
                <c:pt idx="89">
                  <c:v>-647</c:v>
                </c:pt>
                <c:pt idx="90">
                  <c:v>-693</c:v>
                </c:pt>
                <c:pt idx="91">
                  <c:v>-469</c:v>
                </c:pt>
                <c:pt idx="92">
                  <c:v>-514</c:v>
                </c:pt>
                <c:pt idx="93">
                  <c:v>-558</c:v>
                </c:pt>
                <c:pt idx="94">
                  <c:v>-603</c:v>
                </c:pt>
                <c:pt idx="95">
                  <c:v>-648</c:v>
                </c:pt>
                <c:pt idx="96">
                  <c:v>-693</c:v>
                </c:pt>
                <c:pt idx="97">
                  <c:v>-738</c:v>
                </c:pt>
                <c:pt idx="98">
                  <c:v>-514</c:v>
                </c:pt>
                <c:pt idx="99">
                  <c:v>-560</c:v>
                </c:pt>
                <c:pt idx="100">
                  <c:v>-606</c:v>
                </c:pt>
                <c:pt idx="101">
                  <c:v>-652</c:v>
                </c:pt>
                <c:pt idx="102">
                  <c:v>-699</c:v>
                </c:pt>
                <c:pt idx="103">
                  <c:v>-746</c:v>
                </c:pt>
                <c:pt idx="104">
                  <c:v>-792</c:v>
                </c:pt>
                <c:pt idx="105">
                  <c:v>-568</c:v>
                </c:pt>
                <c:pt idx="106">
                  <c:v>-613</c:v>
                </c:pt>
                <c:pt idx="107">
                  <c:v>-658</c:v>
                </c:pt>
                <c:pt idx="108">
                  <c:v>-703</c:v>
                </c:pt>
                <c:pt idx="109">
                  <c:v>-749</c:v>
                </c:pt>
                <c:pt idx="110">
                  <c:v>-795</c:v>
                </c:pt>
                <c:pt idx="111">
                  <c:v>-841</c:v>
                </c:pt>
                <c:pt idx="112">
                  <c:v>-617</c:v>
                </c:pt>
                <c:pt idx="113">
                  <c:v>-663</c:v>
                </c:pt>
                <c:pt idx="114">
                  <c:v>-709</c:v>
                </c:pt>
                <c:pt idx="115">
                  <c:v>-755</c:v>
                </c:pt>
                <c:pt idx="116">
                  <c:v>-801</c:v>
                </c:pt>
                <c:pt idx="117">
                  <c:v>-847</c:v>
                </c:pt>
                <c:pt idx="118">
                  <c:v>-894</c:v>
                </c:pt>
                <c:pt idx="119">
                  <c:v>-670</c:v>
                </c:pt>
                <c:pt idx="120">
                  <c:v>-716</c:v>
                </c:pt>
                <c:pt idx="121">
                  <c:v>-762</c:v>
                </c:pt>
                <c:pt idx="122">
                  <c:v>-809</c:v>
                </c:pt>
                <c:pt idx="123">
                  <c:v>-857</c:v>
                </c:pt>
                <c:pt idx="124">
                  <c:v>-906</c:v>
                </c:pt>
                <c:pt idx="125">
                  <c:v>-956</c:v>
                </c:pt>
                <c:pt idx="126">
                  <c:v>-737</c:v>
                </c:pt>
                <c:pt idx="127">
                  <c:v>-789</c:v>
                </c:pt>
                <c:pt idx="128">
                  <c:v>-842</c:v>
                </c:pt>
                <c:pt idx="129">
                  <c:v>-896</c:v>
                </c:pt>
                <c:pt idx="130">
                  <c:v>-951</c:v>
                </c:pt>
                <c:pt idx="131">
                  <c:v>-1006</c:v>
                </c:pt>
                <c:pt idx="132">
                  <c:v>-1063</c:v>
                </c:pt>
                <c:pt idx="133">
                  <c:v>-851</c:v>
                </c:pt>
                <c:pt idx="134">
                  <c:v>-910</c:v>
                </c:pt>
                <c:pt idx="135">
                  <c:v>-970</c:v>
                </c:pt>
                <c:pt idx="136">
                  <c:v>-1030</c:v>
                </c:pt>
                <c:pt idx="137">
                  <c:v>-1091</c:v>
                </c:pt>
                <c:pt idx="138">
                  <c:v>-1152</c:v>
                </c:pt>
                <c:pt idx="139">
                  <c:v>-1215</c:v>
                </c:pt>
                <c:pt idx="140">
                  <c:v>-1009</c:v>
                </c:pt>
                <c:pt idx="141">
                  <c:v>-1074</c:v>
                </c:pt>
                <c:pt idx="142">
                  <c:v>-1139</c:v>
                </c:pt>
                <c:pt idx="143">
                  <c:v>-1204</c:v>
                </c:pt>
                <c:pt idx="144">
                  <c:v>-1271</c:v>
                </c:pt>
                <c:pt idx="145">
                  <c:v>-1339</c:v>
                </c:pt>
                <c:pt idx="146">
                  <c:v>-1408</c:v>
                </c:pt>
                <c:pt idx="147">
                  <c:v>-1207</c:v>
                </c:pt>
                <c:pt idx="148">
                  <c:v>-1277</c:v>
                </c:pt>
                <c:pt idx="149">
                  <c:v>-1348</c:v>
                </c:pt>
                <c:pt idx="150">
                  <c:v>-1420</c:v>
                </c:pt>
                <c:pt idx="151">
                  <c:v>-1492</c:v>
                </c:pt>
                <c:pt idx="152">
                  <c:v>-1565</c:v>
                </c:pt>
                <c:pt idx="153">
                  <c:v>-1638</c:v>
                </c:pt>
                <c:pt idx="154">
                  <c:v>-1442</c:v>
                </c:pt>
                <c:pt idx="155">
                  <c:v>-1516</c:v>
                </c:pt>
                <c:pt idx="156">
                  <c:v>-1590</c:v>
                </c:pt>
                <c:pt idx="157">
                  <c:v>-1664</c:v>
                </c:pt>
                <c:pt idx="158">
                  <c:v>-1739</c:v>
                </c:pt>
                <c:pt idx="159">
                  <c:v>-1814</c:v>
                </c:pt>
                <c:pt idx="160">
                  <c:v>-1889</c:v>
                </c:pt>
                <c:pt idx="161">
                  <c:v>-1695</c:v>
                </c:pt>
                <c:pt idx="162">
                  <c:v>-1772</c:v>
                </c:pt>
                <c:pt idx="163">
                  <c:v>-1849</c:v>
                </c:pt>
                <c:pt idx="164">
                  <c:v>-1926</c:v>
                </c:pt>
                <c:pt idx="165">
                  <c:v>-2003</c:v>
                </c:pt>
                <c:pt idx="166">
                  <c:v>-2081</c:v>
                </c:pt>
                <c:pt idx="167">
                  <c:v>-2159</c:v>
                </c:pt>
                <c:pt idx="168">
                  <c:v>-1967</c:v>
                </c:pt>
                <c:pt idx="169">
                  <c:v>-2046</c:v>
                </c:pt>
                <c:pt idx="170">
                  <c:v>-2125</c:v>
                </c:pt>
                <c:pt idx="171">
                  <c:v>-2204</c:v>
                </c:pt>
                <c:pt idx="172">
                  <c:v>-2283</c:v>
                </c:pt>
                <c:pt idx="173">
                  <c:v>-2362</c:v>
                </c:pt>
                <c:pt idx="174">
                  <c:v>-2440</c:v>
                </c:pt>
                <c:pt idx="175">
                  <c:v>-2249</c:v>
                </c:pt>
                <c:pt idx="176">
                  <c:v>-2327</c:v>
                </c:pt>
                <c:pt idx="177">
                  <c:v>-2406</c:v>
                </c:pt>
                <c:pt idx="178">
                  <c:v>-2485</c:v>
                </c:pt>
                <c:pt idx="179">
                  <c:v>-2563</c:v>
                </c:pt>
                <c:pt idx="180">
                  <c:v>-2641</c:v>
                </c:pt>
                <c:pt idx="181">
                  <c:v>-2718</c:v>
                </c:pt>
                <c:pt idx="182">
                  <c:v>-2525</c:v>
                </c:pt>
                <c:pt idx="183">
                  <c:v>-2602</c:v>
                </c:pt>
                <c:pt idx="184">
                  <c:v>-2678</c:v>
                </c:pt>
                <c:pt idx="185">
                  <c:v>-2753</c:v>
                </c:pt>
                <c:pt idx="186">
                  <c:v>-2829</c:v>
                </c:pt>
                <c:pt idx="187">
                  <c:v>-2904</c:v>
                </c:pt>
                <c:pt idx="188">
                  <c:v>-2978</c:v>
                </c:pt>
                <c:pt idx="189">
                  <c:v>-2782</c:v>
                </c:pt>
                <c:pt idx="190">
                  <c:v>-2856</c:v>
                </c:pt>
                <c:pt idx="191">
                  <c:v>-2929</c:v>
                </c:pt>
                <c:pt idx="192">
                  <c:v>-3001</c:v>
                </c:pt>
                <c:pt idx="193">
                  <c:v>-3072</c:v>
                </c:pt>
                <c:pt idx="194">
                  <c:v>-3143</c:v>
                </c:pt>
                <c:pt idx="195">
                  <c:v>-3214</c:v>
                </c:pt>
                <c:pt idx="196">
                  <c:v>-3014</c:v>
                </c:pt>
                <c:pt idx="197">
                  <c:v>-3084</c:v>
                </c:pt>
                <c:pt idx="198">
                  <c:v>-3153</c:v>
                </c:pt>
                <c:pt idx="199">
                  <c:v>-3222</c:v>
                </c:pt>
                <c:pt idx="200">
                  <c:v>-3290</c:v>
                </c:pt>
                <c:pt idx="201">
                  <c:v>-3357</c:v>
                </c:pt>
                <c:pt idx="202">
                  <c:v>-3423</c:v>
                </c:pt>
                <c:pt idx="203">
                  <c:v>-3218</c:v>
                </c:pt>
                <c:pt idx="204">
                  <c:v>-3283</c:v>
                </c:pt>
                <c:pt idx="205">
                  <c:v>-3348</c:v>
                </c:pt>
                <c:pt idx="206">
                  <c:v>-3412</c:v>
                </c:pt>
                <c:pt idx="207">
                  <c:v>-3475</c:v>
                </c:pt>
                <c:pt idx="208">
                  <c:v>-3536</c:v>
                </c:pt>
                <c:pt idx="209">
                  <c:v>-3596</c:v>
                </c:pt>
                <c:pt idx="210">
                  <c:v>-3385</c:v>
                </c:pt>
                <c:pt idx="211">
                  <c:v>-3443</c:v>
                </c:pt>
                <c:pt idx="212">
                  <c:v>-3500</c:v>
                </c:pt>
                <c:pt idx="213">
                  <c:v>-3556</c:v>
                </c:pt>
                <c:pt idx="214">
                  <c:v>-3611</c:v>
                </c:pt>
                <c:pt idx="215">
                  <c:v>-3665</c:v>
                </c:pt>
                <c:pt idx="216">
                  <c:v>-3718</c:v>
                </c:pt>
                <c:pt idx="217">
                  <c:v>-3501</c:v>
                </c:pt>
                <c:pt idx="218">
                  <c:v>-3552</c:v>
                </c:pt>
                <c:pt idx="219">
                  <c:v>-3602</c:v>
                </c:pt>
                <c:pt idx="220">
                  <c:v>-3652</c:v>
                </c:pt>
                <c:pt idx="221">
                  <c:v>-3701</c:v>
                </c:pt>
                <c:pt idx="222">
                  <c:v>-3749</c:v>
                </c:pt>
                <c:pt idx="223">
                  <c:v>-3795</c:v>
                </c:pt>
                <c:pt idx="224">
                  <c:v>-3570</c:v>
                </c:pt>
                <c:pt idx="225">
                  <c:v>-3613</c:v>
                </c:pt>
                <c:pt idx="226">
                  <c:v>-3656</c:v>
                </c:pt>
                <c:pt idx="227">
                  <c:v>-3698</c:v>
                </c:pt>
                <c:pt idx="228">
                  <c:v>-3739</c:v>
                </c:pt>
                <c:pt idx="229">
                  <c:v>-3779</c:v>
                </c:pt>
                <c:pt idx="230">
                  <c:v>-3818</c:v>
                </c:pt>
                <c:pt idx="231">
                  <c:v>-3586</c:v>
                </c:pt>
                <c:pt idx="232">
                  <c:v>-3623</c:v>
                </c:pt>
                <c:pt idx="233">
                  <c:v>-3659</c:v>
                </c:pt>
                <c:pt idx="234">
                  <c:v>-3694</c:v>
                </c:pt>
                <c:pt idx="235">
                  <c:v>-3729</c:v>
                </c:pt>
                <c:pt idx="236">
                  <c:v>-3763</c:v>
                </c:pt>
                <c:pt idx="237">
                  <c:v>-3796</c:v>
                </c:pt>
                <c:pt idx="238">
                  <c:v>-3558</c:v>
                </c:pt>
                <c:pt idx="239">
                  <c:v>-3589</c:v>
                </c:pt>
                <c:pt idx="240">
                  <c:v>-3620</c:v>
                </c:pt>
                <c:pt idx="241">
                  <c:v>-3650</c:v>
                </c:pt>
                <c:pt idx="242">
                  <c:v>-3679</c:v>
                </c:pt>
                <c:pt idx="243">
                  <c:v>-3707</c:v>
                </c:pt>
                <c:pt idx="244">
                  <c:v>-3733</c:v>
                </c:pt>
                <c:pt idx="245">
                  <c:v>-3489</c:v>
                </c:pt>
                <c:pt idx="246">
                  <c:v>-3514</c:v>
                </c:pt>
                <c:pt idx="247">
                  <c:v>-3538</c:v>
                </c:pt>
                <c:pt idx="248">
                  <c:v>-3562</c:v>
                </c:pt>
                <c:pt idx="249">
                  <c:v>-3585</c:v>
                </c:pt>
                <c:pt idx="250">
                  <c:v>-3607</c:v>
                </c:pt>
                <c:pt idx="251">
                  <c:v>-3628</c:v>
                </c:pt>
                <c:pt idx="252">
                  <c:v>-3378</c:v>
                </c:pt>
                <c:pt idx="253">
                  <c:v>-3398</c:v>
                </c:pt>
                <c:pt idx="254">
                  <c:v>-3417</c:v>
                </c:pt>
                <c:pt idx="255">
                  <c:v>-3437</c:v>
                </c:pt>
                <c:pt idx="256">
                  <c:v>-3456</c:v>
                </c:pt>
                <c:pt idx="257">
                  <c:v>-3475</c:v>
                </c:pt>
                <c:pt idx="258">
                  <c:v>-3493</c:v>
                </c:pt>
                <c:pt idx="259">
                  <c:v>-3240</c:v>
                </c:pt>
                <c:pt idx="260">
                  <c:v>-3257</c:v>
                </c:pt>
                <c:pt idx="261">
                  <c:v>-3273</c:v>
                </c:pt>
                <c:pt idx="262">
                  <c:v>-3289</c:v>
                </c:pt>
                <c:pt idx="263">
                  <c:v>-3305</c:v>
                </c:pt>
                <c:pt idx="264">
                  <c:v>-3319</c:v>
                </c:pt>
                <c:pt idx="265">
                  <c:v>-3333</c:v>
                </c:pt>
                <c:pt idx="266">
                  <c:v>-3077</c:v>
                </c:pt>
                <c:pt idx="267">
                  <c:v>-3091</c:v>
                </c:pt>
                <c:pt idx="268">
                  <c:v>-3105</c:v>
                </c:pt>
                <c:pt idx="269">
                  <c:v>-3119</c:v>
                </c:pt>
                <c:pt idx="270">
                  <c:v>-3133</c:v>
                </c:pt>
                <c:pt idx="271">
                  <c:v>-3146</c:v>
                </c:pt>
                <c:pt idx="272">
                  <c:v>-3160</c:v>
                </c:pt>
                <c:pt idx="273">
                  <c:v>-2904</c:v>
                </c:pt>
                <c:pt idx="274">
                  <c:v>-2918</c:v>
                </c:pt>
                <c:pt idx="275">
                  <c:v>-2932</c:v>
                </c:pt>
                <c:pt idx="276">
                  <c:v>-2945</c:v>
                </c:pt>
                <c:pt idx="277">
                  <c:v>-2958</c:v>
                </c:pt>
                <c:pt idx="278">
                  <c:v>-2971</c:v>
                </c:pt>
                <c:pt idx="279">
                  <c:v>-2985</c:v>
                </c:pt>
                <c:pt idx="280">
                  <c:v>-2728</c:v>
                </c:pt>
                <c:pt idx="281">
                  <c:v>-2742</c:v>
                </c:pt>
                <c:pt idx="282">
                  <c:v>-2757</c:v>
                </c:pt>
                <c:pt idx="283">
                  <c:v>-2772</c:v>
                </c:pt>
                <c:pt idx="284">
                  <c:v>-2786</c:v>
                </c:pt>
                <c:pt idx="285">
                  <c:v>-2800</c:v>
                </c:pt>
                <c:pt idx="286">
                  <c:v>-2814</c:v>
                </c:pt>
                <c:pt idx="287">
                  <c:v>-2560</c:v>
                </c:pt>
                <c:pt idx="288">
                  <c:v>-2577</c:v>
                </c:pt>
                <c:pt idx="289">
                  <c:v>-2594</c:v>
                </c:pt>
                <c:pt idx="290">
                  <c:v>-2612</c:v>
                </c:pt>
                <c:pt idx="291">
                  <c:v>-2631</c:v>
                </c:pt>
                <c:pt idx="292">
                  <c:v>-2650</c:v>
                </c:pt>
                <c:pt idx="293">
                  <c:v>-2668</c:v>
                </c:pt>
                <c:pt idx="294">
                  <c:v>-2417</c:v>
                </c:pt>
                <c:pt idx="295">
                  <c:v>-2436</c:v>
                </c:pt>
                <c:pt idx="296">
                  <c:v>-2456</c:v>
                </c:pt>
                <c:pt idx="297">
                  <c:v>-2476</c:v>
                </c:pt>
                <c:pt idx="298">
                  <c:v>-2498</c:v>
                </c:pt>
                <c:pt idx="299">
                  <c:v>-2521</c:v>
                </c:pt>
                <c:pt idx="300">
                  <c:v>-2545</c:v>
                </c:pt>
                <c:pt idx="301">
                  <c:v>-2299</c:v>
                </c:pt>
                <c:pt idx="302">
                  <c:v>-2324</c:v>
                </c:pt>
                <c:pt idx="303">
                  <c:v>-2349</c:v>
                </c:pt>
                <c:pt idx="304">
                  <c:v>-2375</c:v>
                </c:pt>
                <c:pt idx="305">
                  <c:v>-2402</c:v>
                </c:pt>
                <c:pt idx="306">
                  <c:v>-2430</c:v>
                </c:pt>
                <c:pt idx="307">
                  <c:v>-2458</c:v>
                </c:pt>
                <c:pt idx="308">
                  <c:v>-2217</c:v>
                </c:pt>
                <c:pt idx="309">
                  <c:v>-2247</c:v>
                </c:pt>
                <c:pt idx="310">
                  <c:v>-2279</c:v>
                </c:pt>
                <c:pt idx="311">
                  <c:v>-2312</c:v>
                </c:pt>
                <c:pt idx="312">
                  <c:v>-2346</c:v>
                </c:pt>
                <c:pt idx="313">
                  <c:v>-2380</c:v>
                </c:pt>
                <c:pt idx="314">
                  <c:v>-2415</c:v>
                </c:pt>
                <c:pt idx="315">
                  <c:v>-2180</c:v>
                </c:pt>
                <c:pt idx="316">
                  <c:v>-2216</c:v>
                </c:pt>
                <c:pt idx="317">
                  <c:v>-2253</c:v>
                </c:pt>
                <c:pt idx="318">
                  <c:v>-2292</c:v>
                </c:pt>
                <c:pt idx="319">
                  <c:v>-2332</c:v>
                </c:pt>
                <c:pt idx="320">
                  <c:v>-2373</c:v>
                </c:pt>
                <c:pt idx="321">
                  <c:v>-2415</c:v>
                </c:pt>
                <c:pt idx="322">
                  <c:v>-2187</c:v>
                </c:pt>
                <c:pt idx="323">
                  <c:v>-2231</c:v>
                </c:pt>
                <c:pt idx="324">
                  <c:v>-2276</c:v>
                </c:pt>
                <c:pt idx="325">
                  <c:v>-2322</c:v>
                </c:pt>
                <c:pt idx="326">
                  <c:v>-2369</c:v>
                </c:pt>
                <c:pt idx="327">
                  <c:v>-2417</c:v>
                </c:pt>
                <c:pt idx="328">
                  <c:v>-2466</c:v>
                </c:pt>
                <c:pt idx="329">
                  <c:v>-2246</c:v>
                </c:pt>
                <c:pt idx="330">
                  <c:v>-2297</c:v>
                </c:pt>
                <c:pt idx="331">
                  <c:v>-2348</c:v>
                </c:pt>
                <c:pt idx="332">
                  <c:v>-2400</c:v>
                </c:pt>
                <c:pt idx="333">
                  <c:v>-2453</c:v>
                </c:pt>
                <c:pt idx="334">
                  <c:v>-2508</c:v>
                </c:pt>
                <c:pt idx="335">
                  <c:v>-2563</c:v>
                </c:pt>
                <c:pt idx="336">
                  <c:v>-2348</c:v>
                </c:pt>
                <c:pt idx="337">
                  <c:v>-2404</c:v>
                </c:pt>
                <c:pt idx="338">
                  <c:v>-2462</c:v>
                </c:pt>
                <c:pt idx="339">
                  <c:v>-2521</c:v>
                </c:pt>
                <c:pt idx="340">
                  <c:v>-2581</c:v>
                </c:pt>
                <c:pt idx="341">
                  <c:v>-2643</c:v>
                </c:pt>
                <c:pt idx="342">
                  <c:v>-2705</c:v>
                </c:pt>
                <c:pt idx="343">
                  <c:v>-2498</c:v>
                </c:pt>
                <c:pt idx="344">
                  <c:v>-2561</c:v>
                </c:pt>
                <c:pt idx="345">
                  <c:v>-2625</c:v>
                </c:pt>
                <c:pt idx="346">
                  <c:v>-2691</c:v>
                </c:pt>
                <c:pt idx="347">
                  <c:v>-2758</c:v>
                </c:pt>
                <c:pt idx="348">
                  <c:v>-2825</c:v>
                </c:pt>
                <c:pt idx="349">
                  <c:v>-2892</c:v>
                </c:pt>
                <c:pt idx="350">
                  <c:v>-2690</c:v>
                </c:pt>
                <c:pt idx="351">
                  <c:v>-2759</c:v>
                </c:pt>
                <c:pt idx="352">
                  <c:v>-2829</c:v>
                </c:pt>
                <c:pt idx="353">
                  <c:v>-2900</c:v>
                </c:pt>
                <c:pt idx="354">
                  <c:v>-2971</c:v>
                </c:pt>
                <c:pt idx="355">
                  <c:v>-3043</c:v>
                </c:pt>
                <c:pt idx="356">
                  <c:v>-3115</c:v>
                </c:pt>
                <c:pt idx="357">
                  <c:v>-2918</c:v>
                </c:pt>
                <c:pt idx="358">
                  <c:v>-2992</c:v>
                </c:pt>
                <c:pt idx="359">
                  <c:v>-3067</c:v>
                </c:pt>
                <c:pt idx="360">
                  <c:v>-3142</c:v>
                </c:pt>
                <c:pt idx="361">
                  <c:v>-3217</c:v>
                </c:pt>
                <c:pt idx="362">
                  <c:v>-3293</c:v>
                </c:pt>
                <c:pt idx="363">
                  <c:v>-3370</c:v>
                </c:pt>
                <c:pt idx="364">
                  <c:v>-3177</c:v>
                </c:pt>
                <c:pt idx="365">
                  <c:v>-3254</c:v>
                </c:pt>
                <c:pt idx="366">
                  <c:v>-3315</c:v>
                </c:pt>
                <c:pt idx="367">
                  <c:v>-3360</c:v>
                </c:pt>
                <c:pt idx="368">
                  <c:v>-3389</c:v>
                </c:pt>
                <c:pt idx="369">
                  <c:v>-3418</c:v>
                </c:pt>
                <c:pt idx="370">
                  <c:v>-3447</c:v>
                </c:pt>
                <c:pt idx="371">
                  <c:v>-3204</c:v>
                </c:pt>
                <c:pt idx="372">
                  <c:v>-3232</c:v>
                </c:pt>
                <c:pt idx="373">
                  <c:v>-3260</c:v>
                </c:pt>
                <c:pt idx="374">
                  <c:v>-3290</c:v>
                </c:pt>
                <c:pt idx="375">
                  <c:v>-3320</c:v>
                </c:pt>
                <c:pt idx="376">
                  <c:v>-3349</c:v>
                </c:pt>
                <c:pt idx="377">
                  <c:v>-3377</c:v>
                </c:pt>
                <c:pt idx="378">
                  <c:v>-3134</c:v>
                </c:pt>
                <c:pt idx="379">
                  <c:v>-3162</c:v>
                </c:pt>
                <c:pt idx="380">
                  <c:v>-3191</c:v>
                </c:pt>
                <c:pt idx="381">
                  <c:v>-3221</c:v>
                </c:pt>
                <c:pt idx="382">
                  <c:v>-3250</c:v>
                </c:pt>
                <c:pt idx="383">
                  <c:v>-3278</c:v>
                </c:pt>
                <c:pt idx="384">
                  <c:v>-3307</c:v>
                </c:pt>
                <c:pt idx="385">
                  <c:v>-3065</c:v>
                </c:pt>
                <c:pt idx="386">
                  <c:v>-3092</c:v>
                </c:pt>
                <c:pt idx="387">
                  <c:v>-3119</c:v>
                </c:pt>
                <c:pt idx="388">
                  <c:v>-3148</c:v>
                </c:pt>
                <c:pt idx="389">
                  <c:v>-3178</c:v>
                </c:pt>
                <c:pt idx="390">
                  <c:v>-3208</c:v>
                </c:pt>
                <c:pt idx="391">
                  <c:v>-3237</c:v>
                </c:pt>
                <c:pt idx="392">
                  <c:v>-2995</c:v>
                </c:pt>
                <c:pt idx="393">
                  <c:v>-3023</c:v>
                </c:pt>
                <c:pt idx="394">
                  <c:v>-3050</c:v>
                </c:pt>
                <c:pt idx="395">
                  <c:v>-3077</c:v>
                </c:pt>
                <c:pt idx="396">
                  <c:v>-3103</c:v>
                </c:pt>
                <c:pt idx="397">
                  <c:v>-3131</c:v>
                </c:pt>
                <c:pt idx="398">
                  <c:v>-3161</c:v>
                </c:pt>
                <c:pt idx="399">
                  <c:v>-2921</c:v>
                </c:pt>
                <c:pt idx="400">
                  <c:v>-2949</c:v>
                </c:pt>
                <c:pt idx="401">
                  <c:v>-2976</c:v>
                </c:pt>
                <c:pt idx="402">
                  <c:v>-3003</c:v>
                </c:pt>
                <c:pt idx="403">
                  <c:v>-3031</c:v>
                </c:pt>
                <c:pt idx="404">
                  <c:v>-3060</c:v>
                </c:pt>
                <c:pt idx="405">
                  <c:v>-3088</c:v>
                </c:pt>
                <c:pt idx="406">
                  <c:v>-2846</c:v>
                </c:pt>
                <c:pt idx="407">
                  <c:v>-2871</c:v>
                </c:pt>
                <c:pt idx="408">
                  <c:v>-2896</c:v>
                </c:pt>
                <c:pt idx="409">
                  <c:v>-2923</c:v>
                </c:pt>
                <c:pt idx="410">
                  <c:v>-2952</c:v>
                </c:pt>
                <c:pt idx="411">
                  <c:v>-2981</c:v>
                </c:pt>
                <c:pt idx="412">
                  <c:v>-3009</c:v>
                </c:pt>
                <c:pt idx="413">
                  <c:v>-2765</c:v>
                </c:pt>
                <c:pt idx="414">
                  <c:v>-2791</c:v>
                </c:pt>
                <c:pt idx="415">
                  <c:v>-2817</c:v>
                </c:pt>
                <c:pt idx="416">
                  <c:v>-2842</c:v>
                </c:pt>
                <c:pt idx="417">
                  <c:v>-2869</c:v>
                </c:pt>
                <c:pt idx="418">
                  <c:v>-2897</c:v>
                </c:pt>
                <c:pt idx="419">
                  <c:v>-2925</c:v>
                </c:pt>
                <c:pt idx="420">
                  <c:v>-2684</c:v>
                </c:pt>
                <c:pt idx="421">
                  <c:v>-2712</c:v>
                </c:pt>
                <c:pt idx="422">
                  <c:v>-2741</c:v>
                </c:pt>
                <c:pt idx="423">
                  <c:v>-2769</c:v>
                </c:pt>
                <c:pt idx="424">
                  <c:v>-2797</c:v>
                </c:pt>
                <c:pt idx="425">
                  <c:v>-2826</c:v>
                </c:pt>
                <c:pt idx="426">
                  <c:v>-2855</c:v>
                </c:pt>
                <c:pt idx="427">
                  <c:v>-2614</c:v>
                </c:pt>
                <c:pt idx="428">
                  <c:v>-2642</c:v>
                </c:pt>
                <c:pt idx="429">
                  <c:v>-2671</c:v>
                </c:pt>
                <c:pt idx="430">
                  <c:v>-2698</c:v>
                </c:pt>
                <c:pt idx="431">
                  <c:v>-2725</c:v>
                </c:pt>
                <c:pt idx="432">
                  <c:v>-2753</c:v>
                </c:pt>
                <c:pt idx="433">
                  <c:v>-2782</c:v>
                </c:pt>
                <c:pt idx="434">
                  <c:v>-2542</c:v>
                </c:pt>
                <c:pt idx="435">
                  <c:v>-2571</c:v>
                </c:pt>
                <c:pt idx="436">
                  <c:v>-2600</c:v>
                </c:pt>
                <c:pt idx="437">
                  <c:v>-2628</c:v>
                </c:pt>
                <c:pt idx="438">
                  <c:v>-2654</c:v>
                </c:pt>
                <c:pt idx="439">
                  <c:v>-2679</c:v>
                </c:pt>
                <c:pt idx="440">
                  <c:v>-2707</c:v>
                </c:pt>
                <c:pt idx="441">
                  <c:v>-2465</c:v>
                </c:pt>
                <c:pt idx="442">
                  <c:v>-2493</c:v>
                </c:pt>
                <c:pt idx="443">
                  <c:v>-2519</c:v>
                </c:pt>
                <c:pt idx="444">
                  <c:v>-2547</c:v>
                </c:pt>
                <c:pt idx="445">
                  <c:v>-2575</c:v>
                </c:pt>
                <c:pt idx="446">
                  <c:v>-2605</c:v>
                </c:pt>
                <c:pt idx="447">
                  <c:v>-2634</c:v>
                </c:pt>
                <c:pt idx="448">
                  <c:v>-2392</c:v>
                </c:pt>
                <c:pt idx="449">
                  <c:v>-2418</c:v>
                </c:pt>
                <c:pt idx="450">
                  <c:v>-2445</c:v>
                </c:pt>
                <c:pt idx="451">
                  <c:v>-2472</c:v>
                </c:pt>
                <c:pt idx="452">
                  <c:v>-2499</c:v>
                </c:pt>
                <c:pt idx="453">
                  <c:v>-2526</c:v>
                </c:pt>
                <c:pt idx="454">
                  <c:v>-2554</c:v>
                </c:pt>
                <c:pt idx="455">
                  <c:v>-2312</c:v>
                </c:pt>
                <c:pt idx="456">
                  <c:v>-2339</c:v>
                </c:pt>
                <c:pt idx="457">
                  <c:v>-2365</c:v>
                </c:pt>
                <c:pt idx="458">
                  <c:v>-2392</c:v>
                </c:pt>
                <c:pt idx="459">
                  <c:v>-2419</c:v>
                </c:pt>
                <c:pt idx="460">
                  <c:v>-2445</c:v>
                </c:pt>
                <c:pt idx="461">
                  <c:v>-2471</c:v>
                </c:pt>
                <c:pt idx="462">
                  <c:v>-2227</c:v>
                </c:pt>
                <c:pt idx="463">
                  <c:v>-2253</c:v>
                </c:pt>
                <c:pt idx="464">
                  <c:v>-2280</c:v>
                </c:pt>
                <c:pt idx="465">
                  <c:v>-2308</c:v>
                </c:pt>
                <c:pt idx="466">
                  <c:v>-2337</c:v>
                </c:pt>
                <c:pt idx="467">
                  <c:v>-2364</c:v>
                </c:pt>
                <c:pt idx="468">
                  <c:v>-2391</c:v>
                </c:pt>
                <c:pt idx="469">
                  <c:v>-2148</c:v>
                </c:pt>
                <c:pt idx="470">
                  <c:v>-2175</c:v>
                </c:pt>
                <c:pt idx="471">
                  <c:v>-2203</c:v>
                </c:pt>
                <c:pt idx="472">
                  <c:v>-2232</c:v>
                </c:pt>
                <c:pt idx="473">
                  <c:v>-2260</c:v>
                </c:pt>
                <c:pt idx="474">
                  <c:v>-2287</c:v>
                </c:pt>
                <c:pt idx="475">
                  <c:v>-2315</c:v>
                </c:pt>
                <c:pt idx="476">
                  <c:v>-2073</c:v>
                </c:pt>
                <c:pt idx="477">
                  <c:v>-2101</c:v>
                </c:pt>
                <c:pt idx="478">
                  <c:v>-2128</c:v>
                </c:pt>
                <c:pt idx="479">
                  <c:v>-2154</c:v>
                </c:pt>
                <c:pt idx="480">
                  <c:v>-2181</c:v>
                </c:pt>
                <c:pt idx="481">
                  <c:v>-2210</c:v>
                </c:pt>
                <c:pt idx="482">
                  <c:v>-2240</c:v>
                </c:pt>
                <c:pt idx="483">
                  <c:v>-1999</c:v>
                </c:pt>
                <c:pt idx="484">
                  <c:v>-2028</c:v>
                </c:pt>
                <c:pt idx="485">
                  <c:v>-2056</c:v>
                </c:pt>
                <c:pt idx="486">
                  <c:v>-2085</c:v>
                </c:pt>
                <c:pt idx="487">
                  <c:v>-2113</c:v>
                </c:pt>
                <c:pt idx="488">
                  <c:v>-2142</c:v>
                </c:pt>
                <c:pt idx="489">
                  <c:v>-2171</c:v>
                </c:pt>
                <c:pt idx="490">
                  <c:v>-1930</c:v>
                </c:pt>
                <c:pt idx="491">
                  <c:v>-1961</c:v>
                </c:pt>
                <c:pt idx="492">
                  <c:v>-1993</c:v>
                </c:pt>
                <c:pt idx="493">
                  <c:v>-2026</c:v>
                </c:pt>
                <c:pt idx="494">
                  <c:v>-2058</c:v>
                </c:pt>
                <c:pt idx="495">
                  <c:v>-2089</c:v>
                </c:pt>
                <c:pt idx="496">
                  <c:v>-2121</c:v>
                </c:pt>
                <c:pt idx="497">
                  <c:v>-1885</c:v>
                </c:pt>
                <c:pt idx="498">
                  <c:v>-1920</c:v>
                </c:pt>
                <c:pt idx="499">
                  <c:v>-1955</c:v>
                </c:pt>
                <c:pt idx="500">
                  <c:v>-1990</c:v>
                </c:pt>
                <c:pt idx="501">
                  <c:v>-2027</c:v>
                </c:pt>
                <c:pt idx="502">
                  <c:v>-2066</c:v>
                </c:pt>
                <c:pt idx="503">
                  <c:v>-2106</c:v>
                </c:pt>
                <c:pt idx="504">
                  <c:v>-1875</c:v>
                </c:pt>
                <c:pt idx="505">
                  <c:v>-1912</c:v>
                </c:pt>
                <c:pt idx="506">
                  <c:v>-1947</c:v>
                </c:pt>
                <c:pt idx="507">
                  <c:v>-1984</c:v>
                </c:pt>
                <c:pt idx="508">
                  <c:v>-2022</c:v>
                </c:pt>
                <c:pt idx="509">
                  <c:v>-2063</c:v>
                </c:pt>
                <c:pt idx="510">
                  <c:v>-2107</c:v>
                </c:pt>
                <c:pt idx="511">
                  <c:v>-1880</c:v>
                </c:pt>
                <c:pt idx="512">
                  <c:v>-1923</c:v>
                </c:pt>
                <c:pt idx="513">
                  <c:v>-1963</c:v>
                </c:pt>
                <c:pt idx="514">
                  <c:v>-2007</c:v>
                </c:pt>
                <c:pt idx="515">
                  <c:v>-2052</c:v>
                </c:pt>
                <c:pt idx="516">
                  <c:v>-2098</c:v>
                </c:pt>
                <c:pt idx="517">
                  <c:v>-2142</c:v>
                </c:pt>
                <c:pt idx="518">
                  <c:v>-1916</c:v>
                </c:pt>
                <c:pt idx="519">
                  <c:v>-1962</c:v>
                </c:pt>
                <c:pt idx="520">
                  <c:v>-2009</c:v>
                </c:pt>
                <c:pt idx="521">
                  <c:v>-2057</c:v>
                </c:pt>
                <c:pt idx="522">
                  <c:v>-2105</c:v>
                </c:pt>
                <c:pt idx="523">
                  <c:v>-2154</c:v>
                </c:pt>
                <c:pt idx="524">
                  <c:v>-2202</c:v>
                </c:pt>
                <c:pt idx="525">
                  <c:v>-1980</c:v>
                </c:pt>
                <c:pt idx="526">
                  <c:v>-2029</c:v>
                </c:pt>
                <c:pt idx="527">
                  <c:v>-2078</c:v>
                </c:pt>
                <c:pt idx="528">
                  <c:v>-2124</c:v>
                </c:pt>
                <c:pt idx="529">
                  <c:v>-2169</c:v>
                </c:pt>
                <c:pt idx="530">
                  <c:v>-2214</c:v>
                </c:pt>
                <c:pt idx="531">
                  <c:v>-2262</c:v>
                </c:pt>
                <c:pt idx="532">
                  <c:v>-2040</c:v>
                </c:pt>
                <c:pt idx="533">
                  <c:v>-2088</c:v>
                </c:pt>
                <c:pt idx="534">
                  <c:v>-2137</c:v>
                </c:pt>
                <c:pt idx="535">
                  <c:v>-2184</c:v>
                </c:pt>
                <c:pt idx="536">
                  <c:v>-2231</c:v>
                </c:pt>
                <c:pt idx="537">
                  <c:v>-2277</c:v>
                </c:pt>
                <c:pt idx="538">
                  <c:v>-2323</c:v>
                </c:pt>
                <c:pt idx="539">
                  <c:v>-2100</c:v>
                </c:pt>
                <c:pt idx="540">
                  <c:v>-2147</c:v>
                </c:pt>
                <c:pt idx="541">
                  <c:v>-2196</c:v>
                </c:pt>
                <c:pt idx="542">
                  <c:v>-2242</c:v>
                </c:pt>
                <c:pt idx="543">
                  <c:v>-2287</c:v>
                </c:pt>
                <c:pt idx="544">
                  <c:v>-2334</c:v>
                </c:pt>
                <c:pt idx="545">
                  <c:v>-2382</c:v>
                </c:pt>
                <c:pt idx="546">
                  <c:v>-2160</c:v>
                </c:pt>
                <c:pt idx="547">
                  <c:v>-2205</c:v>
                </c:pt>
                <c:pt idx="548">
                  <c:v>-2248</c:v>
                </c:pt>
                <c:pt idx="549">
                  <c:v>-2292</c:v>
                </c:pt>
                <c:pt idx="550">
                  <c:v>-2337</c:v>
                </c:pt>
                <c:pt idx="551">
                  <c:v>-2384</c:v>
                </c:pt>
                <c:pt idx="552">
                  <c:v>-2429</c:v>
                </c:pt>
                <c:pt idx="553">
                  <c:v>-2205</c:v>
                </c:pt>
                <c:pt idx="554">
                  <c:v>-2251</c:v>
                </c:pt>
                <c:pt idx="555">
                  <c:v>-2297</c:v>
                </c:pt>
                <c:pt idx="556">
                  <c:v>-2341</c:v>
                </c:pt>
                <c:pt idx="557">
                  <c:v>-2386</c:v>
                </c:pt>
                <c:pt idx="558">
                  <c:v>-2429</c:v>
                </c:pt>
                <c:pt idx="559">
                  <c:v>-2473</c:v>
                </c:pt>
                <c:pt idx="560">
                  <c:v>-2247</c:v>
                </c:pt>
                <c:pt idx="561">
                  <c:v>-2291</c:v>
                </c:pt>
                <c:pt idx="562">
                  <c:v>-2331</c:v>
                </c:pt>
                <c:pt idx="563">
                  <c:v>-2368</c:v>
                </c:pt>
                <c:pt idx="564">
                  <c:v>-2408</c:v>
                </c:pt>
                <c:pt idx="565">
                  <c:v>-2448</c:v>
                </c:pt>
                <c:pt idx="566">
                  <c:v>-2489</c:v>
                </c:pt>
                <c:pt idx="567">
                  <c:v>-2260</c:v>
                </c:pt>
                <c:pt idx="568">
                  <c:v>-2302</c:v>
                </c:pt>
                <c:pt idx="569">
                  <c:v>-2342</c:v>
                </c:pt>
                <c:pt idx="570">
                  <c:v>-2382</c:v>
                </c:pt>
                <c:pt idx="571">
                  <c:v>-2422</c:v>
                </c:pt>
                <c:pt idx="572">
                  <c:v>-2462</c:v>
                </c:pt>
                <c:pt idx="573">
                  <c:v>-2500</c:v>
                </c:pt>
                <c:pt idx="574">
                  <c:v>-2265</c:v>
                </c:pt>
                <c:pt idx="575">
                  <c:v>-2298</c:v>
                </c:pt>
                <c:pt idx="576">
                  <c:v>-2332</c:v>
                </c:pt>
                <c:pt idx="577">
                  <c:v>-2366</c:v>
                </c:pt>
                <c:pt idx="578">
                  <c:v>-2400</c:v>
                </c:pt>
                <c:pt idx="579">
                  <c:v>-2432</c:v>
                </c:pt>
                <c:pt idx="580">
                  <c:v>-2463</c:v>
                </c:pt>
                <c:pt idx="581">
                  <c:v>-2223</c:v>
                </c:pt>
                <c:pt idx="582">
                  <c:v>-2254</c:v>
                </c:pt>
                <c:pt idx="583">
                  <c:v>-2286</c:v>
                </c:pt>
                <c:pt idx="584">
                  <c:v>-2317</c:v>
                </c:pt>
                <c:pt idx="585">
                  <c:v>-2347</c:v>
                </c:pt>
                <c:pt idx="586">
                  <c:v>-2377</c:v>
                </c:pt>
                <c:pt idx="587">
                  <c:v>-2406</c:v>
                </c:pt>
                <c:pt idx="588">
                  <c:v>-2163</c:v>
                </c:pt>
                <c:pt idx="589">
                  <c:v>-2190</c:v>
                </c:pt>
                <c:pt idx="590">
                  <c:v>-2216</c:v>
                </c:pt>
                <c:pt idx="591">
                  <c:v>-2242</c:v>
                </c:pt>
                <c:pt idx="592">
                  <c:v>-2266</c:v>
                </c:pt>
                <c:pt idx="593">
                  <c:v>-2290</c:v>
                </c:pt>
                <c:pt idx="594">
                  <c:v>-2313</c:v>
                </c:pt>
                <c:pt idx="595">
                  <c:v>-2066</c:v>
                </c:pt>
                <c:pt idx="596">
                  <c:v>-2090</c:v>
                </c:pt>
                <c:pt idx="597">
                  <c:v>-2112</c:v>
                </c:pt>
                <c:pt idx="598">
                  <c:v>-2133</c:v>
                </c:pt>
                <c:pt idx="599">
                  <c:v>-2152</c:v>
                </c:pt>
                <c:pt idx="600">
                  <c:v>-2171</c:v>
                </c:pt>
                <c:pt idx="601">
                  <c:v>-2190</c:v>
                </c:pt>
                <c:pt idx="602">
                  <c:v>-1940</c:v>
                </c:pt>
                <c:pt idx="603">
                  <c:v>-1959</c:v>
                </c:pt>
                <c:pt idx="604">
                  <c:v>-1979</c:v>
                </c:pt>
                <c:pt idx="605">
                  <c:v>-1998</c:v>
                </c:pt>
                <c:pt idx="606">
                  <c:v>-2017</c:v>
                </c:pt>
                <c:pt idx="607">
                  <c:v>-2035</c:v>
                </c:pt>
                <c:pt idx="608">
                  <c:v>-2051</c:v>
                </c:pt>
                <c:pt idx="609">
                  <c:v>-1797</c:v>
                </c:pt>
                <c:pt idx="610">
                  <c:v>-1813</c:v>
                </c:pt>
                <c:pt idx="611">
                  <c:v>-1829</c:v>
                </c:pt>
                <c:pt idx="612">
                  <c:v>-1843</c:v>
                </c:pt>
                <c:pt idx="613">
                  <c:v>-1856</c:v>
                </c:pt>
                <c:pt idx="614">
                  <c:v>-1869</c:v>
                </c:pt>
                <c:pt idx="615">
                  <c:v>-1883</c:v>
                </c:pt>
                <c:pt idx="616">
                  <c:v>-1626</c:v>
                </c:pt>
                <c:pt idx="617">
                  <c:v>-1639</c:v>
                </c:pt>
                <c:pt idx="618">
                  <c:v>-1651</c:v>
                </c:pt>
                <c:pt idx="619">
                  <c:v>-1663</c:v>
                </c:pt>
                <c:pt idx="620">
                  <c:v>-1676</c:v>
                </c:pt>
                <c:pt idx="621">
                  <c:v>-1688</c:v>
                </c:pt>
                <c:pt idx="622">
                  <c:v>-1700</c:v>
                </c:pt>
                <c:pt idx="623">
                  <c:v>-1441</c:v>
                </c:pt>
                <c:pt idx="624">
                  <c:v>-1451</c:v>
                </c:pt>
                <c:pt idx="625">
                  <c:v>-1460</c:v>
                </c:pt>
                <c:pt idx="626">
                  <c:v>-1469</c:v>
                </c:pt>
                <c:pt idx="627">
                  <c:v>-1478</c:v>
                </c:pt>
                <c:pt idx="628">
                  <c:v>-1487</c:v>
                </c:pt>
                <c:pt idx="629">
                  <c:v>-1495</c:v>
                </c:pt>
                <c:pt idx="630">
                  <c:v>-1233</c:v>
                </c:pt>
                <c:pt idx="631">
                  <c:v>-1241</c:v>
                </c:pt>
                <c:pt idx="632">
                  <c:v>-1249</c:v>
                </c:pt>
                <c:pt idx="633">
                  <c:v>-1257</c:v>
                </c:pt>
                <c:pt idx="634">
                  <c:v>-1265</c:v>
                </c:pt>
                <c:pt idx="635">
                  <c:v>-1274</c:v>
                </c:pt>
                <c:pt idx="636">
                  <c:v>-1283</c:v>
                </c:pt>
                <c:pt idx="637">
                  <c:v>-1022</c:v>
                </c:pt>
                <c:pt idx="638">
                  <c:v>-1031</c:v>
                </c:pt>
                <c:pt idx="639">
                  <c:v>-1040</c:v>
                </c:pt>
                <c:pt idx="640">
                  <c:v>-1048</c:v>
                </c:pt>
                <c:pt idx="641">
                  <c:v>-1055</c:v>
                </c:pt>
                <c:pt idx="642">
                  <c:v>-1062</c:v>
                </c:pt>
                <c:pt idx="643">
                  <c:v>-1069</c:v>
                </c:pt>
                <c:pt idx="644">
                  <c:v>-807</c:v>
                </c:pt>
                <c:pt idx="645">
                  <c:v>-815</c:v>
                </c:pt>
                <c:pt idx="646">
                  <c:v>-824</c:v>
                </c:pt>
                <c:pt idx="647">
                  <c:v>-833</c:v>
                </c:pt>
                <c:pt idx="648">
                  <c:v>-842</c:v>
                </c:pt>
                <c:pt idx="649">
                  <c:v>-850</c:v>
                </c:pt>
                <c:pt idx="650">
                  <c:v>-858</c:v>
                </c:pt>
                <c:pt idx="651">
                  <c:v>-596</c:v>
                </c:pt>
                <c:pt idx="652">
                  <c:v>-605</c:v>
                </c:pt>
                <c:pt idx="653">
                  <c:v>-615</c:v>
                </c:pt>
                <c:pt idx="654">
                  <c:v>-626</c:v>
                </c:pt>
                <c:pt idx="655">
                  <c:v>-637</c:v>
                </c:pt>
                <c:pt idx="656">
                  <c:v>-649</c:v>
                </c:pt>
                <c:pt idx="657">
                  <c:v>-661</c:v>
                </c:pt>
                <c:pt idx="658">
                  <c:v>-402</c:v>
                </c:pt>
                <c:pt idx="659">
                  <c:v>-414</c:v>
                </c:pt>
                <c:pt idx="660">
                  <c:v>-426</c:v>
                </c:pt>
                <c:pt idx="661">
                  <c:v>-438</c:v>
                </c:pt>
                <c:pt idx="662">
                  <c:v>-451</c:v>
                </c:pt>
                <c:pt idx="663">
                  <c:v>-465</c:v>
                </c:pt>
                <c:pt idx="664">
                  <c:v>-479</c:v>
                </c:pt>
                <c:pt idx="665">
                  <c:v>-222</c:v>
                </c:pt>
                <c:pt idx="666">
                  <c:v>-236</c:v>
                </c:pt>
                <c:pt idx="667">
                  <c:v>-250</c:v>
                </c:pt>
                <c:pt idx="668">
                  <c:v>-264</c:v>
                </c:pt>
                <c:pt idx="669">
                  <c:v>-279</c:v>
                </c:pt>
                <c:pt idx="670">
                  <c:v>-296</c:v>
                </c:pt>
                <c:pt idx="671">
                  <c:v>-314</c:v>
                </c:pt>
                <c:pt idx="672">
                  <c:v>-62</c:v>
                </c:pt>
                <c:pt idx="673">
                  <c:v>-81</c:v>
                </c:pt>
                <c:pt idx="674">
                  <c:v>-100</c:v>
                </c:pt>
                <c:pt idx="675">
                  <c:v>-119</c:v>
                </c:pt>
                <c:pt idx="676">
                  <c:v>-137</c:v>
                </c:pt>
                <c:pt idx="677">
                  <c:v>-156</c:v>
                </c:pt>
                <c:pt idx="678">
                  <c:v>-175</c:v>
                </c:pt>
                <c:pt idx="679">
                  <c:v>76</c:v>
                </c:pt>
                <c:pt idx="680">
                  <c:v>56</c:v>
                </c:pt>
                <c:pt idx="681">
                  <c:v>34</c:v>
                </c:pt>
                <c:pt idx="682">
                  <c:v>11</c:v>
                </c:pt>
                <c:pt idx="683">
                  <c:v>-13</c:v>
                </c:pt>
                <c:pt idx="684">
                  <c:v>-37</c:v>
                </c:pt>
                <c:pt idx="685">
                  <c:v>-62</c:v>
                </c:pt>
                <c:pt idx="686">
                  <c:v>183</c:v>
                </c:pt>
                <c:pt idx="687">
                  <c:v>157</c:v>
                </c:pt>
                <c:pt idx="688">
                  <c:v>130</c:v>
                </c:pt>
                <c:pt idx="689">
                  <c:v>103</c:v>
                </c:pt>
                <c:pt idx="690">
                  <c:v>76</c:v>
                </c:pt>
                <c:pt idx="691">
                  <c:v>47</c:v>
                </c:pt>
                <c:pt idx="692">
                  <c:v>17</c:v>
                </c:pt>
                <c:pt idx="693">
                  <c:v>256</c:v>
                </c:pt>
                <c:pt idx="694">
                  <c:v>226</c:v>
                </c:pt>
                <c:pt idx="695">
                  <c:v>196</c:v>
                </c:pt>
                <c:pt idx="696">
                  <c:v>166</c:v>
                </c:pt>
                <c:pt idx="697">
                  <c:v>135</c:v>
                </c:pt>
                <c:pt idx="698">
                  <c:v>103</c:v>
                </c:pt>
                <c:pt idx="699">
                  <c:v>70</c:v>
                </c:pt>
                <c:pt idx="700">
                  <c:v>306</c:v>
                </c:pt>
                <c:pt idx="701">
                  <c:v>269</c:v>
                </c:pt>
                <c:pt idx="702">
                  <c:v>231</c:v>
                </c:pt>
                <c:pt idx="703">
                  <c:v>194</c:v>
                </c:pt>
                <c:pt idx="704">
                  <c:v>158</c:v>
                </c:pt>
                <c:pt idx="705">
                  <c:v>121</c:v>
                </c:pt>
                <c:pt idx="706">
                  <c:v>84</c:v>
                </c:pt>
                <c:pt idx="707">
                  <c:v>318</c:v>
                </c:pt>
                <c:pt idx="708">
                  <c:v>284</c:v>
                </c:pt>
                <c:pt idx="709">
                  <c:v>248</c:v>
                </c:pt>
                <c:pt idx="710">
                  <c:v>210</c:v>
                </c:pt>
                <c:pt idx="711">
                  <c:v>170</c:v>
                </c:pt>
                <c:pt idx="712">
                  <c:v>131</c:v>
                </c:pt>
                <c:pt idx="713">
                  <c:v>92</c:v>
                </c:pt>
                <c:pt idx="714">
                  <c:v>324</c:v>
                </c:pt>
                <c:pt idx="715">
                  <c:v>284</c:v>
                </c:pt>
                <c:pt idx="716">
                  <c:v>243</c:v>
                </c:pt>
                <c:pt idx="717">
                  <c:v>202</c:v>
                </c:pt>
                <c:pt idx="718">
                  <c:v>161</c:v>
                </c:pt>
                <c:pt idx="719">
                  <c:v>120</c:v>
                </c:pt>
                <c:pt idx="720">
                  <c:v>80</c:v>
                </c:pt>
                <c:pt idx="721">
                  <c:v>310</c:v>
                </c:pt>
                <c:pt idx="722">
                  <c:v>267</c:v>
                </c:pt>
                <c:pt idx="723">
                  <c:v>221</c:v>
                </c:pt>
                <c:pt idx="724">
                  <c:v>172</c:v>
                </c:pt>
                <c:pt idx="725">
                  <c:v>125</c:v>
                </c:pt>
                <c:pt idx="726">
                  <c:v>78</c:v>
                </c:pt>
                <c:pt idx="727">
                  <c:v>32</c:v>
                </c:pt>
                <c:pt idx="728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8-4B61-BA6A-B9B7B9EBA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3464352"/>
        <c:axId val="1173465792"/>
      </c:barChart>
      <c:dateAx>
        <c:axId val="11734643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465792"/>
        <c:crosses val="autoZero"/>
        <c:auto val="1"/>
        <c:lblOffset val="100"/>
        <c:baseTimeUnit val="days"/>
      </c:dateAx>
      <c:valAx>
        <c:axId val="117346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46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13" Type="http://schemas.openxmlformats.org/officeDocument/2006/relationships/image" Target="../media/image3.png"/><Relationship Id="rId18" Type="http://schemas.openxmlformats.org/officeDocument/2006/relationships/image" Target="../media/image8.png"/><Relationship Id="rId26" Type="http://schemas.openxmlformats.org/officeDocument/2006/relationships/image" Target="../media/image16.png"/><Relationship Id="rId3" Type="http://schemas.openxmlformats.org/officeDocument/2006/relationships/chart" Target="../charts/chart9.xml"/><Relationship Id="rId21" Type="http://schemas.openxmlformats.org/officeDocument/2006/relationships/image" Target="../media/image11.png"/><Relationship Id="rId7" Type="http://schemas.openxmlformats.org/officeDocument/2006/relationships/chart" Target="../charts/chart13.xml"/><Relationship Id="rId12" Type="http://schemas.openxmlformats.org/officeDocument/2006/relationships/image" Target="../media/image2.png"/><Relationship Id="rId17" Type="http://schemas.openxmlformats.org/officeDocument/2006/relationships/image" Target="../media/image7.png"/><Relationship Id="rId25" Type="http://schemas.openxmlformats.org/officeDocument/2006/relationships/image" Target="../media/image15.png"/><Relationship Id="rId2" Type="http://schemas.openxmlformats.org/officeDocument/2006/relationships/chart" Target="../charts/chart8.xml"/><Relationship Id="rId16" Type="http://schemas.openxmlformats.org/officeDocument/2006/relationships/image" Target="../media/image6.png"/><Relationship Id="rId20" Type="http://schemas.openxmlformats.org/officeDocument/2006/relationships/image" Target="../media/image10.png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image" Target="../media/image1.png"/><Relationship Id="rId24" Type="http://schemas.openxmlformats.org/officeDocument/2006/relationships/image" Target="../media/image14.png"/><Relationship Id="rId5" Type="http://schemas.openxmlformats.org/officeDocument/2006/relationships/chart" Target="../charts/chart11.xml"/><Relationship Id="rId15" Type="http://schemas.openxmlformats.org/officeDocument/2006/relationships/image" Target="../media/image5.png"/><Relationship Id="rId23" Type="http://schemas.openxmlformats.org/officeDocument/2006/relationships/image" Target="../media/image13.png"/><Relationship Id="rId10" Type="http://schemas.openxmlformats.org/officeDocument/2006/relationships/chart" Target="../charts/chart16.xml"/><Relationship Id="rId19" Type="http://schemas.openxmlformats.org/officeDocument/2006/relationships/image" Target="../media/image9.png"/><Relationship Id="rId4" Type="http://schemas.openxmlformats.org/officeDocument/2006/relationships/chart" Target="../charts/chart10.xml"/><Relationship Id="rId9" Type="http://schemas.openxmlformats.org/officeDocument/2006/relationships/chart" Target="../charts/chart15.xml"/><Relationship Id="rId14" Type="http://schemas.openxmlformats.org/officeDocument/2006/relationships/image" Target="../media/image4.png"/><Relationship Id="rId22" Type="http://schemas.openxmlformats.org/officeDocument/2006/relationships/image" Target="../media/image12.png"/><Relationship Id="rId27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chart" Target="../charts/chart23.xml"/><Relationship Id="rId4" Type="http://schemas.openxmlformats.org/officeDocument/2006/relationships/image" Target="../media/image2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14</xdr:col>
      <xdr:colOff>412750</xdr:colOff>
      <xdr:row>26</xdr:row>
      <xdr:rowOff>97366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A15A59-3DD3-43E1-8854-0B74C46F86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28</xdr:row>
      <xdr:rowOff>0</xdr:rowOff>
    </xdr:from>
    <xdr:to>
      <xdr:col>14</xdr:col>
      <xdr:colOff>442200</xdr:colOff>
      <xdr:row>42</xdr:row>
      <xdr:rowOff>129248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2866C8C-BA15-4ED5-B31C-64A62A2393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278467</xdr:colOff>
      <xdr:row>18</xdr:row>
      <xdr:rowOff>13537</xdr:rowOff>
    </xdr:from>
    <xdr:to>
      <xdr:col>15</xdr:col>
      <xdr:colOff>605245</xdr:colOff>
      <xdr:row>33</xdr:row>
      <xdr:rowOff>35308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6657A7-1C43-9F5F-A94E-796BE2D433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279478</xdr:colOff>
      <xdr:row>2</xdr:row>
      <xdr:rowOff>45390</xdr:rowOff>
    </xdr:from>
    <xdr:to>
      <xdr:col>15</xdr:col>
      <xdr:colOff>561309</xdr:colOff>
      <xdr:row>17</xdr:row>
      <xdr:rowOff>54563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36975C-62CB-1227-6FBD-54710E5FB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214128</xdr:colOff>
      <xdr:row>0</xdr:row>
      <xdr:rowOff>177209</xdr:rowOff>
    </xdr:from>
    <xdr:to>
      <xdr:col>24</xdr:col>
      <xdr:colOff>1902047</xdr:colOff>
      <xdr:row>12</xdr:row>
      <xdr:rowOff>168054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CDE03D-7AF3-4517-B6A6-962B9419B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135860</xdr:colOff>
      <xdr:row>0</xdr:row>
      <xdr:rowOff>178981</xdr:rowOff>
    </xdr:from>
    <xdr:to>
      <xdr:col>39</xdr:col>
      <xdr:colOff>417919</xdr:colOff>
      <xdr:row>15</xdr:row>
      <xdr:rowOff>153286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1BEFF1-4CAA-68AA-05AF-184AB95DA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78485</xdr:colOff>
      <xdr:row>25</xdr:row>
      <xdr:rowOff>52474</xdr:rowOff>
    </xdr:from>
    <xdr:to>
      <xdr:col>6</xdr:col>
      <xdr:colOff>344848</xdr:colOff>
      <xdr:row>40</xdr:row>
      <xdr:rowOff>16636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FFCE52-4166-59A1-551A-B74CC75E3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576925</xdr:colOff>
      <xdr:row>37</xdr:row>
      <xdr:rowOff>133191</xdr:rowOff>
    </xdr:from>
    <xdr:to>
      <xdr:col>26</xdr:col>
      <xdr:colOff>314934</xdr:colOff>
      <xdr:row>51</xdr:row>
      <xdr:rowOff>154390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477756-2DDF-6BF1-39F2-79AA55E064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514635</xdr:colOff>
      <xdr:row>37</xdr:row>
      <xdr:rowOff>98845</xdr:rowOff>
    </xdr:from>
    <xdr:to>
      <xdr:col>34</xdr:col>
      <xdr:colOff>259860</xdr:colOff>
      <xdr:row>51</xdr:row>
      <xdr:rowOff>97605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384D1A-0DFE-0C19-92FF-057761FFA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251665</xdr:colOff>
      <xdr:row>37</xdr:row>
      <xdr:rowOff>10460</xdr:rowOff>
    </xdr:from>
    <xdr:to>
      <xdr:col>55</xdr:col>
      <xdr:colOff>551423</xdr:colOff>
      <xdr:row>51</xdr:row>
      <xdr:rowOff>59578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6D134C-BB77-E5E7-C3FF-16E212D03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80</xdr:col>
      <xdr:colOff>68035</xdr:colOff>
      <xdr:row>37</xdr:row>
      <xdr:rowOff>138793</xdr:rowOff>
    </xdr:from>
    <xdr:to>
      <xdr:col>87</xdr:col>
      <xdr:colOff>385535</xdr:colOff>
      <xdr:row>52</xdr:row>
      <xdr:rowOff>78922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9AEA76-EAC7-4DC7-A077-268FABB49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87</xdr:col>
      <xdr:colOff>512535</xdr:colOff>
      <xdr:row>37</xdr:row>
      <xdr:rowOff>138792</xdr:rowOff>
    </xdr:from>
    <xdr:to>
      <xdr:col>95</xdr:col>
      <xdr:colOff>222249</xdr:colOff>
      <xdr:row>52</xdr:row>
      <xdr:rowOff>78921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0E68CA-D573-5462-F08D-85E1E141E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104</xdr:col>
      <xdr:colOff>521608</xdr:colOff>
      <xdr:row>37</xdr:row>
      <xdr:rowOff>75293</xdr:rowOff>
    </xdr:from>
    <xdr:to>
      <xdr:col>112</xdr:col>
      <xdr:colOff>231322</xdr:colOff>
      <xdr:row>52</xdr:row>
      <xdr:rowOff>15422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55E2F4-0987-6776-836C-1C3CAD6A5C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112</xdr:col>
      <xdr:colOff>312964</xdr:colOff>
      <xdr:row>37</xdr:row>
      <xdr:rowOff>66221</xdr:rowOff>
    </xdr:from>
    <xdr:to>
      <xdr:col>119</xdr:col>
      <xdr:colOff>217714</xdr:colOff>
      <xdr:row>51</xdr:row>
      <xdr:rowOff>27214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992C45A-7790-49BF-5823-EC59350F2A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134</xdr:col>
      <xdr:colOff>546100</xdr:colOff>
      <xdr:row>37</xdr:row>
      <xdr:rowOff>101600</xdr:rowOff>
    </xdr:from>
    <xdr:to>
      <xdr:col>142</xdr:col>
      <xdr:colOff>241300</xdr:colOff>
      <xdr:row>51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02D4008-02B4-65F1-4CEC-1044E52BC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144</xdr:col>
      <xdr:colOff>165100</xdr:colOff>
      <xdr:row>37</xdr:row>
      <xdr:rowOff>177800</xdr:rowOff>
    </xdr:from>
    <xdr:to>
      <xdr:col>151</xdr:col>
      <xdr:colOff>469900</xdr:colOff>
      <xdr:row>51</xdr:row>
      <xdr:rowOff>177800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AA222E0-5C7C-FE4D-8847-E8EFDBEC2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14</xdr:col>
      <xdr:colOff>0</xdr:colOff>
      <xdr:row>52</xdr:row>
      <xdr:rowOff>0</xdr:rowOff>
    </xdr:from>
    <xdr:to>
      <xdr:col>24</xdr:col>
      <xdr:colOff>523048</xdr:colOff>
      <xdr:row>80</xdr:row>
      <xdr:rowOff>8204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EEF95BE-9F63-0583-3284-D723C4BED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134600" y="10096500"/>
          <a:ext cx="6619048" cy="5523809"/>
        </a:xfrm>
        <a:prstGeom prst="rect">
          <a:avLst/>
        </a:prstGeom>
      </xdr:spPr>
    </xdr:pic>
    <xdr:clientData/>
  </xdr:twoCellAnchor>
  <xdr:twoCellAnchor editAs="oneCell">
    <xdr:from>
      <xdr:col>25</xdr:col>
      <xdr:colOff>47287</xdr:colOff>
      <xdr:row>52</xdr:row>
      <xdr:rowOff>40532</xdr:rowOff>
    </xdr:from>
    <xdr:to>
      <xdr:col>34</xdr:col>
      <xdr:colOff>408506</xdr:colOff>
      <xdr:row>81</xdr:row>
      <xdr:rowOff>36092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B414056-9996-1BF3-2224-D97038ED6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834255" y="9720904"/>
          <a:ext cx="5833028" cy="5460153"/>
        </a:xfrm>
        <a:prstGeom prst="rect">
          <a:avLst/>
        </a:prstGeom>
      </xdr:spPr>
    </xdr:pic>
    <xdr:clientData/>
  </xdr:twoCellAnchor>
  <xdr:twoCellAnchor editAs="oneCell">
    <xdr:from>
      <xdr:col>79</xdr:col>
      <xdr:colOff>355600</xdr:colOff>
      <xdr:row>53</xdr:row>
      <xdr:rowOff>101601</xdr:rowOff>
    </xdr:from>
    <xdr:to>
      <xdr:col>85</xdr:col>
      <xdr:colOff>469900</xdr:colOff>
      <xdr:row>65</xdr:row>
      <xdr:rowOff>128209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09B5520-BD02-ADE0-58C1-566DDC2F9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2552600" y="10388601"/>
          <a:ext cx="4546600" cy="2312608"/>
        </a:xfrm>
        <a:prstGeom prst="rect">
          <a:avLst/>
        </a:prstGeom>
      </xdr:spPr>
    </xdr:pic>
    <xdr:clientData/>
  </xdr:twoCellAnchor>
  <xdr:twoCellAnchor editAs="oneCell">
    <xdr:from>
      <xdr:col>87</xdr:col>
      <xdr:colOff>0</xdr:colOff>
      <xdr:row>53</xdr:row>
      <xdr:rowOff>50801</xdr:rowOff>
    </xdr:from>
    <xdr:to>
      <xdr:col>95</xdr:col>
      <xdr:colOff>0</xdr:colOff>
      <xdr:row>66</xdr:row>
      <xdr:rowOff>158475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0D88BBB-0329-B6EF-2E57-F9C67D375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7619900" y="10337801"/>
          <a:ext cx="4953000" cy="2584174"/>
        </a:xfrm>
        <a:prstGeom prst="rect">
          <a:avLst/>
        </a:prstGeom>
      </xdr:spPr>
    </xdr:pic>
    <xdr:clientData/>
  </xdr:twoCellAnchor>
  <xdr:twoCellAnchor editAs="oneCell">
    <xdr:from>
      <xdr:col>104</xdr:col>
      <xdr:colOff>0</xdr:colOff>
      <xdr:row>54</xdr:row>
      <xdr:rowOff>1</xdr:rowOff>
    </xdr:from>
    <xdr:to>
      <xdr:col>111</xdr:col>
      <xdr:colOff>2170</xdr:colOff>
      <xdr:row>65</xdr:row>
      <xdr:rowOff>38101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26BF3A-F6A7-8883-198C-75230D967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29200" y="10477501"/>
          <a:ext cx="4613329" cy="2133600"/>
        </a:xfrm>
        <a:prstGeom prst="rect">
          <a:avLst/>
        </a:prstGeom>
      </xdr:spPr>
    </xdr:pic>
    <xdr:clientData/>
  </xdr:twoCellAnchor>
  <xdr:twoCellAnchor editAs="oneCell">
    <xdr:from>
      <xdr:col>111</xdr:col>
      <xdr:colOff>503208</xdr:colOff>
      <xdr:row>54</xdr:row>
      <xdr:rowOff>17972</xdr:rowOff>
    </xdr:from>
    <xdr:to>
      <xdr:col>119</xdr:col>
      <xdr:colOff>358897</xdr:colOff>
      <xdr:row>66</xdr:row>
      <xdr:rowOff>93287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6A3244E-A48B-AFFD-D39E-D90252CC4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3408397" y="10243868"/>
          <a:ext cx="4823365" cy="2303806"/>
        </a:xfrm>
        <a:prstGeom prst="rect">
          <a:avLst/>
        </a:prstGeom>
      </xdr:spPr>
    </xdr:pic>
    <xdr:clientData/>
  </xdr:twoCellAnchor>
  <xdr:twoCellAnchor editAs="oneCell">
    <xdr:from>
      <xdr:col>127</xdr:col>
      <xdr:colOff>0</xdr:colOff>
      <xdr:row>52</xdr:row>
      <xdr:rowOff>0</xdr:rowOff>
    </xdr:from>
    <xdr:to>
      <xdr:col>140</xdr:col>
      <xdr:colOff>11385</xdr:colOff>
      <xdr:row>93</xdr:row>
      <xdr:rowOff>5214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BA3AEEB-4FB5-1093-E5D4-5F617EDB6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3883500" y="9556750"/>
          <a:ext cx="8028571" cy="7552381"/>
        </a:xfrm>
        <a:prstGeom prst="rect">
          <a:avLst/>
        </a:prstGeom>
      </xdr:spPr>
    </xdr:pic>
    <xdr:clientData/>
  </xdr:twoCellAnchor>
  <xdr:twoCellAnchor editAs="oneCell">
    <xdr:from>
      <xdr:col>141</xdr:col>
      <xdr:colOff>0</xdr:colOff>
      <xdr:row>53</xdr:row>
      <xdr:rowOff>0</xdr:rowOff>
    </xdr:from>
    <xdr:to>
      <xdr:col>154</xdr:col>
      <xdr:colOff>334418</xdr:colOff>
      <xdr:row>96</xdr:row>
      <xdr:rowOff>24216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1DFA77B-DAB0-9762-D4E1-1201E08BD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2477167" y="9736667"/>
          <a:ext cx="8600000" cy="793333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83</xdr:row>
      <xdr:rowOff>0</xdr:rowOff>
    </xdr:from>
    <xdr:to>
      <xdr:col>24</xdr:col>
      <xdr:colOff>582114</xdr:colOff>
      <xdr:row>105</xdr:row>
      <xdr:rowOff>142327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3C7AF56-FCC3-568D-0FA0-CFA6087AB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160000" y="15634138"/>
          <a:ext cx="6713148" cy="4423103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83</xdr:row>
      <xdr:rowOff>0</xdr:rowOff>
    </xdr:from>
    <xdr:to>
      <xdr:col>34</xdr:col>
      <xdr:colOff>596355</xdr:colOff>
      <xdr:row>102</xdr:row>
      <xdr:rowOff>125205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D728AC7-028D-FEA8-FE96-BEB4B58E4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904138" y="15634138"/>
          <a:ext cx="6114286" cy="384761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108</xdr:row>
      <xdr:rowOff>0</xdr:rowOff>
    </xdr:from>
    <xdr:to>
      <xdr:col>23</xdr:col>
      <xdr:colOff>409458</xdr:colOff>
      <xdr:row>129</xdr:row>
      <xdr:rowOff>34323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5A73D7C-1684-B816-25BB-C78B9D4DA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773103" y="20287155"/>
          <a:ext cx="5314286" cy="3942857"/>
        </a:xfrm>
        <a:prstGeom prst="rect">
          <a:avLst/>
        </a:prstGeom>
      </xdr:spPr>
    </xdr:pic>
    <xdr:clientData/>
  </xdr:twoCellAnchor>
  <xdr:twoCellAnchor editAs="oneCell">
    <xdr:from>
      <xdr:col>77</xdr:col>
      <xdr:colOff>228601</xdr:colOff>
      <xdr:row>97</xdr:row>
      <xdr:rowOff>154021</xdr:rowOff>
    </xdr:from>
    <xdr:to>
      <xdr:col>91</xdr:col>
      <xdr:colOff>329802</xdr:colOff>
      <xdr:row>131</xdr:row>
      <xdr:rowOff>88009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CD0BAA2-F6D7-498D-A08D-309A735DB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1155601" y="17832421"/>
          <a:ext cx="9600801" cy="6156988"/>
        </a:xfrm>
        <a:prstGeom prst="rect">
          <a:avLst/>
        </a:prstGeom>
      </xdr:spPr>
    </xdr:pic>
    <xdr:clientData/>
  </xdr:twoCellAnchor>
  <xdr:twoCellAnchor editAs="oneCell">
    <xdr:from>
      <xdr:col>78</xdr:col>
      <xdr:colOff>0</xdr:colOff>
      <xdr:row>134</xdr:row>
      <xdr:rowOff>0</xdr:rowOff>
    </xdr:from>
    <xdr:to>
      <xdr:col>91</xdr:col>
      <xdr:colOff>490952</xdr:colOff>
      <xdr:row>170</xdr:row>
      <xdr:rowOff>170629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AF66AF1-D3F4-BC65-6848-D72EB64EC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1536600" y="24460200"/>
          <a:ext cx="9380952" cy="6571429"/>
        </a:xfrm>
        <a:prstGeom prst="rect">
          <a:avLst/>
        </a:prstGeom>
      </xdr:spPr>
    </xdr:pic>
    <xdr:clientData/>
  </xdr:twoCellAnchor>
  <xdr:twoCellAnchor editAs="oneCell">
    <xdr:from>
      <xdr:col>77</xdr:col>
      <xdr:colOff>0</xdr:colOff>
      <xdr:row>174</xdr:row>
      <xdr:rowOff>0</xdr:rowOff>
    </xdr:from>
    <xdr:to>
      <xdr:col>90</xdr:col>
      <xdr:colOff>519524</xdr:colOff>
      <xdr:row>211</xdr:row>
      <xdr:rowOff>116639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056499D-82F2-6694-1A1D-3CCEADF9D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927000" y="31572200"/>
          <a:ext cx="9409524" cy="6695238"/>
        </a:xfrm>
        <a:prstGeom prst="rect">
          <a:avLst/>
        </a:prstGeom>
      </xdr:spPr>
    </xdr:pic>
    <xdr:clientData/>
  </xdr:twoCellAnchor>
  <xdr:twoCellAnchor editAs="oneCell">
    <xdr:from>
      <xdr:col>104</xdr:col>
      <xdr:colOff>0</xdr:colOff>
      <xdr:row>82</xdr:row>
      <xdr:rowOff>0</xdr:rowOff>
    </xdr:from>
    <xdr:to>
      <xdr:col>119</xdr:col>
      <xdr:colOff>229494</xdr:colOff>
      <xdr:row>114</xdr:row>
      <xdr:rowOff>164315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906F4B0-B2AA-1731-050F-ED68F878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8857813" y="15570729"/>
          <a:ext cx="9780952" cy="6276190"/>
        </a:xfrm>
        <a:prstGeom prst="rect">
          <a:avLst/>
        </a:prstGeom>
      </xdr:spPr>
    </xdr:pic>
    <xdr:clientData/>
  </xdr:twoCellAnchor>
  <xdr:twoCellAnchor editAs="oneCell">
    <xdr:from>
      <xdr:col>104</xdr:col>
      <xdr:colOff>0</xdr:colOff>
      <xdr:row>118</xdr:row>
      <xdr:rowOff>0</xdr:rowOff>
    </xdr:from>
    <xdr:to>
      <xdr:col>119</xdr:col>
      <xdr:colOff>581875</xdr:colOff>
      <xdr:row>155</xdr:row>
      <xdr:rowOff>28751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0F0B613-2652-9C57-37BE-52F847028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8857813" y="22238229"/>
          <a:ext cx="10133333" cy="7066667"/>
        </a:xfrm>
        <a:prstGeom prst="rect">
          <a:avLst/>
        </a:prstGeom>
      </xdr:spPr>
    </xdr:pic>
    <xdr:clientData/>
  </xdr:twoCellAnchor>
  <xdr:twoCellAnchor editAs="oneCell">
    <xdr:from>
      <xdr:col>104</xdr:col>
      <xdr:colOff>0</xdr:colOff>
      <xdr:row>156</xdr:row>
      <xdr:rowOff>0</xdr:rowOff>
    </xdr:from>
    <xdr:to>
      <xdr:col>118</xdr:col>
      <xdr:colOff>304703</xdr:colOff>
      <xdr:row>192</xdr:row>
      <xdr:rowOff>5273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0E31222-6B56-986A-5F59-BBB545D61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8857813" y="29461354"/>
          <a:ext cx="9247619" cy="66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872E7A-9C35-4ED8-A7F6-EECB757BD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641350</xdr:colOff>
      <xdr:row>3</xdr:row>
      <xdr:rowOff>177800</xdr:rowOff>
    </xdr:from>
    <xdr:to>
      <xdr:col>9</xdr:col>
      <xdr:colOff>679450</xdr:colOff>
      <xdr:row>18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1521A8-D0C8-42D5-86FB-07F8A70C7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587375</xdr:colOff>
      <xdr:row>2</xdr:row>
      <xdr:rowOff>120650</xdr:rowOff>
    </xdr:from>
    <xdr:to>
      <xdr:col>11</xdr:col>
      <xdr:colOff>282575</xdr:colOff>
      <xdr:row>17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6F4152-5FD0-4F80-4A58-C5E9B1FF7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14</xdr:col>
      <xdr:colOff>304800</xdr:colOff>
      <xdr:row>17</xdr:row>
      <xdr:rowOff>165823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5E3541-A0FB-4C46-B448-7EEF5F71D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339674</xdr:colOff>
      <xdr:row>5</xdr:row>
      <xdr:rowOff>160463</xdr:rowOff>
    </xdr:from>
    <xdr:to>
      <xdr:col>14</xdr:col>
      <xdr:colOff>73579</xdr:colOff>
      <xdr:row>21</xdr:row>
      <xdr:rowOff>806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D84972-3EB9-9F12-0010-A31C96C8F8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127000</xdr:colOff>
      <xdr:row>3</xdr:row>
      <xdr:rowOff>50800</xdr:rowOff>
    </xdr:from>
    <xdr:to>
      <xdr:col>13</xdr:col>
      <xdr:colOff>431800</xdr:colOff>
      <xdr:row>18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B8A219-590A-4E25-BF47-3B919C5F26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492125</xdr:colOff>
      <xdr:row>3</xdr:row>
      <xdr:rowOff>95250</xdr:rowOff>
    </xdr:from>
    <xdr:to>
      <xdr:col>13</xdr:col>
      <xdr:colOff>187325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47DC8D-276D-B7CD-B77B-917DA14641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597648</xdr:colOff>
      <xdr:row>21</xdr:row>
      <xdr:rowOff>65368</xdr:rowOff>
    </xdr:from>
    <xdr:to>
      <xdr:col>10</xdr:col>
      <xdr:colOff>345515</xdr:colOff>
      <xdr:row>36</xdr:row>
      <xdr:rowOff>69016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F4039D-54CC-AB02-2C29-FBCD0403D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2574" y="4071471"/>
          <a:ext cx="2782794" cy="2805119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21</xdr:row>
      <xdr:rowOff>0</xdr:rowOff>
    </xdr:from>
    <xdr:to>
      <xdr:col>18</xdr:col>
      <xdr:colOff>46692</xdr:colOff>
      <xdr:row>36</xdr:row>
      <xdr:rowOff>46498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5E61AB-51B8-2876-8439-2DCC8052E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76839" y="4006103"/>
          <a:ext cx="4295588" cy="28479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18</xdr:col>
      <xdr:colOff>173320</xdr:colOff>
      <xdr:row>62</xdr:row>
      <xdr:rowOff>161555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FB60D5-7571-373C-565F-6FE611422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1912" y="7367868"/>
          <a:ext cx="7457143" cy="445714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91763</xdr:colOff>
      <xdr:row>2</xdr:row>
      <xdr:rowOff>39718</xdr:rowOff>
    </xdr:from>
    <xdr:to>
      <xdr:col>16</xdr:col>
      <xdr:colOff>328082</xdr:colOff>
      <xdr:row>16</xdr:row>
      <xdr:rowOff>126501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863309-8999-4619-907A-52C62A947A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184354</xdr:rowOff>
    </xdr:from>
    <xdr:to>
      <xdr:col>12</xdr:col>
      <xdr:colOff>306234</xdr:colOff>
      <xdr:row>32</xdr:row>
      <xdr:rowOff>162232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004E30-11F8-41CB-A1C9-0E6A88593A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18</xdr:row>
      <xdr:rowOff>0</xdr:rowOff>
    </xdr:from>
    <xdr:to>
      <xdr:col>12</xdr:col>
      <xdr:colOff>158750</xdr:colOff>
      <xdr:row>32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1C2B58-A009-412F-BAC9-FDF66406C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PTOP_VALLEY" refreshedDate="45621.56929965278" createdVersion="8" refreshedVersion="8" minRefreshableVersion="3" recordCount="729" xr:uid="{90AF92A7-5C39-426F-8306-5E8C1811D9DF}">
  <cacheSource type="worksheet">
    <worksheetSource name="Table1"/>
  </cacheSource>
  <cacheFields count="5">
    <cacheField name="Date" numFmtId="14">
      <sharedItems containsSemiMixedTypes="0" containsNonDate="0" containsDate="1" containsString="0" minDate="2021-01-01T00:00:00" maxDate="2023-01-01T00:00:00" count="729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</sharedItems>
      <fieldGroup par="4"/>
    </cacheField>
    <cacheField name="Filter 2 Moving Average" numFmtId="0">
      <sharedItems containsSemiMixedTypes="0" containsString="0" containsNumber="1" containsInteger="1" minValue="7" maxValue="79"/>
    </cacheField>
    <cacheField name="Months (Date)" numFmtId="0" databaseField="0">
      <fieldGroup base="0">
        <rangePr groupBy="months" startDate="2021-01-01T00:00:00" endDate="2023-01-01T00:00:00"/>
        <groupItems count="14">
          <s v="&lt;1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3"/>
        </groupItems>
      </fieldGroup>
    </cacheField>
    <cacheField name="Quarters (Date)" numFmtId="0" databaseField="0">
      <fieldGroup base="0">
        <rangePr groupBy="quarters" startDate="2021-01-01T00:00:00" endDate="2023-01-01T00:00:00"/>
        <groupItems count="6">
          <s v="&lt;1/1/2021"/>
          <s v="Qtr1"/>
          <s v="Qtr2"/>
          <s v="Qtr3"/>
          <s v="Qtr4"/>
          <s v="&gt;1/1/2023"/>
        </groupItems>
      </fieldGroup>
    </cacheField>
    <cacheField name="Years (Date)" numFmtId="0" databaseField="0">
      <fieldGroup base="0">
        <rangePr groupBy="years" startDate="2021-01-01T00:00:00" endDate="2023-01-01T00:00:00"/>
        <groupItems count="5">
          <s v="&lt;1/1/2021"/>
          <s v="2021"/>
          <s v="2022"/>
          <s v="2023"/>
          <s v="&gt;1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PTOP_VALLEY" refreshedDate="45634.831338310185" createdVersion="8" refreshedVersion="8" minRefreshableVersion="3" recordCount="729" xr:uid="{C411D86A-D1F4-4169-AFF8-DA090CE80F1C}">
  <cacheSource type="worksheet">
    <worksheetSource name="Table13"/>
  </cacheSource>
  <cacheFields count="3">
    <cacheField name="Date" numFmtId="14">
      <sharedItems containsNonDate="0" containsDate="1" containsString="0" containsBlank="1" minDate="2021-01-01T00:00:00" maxDate="2022-01-01T00:00:00"/>
    </cacheField>
    <cacheField name="Filter 2 Moving Average" numFmtId="0">
      <sharedItems containsString="0" containsBlank="1" containsNumber="1" containsInteger="1" minValue="13" maxValue="79"/>
    </cacheField>
    <cacheField name="Databy week" numFmtId="0">
      <sharedItems containsString="0" containsBlank="1" containsNumber="1" containsInteger="1" minValue="1" maxValue="53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PTOP_VALLEY" refreshedDate="45634.833447106481" createdVersion="8" refreshedVersion="8" minRefreshableVersion="3" recordCount="364" xr:uid="{D8BD0911-BD62-4CDE-89DF-D28E362149FC}">
  <cacheSource type="worksheet">
    <worksheetSource name="Table4"/>
  </cacheSource>
  <cacheFields count="3">
    <cacheField name="Date" numFmtId="14">
      <sharedItems containsSemiMixedTypes="0" containsNonDate="0" containsDate="1" containsString="0" minDate="2022-01-01T00:00:00" maxDate="2023-01-01T00:00:00"/>
    </cacheField>
    <cacheField name="Filter 2 Moving Average" numFmtId="0">
      <sharedItems containsSemiMixedTypes="0" containsString="0" containsNumber="1" containsInteger="1" minValue="7" maxValue="77"/>
    </cacheField>
    <cacheField name="Databy week" numFmtId="0">
      <sharedItems containsSemiMixedTypes="0" containsString="0" containsNumber="1" containsInteger="1" minValue="1" maxValue="53" count="5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9">
  <r>
    <x v="0"/>
    <n v="45"/>
  </r>
  <r>
    <x v="1"/>
    <n v="46"/>
  </r>
  <r>
    <x v="2"/>
    <n v="47"/>
  </r>
  <r>
    <x v="3"/>
    <n v="46"/>
  </r>
  <r>
    <x v="4"/>
    <n v="46"/>
  </r>
  <r>
    <x v="5"/>
    <n v="46"/>
  </r>
  <r>
    <x v="6"/>
    <n v="46"/>
  </r>
  <r>
    <x v="7"/>
    <n v="47"/>
  </r>
  <r>
    <x v="8"/>
    <n v="47"/>
  </r>
  <r>
    <x v="9"/>
    <n v="47"/>
  </r>
  <r>
    <x v="10"/>
    <n v="46"/>
  </r>
  <r>
    <x v="11"/>
    <n v="46"/>
  </r>
  <r>
    <x v="12"/>
    <n v="46"/>
  </r>
  <r>
    <x v="13"/>
    <n v="47"/>
  </r>
  <r>
    <x v="14"/>
    <n v="47"/>
  </r>
  <r>
    <x v="15"/>
    <n v="47"/>
  </r>
  <r>
    <x v="16"/>
    <n v="46"/>
  </r>
  <r>
    <x v="17"/>
    <n v="46"/>
  </r>
  <r>
    <x v="18"/>
    <n v="46"/>
  </r>
  <r>
    <x v="19"/>
    <n v="46"/>
  </r>
  <r>
    <x v="20"/>
    <n v="46"/>
  </r>
  <r>
    <x v="21"/>
    <n v="46"/>
  </r>
  <r>
    <x v="22"/>
    <n v="46"/>
  </r>
  <r>
    <x v="23"/>
    <n v="47"/>
  </r>
  <r>
    <x v="24"/>
    <n v="46"/>
  </r>
  <r>
    <x v="25"/>
    <n v="46"/>
  </r>
  <r>
    <x v="26"/>
    <n v="46"/>
  </r>
  <r>
    <x v="27"/>
    <n v="46"/>
  </r>
  <r>
    <x v="28"/>
    <n v="46"/>
  </r>
  <r>
    <x v="29"/>
    <n v="47"/>
  </r>
  <r>
    <x v="30"/>
    <n v="46"/>
  </r>
  <r>
    <x v="31"/>
    <n v="46"/>
  </r>
  <r>
    <x v="32"/>
    <n v="46"/>
  </r>
  <r>
    <x v="33"/>
    <n v="47"/>
  </r>
  <r>
    <x v="34"/>
    <n v="46"/>
  </r>
  <r>
    <x v="35"/>
    <n v="46"/>
  </r>
  <r>
    <x v="36"/>
    <n v="45"/>
  </r>
  <r>
    <x v="37"/>
    <n v="46"/>
  </r>
  <r>
    <x v="38"/>
    <n v="46"/>
  </r>
  <r>
    <x v="39"/>
    <n v="47"/>
  </r>
  <r>
    <x v="40"/>
    <n v="46"/>
  </r>
  <r>
    <x v="41"/>
    <n v="46"/>
  </r>
  <r>
    <x v="42"/>
    <n v="45"/>
  </r>
  <r>
    <x v="43"/>
    <n v="45"/>
  </r>
  <r>
    <x v="44"/>
    <n v="46"/>
  </r>
  <r>
    <x v="45"/>
    <n v="46"/>
  </r>
  <r>
    <x v="46"/>
    <n v="46"/>
  </r>
  <r>
    <x v="47"/>
    <n v="46"/>
  </r>
  <r>
    <x v="48"/>
    <n v="46"/>
  </r>
  <r>
    <x v="49"/>
    <n v="46"/>
  </r>
  <r>
    <x v="50"/>
    <n v="46"/>
  </r>
  <r>
    <x v="51"/>
    <n v="45"/>
  </r>
  <r>
    <x v="52"/>
    <n v="46"/>
  </r>
  <r>
    <x v="53"/>
    <n v="46"/>
  </r>
  <r>
    <x v="54"/>
    <n v="47"/>
  </r>
  <r>
    <x v="55"/>
    <n v="46"/>
  </r>
  <r>
    <x v="56"/>
    <n v="46"/>
  </r>
  <r>
    <x v="57"/>
    <n v="46"/>
  </r>
  <r>
    <x v="58"/>
    <n v="46"/>
  </r>
  <r>
    <x v="59"/>
    <n v="46"/>
  </r>
  <r>
    <x v="60"/>
    <n v="46"/>
  </r>
  <r>
    <x v="61"/>
    <n v="46"/>
  </r>
  <r>
    <x v="62"/>
    <n v="46"/>
  </r>
  <r>
    <x v="63"/>
    <n v="46"/>
  </r>
  <r>
    <x v="64"/>
    <n v="47"/>
  </r>
  <r>
    <x v="65"/>
    <n v="46"/>
  </r>
  <r>
    <x v="66"/>
    <n v="47"/>
  </r>
  <r>
    <x v="67"/>
    <n v="46"/>
  </r>
  <r>
    <x v="68"/>
    <n v="47"/>
  </r>
  <r>
    <x v="69"/>
    <n v="47"/>
  </r>
  <r>
    <x v="70"/>
    <n v="46"/>
  </r>
  <r>
    <x v="71"/>
    <n v="46"/>
  </r>
  <r>
    <x v="72"/>
    <n v="46"/>
  </r>
  <r>
    <x v="73"/>
    <n v="46"/>
  </r>
  <r>
    <x v="74"/>
    <n v="46"/>
  </r>
  <r>
    <x v="75"/>
    <n v="46"/>
  </r>
  <r>
    <x v="76"/>
    <n v="47"/>
  </r>
  <r>
    <x v="77"/>
    <n v="47"/>
  </r>
  <r>
    <x v="78"/>
    <n v="47"/>
  </r>
  <r>
    <x v="79"/>
    <n v="46"/>
  </r>
  <r>
    <x v="80"/>
    <n v="47"/>
  </r>
  <r>
    <x v="81"/>
    <n v="47"/>
  </r>
  <r>
    <x v="82"/>
    <n v="47"/>
  </r>
  <r>
    <x v="83"/>
    <n v="47"/>
  </r>
  <r>
    <x v="84"/>
    <n v="46"/>
  </r>
  <r>
    <x v="85"/>
    <n v="46"/>
  </r>
  <r>
    <x v="86"/>
    <n v="46"/>
  </r>
  <r>
    <x v="87"/>
    <n v="46"/>
  </r>
  <r>
    <x v="88"/>
    <n v="45"/>
  </r>
  <r>
    <x v="89"/>
    <n v="46"/>
  </r>
  <r>
    <x v="90"/>
    <n v="46"/>
  </r>
  <r>
    <x v="91"/>
    <n v="46"/>
  </r>
  <r>
    <x v="92"/>
    <n v="45"/>
  </r>
  <r>
    <x v="93"/>
    <n v="44"/>
  </r>
  <r>
    <x v="94"/>
    <n v="45"/>
  </r>
  <r>
    <x v="95"/>
    <n v="45"/>
  </r>
  <r>
    <x v="96"/>
    <n v="45"/>
  </r>
  <r>
    <x v="97"/>
    <n v="45"/>
  </r>
  <r>
    <x v="98"/>
    <n v="46"/>
  </r>
  <r>
    <x v="99"/>
    <n v="46"/>
  </r>
  <r>
    <x v="100"/>
    <n v="46"/>
  </r>
  <r>
    <x v="101"/>
    <n v="46"/>
  </r>
  <r>
    <x v="102"/>
    <n v="47"/>
  </r>
  <r>
    <x v="103"/>
    <n v="47"/>
  </r>
  <r>
    <x v="104"/>
    <n v="46"/>
  </r>
  <r>
    <x v="105"/>
    <n v="46"/>
  </r>
  <r>
    <x v="106"/>
    <n v="45"/>
  </r>
  <r>
    <x v="107"/>
    <n v="45"/>
  </r>
  <r>
    <x v="108"/>
    <n v="45"/>
  </r>
  <r>
    <x v="109"/>
    <n v="46"/>
  </r>
  <r>
    <x v="110"/>
    <n v="46"/>
  </r>
  <r>
    <x v="111"/>
    <n v="46"/>
  </r>
  <r>
    <x v="112"/>
    <n v="46"/>
  </r>
  <r>
    <x v="113"/>
    <n v="46"/>
  </r>
  <r>
    <x v="114"/>
    <n v="46"/>
  </r>
  <r>
    <x v="115"/>
    <n v="46"/>
  </r>
  <r>
    <x v="116"/>
    <n v="46"/>
  </r>
  <r>
    <x v="117"/>
    <n v="46"/>
  </r>
  <r>
    <x v="118"/>
    <n v="47"/>
  </r>
  <r>
    <x v="119"/>
    <n v="46"/>
  </r>
  <r>
    <x v="120"/>
    <n v="46"/>
  </r>
  <r>
    <x v="121"/>
    <n v="46"/>
  </r>
  <r>
    <x v="122"/>
    <n v="47"/>
  </r>
  <r>
    <x v="123"/>
    <n v="48"/>
  </r>
  <r>
    <x v="124"/>
    <n v="49"/>
  </r>
  <r>
    <x v="125"/>
    <n v="50"/>
  </r>
  <r>
    <x v="126"/>
    <n v="51"/>
  </r>
  <r>
    <x v="127"/>
    <n v="52"/>
  </r>
  <r>
    <x v="128"/>
    <n v="53"/>
  </r>
  <r>
    <x v="129"/>
    <n v="54"/>
  </r>
  <r>
    <x v="130"/>
    <n v="55"/>
  </r>
  <r>
    <x v="131"/>
    <n v="55"/>
  </r>
  <r>
    <x v="132"/>
    <n v="57"/>
  </r>
  <r>
    <x v="133"/>
    <n v="58"/>
  </r>
  <r>
    <x v="134"/>
    <n v="59"/>
  </r>
  <r>
    <x v="135"/>
    <n v="60"/>
  </r>
  <r>
    <x v="136"/>
    <n v="60"/>
  </r>
  <r>
    <x v="137"/>
    <n v="61"/>
  </r>
  <r>
    <x v="138"/>
    <n v="61"/>
  </r>
  <r>
    <x v="139"/>
    <n v="63"/>
  </r>
  <r>
    <x v="140"/>
    <n v="64"/>
  </r>
  <r>
    <x v="141"/>
    <n v="65"/>
  </r>
  <r>
    <x v="142"/>
    <n v="65"/>
  </r>
  <r>
    <x v="143"/>
    <n v="65"/>
  </r>
  <r>
    <x v="144"/>
    <n v="67"/>
  </r>
  <r>
    <x v="145"/>
    <n v="68"/>
  </r>
  <r>
    <x v="146"/>
    <n v="69"/>
  </r>
  <r>
    <x v="147"/>
    <n v="69"/>
  </r>
  <r>
    <x v="148"/>
    <n v="70"/>
  </r>
  <r>
    <x v="149"/>
    <n v="71"/>
  </r>
  <r>
    <x v="150"/>
    <n v="72"/>
  </r>
  <r>
    <x v="151"/>
    <n v="72"/>
  </r>
  <r>
    <x v="152"/>
    <n v="73"/>
  </r>
  <r>
    <x v="153"/>
    <n v="73"/>
  </r>
  <r>
    <x v="154"/>
    <n v="74"/>
  </r>
  <r>
    <x v="155"/>
    <n v="74"/>
  </r>
  <r>
    <x v="156"/>
    <n v="74"/>
  </r>
  <r>
    <x v="157"/>
    <n v="74"/>
  </r>
  <r>
    <x v="158"/>
    <n v="75"/>
  </r>
  <r>
    <x v="159"/>
    <n v="75"/>
  </r>
  <r>
    <x v="160"/>
    <n v="75"/>
  </r>
  <r>
    <x v="161"/>
    <n v="76"/>
  </r>
  <r>
    <x v="162"/>
    <n v="77"/>
  </r>
  <r>
    <x v="163"/>
    <n v="77"/>
  </r>
  <r>
    <x v="164"/>
    <n v="77"/>
  </r>
  <r>
    <x v="165"/>
    <n v="77"/>
  </r>
  <r>
    <x v="166"/>
    <n v="78"/>
  </r>
  <r>
    <x v="167"/>
    <n v="78"/>
  </r>
  <r>
    <x v="168"/>
    <n v="78"/>
  </r>
  <r>
    <x v="169"/>
    <n v="79"/>
  </r>
  <r>
    <x v="170"/>
    <n v="79"/>
  </r>
  <r>
    <x v="171"/>
    <n v="79"/>
  </r>
  <r>
    <x v="172"/>
    <n v="79"/>
  </r>
  <r>
    <x v="173"/>
    <n v="79"/>
  </r>
  <r>
    <x v="174"/>
    <n v="78"/>
  </r>
  <r>
    <x v="175"/>
    <n v="79"/>
  </r>
  <r>
    <x v="176"/>
    <n v="78"/>
  </r>
  <r>
    <x v="177"/>
    <n v="79"/>
  </r>
  <r>
    <x v="178"/>
    <n v="79"/>
  </r>
  <r>
    <x v="179"/>
    <n v="78"/>
  </r>
  <r>
    <x v="180"/>
    <n v="78"/>
  </r>
  <r>
    <x v="181"/>
    <n v="77"/>
  </r>
  <r>
    <x v="182"/>
    <n v="77"/>
  </r>
  <r>
    <x v="183"/>
    <n v="77"/>
  </r>
  <r>
    <x v="184"/>
    <n v="76"/>
  </r>
  <r>
    <x v="185"/>
    <n v="75"/>
  </r>
  <r>
    <x v="186"/>
    <n v="76"/>
  </r>
  <r>
    <x v="187"/>
    <n v="75"/>
  </r>
  <r>
    <x v="188"/>
    <n v="74"/>
  </r>
  <r>
    <x v="189"/>
    <n v="74"/>
  </r>
  <r>
    <x v="190"/>
    <n v="74"/>
  </r>
  <r>
    <x v="191"/>
    <n v="73"/>
  </r>
  <r>
    <x v="192"/>
    <n v="72"/>
  </r>
  <r>
    <x v="193"/>
    <n v="71"/>
  </r>
  <r>
    <x v="194"/>
    <n v="71"/>
  </r>
  <r>
    <x v="195"/>
    <n v="71"/>
  </r>
  <r>
    <x v="196"/>
    <n v="70"/>
  </r>
  <r>
    <x v="197"/>
    <n v="70"/>
  </r>
  <r>
    <x v="198"/>
    <n v="69"/>
  </r>
  <r>
    <x v="199"/>
    <n v="69"/>
  </r>
  <r>
    <x v="200"/>
    <n v="68"/>
  </r>
  <r>
    <x v="201"/>
    <n v="67"/>
  </r>
  <r>
    <x v="202"/>
    <n v="66"/>
  </r>
  <r>
    <x v="203"/>
    <n v="65"/>
  </r>
  <r>
    <x v="204"/>
    <n v="65"/>
  </r>
  <r>
    <x v="205"/>
    <n v="65"/>
  </r>
  <r>
    <x v="206"/>
    <n v="64"/>
  </r>
  <r>
    <x v="207"/>
    <n v="63"/>
  </r>
  <r>
    <x v="208"/>
    <n v="61"/>
  </r>
  <r>
    <x v="209"/>
    <n v="60"/>
  </r>
  <r>
    <x v="210"/>
    <n v="59"/>
  </r>
  <r>
    <x v="211"/>
    <n v="58"/>
  </r>
  <r>
    <x v="212"/>
    <n v="57"/>
  </r>
  <r>
    <x v="213"/>
    <n v="56"/>
  </r>
  <r>
    <x v="214"/>
    <n v="55"/>
  </r>
  <r>
    <x v="215"/>
    <n v="54"/>
  </r>
  <r>
    <x v="216"/>
    <n v="53"/>
  </r>
  <r>
    <x v="217"/>
    <n v="53"/>
  </r>
  <r>
    <x v="218"/>
    <n v="51"/>
  </r>
  <r>
    <x v="219"/>
    <n v="50"/>
  </r>
  <r>
    <x v="220"/>
    <n v="50"/>
  </r>
  <r>
    <x v="221"/>
    <n v="49"/>
  </r>
  <r>
    <x v="222"/>
    <n v="48"/>
  </r>
  <r>
    <x v="223"/>
    <n v="46"/>
  </r>
  <r>
    <x v="224"/>
    <n v="45"/>
  </r>
  <r>
    <x v="225"/>
    <n v="43"/>
  </r>
  <r>
    <x v="226"/>
    <n v="43"/>
  </r>
  <r>
    <x v="227"/>
    <n v="42"/>
  </r>
  <r>
    <x v="228"/>
    <n v="41"/>
  </r>
  <r>
    <x v="229"/>
    <n v="40"/>
  </r>
  <r>
    <x v="230"/>
    <n v="39"/>
  </r>
  <r>
    <x v="231"/>
    <n v="38"/>
  </r>
  <r>
    <x v="232"/>
    <n v="37"/>
  </r>
  <r>
    <x v="233"/>
    <n v="36"/>
  </r>
  <r>
    <x v="234"/>
    <n v="35"/>
  </r>
  <r>
    <x v="235"/>
    <n v="35"/>
  </r>
  <r>
    <x v="236"/>
    <n v="34"/>
  </r>
  <r>
    <x v="237"/>
    <n v="33"/>
  </r>
  <r>
    <x v="238"/>
    <n v="32"/>
  </r>
  <r>
    <x v="239"/>
    <n v="31"/>
  </r>
  <r>
    <x v="240"/>
    <n v="31"/>
  </r>
  <r>
    <x v="241"/>
    <n v="30"/>
  </r>
  <r>
    <x v="242"/>
    <n v="29"/>
  </r>
  <r>
    <x v="243"/>
    <n v="28"/>
  </r>
  <r>
    <x v="244"/>
    <n v="26"/>
  </r>
  <r>
    <x v="245"/>
    <n v="26"/>
  </r>
  <r>
    <x v="246"/>
    <n v="25"/>
  </r>
  <r>
    <x v="247"/>
    <n v="24"/>
  </r>
  <r>
    <x v="248"/>
    <n v="24"/>
  </r>
  <r>
    <x v="249"/>
    <n v="23"/>
  </r>
  <r>
    <x v="250"/>
    <n v="22"/>
  </r>
  <r>
    <x v="251"/>
    <n v="21"/>
  </r>
  <r>
    <x v="252"/>
    <n v="20"/>
  </r>
  <r>
    <x v="253"/>
    <n v="20"/>
  </r>
  <r>
    <x v="254"/>
    <n v="19"/>
  </r>
  <r>
    <x v="255"/>
    <n v="20"/>
  </r>
  <r>
    <x v="256"/>
    <n v="19"/>
  </r>
  <r>
    <x v="257"/>
    <n v="19"/>
  </r>
  <r>
    <x v="258"/>
    <n v="18"/>
  </r>
  <r>
    <x v="259"/>
    <n v="17"/>
  </r>
  <r>
    <x v="260"/>
    <n v="17"/>
  </r>
  <r>
    <x v="261"/>
    <n v="16"/>
  </r>
  <r>
    <x v="262"/>
    <n v="16"/>
  </r>
  <r>
    <x v="263"/>
    <n v="16"/>
  </r>
  <r>
    <x v="264"/>
    <n v="14"/>
  </r>
  <r>
    <x v="265"/>
    <n v="14"/>
  </r>
  <r>
    <x v="266"/>
    <n v="14"/>
  </r>
  <r>
    <x v="267"/>
    <n v="14"/>
  </r>
  <r>
    <x v="268"/>
    <n v="14"/>
  </r>
  <r>
    <x v="269"/>
    <n v="14"/>
  </r>
  <r>
    <x v="270"/>
    <n v="14"/>
  </r>
  <r>
    <x v="271"/>
    <n v="13"/>
  </r>
  <r>
    <x v="272"/>
    <n v="14"/>
  </r>
  <r>
    <x v="273"/>
    <n v="14"/>
  </r>
  <r>
    <x v="274"/>
    <n v="14"/>
  </r>
  <r>
    <x v="275"/>
    <n v="14"/>
  </r>
  <r>
    <x v="276"/>
    <n v="13"/>
  </r>
  <r>
    <x v="277"/>
    <n v="13"/>
  </r>
  <r>
    <x v="278"/>
    <n v="13"/>
  </r>
  <r>
    <x v="279"/>
    <n v="14"/>
  </r>
  <r>
    <x v="280"/>
    <n v="13"/>
  </r>
  <r>
    <x v="281"/>
    <n v="14"/>
  </r>
  <r>
    <x v="282"/>
    <n v="15"/>
  </r>
  <r>
    <x v="283"/>
    <n v="15"/>
  </r>
  <r>
    <x v="284"/>
    <n v="14"/>
  </r>
  <r>
    <x v="285"/>
    <n v="14"/>
  </r>
  <r>
    <x v="286"/>
    <n v="14"/>
  </r>
  <r>
    <x v="287"/>
    <n v="16"/>
  </r>
  <r>
    <x v="288"/>
    <n v="17"/>
  </r>
  <r>
    <x v="289"/>
    <n v="17"/>
  </r>
  <r>
    <x v="290"/>
    <n v="18"/>
  </r>
  <r>
    <x v="291"/>
    <n v="19"/>
  </r>
  <r>
    <x v="292"/>
    <n v="19"/>
  </r>
  <r>
    <x v="293"/>
    <n v="18"/>
  </r>
  <r>
    <x v="294"/>
    <n v="19"/>
  </r>
  <r>
    <x v="295"/>
    <n v="19"/>
  </r>
  <r>
    <x v="296"/>
    <n v="20"/>
  </r>
  <r>
    <x v="297"/>
    <n v="20"/>
  </r>
  <r>
    <x v="298"/>
    <n v="22"/>
  </r>
  <r>
    <x v="299"/>
    <n v="23"/>
  </r>
  <r>
    <x v="300"/>
    <n v="24"/>
  </r>
  <r>
    <x v="301"/>
    <n v="24"/>
  </r>
  <r>
    <x v="302"/>
    <n v="25"/>
  </r>
  <r>
    <x v="303"/>
    <n v="25"/>
  </r>
  <r>
    <x v="304"/>
    <n v="26"/>
  </r>
  <r>
    <x v="305"/>
    <n v="27"/>
  </r>
  <r>
    <x v="306"/>
    <n v="28"/>
  </r>
  <r>
    <x v="307"/>
    <n v="28"/>
  </r>
  <r>
    <x v="308"/>
    <n v="29"/>
  </r>
  <r>
    <x v="309"/>
    <n v="30"/>
  </r>
  <r>
    <x v="310"/>
    <n v="32"/>
  </r>
  <r>
    <x v="311"/>
    <n v="33"/>
  </r>
  <r>
    <x v="312"/>
    <n v="34"/>
  </r>
  <r>
    <x v="313"/>
    <n v="34"/>
  </r>
  <r>
    <x v="314"/>
    <n v="35"/>
  </r>
  <r>
    <x v="315"/>
    <n v="35"/>
  </r>
  <r>
    <x v="316"/>
    <n v="36"/>
  </r>
  <r>
    <x v="317"/>
    <n v="37"/>
  </r>
  <r>
    <x v="318"/>
    <n v="39"/>
  </r>
  <r>
    <x v="319"/>
    <n v="40"/>
  </r>
  <r>
    <x v="320"/>
    <n v="41"/>
  </r>
  <r>
    <x v="321"/>
    <n v="42"/>
  </r>
  <r>
    <x v="322"/>
    <n v="42"/>
  </r>
  <r>
    <x v="323"/>
    <n v="44"/>
  </r>
  <r>
    <x v="324"/>
    <n v="45"/>
  </r>
  <r>
    <x v="325"/>
    <n v="46"/>
  </r>
  <r>
    <x v="326"/>
    <n v="47"/>
  </r>
  <r>
    <x v="327"/>
    <n v="48"/>
  </r>
  <r>
    <x v="328"/>
    <n v="49"/>
  </r>
  <r>
    <x v="329"/>
    <n v="50"/>
  </r>
  <r>
    <x v="330"/>
    <n v="51"/>
  </r>
  <r>
    <x v="331"/>
    <n v="51"/>
  </r>
  <r>
    <x v="332"/>
    <n v="52"/>
  </r>
  <r>
    <x v="333"/>
    <n v="53"/>
  </r>
  <r>
    <x v="334"/>
    <n v="55"/>
  </r>
  <r>
    <x v="335"/>
    <n v="55"/>
  </r>
  <r>
    <x v="336"/>
    <n v="55"/>
  </r>
  <r>
    <x v="337"/>
    <n v="56"/>
  </r>
  <r>
    <x v="338"/>
    <n v="58"/>
  </r>
  <r>
    <x v="339"/>
    <n v="59"/>
  </r>
  <r>
    <x v="340"/>
    <n v="60"/>
  </r>
  <r>
    <x v="341"/>
    <n v="62"/>
  </r>
  <r>
    <x v="342"/>
    <n v="62"/>
  </r>
  <r>
    <x v="343"/>
    <n v="63"/>
  </r>
  <r>
    <x v="344"/>
    <n v="63"/>
  </r>
  <r>
    <x v="345"/>
    <n v="64"/>
  </r>
  <r>
    <x v="346"/>
    <n v="66"/>
  </r>
  <r>
    <x v="347"/>
    <n v="67"/>
  </r>
  <r>
    <x v="348"/>
    <n v="67"/>
  </r>
  <r>
    <x v="349"/>
    <n v="67"/>
  </r>
  <r>
    <x v="350"/>
    <n v="68"/>
  </r>
  <r>
    <x v="351"/>
    <n v="69"/>
  </r>
  <r>
    <x v="352"/>
    <n v="70"/>
  </r>
  <r>
    <x v="353"/>
    <n v="71"/>
  </r>
  <r>
    <x v="354"/>
    <n v="71"/>
  </r>
  <r>
    <x v="355"/>
    <n v="72"/>
  </r>
  <r>
    <x v="356"/>
    <n v="72"/>
  </r>
  <r>
    <x v="357"/>
    <n v="73"/>
  </r>
  <r>
    <x v="358"/>
    <n v="74"/>
  </r>
  <r>
    <x v="359"/>
    <n v="75"/>
  </r>
  <r>
    <x v="360"/>
    <n v="75"/>
  </r>
  <r>
    <x v="361"/>
    <n v="75"/>
  </r>
  <r>
    <x v="362"/>
    <n v="76"/>
  </r>
  <r>
    <x v="363"/>
    <n v="77"/>
  </r>
  <r>
    <x v="364"/>
    <n v="77"/>
  </r>
  <r>
    <x v="365"/>
    <n v="77"/>
  </r>
  <r>
    <x v="366"/>
    <n v="61"/>
  </r>
  <r>
    <x v="367"/>
    <n v="45"/>
  </r>
  <r>
    <x v="368"/>
    <n v="29"/>
  </r>
  <r>
    <x v="369"/>
    <n v="29"/>
  </r>
  <r>
    <x v="370"/>
    <n v="29"/>
  </r>
  <r>
    <x v="371"/>
    <n v="27"/>
  </r>
  <r>
    <x v="372"/>
    <n v="28"/>
  </r>
  <r>
    <x v="373"/>
    <n v="28"/>
  </r>
  <r>
    <x v="374"/>
    <n v="30"/>
  </r>
  <r>
    <x v="375"/>
    <n v="30"/>
  </r>
  <r>
    <x v="376"/>
    <n v="29"/>
  </r>
  <r>
    <x v="377"/>
    <n v="28"/>
  </r>
  <r>
    <x v="378"/>
    <n v="27"/>
  </r>
  <r>
    <x v="379"/>
    <n v="28"/>
  </r>
  <r>
    <x v="380"/>
    <n v="29"/>
  </r>
  <r>
    <x v="381"/>
    <n v="30"/>
  </r>
  <r>
    <x v="382"/>
    <n v="29"/>
  </r>
  <r>
    <x v="383"/>
    <n v="28"/>
  </r>
  <r>
    <x v="384"/>
    <n v="29"/>
  </r>
  <r>
    <x v="385"/>
    <n v="28"/>
  </r>
  <r>
    <x v="386"/>
    <n v="27"/>
  </r>
  <r>
    <x v="387"/>
    <n v="27"/>
  </r>
  <r>
    <x v="388"/>
    <n v="29"/>
  </r>
  <r>
    <x v="389"/>
    <n v="30"/>
  </r>
  <r>
    <x v="390"/>
    <n v="30"/>
  </r>
  <r>
    <x v="391"/>
    <n v="29"/>
  </r>
  <r>
    <x v="392"/>
    <n v="28"/>
  </r>
  <r>
    <x v="393"/>
    <n v="28"/>
  </r>
  <r>
    <x v="394"/>
    <n v="27"/>
  </r>
  <r>
    <x v="395"/>
    <n v="27"/>
  </r>
  <r>
    <x v="396"/>
    <n v="26"/>
  </r>
  <r>
    <x v="397"/>
    <n v="28"/>
  </r>
  <r>
    <x v="398"/>
    <n v="30"/>
  </r>
  <r>
    <x v="399"/>
    <n v="30"/>
  </r>
  <r>
    <x v="400"/>
    <n v="28"/>
  </r>
  <r>
    <x v="401"/>
    <n v="27"/>
  </r>
  <r>
    <x v="402"/>
    <n v="27"/>
  </r>
  <r>
    <x v="403"/>
    <n v="28"/>
  </r>
  <r>
    <x v="404"/>
    <n v="29"/>
  </r>
  <r>
    <x v="405"/>
    <n v="28"/>
  </r>
  <r>
    <x v="406"/>
    <n v="28"/>
  </r>
  <r>
    <x v="407"/>
    <n v="25"/>
  </r>
  <r>
    <x v="408"/>
    <n v="25"/>
  </r>
  <r>
    <x v="409"/>
    <n v="27"/>
  </r>
  <r>
    <x v="410"/>
    <n v="29"/>
  </r>
  <r>
    <x v="411"/>
    <n v="29"/>
  </r>
  <r>
    <x v="412"/>
    <n v="28"/>
  </r>
  <r>
    <x v="413"/>
    <n v="26"/>
  </r>
  <r>
    <x v="414"/>
    <n v="26"/>
  </r>
  <r>
    <x v="415"/>
    <n v="26"/>
  </r>
  <r>
    <x v="416"/>
    <n v="25"/>
  </r>
  <r>
    <x v="417"/>
    <n v="27"/>
  </r>
  <r>
    <x v="418"/>
    <n v="28"/>
  </r>
  <r>
    <x v="419"/>
    <n v="28"/>
  </r>
  <r>
    <x v="420"/>
    <n v="29"/>
  </r>
  <r>
    <x v="421"/>
    <n v="28"/>
  </r>
  <r>
    <x v="422"/>
    <n v="29"/>
  </r>
  <r>
    <x v="423"/>
    <n v="28"/>
  </r>
  <r>
    <x v="424"/>
    <n v="28"/>
  </r>
  <r>
    <x v="425"/>
    <n v="29"/>
  </r>
  <r>
    <x v="426"/>
    <n v="29"/>
  </r>
  <r>
    <x v="427"/>
    <n v="29"/>
  </r>
  <r>
    <x v="428"/>
    <n v="28"/>
  </r>
  <r>
    <x v="429"/>
    <n v="29"/>
  </r>
  <r>
    <x v="430"/>
    <n v="27"/>
  </r>
  <r>
    <x v="431"/>
    <n v="27"/>
  </r>
  <r>
    <x v="432"/>
    <n v="28"/>
  </r>
  <r>
    <x v="433"/>
    <n v="29"/>
  </r>
  <r>
    <x v="434"/>
    <n v="30"/>
  </r>
  <r>
    <x v="435"/>
    <n v="29"/>
  </r>
  <r>
    <x v="436"/>
    <n v="29"/>
  </r>
  <r>
    <x v="437"/>
    <n v="28"/>
  </r>
  <r>
    <x v="438"/>
    <n v="26"/>
  </r>
  <r>
    <x v="439"/>
    <n v="25"/>
  </r>
  <r>
    <x v="440"/>
    <n v="28"/>
  </r>
  <r>
    <x v="441"/>
    <n v="28"/>
  </r>
  <r>
    <x v="442"/>
    <n v="28"/>
  </r>
  <r>
    <x v="443"/>
    <n v="26"/>
  </r>
  <r>
    <x v="444"/>
    <n v="28"/>
  </r>
  <r>
    <x v="445"/>
    <n v="28"/>
  </r>
  <r>
    <x v="446"/>
    <n v="30"/>
  </r>
  <r>
    <x v="447"/>
    <n v="29"/>
  </r>
  <r>
    <x v="448"/>
    <n v="28"/>
  </r>
  <r>
    <x v="449"/>
    <n v="26"/>
  </r>
  <r>
    <x v="450"/>
    <n v="27"/>
  </r>
  <r>
    <x v="451"/>
    <n v="27"/>
  </r>
  <r>
    <x v="452"/>
    <n v="27"/>
  </r>
  <r>
    <x v="453"/>
    <n v="27"/>
  </r>
  <r>
    <x v="454"/>
    <n v="28"/>
  </r>
  <r>
    <x v="455"/>
    <n v="28"/>
  </r>
  <r>
    <x v="456"/>
    <n v="27"/>
  </r>
  <r>
    <x v="457"/>
    <n v="26"/>
  </r>
  <r>
    <x v="458"/>
    <n v="27"/>
  </r>
  <r>
    <x v="459"/>
    <n v="27"/>
  </r>
  <r>
    <x v="460"/>
    <n v="26"/>
  </r>
  <r>
    <x v="461"/>
    <n v="26"/>
  </r>
  <r>
    <x v="462"/>
    <n v="26"/>
  </r>
  <r>
    <x v="463"/>
    <n v="26"/>
  </r>
  <r>
    <x v="464"/>
    <n v="27"/>
  </r>
  <r>
    <x v="465"/>
    <n v="28"/>
  </r>
  <r>
    <x v="466"/>
    <n v="29"/>
  </r>
  <r>
    <x v="467"/>
    <n v="27"/>
  </r>
  <r>
    <x v="468"/>
    <n v="27"/>
  </r>
  <r>
    <x v="469"/>
    <n v="27"/>
  </r>
  <r>
    <x v="470"/>
    <n v="27"/>
  </r>
  <r>
    <x v="471"/>
    <n v="28"/>
  </r>
  <r>
    <x v="472"/>
    <n v="29"/>
  </r>
  <r>
    <x v="473"/>
    <n v="28"/>
  </r>
  <r>
    <x v="474"/>
    <n v="27"/>
  </r>
  <r>
    <x v="475"/>
    <n v="28"/>
  </r>
  <r>
    <x v="476"/>
    <n v="28"/>
  </r>
  <r>
    <x v="477"/>
    <n v="28"/>
  </r>
  <r>
    <x v="478"/>
    <n v="27"/>
  </r>
  <r>
    <x v="479"/>
    <n v="26"/>
  </r>
  <r>
    <x v="480"/>
    <n v="27"/>
  </r>
  <r>
    <x v="481"/>
    <n v="29"/>
  </r>
  <r>
    <x v="482"/>
    <n v="30"/>
  </r>
  <r>
    <x v="483"/>
    <n v="29"/>
  </r>
  <r>
    <x v="484"/>
    <n v="29"/>
  </r>
  <r>
    <x v="485"/>
    <n v="28"/>
  </r>
  <r>
    <x v="486"/>
    <n v="29"/>
  </r>
  <r>
    <x v="487"/>
    <n v="28"/>
  </r>
  <r>
    <x v="488"/>
    <n v="29"/>
  </r>
  <r>
    <x v="489"/>
    <n v="29"/>
  </r>
  <r>
    <x v="490"/>
    <n v="29"/>
  </r>
  <r>
    <x v="491"/>
    <n v="31"/>
  </r>
  <r>
    <x v="492"/>
    <n v="32"/>
  </r>
  <r>
    <x v="493"/>
    <n v="33"/>
  </r>
  <r>
    <x v="494"/>
    <n v="32"/>
  </r>
  <r>
    <x v="495"/>
    <n v="31"/>
  </r>
  <r>
    <x v="496"/>
    <n v="32"/>
  </r>
  <r>
    <x v="497"/>
    <n v="34"/>
  </r>
  <r>
    <x v="498"/>
    <n v="35"/>
  </r>
  <r>
    <x v="499"/>
    <n v="35"/>
  </r>
  <r>
    <x v="500"/>
    <n v="35"/>
  </r>
  <r>
    <x v="501"/>
    <n v="37"/>
  </r>
  <r>
    <x v="502"/>
    <n v="39"/>
  </r>
  <r>
    <x v="503"/>
    <n v="40"/>
  </r>
  <r>
    <x v="504"/>
    <n v="39"/>
  </r>
  <r>
    <x v="505"/>
    <n v="37"/>
  </r>
  <r>
    <x v="506"/>
    <n v="35"/>
  </r>
  <r>
    <x v="507"/>
    <n v="37"/>
  </r>
  <r>
    <x v="508"/>
    <n v="38"/>
  </r>
  <r>
    <x v="509"/>
    <n v="41"/>
  </r>
  <r>
    <x v="510"/>
    <n v="44"/>
  </r>
  <r>
    <x v="511"/>
    <n v="43"/>
  </r>
  <r>
    <x v="512"/>
    <n v="43"/>
  </r>
  <r>
    <x v="513"/>
    <n v="40"/>
  </r>
  <r>
    <x v="514"/>
    <n v="44"/>
  </r>
  <r>
    <x v="515"/>
    <n v="45"/>
  </r>
  <r>
    <x v="516"/>
    <n v="46"/>
  </r>
  <r>
    <x v="517"/>
    <n v="44"/>
  </r>
  <r>
    <x v="518"/>
    <n v="44"/>
  </r>
  <r>
    <x v="519"/>
    <n v="46"/>
  </r>
  <r>
    <x v="520"/>
    <n v="47"/>
  </r>
  <r>
    <x v="521"/>
    <n v="48"/>
  </r>
  <r>
    <x v="522"/>
    <n v="48"/>
  </r>
  <r>
    <x v="523"/>
    <n v="49"/>
  </r>
  <r>
    <x v="524"/>
    <n v="48"/>
  </r>
  <r>
    <x v="525"/>
    <n v="48"/>
  </r>
  <r>
    <x v="526"/>
    <n v="49"/>
  </r>
  <r>
    <x v="527"/>
    <n v="49"/>
  </r>
  <r>
    <x v="528"/>
    <n v="46"/>
  </r>
  <r>
    <x v="529"/>
    <n v="45"/>
  </r>
  <r>
    <x v="530"/>
    <n v="45"/>
  </r>
  <r>
    <x v="531"/>
    <n v="48"/>
  </r>
  <r>
    <x v="532"/>
    <n v="48"/>
  </r>
  <r>
    <x v="533"/>
    <n v="48"/>
  </r>
  <r>
    <x v="534"/>
    <n v="49"/>
  </r>
  <r>
    <x v="535"/>
    <n v="47"/>
  </r>
  <r>
    <x v="536"/>
    <n v="47"/>
  </r>
  <r>
    <x v="537"/>
    <n v="46"/>
  </r>
  <r>
    <x v="538"/>
    <n v="46"/>
  </r>
  <r>
    <x v="539"/>
    <n v="47"/>
  </r>
  <r>
    <x v="540"/>
    <n v="47"/>
  </r>
  <r>
    <x v="541"/>
    <n v="49"/>
  </r>
  <r>
    <x v="542"/>
    <n v="46"/>
  </r>
  <r>
    <x v="543"/>
    <n v="45"/>
  </r>
  <r>
    <x v="544"/>
    <n v="47"/>
  </r>
  <r>
    <x v="545"/>
    <n v="48"/>
  </r>
  <r>
    <x v="546"/>
    <n v="48"/>
  </r>
  <r>
    <x v="547"/>
    <n v="45"/>
  </r>
  <r>
    <x v="548"/>
    <n v="43"/>
  </r>
  <r>
    <x v="549"/>
    <n v="44"/>
  </r>
  <r>
    <x v="550"/>
    <n v="45"/>
  </r>
  <r>
    <x v="551"/>
    <n v="47"/>
  </r>
  <r>
    <x v="552"/>
    <n v="45"/>
  </r>
  <r>
    <x v="553"/>
    <n v="46"/>
  </r>
  <r>
    <x v="554"/>
    <n v="46"/>
  </r>
  <r>
    <x v="555"/>
    <n v="46"/>
  </r>
  <r>
    <x v="556"/>
    <n v="44"/>
  </r>
  <r>
    <x v="557"/>
    <n v="45"/>
  </r>
  <r>
    <x v="558"/>
    <n v="43"/>
  </r>
  <r>
    <x v="559"/>
    <n v="44"/>
  </r>
  <r>
    <x v="560"/>
    <n v="44"/>
  </r>
  <r>
    <x v="561"/>
    <n v="44"/>
  </r>
  <r>
    <x v="562"/>
    <n v="40"/>
  </r>
  <r>
    <x v="563"/>
    <n v="37"/>
  </r>
  <r>
    <x v="564"/>
    <n v="40"/>
  </r>
  <r>
    <x v="565"/>
    <n v="40"/>
  </r>
  <r>
    <x v="566"/>
    <n v="41"/>
  </r>
  <r>
    <x v="567"/>
    <n v="41"/>
  </r>
  <r>
    <x v="568"/>
    <n v="42"/>
  </r>
  <r>
    <x v="569"/>
    <n v="40"/>
  </r>
  <r>
    <x v="570"/>
    <n v="40"/>
  </r>
  <r>
    <x v="571"/>
    <n v="40"/>
  </r>
  <r>
    <x v="572"/>
    <n v="40"/>
  </r>
  <r>
    <x v="573"/>
    <n v="38"/>
  </r>
  <r>
    <x v="574"/>
    <n v="35"/>
  </r>
  <r>
    <x v="575"/>
    <n v="33"/>
  </r>
  <r>
    <x v="576"/>
    <n v="34"/>
  </r>
  <r>
    <x v="577"/>
    <n v="34"/>
  </r>
  <r>
    <x v="578"/>
    <n v="34"/>
  </r>
  <r>
    <x v="579"/>
    <n v="32"/>
  </r>
  <r>
    <x v="580"/>
    <n v="31"/>
  </r>
  <r>
    <x v="581"/>
    <n v="30"/>
  </r>
  <r>
    <x v="582"/>
    <n v="31"/>
  </r>
  <r>
    <x v="583"/>
    <n v="32"/>
  </r>
  <r>
    <x v="584"/>
    <n v="31"/>
  </r>
  <r>
    <x v="585"/>
    <n v="30"/>
  </r>
  <r>
    <x v="586"/>
    <n v="30"/>
  </r>
  <r>
    <x v="587"/>
    <n v="29"/>
  </r>
  <r>
    <x v="588"/>
    <n v="27"/>
  </r>
  <r>
    <x v="589"/>
    <n v="27"/>
  </r>
  <r>
    <x v="590"/>
    <n v="26"/>
  </r>
  <r>
    <x v="591"/>
    <n v="26"/>
  </r>
  <r>
    <x v="592"/>
    <n v="24"/>
  </r>
  <r>
    <x v="593"/>
    <n v="24"/>
  </r>
  <r>
    <x v="594"/>
    <n v="23"/>
  </r>
  <r>
    <x v="595"/>
    <n v="23"/>
  </r>
  <r>
    <x v="596"/>
    <n v="24"/>
  </r>
  <r>
    <x v="597"/>
    <n v="22"/>
  </r>
  <r>
    <x v="598"/>
    <n v="21"/>
  </r>
  <r>
    <x v="599"/>
    <n v="19"/>
  </r>
  <r>
    <x v="600"/>
    <n v="19"/>
  </r>
  <r>
    <x v="601"/>
    <n v="19"/>
  </r>
  <r>
    <x v="602"/>
    <n v="20"/>
  </r>
  <r>
    <x v="603"/>
    <n v="19"/>
  </r>
  <r>
    <x v="604"/>
    <n v="20"/>
  </r>
  <r>
    <x v="605"/>
    <n v="19"/>
  </r>
  <r>
    <x v="606"/>
    <n v="19"/>
  </r>
  <r>
    <x v="607"/>
    <n v="18"/>
  </r>
  <r>
    <x v="608"/>
    <n v="16"/>
  </r>
  <r>
    <x v="609"/>
    <n v="16"/>
  </r>
  <r>
    <x v="610"/>
    <n v="16"/>
  </r>
  <r>
    <x v="611"/>
    <n v="16"/>
  </r>
  <r>
    <x v="612"/>
    <n v="14"/>
  </r>
  <r>
    <x v="613"/>
    <n v="13"/>
  </r>
  <r>
    <x v="614"/>
    <n v="13"/>
  </r>
  <r>
    <x v="615"/>
    <n v="14"/>
  </r>
  <r>
    <x v="616"/>
    <n v="13"/>
  </r>
  <r>
    <x v="617"/>
    <n v="13"/>
  </r>
  <r>
    <x v="618"/>
    <n v="12"/>
  </r>
  <r>
    <x v="619"/>
    <n v="12"/>
  </r>
  <r>
    <x v="620"/>
    <n v="13"/>
  </r>
  <r>
    <x v="621"/>
    <n v="12"/>
  </r>
  <r>
    <x v="622"/>
    <n v="12"/>
  </r>
  <r>
    <x v="623"/>
    <n v="11"/>
  </r>
  <r>
    <x v="624"/>
    <n v="10"/>
  </r>
  <r>
    <x v="625"/>
    <n v="9"/>
  </r>
  <r>
    <x v="626"/>
    <n v="9"/>
  </r>
  <r>
    <x v="627"/>
    <n v="9"/>
  </r>
  <r>
    <x v="628"/>
    <n v="9"/>
  </r>
  <r>
    <x v="629"/>
    <n v="8"/>
  </r>
  <r>
    <x v="630"/>
    <n v="8"/>
  </r>
  <r>
    <x v="631"/>
    <n v="8"/>
  </r>
  <r>
    <x v="632"/>
    <n v="8"/>
  </r>
  <r>
    <x v="633"/>
    <n v="8"/>
  </r>
  <r>
    <x v="634"/>
    <n v="8"/>
  </r>
  <r>
    <x v="635"/>
    <n v="9"/>
  </r>
  <r>
    <x v="636"/>
    <n v="9"/>
  </r>
  <r>
    <x v="637"/>
    <n v="9"/>
  </r>
  <r>
    <x v="638"/>
    <n v="9"/>
  </r>
  <r>
    <x v="639"/>
    <n v="9"/>
  </r>
  <r>
    <x v="640"/>
    <n v="8"/>
  </r>
  <r>
    <x v="641"/>
    <n v="7"/>
  </r>
  <r>
    <x v="642"/>
    <n v="7"/>
  </r>
  <r>
    <x v="643"/>
    <n v="7"/>
  </r>
  <r>
    <x v="644"/>
    <n v="8"/>
  </r>
  <r>
    <x v="645"/>
    <n v="8"/>
  </r>
  <r>
    <x v="646"/>
    <n v="9"/>
  </r>
  <r>
    <x v="647"/>
    <n v="9"/>
  </r>
  <r>
    <x v="648"/>
    <n v="9"/>
  </r>
  <r>
    <x v="649"/>
    <n v="8"/>
  </r>
  <r>
    <x v="650"/>
    <n v="8"/>
  </r>
  <r>
    <x v="651"/>
    <n v="8"/>
  </r>
  <r>
    <x v="652"/>
    <n v="9"/>
  </r>
  <r>
    <x v="653"/>
    <n v="10"/>
  </r>
  <r>
    <x v="654"/>
    <n v="11"/>
  </r>
  <r>
    <x v="655"/>
    <n v="11"/>
  </r>
  <r>
    <x v="656"/>
    <n v="12"/>
  </r>
  <r>
    <x v="657"/>
    <n v="12"/>
  </r>
  <r>
    <x v="658"/>
    <n v="11"/>
  </r>
  <r>
    <x v="659"/>
    <n v="12"/>
  </r>
  <r>
    <x v="660"/>
    <n v="12"/>
  </r>
  <r>
    <x v="661"/>
    <n v="12"/>
  </r>
  <r>
    <x v="662"/>
    <n v="13"/>
  </r>
  <r>
    <x v="663"/>
    <n v="14"/>
  </r>
  <r>
    <x v="664"/>
    <n v="14"/>
  </r>
  <r>
    <x v="665"/>
    <n v="13"/>
  </r>
  <r>
    <x v="666"/>
    <n v="14"/>
  </r>
  <r>
    <x v="667"/>
    <n v="14"/>
  </r>
  <r>
    <x v="668"/>
    <n v="14"/>
  </r>
  <r>
    <x v="669"/>
    <n v="15"/>
  </r>
  <r>
    <x v="670"/>
    <n v="17"/>
  </r>
  <r>
    <x v="671"/>
    <n v="18"/>
  </r>
  <r>
    <x v="672"/>
    <n v="18"/>
  </r>
  <r>
    <x v="673"/>
    <n v="19"/>
  </r>
  <r>
    <x v="674"/>
    <n v="19"/>
  </r>
  <r>
    <x v="675"/>
    <n v="19"/>
  </r>
  <r>
    <x v="676"/>
    <n v="18"/>
  </r>
  <r>
    <x v="677"/>
    <n v="19"/>
  </r>
  <r>
    <x v="678"/>
    <n v="19"/>
  </r>
  <r>
    <x v="679"/>
    <n v="19"/>
  </r>
  <r>
    <x v="680"/>
    <n v="20"/>
  </r>
  <r>
    <x v="681"/>
    <n v="22"/>
  </r>
  <r>
    <x v="682"/>
    <n v="23"/>
  </r>
  <r>
    <x v="683"/>
    <n v="24"/>
  </r>
  <r>
    <x v="684"/>
    <n v="24"/>
  </r>
  <r>
    <x v="685"/>
    <n v="25"/>
  </r>
  <r>
    <x v="686"/>
    <n v="25"/>
  </r>
  <r>
    <x v="687"/>
    <n v="26"/>
  </r>
  <r>
    <x v="688"/>
    <n v="27"/>
  </r>
  <r>
    <x v="689"/>
    <n v="27"/>
  </r>
  <r>
    <x v="690"/>
    <n v="27"/>
  </r>
  <r>
    <x v="691"/>
    <n v="29"/>
  </r>
  <r>
    <x v="692"/>
    <n v="30"/>
  </r>
  <r>
    <x v="693"/>
    <n v="31"/>
  </r>
  <r>
    <x v="694"/>
    <n v="30"/>
  </r>
  <r>
    <x v="695"/>
    <n v="30"/>
  </r>
  <r>
    <x v="696"/>
    <n v="30"/>
  </r>
  <r>
    <x v="697"/>
    <n v="31"/>
  </r>
  <r>
    <x v="698"/>
    <n v="32"/>
  </r>
  <r>
    <x v="699"/>
    <n v="33"/>
  </r>
  <r>
    <x v="700"/>
    <n v="34"/>
  </r>
  <r>
    <x v="701"/>
    <n v="37"/>
  </r>
  <r>
    <x v="702"/>
    <n v="38"/>
  </r>
  <r>
    <x v="703"/>
    <n v="37"/>
  </r>
  <r>
    <x v="704"/>
    <n v="36"/>
  </r>
  <r>
    <x v="705"/>
    <n v="37"/>
  </r>
  <r>
    <x v="706"/>
    <n v="37"/>
  </r>
  <r>
    <x v="707"/>
    <n v="36"/>
  </r>
  <r>
    <x v="708"/>
    <n v="34"/>
  </r>
  <r>
    <x v="709"/>
    <n v="36"/>
  </r>
  <r>
    <x v="710"/>
    <n v="38"/>
  </r>
  <r>
    <x v="711"/>
    <n v="40"/>
  </r>
  <r>
    <x v="712"/>
    <n v="39"/>
  </r>
  <r>
    <x v="713"/>
    <n v="39"/>
  </r>
  <r>
    <x v="714"/>
    <n v="38"/>
  </r>
  <r>
    <x v="715"/>
    <n v="40"/>
  </r>
  <r>
    <x v="716"/>
    <n v="41"/>
  </r>
  <r>
    <x v="717"/>
    <n v="41"/>
  </r>
  <r>
    <x v="718"/>
    <n v="41"/>
  </r>
  <r>
    <x v="719"/>
    <n v="41"/>
  </r>
  <r>
    <x v="720"/>
    <n v="40"/>
  </r>
  <r>
    <x v="721"/>
    <n v="40"/>
  </r>
  <r>
    <x v="722"/>
    <n v="43"/>
  </r>
  <r>
    <x v="723"/>
    <n v="46"/>
  </r>
  <r>
    <x v="724"/>
    <n v="49"/>
  </r>
  <r>
    <x v="725"/>
    <n v="47"/>
  </r>
  <r>
    <x v="726"/>
    <n v="47"/>
  </r>
  <r>
    <x v="727"/>
    <n v="46"/>
  </r>
  <r>
    <x v="728"/>
    <n v="4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9">
  <r>
    <d v="2021-01-01T00:00:00"/>
    <n v="45"/>
    <x v="0"/>
  </r>
  <r>
    <d v="2021-01-02T00:00:00"/>
    <n v="46"/>
    <x v="0"/>
  </r>
  <r>
    <d v="2021-01-03T00:00:00"/>
    <n v="47"/>
    <x v="0"/>
  </r>
  <r>
    <d v="2021-01-04T00:00:00"/>
    <n v="46"/>
    <x v="1"/>
  </r>
  <r>
    <d v="2021-01-05T00:00:00"/>
    <n v="46"/>
    <x v="1"/>
  </r>
  <r>
    <d v="2021-01-06T00:00:00"/>
    <n v="46"/>
    <x v="1"/>
  </r>
  <r>
    <d v="2021-01-07T00:00:00"/>
    <n v="46"/>
    <x v="1"/>
  </r>
  <r>
    <d v="2021-01-08T00:00:00"/>
    <n v="47"/>
    <x v="1"/>
  </r>
  <r>
    <d v="2021-01-09T00:00:00"/>
    <n v="47"/>
    <x v="1"/>
  </r>
  <r>
    <d v="2021-01-10T00:00:00"/>
    <n v="47"/>
    <x v="1"/>
  </r>
  <r>
    <d v="2021-01-11T00:00:00"/>
    <n v="46"/>
    <x v="2"/>
  </r>
  <r>
    <d v="2021-01-12T00:00:00"/>
    <n v="46"/>
    <x v="2"/>
  </r>
  <r>
    <d v="2021-01-13T00:00:00"/>
    <n v="46"/>
    <x v="2"/>
  </r>
  <r>
    <d v="2021-01-14T00:00:00"/>
    <n v="47"/>
    <x v="2"/>
  </r>
  <r>
    <d v="2021-01-15T00:00:00"/>
    <n v="47"/>
    <x v="2"/>
  </r>
  <r>
    <d v="2021-01-16T00:00:00"/>
    <n v="47"/>
    <x v="2"/>
  </r>
  <r>
    <d v="2021-01-17T00:00:00"/>
    <n v="46"/>
    <x v="2"/>
  </r>
  <r>
    <d v="2021-01-18T00:00:00"/>
    <n v="46"/>
    <x v="3"/>
  </r>
  <r>
    <d v="2021-01-19T00:00:00"/>
    <n v="46"/>
    <x v="3"/>
  </r>
  <r>
    <d v="2021-01-20T00:00:00"/>
    <n v="46"/>
    <x v="3"/>
  </r>
  <r>
    <d v="2021-01-21T00:00:00"/>
    <n v="46"/>
    <x v="3"/>
  </r>
  <r>
    <d v="2021-01-22T00:00:00"/>
    <n v="46"/>
    <x v="3"/>
  </r>
  <r>
    <d v="2021-01-23T00:00:00"/>
    <n v="46"/>
    <x v="3"/>
  </r>
  <r>
    <d v="2021-01-24T00:00:00"/>
    <n v="47"/>
    <x v="3"/>
  </r>
  <r>
    <d v="2021-01-25T00:00:00"/>
    <n v="46"/>
    <x v="4"/>
  </r>
  <r>
    <d v="2021-01-26T00:00:00"/>
    <n v="46"/>
    <x v="4"/>
  </r>
  <r>
    <d v="2021-01-27T00:00:00"/>
    <n v="46"/>
    <x v="4"/>
  </r>
  <r>
    <d v="2021-01-28T00:00:00"/>
    <n v="46"/>
    <x v="4"/>
  </r>
  <r>
    <d v="2021-01-29T00:00:00"/>
    <n v="46"/>
    <x v="4"/>
  </r>
  <r>
    <d v="2021-01-30T00:00:00"/>
    <n v="47"/>
    <x v="4"/>
  </r>
  <r>
    <d v="2021-01-31T00:00:00"/>
    <n v="46"/>
    <x v="4"/>
  </r>
  <r>
    <d v="2021-02-01T00:00:00"/>
    <n v="46"/>
    <x v="5"/>
  </r>
  <r>
    <d v="2021-02-02T00:00:00"/>
    <n v="46"/>
    <x v="5"/>
  </r>
  <r>
    <d v="2021-02-03T00:00:00"/>
    <n v="47"/>
    <x v="5"/>
  </r>
  <r>
    <d v="2021-02-04T00:00:00"/>
    <n v="46"/>
    <x v="5"/>
  </r>
  <r>
    <d v="2021-02-05T00:00:00"/>
    <n v="46"/>
    <x v="5"/>
  </r>
  <r>
    <d v="2021-02-06T00:00:00"/>
    <n v="45"/>
    <x v="5"/>
  </r>
  <r>
    <d v="2021-02-07T00:00:00"/>
    <n v="46"/>
    <x v="5"/>
  </r>
  <r>
    <d v="2021-02-08T00:00:00"/>
    <n v="46"/>
    <x v="6"/>
  </r>
  <r>
    <d v="2021-02-09T00:00:00"/>
    <n v="47"/>
    <x v="6"/>
  </r>
  <r>
    <d v="2021-02-10T00:00:00"/>
    <n v="46"/>
    <x v="6"/>
  </r>
  <r>
    <d v="2021-02-11T00:00:00"/>
    <n v="46"/>
    <x v="6"/>
  </r>
  <r>
    <d v="2021-02-12T00:00:00"/>
    <n v="45"/>
    <x v="6"/>
  </r>
  <r>
    <d v="2021-02-13T00:00:00"/>
    <n v="45"/>
    <x v="6"/>
  </r>
  <r>
    <d v="2021-02-14T00:00:00"/>
    <n v="46"/>
    <x v="6"/>
  </r>
  <r>
    <d v="2021-02-15T00:00:00"/>
    <n v="46"/>
    <x v="7"/>
  </r>
  <r>
    <d v="2021-02-16T00:00:00"/>
    <n v="46"/>
    <x v="7"/>
  </r>
  <r>
    <d v="2021-02-17T00:00:00"/>
    <n v="46"/>
    <x v="7"/>
  </r>
  <r>
    <d v="2021-02-18T00:00:00"/>
    <n v="46"/>
    <x v="7"/>
  </r>
  <r>
    <d v="2021-02-19T00:00:00"/>
    <n v="46"/>
    <x v="7"/>
  </r>
  <r>
    <d v="2021-02-20T00:00:00"/>
    <n v="46"/>
    <x v="7"/>
  </r>
  <r>
    <d v="2021-02-21T00:00:00"/>
    <n v="45"/>
    <x v="7"/>
  </r>
  <r>
    <d v="2021-02-22T00:00:00"/>
    <n v="46"/>
    <x v="8"/>
  </r>
  <r>
    <d v="2021-02-23T00:00:00"/>
    <n v="46"/>
    <x v="8"/>
  </r>
  <r>
    <d v="2021-02-24T00:00:00"/>
    <n v="47"/>
    <x v="8"/>
  </r>
  <r>
    <d v="2021-02-25T00:00:00"/>
    <n v="46"/>
    <x v="8"/>
  </r>
  <r>
    <d v="2021-02-26T00:00:00"/>
    <n v="46"/>
    <x v="8"/>
  </r>
  <r>
    <d v="2021-02-27T00:00:00"/>
    <n v="46"/>
    <x v="8"/>
  </r>
  <r>
    <d v="2021-02-28T00:00:00"/>
    <n v="46"/>
    <x v="8"/>
  </r>
  <r>
    <d v="2021-03-01T00:00:00"/>
    <n v="46"/>
    <x v="9"/>
  </r>
  <r>
    <d v="2021-03-02T00:00:00"/>
    <n v="46"/>
    <x v="9"/>
  </r>
  <r>
    <d v="2021-03-03T00:00:00"/>
    <n v="46"/>
    <x v="9"/>
  </r>
  <r>
    <d v="2021-03-04T00:00:00"/>
    <n v="46"/>
    <x v="9"/>
  </r>
  <r>
    <d v="2021-03-05T00:00:00"/>
    <n v="46"/>
    <x v="9"/>
  </r>
  <r>
    <d v="2021-03-06T00:00:00"/>
    <n v="47"/>
    <x v="9"/>
  </r>
  <r>
    <d v="2021-03-07T00:00:00"/>
    <n v="46"/>
    <x v="9"/>
  </r>
  <r>
    <d v="2021-03-08T00:00:00"/>
    <n v="47"/>
    <x v="10"/>
  </r>
  <r>
    <d v="2021-03-09T00:00:00"/>
    <n v="46"/>
    <x v="10"/>
  </r>
  <r>
    <d v="2021-03-10T00:00:00"/>
    <n v="47"/>
    <x v="10"/>
  </r>
  <r>
    <d v="2021-03-11T00:00:00"/>
    <n v="47"/>
    <x v="10"/>
  </r>
  <r>
    <d v="2021-03-12T00:00:00"/>
    <n v="46"/>
    <x v="10"/>
  </r>
  <r>
    <d v="2021-03-13T00:00:00"/>
    <n v="46"/>
    <x v="10"/>
  </r>
  <r>
    <d v="2021-03-14T00:00:00"/>
    <n v="46"/>
    <x v="10"/>
  </r>
  <r>
    <d v="2021-03-15T00:00:00"/>
    <n v="46"/>
    <x v="11"/>
  </r>
  <r>
    <d v="2021-03-16T00:00:00"/>
    <n v="46"/>
    <x v="11"/>
  </r>
  <r>
    <d v="2021-03-17T00:00:00"/>
    <n v="46"/>
    <x v="11"/>
  </r>
  <r>
    <d v="2021-03-18T00:00:00"/>
    <n v="47"/>
    <x v="11"/>
  </r>
  <r>
    <d v="2021-03-19T00:00:00"/>
    <n v="47"/>
    <x v="11"/>
  </r>
  <r>
    <d v="2021-03-20T00:00:00"/>
    <n v="47"/>
    <x v="11"/>
  </r>
  <r>
    <d v="2021-03-21T00:00:00"/>
    <n v="46"/>
    <x v="11"/>
  </r>
  <r>
    <d v="2021-03-22T00:00:00"/>
    <n v="47"/>
    <x v="12"/>
  </r>
  <r>
    <d v="2021-03-23T00:00:00"/>
    <n v="47"/>
    <x v="12"/>
  </r>
  <r>
    <d v="2021-03-24T00:00:00"/>
    <n v="47"/>
    <x v="12"/>
  </r>
  <r>
    <d v="2021-03-25T00:00:00"/>
    <n v="47"/>
    <x v="12"/>
  </r>
  <r>
    <d v="2021-03-26T00:00:00"/>
    <n v="46"/>
    <x v="12"/>
  </r>
  <r>
    <d v="2021-03-27T00:00:00"/>
    <n v="46"/>
    <x v="12"/>
  </r>
  <r>
    <d v="2021-03-28T00:00:00"/>
    <n v="46"/>
    <x v="12"/>
  </r>
  <r>
    <d v="2021-03-29T00:00:00"/>
    <n v="46"/>
    <x v="13"/>
  </r>
  <r>
    <d v="2021-03-30T00:00:00"/>
    <n v="45"/>
    <x v="13"/>
  </r>
  <r>
    <d v="2021-03-31T00:00:00"/>
    <n v="46"/>
    <x v="13"/>
  </r>
  <r>
    <d v="2021-04-01T00:00:00"/>
    <n v="46"/>
    <x v="13"/>
  </r>
  <r>
    <d v="2021-04-02T00:00:00"/>
    <n v="46"/>
    <x v="13"/>
  </r>
  <r>
    <d v="2021-04-03T00:00:00"/>
    <n v="45"/>
    <x v="13"/>
  </r>
  <r>
    <d v="2021-04-04T00:00:00"/>
    <n v="44"/>
    <x v="13"/>
  </r>
  <r>
    <d v="2021-04-05T00:00:00"/>
    <n v="45"/>
    <x v="14"/>
  </r>
  <r>
    <d v="2021-04-06T00:00:00"/>
    <n v="45"/>
    <x v="14"/>
  </r>
  <r>
    <d v="2021-04-07T00:00:00"/>
    <n v="45"/>
    <x v="14"/>
  </r>
  <r>
    <d v="2021-04-08T00:00:00"/>
    <n v="45"/>
    <x v="14"/>
  </r>
  <r>
    <d v="2021-04-09T00:00:00"/>
    <n v="46"/>
    <x v="14"/>
  </r>
  <r>
    <d v="2021-04-10T00:00:00"/>
    <n v="46"/>
    <x v="14"/>
  </r>
  <r>
    <d v="2021-04-11T00:00:00"/>
    <n v="46"/>
    <x v="14"/>
  </r>
  <r>
    <d v="2021-04-12T00:00:00"/>
    <n v="46"/>
    <x v="15"/>
  </r>
  <r>
    <d v="2021-04-13T00:00:00"/>
    <n v="47"/>
    <x v="15"/>
  </r>
  <r>
    <d v="2021-04-14T00:00:00"/>
    <n v="47"/>
    <x v="15"/>
  </r>
  <r>
    <d v="2021-04-15T00:00:00"/>
    <n v="46"/>
    <x v="15"/>
  </r>
  <r>
    <d v="2021-04-16T00:00:00"/>
    <n v="46"/>
    <x v="15"/>
  </r>
  <r>
    <d v="2021-04-17T00:00:00"/>
    <n v="45"/>
    <x v="15"/>
  </r>
  <r>
    <d v="2021-04-18T00:00:00"/>
    <n v="45"/>
    <x v="15"/>
  </r>
  <r>
    <d v="2021-04-19T00:00:00"/>
    <n v="45"/>
    <x v="16"/>
  </r>
  <r>
    <d v="2021-04-20T00:00:00"/>
    <n v="46"/>
    <x v="16"/>
  </r>
  <r>
    <d v="2021-04-21T00:00:00"/>
    <n v="46"/>
    <x v="16"/>
  </r>
  <r>
    <d v="2021-04-22T00:00:00"/>
    <n v="46"/>
    <x v="16"/>
  </r>
  <r>
    <d v="2021-04-23T00:00:00"/>
    <n v="46"/>
    <x v="16"/>
  </r>
  <r>
    <d v="2021-04-24T00:00:00"/>
    <n v="46"/>
    <x v="16"/>
  </r>
  <r>
    <d v="2021-04-25T00:00:00"/>
    <n v="46"/>
    <x v="16"/>
  </r>
  <r>
    <d v="2021-04-26T00:00:00"/>
    <n v="46"/>
    <x v="17"/>
  </r>
  <r>
    <d v="2021-04-27T00:00:00"/>
    <n v="46"/>
    <x v="17"/>
  </r>
  <r>
    <d v="2021-04-28T00:00:00"/>
    <n v="46"/>
    <x v="17"/>
  </r>
  <r>
    <d v="2021-04-29T00:00:00"/>
    <n v="47"/>
    <x v="17"/>
  </r>
  <r>
    <d v="2021-04-30T00:00:00"/>
    <n v="46"/>
    <x v="17"/>
  </r>
  <r>
    <d v="2021-05-01T00:00:00"/>
    <n v="46"/>
    <x v="17"/>
  </r>
  <r>
    <d v="2021-05-02T00:00:00"/>
    <n v="46"/>
    <x v="17"/>
  </r>
  <r>
    <d v="2021-05-03T00:00:00"/>
    <n v="47"/>
    <x v="18"/>
  </r>
  <r>
    <d v="2021-05-04T00:00:00"/>
    <n v="48"/>
    <x v="18"/>
  </r>
  <r>
    <d v="2021-05-05T00:00:00"/>
    <n v="49"/>
    <x v="18"/>
  </r>
  <r>
    <d v="2021-05-06T00:00:00"/>
    <n v="50"/>
    <x v="18"/>
  </r>
  <r>
    <d v="2021-05-07T00:00:00"/>
    <n v="51"/>
    <x v="18"/>
  </r>
  <r>
    <d v="2021-05-08T00:00:00"/>
    <n v="52"/>
    <x v="18"/>
  </r>
  <r>
    <d v="2021-05-09T00:00:00"/>
    <n v="53"/>
    <x v="18"/>
  </r>
  <r>
    <d v="2021-05-10T00:00:00"/>
    <n v="54"/>
    <x v="19"/>
  </r>
  <r>
    <d v="2021-05-11T00:00:00"/>
    <n v="55"/>
    <x v="19"/>
  </r>
  <r>
    <d v="2021-05-12T00:00:00"/>
    <n v="55"/>
    <x v="19"/>
  </r>
  <r>
    <d v="2021-05-13T00:00:00"/>
    <n v="57"/>
    <x v="19"/>
  </r>
  <r>
    <d v="2021-05-14T00:00:00"/>
    <n v="58"/>
    <x v="19"/>
  </r>
  <r>
    <d v="2021-05-15T00:00:00"/>
    <n v="59"/>
    <x v="19"/>
  </r>
  <r>
    <d v="2021-05-16T00:00:00"/>
    <n v="60"/>
    <x v="19"/>
  </r>
  <r>
    <d v="2021-05-17T00:00:00"/>
    <n v="60"/>
    <x v="20"/>
  </r>
  <r>
    <d v="2021-05-18T00:00:00"/>
    <n v="61"/>
    <x v="20"/>
  </r>
  <r>
    <d v="2021-05-19T00:00:00"/>
    <n v="61"/>
    <x v="20"/>
  </r>
  <r>
    <d v="2021-05-20T00:00:00"/>
    <n v="63"/>
    <x v="20"/>
  </r>
  <r>
    <d v="2021-05-21T00:00:00"/>
    <n v="64"/>
    <x v="20"/>
  </r>
  <r>
    <d v="2021-05-22T00:00:00"/>
    <n v="65"/>
    <x v="20"/>
  </r>
  <r>
    <d v="2021-05-23T00:00:00"/>
    <n v="65"/>
    <x v="20"/>
  </r>
  <r>
    <d v="2021-05-24T00:00:00"/>
    <n v="65"/>
    <x v="21"/>
  </r>
  <r>
    <d v="2021-05-25T00:00:00"/>
    <n v="67"/>
    <x v="21"/>
  </r>
  <r>
    <d v="2021-05-26T00:00:00"/>
    <n v="68"/>
    <x v="21"/>
  </r>
  <r>
    <d v="2021-05-27T00:00:00"/>
    <n v="69"/>
    <x v="21"/>
  </r>
  <r>
    <d v="2021-05-28T00:00:00"/>
    <n v="69"/>
    <x v="21"/>
  </r>
  <r>
    <d v="2021-05-29T00:00:00"/>
    <n v="70"/>
    <x v="21"/>
  </r>
  <r>
    <d v="2021-05-30T00:00:00"/>
    <n v="71"/>
    <x v="21"/>
  </r>
  <r>
    <d v="2021-05-31T00:00:00"/>
    <n v="72"/>
    <x v="22"/>
  </r>
  <r>
    <d v="2021-06-01T00:00:00"/>
    <n v="72"/>
    <x v="22"/>
  </r>
  <r>
    <d v="2021-06-02T00:00:00"/>
    <n v="73"/>
    <x v="22"/>
  </r>
  <r>
    <d v="2021-06-03T00:00:00"/>
    <n v="73"/>
    <x v="22"/>
  </r>
  <r>
    <d v="2021-06-04T00:00:00"/>
    <n v="74"/>
    <x v="22"/>
  </r>
  <r>
    <d v="2021-06-05T00:00:00"/>
    <n v="74"/>
    <x v="22"/>
  </r>
  <r>
    <d v="2021-06-06T00:00:00"/>
    <n v="74"/>
    <x v="22"/>
  </r>
  <r>
    <d v="2021-06-07T00:00:00"/>
    <n v="74"/>
    <x v="23"/>
  </r>
  <r>
    <d v="2021-06-08T00:00:00"/>
    <n v="75"/>
    <x v="23"/>
  </r>
  <r>
    <d v="2021-06-09T00:00:00"/>
    <n v="75"/>
    <x v="23"/>
  </r>
  <r>
    <d v="2021-06-10T00:00:00"/>
    <n v="75"/>
    <x v="23"/>
  </r>
  <r>
    <d v="2021-06-11T00:00:00"/>
    <n v="76"/>
    <x v="23"/>
  </r>
  <r>
    <d v="2021-06-12T00:00:00"/>
    <n v="77"/>
    <x v="23"/>
  </r>
  <r>
    <d v="2021-06-13T00:00:00"/>
    <n v="77"/>
    <x v="23"/>
  </r>
  <r>
    <d v="2021-06-14T00:00:00"/>
    <n v="77"/>
    <x v="24"/>
  </r>
  <r>
    <d v="2021-06-15T00:00:00"/>
    <n v="77"/>
    <x v="24"/>
  </r>
  <r>
    <d v="2021-06-16T00:00:00"/>
    <n v="78"/>
    <x v="24"/>
  </r>
  <r>
    <d v="2021-06-17T00:00:00"/>
    <n v="78"/>
    <x v="24"/>
  </r>
  <r>
    <d v="2021-06-18T00:00:00"/>
    <n v="78"/>
    <x v="24"/>
  </r>
  <r>
    <d v="2021-06-19T00:00:00"/>
    <n v="79"/>
    <x v="24"/>
  </r>
  <r>
    <d v="2021-06-20T00:00:00"/>
    <n v="79"/>
    <x v="24"/>
  </r>
  <r>
    <d v="2021-06-21T00:00:00"/>
    <n v="79"/>
    <x v="25"/>
  </r>
  <r>
    <d v="2021-06-22T00:00:00"/>
    <n v="79"/>
    <x v="25"/>
  </r>
  <r>
    <d v="2021-06-23T00:00:00"/>
    <n v="79"/>
    <x v="25"/>
  </r>
  <r>
    <d v="2021-06-24T00:00:00"/>
    <n v="78"/>
    <x v="25"/>
  </r>
  <r>
    <d v="2021-06-25T00:00:00"/>
    <n v="79"/>
    <x v="25"/>
  </r>
  <r>
    <d v="2021-06-26T00:00:00"/>
    <n v="78"/>
    <x v="25"/>
  </r>
  <r>
    <d v="2021-06-27T00:00:00"/>
    <n v="79"/>
    <x v="25"/>
  </r>
  <r>
    <d v="2021-06-28T00:00:00"/>
    <n v="79"/>
    <x v="26"/>
  </r>
  <r>
    <d v="2021-06-29T00:00:00"/>
    <n v="78"/>
    <x v="26"/>
  </r>
  <r>
    <d v="2021-06-30T00:00:00"/>
    <n v="78"/>
    <x v="26"/>
  </r>
  <r>
    <d v="2021-07-01T00:00:00"/>
    <n v="77"/>
    <x v="26"/>
  </r>
  <r>
    <d v="2021-07-02T00:00:00"/>
    <n v="77"/>
    <x v="26"/>
  </r>
  <r>
    <d v="2021-07-03T00:00:00"/>
    <n v="77"/>
    <x v="26"/>
  </r>
  <r>
    <d v="2021-07-04T00:00:00"/>
    <n v="76"/>
    <x v="26"/>
  </r>
  <r>
    <d v="2021-07-05T00:00:00"/>
    <n v="75"/>
    <x v="27"/>
  </r>
  <r>
    <d v="2021-07-06T00:00:00"/>
    <n v="76"/>
    <x v="27"/>
  </r>
  <r>
    <d v="2021-07-07T00:00:00"/>
    <n v="75"/>
    <x v="27"/>
  </r>
  <r>
    <d v="2021-07-08T00:00:00"/>
    <n v="74"/>
    <x v="27"/>
  </r>
  <r>
    <d v="2021-07-09T00:00:00"/>
    <n v="74"/>
    <x v="27"/>
  </r>
  <r>
    <d v="2021-07-10T00:00:00"/>
    <n v="74"/>
    <x v="27"/>
  </r>
  <r>
    <d v="2021-07-11T00:00:00"/>
    <n v="73"/>
    <x v="27"/>
  </r>
  <r>
    <d v="2021-07-12T00:00:00"/>
    <n v="72"/>
    <x v="28"/>
  </r>
  <r>
    <d v="2021-07-13T00:00:00"/>
    <n v="71"/>
    <x v="28"/>
  </r>
  <r>
    <d v="2021-07-14T00:00:00"/>
    <n v="71"/>
    <x v="28"/>
  </r>
  <r>
    <d v="2021-07-15T00:00:00"/>
    <n v="71"/>
    <x v="28"/>
  </r>
  <r>
    <d v="2021-07-16T00:00:00"/>
    <n v="70"/>
    <x v="28"/>
  </r>
  <r>
    <d v="2021-07-17T00:00:00"/>
    <n v="70"/>
    <x v="28"/>
  </r>
  <r>
    <d v="2021-07-18T00:00:00"/>
    <n v="69"/>
    <x v="28"/>
  </r>
  <r>
    <d v="2021-07-19T00:00:00"/>
    <n v="69"/>
    <x v="29"/>
  </r>
  <r>
    <d v="2021-07-20T00:00:00"/>
    <n v="68"/>
    <x v="29"/>
  </r>
  <r>
    <d v="2021-07-21T00:00:00"/>
    <n v="67"/>
    <x v="29"/>
  </r>
  <r>
    <d v="2021-07-22T00:00:00"/>
    <n v="66"/>
    <x v="29"/>
  </r>
  <r>
    <d v="2021-07-23T00:00:00"/>
    <n v="65"/>
    <x v="29"/>
  </r>
  <r>
    <d v="2021-07-24T00:00:00"/>
    <n v="65"/>
    <x v="29"/>
  </r>
  <r>
    <d v="2021-07-25T00:00:00"/>
    <n v="65"/>
    <x v="29"/>
  </r>
  <r>
    <d v="2021-07-26T00:00:00"/>
    <n v="64"/>
    <x v="30"/>
  </r>
  <r>
    <d v="2021-07-27T00:00:00"/>
    <n v="63"/>
    <x v="30"/>
  </r>
  <r>
    <d v="2021-07-28T00:00:00"/>
    <n v="61"/>
    <x v="30"/>
  </r>
  <r>
    <d v="2021-07-29T00:00:00"/>
    <n v="60"/>
    <x v="30"/>
  </r>
  <r>
    <d v="2021-07-30T00:00:00"/>
    <n v="59"/>
    <x v="30"/>
  </r>
  <r>
    <d v="2021-07-31T00:00:00"/>
    <n v="58"/>
    <x v="30"/>
  </r>
  <r>
    <d v="2021-08-01T00:00:00"/>
    <n v="57"/>
    <x v="30"/>
  </r>
  <r>
    <d v="2021-08-02T00:00:00"/>
    <n v="56"/>
    <x v="31"/>
  </r>
  <r>
    <d v="2021-08-03T00:00:00"/>
    <n v="55"/>
    <x v="31"/>
  </r>
  <r>
    <d v="2021-08-04T00:00:00"/>
    <n v="54"/>
    <x v="31"/>
  </r>
  <r>
    <d v="2021-08-05T00:00:00"/>
    <n v="53"/>
    <x v="31"/>
  </r>
  <r>
    <d v="2021-08-06T00:00:00"/>
    <n v="53"/>
    <x v="31"/>
  </r>
  <r>
    <d v="2021-08-07T00:00:00"/>
    <n v="51"/>
    <x v="31"/>
  </r>
  <r>
    <d v="2021-08-08T00:00:00"/>
    <n v="50"/>
    <x v="31"/>
  </r>
  <r>
    <d v="2021-08-09T00:00:00"/>
    <n v="50"/>
    <x v="32"/>
  </r>
  <r>
    <d v="2021-08-10T00:00:00"/>
    <n v="49"/>
    <x v="32"/>
  </r>
  <r>
    <d v="2021-08-11T00:00:00"/>
    <n v="48"/>
    <x v="32"/>
  </r>
  <r>
    <d v="2021-08-12T00:00:00"/>
    <n v="46"/>
    <x v="32"/>
  </r>
  <r>
    <d v="2021-08-13T00:00:00"/>
    <n v="45"/>
    <x v="32"/>
  </r>
  <r>
    <d v="2021-08-14T00:00:00"/>
    <n v="43"/>
    <x v="32"/>
  </r>
  <r>
    <d v="2021-08-15T00:00:00"/>
    <n v="43"/>
    <x v="32"/>
  </r>
  <r>
    <d v="2021-08-16T00:00:00"/>
    <n v="42"/>
    <x v="33"/>
  </r>
  <r>
    <d v="2021-08-17T00:00:00"/>
    <n v="41"/>
    <x v="33"/>
  </r>
  <r>
    <d v="2021-08-18T00:00:00"/>
    <n v="40"/>
    <x v="33"/>
  </r>
  <r>
    <d v="2021-08-19T00:00:00"/>
    <n v="39"/>
    <x v="33"/>
  </r>
  <r>
    <d v="2021-08-20T00:00:00"/>
    <n v="38"/>
    <x v="33"/>
  </r>
  <r>
    <d v="2021-08-21T00:00:00"/>
    <n v="37"/>
    <x v="33"/>
  </r>
  <r>
    <d v="2021-08-22T00:00:00"/>
    <n v="36"/>
    <x v="33"/>
  </r>
  <r>
    <d v="2021-08-23T00:00:00"/>
    <n v="35"/>
    <x v="34"/>
  </r>
  <r>
    <d v="2021-08-24T00:00:00"/>
    <n v="35"/>
    <x v="34"/>
  </r>
  <r>
    <d v="2021-08-25T00:00:00"/>
    <n v="34"/>
    <x v="34"/>
  </r>
  <r>
    <d v="2021-08-26T00:00:00"/>
    <n v="33"/>
    <x v="34"/>
  </r>
  <r>
    <d v="2021-08-27T00:00:00"/>
    <n v="32"/>
    <x v="34"/>
  </r>
  <r>
    <d v="2021-08-28T00:00:00"/>
    <n v="31"/>
    <x v="34"/>
  </r>
  <r>
    <d v="2021-08-29T00:00:00"/>
    <n v="31"/>
    <x v="34"/>
  </r>
  <r>
    <d v="2021-08-30T00:00:00"/>
    <n v="30"/>
    <x v="35"/>
  </r>
  <r>
    <d v="2021-08-31T00:00:00"/>
    <n v="29"/>
    <x v="35"/>
  </r>
  <r>
    <d v="2021-09-01T00:00:00"/>
    <n v="28"/>
    <x v="35"/>
  </r>
  <r>
    <d v="2021-09-02T00:00:00"/>
    <n v="26"/>
    <x v="35"/>
  </r>
  <r>
    <d v="2021-09-03T00:00:00"/>
    <n v="26"/>
    <x v="35"/>
  </r>
  <r>
    <d v="2021-09-04T00:00:00"/>
    <n v="25"/>
    <x v="35"/>
  </r>
  <r>
    <d v="2021-09-05T00:00:00"/>
    <n v="24"/>
    <x v="35"/>
  </r>
  <r>
    <d v="2021-09-06T00:00:00"/>
    <n v="24"/>
    <x v="36"/>
  </r>
  <r>
    <d v="2021-09-07T00:00:00"/>
    <n v="23"/>
    <x v="36"/>
  </r>
  <r>
    <d v="2021-09-08T00:00:00"/>
    <n v="22"/>
    <x v="36"/>
  </r>
  <r>
    <d v="2021-09-09T00:00:00"/>
    <n v="21"/>
    <x v="36"/>
  </r>
  <r>
    <d v="2021-09-10T00:00:00"/>
    <n v="20"/>
    <x v="36"/>
  </r>
  <r>
    <d v="2021-09-11T00:00:00"/>
    <n v="20"/>
    <x v="36"/>
  </r>
  <r>
    <d v="2021-09-12T00:00:00"/>
    <n v="19"/>
    <x v="36"/>
  </r>
  <r>
    <d v="2021-09-13T00:00:00"/>
    <n v="20"/>
    <x v="37"/>
  </r>
  <r>
    <d v="2021-09-14T00:00:00"/>
    <n v="19"/>
    <x v="37"/>
  </r>
  <r>
    <d v="2021-09-15T00:00:00"/>
    <n v="19"/>
    <x v="37"/>
  </r>
  <r>
    <d v="2021-09-16T00:00:00"/>
    <n v="18"/>
    <x v="37"/>
  </r>
  <r>
    <d v="2021-09-17T00:00:00"/>
    <n v="17"/>
    <x v="37"/>
  </r>
  <r>
    <d v="2021-09-18T00:00:00"/>
    <n v="17"/>
    <x v="37"/>
  </r>
  <r>
    <d v="2021-09-19T00:00:00"/>
    <n v="16"/>
    <x v="37"/>
  </r>
  <r>
    <d v="2021-09-20T00:00:00"/>
    <n v="16"/>
    <x v="38"/>
  </r>
  <r>
    <d v="2021-09-21T00:00:00"/>
    <n v="16"/>
    <x v="38"/>
  </r>
  <r>
    <d v="2021-09-22T00:00:00"/>
    <n v="14"/>
    <x v="38"/>
  </r>
  <r>
    <d v="2021-09-23T00:00:00"/>
    <n v="14"/>
    <x v="38"/>
  </r>
  <r>
    <d v="2021-09-24T00:00:00"/>
    <n v="14"/>
    <x v="38"/>
  </r>
  <r>
    <d v="2021-09-25T00:00:00"/>
    <n v="14"/>
    <x v="38"/>
  </r>
  <r>
    <d v="2021-09-26T00:00:00"/>
    <n v="14"/>
    <x v="38"/>
  </r>
  <r>
    <d v="2021-09-27T00:00:00"/>
    <n v="14"/>
    <x v="39"/>
  </r>
  <r>
    <d v="2021-09-28T00:00:00"/>
    <n v="14"/>
    <x v="39"/>
  </r>
  <r>
    <d v="2021-09-29T00:00:00"/>
    <n v="13"/>
    <x v="39"/>
  </r>
  <r>
    <d v="2021-09-30T00:00:00"/>
    <n v="14"/>
    <x v="39"/>
  </r>
  <r>
    <d v="2021-10-01T00:00:00"/>
    <n v="14"/>
    <x v="39"/>
  </r>
  <r>
    <d v="2021-10-02T00:00:00"/>
    <n v="14"/>
    <x v="39"/>
  </r>
  <r>
    <d v="2021-10-03T00:00:00"/>
    <n v="14"/>
    <x v="39"/>
  </r>
  <r>
    <d v="2021-10-04T00:00:00"/>
    <n v="13"/>
    <x v="40"/>
  </r>
  <r>
    <d v="2021-10-05T00:00:00"/>
    <n v="13"/>
    <x v="40"/>
  </r>
  <r>
    <d v="2021-10-06T00:00:00"/>
    <n v="13"/>
    <x v="40"/>
  </r>
  <r>
    <d v="2021-10-07T00:00:00"/>
    <n v="14"/>
    <x v="40"/>
  </r>
  <r>
    <d v="2021-10-08T00:00:00"/>
    <n v="13"/>
    <x v="40"/>
  </r>
  <r>
    <d v="2021-10-09T00:00:00"/>
    <n v="14"/>
    <x v="40"/>
  </r>
  <r>
    <d v="2021-10-10T00:00:00"/>
    <n v="15"/>
    <x v="40"/>
  </r>
  <r>
    <d v="2021-10-11T00:00:00"/>
    <n v="15"/>
    <x v="41"/>
  </r>
  <r>
    <d v="2021-10-12T00:00:00"/>
    <n v="14"/>
    <x v="41"/>
  </r>
  <r>
    <d v="2021-10-13T00:00:00"/>
    <n v="14"/>
    <x v="41"/>
  </r>
  <r>
    <d v="2021-10-14T00:00:00"/>
    <n v="14"/>
    <x v="41"/>
  </r>
  <r>
    <d v="2021-10-15T00:00:00"/>
    <n v="16"/>
    <x v="41"/>
  </r>
  <r>
    <d v="2021-10-16T00:00:00"/>
    <n v="17"/>
    <x v="41"/>
  </r>
  <r>
    <d v="2021-10-17T00:00:00"/>
    <n v="17"/>
    <x v="41"/>
  </r>
  <r>
    <d v="2021-10-18T00:00:00"/>
    <n v="18"/>
    <x v="42"/>
  </r>
  <r>
    <d v="2021-10-19T00:00:00"/>
    <n v="19"/>
    <x v="42"/>
  </r>
  <r>
    <d v="2021-10-20T00:00:00"/>
    <n v="19"/>
    <x v="42"/>
  </r>
  <r>
    <d v="2021-10-21T00:00:00"/>
    <n v="18"/>
    <x v="42"/>
  </r>
  <r>
    <d v="2021-10-22T00:00:00"/>
    <n v="19"/>
    <x v="42"/>
  </r>
  <r>
    <d v="2021-10-23T00:00:00"/>
    <n v="19"/>
    <x v="42"/>
  </r>
  <r>
    <d v="2021-10-24T00:00:00"/>
    <n v="20"/>
    <x v="42"/>
  </r>
  <r>
    <d v="2021-10-25T00:00:00"/>
    <n v="20"/>
    <x v="43"/>
  </r>
  <r>
    <d v="2021-10-26T00:00:00"/>
    <n v="22"/>
    <x v="43"/>
  </r>
  <r>
    <d v="2021-10-27T00:00:00"/>
    <n v="23"/>
    <x v="43"/>
  </r>
  <r>
    <d v="2021-10-28T00:00:00"/>
    <n v="24"/>
    <x v="43"/>
  </r>
  <r>
    <d v="2021-10-29T00:00:00"/>
    <n v="24"/>
    <x v="43"/>
  </r>
  <r>
    <d v="2021-10-30T00:00:00"/>
    <n v="25"/>
    <x v="43"/>
  </r>
  <r>
    <d v="2021-10-31T00:00:00"/>
    <n v="25"/>
    <x v="43"/>
  </r>
  <r>
    <d v="2021-11-01T00:00:00"/>
    <n v="26"/>
    <x v="44"/>
  </r>
  <r>
    <d v="2021-11-02T00:00:00"/>
    <n v="27"/>
    <x v="44"/>
  </r>
  <r>
    <d v="2021-11-03T00:00:00"/>
    <n v="28"/>
    <x v="44"/>
  </r>
  <r>
    <d v="2021-11-04T00:00:00"/>
    <n v="28"/>
    <x v="44"/>
  </r>
  <r>
    <d v="2021-11-05T00:00:00"/>
    <n v="29"/>
    <x v="44"/>
  </r>
  <r>
    <d v="2021-11-06T00:00:00"/>
    <n v="30"/>
    <x v="44"/>
  </r>
  <r>
    <d v="2021-11-07T00:00:00"/>
    <n v="32"/>
    <x v="44"/>
  </r>
  <r>
    <d v="2021-11-08T00:00:00"/>
    <n v="33"/>
    <x v="45"/>
  </r>
  <r>
    <d v="2021-11-09T00:00:00"/>
    <n v="34"/>
    <x v="45"/>
  </r>
  <r>
    <d v="2021-11-10T00:00:00"/>
    <n v="34"/>
    <x v="45"/>
  </r>
  <r>
    <d v="2021-11-11T00:00:00"/>
    <n v="35"/>
    <x v="45"/>
  </r>
  <r>
    <d v="2021-11-12T00:00:00"/>
    <n v="35"/>
    <x v="45"/>
  </r>
  <r>
    <d v="2021-11-13T00:00:00"/>
    <n v="36"/>
    <x v="45"/>
  </r>
  <r>
    <d v="2021-11-14T00:00:00"/>
    <n v="37"/>
    <x v="45"/>
  </r>
  <r>
    <d v="2021-11-15T00:00:00"/>
    <n v="39"/>
    <x v="46"/>
  </r>
  <r>
    <d v="2021-11-16T00:00:00"/>
    <n v="40"/>
    <x v="46"/>
  </r>
  <r>
    <d v="2021-11-17T00:00:00"/>
    <n v="41"/>
    <x v="46"/>
  </r>
  <r>
    <d v="2021-11-18T00:00:00"/>
    <n v="42"/>
    <x v="46"/>
  </r>
  <r>
    <d v="2021-11-19T00:00:00"/>
    <n v="42"/>
    <x v="46"/>
  </r>
  <r>
    <d v="2021-11-20T00:00:00"/>
    <n v="44"/>
    <x v="46"/>
  </r>
  <r>
    <d v="2021-11-21T00:00:00"/>
    <n v="45"/>
    <x v="46"/>
  </r>
  <r>
    <d v="2021-11-22T00:00:00"/>
    <n v="46"/>
    <x v="47"/>
  </r>
  <r>
    <d v="2021-11-23T00:00:00"/>
    <n v="47"/>
    <x v="47"/>
  </r>
  <r>
    <d v="2021-11-24T00:00:00"/>
    <n v="48"/>
    <x v="47"/>
  </r>
  <r>
    <d v="2021-11-25T00:00:00"/>
    <n v="49"/>
    <x v="47"/>
  </r>
  <r>
    <d v="2021-11-26T00:00:00"/>
    <n v="50"/>
    <x v="47"/>
  </r>
  <r>
    <d v="2021-11-27T00:00:00"/>
    <n v="51"/>
    <x v="47"/>
  </r>
  <r>
    <d v="2021-11-28T00:00:00"/>
    <n v="51"/>
    <x v="47"/>
  </r>
  <r>
    <d v="2021-11-29T00:00:00"/>
    <n v="52"/>
    <x v="48"/>
  </r>
  <r>
    <d v="2021-11-30T00:00:00"/>
    <n v="53"/>
    <x v="48"/>
  </r>
  <r>
    <d v="2021-12-01T00:00:00"/>
    <n v="55"/>
    <x v="48"/>
  </r>
  <r>
    <d v="2021-12-02T00:00:00"/>
    <n v="55"/>
    <x v="48"/>
  </r>
  <r>
    <d v="2021-12-03T00:00:00"/>
    <n v="55"/>
    <x v="48"/>
  </r>
  <r>
    <d v="2021-12-04T00:00:00"/>
    <n v="56"/>
    <x v="48"/>
  </r>
  <r>
    <d v="2021-12-05T00:00:00"/>
    <n v="58"/>
    <x v="48"/>
  </r>
  <r>
    <d v="2021-12-06T00:00:00"/>
    <n v="59"/>
    <x v="49"/>
  </r>
  <r>
    <d v="2021-12-07T00:00:00"/>
    <n v="60"/>
    <x v="49"/>
  </r>
  <r>
    <d v="2021-12-08T00:00:00"/>
    <n v="62"/>
    <x v="49"/>
  </r>
  <r>
    <d v="2021-12-09T00:00:00"/>
    <n v="62"/>
    <x v="49"/>
  </r>
  <r>
    <d v="2021-12-10T00:00:00"/>
    <n v="63"/>
    <x v="49"/>
  </r>
  <r>
    <d v="2021-12-11T00:00:00"/>
    <n v="63"/>
    <x v="49"/>
  </r>
  <r>
    <d v="2021-12-12T00:00:00"/>
    <n v="64"/>
    <x v="49"/>
  </r>
  <r>
    <d v="2021-12-13T00:00:00"/>
    <n v="66"/>
    <x v="50"/>
  </r>
  <r>
    <d v="2021-12-14T00:00:00"/>
    <n v="67"/>
    <x v="50"/>
  </r>
  <r>
    <d v="2021-12-15T00:00:00"/>
    <n v="67"/>
    <x v="50"/>
  </r>
  <r>
    <d v="2021-12-16T00:00:00"/>
    <n v="67"/>
    <x v="50"/>
  </r>
  <r>
    <d v="2021-12-17T00:00:00"/>
    <n v="68"/>
    <x v="50"/>
  </r>
  <r>
    <d v="2021-12-18T00:00:00"/>
    <n v="69"/>
    <x v="50"/>
  </r>
  <r>
    <d v="2021-12-19T00:00:00"/>
    <n v="70"/>
    <x v="50"/>
  </r>
  <r>
    <d v="2021-12-20T00:00:00"/>
    <n v="71"/>
    <x v="51"/>
  </r>
  <r>
    <d v="2021-12-21T00:00:00"/>
    <n v="71"/>
    <x v="51"/>
  </r>
  <r>
    <d v="2021-12-22T00:00:00"/>
    <n v="72"/>
    <x v="51"/>
  </r>
  <r>
    <d v="2021-12-23T00:00:00"/>
    <n v="72"/>
    <x v="51"/>
  </r>
  <r>
    <d v="2021-12-24T00:00:00"/>
    <n v="73"/>
    <x v="51"/>
  </r>
  <r>
    <d v="2021-12-25T00:00:00"/>
    <n v="74"/>
    <x v="51"/>
  </r>
  <r>
    <d v="2021-12-26T00:00:00"/>
    <n v="75"/>
    <x v="51"/>
  </r>
  <r>
    <d v="2021-12-27T00:00:00"/>
    <n v="75"/>
    <x v="52"/>
  </r>
  <r>
    <d v="2021-12-28T00:00:00"/>
    <n v="75"/>
    <x v="52"/>
  </r>
  <r>
    <d v="2021-12-29T00:00:00"/>
    <n v="76"/>
    <x v="52"/>
  </r>
  <r>
    <d v="2021-12-30T00:00:00"/>
    <n v="77"/>
    <x v="52"/>
  </r>
  <r>
    <d v="2021-12-31T00:00:00"/>
    <n v="77"/>
    <x v="52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  <r>
    <m/>
    <m/>
    <x v="5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">
  <r>
    <d v="2022-01-01T00:00:00"/>
    <n v="77"/>
    <x v="0"/>
  </r>
  <r>
    <d v="2022-01-02T00:00:00"/>
    <n v="61"/>
    <x v="0"/>
  </r>
  <r>
    <d v="2022-01-03T00:00:00"/>
    <n v="45"/>
    <x v="0"/>
  </r>
  <r>
    <d v="2022-01-04T00:00:00"/>
    <n v="29"/>
    <x v="1"/>
  </r>
  <r>
    <d v="2022-01-05T00:00:00"/>
    <n v="29"/>
    <x v="1"/>
  </r>
  <r>
    <d v="2022-01-06T00:00:00"/>
    <n v="29"/>
    <x v="1"/>
  </r>
  <r>
    <d v="2022-01-07T00:00:00"/>
    <n v="27"/>
    <x v="1"/>
  </r>
  <r>
    <d v="2022-01-08T00:00:00"/>
    <n v="28"/>
    <x v="1"/>
  </r>
  <r>
    <d v="2022-01-09T00:00:00"/>
    <n v="28"/>
    <x v="1"/>
  </r>
  <r>
    <d v="2022-01-10T00:00:00"/>
    <n v="30"/>
    <x v="1"/>
  </r>
  <r>
    <d v="2022-01-11T00:00:00"/>
    <n v="30"/>
    <x v="2"/>
  </r>
  <r>
    <d v="2022-01-12T00:00:00"/>
    <n v="29"/>
    <x v="2"/>
  </r>
  <r>
    <d v="2022-01-13T00:00:00"/>
    <n v="28"/>
    <x v="2"/>
  </r>
  <r>
    <d v="2022-01-14T00:00:00"/>
    <n v="27"/>
    <x v="2"/>
  </r>
  <r>
    <d v="2022-01-15T00:00:00"/>
    <n v="28"/>
    <x v="2"/>
  </r>
  <r>
    <d v="2022-01-16T00:00:00"/>
    <n v="29"/>
    <x v="2"/>
  </r>
  <r>
    <d v="2022-01-17T00:00:00"/>
    <n v="30"/>
    <x v="2"/>
  </r>
  <r>
    <d v="2022-01-18T00:00:00"/>
    <n v="29"/>
    <x v="3"/>
  </r>
  <r>
    <d v="2022-01-19T00:00:00"/>
    <n v="28"/>
    <x v="3"/>
  </r>
  <r>
    <d v="2022-01-20T00:00:00"/>
    <n v="29"/>
    <x v="3"/>
  </r>
  <r>
    <d v="2022-01-21T00:00:00"/>
    <n v="28"/>
    <x v="3"/>
  </r>
  <r>
    <d v="2022-01-22T00:00:00"/>
    <n v="27"/>
    <x v="3"/>
  </r>
  <r>
    <d v="2022-01-23T00:00:00"/>
    <n v="27"/>
    <x v="3"/>
  </r>
  <r>
    <d v="2022-01-24T00:00:00"/>
    <n v="29"/>
    <x v="3"/>
  </r>
  <r>
    <d v="2022-01-25T00:00:00"/>
    <n v="30"/>
    <x v="4"/>
  </r>
  <r>
    <d v="2022-01-26T00:00:00"/>
    <n v="30"/>
    <x v="4"/>
  </r>
  <r>
    <d v="2022-01-27T00:00:00"/>
    <n v="29"/>
    <x v="4"/>
  </r>
  <r>
    <d v="2022-01-28T00:00:00"/>
    <n v="28"/>
    <x v="4"/>
  </r>
  <r>
    <d v="2022-01-29T00:00:00"/>
    <n v="28"/>
    <x v="4"/>
  </r>
  <r>
    <d v="2022-01-30T00:00:00"/>
    <n v="27"/>
    <x v="4"/>
  </r>
  <r>
    <d v="2022-01-31T00:00:00"/>
    <n v="27"/>
    <x v="4"/>
  </r>
  <r>
    <d v="2022-02-01T00:00:00"/>
    <n v="26"/>
    <x v="5"/>
  </r>
  <r>
    <d v="2022-02-02T00:00:00"/>
    <n v="28"/>
    <x v="5"/>
  </r>
  <r>
    <d v="2022-02-03T00:00:00"/>
    <n v="30"/>
    <x v="5"/>
  </r>
  <r>
    <d v="2022-02-04T00:00:00"/>
    <n v="30"/>
    <x v="5"/>
  </r>
  <r>
    <d v="2022-02-05T00:00:00"/>
    <n v="28"/>
    <x v="5"/>
  </r>
  <r>
    <d v="2022-02-06T00:00:00"/>
    <n v="27"/>
    <x v="5"/>
  </r>
  <r>
    <d v="2022-02-07T00:00:00"/>
    <n v="27"/>
    <x v="5"/>
  </r>
  <r>
    <d v="2022-02-08T00:00:00"/>
    <n v="28"/>
    <x v="6"/>
  </r>
  <r>
    <d v="2022-02-09T00:00:00"/>
    <n v="29"/>
    <x v="6"/>
  </r>
  <r>
    <d v="2022-02-10T00:00:00"/>
    <n v="28"/>
    <x v="6"/>
  </r>
  <r>
    <d v="2022-02-11T00:00:00"/>
    <n v="28"/>
    <x v="6"/>
  </r>
  <r>
    <d v="2022-02-12T00:00:00"/>
    <n v="25"/>
    <x v="6"/>
  </r>
  <r>
    <d v="2022-02-13T00:00:00"/>
    <n v="25"/>
    <x v="6"/>
  </r>
  <r>
    <d v="2022-02-14T00:00:00"/>
    <n v="27"/>
    <x v="6"/>
  </r>
  <r>
    <d v="2022-02-15T00:00:00"/>
    <n v="29"/>
    <x v="7"/>
  </r>
  <r>
    <d v="2022-02-16T00:00:00"/>
    <n v="29"/>
    <x v="7"/>
  </r>
  <r>
    <d v="2022-02-17T00:00:00"/>
    <n v="28"/>
    <x v="7"/>
  </r>
  <r>
    <d v="2022-02-18T00:00:00"/>
    <n v="26"/>
    <x v="7"/>
  </r>
  <r>
    <d v="2022-02-19T00:00:00"/>
    <n v="26"/>
    <x v="7"/>
  </r>
  <r>
    <d v="2022-02-20T00:00:00"/>
    <n v="26"/>
    <x v="7"/>
  </r>
  <r>
    <d v="2022-02-21T00:00:00"/>
    <n v="25"/>
    <x v="7"/>
  </r>
  <r>
    <d v="2022-02-22T00:00:00"/>
    <n v="27"/>
    <x v="8"/>
  </r>
  <r>
    <d v="2022-02-23T00:00:00"/>
    <n v="28"/>
    <x v="8"/>
  </r>
  <r>
    <d v="2022-02-24T00:00:00"/>
    <n v="28"/>
    <x v="8"/>
  </r>
  <r>
    <d v="2022-02-25T00:00:00"/>
    <n v="29"/>
    <x v="8"/>
  </r>
  <r>
    <d v="2022-02-26T00:00:00"/>
    <n v="28"/>
    <x v="8"/>
  </r>
  <r>
    <d v="2022-02-27T00:00:00"/>
    <n v="29"/>
    <x v="8"/>
  </r>
  <r>
    <d v="2022-02-28T00:00:00"/>
    <n v="28"/>
    <x v="8"/>
  </r>
  <r>
    <d v="2022-03-01T00:00:00"/>
    <n v="28"/>
    <x v="9"/>
  </r>
  <r>
    <d v="2022-03-02T00:00:00"/>
    <n v="29"/>
    <x v="9"/>
  </r>
  <r>
    <d v="2022-03-03T00:00:00"/>
    <n v="29"/>
    <x v="9"/>
  </r>
  <r>
    <d v="2022-03-04T00:00:00"/>
    <n v="29"/>
    <x v="9"/>
  </r>
  <r>
    <d v="2022-03-05T00:00:00"/>
    <n v="28"/>
    <x v="9"/>
  </r>
  <r>
    <d v="2022-03-06T00:00:00"/>
    <n v="29"/>
    <x v="9"/>
  </r>
  <r>
    <d v="2022-03-07T00:00:00"/>
    <n v="27"/>
    <x v="9"/>
  </r>
  <r>
    <d v="2022-03-08T00:00:00"/>
    <n v="27"/>
    <x v="10"/>
  </r>
  <r>
    <d v="2022-03-09T00:00:00"/>
    <n v="28"/>
    <x v="10"/>
  </r>
  <r>
    <d v="2022-03-10T00:00:00"/>
    <n v="29"/>
    <x v="10"/>
  </r>
  <r>
    <d v="2022-03-11T00:00:00"/>
    <n v="30"/>
    <x v="10"/>
  </r>
  <r>
    <d v="2022-03-12T00:00:00"/>
    <n v="29"/>
    <x v="10"/>
  </r>
  <r>
    <d v="2022-03-13T00:00:00"/>
    <n v="29"/>
    <x v="10"/>
  </r>
  <r>
    <d v="2022-03-14T00:00:00"/>
    <n v="28"/>
    <x v="10"/>
  </r>
  <r>
    <d v="2022-03-15T00:00:00"/>
    <n v="26"/>
    <x v="11"/>
  </r>
  <r>
    <d v="2022-03-16T00:00:00"/>
    <n v="25"/>
    <x v="11"/>
  </r>
  <r>
    <d v="2022-03-17T00:00:00"/>
    <n v="28"/>
    <x v="11"/>
  </r>
  <r>
    <d v="2022-03-18T00:00:00"/>
    <n v="28"/>
    <x v="11"/>
  </r>
  <r>
    <d v="2022-03-19T00:00:00"/>
    <n v="28"/>
    <x v="11"/>
  </r>
  <r>
    <d v="2022-03-20T00:00:00"/>
    <n v="26"/>
    <x v="11"/>
  </r>
  <r>
    <d v="2022-03-21T00:00:00"/>
    <n v="28"/>
    <x v="11"/>
  </r>
  <r>
    <d v="2022-03-22T00:00:00"/>
    <n v="28"/>
    <x v="12"/>
  </r>
  <r>
    <d v="2022-03-23T00:00:00"/>
    <n v="30"/>
    <x v="12"/>
  </r>
  <r>
    <d v="2022-03-24T00:00:00"/>
    <n v="29"/>
    <x v="12"/>
  </r>
  <r>
    <d v="2022-03-25T00:00:00"/>
    <n v="28"/>
    <x v="12"/>
  </r>
  <r>
    <d v="2022-03-26T00:00:00"/>
    <n v="26"/>
    <x v="12"/>
  </r>
  <r>
    <d v="2022-03-27T00:00:00"/>
    <n v="27"/>
    <x v="12"/>
  </r>
  <r>
    <d v="2022-03-28T00:00:00"/>
    <n v="27"/>
    <x v="12"/>
  </r>
  <r>
    <d v="2022-03-29T00:00:00"/>
    <n v="27"/>
    <x v="13"/>
  </r>
  <r>
    <d v="2022-03-30T00:00:00"/>
    <n v="27"/>
    <x v="13"/>
  </r>
  <r>
    <d v="2022-03-31T00:00:00"/>
    <n v="28"/>
    <x v="13"/>
  </r>
  <r>
    <d v="2022-04-01T00:00:00"/>
    <n v="28"/>
    <x v="13"/>
  </r>
  <r>
    <d v="2022-04-02T00:00:00"/>
    <n v="27"/>
    <x v="13"/>
  </r>
  <r>
    <d v="2022-04-03T00:00:00"/>
    <n v="26"/>
    <x v="13"/>
  </r>
  <r>
    <d v="2022-04-04T00:00:00"/>
    <n v="27"/>
    <x v="13"/>
  </r>
  <r>
    <d v="2022-04-05T00:00:00"/>
    <n v="27"/>
    <x v="14"/>
  </r>
  <r>
    <d v="2022-04-06T00:00:00"/>
    <n v="26"/>
    <x v="14"/>
  </r>
  <r>
    <d v="2022-04-07T00:00:00"/>
    <n v="26"/>
    <x v="14"/>
  </r>
  <r>
    <d v="2022-04-08T00:00:00"/>
    <n v="26"/>
    <x v="14"/>
  </r>
  <r>
    <d v="2022-04-09T00:00:00"/>
    <n v="26"/>
    <x v="14"/>
  </r>
  <r>
    <d v="2022-04-10T00:00:00"/>
    <n v="27"/>
    <x v="14"/>
  </r>
  <r>
    <d v="2022-04-11T00:00:00"/>
    <n v="28"/>
    <x v="14"/>
  </r>
  <r>
    <d v="2022-04-12T00:00:00"/>
    <n v="29"/>
    <x v="15"/>
  </r>
  <r>
    <d v="2022-04-13T00:00:00"/>
    <n v="27"/>
    <x v="15"/>
  </r>
  <r>
    <d v="2022-04-14T00:00:00"/>
    <n v="27"/>
    <x v="15"/>
  </r>
  <r>
    <d v="2022-04-15T00:00:00"/>
    <n v="27"/>
    <x v="15"/>
  </r>
  <r>
    <d v="2022-04-16T00:00:00"/>
    <n v="27"/>
    <x v="15"/>
  </r>
  <r>
    <d v="2022-04-17T00:00:00"/>
    <n v="28"/>
    <x v="15"/>
  </r>
  <r>
    <d v="2022-04-18T00:00:00"/>
    <n v="29"/>
    <x v="15"/>
  </r>
  <r>
    <d v="2022-04-19T00:00:00"/>
    <n v="28"/>
    <x v="16"/>
  </r>
  <r>
    <d v="2022-04-20T00:00:00"/>
    <n v="27"/>
    <x v="16"/>
  </r>
  <r>
    <d v="2022-04-21T00:00:00"/>
    <n v="28"/>
    <x v="16"/>
  </r>
  <r>
    <d v="2022-04-22T00:00:00"/>
    <n v="28"/>
    <x v="16"/>
  </r>
  <r>
    <d v="2022-04-23T00:00:00"/>
    <n v="28"/>
    <x v="16"/>
  </r>
  <r>
    <d v="2022-04-24T00:00:00"/>
    <n v="27"/>
    <x v="16"/>
  </r>
  <r>
    <d v="2022-04-25T00:00:00"/>
    <n v="26"/>
    <x v="16"/>
  </r>
  <r>
    <d v="2022-04-26T00:00:00"/>
    <n v="27"/>
    <x v="17"/>
  </r>
  <r>
    <d v="2022-04-27T00:00:00"/>
    <n v="29"/>
    <x v="17"/>
  </r>
  <r>
    <d v="2022-04-28T00:00:00"/>
    <n v="30"/>
    <x v="17"/>
  </r>
  <r>
    <d v="2022-04-29T00:00:00"/>
    <n v="29"/>
    <x v="17"/>
  </r>
  <r>
    <d v="2022-04-30T00:00:00"/>
    <n v="29"/>
    <x v="17"/>
  </r>
  <r>
    <d v="2022-05-01T00:00:00"/>
    <n v="28"/>
    <x v="17"/>
  </r>
  <r>
    <d v="2022-05-02T00:00:00"/>
    <n v="29"/>
    <x v="17"/>
  </r>
  <r>
    <d v="2022-05-03T00:00:00"/>
    <n v="28"/>
    <x v="18"/>
  </r>
  <r>
    <d v="2022-05-04T00:00:00"/>
    <n v="29"/>
    <x v="18"/>
  </r>
  <r>
    <d v="2022-05-05T00:00:00"/>
    <n v="29"/>
    <x v="18"/>
  </r>
  <r>
    <d v="2022-05-06T00:00:00"/>
    <n v="29"/>
    <x v="18"/>
  </r>
  <r>
    <d v="2022-05-07T00:00:00"/>
    <n v="31"/>
    <x v="18"/>
  </r>
  <r>
    <d v="2022-05-08T00:00:00"/>
    <n v="32"/>
    <x v="18"/>
  </r>
  <r>
    <d v="2022-05-09T00:00:00"/>
    <n v="33"/>
    <x v="18"/>
  </r>
  <r>
    <d v="2022-05-10T00:00:00"/>
    <n v="32"/>
    <x v="19"/>
  </r>
  <r>
    <d v="2022-05-11T00:00:00"/>
    <n v="31"/>
    <x v="19"/>
  </r>
  <r>
    <d v="2022-05-12T00:00:00"/>
    <n v="32"/>
    <x v="19"/>
  </r>
  <r>
    <d v="2022-05-13T00:00:00"/>
    <n v="34"/>
    <x v="19"/>
  </r>
  <r>
    <d v="2022-05-14T00:00:00"/>
    <n v="35"/>
    <x v="19"/>
  </r>
  <r>
    <d v="2022-05-15T00:00:00"/>
    <n v="35"/>
    <x v="19"/>
  </r>
  <r>
    <d v="2022-05-16T00:00:00"/>
    <n v="35"/>
    <x v="19"/>
  </r>
  <r>
    <d v="2022-05-17T00:00:00"/>
    <n v="37"/>
    <x v="20"/>
  </r>
  <r>
    <d v="2022-05-18T00:00:00"/>
    <n v="39"/>
    <x v="20"/>
  </r>
  <r>
    <d v="2022-05-19T00:00:00"/>
    <n v="40"/>
    <x v="20"/>
  </r>
  <r>
    <d v="2022-05-20T00:00:00"/>
    <n v="39"/>
    <x v="20"/>
  </r>
  <r>
    <d v="2022-05-21T00:00:00"/>
    <n v="37"/>
    <x v="20"/>
  </r>
  <r>
    <d v="2022-05-22T00:00:00"/>
    <n v="35"/>
    <x v="20"/>
  </r>
  <r>
    <d v="2022-05-23T00:00:00"/>
    <n v="37"/>
    <x v="20"/>
  </r>
  <r>
    <d v="2022-05-24T00:00:00"/>
    <n v="38"/>
    <x v="21"/>
  </r>
  <r>
    <d v="2022-05-25T00:00:00"/>
    <n v="41"/>
    <x v="21"/>
  </r>
  <r>
    <d v="2022-05-26T00:00:00"/>
    <n v="44"/>
    <x v="21"/>
  </r>
  <r>
    <d v="2022-05-27T00:00:00"/>
    <n v="43"/>
    <x v="21"/>
  </r>
  <r>
    <d v="2022-05-28T00:00:00"/>
    <n v="43"/>
    <x v="21"/>
  </r>
  <r>
    <d v="2022-05-29T00:00:00"/>
    <n v="40"/>
    <x v="21"/>
  </r>
  <r>
    <d v="2022-05-30T00:00:00"/>
    <n v="44"/>
    <x v="21"/>
  </r>
  <r>
    <d v="2022-05-31T00:00:00"/>
    <n v="45"/>
    <x v="22"/>
  </r>
  <r>
    <d v="2022-06-01T00:00:00"/>
    <n v="46"/>
    <x v="22"/>
  </r>
  <r>
    <d v="2022-06-02T00:00:00"/>
    <n v="44"/>
    <x v="22"/>
  </r>
  <r>
    <d v="2022-06-03T00:00:00"/>
    <n v="44"/>
    <x v="22"/>
  </r>
  <r>
    <d v="2022-06-04T00:00:00"/>
    <n v="46"/>
    <x v="22"/>
  </r>
  <r>
    <d v="2022-06-05T00:00:00"/>
    <n v="47"/>
    <x v="22"/>
  </r>
  <r>
    <d v="2022-06-06T00:00:00"/>
    <n v="48"/>
    <x v="22"/>
  </r>
  <r>
    <d v="2022-06-07T00:00:00"/>
    <n v="48"/>
    <x v="23"/>
  </r>
  <r>
    <d v="2022-06-08T00:00:00"/>
    <n v="49"/>
    <x v="23"/>
  </r>
  <r>
    <d v="2022-06-09T00:00:00"/>
    <n v="48"/>
    <x v="23"/>
  </r>
  <r>
    <d v="2022-06-10T00:00:00"/>
    <n v="48"/>
    <x v="23"/>
  </r>
  <r>
    <d v="2022-06-11T00:00:00"/>
    <n v="49"/>
    <x v="23"/>
  </r>
  <r>
    <d v="2022-06-12T00:00:00"/>
    <n v="49"/>
    <x v="23"/>
  </r>
  <r>
    <d v="2022-06-13T00:00:00"/>
    <n v="46"/>
    <x v="23"/>
  </r>
  <r>
    <d v="2022-06-14T00:00:00"/>
    <n v="45"/>
    <x v="24"/>
  </r>
  <r>
    <d v="2022-06-15T00:00:00"/>
    <n v="45"/>
    <x v="24"/>
  </r>
  <r>
    <d v="2022-06-16T00:00:00"/>
    <n v="48"/>
    <x v="24"/>
  </r>
  <r>
    <d v="2022-06-17T00:00:00"/>
    <n v="48"/>
    <x v="24"/>
  </r>
  <r>
    <d v="2022-06-18T00:00:00"/>
    <n v="48"/>
    <x v="24"/>
  </r>
  <r>
    <d v="2022-06-19T00:00:00"/>
    <n v="49"/>
    <x v="24"/>
  </r>
  <r>
    <d v="2022-06-20T00:00:00"/>
    <n v="47"/>
    <x v="24"/>
  </r>
  <r>
    <d v="2022-06-21T00:00:00"/>
    <n v="47"/>
    <x v="25"/>
  </r>
  <r>
    <d v="2022-06-22T00:00:00"/>
    <n v="46"/>
    <x v="25"/>
  </r>
  <r>
    <d v="2022-06-23T00:00:00"/>
    <n v="46"/>
    <x v="25"/>
  </r>
  <r>
    <d v="2022-06-24T00:00:00"/>
    <n v="47"/>
    <x v="25"/>
  </r>
  <r>
    <d v="2022-06-25T00:00:00"/>
    <n v="47"/>
    <x v="25"/>
  </r>
  <r>
    <d v="2022-06-26T00:00:00"/>
    <n v="49"/>
    <x v="25"/>
  </r>
  <r>
    <d v="2022-06-27T00:00:00"/>
    <n v="46"/>
    <x v="25"/>
  </r>
  <r>
    <d v="2022-06-28T00:00:00"/>
    <n v="45"/>
    <x v="26"/>
  </r>
  <r>
    <d v="2022-06-29T00:00:00"/>
    <n v="47"/>
    <x v="26"/>
  </r>
  <r>
    <d v="2022-06-30T00:00:00"/>
    <n v="48"/>
    <x v="26"/>
  </r>
  <r>
    <d v="2022-07-01T00:00:00"/>
    <n v="48"/>
    <x v="26"/>
  </r>
  <r>
    <d v="2022-07-02T00:00:00"/>
    <n v="45"/>
    <x v="26"/>
  </r>
  <r>
    <d v="2022-07-03T00:00:00"/>
    <n v="43"/>
    <x v="26"/>
  </r>
  <r>
    <d v="2022-07-04T00:00:00"/>
    <n v="44"/>
    <x v="26"/>
  </r>
  <r>
    <d v="2022-07-05T00:00:00"/>
    <n v="45"/>
    <x v="27"/>
  </r>
  <r>
    <d v="2022-07-06T00:00:00"/>
    <n v="47"/>
    <x v="27"/>
  </r>
  <r>
    <d v="2022-07-07T00:00:00"/>
    <n v="45"/>
    <x v="27"/>
  </r>
  <r>
    <d v="2022-07-08T00:00:00"/>
    <n v="46"/>
    <x v="27"/>
  </r>
  <r>
    <d v="2022-07-09T00:00:00"/>
    <n v="46"/>
    <x v="27"/>
  </r>
  <r>
    <d v="2022-07-10T00:00:00"/>
    <n v="46"/>
    <x v="27"/>
  </r>
  <r>
    <d v="2022-07-11T00:00:00"/>
    <n v="44"/>
    <x v="27"/>
  </r>
  <r>
    <d v="2022-07-12T00:00:00"/>
    <n v="45"/>
    <x v="28"/>
  </r>
  <r>
    <d v="2022-07-13T00:00:00"/>
    <n v="43"/>
    <x v="28"/>
  </r>
  <r>
    <d v="2022-07-14T00:00:00"/>
    <n v="44"/>
    <x v="28"/>
  </r>
  <r>
    <d v="2022-07-15T00:00:00"/>
    <n v="44"/>
    <x v="28"/>
  </r>
  <r>
    <d v="2022-07-16T00:00:00"/>
    <n v="44"/>
    <x v="28"/>
  </r>
  <r>
    <d v="2022-07-17T00:00:00"/>
    <n v="40"/>
    <x v="28"/>
  </r>
  <r>
    <d v="2022-07-18T00:00:00"/>
    <n v="37"/>
    <x v="28"/>
  </r>
  <r>
    <d v="2022-07-19T00:00:00"/>
    <n v="40"/>
    <x v="29"/>
  </r>
  <r>
    <d v="2022-07-20T00:00:00"/>
    <n v="40"/>
    <x v="29"/>
  </r>
  <r>
    <d v="2022-07-21T00:00:00"/>
    <n v="41"/>
    <x v="29"/>
  </r>
  <r>
    <d v="2022-07-22T00:00:00"/>
    <n v="41"/>
    <x v="29"/>
  </r>
  <r>
    <d v="2022-07-23T00:00:00"/>
    <n v="42"/>
    <x v="29"/>
  </r>
  <r>
    <d v="2022-07-24T00:00:00"/>
    <n v="40"/>
    <x v="29"/>
  </r>
  <r>
    <d v="2022-07-25T00:00:00"/>
    <n v="40"/>
    <x v="29"/>
  </r>
  <r>
    <d v="2022-07-26T00:00:00"/>
    <n v="40"/>
    <x v="30"/>
  </r>
  <r>
    <d v="2022-07-27T00:00:00"/>
    <n v="40"/>
    <x v="30"/>
  </r>
  <r>
    <d v="2022-07-28T00:00:00"/>
    <n v="38"/>
    <x v="30"/>
  </r>
  <r>
    <d v="2022-07-29T00:00:00"/>
    <n v="35"/>
    <x v="30"/>
  </r>
  <r>
    <d v="2022-07-30T00:00:00"/>
    <n v="33"/>
    <x v="30"/>
  </r>
  <r>
    <d v="2022-07-31T00:00:00"/>
    <n v="34"/>
    <x v="30"/>
  </r>
  <r>
    <d v="2022-08-01T00:00:00"/>
    <n v="34"/>
    <x v="30"/>
  </r>
  <r>
    <d v="2022-08-02T00:00:00"/>
    <n v="34"/>
    <x v="31"/>
  </r>
  <r>
    <d v="2022-08-03T00:00:00"/>
    <n v="32"/>
    <x v="31"/>
  </r>
  <r>
    <d v="2022-08-04T00:00:00"/>
    <n v="31"/>
    <x v="31"/>
  </r>
  <r>
    <d v="2022-08-05T00:00:00"/>
    <n v="30"/>
    <x v="31"/>
  </r>
  <r>
    <d v="2022-08-06T00:00:00"/>
    <n v="31"/>
    <x v="31"/>
  </r>
  <r>
    <d v="2022-08-07T00:00:00"/>
    <n v="32"/>
    <x v="31"/>
  </r>
  <r>
    <d v="2022-08-08T00:00:00"/>
    <n v="31"/>
    <x v="31"/>
  </r>
  <r>
    <d v="2022-08-09T00:00:00"/>
    <n v="30"/>
    <x v="32"/>
  </r>
  <r>
    <d v="2022-08-10T00:00:00"/>
    <n v="30"/>
    <x v="32"/>
  </r>
  <r>
    <d v="2022-08-11T00:00:00"/>
    <n v="29"/>
    <x v="32"/>
  </r>
  <r>
    <d v="2022-08-12T00:00:00"/>
    <n v="27"/>
    <x v="32"/>
  </r>
  <r>
    <d v="2022-08-13T00:00:00"/>
    <n v="27"/>
    <x v="32"/>
  </r>
  <r>
    <d v="2022-08-14T00:00:00"/>
    <n v="26"/>
    <x v="32"/>
  </r>
  <r>
    <d v="2022-08-15T00:00:00"/>
    <n v="26"/>
    <x v="32"/>
  </r>
  <r>
    <d v="2022-08-16T00:00:00"/>
    <n v="24"/>
    <x v="33"/>
  </r>
  <r>
    <d v="2022-08-17T00:00:00"/>
    <n v="24"/>
    <x v="33"/>
  </r>
  <r>
    <d v="2022-08-18T00:00:00"/>
    <n v="23"/>
    <x v="33"/>
  </r>
  <r>
    <d v="2022-08-19T00:00:00"/>
    <n v="23"/>
    <x v="33"/>
  </r>
  <r>
    <d v="2022-08-20T00:00:00"/>
    <n v="24"/>
    <x v="33"/>
  </r>
  <r>
    <d v="2022-08-21T00:00:00"/>
    <n v="22"/>
    <x v="33"/>
  </r>
  <r>
    <d v="2022-08-22T00:00:00"/>
    <n v="21"/>
    <x v="33"/>
  </r>
  <r>
    <d v="2022-08-23T00:00:00"/>
    <n v="19"/>
    <x v="34"/>
  </r>
  <r>
    <d v="2022-08-24T00:00:00"/>
    <n v="19"/>
    <x v="34"/>
  </r>
  <r>
    <d v="2022-08-25T00:00:00"/>
    <n v="19"/>
    <x v="34"/>
  </r>
  <r>
    <d v="2022-08-26T00:00:00"/>
    <n v="20"/>
    <x v="34"/>
  </r>
  <r>
    <d v="2022-08-27T00:00:00"/>
    <n v="19"/>
    <x v="34"/>
  </r>
  <r>
    <d v="2022-08-28T00:00:00"/>
    <n v="20"/>
    <x v="34"/>
  </r>
  <r>
    <d v="2022-08-29T00:00:00"/>
    <n v="19"/>
    <x v="34"/>
  </r>
  <r>
    <d v="2022-08-30T00:00:00"/>
    <n v="19"/>
    <x v="35"/>
  </r>
  <r>
    <d v="2022-08-31T00:00:00"/>
    <n v="18"/>
    <x v="35"/>
  </r>
  <r>
    <d v="2022-09-01T00:00:00"/>
    <n v="16"/>
    <x v="35"/>
  </r>
  <r>
    <d v="2022-09-02T00:00:00"/>
    <n v="16"/>
    <x v="35"/>
  </r>
  <r>
    <d v="2022-09-03T00:00:00"/>
    <n v="16"/>
    <x v="35"/>
  </r>
  <r>
    <d v="2022-09-04T00:00:00"/>
    <n v="16"/>
    <x v="35"/>
  </r>
  <r>
    <d v="2022-09-05T00:00:00"/>
    <n v="14"/>
    <x v="35"/>
  </r>
  <r>
    <d v="2022-09-06T00:00:00"/>
    <n v="13"/>
    <x v="36"/>
  </r>
  <r>
    <d v="2022-09-07T00:00:00"/>
    <n v="13"/>
    <x v="36"/>
  </r>
  <r>
    <d v="2022-09-08T00:00:00"/>
    <n v="14"/>
    <x v="36"/>
  </r>
  <r>
    <d v="2022-09-09T00:00:00"/>
    <n v="13"/>
    <x v="36"/>
  </r>
  <r>
    <d v="2022-09-10T00:00:00"/>
    <n v="13"/>
    <x v="36"/>
  </r>
  <r>
    <d v="2022-09-11T00:00:00"/>
    <n v="12"/>
    <x v="36"/>
  </r>
  <r>
    <d v="2022-09-12T00:00:00"/>
    <n v="12"/>
    <x v="36"/>
  </r>
  <r>
    <d v="2022-09-13T00:00:00"/>
    <n v="13"/>
    <x v="37"/>
  </r>
  <r>
    <d v="2022-09-14T00:00:00"/>
    <n v="12"/>
    <x v="37"/>
  </r>
  <r>
    <d v="2022-09-15T00:00:00"/>
    <n v="12"/>
    <x v="37"/>
  </r>
  <r>
    <d v="2022-09-16T00:00:00"/>
    <n v="11"/>
    <x v="37"/>
  </r>
  <r>
    <d v="2022-09-17T00:00:00"/>
    <n v="10"/>
    <x v="37"/>
  </r>
  <r>
    <d v="2022-09-18T00:00:00"/>
    <n v="9"/>
    <x v="37"/>
  </r>
  <r>
    <d v="2022-09-19T00:00:00"/>
    <n v="9"/>
    <x v="37"/>
  </r>
  <r>
    <d v="2022-09-20T00:00:00"/>
    <n v="9"/>
    <x v="38"/>
  </r>
  <r>
    <d v="2022-09-21T00:00:00"/>
    <n v="9"/>
    <x v="38"/>
  </r>
  <r>
    <d v="2022-09-22T00:00:00"/>
    <n v="8"/>
    <x v="38"/>
  </r>
  <r>
    <d v="2022-09-23T00:00:00"/>
    <n v="8"/>
    <x v="38"/>
  </r>
  <r>
    <d v="2022-09-24T00:00:00"/>
    <n v="8"/>
    <x v="38"/>
  </r>
  <r>
    <d v="2022-09-25T00:00:00"/>
    <n v="8"/>
    <x v="38"/>
  </r>
  <r>
    <d v="2022-09-26T00:00:00"/>
    <n v="8"/>
    <x v="38"/>
  </r>
  <r>
    <d v="2022-09-27T00:00:00"/>
    <n v="8"/>
    <x v="39"/>
  </r>
  <r>
    <d v="2022-09-28T00:00:00"/>
    <n v="9"/>
    <x v="39"/>
  </r>
  <r>
    <d v="2022-09-29T00:00:00"/>
    <n v="9"/>
    <x v="39"/>
  </r>
  <r>
    <d v="2022-09-30T00:00:00"/>
    <n v="9"/>
    <x v="39"/>
  </r>
  <r>
    <d v="2022-10-01T00:00:00"/>
    <n v="9"/>
    <x v="39"/>
  </r>
  <r>
    <d v="2022-10-02T00:00:00"/>
    <n v="9"/>
    <x v="39"/>
  </r>
  <r>
    <d v="2022-10-03T00:00:00"/>
    <n v="8"/>
    <x v="39"/>
  </r>
  <r>
    <d v="2022-10-04T00:00:00"/>
    <n v="7"/>
    <x v="40"/>
  </r>
  <r>
    <d v="2022-10-05T00:00:00"/>
    <n v="7"/>
    <x v="40"/>
  </r>
  <r>
    <d v="2022-10-06T00:00:00"/>
    <n v="7"/>
    <x v="40"/>
  </r>
  <r>
    <d v="2022-10-07T00:00:00"/>
    <n v="8"/>
    <x v="40"/>
  </r>
  <r>
    <d v="2022-10-08T00:00:00"/>
    <n v="8"/>
    <x v="40"/>
  </r>
  <r>
    <d v="2022-10-09T00:00:00"/>
    <n v="9"/>
    <x v="40"/>
  </r>
  <r>
    <d v="2022-10-10T00:00:00"/>
    <n v="9"/>
    <x v="40"/>
  </r>
  <r>
    <d v="2022-10-11T00:00:00"/>
    <n v="9"/>
    <x v="41"/>
  </r>
  <r>
    <d v="2022-10-12T00:00:00"/>
    <n v="8"/>
    <x v="41"/>
  </r>
  <r>
    <d v="2022-10-13T00:00:00"/>
    <n v="8"/>
    <x v="41"/>
  </r>
  <r>
    <d v="2022-10-14T00:00:00"/>
    <n v="8"/>
    <x v="41"/>
  </r>
  <r>
    <d v="2022-10-15T00:00:00"/>
    <n v="9"/>
    <x v="41"/>
  </r>
  <r>
    <d v="2022-10-16T00:00:00"/>
    <n v="10"/>
    <x v="41"/>
  </r>
  <r>
    <d v="2022-10-17T00:00:00"/>
    <n v="11"/>
    <x v="41"/>
  </r>
  <r>
    <d v="2022-10-18T00:00:00"/>
    <n v="11"/>
    <x v="42"/>
  </r>
  <r>
    <d v="2022-10-19T00:00:00"/>
    <n v="12"/>
    <x v="42"/>
  </r>
  <r>
    <d v="2022-10-20T00:00:00"/>
    <n v="12"/>
    <x v="42"/>
  </r>
  <r>
    <d v="2022-10-21T00:00:00"/>
    <n v="11"/>
    <x v="42"/>
  </r>
  <r>
    <d v="2022-10-22T00:00:00"/>
    <n v="12"/>
    <x v="42"/>
  </r>
  <r>
    <d v="2022-10-23T00:00:00"/>
    <n v="12"/>
    <x v="42"/>
  </r>
  <r>
    <d v="2022-10-25T00:00:00"/>
    <n v="12"/>
    <x v="42"/>
  </r>
  <r>
    <d v="2022-10-26T00:00:00"/>
    <n v="13"/>
    <x v="43"/>
  </r>
  <r>
    <d v="2022-10-27T00:00:00"/>
    <n v="14"/>
    <x v="43"/>
  </r>
  <r>
    <d v="2022-10-28T00:00:00"/>
    <n v="14"/>
    <x v="43"/>
  </r>
  <r>
    <d v="2022-10-29T00:00:00"/>
    <n v="13"/>
    <x v="43"/>
  </r>
  <r>
    <d v="2022-10-30T00:00:00"/>
    <n v="14"/>
    <x v="43"/>
  </r>
  <r>
    <d v="2022-10-31T00:00:00"/>
    <n v="14"/>
    <x v="43"/>
  </r>
  <r>
    <d v="2022-11-01T00:00:00"/>
    <n v="14"/>
    <x v="43"/>
  </r>
  <r>
    <d v="2022-11-02T00:00:00"/>
    <n v="15"/>
    <x v="44"/>
  </r>
  <r>
    <d v="2022-11-03T00:00:00"/>
    <n v="17"/>
    <x v="44"/>
  </r>
  <r>
    <d v="2022-11-04T00:00:00"/>
    <n v="18"/>
    <x v="44"/>
  </r>
  <r>
    <d v="2022-11-05T00:00:00"/>
    <n v="18"/>
    <x v="44"/>
  </r>
  <r>
    <d v="2022-11-06T00:00:00"/>
    <n v="19"/>
    <x v="44"/>
  </r>
  <r>
    <d v="2022-11-07T00:00:00"/>
    <n v="19"/>
    <x v="44"/>
  </r>
  <r>
    <d v="2022-11-08T00:00:00"/>
    <n v="19"/>
    <x v="44"/>
  </r>
  <r>
    <d v="2022-11-09T00:00:00"/>
    <n v="18"/>
    <x v="45"/>
  </r>
  <r>
    <d v="2022-11-10T00:00:00"/>
    <n v="19"/>
    <x v="45"/>
  </r>
  <r>
    <d v="2022-11-11T00:00:00"/>
    <n v="19"/>
    <x v="45"/>
  </r>
  <r>
    <d v="2022-11-12T00:00:00"/>
    <n v="19"/>
    <x v="45"/>
  </r>
  <r>
    <d v="2022-11-13T00:00:00"/>
    <n v="20"/>
    <x v="45"/>
  </r>
  <r>
    <d v="2022-11-14T00:00:00"/>
    <n v="22"/>
    <x v="45"/>
  </r>
  <r>
    <d v="2022-11-15T00:00:00"/>
    <n v="23"/>
    <x v="45"/>
  </r>
  <r>
    <d v="2022-11-16T00:00:00"/>
    <n v="24"/>
    <x v="46"/>
  </r>
  <r>
    <d v="2022-11-17T00:00:00"/>
    <n v="24"/>
    <x v="46"/>
  </r>
  <r>
    <d v="2022-11-18T00:00:00"/>
    <n v="25"/>
    <x v="46"/>
  </r>
  <r>
    <d v="2022-11-19T00:00:00"/>
    <n v="25"/>
    <x v="46"/>
  </r>
  <r>
    <d v="2022-11-20T00:00:00"/>
    <n v="26"/>
    <x v="46"/>
  </r>
  <r>
    <d v="2022-11-21T00:00:00"/>
    <n v="27"/>
    <x v="46"/>
  </r>
  <r>
    <d v="2022-11-22T00:00:00"/>
    <n v="27"/>
    <x v="46"/>
  </r>
  <r>
    <d v="2022-11-23T00:00:00"/>
    <n v="27"/>
    <x v="47"/>
  </r>
  <r>
    <d v="2022-11-24T00:00:00"/>
    <n v="29"/>
    <x v="47"/>
  </r>
  <r>
    <d v="2022-11-25T00:00:00"/>
    <n v="30"/>
    <x v="47"/>
  </r>
  <r>
    <d v="2022-11-26T00:00:00"/>
    <n v="31"/>
    <x v="47"/>
  </r>
  <r>
    <d v="2022-11-27T00:00:00"/>
    <n v="30"/>
    <x v="47"/>
  </r>
  <r>
    <d v="2022-11-28T00:00:00"/>
    <n v="30"/>
    <x v="47"/>
  </r>
  <r>
    <d v="2022-11-29T00:00:00"/>
    <n v="30"/>
    <x v="47"/>
  </r>
  <r>
    <d v="2022-11-30T00:00:00"/>
    <n v="31"/>
    <x v="48"/>
  </r>
  <r>
    <d v="2022-12-01T00:00:00"/>
    <n v="32"/>
    <x v="48"/>
  </r>
  <r>
    <d v="2022-12-02T00:00:00"/>
    <n v="33"/>
    <x v="48"/>
  </r>
  <r>
    <d v="2022-12-03T00:00:00"/>
    <n v="34"/>
    <x v="48"/>
  </r>
  <r>
    <d v="2022-12-04T00:00:00"/>
    <n v="37"/>
    <x v="48"/>
  </r>
  <r>
    <d v="2022-12-05T00:00:00"/>
    <n v="38"/>
    <x v="48"/>
  </r>
  <r>
    <d v="2022-12-06T00:00:00"/>
    <n v="37"/>
    <x v="48"/>
  </r>
  <r>
    <d v="2022-12-07T00:00:00"/>
    <n v="36"/>
    <x v="49"/>
  </r>
  <r>
    <d v="2022-12-08T00:00:00"/>
    <n v="37"/>
    <x v="49"/>
  </r>
  <r>
    <d v="2022-12-09T00:00:00"/>
    <n v="37"/>
    <x v="49"/>
  </r>
  <r>
    <d v="2022-12-10T00:00:00"/>
    <n v="36"/>
    <x v="49"/>
  </r>
  <r>
    <d v="2022-12-11T00:00:00"/>
    <n v="34"/>
    <x v="49"/>
  </r>
  <r>
    <d v="2022-12-12T00:00:00"/>
    <n v="36"/>
    <x v="49"/>
  </r>
  <r>
    <d v="2022-12-13T00:00:00"/>
    <n v="38"/>
    <x v="49"/>
  </r>
  <r>
    <d v="2022-12-14T00:00:00"/>
    <n v="40"/>
    <x v="50"/>
  </r>
  <r>
    <d v="2022-12-15T00:00:00"/>
    <n v="39"/>
    <x v="50"/>
  </r>
  <r>
    <d v="2022-12-16T00:00:00"/>
    <n v="39"/>
    <x v="50"/>
  </r>
  <r>
    <d v="2022-12-17T00:00:00"/>
    <n v="38"/>
    <x v="50"/>
  </r>
  <r>
    <d v="2022-12-18T00:00:00"/>
    <n v="40"/>
    <x v="50"/>
  </r>
  <r>
    <d v="2022-12-19T00:00:00"/>
    <n v="41"/>
    <x v="50"/>
  </r>
  <r>
    <d v="2022-12-20T00:00:00"/>
    <n v="41"/>
    <x v="50"/>
  </r>
  <r>
    <d v="2022-12-21T00:00:00"/>
    <n v="41"/>
    <x v="51"/>
  </r>
  <r>
    <d v="2022-12-22T00:00:00"/>
    <n v="41"/>
    <x v="51"/>
  </r>
  <r>
    <d v="2022-12-23T00:00:00"/>
    <n v="40"/>
    <x v="51"/>
  </r>
  <r>
    <d v="2022-12-24T00:00:00"/>
    <n v="40"/>
    <x v="51"/>
  </r>
  <r>
    <d v="2022-12-25T00:00:00"/>
    <n v="43"/>
    <x v="51"/>
  </r>
  <r>
    <d v="2022-12-26T00:00:00"/>
    <n v="46"/>
    <x v="51"/>
  </r>
  <r>
    <d v="2022-12-27T00:00:00"/>
    <n v="49"/>
    <x v="51"/>
  </r>
  <r>
    <d v="2022-12-28T00:00:00"/>
    <n v="47"/>
    <x v="52"/>
  </r>
  <r>
    <d v="2022-12-29T00:00:00"/>
    <n v="47"/>
    <x v="52"/>
  </r>
  <r>
    <d v="2022-12-30T00:00:00"/>
    <n v="46"/>
    <x v="52"/>
  </r>
  <r>
    <d v="2022-12-31T00:00:00"/>
    <n v="46"/>
    <x v="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4E483E-D6E7-40CF-9E52-6294E42D2C77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14" firstHeaderRow="1" firstDataRow="1" firstDataCol="1"/>
  <pivotFields count="5">
    <pivotField axis="axisRow" numFmtId="14" showAll="0">
      <items count="7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x="1"/>
        <item x="2"/>
        <item sd="0" x="3"/>
        <item sd="0" x="4"/>
        <item t="default"/>
      </items>
    </pivotField>
  </pivotFields>
  <rowFields count="4">
    <field x="4"/>
    <field x="3"/>
    <field x="2"/>
    <field x="0"/>
  </rowFields>
  <rowItems count="1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Moving Aver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B39EA9-4090-4CE1-8A37-CC76AF9DDB3E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0:E47" firstHeaderRow="1" firstDataRow="1" firstDataCol="1"/>
  <pivotFields count="5">
    <pivotField axis="axisRow" numFmtId="14" showAll="0">
      <items count="7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t="default"/>
      </items>
    </pivotField>
    <pivotField dataField="1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sd="0" x="0"/>
        <item x="1"/>
        <item x="2"/>
        <item sd="0" x="3"/>
        <item sd="0" x="4"/>
      </items>
    </pivotField>
  </pivotFields>
  <rowFields count="3">
    <field x="4"/>
    <field x="2"/>
    <field x="0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Moving Aver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62C14-21B6-48CC-9FC6-817894256F7B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E2:AF56" firstHeaderRow="1" firstDataRow="1" firstDataCol="1"/>
  <pivotFields count="3">
    <pivotField numFmtId="14" showAll="0"/>
    <pivotField dataField="1" showAll="0"/>
    <pivotField axis="axisRow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 count="1">
    <field x="2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Sum of Filter 2 Moving Average" fld="1" baseField="0" baseItem="0"/>
  </dataFields>
  <formats count="21"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2" type="button" dataOnly="0" labelOnly="1" outline="0" axis="axisRow" fieldPosition="0"/>
    </format>
    <format dxfId="29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8">
      <pivotArea dataOnly="0" labelOnly="1" fieldPosition="0">
        <references count="1">
          <reference field="2" count="3">
            <x v="50"/>
            <x v="51"/>
            <x v="52"/>
          </reference>
        </references>
      </pivotArea>
    </format>
    <format dxfId="27">
      <pivotArea dataOnly="0" labelOnly="1" grandRow="1" outline="0" fieldPosition="0"/>
    </format>
    <format dxfId="26">
      <pivotArea dataOnly="0" labelOnly="1" outline="0" axis="axisValues" fieldPosition="0"/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2" type="button" dataOnly="0" labelOnly="1" outline="0" axis="axisRow" fieldPosition="0"/>
    </format>
    <format dxfId="22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1">
      <pivotArea dataOnly="0" labelOnly="1" fieldPosition="0">
        <references count="1">
          <reference field="2" count="3">
            <x v="50"/>
            <x v="51"/>
            <x v="52"/>
          </reference>
        </references>
      </pivotArea>
    </format>
    <format dxfId="20">
      <pivotArea dataOnly="0" labelOnly="1" grandRow="1" outline="0" fieldPosition="0"/>
    </format>
    <format dxfId="19">
      <pivotArea dataOnly="0" labelOnly="1" outline="0" axis="axisValues" fieldPosition="0"/>
    </format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2" type="button" dataOnly="0" labelOnly="1" outline="0" axis="axisRow" fieldPosition="0"/>
    </format>
    <format dxfId="15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">
      <pivotArea dataOnly="0" labelOnly="1" fieldPosition="0">
        <references count="1">
          <reference field="2" count="3">
            <x v="50"/>
            <x v="51"/>
            <x v="52"/>
          </reference>
        </references>
      </pivotArea>
    </format>
    <format dxfId="13">
      <pivotArea dataOnly="0" labelOnly="1" grandRow="1" outline="0" fieldPosition="0"/>
    </format>
    <format dxfId="12">
      <pivotArea dataOnly="0" labelOnly="1" outline="0" axis="axisValues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9869CC-EB58-4A09-B56A-D718EAFD0C0F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 rowHeaderCaption="Week Number">
  <location ref="V2:W57" firstHeaderRow="1" firstDataRow="1" firstDataCol="1"/>
  <pivotFields count="3">
    <pivotField showAll="0"/>
    <pivotField dataField="1" showAll="0"/>
    <pivotField axis="axisRow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</pivotFields>
  <rowFields count="1">
    <field x="2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dataFields count="1">
    <dataField name="Sum of Filter 2 Moving Average" fld="1" baseField="0" baseItem="0"/>
  </dataFields>
  <formats count="21">
    <format dxfId="53">
      <pivotArea type="all" dataOnly="0" outline="0" fieldPosition="0"/>
    </format>
    <format dxfId="52">
      <pivotArea outline="0" collapsedLevelsAreSubtotals="1" fieldPosition="0"/>
    </format>
    <format dxfId="51">
      <pivotArea field="2" type="button" dataOnly="0" labelOnly="1" outline="0" axis="axisRow" fieldPosition="0"/>
    </format>
    <format dxfId="50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9">
      <pivotArea dataOnly="0" labelOnly="1" fieldPosition="0">
        <references count="1">
          <reference field="2" count="4">
            <x v="50"/>
            <x v="51"/>
            <x v="52"/>
            <x v="53"/>
          </reference>
        </references>
      </pivotArea>
    </format>
    <format dxfId="48">
      <pivotArea dataOnly="0" labelOnly="1" grandRow="1" outline="0" fieldPosition="0"/>
    </format>
    <format dxfId="47">
      <pivotArea dataOnly="0" labelOnly="1" outline="0" axis="axisValues" fieldPosition="0"/>
    </format>
    <format dxfId="46">
      <pivotArea type="all" dataOnly="0" outline="0" fieldPosition="0"/>
    </format>
    <format dxfId="45">
      <pivotArea outline="0" collapsedLevelsAreSubtotals="1" fieldPosition="0"/>
    </format>
    <format dxfId="44">
      <pivotArea field="2" type="button" dataOnly="0" labelOnly="1" outline="0" axis="axisRow" fieldPosition="0"/>
    </format>
    <format dxfId="43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2">
      <pivotArea dataOnly="0" labelOnly="1" fieldPosition="0">
        <references count="1">
          <reference field="2" count="4">
            <x v="50"/>
            <x v="51"/>
            <x v="52"/>
            <x v="53"/>
          </reference>
        </references>
      </pivotArea>
    </format>
    <format dxfId="41">
      <pivotArea dataOnly="0" labelOnly="1" grandRow="1" outline="0" fieldPosition="0"/>
    </format>
    <format dxfId="40">
      <pivotArea dataOnly="0" labelOnly="1" outline="0" axis="axisValues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2" type="button" dataOnly="0" labelOnly="1" outline="0" axis="axisRow" fieldPosition="0"/>
    </format>
    <format dxfId="36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5">
      <pivotArea dataOnly="0" labelOnly="1" fieldPosition="0">
        <references count="1">
          <reference field="2" count="4">
            <x v="50"/>
            <x v="51"/>
            <x v="52"/>
            <x v="53"/>
          </reference>
        </references>
      </pivotArea>
    </format>
    <format dxfId="34">
      <pivotArea dataOnly="0" labelOnly="1" grandRow="1" outline="0" fieldPosition="0"/>
    </format>
    <format dxfId="33">
      <pivotArea dataOnly="0" labelOnly="1" outline="0" axis="axisValues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214D56-A035-4009-9239-FD6EF9AB6399}" name="Table3" displayName="Table3" ref="G20:H44" totalsRowShown="0" headerRowDxfId="11">
  <autoFilter ref="G20:H44" xr:uid="{73214D56-A035-4009-9239-FD6EF9AB6399}"/>
  <tableColumns count="2">
    <tableColumn id="1" xr3:uid="{743F8581-CA91-4702-AB7D-CB1BB5F9B03A}" name="Month"/>
    <tableColumn id="2" xr3:uid="{F7F713A1-F761-4495-99B1-C798B83B0255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E5752A-AEF9-4A85-AA03-2BEAB0EC680D}" name="Table1" displayName="Table1" ref="A2:B731" totalsRowShown="0">
  <autoFilter ref="A2:B731" xr:uid="{E7E5752A-AEF9-4A85-AA03-2BEAB0EC680D}"/>
  <tableColumns count="2">
    <tableColumn id="1" xr3:uid="{F4C0696D-2362-490C-9765-7F6DF074A4E5}" name="Date" dataDxfId="10"/>
    <tableColumn id="2" xr3:uid="{B352AE50-9B3F-44A3-BE4F-65F5E76E9589}" name="Filter 2 Moving Average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A686DB-5660-4CBE-8395-5F4BC4C730D5}" name="Table13" displayName="Table13" ref="R2:T731" totalsRowShown="0">
  <autoFilter ref="R2:T731" xr:uid="{DDA686DB-5660-4CBE-8395-5F4BC4C730D5}"/>
  <tableColumns count="3">
    <tableColumn id="1" xr3:uid="{253B2CC1-D1CE-4FCE-A7A2-BB3C2BD00F22}" name="Date" dataDxfId="8"/>
    <tableColumn id="2" xr3:uid="{70EC8B4F-8974-4659-B4C4-A0A05860E0D8}" name="Filter 2 Moving Average" dataDxfId="7"/>
    <tableColumn id="3" xr3:uid="{0CF78EBA-7F27-4696-9DD1-27393A955203}" name="Databy week" dataDxfId="6">
      <calculatedColumnFormula>WEEKNUM(Table13[[#This Row],[Date]],2)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F9972C-890B-4175-9016-513B40FB89B5}" name="Table4" displayName="Table4" ref="AA2:AC366" totalsRowShown="0" headerRowDxfId="5" dataDxfId="4" tableBorderDxfId="3">
  <autoFilter ref="AA2:AC366" xr:uid="{62F9972C-890B-4175-9016-513B40FB89B5}"/>
  <tableColumns count="3">
    <tableColumn id="1" xr3:uid="{A9E2E795-9E19-4A40-98B6-CAA0132C81F4}" name="Date" dataDxfId="2"/>
    <tableColumn id="2" xr3:uid="{7F29E3DF-529B-4375-9140-9C166C03E9C4}" name="Filter 2 Moving Average" dataDxfId="1"/>
    <tableColumn id="3" xr3:uid="{EBD18C16-E415-4C47-A052-91C9D9199294}" name="Databy week" dataDxfId="0">
      <calculatedColumnFormula>WEEKNUM(Table13[[#This Row],[Date]],2)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Relationship Id="rId9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30"/>
  <sheetViews>
    <sheetView tabSelected="1" zoomScale="72" zoomScaleNormal="75" workbookViewId="0">
      <selection activeCell="B4" sqref="B4"/>
    </sheetView>
  </sheetViews>
  <sheetFormatPr defaultColWidth="8.90625" defaultRowHeight="14.5" x14ac:dyDescent="0.35"/>
  <cols>
    <col min="1" max="1" width="11.08984375" style="4" bestFit="1" customWidth="1"/>
    <col min="2" max="2" width="9.7265625" style="4" customWidth="1"/>
    <col min="3" max="3" width="12" style="4" bestFit="1" customWidth="1"/>
    <col min="4" max="5" width="8.90625" style="13"/>
    <col min="6" max="6" width="10.453125" style="13" bestFit="1" customWidth="1"/>
    <col min="7" max="7" width="27.81640625" style="13" bestFit="1" customWidth="1"/>
    <col min="8" max="9" width="8.90625" style="4"/>
    <col min="10" max="10" width="6" style="4" bestFit="1" customWidth="1"/>
    <col min="11" max="11" width="5.90625" style="4" bestFit="1" customWidth="1"/>
    <col min="12" max="12" width="10.90625" style="4" bestFit="1" customWidth="1"/>
    <col min="13" max="13" width="8.90625" style="4"/>
    <col min="14" max="14" width="27.26953125" style="4" bestFit="1" customWidth="1"/>
    <col min="15" max="15" width="34.26953125" style="4" bestFit="1" customWidth="1"/>
    <col min="16" max="16384" width="8.90625" style="4"/>
  </cols>
  <sheetData>
    <row r="1" spans="1:15" x14ac:dyDescent="0.35">
      <c r="A1" s="2" t="s">
        <v>8</v>
      </c>
      <c r="B1" s="3" t="s">
        <v>0</v>
      </c>
      <c r="C1" s="3" t="s">
        <v>19</v>
      </c>
      <c r="D1" s="11" t="s">
        <v>66</v>
      </c>
      <c r="E1" s="11"/>
      <c r="F1" s="20" t="s">
        <v>8</v>
      </c>
      <c r="G1" s="21" t="s">
        <v>89</v>
      </c>
      <c r="H1" s="3"/>
      <c r="I1" s="3"/>
      <c r="J1" s="3"/>
      <c r="N1" s="8" t="s">
        <v>12</v>
      </c>
    </row>
    <row r="2" spans="1:15" ht="16.5" x14ac:dyDescent="0.45">
      <c r="A2" s="1">
        <v>44197</v>
      </c>
      <c r="B2" s="5">
        <v>44.671732606255148</v>
      </c>
      <c r="D2" s="13">
        <v>44.671732606255148</v>
      </c>
      <c r="F2" s="12">
        <f t="shared" ref="F2:F65" si="0">A2</f>
        <v>44197</v>
      </c>
      <c r="G2" s="13">
        <f>ROUND(D2,0)</f>
        <v>45</v>
      </c>
      <c r="J2" s="3" t="s">
        <v>4</v>
      </c>
      <c r="K2" s="6">
        <v>4.1969696969696972</v>
      </c>
      <c r="L2" s="4" t="s">
        <v>9</v>
      </c>
      <c r="N2" s="8" t="s">
        <v>13</v>
      </c>
    </row>
    <row r="3" spans="1:15" ht="16.5" x14ac:dyDescent="0.45">
      <c r="A3" s="1">
        <v>44198</v>
      </c>
      <c r="B3" s="5">
        <v>45.630957158054585</v>
      </c>
      <c r="C3" s="5"/>
      <c r="D3" s="13">
        <v>45.630957158054585</v>
      </c>
      <c r="F3" s="12">
        <f t="shared" si="0"/>
        <v>44198</v>
      </c>
      <c r="G3" s="13">
        <f>ROUND(D3,0)</f>
        <v>46</v>
      </c>
      <c r="J3" s="3" t="s">
        <v>5</v>
      </c>
      <c r="K3" s="6">
        <v>4.1969696969696973E-3</v>
      </c>
      <c r="L3" s="4" t="s">
        <v>10</v>
      </c>
      <c r="N3" s="8" t="s">
        <v>14</v>
      </c>
    </row>
    <row r="4" spans="1:15" ht="16.5" x14ac:dyDescent="0.45">
      <c r="A4" s="1">
        <v>44199</v>
      </c>
      <c r="B4" s="5">
        <v>46.860748938337423</v>
      </c>
      <c r="D4" s="13">
        <v>46.860748938337423</v>
      </c>
      <c r="F4" s="12">
        <f t="shared" si="0"/>
        <v>44199</v>
      </c>
      <c r="G4" s="13">
        <f>ROUND(D4,0)</f>
        <v>47</v>
      </c>
      <c r="J4" s="3" t="s">
        <v>6</v>
      </c>
      <c r="K4" s="6">
        <v>2.0984848484848485E-2</v>
      </c>
      <c r="L4" s="4" t="s">
        <v>10</v>
      </c>
      <c r="N4" s="8" t="s">
        <v>15</v>
      </c>
    </row>
    <row r="5" spans="1:15" ht="16.5" x14ac:dyDescent="0.45">
      <c r="A5" s="1">
        <v>44200</v>
      </c>
      <c r="B5" s="5">
        <v>45.843184028597385</v>
      </c>
      <c r="D5" s="13">
        <v>45.843184028597385</v>
      </c>
      <c r="F5" s="12">
        <f t="shared" si="0"/>
        <v>44200</v>
      </c>
      <c r="G5" s="13">
        <f>ROUND(AVERAGE(D2:D4),0)</f>
        <v>46</v>
      </c>
      <c r="J5" s="3" t="s">
        <v>7</v>
      </c>
      <c r="K5" s="6">
        <v>3.2585000000000002</v>
      </c>
      <c r="L5" s="4" t="s">
        <v>1</v>
      </c>
    </row>
    <row r="6" spans="1:15" x14ac:dyDescent="0.35">
      <c r="A6" s="1">
        <v>44201</v>
      </c>
      <c r="B6" s="5">
        <v>45.731339748869303</v>
      </c>
      <c r="D6" s="13">
        <v>45.731339748869303</v>
      </c>
      <c r="F6" s="12">
        <f t="shared" si="0"/>
        <v>44201</v>
      </c>
      <c r="G6" s="13">
        <f>ROUND(AVERAGE(D3:D5),0)</f>
        <v>46</v>
      </c>
      <c r="J6" s="3" t="s">
        <v>2</v>
      </c>
      <c r="K6" s="4">
        <v>1</v>
      </c>
      <c r="L6" s="4" t="s">
        <v>11</v>
      </c>
      <c r="N6" s="7" t="s">
        <v>16</v>
      </c>
      <c r="O6" s="10" t="s">
        <v>18</v>
      </c>
    </row>
    <row r="7" spans="1:15" x14ac:dyDescent="0.35">
      <c r="A7" s="1">
        <v>44202</v>
      </c>
      <c r="B7" s="5">
        <v>46.779809343687077</v>
      </c>
      <c r="D7" s="13">
        <v>46.779809343687077</v>
      </c>
      <c r="F7" s="12">
        <f t="shared" si="0"/>
        <v>44202</v>
      </c>
      <c r="G7" s="13">
        <f t="shared" ref="G7:G69" si="1">ROUND(AVERAGE(D4:D6),0)</f>
        <v>46</v>
      </c>
      <c r="J7" s="3" t="s">
        <v>3</v>
      </c>
      <c r="K7" s="5">
        <v>0.5</v>
      </c>
      <c r="L7" s="4" t="s">
        <v>11</v>
      </c>
      <c r="N7" s="7" t="s">
        <v>17</v>
      </c>
    </row>
    <row r="8" spans="1:15" x14ac:dyDescent="0.35">
      <c r="A8" s="1">
        <v>44203</v>
      </c>
      <c r="B8" s="5">
        <v>47.377982226874167</v>
      </c>
      <c r="D8" s="13">
        <v>47.377982226874167</v>
      </c>
      <c r="F8" s="12">
        <f t="shared" si="0"/>
        <v>44203</v>
      </c>
      <c r="G8" s="13">
        <f t="shared" si="1"/>
        <v>46</v>
      </c>
    </row>
    <row r="9" spans="1:15" x14ac:dyDescent="0.35">
      <c r="A9" s="1">
        <v>44204</v>
      </c>
      <c r="B9" s="5">
        <v>46.196149406003812</v>
      </c>
      <c r="D9" s="13">
        <v>46.196149406003798</v>
      </c>
      <c r="F9" s="12">
        <f t="shared" si="0"/>
        <v>44204</v>
      </c>
      <c r="G9" s="13">
        <f t="shared" si="1"/>
        <v>47</v>
      </c>
    </row>
    <row r="10" spans="1:15" x14ac:dyDescent="0.35">
      <c r="A10" s="1">
        <v>44205</v>
      </c>
      <c r="B10" s="5">
        <v>47.003188678327909</v>
      </c>
      <c r="D10" s="13">
        <v>47.003188678327909</v>
      </c>
      <c r="F10" s="12">
        <f t="shared" si="0"/>
        <v>44205</v>
      </c>
      <c r="G10" s="13">
        <f t="shared" si="1"/>
        <v>47</v>
      </c>
    </row>
    <row r="11" spans="1:15" x14ac:dyDescent="0.35">
      <c r="A11" s="1">
        <v>44206</v>
      </c>
      <c r="B11" s="5">
        <v>45.763544709398651</v>
      </c>
      <c r="D11" s="13">
        <v>45.763544709398651</v>
      </c>
      <c r="F11" s="12">
        <f t="shared" si="0"/>
        <v>44206</v>
      </c>
      <c r="G11" s="13">
        <f t="shared" si="1"/>
        <v>47</v>
      </c>
    </row>
    <row r="12" spans="1:15" x14ac:dyDescent="0.35">
      <c r="A12" s="1">
        <v>44207</v>
      </c>
      <c r="B12" s="5">
        <v>46.421765186807448</v>
      </c>
      <c r="D12" s="13">
        <v>46.421765186807448</v>
      </c>
      <c r="F12" s="12">
        <f t="shared" si="0"/>
        <v>44207</v>
      </c>
      <c r="G12" s="13">
        <f t="shared" si="1"/>
        <v>46</v>
      </c>
    </row>
    <row r="13" spans="1:15" x14ac:dyDescent="0.35">
      <c r="A13" s="1">
        <v>44208</v>
      </c>
      <c r="B13" s="5">
        <v>46.235310092806344</v>
      </c>
      <c r="D13" s="13">
        <v>46.235310092806344</v>
      </c>
      <c r="F13" s="12">
        <f t="shared" si="0"/>
        <v>44208</v>
      </c>
      <c r="G13" s="13">
        <f t="shared" si="1"/>
        <v>46</v>
      </c>
    </row>
    <row r="14" spans="1:15" x14ac:dyDescent="0.35">
      <c r="A14" s="1">
        <v>44209</v>
      </c>
      <c r="B14" s="5">
        <v>48.861223097547239</v>
      </c>
      <c r="D14" s="13">
        <v>48.861223097547239</v>
      </c>
      <c r="F14" s="12">
        <f t="shared" si="0"/>
        <v>44209</v>
      </c>
      <c r="G14" s="13">
        <f t="shared" si="1"/>
        <v>46</v>
      </c>
    </row>
    <row r="15" spans="1:15" x14ac:dyDescent="0.35">
      <c r="A15" s="1">
        <v>44210</v>
      </c>
      <c r="B15" s="5">
        <v>46.13195066938998</v>
      </c>
      <c r="D15" s="13">
        <v>46.13195066938998</v>
      </c>
      <c r="F15" s="12">
        <f t="shared" si="0"/>
        <v>44210</v>
      </c>
      <c r="G15" s="13">
        <f t="shared" si="1"/>
        <v>47</v>
      </c>
    </row>
    <row r="16" spans="1:15" x14ac:dyDescent="0.35">
      <c r="A16" s="1">
        <v>44211</v>
      </c>
      <c r="B16" s="5">
        <v>46.536126341867323</v>
      </c>
      <c r="D16" s="13">
        <v>46.536126341867323</v>
      </c>
      <c r="F16" s="12">
        <f t="shared" si="0"/>
        <v>44211</v>
      </c>
      <c r="G16" s="13">
        <f t="shared" si="1"/>
        <v>47</v>
      </c>
    </row>
    <row r="17" spans="1:7" x14ac:dyDescent="0.35">
      <c r="A17" s="1">
        <v>44212</v>
      </c>
      <c r="B17" s="5">
        <v>45.635090732695645</v>
      </c>
      <c r="D17" s="13">
        <v>45.635090732695645</v>
      </c>
      <c r="F17" s="12">
        <f t="shared" si="0"/>
        <v>44212</v>
      </c>
      <c r="G17" s="13">
        <f t="shared" si="1"/>
        <v>47</v>
      </c>
    </row>
    <row r="18" spans="1:7" x14ac:dyDescent="0.35">
      <c r="A18" s="1">
        <v>44213</v>
      </c>
      <c r="B18" s="5">
        <v>46.2703438079877</v>
      </c>
      <c r="D18" s="13">
        <v>46.2703438079877</v>
      </c>
      <c r="F18" s="12">
        <f t="shared" si="0"/>
        <v>44213</v>
      </c>
      <c r="G18" s="13">
        <f t="shared" si="1"/>
        <v>46</v>
      </c>
    </row>
    <row r="19" spans="1:7" x14ac:dyDescent="0.35">
      <c r="A19" s="1">
        <v>44214</v>
      </c>
      <c r="B19" s="5">
        <v>44.948069908399482</v>
      </c>
      <c r="D19" s="13">
        <v>44.948069908399482</v>
      </c>
      <c r="F19" s="12">
        <f t="shared" si="0"/>
        <v>44214</v>
      </c>
      <c r="G19" s="13">
        <f t="shared" si="1"/>
        <v>46</v>
      </c>
    </row>
    <row r="20" spans="1:7" x14ac:dyDescent="0.35">
      <c r="A20" s="1">
        <v>44215</v>
      </c>
      <c r="B20" s="5">
        <v>45.778369046927878</v>
      </c>
      <c r="D20" s="13">
        <v>45.778369046927878</v>
      </c>
      <c r="F20" s="12">
        <f t="shared" si="0"/>
        <v>44215</v>
      </c>
      <c r="G20" s="13">
        <f t="shared" si="1"/>
        <v>46</v>
      </c>
    </row>
    <row r="21" spans="1:7" x14ac:dyDescent="0.35">
      <c r="A21" s="1">
        <v>44216</v>
      </c>
      <c r="B21" s="5">
        <v>45.86539801545355</v>
      </c>
      <c r="D21" s="13">
        <v>45.86539801545355</v>
      </c>
      <c r="F21" s="12">
        <f t="shared" si="0"/>
        <v>44216</v>
      </c>
      <c r="G21" s="13">
        <f t="shared" si="1"/>
        <v>46</v>
      </c>
    </row>
    <row r="22" spans="1:7" x14ac:dyDescent="0.35">
      <c r="A22" s="1">
        <v>44217</v>
      </c>
      <c r="B22" s="5">
        <v>45.976344340623989</v>
      </c>
      <c r="D22" s="13">
        <v>45.976344340623989</v>
      </c>
      <c r="F22" s="12">
        <f t="shared" si="0"/>
        <v>44217</v>
      </c>
      <c r="G22" s="13">
        <f t="shared" si="1"/>
        <v>46</v>
      </c>
    </row>
    <row r="23" spans="1:7" x14ac:dyDescent="0.35">
      <c r="A23" s="1">
        <v>44218</v>
      </c>
      <c r="B23" s="5">
        <v>47.444917347951318</v>
      </c>
      <c r="D23" s="13">
        <v>47.444917347951318</v>
      </c>
      <c r="F23" s="12">
        <f t="shared" si="0"/>
        <v>44218</v>
      </c>
      <c r="G23" s="13">
        <f t="shared" si="1"/>
        <v>46</v>
      </c>
    </row>
    <row r="24" spans="1:7" x14ac:dyDescent="0.35">
      <c r="A24" s="1">
        <v>44219</v>
      </c>
      <c r="B24" s="5">
        <v>46.95645182306319</v>
      </c>
      <c r="D24" s="13">
        <v>46.95645182306319</v>
      </c>
      <c r="F24" s="12">
        <f t="shared" si="0"/>
        <v>44219</v>
      </c>
      <c r="G24" s="13">
        <f t="shared" si="1"/>
        <v>46</v>
      </c>
    </row>
    <row r="25" spans="1:7" x14ac:dyDescent="0.35">
      <c r="A25" s="1">
        <v>44220</v>
      </c>
      <c r="B25" s="5">
        <v>44.67404829696904</v>
      </c>
      <c r="D25" s="13">
        <v>44.67404829696904</v>
      </c>
      <c r="F25" s="12">
        <f t="shared" si="0"/>
        <v>44220</v>
      </c>
      <c r="G25" s="13">
        <f t="shared" si="1"/>
        <v>47</v>
      </c>
    </row>
    <row r="26" spans="1:7" x14ac:dyDescent="0.35">
      <c r="A26" s="1">
        <v>44221</v>
      </c>
      <c r="B26" s="5">
        <v>46.913664097467645</v>
      </c>
      <c r="D26" s="13">
        <v>46.913664097467645</v>
      </c>
      <c r="F26" s="12">
        <f t="shared" si="0"/>
        <v>44221</v>
      </c>
      <c r="G26" s="13">
        <f t="shared" si="1"/>
        <v>46</v>
      </c>
    </row>
    <row r="27" spans="1:7" x14ac:dyDescent="0.35">
      <c r="A27" s="1">
        <v>44222</v>
      </c>
      <c r="B27" s="5">
        <v>46.655626572011641</v>
      </c>
      <c r="D27" s="13">
        <v>46.655626572011641</v>
      </c>
      <c r="F27" s="12">
        <f t="shared" si="0"/>
        <v>44222</v>
      </c>
      <c r="G27" s="13">
        <f t="shared" si="1"/>
        <v>46</v>
      </c>
    </row>
    <row r="28" spans="1:7" x14ac:dyDescent="0.35">
      <c r="A28" s="1">
        <v>44223</v>
      </c>
      <c r="B28" s="5">
        <v>45.688573052374721</v>
      </c>
      <c r="D28" s="13">
        <v>45.688573052374721</v>
      </c>
      <c r="F28" s="12">
        <f t="shared" si="0"/>
        <v>44223</v>
      </c>
      <c r="G28" s="13">
        <f t="shared" si="1"/>
        <v>46</v>
      </c>
    </row>
    <row r="29" spans="1:7" x14ac:dyDescent="0.35">
      <c r="A29" s="1">
        <v>44224</v>
      </c>
      <c r="B29" s="5">
        <v>46.65835234711345</v>
      </c>
      <c r="D29" s="13">
        <v>46.65835234711345</v>
      </c>
      <c r="F29" s="12">
        <f t="shared" si="0"/>
        <v>44224</v>
      </c>
      <c r="G29" s="13">
        <f t="shared" si="1"/>
        <v>46</v>
      </c>
    </row>
    <row r="30" spans="1:7" x14ac:dyDescent="0.35">
      <c r="A30" s="1">
        <v>44225</v>
      </c>
      <c r="B30" s="5">
        <v>47.391746009393351</v>
      </c>
      <c r="D30" s="13">
        <v>47.391746009393351</v>
      </c>
      <c r="F30" s="12">
        <f t="shared" si="0"/>
        <v>44225</v>
      </c>
      <c r="G30" s="13">
        <f t="shared" si="1"/>
        <v>46</v>
      </c>
    </row>
    <row r="31" spans="1:7" x14ac:dyDescent="0.35">
      <c r="A31" s="1">
        <v>44226</v>
      </c>
      <c r="B31" s="5">
        <v>45.275135609009659</v>
      </c>
      <c r="D31" s="13">
        <v>45.275135609009659</v>
      </c>
      <c r="F31" s="12">
        <f t="shared" si="0"/>
        <v>44226</v>
      </c>
      <c r="G31" s="13">
        <f t="shared" si="1"/>
        <v>47</v>
      </c>
    </row>
    <row r="32" spans="1:7" x14ac:dyDescent="0.35">
      <c r="A32" s="1">
        <v>44227</v>
      </c>
      <c r="B32" s="5">
        <v>46.527351031906456</v>
      </c>
      <c r="D32" s="13">
        <v>46.527351031906456</v>
      </c>
      <c r="F32" s="12">
        <f t="shared" si="0"/>
        <v>44227</v>
      </c>
      <c r="G32" s="13">
        <f t="shared" si="1"/>
        <v>46</v>
      </c>
    </row>
    <row r="33" spans="1:7" x14ac:dyDescent="0.35">
      <c r="A33" s="1">
        <v>44228</v>
      </c>
      <c r="B33" s="5">
        <v>46.425166884091631</v>
      </c>
      <c r="D33" s="13">
        <v>46.425166884091631</v>
      </c>
      <c r="F33" s="12">
        <f t="shared" si="0"/>
        <v>44228</v>
      </c>
      <c r="G33" s="13">
        <f t="shared" si="1"/>
        <v>46</v>
      </c>
    </row>
    <row r="34" spans="1:7" x14ac:dyDescent="0.35">
      <c r="A34" s="1">
        <v>44229</v>
      </c>
      <c r="B34" s="5">
        <v>47.279955997105304</v>
      </c>
      <c r="D34" s="13">
        <v>47.279955997105304</v>
      </c>
      <c r="F34" s="12">
        <f t="shared" si="0"/>
        <v>44229</v>
      </c>
      <c r="G34" s="13">
        <f t="shared" si="1"/>
        <v>46</v>
      </c>
    </row>
    <row r="35" spans="1:7" x14ac:dyDescent="0.35">
      <c r="A35" s="1">
        <v>44230</v>
      </c>
      <c r="B35" s="5">
        <v>45.360425780607621</v>
      </c>
      <c r="D35" s="13">
        <v>45.360425780607621</v>
      </c>
      <c r="F35" s="12">
        <f t="shared" si="0"/>
        <v>44230</v>
      </c>
      <c r="G35" s="13">
        <f t="shared" si="1"/>
        <v>47</v>
      </c>
    </row>
    <row r="36" spans="1:7" x14ac:dyDescent="0.35">
      <c r="A36" s="1">
        <v>44231</v>
      </c>
      <c r="B36" s="5">
        <v>45.819687455799333</v>
      </c>
      <c r="D36" s="13">
        <v>45.819687455799333</v>
      </c>
      <c r="F36" s="12">
        <f t="shared" si="0"/>
        <v>44231</v>
      </c>
      <c r="G36" s="13">
        <f t="shared" si="1"/>
        <v>46</v>
      </c>
    </row>
    <row r="37" spans="1:7" x14ac:dyDescent="0.35">
      <c r="A37" s="1">
        <v>44232</v>
      </c>
      <c r="B37" s="5">
        <v>45.305505124940453</v>
      </c>
      <c r="D37" s="13">
        <v>45.305505124940453</v>
      </c>
      <c r="F37" s="12">
        <f t="shared" si="0"/>
        <v>44232</v>
      </c>
      <c r="G37" s="13">
        <f t="shared" si="1"/>
        <v>46</v>
      </c>
    </row>
    <row r="38" spans="1:7" x14ac:dyDescent="0.35">
      <c r="A38" s="1">
        <v>44233</v>
      </c>
      <c r="B38" s="5">
        <v>45.914358161949835</v>
      </c>
      <c r="D38" s="13">
        <v>45.914358161949835</v>
      </c>
      <c r="F38" s="12">
        <f t="shared" si="0"/>
        <v>44233</v>
      </c>
      <c r="G38" s="13">
        <f t="shared" si="1"/>
        <v>45</v>
      </c>
    </row>
    <row r="39" spans="1:7" x14ac:dyDescent="0.35">
      <c r="A39" s="1">
        <v>44234</v>
      </c>
      <c r="B39" s="5">
        <v>45.93372609580085</v>
      </c>
      <c r="D39" s="13">
        <v>45.93372609580085</v>
      </c>
      <c r="F39" s="12">
        <f t="shared" si="0"/>
        <v>44234</v>
      </c>
      <c r="G39" s="13">
        <f t="shared" si="1"/>
        <v>46</v>
      </c>
    </row>
    <row r="40" spans="1:7" x14ac:dyDescent="0.35">
      <c r="A40" s="1">
        <v>44235</v>
      </c>
      <c r="B40" s="5">
        <v>47.692386692555161</v>
      </c>
      <c r="D40" s="13">
        <v>47.692386692555161</v>
      </c>
      <c r="F40" s="12">
        <f t="shared" si="0"/>
        <v>44235</v>
      </c>
      <c r="G40" s="13">
        <f t="shared" si="1"/>
        <v>46</v>
      </c>
    </row>
    <row r="41" spans="1:7" x14ac:dyDescent="0.35">
      <c r="A41" s="1">
        <v>44236</v>
      </c>
      <c r="B41" s="5">
        <v>45.041110808340235</v>
      </c>
      <c r="D41" s="13">
        <v>45.041110808340235</v>
      </c>
      <c r="F41" s="12">
        <f t="shared" si="0"/>
        <v>44236</v>
      </c>
      <c r="G41" s="13">
        <f t="shared" si="1"/>
        <v>47</v>
      </c>
    </row>
    <row r="42" spans="1:7" x14ac:dyDescent="0.35">
      <c r="A42" s="1">
        <v>44237</v>
      </c>
      <c r="B42" s="5">
        <v>45.523747720640863</v>
      </c>
      <c r="D42" s="13">
        <v>45.523747720640863</v>
      </c>
      <c r="F42" s="12">
        <f t="shared" si="0"/>
        <v>44237</v>
      </c>
      <c r="G42" s="13">
        <f t="shared" si="1"/>
        <v>46</v>
      </c>
    </row>
    <row r="43" spans="1:7" x14ac:dyDescent="0.35">
      <c r="A43" s="1">
        <v>44238</v>
      </c>
      <c r="B43" s="5">
        <v>45.628835687407104</v>
      </c>
      <c r="D43" s="13">
        <v>45.628835687407104</v>
      </c>
      <c r="F43" s="12">
        <f t="shared" si="0"/>
        <v>44238</v>
      </c>
      <c r="G43" s="13">
        <f t="shared" si="1"/>
        <v>46</v>
      </c>
    </row>
    <row r="44" spans="1:7" x14ac:dyDescent="0.35">
      <c r="A44" s="1">
        <v>44239</v>
      </c>
      <c r="B44" s="5">
        <v>45.328904978443063</v>
      </c>
      <c r="D44" s="13">
        <v>45.328904978443063</v>
      </c>
      <c r="F44" s="12">
        <f t="shared" si="0"/>
        <v>44239</v>
      </c>
      <c r="G44" s="13">
        <f t="shared" si="1"/>
        <v>45</v>
      </c>
    </row>
    <row r="45" spans="1:7" x14ac:dyDescent="0.35">
      <c r="A45" s="1">
        <v>44240</v>
      </c>
      <c r="B45" s="5">
        <v>47.313671277150064</v>
      </c>
      <c r="D45" s="13">
        <v>47.313671277150064</v>
      </c>
      <c r="F45" s="12">
        <f t="shared" si="0"/>
        <v>44240</v>
      </c>
      <c r="G45" s="13">
        <f t="shared" si="1"/>
        <v>45</v>
      </c>
    </row>
    <row r="46" spans="1:7" x14ac:dyDescent="0.35">
      <c r="A46" s="1">
        <v>44241</v>
      </c>
      <c r="B46" s="5">
        <v>45.625762318464275</v>
      </c>
      <c r="D46" s="13">
        <v>45.625762318464275</v>
      </c>
      <c r="F46" s="12">
        <f t="shared" si="0"/>
        <v>44241</v>
      </c>
      <c r="G46" s="13">
        <f t="shared" si="1"/>
        <v>46</v>
      </c>
    </row>
    <row r="47" spans="1:7" x14ac:dyDescent="0.35">
      <c r="A47" s="1">
        <v>44242</v>
      </c>
      <c r="B47" s="5">
        <v>45.352693660832699</v>
      </c>
      <c r="D47" s="13">
        <v>45.352693660832699</v>
      </c>
      <c r="F47" s="12">
        <f t="shared" si="0"/>
        <v>44242</v>
      </c>
      <c r="G47" s="13">
        <f t="shared" si="1"/>
        <v>46</v>
      </c>
    </row>
    <row r="48" spans="1:7" x14ac:dyDescent="0.35">
      <c r="A48" s="1">
        <v>44243</v>
      </c>
      <c r="B48" s="5">
        <v>46.95076950408756</v>
      </c>
      <c r="D48" s="13">
        <v>46.95076950408756</v>
      </c>
      <c r="F48" s="12">
        <f t="shared" si="0"/>
        <v>44243</v>
      </c>
      <c r="G48" s="13">
        <f t="shared" si="1"/>
        <v>46</v>
      </c>
    </row>
    <row r="49" spans="1:7" x14ac:dyDescent="0.35">
      <c r="A49" s="1">
        <v>44244</v>
      </c>
      <c r="B49" s="5">
        <v>45.381481358470751</v>
      </c>
      <c r="D49" s="13">
        <v>45.381481358470751</v>
      </c>
      <c r="F49" s="12">
        <f t="shared" si="0"/>
        <v>44244</v>
      </c>
      <c r="G49" s="13">
        <f t="shared" si="1"/>
        <v>46</v>
      </c>
    </row>
    <row r="50" spans="1:7" x14ac:dyDescent="0.35">
      <c r="A50" s="1">
        <v>44245</v>
      </c>
      <c r="B50" s="5">
        <v>45.262195868337272</v>
      </c>
      <c r="D50" s="13">
        <v>45.262195868337272</v>
      </c>
      <c r="F50" s="12">
        <f t="shared" si="0"/>
        <v>44245</v>
      </c>
      <c r="G50" s="13">
        <f t="shared" si="1"/>
        <v>46</v>
      </c>
    </row>
    <row r="51" spans="1:7" x14ac:dyDescent="0.35">
      <c r="A51" s="1">
        <v>44246</v>
      </c>
      <c r="B51" s="5">
        <v>46.558301012618472</v>
      </c>
      <c r="D51" s="13">
        <v>46.558301012618472</v>
      </c>
      <c r="F51" s="12">
        <f t="shared" si="0"/>
        <v>44246</v>
      </c>
      <c r="G51" s="13">
        <f t="shared" si="1"/>
        <v>46</v>
      </c>
    </row>
    <row r="52" spans="1:7" x14ac:dyDescent="0.35">
      <c r="A52" s="1">
        <v>44247</v>
      </c>
      <c r="B52" s="5">
        <v>44.582137908631857</v>
      </c>
      <c r="D52" s="13">
        <v>44.582137908631857</v>
      </c>
      <c r="F52" s="12">
        <f t="shared" si="0"/>
        <v>44247</v>
      </c>
      <c r="G52" s="13">
        <f t="shared" si="1"/>
        <v>46</v>
      </c>
    </row>
    <row r="53" spans="1:7" x14ac:dyDescent="0.35">
      <c r="A53" s="1">
        <v>44248</v>
      </c>
      <c r="B53" s="5">
        <v>46.895731678859775</v>
      </c>
      <c r="D53" s="13">
        <v>46.895731678859775</v>
      </c>
      <c r="F53" s="12">
        <f t="shared" si="0"/>
        <v>44248</v>
      </c>
      <c r="G53" s="13">
        <f t="shared" si="1"/>
        <v>45</v>
      </c>
    </row>
    <row r="54" spans="1:7" x14ac:dyDescent="0.35">
      <c r="A54" s="1">
        <v>44249</v>
      </c>
      <c r="B54" s="5">
        <v>47.063071309097005</v>
      </c>
      <c r="D54" s="13">
        <v>47.063071309097005</v>
      </c>
      <c r="F54" s="12">
        <f t="shared" si="0"/>
        <v>44249</v>
      </c>
      <c r="G54" s="13">
        <f t="shared" si="1"/>
        <v>46</v>
      </c>
    </row>
    <row r="55" spans="1:7" x14ac:dyDescent="0.35">
      <c r="A55" s="1">
        <v>44250</v>
      </c>
      <c r="B55" s="5">
        <v>46.199751270600885</v>
      </c>
      <c r="D55" s="13">
        <v>46.199751270600885</v>
      </c>
      <c r="F55" s="12">
        <f t="shared" si="0"/>
        <v>44250</v>
      </c>
      <c r="G55" s="13">
        <f t="shared" si="1"/>
        <v>46</v>
      </c>
    </row>
    <row r="56" spans="1:7" x14ac:dyDescent="0.35">
      <c r="A56" s="1">
        <v>44251</v>
      </c>
      <c r="B56" s="5">
        <v>45.183092073513905</v>
      </c>
      <c r="D56" s="13">
        <v>45.183092073513905</v>
      </c>
      <c r="F56" s="12">
        <f t="shared" si="0"/>
        <v>44251</v>
      </c>
      <c r="G56" s="13">
        <f t="shared" si="1"/>
        <v>47</v>
      </c>
    </row>
    <row r="57" spans="1:7" x14ac:dyDescent="0.35">
      <c r="A57" s="1">
        <v>44252</v>
      </c>
      <c r="B57" s="5">
        <v>46.311209607807555</v>
      </c>
      <c r="D57" s="13">
        <v>46.311209607807555</v>
      </c>
      <c r="F57" s="12">
        <f t="shared" si="0"/>
        <v>44252</v>
      </c>
      <c r="G57" s="13">
        <f t="shared" si="1"/>
        <v>46</v>
      </c>
    </row>
    <row r="58" spans="1:7" x14ac:dyDescent="0.35">
      <c r="A58" s="1">
        <v>44253</v>
      </c>
      <c r="B58" s="5">
        <v>46.577240264245617</v>
      </c>
      <c r="D58" s="13">
        <v>46.577240264245617</v>
      </c>
      <c r="F58" s="12">
        <f t="shared" si="0"/>
        <v>44253</v>
      </c>
      <c r="G58" s="13">
        <f t="shared" si="1"/>
        <v>46</v>
      </c>
    </row>
    <row r="59" spans="1:7" x14ac:dyDescent="0.35">
      <c r="A59" s="1">
        <v>44254</v>
      </c>
      <c r="B59" s="5">
        <v>46.498816475828313</v>
      </c>
      <c r="D59" s="13">
        <v>46.498816475828313</v>
      </c>
      <c r="F59" s="12">
        <f t="shared" si="0"/>
        <v>44254</v>
      </c>
      <c r="G59" s="13">
        <f t="shared" si="1"/>
        <v>46</v>
      </c>
    </row>
    <row r="60" spans="1:7" x14ac:dyDescent="0.35">
      <c r="A60" s="1">
        <v>44255</v>
      </c>
      <c r="B60" s="5">
        <v>46.280310014532091</v>
      </c>
      <c r="D60" s="13">
        <v>46.280310014532091</v>
      </c>
      <c r="F60" s="12">
        <f t="shared" si="0"/>
        <v>44255</v>
      </c>
      <c r="G60" s="13">
        <f t="shared" si="1"/>
        <v>46</v>
      </c>
    </row>
    <row r="61" spans="1:7" x14ac:dyDescent="0.35">
      <c r="A61" s="1">
        <v>44256</v>
      </c>
      <c r="B61" s="5">
        <v>45.351576069649852</v>
      </c>
      <c r="D61" s="13">
        <v>45.351576069649852</v>
      </c>
      <c r="F61" s="12">
        <f t="shared" si="0"/>
        <v>44256</v>
      </c>
      <c r="G61" s="13">
        <f t="shared" si="1"/>
        <v>46</v>
      </c>
    </row>
    <row r="62" spans="1:7" x14ac:dyDescent="0.35">
      <c r="A62" s="1">
        <v>44257</v>
      </c>
      <c r="B62" s="5">
        <v>44.993950352824243</v>
      </c>
      <c r="D62" s="13">
        <v>44.993950352824243</v>
      </c>
      <c r="F62" s="12">
        <f t="shared" si="0"/>
        <v>44257</v>
      </c>
      <c r="G62" s="13">
        <f t="shared" si="1"/>
        <v>46</v>
      </c>
    </row>
    <row r="63" spans="1:7" x14ac:dyDescent="0.35">
      <c r="A63" s="1">
        <v>44258</v>
      </c>
      <c r="B63" s="5">
        <v>46.905828546888401</v>
      </c>
      <c r="D63" s="13">
        <v>46.905828546888401</v>
      </c>
      <c r="F63" s="12">
        <f t="shared" si="0"/>
        <v>44258</v>
      </c>
      <c r="G63" s="13">
        <f t="shared" si="1"/>
        <v>46</v>
      </c>
    </row>
    <row r="64" spans="1:7" x14ac:dyDescent="0.35">
      <c r="A64" s="1">
        <v>44259</v>
      </c>
      <c r="B64" s="5">
        <v>45.568473515144113</v>
      </c>
      <c r="D64" s="13">
        <v>45.568473515144113</v>
      </c>
      <c r="F64" s="12">
        <f t="shared" si="0"/>
        <v>44259</v>
      </c>
      <c r="G64" s="13">
        <f t="shared" si="1"/>
        <v>46</v>
      </c>
    </row>
    <row r="65" spans="1:7" x14ac:dyDescent="0.35">
      <c r="A65" s="1">
        <v>44260</v>
      </c>
      <c r="B65" s="5">
        <v>47.758123515259271</v>
      </c>
      <c r="D65" s="13">
        <v>47.758123515259271</v>
      </c>
      <c r="F65" s="12">
        <f t="shared" si="0"/>
        <v>44260</v>
      </c>
      <c r="G65" s="13">
        <f t="shared" si="1"/>
        <v>46</v>
      </c>
    </row>
    <row r="66" spans="1:7" x14ac:dyDescent="0.35">
      <c r="A66" s="1">
        <v>44261</v>
      </c>
      <c r="B66" s="5">
        <v>45.418520671493894</v>
      </c>
      <c r="D66" s="13">
        <v>45.418520671493894</v>
      </c>
      <c r="F66" s="12">
        <f t="shared" ref="F66:F129" si="2">A66</f>
        <v>44261</v>
      </c>
      <c r="G66" s="13">
        <f t="shared" si="1"/>
        <v>47</v>
      </c>
    </row>
    <row r="67" spans="1:7" x14ac:dyDescent="0.35">
      <c r="A67" s="1">
        <v>44262</v>
      </c>
      <c r="B67" s="5">
        <v>46.692034024918733</v>
      </c>
      <c r="D67" s="13">
        <v>46.692034024918733</v>
      </c>
      <c r="F67" s="12">
        <f t="shared" si="2"/>
        <v>44262</v>
      </c>
      <c r="G67" s="13">
        <f t="shared" si="1"/>
        <v>46</v>
      </c>
    </row>
    <row r="68" spans="1:7" x14ac:dyDescent="0.35">
      <c r="A68" s="1">
        <v>44263</v>
      </c>
      <c r="B68" s="5">
        <v>47.371046774827583</v>
      </c>
      <c r="D68" s="13">
        <v>47.371046774827583</v>
      </c>
      <c r="F68" s="12">
        <f t="shared" si="2"/>
        <v>44263</v>
      </c>
      <c r="G68" s="13">
        <f t="shared" si="1"/>
        <v>47</v>
      </c>
    </row>
    <row r="69" spans="1:7" x14ac:dyDescent="0.35">
      <c r="A69" s="1">
        <v>44264</v>
      </c>
      <c r="B69" s="5">
        <v>46.829964648373092</v>
      </c>
      <c r="D69" s="13">
        <v>46.829964648373092</v>
      </c>
      <c r="F69" s="12">
        <f t="shared" si="2"/>
        <v>44264</v>
      </c>
      <c r="G69" s="13">
        <f t="shared" si="1"/>
        <v>46</v>
      </c>
    </row>
    <row r="70" spans="1:7" x14ac:dyDescent="0.35">
      <c r="A70" s="1">
        <v>44265</v>
      </c>
      <c r="B70" s="5">
        <v>45.957291592872728</v>
      </c>
      <c r="D70" s="13">
        <v>45.957291592872728</v>
      </c>
      <c r="F70" s="12">
        <f t="shared" si="2"/>
        <v>44265</v>
      </c>
      <c r="G70" s="13">
        <f t="shared" ref="G70:G133" si="3">ROUND(AVERAGE(D67:D69),0)</f>
        <v>47</v>
      </c>
    </row>
    <row r="71" spans="1:7" x14ac:dyDescent="0.35">
      <c r="A71" s="1">
        <v>44266</v>
      </c>
      <c r="B71" s="5">
        <v>46.701422493726092</v>
      </c>
      <c r="D71" s="13">
        <v>46.701422493726092</v>
      </c>
      <c r="F71" s="12">
        <f t="shared" si="2"/>
        <v>44266</v>
      </c>
      <c r="G71" s="13">
        <f t="shared" si="3"/>
        <v>47</v>
      </c>
    </row>
    <row r="72" spans="1:7" x14ac:dyDescent="0.35">
      <c r="A72" s="1">
        <v>44267</v>
      </c>
      <c r="B72" s="5">
        <v>45.403654408575115</v>
      </c>
      <c r="D72" s="13">
        <v>45.403654408575115</v>
      </c>
      <c r="F72" s="12">
        <f t="shared" si="2"/>
        <v>44267</v>
      </c>
      <c r="G72" s="13">
        <f t="shared" si="3"/>
        <v>46</v>
      </c>
    </row>
    <row r="73" spans="1:7" x14ac:dyDescent="0.35">
      <c r="A73" s="1">
        <v>44268</v>
      </c>
      <c r="B73" s="5">
        <v>45.704859644417851</v>
      </c>
      <c r="D73" s="13">
        <v>45.704859644417851</v>
      </c>
      <c r="F73" s="12">
        <f t="shared" si="2"/>
        <v>44268</v>
      </c>
      <c r="G73" s="13">
        <f t="shared" si="3"/>
        <v>46</v>
      </c>
    </row>
    <row r="74" spans="1:7" x14ac:dyDescent="0.35">
      <c r="A74" s="1">
        <v>44269</v>
      </c>
      <c r="B74" s="5">
        <v>45.715929061246612</v>
      </c>
      <c r="D74" s="13">
        <v>45.715929061246612</v>
      </c>
      <c r="F74" s="12">
        <f t="shared" si="2"/>
        <v>44269</v>
      </c>
      <c r="G74" s="13">
        <f t="shared" si="3"/>
        <v>46</v>
      </c>
    </row>
    <row r="75" spans="1:7" x14ac:dyDescent="0.35">
      <c r="A75" s="1">
        <v>44270</v>
      </c>
      <c r="B75" s="5">
        <v>45.134561019044959</v>
      </c>
      <c r="D75" s="13">
        <v>45.134561019044959</v>
      </c>
      <c r="F75" s="12">
        <f t="shared" si="2"/>
        <v>44270</v>
      </c>
      <c r="G75" s="13">
        <f t="shared" si="3"/>
        <v>46</v>
      </c>
    </row>
    <row r="76" spans="1:7" x14ac:dyDescent="0.35">
      <c r="A76" s="1">
        <v>44271</v>
      </c>
      <c r="B76" s="5">
        <v>47.731030538817329</v>
      </c>
      <c r="D76" s="13">
        <v>47.731030538817329</v>
      </c>
      <c r="F76" s="12">
        <f t="shared" si="2"/>
        <v>44271</v>
      </c>
      <c r="G76" s="13">
        <f t="shared" si="3"/>
        <v>46</v>
      </c>
    </row>
    <row r="77" spans="1:7" x14ac:dyDescent="0.35">
      <c r="A77" s="1">
        <v>44272</v>
      </c>
      <c r="B77" s="5">
        <v>48.693793137527308</v>
      </c>
      <c r="D77" s="13">
        <v>48.693793137527308</v>
      </c>
      <c r="F77" s="12">
        <f t="shared" si="2"/>
        <v>44272</v>
      </c>
      <c r="G77" s="13">
        <f t="shared" si="3"/>
        <v>46</v>
      </c>
    </row>
    <row r="78" spans="1:7" x14ac:dyDescent="0.35">
      <c r="A78" s="1">
        <v>44273</v>
      </c>
      <c r="B78" s="5">
        <v>46.056362807052032</v>
      </c>
      <c r="D78" s="13">
        <v>46.056362807052032</v>
      </c>
      <c r="F78" s="12">
        <f t="shared" si="2"/>
        <v>44273</v>
      </c>
      <c r="G78" s="13">
        <f t="shared" si="3"/>
        <v>47</v>
      </c>
    </row>
    <row r="79" spans="1:7" x14ac:dyDescent="0.35">
      <c r="A79" s="1">
        <v>44274</v>
      </c>
      <c r="B79" s="5">
        <v>45.696625481692998</v>
      </c>
      <c r="D79" s="13">
        <v>45.696625481692998</v>
      </c>
      <c r="F79" s="12">
        <f t="shared" si="2"/>
        <v>44274</v>
      </c>
      <c r="G79" s="13">
        <f t="shared" si="3"/>
        <v>47</v>
      </c>
    </row>
    <row r="80" spans="1:7" x14ac:dyDescent="0.35">
      <c r="A80" s="1">
        <v>44275</v>
      </c>
      <c r="B80" s="5">
        <v>47.451508769916558</v>
      </c>
      <c r="D80" s="13">
        <v>47.451508769916558</v>
      </c>
      <c r="F80" s="12">
        <f t="shared" si="2"/>
        <v>44275</v>
      </c>
      <c r="G80" s="13">
        <f t="shared" si="3"/>
        <v>47</v>
      </c>
    </row>
    <row r="81" spans="1:7" x14ac:dyDescent="0.35">
      <c r="A81" s="1">
        <v>44276</v>
      </c>
      <c r="B81" s="5">
        <v>47.058604011421828</v>
      </c>
      <c r="D81" s="13">
        <v>47.058604011421828</v>
      </c>
      <c r="F81" s="12">
        <f t="shared" si="2"/>
        <v>44276</v>
      </c>
      <c r="G81" s="13">
        <f t="shared" si="3"/>
        <v>46</v>
      </c>
    </row>
    <row r="82" spans="1:7" x14ac:dyDescent="0.35">
      <c r="A82" s="1">
        <v>44277</v>
      </c>
      <c r="B82" s="5">
        <v>46.588356283356859</v>
      </c>
      <c r="D82" s="13">
        <v>46.588356283356859</v>
      </c>
      <c r="F82" s="12">
        <f t="shared" si="2"/>
        <v>44277</v>
      </c>
      <c r="G82" s="13">
        <f t="shared" si="3"/>
        <v>47</v>
      </c>
    </row>
    <row r="83" spans="1:7" x14ac:dyDescent="0.35">
      <c r="A83" s="1">
        <v>44278</v>
      </c>
      <c r="B83" s="5">
        <v>45.853844957021565</v>
      </c>
      <c r="D83" s="13">
        <v>45.853844957021565</v>
      </c>
      <c r="F83" s="12">
        <f t="shared" si="2"/>
        <v>44278</v>
      </c>
      <c r="G83" s="13">
        <f t="shared" si="3"/>
        <v>47</v>
      </c>
    </row>
    <row r="84" spans="1:7" x14ac:dyDescent="0.35">
      <c r="A84" s="1">
        <v>44279</v>
      </c>
      <c r="B84" s="5">
        <v>47.995057173231302</v>
      </c>
      <c r="D84" s="13">
        <v>47.995057173231302</v>
      </c>
      <c r="F84" s="12">
        <f t="shared" si="2"/>
        <v>44279</v>
      </c>
      <c r="G84" s="13">
        <f t="shared" si="3"/>
        <v>47</v>
      </c>
    </row>
    <row r="85" spans="1:7" x14ac:dyDescent="0.35">
      <c r="A85" s="1">
        <v>44280</v>
      </c>
      <c r="B85" s="5">
        <v>45.500507820845137</v>
      </c>
      <c r="D85" s="13">
        <v>45.500507820845137</v>
      </c>
      <c r="F85" s="12">
        <f t="shared" si="2"/>
        <v>44280</v>
      </c>
      <c r="G85" s="13">
        <f t="shared" si="3"/>
        <v>47</v>
      </c>
    </row>
    <row r="86" spans="1:7" x14ac:dyDescent="0.35">
      <c r="A86" s="1">
        <v>44281</v>
      </c>
      <c r="B86" s="5">
        <v>45.547928811680897</v>
      </c>
      <c r="D86" s="13">
        <v>45.547928811680897</v>
      </c>
      <c r="F86" s="12">
        <f t="shared" si="2"/>
        <v>44281</v>
      </c>
      <c r="G86" s="13">
        <f t="shared" si="3"/>
        <v>46</v>
      </c>
    </row>
    <row r="87" spans="1:7" x14ac:dyDescent="0.35">
      <c r="A87" s="1">
        <v>44282</v>
      </c>
      <c r="B87" s="5">
        <v>45.909521777698508</v>
      </c>
      <c r="D87" s="13">
        <v>45.909521777698508</v>
      </c>
      <c r="F87" s="12">
        <f t="shared" si="2"/>
        <v>44282</v>
      </c>
      <c r="G87" s="13">
        <f t="shared" si="3"/>
        <v>46</v>
      </c>
    </row>
    <row r="88" spans="1:7" x14ac:dyDescent="0.35">
      <c r="A88" s="1">
        <v>44283</v>
      </c>
      <c r="B88" s="5">
        <v>45.446131306020114</v>
      </c>
      <c r="D88" s="13">
        <v>45.446131306020114</v>
      </c>
      <c r="F88" s="12">
        <f t="shared" si="2"/>
        <v>44283</v>
      </c>
      <c r="G88" s="13">
        <f t="shared" si="3"/>
        <v>46</v>
      </c>
    </row>
    <row r="89" spans="1:7" x14ac:dyDescent="0.35">
      <c r="A89" s="1">
        <v>44284</v>
      </c>
      <c r="B89" s="5">
        <v>44.701543487526344</v>
      </c>
      <c r="D89" s="13">
        <v>44.701543487526344</v>
      </c>
      <c r="F89" s="12">
        <f t="shared" si="2"/>
        <v>44284</v>
      </c>
      <c r="G89" s="13">
        <f t="shared" si="3"/>
        <v>46</v>
      </c>
    </row>
    <row r="90" spans="1:7" x14ac:dyDescent="0.35">
      <c r="A90" s="1">
        <v>44285</v>
      </c>
      <c r="B90" s="5">
        <v>46.788829640625359</v>
      </c>
      <c r="D90" s="13">
        <v>46.788829640625359</v>
      </c>
      <c r="F90" s="12">
        <f t="shared" si="2"/>
        <v>44285</v>
      </c>
      <c r="G90" s="13">
        <f t="shared" si="3"/>
        <v>45</v>
      </c>
    </row>
    <row r="91" spans="1:7" x14ac:dyDescent="0.35">
      <c r="A91" s="1">
        <v>44286</v>
      </c>
      <c r="B91" s="5">
        <v>46.107992904107078</v>
      </c>
      <c r="D91" s="13">
        <v>46.107992904107078</v>
      </c>
      <c r="F91" s="12">
        <f t="shared" si="2"/>
        <v>44286</v>
      </c>
      <c r="G91" s="13">
        <f t="shared" si="3"/>
        <v>46</v>
      </c>
    </row>
    <row r="92" spans="1:7" x14ac:dyDescent="0.35">
      <c r="A92" s="1">
        <v>44287</v>
      </c>
      <c r="B92" s="5">
        <v>43.959286253691424</v>
      </c>
      <c r="D92" s="13">
        <v>43.959286253691424</v>
      </c>
      <c r="F92" s="12">
        <f t="shared" si="2"/>
        <v>44287</v>
      </c>
      <c r="G92" s="13">
        <f t="shared" si="3"/>
        <v>46</v>
      </c>
    </row>
    <row r="93" spans="1:7" x14ac:dyDescent="0.35">
      <c r="A93" s="1">
        <v>44288</v>
      </c>
      <c r="B93" s="5">
        <v>45.380400716014222</v>
      </c>
      <c r="D93" s="13">
        <v>45.380400716014222</v>
      </c>
      <c r="F93" s="12">
        <f t="shared" si="2"/>
        <v>44288</v>
      </c>
      <c r="G93" s="13">
        <f t="shared" si="3"/>
        <v>46</v>
      </c>
    </row>
    <row r="94" spans="1:7" x14ac:dyDescent="0.35">
      <c r="A94" s="1">
        <v>44289</v>
      </c>
      <c r="B94" s="5">
        <v>43.75380562289098</v>
      </c>
      <c r="D94" s="13">
        <v>43.75380562289098</v>
      </c>
      <c r="F94" s="12">
        <f t="shared" si="2"/>
        <v>44289</v>
      </c>
      <c r="G94" s="13">
        <f t="shared" si="3"/>
        <v>45</v>
      </c>
    </row>
    <row r="95" spans="1:7" x14ac:dyDescent="0.35">
      <c r="A95" s="1">
        <v>44290</v>
      </c>
      <c r="B95" s="5">
        <v>45.809511239052277</v>
      </c>
      <c r="D95" s="13">
        <v>45.809511239052277</v>
      </c>
      <c r="F95" s="12">
        <f t="shared" si="2"/>
        <v>44290</v>
      </c>
      <c r="G95" s="13">
        <f t="shared" si="3"/>
        <v>44</v>
      </c>
    </row>
    <row r="96" spans="1:7" x14ac:dyDescent="0.35">
      <c r="A96" s="1">
        <v>44291</v>
      </c>
      <c r="B96" s="5">
        <v>45.670065031323212</v>
      </c>
      <c r="D96" s="13">
        <v>45.670065031323212</v>
      </c>
      <c r="F96" s="12">
        <f t="shared" si="2"/>
        <v>44291</v>
      </c>
      <c r="G96" s="13">
        <f t="shared" si="3"/>
        <v>45</v>
      </c>
    </row>
    <row r="97" spans="1:7" x14ac:dyDescent="0.35">
      <c r="A97" s="1">
        <v>44292</v>
      </c>
      <c r="B97" s="5">
        <v>44.968037555911415</v>
      </c>
      <c r="D97" s="13">
        <v>44.968037555911415</v>
      </c>
      <c r="F97" s="12">
        <f t="shared" si="2"/>
        <v>44292</v>
      </c>
      <c r="G97" s="13">
        <f t="shared" si="3"/>
        <v>45</v>
      </c>
    </row>
    <row r="98" spans="1:7" x14ac:dyDescent="0.35">
      <c r="A98" s="1">
        <v>44293</v>
      </c>
      <c r="B98" s="5">
        <v>45.016508526960145</v>
      </c>
      <c r="D98" s="13">
        <v>45.016508526960145</v>
      </c>
      <c r="F98" s="12">
        <f t="shared" si="2"/>
        <v>44293</v>
      </c>
      <c r="G98" s="13">
        <f t="shared" si="3"/>
        <v>45</v>
      </c>
    </row>
    <row r="99" spans="1:7" x14ac:dyDescent="0.35">
      <c r="A99" s="1">
        <v>44294</v>
      </c>
      <c r="B99" s="5">
        <v>46.889757663324794</v>
      </c>
      <c r="D99" s="13">
        <v>46.889757663324794</v>
      </c>
      <c r="F99" s="12">
        <f t="shared" si="2"/>
        <v>44294</v>
      </c>
      <c r="G99" s="13">
        <f t="shared" si="3"/>
        <v>45</v>
      </c>
    </row>
    <row r="100" spans="1:7" x14ac:dyDescent="0.35">
      <c r="A100" s="1">
        <v>44295</v>
      </c>
      <c r="B100" s="5">
        <v>45.329441489067356</v>
      </c>
      <c r="D100" s="13">
        <v>45.329441489067356</v>
      </c>
      <c r="F100" s="12">
        <f t="shared" si="2"/>
        <v>44295</v>
      </c>
      <c r="G100" s="13">
        <f t="shared" si="3"/>
        <v>46</v>
      </c>
    </row>
    <row r="101" spans="1:7" x14ac:dyDescent="0.35">
      <c r="A101" s="1">
        <v>44296</v>
      </c>
      <c r="B101" s="5">
        <v>45.976516531464895</v>
      </c>
      <c r="D101" s="13">
        <v>45.976516531464895</v>
      </c>
      <c r="F101" s="12">
        <f t="shared" si="2"/>
        <v>44296</v>
      </c>
      <c r="G101" s="13">
        <f t="shared" si="3"/>
        <v>46</v>
      </c>
    </row>
    <row r="102" spans="1:7" x14ac:dyDescent="0.35">
      <c r="A102" s="1">
        <v>44297</v>
      </c>
      <c r="B102" s="5">
        <v>46.697703766221295</v>
      </c>
      <c r="D102" s="13">
        <v>46.697703766221295</v>
      </c>
      <c r="F102" s="12">
        <f t="shared" si="2"/>
        <v>44297</v>
      </c>
      <c r="G102" s="13">
        <f t="shared" si="3"/>
        <v>46</v>
      </c>
    </row>
    <row r="103" spans="1:7" x14ac:dyDescent="0.35">
      <c r="A103" s="1">
        <v>44298</v>
      </c>
      <c r="B103" s="5">
        <v>47.40097474795634</v>
      </c>
      <c r="D103" s="13">
        <v>47.40097474795634</v>
      </c>
      <c r="F103" s="12">
        <f t="shared" si="2"/>
        <v>44298</v>
      </c>
      <c r="G103" s="13">
        <f t="shared" si="3"/>
        <v>46</v>
      </c>
    </row>
    <row r="104" spans="1:7" x14ac:dyDescent="0.35">
      <c r="A104" s="1">
        <v>44299</v>
      </c>
      <c r="B104" s="5">
        <v>45.635433023458447</v>
      </c>
      <c r="D104" s="13">
        <v>45.635433023458447</v>
      </c>
      <c r="F104" s="12">
        <f t="shared" si="2"/>
        <v>44299</v>
      </c>
      <c r="G104" s="13">
        <f t="shared" si="3"/>
        <v>47</v>
      </c>
    </row>
    <row r="105" spans="1:7" x14ac:dyDescent="0.35">
      <c r="A105" s="1">
        <v>44300</v>
      </c>
      <c r="B105" s="5">
        <v>45.356254526159077</v>
      </c>
      <c r="D105" s="13">
        <v>45.356254526159077</v>
      </c>
      <c r="F105" s="12">
        <f t="shared" si="2"/>
        <v>44300</v>
      </c>
      <c r="G105" s="13">
        <f t="shared" si="3"/>
        <v>47</v>
      </c>
    </row>
    <row r="106" spans="1:7" x14ac:dyDescent="0.35">
      <c r="A106" s="1">
        <v>44301</v>
      </c>
      <c r="B106" s="5">
        <v>45.768434302220761</v>
      </c>
      <c r="D106" s="13">
        <v>45.768434302220761</v>
      </c>
      <c r="F106" s="12">
        <f t="shared" si="2"/>
        <v>44301</v>
      </c>
      <c r="G106" s="13">
        <f t="shared" si="3"/>
        <v>46</v>
      </c>
    </row>
    <row r="107" spans="1:7" x14ac:dyDescent="0.35">
      <c r="A107" s="1">
        <v>44302</v>
      </c>
      <c r="B107" s="5">
        <v>44.099877077478553</v>
      </c>
      <c r="D107" s="13">
        <v>44.099877077478553</v>
      </c>
      <c r="F107" s="12">
        <f t="shared" si="2"/>
        <v>44302</v>
      </c>
      <c r="G107" s="13">
        <f t="shared" si="3"/>
        <v>46</v>
      </c>
    </row>
    <row r="108" spans="1:7" x14ac:dyDescent="0.35">
      <c r="A108" s="1">
        <v>44303</v>
      </c>
      <c r="B108" s="5">
        <v>44.611621068904846</v>
      </c>
      <c r="D108" s="13">
        <v>44.611621068904846</v>
      </c>
      <c r="F108" s="12">
        <f t="shared" si="2"/>
        <v>44303</v>
      </c>
      <c r="G108" s="13">
        <f t="shared" si="3"/>
        <v>45</v>
      </c>
    </row>
    <row r="109" spans="1:7" x14ac:dyDescent="0.35">
      <c r="A109" s="1">
        <v>44304</v>
      </c>
      <c r="B109" s="5">
        <v>46.669087547766402</v>
      </c>
      <c r="D109" s="13">
        <v>46.669087547766402</v>
      </c>
      <c r="F109" s="12">
        <f t="shared" si="2"/>
        <v>44304</v>
      </c>
      <c r="G109" s="13">
        <f t="shared" si="3"/>
        <v>45</v>
      </c>
    </row>
    <row r="110" spans="1:7" x14ac:dyDescent="0.35">
      <c r="A110" s="1">
        <v>44305</v>
      </c>
      <c r="B110" s="5">
        <v>46.190250279300038</v>
      </c>
      <c r="D110" s="13">
        <v>46.190250279300038</v>
      </c>
      <c r="F110" s="12">
        <f t="shared" si="2"/>
        <v>44305</v>
      </c>
      <c r="G110" s="13">
        <f t="shared" si="3"/>
        <v>45</v>
      </c>
    </row>
    <row r="111" spans="1:7" x14ac:dyDescent="0.35">
      <c r="A111" s="1">
        <v>44306</v>
      </c>
      <c r="B111" s="5">
        <v>45.496924929865635</v>
      </c>
      <c r="D111" s="13">
        <v>45.496924929865635</v>
      </c>
      <c r="F111" s="12">
        <f t="shared" si="2"/>
        <v>44306</v>
      </c>
      <c r="G111" s="13">
        <f t="shared" si="3"/>
        <v>46</v>
      </c>
    </row>
    <row r="112" spans="1:7" x14ac:dyDescent="0.35">
      <c r="A112" s="1">
        <v>44307</v>
      </c>
      <c r="B112" s="5">
        <v>45.15651655550986</v>
      </c>
      <c r="D112" s="13">
        <v>45.15651655550986</v>
      </c>
      <c r="F112" s="12">
        <f t="shared" si="2"/>
        <v>44307</v>
      </c>
      <c r="G112" s="13">
        <f t="shared" si="3"/>
        <v>46</v>
      </c>
    </row>
    <row r="113" spans="1:7" x14ac:dyDescent="0.35">
      <c r="A113" s="1">
        <v>44308</v>
      </c>
      <c r="B113" s="5">
        <v>46.290650179718064</v>
      </c>
      <c r="D113" s="13">
        <v>46.290650179718064</v>
      </c>
      <c r="F113" s="12">
        <f t="shared" si="2"/>
        <v>44308</v>
      </c>
      <c r="G113" s="13">
        <f t="shared" si="3"/>
        <v>46</v>
      </c>
    </row>
    <row r="114" spans="1:7" x14ac:dyDescent="0.35">
      <c r="A114" s="1">
        <v>44309</v>
      </c>
      <c r="B114" s="5">
        <v>46.848186535580666</v>
      </c>
      <c r="D114" s="13">
        <v>46.848186535580666</v>
      </c>
      <c r="F114" s="12">
        <f t="shared" si="2"/>
        <v>44309</v>
      </c>
      <c r="G114" s="13">
        <f t="shared" si="3"/>
        <v>46</v>
      </c>
    </row>
    <row r="115" spans="1:7" x14ac:dyDescent="0.35">
      <c r="A115" s="1">
        <v>44310</v>
      </c>
      <c r="B115" s="5">
        <v>46.312706550656415</v>
      </c>
      <c r="D115" s="13">
        <v>46.312706550656415</v>
      </c>
      <c r="F115" s="12">
        <f t="shared" si="2"/>
        <v>44310</v>
      </c>
      <c r="G115" s="13">
        <f t="shared" si="3"/>
        <v>46</v>
      </c>
    </row>
    <row r="116" spans="1:7" x14ac:dyDescent="0.35">
      <c r="A116" s="1">
        <v>44311</v>
      </c>
      <c r="B116" s="5">
        <v>45.810421579742446</v>
      </c>
      <c r="D116" s="13">
        <v>45.810421579742446</v>
      </c>
      <c r="F116" s="12">
        <f t="shared" si="2"/>
        <v>44311</v>
      </c>
      <c r="G116" s="13">
        <f t="shared" si="3"/>
        <v>46</v>
      </c>
    </row>
    <row r="117" spans="1:7" x14ac:dyDescent="0.35">
      <c r="A117" s="1">
        <v>44312</v>
      </c>
      <c r="B117" s="5">
        <v>46.165242187454275</v>
      </c>
      <c r="D117" s="13">
        <v>46.165242187454275</v>
      </c>
      <c r="F117" s="12">
        <f t="shared" si="2"/>
        <v>44312</v>
      </c>
      <c r="G117" s="13">
        <f t="shared" si="3"/>
        <v>46</v>
      </c>
    </row>
    <row r="118" spans="1:7" x14ac:dyDescent="0.35">
      <c r="A118" s="1">
        <v>44313</v>
      </c>
      <c r="B118" s="5">
        <v>46.859176993739887</v>
      </c>
      <c r="D118" s="13">
        <v>46.859176993739887</v>
      </c>
      <c r="F118" s="12">
        <f t="shared" si="2"/>
        <v>44313</v>
      </c>
      <c r="G118" s="13">
        <f t="shared" si="3"/>
        <v>46</v>
      </c>
    </row>
    <row r="119" spans="1:7" x14ac:dyDescent="0.35">
      <c r="A119" s="1">
        <v>44314</v>
      </c>
      <c r="B119" s="5">
        <v>47.532586292022771</v>
      </c>
      <c r="D119" s="13">
        <v>47.532586292022771</v>
      </c>
      <c r="F119" s="12">
        <f t="shared" si="2"/>
        <v>44314</v>
      </c>
      <c r="G119" s="13">
        <f t="shared" si="3"/>
        <v>46</v>
      </c>
    </row>
    <row r="120" spans="1:7" x14ac:dyDescent="0.35">
      <c r="A120" s="1">
        <v>44315</v>
      </c>
      <c r="B120" s="5">
        <v>43.976019434865869</v>
      </c>
      <c r="D120" s="13">
        <v>43.976019434865869</v>
      </c>
      <c r="F120" s="12">
        <f t="shared" si="2"/>
        <v>44315</v>
      </c>
      <c r="G120" s="13">
        <f t="shared" si="3"/>
        <v>47</v>
      </c>
    </row>
    <row r="121" spans="1:7" x14ac:dyDescent="0.35">
      <c r="A121" s="1">
        <v>44316</v>
      </c>
      <c r="B121" s="5">
        <v>46.556368853022704</v>
      </c>
      <c r="D121" s="13">
        <v>46.556368853022704</v>
      </c>
      <c r="F121" s="12">
        <f t="shared" si="2"/>
        <v>44316</v>
      </c>
      <c r="G121" s="13">
        <f t="shared" si="3"/>
        <v>46</v>
      </c>
    </row>
    <row r="122" spans="1:7" x14ac:dyDescent="0.35">
      <c r="A122" s="1">
        <v>44317</v>
      </c>
      <c r="B122" s="5">
        <v>46.286728003280423</v>
      </c>
      <c r="D122" s="13">
        <v>46.286728003280423</v>
      </c>
      <c r="F122" s="12">
        <f t="shared" si="2"/>
        <v>44317</v>
      </c>
      <c r="G122" s="13">
        <f t="shared" si="3"/>
        <v>46</v>
      </c>
    </row>
    <row r="123" spans="1:7" x14ac:dyDescent="0.35">
      <c r="A123" s="1">
        <v>44318</v>
      </c>
      <c r="B123" s="5">
        <v>47.845683685280548</v>
      </c>
      <c r="D123" s="13">
        <v>47.845683685280548</v>
      </c>
      <c r="F123" s="12">
        <f t="shared" si="2"/>
        <v>44318</v>
      </c>
      <c r="G123" s="13">
        <f t="shared" si="3"/>
        <v>46</v>
      </c>
    </row>
    <row r="124" spans="1:7" x14ac:dyDescent="0.35">
      <c r="A124" s="1">
        <v>44319</v>
      </c>
      <c r="B124" s="5">
        <v>49.181722333464371</v>
      </c>
      <c r="D124" s="13">
        <v>49.181722333464371</v>
      </c>
      <c r="F124" s="12">
        <f t="shared" si="2"/>
        <v>44319</v>
      </c>
      <c r="G124" s="13">
        <f t="shared" si="3"/>
        <v>47</v>
      </c>
    </row>
    <row r="125" spans="1:7" x14ac:dyDescent="0.35">
      <c r="A125" s="1">
        <v>44320</v>
      </c>
      <c r="B125" s="5">
        <v>50.323278161696194</v>
      </c>
      <c r="D125" s="13">
        <v>50.323278161696194</v>
      </c>
      <c r="F125" s="12">
        <f t="shared" si="2"/>
        <v>44320</v>
      </c>
      <c r="G125" s="13">
        <f t="shared" si="3"/>
        <v>48</v>
      </c>
    </row>
    <row r="126" spans="1:7" x14ac:dyDescent="0.35">
      <c r="A126" s="1">
        <v>44321</v>
      </c>
      <c r="B126" s="5">
        <v>51.074813997983838</v>
      </c>
      <c r="D126" s="13">
        <v>51.074813997983838</v>
      </c>
      <c r="F126" s="12">
        <f t="shared" si="2"/>
        <v>44321</v>
      </c>
      <c r="G126" s="13">
        <f t="shared" si="3"/>
        <v>49</v>
      </c>
    </row>
    <row r="127" spans="1:7" x14ac:dyDescent="0.35">
      <c r="A127" s="1">
        <v>44322</v>
      </c>
      <c r="B127" s="5">
        <v>51.360801846322353</v>
      </c>
      <c r="D127" s="13">
        <v>51.360801846322353</v>
      </c>
      <c r="F127" s="12">
        <f t="shared" si="2"/>
        <v>44322</v>
      </c>
      <c r="G127" s="13">
        <f t="shared" si="3"/>
        <v>50</v>
      </c>
    </row>
    <row r="128" spans="1:7" x14ac:dyDescent="0.35">
      <c r="A128" s="1">
        <v>44323</v>
      </c>
      <c r="B128" s="5">
        <v>52.971035618249992</v>
      </c>
      <c r="D128" s="13">
        <v>52.971035618249992</v>
      </c>
      <c r="F128" s="12">
        <f t="shared" si="2"/>
        <v>44323</v>
      </c>
      <c r="G128" s="13">
        <f t="shared" si="3"/>
        <v>51</v>
      </c>
    </row>
    <row r="129" spans="1:7" x14ac:dyDescent="0.35">
      <c r="A129" s="1">
        <v>44324</v>
      </c>
      <c r="B129" s="5">
        <v>55.011960582547047</v>
      </c>
      <c r="D129" s="13">
        <v>55.011960582547047</v>
      </c>
      <c r="F129" s="12">
        <f t="shared" si="2"/>
        <v>44324</v>
      </c>
      <c r="G129" s="13">
        <f t="shared" si="3"/>
        <v>52</v>
      </c>
    </row>
    <row r="130" spans="1:7" x14ac:dyDescent="0.35">
      <c r="A130" s="1">
        <v>44325</v>
      </c>
      <c r="B130" s="5">
        <v>54.227452253278919</v>
      </c>
      <c r="D130" s="13">
        <v>54.227452253278919</v>
      </c>
      <c r="F130" s="12">
        <f t="shared" ref="F130:F193" si="4">A130</f>
        <v>44325</v>
      </c>
      <c r="G130" s="13">
        <f t="shared" si="3"/>
        <v>53</v>
      </c>
    </row>
    <row r="131" spans="1:7" x14ac:dyDescent="0.35">
      <c r="A131" s="1">
        <v>44326</v>
      </c>
      <c r="B131" s="5">
        <v>55.979947779351136</v>
      </c>
      <c r="D131" s="13">
        <v>55.979947779351136</v>
      </c>
      <c r="F131" s="12">
        <f t="shared" si="4"/>
        <v>44326</v>
      </c>
      <c r="G131" s="13">
        <f t="shared" si="3"/>
        <v>54</v>
      </c>
    </row>
    <row r="132" spans="1:7" x14ac:dyDescent="0.35">
      <c r="A132" s="1">
        <v>44327</v>
      </c>
      <c r="B132" s="5">
        <v>56.248598363663632</v>
      </c>
      <c r="D132" s="13">
        <v>56.248598363663632</v>
      </c>
      <c r="F132" s="12">
        <f t="shared" si="4"/>
        <v>44327</v>
      </c>
      <c r="G132" s="13">
        <f t="shared" si="3"/>
        <v>55</v>
      </c>
    </row>
    <row r="133" spans="1:7" x14ac:dyDescent="0.35">
      <c r="A133" s="1">
        <v>44328</v>
      </c>
      <c r="B133" s="5">
        <v>57.513308232234124</v>
      </c>
      <c r="D133" s="13">
        <v>57.513308232234124</v>
      </c>
      <c r="F133" s="12">
        <f t="shared" si="4"/>
        <v>44328</v>
      </c>
      <c r="G133" s="13">
        <f t="shared" si="3"/>
        <v>55</v>
      </c>
    </row>
    <row r="134" spans="1:7" x14ac:dyDescent="0.35">
      <c r="A134" s="1">
        <v>44329</v>
      </c>
      <c r="B134" s="5">
        <v>59.258509201897859</v>
      </c>
      <c r="D134" s="13">
        <v>59.258509201897859</v>
      </c>
      <c r="F134" s="12">
        <f t="shared" si="4"/>
        <v>44329</v>
      </c>
      <c r="G134" s="13">
        <f t="shared" ref="G134:G197" si="5">ROUND(AVERAGE(D131:D133),0)</f>
        <v>57</v>
      </c>
    </row>
    <row r="135" spans="1:7" x14ac:dyDescent="0.35">
      <c r="A135" s="1">
        <v>44330</v>
      </c>
      <c r="B135" s="5">
        <v>60.009085470549813</v>
      </c>
      <c r="D135" s="13">
        <v>60.009085470549813</v>
      </c>
      <c r="F135" s="12">
        <f t="shared" si="4"/>
        <v>44330</v>
      </c>
      <c r="G135" s="13">
        <f t="shared" si="5"/>
        <v>58</v>
      </c>
    </row>
    <row r="136" spans="1:7" x14ac:dyDescent="0.35">
      <c r="A136" s="1">
        <v>44331</v>
      </c>
      <c r="B136" s="5">
        <v>60.686213524350762</v>
      </c>
      <c r="D136" s="13">
        <v>60.686213524350762</v>
      </c>
      <c r="F136" s="12">
        <f t="shared" si="4"/>
        <v>44331</v>
      </c>
      <c r="G136" s="13">
        <f t="shared" si="5"/>
        <v>59</v>
      </c>
    </row>
    <row r="137" spans="1:7" x14ac:dyDescent="0.35">
      <c r="A137" s="1">
        <v>44332</v>
      </c>
      <c r="B137" s="5">
        <v>59.832268021659587</v>
      </c>
      <c r="D137" s="13">
        <v>59.832268021659587</v>
      </c>
      <c r="F137" s="12">
        <f t="shared" si="4"/>
        <v>44332</v>
      </c>
      <c r="G137" s="13">
        <f t="shared" si="5"/>
        <v>60</v>
      </c>
    </row>
    <row r="138" spans="1:7" x14ac:dyDescent="0.35">
      <c r="A138" s="1">
        <v>44333</v>
      </c>
      <c r="B138" s="5">
        <v>61.70223073506056</v>
      </c>
      <c r="D138" s="13">
        <v>61.70223073506056</v>
      </c>
      <c r="F138" s="12">
        <f t="shared" si="4"/>
        <v>44333</v>
      </c>
      <c r="G138" s="13">
        <f t="shared" si="5"/>
        <v>60</v>
      </c>
    </row>
    <row r="139" spans="1:7" x14ac:dyDescent="0.35">
      <c r="A139" s="1">
        <v>44334</v>
      </c>
      <c r="B139" s="5">
        <v>61.76925581258142</v>
      </c>
      <c r="D139" s="13">
        <v>61.76925581258142</v>
      </c>
      <c r="F139" s="12">
        <f t="shared" si="4"/>
        <v>44334</v>
      </c>
      <c r="G139" s="13">
        <f t="shared" si="5"/>
        <v>61</v>
      </c>
    </row>
    <row r="140" spans="1:7" x14ac:dyDescent="0.35">
      <c r="A140" s="1">
        <v>44335</v>
      </c>
      <c r="B140" s="5">
        <v>65.083820454446297</v>
      </c>
      <c r="D140" s="13">
        <v>65.083820454446297</v>
      </c>
      <c r="F140" s="12">
        <f t="shared" si="4"/>
        <v>44335</v>
      </c>
      <c r="G140" s="13">
        <f t="shared" si="5"/>
        <v>61</v>
      </c>
    </row>
    <row r="141" spans="1:7" x14ac:dyDescent="0.35">
      <c r="A141" s="1">
        <v>44336</v>
      </c>
      <c r="B141" s="5">
        <v>65.200701086399235</v>
      </c>
      <c r="D141" s="13">
        <v>65.200701086399235</v>
      </c>
      <c r="F141" s="12">
        <f t="shared" si="4"/>
        <v>44336</v>
      </c>
      <c r="G141" s="13">
        <f t="shared" si="5"/>
        <v>63</v>
      </c>
    </row>
    <row r="142" spans="1:7" x14ac:dyDescent="0.35">
      <c r="A142" s="1">
        <v>44337</v>
      </c>
      <c r="B142" s="5">
        <v>63.360143168014737</v>
      </c>
      <c r="D142" s="13">
        <v>63.360143168014737</v>
      </c>
      <c r="F142" s="12">
        <f t="shared" si="4"/>
        <v>44337</v>
      </c>
      <c r="G142" s="13">
        <f t="shared" si="5"/>
        <v>64</v>
      </c>
    </row>
    <row r="143" spans="1:7" x14ac:dyDescent="0.35">
      <c r="A143" s="1">
        <v>44338</v>
      </c>
      <c r="B143" s="5">
        <v>67.001514178898177</v>
      </c>
      <c r="D143" s="13">
        <v>67.001514178898177</v>
      </c>
      <c r="F143" s="12">
        <f t="shared" si="4"/>
        <v>44338</v>
      </c>
      <c r="G143" s="13">
        <f t="shared" si="5"/>
        <v>65</v>
      </c>
    </row>
    <row r="144" spans="1:7" x14ac:dyDescent="0.35">
      <c r="A144" s="1">
        <v>44339</v>
      </c>
      <c r="B144" s="5">
        <v>65.705138607377293</v>
      </c>
      <c r="D144" s="13">
        <v>65.705138607377293</v>
      </c>
      <c r="F144" s="12">
        <f t="shared" si="4"/>
        <v>44339</v>
      </c>
      <c r="G144" s="13">
        <f t="shared" si="5"/>
        <v>65</v>
      </c>
    </row>
    <row r="145" spans="1:7" x14ac:dyDescent="0.35">
      <c r="A145" s="1">
        <v>44340</v>
      </c>
      <c r="B145" s="5">
        <v>67.98508885978157</v>
      </c>
      <c r="D145" s="13">
        <v>67.98508885978157</v>
      </c>
      <c r="F145" s="12">
        <f t="shared" si="4"/>
        <v>44340</v>
      </c>
      <c r="G145" s="13">
        <f t="shared" si="5"/>
        <v>65</v>
      </c>
    </row>
    <row r="146" spans="1:7" x14ac:dyDescent="0.35">
      <c r="A146" s="1">
        <v>44341</v>
      </c>
      <c r="B146" s="5">
        <v>70.242289313808982</v>
      </c>
      <c r="D146" s="13">
        <v>70.242289313808982</v>
      </c>
      <c r="F146" s="12">
        <f t="shared" si="4"/>
        <v>44341</v>
      </c>
      <c r="G146" s="13">
        <f t="shared" si="5"/>
        <v>67</v>
      </c>
    </row>
    <row r="147" spans="1:7" x14ac:dyDescent="0.35">
      <c r="A147" s="1">
        <v>44342</v>
      </c>
      <c r="B147" s="5">
        <v>69.296345230537412</v>
      </c>
      <c r="D147" s="13">
        <v>69.296345230537412</v>
      </c>
      <c r="F147" s="12">
        <f t="shared" si="4"/>
        <v>44342</v>
      </c>
      <c r="G147" s="13">
        <f t="shared" si="5"/>
        <v>68</v>
      </c>
    </row>
    <row r="148" spans="1:7" x14ac:dyDescent="0.35">
      <c r="A148" s="1">
        <v>44343</v>
      </c>
      <c r="B148" s="5">
        <v>68.871668866143168</v>
      </c>
      <c r="D148" s="13">
        <v>68.871668866143168</v>
      </c>
      <c r="F148" s="12">
        <f t="shared" si="4"/>
        <v>44343</v>
      </c>
      <c r="G148" s="13">
        <f t="shared" si="5"/>
        <v>69</v>
      </c>
    </row>
    <row r="149" spans="1:7" x14ac:dyDescent="0.35">
      <c r="A149" s="1">
        <v>44344</v>
      </c>
      <c r="B149" s="5">
        <v>70.915261195415411</v>
      </c>
      <c r="D149" s="13">
        <v>70.915261195415411</v>
      </c>
      <c r="F149" s="12">
        <f t="shared" si="4"/>
        <v>44344</v>
      </c>
      <c r="G149" s="13">
        <f t="shared" si="5"/>
        <v>69</v>
      </c>
    </row>
    <row r="150" spans="1:7" x14ac:dyDescent="0.35">
      <c r="A150" s="1">
        <v>44345</v>
      </c>
      <c r="B150" s="5">
        <v>72.845030308562542</v>
      </c>
      <c r="D150" s="13">
        <v>72.845030308562542</v>
      </c>
      <c r="F150" s="12">
        <f t="shared" si="4"/>
        <v>44345</v>
      </c>
      <c r="G150" s="13">
        <f t="shared" si="5"/>
        <v>70</v>
      </c>
    </row>
    <row r="151" spans="1:7" x14ac:dyDescent="0.35">
      <c r="A151" s="1">
        <v>44346</v>
      </c>
      <c r="B151" s="5">
        <v>71.959970289522815</v>
      </c>
      <c r="D151" s="13">
        <v>71.959970289522815</v>
      </c>
      <c r="F151" s="12">
        <f t="shared" si="4"/>
        <v>44346</v>
      </c>
      <c r="G151" s="13">
        <f t="shared" si="5"/>
        <v>71</v>
      </c>
    </row>
    <row r="152" spans="1:7" x14ac:dyDescent="0.35">
      <c r="A152" s="1">
        <v>44347</v>
      </c>
      <c r="B152" s="5">
        <v>72.265412608931385</v>
      </c>
      <c r="D152" s="13">
        <v>72.265412608931385</v>
      </c>
      <c r="F152" s="12">
        <f t="shared" si="4"/>
        <v>44347</v>
      </c>
      <c r="G152" s="13">
        <f t="shared" si="5"/>
        <v>72</v>
      </c>
    </row>
    <row r="153" spans="1:7" x14ac:dyDescent="0.35">
      <c r="A153" s="1">
        <v>44348</v>
      </c>
      <c r="B153" s="5">
        <v>74.963169043928232</v>
      </c>
      <c r="D153" s="13">
        <v>74.963169043928232</v>
      </c>
      <c r="F153" s="12">
        <f t="shared" si="4"/>
        <v>44348</v>
      </c>
      <c r="G153" s="13">
        <f t="shared" si="5"/>
        <v>72</v>
      </c>
    </row>
    <row r="154" spans="1:7" x14ac:dyDescent="0.35">
      <c r="A154" s="1">
        <v>44349</v>
      </c>
      <c r="B154" s="5">
        <v>73.228055171728116</v>
      </c>
      <c r="D154" s="13">
        <v>73.228055171728116</v>
      </c>
      <c r="F154" s="12">
        <f t="shared" si="4"/>
        <v>44349</v>
      </c>
      <c r="G154" s="13">
        <f t="shared" si="5"/>
        <v>73</v>
      </c>
    </row>
    <row r="155" spans="1:7" x14ac:dyDescent="0.35">
      <c r="A155" s="1">
        <v>44350</v>
      </c>
      <c r="B155" s="5">
        <v>74.74781048329011</v>
      </c>
      <c r="D155" s="13">
        <v>74.74781048329011</v>
      </c>
      <c r="F155" s="12">
        <f t="shared" si="4"/>
        <v>44350</v>
      </c>
      <c r="G155" s="13">
        <f t="shared" si="5"/>
        <v>73</v>
      </c>
    </row>
    <row r="156" spans="1:7" x14ac:dyDescent="0.35">
      <c r="A156" s="1">
        <v>44351</v>
      </c>
      <c r="B156" s="5">
        <v>73.44171320535159</v>
      </c>
      <c r="D156" s="13">
        <v>73.44171320535159</v>
      </c>
      <c r="F156" s="12">
        <f t="shared" si="4"/>
        <v>44351</v>
      </c>
      <c r="G156" s="13">
        <f t="shared" si="5"/>
        <v>74</v>
      </c>
    </row>
    <row r="157" spans="1:7" x14ac:dyDescent="0.35">
      <c r="A157" s="1">
        <v>44352</v>
      </c>
      <c r="B157" s="5">
        <v>75.01834449851529</v>
      </c>
      <c r="D157" s="13">
        <v>75.01834449851529</v>
      </c>
      <c r="F157" s="12">
        <f t="shared" si="4"/>
        <v>44352</v>
      </c>
      <c r="G157" s="13">
        <f t="shared" si="5"/>
        <v>74</v>
      </c>
    </row>
    <row r="158" spans="1:7" x14ac:dyDescent="0.35">
      <c r="A158" s="1">
        <v>44353</v>
      </c>
      <c r="B158" s="5">
        <v>74.760925771528491</v>
      </c>
      <c r="D158" s="13">
        <v>74.760925771528491</v>
      </c>
      <c r="F158" s="12">
        <f t="shared" si="4"/>
        <v>44353</v>
      </c>
      <c r="G158" s="13">
        <f t="shared" si="5"/>
        <v>74</v>
      </c>
    </row>
    <row r="159" spans="1:7" x14ac:dyDescent="0.35">
      <c r="A159" s="1">
        <v>44354</v>
      </c>
      <c r="B159" s="5">
        <v>74.731600657341289</v>
      </c>
      <c r="D159" s="13">
        <v>74.731600657341289</v>
      </c>
      <c r="F159" s="12">
        <f t="shared" si="4"/>
        <v>44354</v>
      </c>
      <c r="G159" s="13">
        <f t="shared" si="5"/>
        <v>74</v>
      </c>
    </row>
    <row r="160" spans="1:7" x14ac:dyDescent="0.35">
      <c r="A160" s="1">
        <v>44355</v>
      </c>
      <c r="B160" s="5">
        <v>75.696178266351438</v>
      </c>
      <c r="D160" s="13">
        <v>75.696178266351438</v>
      </c>
      <c r="F160" s="12">
        <f t="shared" si="4"/>
        <v>44355</v>
      </c>
      <c r="G160" s="13">
        <f t="shared" si="5"/>
        <v>75</v>
      </c>
    </row>
    <row r="161" spans="1:7" x14ac:dyDescent="0.35">
      <c r="A161" s="1">
        <v>44356</v>
      </c>
      <c r="B161" s="5">
        <v>75.827610340920401</v>
      </c>
      <c r="D161" s="13">
        <v>75.827610340920401</v>
      </c>
      <c r="F161" s="12">
        <f t="shared" si="4"/>
        <v>44356</v>
      </c>
      <c r="G161" s="13">
        <f t="shared" si="5"/>
        <v>75</v>
      </c>
    </row>
    <row r="162" spans="1:7" x14ac:dyDescent="0.35">
      <c r="A162" s="1">
        <v>44357</v>
      </c>
      <c r="B162" s="5">
        <v>77.05737738438404</v>
      </c>
      <c r="D162" s="13">
        <v>77.05737738438404</v>
      </c>
      <c r="F162" s="12">
        <f t="shared" si="4"/>
        <v>44357</v>
      </c>
      <c r="G162" s="13">
        <f t="shared" si="5"/>
        <v>75</v>
      </c>
    </row>
    <row r="163" spans="1:7" x14ac:dyDescent="0.35">
      <c r="A163" s="1">
        <v>44358</v>
      </c>
      <c r="B163" s="5">
        <v>77.348900505670969</v>
      </c>
      <c r="D163" s="13">
        <v>77.348900505670969</v>
      </c>
      <c r="F163" s="12">
        <f t="shared" si="4"/>
        <v>44358</v>
      </c>
      <c r="G163" s="13">
        <f t="shared" si="5"/>
        <v>76</v>
      </c>
    </row>
    <row r="164" spans="1:7" x14ac:dyDescent="0.35">
      <c r="A164" s="1">
        <v>44359</v>
      </c>
      <c r="B164" s="5">
        <v>77.204319573580847</v>
      </c>
      <c r="D164" s="13">
        <v>77.204319573580847</v>
      </c>
      <c r="F164" s="12">
        <f t="shared" si="4"/>
        <v>44359</v>
      </c>
      <c r="G164" s="13">
        <f t="shared" si="5"/>
        <v>77</v>
      </c>
    </row>
    <row r="165" spans="1:7" x14ac:dyDescent="0.35">
      <c r="A165" s="1">
        <v>44360</v>
      </c>
      <c r="B165" s="5">
        <v>76.904980507563721</v>
      </c>
      <c r="D165" s="13">
        <v>76.904980507563721</v>
      </c>
      <c r="F165" s="12">
        <f t="shared" si="4"/>
        <v>44360</v>
      </c>
      <c r="G165" s="13">
        <f t="shared" si="5"/>
        <v>77</v>
      </c>
    </row>
    <row r="166" spans="1:7" x14ac:dyDescent="0.35">
      <c r="A166" s="1">
        <v>44361</v>
      </c>
      <c r="B166" s="5">
        <v>78.163529272803288</v>
      </c>
      <c r="D166" s="13">
        <v>78.163529272803288</v>
      </c>
      <c r="F166" s="12">
        <f t="shared" si="4"/>
        <v>44361</v>
      </c>
      <c r="G166" s="13">
        <f t="shared" si="5"/>
        <v>77</v>
      </c>
    </row>
    <row r="167" spans="1:7" x14ac:dyDescent="0.35">
      <c r="A167" s="1">
        <v>44362</v>
      </c>
      <c r="B167" s="5">
        <v>77.57738522703454</v>
      </c>
      <c r="D167" s="13">
        <v>77.57738522703454</v>
      </c>
      <c r="F167" s="12">
        <f t="shared" si="4"/>
        <v>44362</v>
      </c>
      <c r="G167" s="13">
        <f t="shared" si="5"/>
        <v>77</v>
      </c>
    </row>
    <row r="168" spans="1:7" x14ac:dyDescent="0.35">
      <c r="A168" s="1">
        <v>44363</v>
      </c>
      <c r="B168" s="5">
        <v>78.156015193242112</v>
      </c>
      <c r="D168" s="13">
        <v>78.156015193242112</v>
      </c>
      <c r="F168" s="12">
        <f t="shared" si="4"/>
        <v>44363</v>
      </c>
      <c r="G168" s="13">
        <f t="shared" si="5"/>
        <v>78</v>
      </c>
    </row>
    <row r="169" spans="1:7" x14ac:dyDescent="0.35">
      <c r="A169" s="1">
        <v>44364</v>
      </c>
      <c r="B169" s="5">
        <v>78.175647117207063</v>
      </c>
      <c r="D169" s="13">
        <v>78.175647117207063</v>
      </c>
      <c r="F169" s="12">
        <f t="shared" si="4"/>
        <v>44364</v>
      </c>
      <c r="G169" s="13">
        <f t="shared" si="5"/>
        <v>78</v>
      </c>
    </row>
    <row r="170" spans="1:7" x14ac:dyDescent="0.35">
      <c r="A170" s="1">
        <v>44365</v>
      </c>
      <c r="B170" s="5">
        <v>79.354687450775742</v>
      </c>
      <c r="D170" s="13">
        <v>79.354687450775742</v>
      </c>
      <c r="F170" s="12">
        <f t="shared" si="4"/>
        <v>44365</v>
      </c>
      <c r="G170" s="13">
        <f t="shared" si="5"/>
        <v>78</v>
      </c>
    </row>
    <row r="171" spans="1:7" x14ac:dyDescent="0.35">
      <c r="A171" s="1">
        <v>44366</v>
      </c>
      <c r="B171" s="5">
        <v>78.720087944760579</v>
      </c>
      <c r="D171" s="13">
        <v>78.720087944760579</v>
      </c>
      <c r="F171" s="12">
        <f t="shared" si="4"/>
        <v>44366</v>
      </c>
      <c r="G171" s="13">
        <f t="shared" si="5"/>
        <v>79</v>
      </c>
    </row>
    <row r="172" spans="1:7" x14ac:dyDescent="0.35">
      <c r="A172" s="1">
        <v>44367</v>
      </c>
      <c r="B172" s="5">
        <v>79.076546879983908</v>
      </c>
      <c r="D172" s="13">
        <v>79.076546879983908</v>
      </c>
      <c r="F172" s="12">
        <f t="shared" si="4"/>
        <v>44367</v>
      </c>
      <c r="G172" s="13">
        <f t="shared" si="5"/>
        <v>79</v>
      </c>
    </row>
    <row r="173" spans="1:7" x14ac:dyDescent="0.35">
      <c r="A173" s="1">
        <v>44368</v>
      </c>
      <c r="B173" s="5">
        <v>78.953095592870994</v>
      </c>
      <c r="D173" s="13">
        <v>78.953095592870994</v>
      </c>
      <c r="F173" s="12">
        <f t="shared" si="4"/>
        <v>44368</v>
      </c>
      <c r="G173" s="13">
        <f t="shared" si="5"/>
        <v>79</v>
      </c>
    </row>
    <row r="174" spans="1:7" x14ac:dyDescent="0.35">
      <c r="A174" s="1">
        <v>44369</v>
      </c>
      <c r="B174" s="5">
        <v>78.265262533593045</v>
      </c>
      <c r="D174" s="13">
        <v>78.265262533593045</v>
      </c>
      <c r="F174" s="12">
        <f t="shared" si="4"/>
        <v>44369</v>
      </c>
      <c r="G174" s="13">
        <f t="shared" si="5"/>
        <v>79</v>
      </c>
    </row>
    <row r="175" spans="1:7" x14ac:dyDescent="0.35">
      <c r="A175" s="1">
        <v>44370</v>
      </c>
      <c r="B175" s="5">
        <v>78.059503065571874</v>
      </c>
      <c r="D175" s="13">
        <v>78.059503065571874</v>
      </c>
      <c r="F175" s="12">
        <f t="shared" si="4"/>
        <v>44370</v>
      </c>
      <c r="G175" s="13">
        <f t="shared" si="5"/>
        <v>79</v>
      </c>
    </row>
    <row r="176" spans="1:7" x14ac:dyDescent="0.35">
      <c r="A176" s="1">
        <v>44371</v>
      </c>
      <c r="B176" s="5">
        <v>79.639519549277537</v>
      </c>
      <c r="D176" s="13">
        <v>79.639519549277537</v>
      </c>
      <c r="F176" s="12">
        <f t="shared" si="4"/>
        <v>44371</v>
      </c>
      <c r="G176" s="13">
        <f t="shared" si="5"/>
        <v>78</v>
      </c>
    </row>
    <row r="177" spans="1:7" x14ac:dyDescent="0.35">
      <c r="A177" s="1">
        <v>44372</v>
      </c>
      <c r="B177" s="5">
        <v>77.696500157918109</v>
      </c>
      <c r="D177" s="13">
        <v>77.696500157918109</v>
      </c>
      <c r="F177" s="12">
        <f t="shared" si="4"/>
        <v>44372</v>
      </c>
      <c r="G177" s="13">
        <f t="shared" si="5"/>
        <v>79</v>
      </c>
    </row>
    <row r="178" spans="1:7" x14ac:dyDescent="0.35">
      <c r="A178" s="1">
        <v>44373</v>
      </c>
      <c r="B178" s="5">
        <v>79.777848692375613</v>
      </c>
      <c r="D178" s="13">
        <v>79.777848692375613</v>
      </c>
      <c r="F178" s="12">
        <f t="shared" si="4"/>
        <v>44373</v>
      </c>
      <c r="G178" s="13">
        <f t="shared" si="5"/>
        <v>78</v>
      </c>
    </row>
    <row r="179" spans="1:7" x14ac:dyDescent="0.35">
      <c r="A179" s="1">
        <v>44374</v>
      </c>
      <c r="B179" s="5">
        <v>78.098321116293278</v>
      </c>
      <c r="D179" s="13">
        <v>78.098321116293278</v>
      </c>
      <c r="F179" s="12">
        <f t="shared" si="4"/>
        <v>44374</v>
      </c>
      <c r="G179" s="13">
        <f t="shared" si="5"/>
        <v>79</v>
      </c>
    </row>
    <row r="180" spans="1:7" x14ac:dyDescent="0.35">
      <c r="A180" s="1">
        <v>44375</v>
      </c>
      <c r="B180" s="5">
        <v>77.257813987492028</v>
      </c>
      <c r="D180" s="13">
        <v>77.257813987492028</v>
      </c>
      <c r="F180" s="12">
        <f t="shared" si="4"/>
        <v>44375</v>
      </c>
      <c r="G180" s="13">
        <f t="shared" si="5"/>
        <v>79</v>
      </c>
    </row>
    <row r="181" spans="1:7" x14ac:dyDescent="0.35">
      <c r="A181" s="1">
        <v>44376</v>
      </c>
      <c r="B181" s="5">
        <v>78.203790404434542</v>
      </c>
      <c r="D181" s="13">
        <v>78.203790404434542</v>
      </c>
      <c r="F181" s="12">
        <f t="shared" si="4"/>
        <v>44376</v>
      </c>
      <c r="G181" s="13">
        <f t="shared" si="5"/>
        <v>78</v>
      </c>
    </row>
    <row r="182" spans="1:7" x14ac:dyDescent="0.35">
      <c r="A182" s="1">
        <v>44377</v>
      </c>
      <c r="B182" s="5">
        <v>76.601179052521758</v>
      </c>
      <c r="D182" s="13">
        <v>76.601179052521758</v>
      </c>
      <c r="F182" s="12">
        <f t="shared" si="4"/>
        <v>44377</v>
      </c>
      <c r="G182" s="13">
        <f t="shared" si="5"/>
        <v>78</v>
      </c>
    </row>
    <row r="183" spans="1:7" x14ac:dyDescent="0.35">
      <c r="A183" s="1">
        <v>44378</v>
      </c>
      <c r="B183" s="5">
        <v>76.781725108471591</v>
      </c>
      <c r="D183" s="13">
        <v>76.781725108471591</v>
      </c>
      <c r="F183" s="12">
        <f t="shared" si="4"/>
        <v>44378</v>
      </c>
      <c r="G183" s="13">
        <f t="shared" si="5"/>
        <v>77</v>
      </c>
    </row>
    <row r="184" spans="1:7" x14ac:dyDescent="0.35">
      <c r="A184" s="1">
        <v>44379</v>
      </c>
      <c r="B184" s="5">
        <v>76.236716384451952</v>
      </c>
      <c r="D184" s="13">
        <v>76.236716384451952</v>
      </c>
      <c r="F184" s="12">
        <f t="shared" si="4"/>
        <v>44379</v>
      </c>
      <c r="G184" s="13">
        <f t="shared" si="5"/>
        <v>77</v>
      </c>
    </row>
    <row r="185" spans="1:7" x14ac:dyDescent="0.35">
      <c r="A185" s="1">
        <v>44380</v>
      </c>
      <c r="B185" s="5">
        <v>74.941864612246988</v>
      </c>
      <c r="D185" s="13">
        <v>74.941864612246988</v>
      </c>
      <c r="F185" s="12">
        <f t="shared" si="4"/>
        <v>44380</v>
      </c>
      <c r="G185" s="13">
        <f t="shared" si="5"/>
        <v>77</v>
      </c>
    </row>
    <row r="186" spans="1:7" x14ac:dyDescent="0.35">
      <c r="A186" s="1">
        <v>44381</v>
      </c>
      <c r="B186" s="5">
        <v>75.217646050151487</v>
      </c>
      <c r="D186" s="13">
        <v>75.217646050151487</v>
      </c>
      <c r="F186" s="12">
        <f t="shared" si="4"/>
        <v>44381</v>
      </c>
      <c r="G186" s="13">
        <f t="shared" si="5"/>
        <v>76</v>
      </c>
    </row>
    <row r="187" spans="1:7" x14ac:dyDescent="0.35">
      <c r="A187" s="1">
        <v>44382</v>
      </c>
      <c r="B187" s="5">
        <v>76.653064505030585</v>
      </c>
      <c r="D187" s="13">
        <v>76.653064505030585</v>
      </c>
      <c r="F187" s="12">
        <f t="shared" si="4"/>
        <v>44382</v>
      </c>
      <c r="G187" s="13">
        <f t="shared" si="5"/>
        <v>75</v>
      </c>
    </row>
    <row r="188" spans="1:7" x14ac:dyDescent="0.35">
      <c r="A188" s="1">
        <v>44383</v>
      </c>
      <c r="B188" s="5">
        <v>72.598058928857853</v>
      </c>
      <c r="D188" s="13">
        <v>72.598058928857853</v>
      </c>
      <c r="F188" s="12">
        <f t="shared" si="4"/>
        <v>44383</v>
      </c>
      <c r="G188" s="13">
        <f t="shared" si="5"/>
        <v>76</v>
      </c>
    </row>
    <row r="189" spans="1:7" x14ac:dyDescent="0.35">
      <c r="A189" s="1">
        <v>44384</v>
      </c>
      <c r="B189" s="5">
        <v>74.115540698087273</v>
      </c>
      <c r="D189" s="13">
        <v>74.115540698087273</v>
      </c>
      <c r="F189" s="12">
        <f t="shared" si="4"/>
        <v>44384</v>
      </c>
      <c r="G189" s="13">
        <f t="shared" si="5"/>
        <v>75</v>
      </c>
    </row>
    <row r="190" spans="1:7" x14ac:dyDescent="0.35">
      <c r="A190" s="1">
        <v>44385</v>
      </c>
      <c r="B190" s="5">
        <v>73.801063183910955</v>
      </c>
      <c r="D190" s="13">
        <v>73.801063183910955</v>
      </c>
      <c r="F190" s="12">
        <f t="shared" si="4"/>
        <v>44385</v>
      </c>
      <c r="G190" s="13">
        <f t="shared" si="5"/>
        <v>74</v>
      </c>
    </row>
    <row r="191" spans="1:7" x14ac:dyDescent="0.35">
      <c r="A191" s="1">
        <v>44386</v>
      </c>
      <c r="B191" s="5">
        <v>73.238880413524782</v>
      </c>
      <c r="D191" s="13">
        <v>73.238880413524782</v>
      </c>
      <c r="F191" s="12">
        <f t="shared" si="4"/>
        <v>44386</v>
      </c>
      <c r="G191" s="13">
        <f t="shared" si="5"/>
        <v>74</v>
      </c>
    </row>
    <row r="192" spans="1:7" x14ac:dyDescent="0.35">
      <c r="A192" s="1">
        <v>44387</v>
      </c>
      <c r="B192" s="5">
        <v>71.898506921726593</v>
      </c>
      <c r="D192" s="13">
        <v>71.898506921726593</v>
      </c>
      <c r="F192" s="12">
        <f t="shared" si="4"/>
        <v>44387</v>
      </c>
      <c r="G192" s="13">
        <f t="shared" si="5"/>
        <v>74</v>
      </c>
    </row>
    <row r="193" spans="1:7" x14ac:dyDescent="0.35">
      <c r="A193" s="1">
        <v>44388</v>
      </c>
      <c r="B193" s="5">
        <v>71.040159149654855</v>
      </c>
      <c r="D193" s="13">
        <v>71.040159149654855</v>
      </c>
      <c r="F193" s="12">
        <f t="shared" si="4"/>
        <v>44388</v>
      </c>
      <c r="G193" s="13">
        <f t="shared" si="5"/>
        <v>73</v>
      </c>
    </row>
    <row r="194" spans="1:7" x14ac:dyDescent="0.35">
      <c r="A194" s="1">
        <v>44389</v>
      </c>
      <c r="B194" s="5">
        <v>70.867448180642413</v>
      </c>
      <c r="D194" s="13">
        <v>70.867448180642413</v>
      </c>
      <c r="F194" s="12">
        <f t="shared" ref="F194:F257" si="6">A194</f>
        <v>44389</v>
      </c>
      <c r="G194" s="13">
        <f t="shared" si="5"/>
        <v>72</v>
      </c>
    </row>
    <row r="195" spans="1:7" x14ac:dyDescent="0.35">
      <c r="A195" s="1">
        <v>44390</v>
      </c>
      <c r="B195" s="5">
        <v>71.129191576286971</v>
      </c>
      <c r="D195" s="13">
        <v>71.129191576286971</v>
      </c>
      <c r="F195" s="12">
        <f t="shared" si="6"/>
        <v>44390</v>
      </c>
      <c r="G195" s="13">
        <f t="shared" si="5"/>
        <v>71</v>
      </c>
    </row>
    <row r="196" spans="1:7" x14ac:dyDescent="0.35">
      <c r="A196" s="1">
        <v>44391</v>
      </c>
      <c r="B196" s="5">
        <v>70.050000689619949</v>
      </c>
      <c r="D196" s="13">
        <v>70.050000689619949</v>
      </c>
      <c r="F196" s="12">
        <f t="shared" si="6"/>
        <v>44391</v>
      </c>
      <c r="G196" s="13">
        <f t="shared" si="5"/>
        <v>71</v>
      </c>
    </row>
    <row r="197" spans="1:7" x14ac:dyDescent="0.35">
      <c r="A197" s="1">
        <v>44392</v>
      </c>
      <c r="B197" s="5">
        <v>69.60572653132688</v>
      </c>
      <c r="D197" s="13">
        <v>69.60572653132688</v>
      </c>
      <c r="F197" s="12">
        <f t="shared" si="6"/>
        <v>44392</v>
      </c>
      <c r="G197" s="13">
        <f t="shared" si="5"/>
        <v>71</v>
      </c>
    </row>
    <row r="198" spans="1:7" x14ac:dyDescent="0.35">
      <c r="A198" s="1">
        <v>44393</v>
      </c>
      <c r="B198" s="5">
        <v>69.06172813356757</v>
      </c>
      <c r="D198" s="13">
        <v>69.06172813356757</v>
      </c>
      <c r="F198" s="12">
        <f t="shared" si="6"/>
        <v>44393</v>
      </c>
      <c r="G198" s="13">
        <f t="shared" ref="G198:G261" si="7">ROUND(AVERAGE(D195:D197),0)</f>
        <v>70</v>
      </c>
    </row>
    <row r="199" spans="1:7" x14ac:dyDescent="0.35">
      <c r="A199" s="1">
        <v>44394</v>
      </c>
      <c r="B199" s="5">
        <v>68.946411259958893</v>
      </c>
      <c r="D199" s="13">
        <v>68.946411259958893</v>
      </c>
      <c r="F199" s="12">
        <f t="shared" si="6"/>
        <v>44394</v>
      </c>
      <c r="G199" s="13">
        <f t="shared" si="7"/>
        <v>70</v>
      </c>
    </row>
    <row r="200" spans="1:7" x14ac:dyDescent="0.35">
      <c r="A200" s="1">
        <v>44395</v>
      </c>
      <c r="B200" s="5">
        <v>68.159065656967314</v>
      </c>
      <c r="C200" s="5">
        <v>68.159065656967314</v>
      </c>
      <c r="D200" s="13">
        <v>68.159065656967314</v>
      </c>
      <c r="F200" s="12">
        <f t="shared" si="6"/>
        <v>44395</v>
      </c>
      <c r="G200" s="13">
        <f t="shared" si="7"/>
        <v>69</v>
      </c>
    </row>
    <row r="201" spans="1:7" x14ac:dyDescent="0.35">
      <c r="A201" s="1">
        <v>44396</v>
      </c>
      <c r="B201" s="5">
        <v>67.739951640142394</v>
      </c>
      <c r="C201" s="5">
        <v>67.739951640142394</v>
      </c>
      <c r="D201" s="13">
        <v>67.739951640142394</v>
      </c>
      <c r="F201" s="12">
        <f t="shared" si="6"/>
        <v>44396</v>
      </c>
      <c r="G201" s="13">
        <f t="shared" si="7"/>
        <v>69</v>
      </c>
    </row>
    <row r="202" spans="1:7" x14ac:dyDescent="0.35">
      <c r="A202" s="1">
        <v>44397</v>
      </c>
      <c r="B202" s="5">
        <v>64.327021256387198</v>
      </c>
      <c r="C202" s="5">
        <v>64.327021256387198</v>
      </c>
      <c r="D202" s="13">
        <v>64.327021256387198</v>
      </c>
      <c r="F202" s="12">
        <f t="shared" si="6"/>
        <v>44397</v>
      </c>
      <c r="G202" s="13">
        <f t="shared" si="7"/>
        <v>68</v>
      </c>
    </row>
    <row r="203" spans="1:7" x14ac:dyDescent="0.35">
      <c r="A203" s="1">
        <v>44398</v>
      </c>
      <c r="B203" s="9"/>
      <c r="C203" s="8">
        <f>0.33*C200+0.33*C201+0.33*C202</f>
        <v>66.074592722653989</v>
      </c>
      <c r="D203" s="13">
        <v>66.074592722653989</v>
      </c>
      <c r="F203" s="12">
        <f t="shared" si="6"/>
        <v>44398</v>
      </c>
      <c r="G203" s="13">
        <f t="shared" si="7"/>
        <v>67</v>
      </c>
    </row>
    <row r="204" spans="1:7" x14ac:dyDescent="0.35">
      <c r="A204" s="1">
        <v>44399</v>
      </c>
      <c r="B204" s="9"/>
      <c r="C204" s="8">
        <f>0.33*C201+0.33*C202+0.33*C203</f>
        <v>65.386716654330584</v>
      </c>
      <c r="D204" s="13">
        <v>65.386716654330584</v>
      </c>
      <c r="F204" s="12">
        <f t="shared" si="6"/>
        <v>44399</v>
      </c>
      <c r="G204" s="13">
        <f t="shared" si="7"/>
        <v>66</v>
      </c>
    </row>
    <row r="205" spans="1:7" x14ac:dyDescent="0.35">
      <c r="A205" s="1">
        <v>44400</v>
      </c>
      <c r="B205" s="9"/>
      <c r="C205" s="8">
        <f>0.33*C202+0.33*C203+0.33*C204</f>
        <v>64.610149109012681</v>
      </c>
      <c r="D205" s="13">
        <v>64.610149109012681</v>
      </c>
      <c r="F205" s="12">
        <f t="shared" si="6"/>
        <v>44400</v>
      </c>
      <c r="G205" s="13">
        <f>ROUND(AVERAGE(D202:D204),0)</f>
        <v>65</v>
      </c>
    </row>
    <row r="206" spans="1:7" x14ac:dyDescent="0.35">
      <c r="A206" s="1">
        <v>44401</v>
      </c>
      <c r="B206" s="9"/>
      <c r="C206" s="8">
        <f>0.33*C203+0.33*C204+0.33*C205</f>
        <v>64.703581300379099</v>
      </c>
      <c r="D206" s="13">
        <v>64.703581300379099</v>
      </c>
      <c r="F206" s="12">
        <f t="shared" si="6"/>
        <v>44401</v>
      </c>
      <c r="G206" s="13">
        <f t="shared" si="7"/>
        <v>65</v>
      </c>
    </row>
    <row r="207" spans="1:7" x14ac:dyDescent="0.35">
      <c r="A207" s="1">
        <v>44402</v>
      </c>
      <c r="B207" s="9"/>
      <c r="C207" s="8">
        <f>0.45*C205+0.45*C206+0.1*C208</f>
        <v>64.117533045718801</v>
      </c>
      <c r="D207" s="13">
        <v>64.117533045718801</v>
      </c>
      <c r="F207" s="12">
        <f t="shared" si="6"/>
        <v>44402</v>
      </c>
      <c r="G207" s="13">
        <f t="shared" si="7"/>
        <v>65</v>
      </c>
    </row>
    <row r="208" spans="1:7" x14ac:dyDescent="0.35">
      <c r="A208" s="1">
        <v>44403</v>
      </c>
      <c r="B208" s="5">
        <v>59.26354361492497</v>
      </c>
      <c r="C208" s="5">
        <v>59.26354361492497</v>
      </c>
      <c r="D208" s="22">
        <v>59.26354361492497</v>
      </c>
      <c r="E208" s="22"/>
      <c r="F208" s="12">
        <f t="shared" si="6"/>
        <v>44403</v>
      </c>
      <c r="G208" s="13">
        <f t="shared" si="7"/>
        <v>64</v>
      </c>
    </row>
    <row r="209" spans="1:7" x14ac:dyDescent="0.35">
      <c r="A209" s="1">
        <v>44404</v>
      </c>
      <c r="B209" s="5">
        <v>60.600697268123582</v>
      </c>
      <c r="C209" s="5"/>
      <c r="D209" s="13">
        <v>60.600697268123582</v>
      </c>
      <c r="F209" s="12">
        <f t="shared" si="6"/>
        <v>44404</v>
      </c>
      <c r="G209" s="13">
        <f t="shared" si="7"/>
        <v>63</v>
      </c>
    </row>
    <row r="210" spans="1:7" x14ac:dyDescent="0.35">
      <c r="A210" s="1">
        <v>44405</v>
      </c>
      <c r="B210" s="5">
        <v>59.447413417875033</v>
      </c>
      <c r="D210" s="13">
        <v>59.447413417875033</v>
      </c>
      <c r="F210" s="12">
        <f t="shared" si="6"/>
        <v>44405</v>
      </c>
      <c r="G210" s="13">
        <f t="shared" si="7"/>
        <v>61</v>
      </c>
    </row>
    <row r="211" spans="1:7" x14ac:dyDescent="0.35">
      <c r="A211" s="1">
        <v>44406</v>
      </c>
      <c r="B211" s="5">
        <v>58.015635996922988</v>
      </c>
      <c r="D211" s="13">
        <v>58.015635996922988</v>
      </c>
      <c r="F211" s="12">
        <f t="shared" si="6"/>
        <v>44406</v>
      </c>
      <c r="G211" s="13">
        <f t="shared" si="7"/>
        <v>60</v>
      </c>
    </row>
    <row r="212" spans="1:7" x14ac:dyDescent="0.35">
      <c r="A212" s="1">
        <v>44407</v>
      </c>
      <c r="B212" s="5">
        <v>57.434095082195867</v>
      </c>
      <c r="D212" s="13">
        <v>57.434095082195867</v>
      </c>
      <c r="F212" s="12">
        <f t="shared" si="6"/>
        <v>44407</v>
      </c>
      <c r="G212" s="13">
        <f t="shared" si="7"/>
        <v>59</v>
      </c>
    </row>
    <row r="213" spans="1:7" x14ac:dyDescent="0.35">
      <c r="A213" s="1">
        <v>44408</v>
      </c>
      <c r="B213" s="5">
        <v>55.909413985035698</v>
      </c>
      <c r="D213" s="13">
        <v>55.909413985035698</v>
      </c>
      <c r="F213" s="12">
        <f t="shared" si="6"/>
        <v>44408</v>
      </c>
      <c r="G213" s="13">
        <f t="shared" si="7"/>
        <v>58</v>
      </c>
    </row>
    <row r="214" spans="1:7" x14ac:dyDescent="0.35">
      <c r="A214" s="1">
        <v>44409</v>
      </c>
      <c r="B214" s="5">
        <v>55.327005076097009</v>
      </c>
      <c r="D214" s="13">
        <v>55.327005076097009</v>
      </c>
      <c r="F214" s="12">
        <f t="shared" si="6"/>
        <v>44409</v>
      </c>
      <c r="G214" s="13">
        <f t="shared" si="7"/>
        <v>57</v>
      </c>
    </row>
    <row r="215" spans="1:7" x14ac:dyDescent="0.35">
      <c r="A215" s="1">
        <v>44410</v>
      </c>
      <c r="B215" s="5">
        <v>53.392561861237851</v>
      </c>
      <c r="D215" s="13">
        <v>53.392561861237851</v>
      </c>
      <c r="F215" s="12">
        <f t="shared" si="6"/>
        <v>44410</v>
      </c>
      <c r="G215" s="13">
        <f t="shared" si="7"/>
        <v>56</v>
      </c>
    </row>
    <row r="216" spans="1:7" x14ac:dyDescent="0.35">
      <c r="A216" s="1">
        <v>44411</v>
      </c>
      <c r="B216" s="5">
        <v>54.712311361406854</v>
      </c>
      <c r="D216" s="13">
        <v>54.712311361406854</v>
      </c>
      <c r="F216" s="12">
        <f t="shared" si="6"/>
        <v>44411</v>
      </c>
      <c r="G216" s="13">
        <f t="shared" si="7"/>
        <v>55</v>
      </c>
    </row>
    <row r="217" spans="1:7" x14ac:dyDescent="0.35">
      <c r="A217" s="1">
        <v>44412</v>
      </c>
      <c r="B217" s="5">
        <v>52.010454048771791</v>
      </c>
      <c r="D217" s="13">
        <v>52.010454048771791</v>
      </c>
      <c r="F217" s="12">
        <f t="shared" si="6"/>
        <v>44412</v>
      </c>
      <c r="G217" s="13">
        <f t="shared" si="7"/>
        <v>54</v>
      </c>
    </row>
    <row r="218" spans="1:7" x14ac:dyDescent="0.35">
      <c r="A218" s="1">
        <v>44413</v>
      </c>
      <c r="B218" s="5">
        <v>51.088312532721538</v>
      </c>
      <c r="D218" s="13">
        <v>51.088312532721538</v>
      </c>
      <c r="F218" s="12">
        <f t="shared" si="6"/>
        <v>44413</v>
      </c>
      <c r="G218" s="13">
        <f t="shared" si="7"/>
        <v>53</v>
      </c>
    </row>
    <row r="219" spans="1:7" x14ac:dyDescent="0.35">
      <c r="A219" s="1">
        <v>44414</v>
      </c>
      <c r="B219" s="5">
        <v>49.380614955855201</v>
      </c>
      <c r="D219" s="13">
        <v>49.380614955855201</v>
      </c>
      <c r="F219" s="12">
        <f t="shared" si="6"/>
        <v>44414</v>
      </c>
      <c r="G219" s="13">
        <f t="shared" si="7"/>
        <v>53</v>
      </c>
    </row>
    <row r="220" spans="1:7" x14ac:dyDescent="0.35">
      <c r="A220" s="1">
        <v>44415</v>
      </c>
      <c r="B220" s="5">
        <v>50.292329601173428</v>
      </c>
      <c r="D220" s="13">
        <v>50.292329601173428</v>
      </c>
      <c r="F220" s="12">
        <f t="shared" si="6"/>
        <v>44415</v>
      </c>
      <c r="G220" s="13">
        <f t="shared" si="7"/>
        <v>51</v>
      </c>
    </row>
    <row r="221" spans="1:7" x14ac:dyDescent="0.35">
      <c r="A221" s="1">
        <v>44416</v>
      </c>
      <c r="B221" s="5">
        <v>49.108605229633937</v>
      </c>
      <c r="D221" s="13">
        <v>49.108605229633937</v>
      </c>
      <c r="F221" s="12">
        <f t="shared" si="6"/>
        <v>44416</v>
      </c>
      <c r="G221" s="13">
        <f t="shared" si="7"/>
        <v>50</v>
      </c>
    </row>
    <row r="222" spans="1:7" x14ac:dyDescent="0.35">
      <c r="A222" s="1">
        <v>44417</v>
      </c>
      <c r="B222" s="5">
        <v>47.692687393846981</v>
      </c>
      <c r="D222" s="13">
        <v>47.692687393846981</v>
      </c>
      <c r="F222" s="12">
        <f t="shared" si="6"/>
        <v>44417</v>
      </c>
      <c r="G222" s="13">
        <f t="shared" si="7"/>
        <v>50</v>
      </c>
    </row>
    <row r="223" spans="1:7" x14ac:dyDescent="0.35">
      <c r="A223" s="1">
        <v>44418</v>
      </c>
      <c r="B223" s="5">
        <v>46.191950950886387</v>
      </c>
      <c r="D223" s="13">
        <v>46.191950950886387</v>
      </c>
      <c r="F223" s="12">
        <f t="shared" si="6"/>
        <v>44418</v>
      </c>
      <c r="G223" s="13">
        <f t="shared" si="7"/>
        <v>49</v>
      </c>
    </row>
    <row r="224" spans="1:7" x14ac:dyDescent="0.35">
      <c r="A224" s="1">
        <v>44419</v>
      </c>
      <c r="B224" s="5">
        <v>43.108827917666282</v>
      </c>
      <c r="D224" s="13">
        <v>43.108827917666282</v>
      </c>
      <c r="F224" s="12">
        <f t="shared" si="6"/>
        <v>44419</v>
      </c>
      <c r="G224" s="13">
        <f t="shared" si="7"/>
        <v>48</v>
      </c>
    </row>
    <row r="225" spans="1:7" x14ac:dyDescent="0.35">
      <c r="A225" s="1">
        <v>44420</v>
      </c>
      <c r="B225" s="5">
        <v>44.47174316960966</v>
      </c>
      <c r="D225" s="13">
        <v>44.47174316960966</v>
      </c>
      <c r="F225" s="12">
        <f t="shared" si="6"/>
        <v>44420</v>
      </c>
      <c r="G225" s="13">
        <f t="shared" si="7"/>
        <v>46</v>
      </c>
    </row>
    <row r="226" spans="1:7" x14ac:dyDescent="0.35">
      <c r="A226" s="1">
        <v>44421</v>
      </c>
      <c r="B226" s="5">
        <v>42.06045082717602</v>
      </c>
      <c r="D226" s="13">
        <v>42.06045082717602</v>
      </c>
      <c r="F226" s="12">
        <f t="shared" si="6"/>
        <v>44421</v>
      </c>
      <c r="G226" s="13">
        <f t="shared" si="7"/>
        <v>45</v>
      </c>
    </row>
    <row r="227" spans="1:7" x14ac:dyDescent="0.35">
      <c r="A227" s="1">
        <v>44422</v>
      </c>
      <c r="B227" s="5">
        <v>42.383352661750834</v>
      </c>
      <c r="D227" s="13">
        <v>42.383352661750834</v>
      </c>
      <c r="F227" s="12">
        <f t="shared" si="6"/>
        <v>44422</v>
      </c>
      <c r="G227" s="13">
        <f t="shared" si="7"/>
        <v>43</v>
      </c>
    </row>
    <row r="228" spans="1:7" x14ac:dyDescent="0.35">
      <c r="A228" s="1">
        <v>44423</v>
      </c>
      <c r="B228" s="5">
        <v>40.880627321291804</v>
      </c>
      <c r="D228" s="13">
        <v>40.880627321291804</v>
      </c>
      <c r="F228" s="12">
        <f t="shared" si="6"/>
        <v>44423</v>
      </c>
      <c r="G228" s="13">
        <f t="shared" si="7"/>
        <v>43</v>
      </c>
    </row>
    <row r="229" spans="1:7" x14ac:dyDescent="0.35">
      <c r="A229" s="1">
        <v>44424</v>
      </c>
      <c r="B229" s="5">
        <v>40.00233842302756</v>
      </c>
      <c r="D229" s="13">
        <v>40.00233842302756</v>
      </c>
      <c r="F229" s="12">
        <f t="shared" si="6"/>
        <v>44424</v>
      </c>
      <c r="G229" s="13">
        <f t="shared" si="7"/>
        <v>42</v>
      </c>
    </row>
    <row r="230" spans="1:7" x14ac:dyDescent="0.35">
      <c r="A230" s="1">
        <v>44425</v>
      </c>
      <c r="B230" s="5">
        <v>38.661337925884787</v>
      </c>
      <c r="D230" s="13">
        <v>38.661337925884787</v>
      </c>
      <c r="F230" s="12">
        <f t="shared" si="6"/>
        <v>44425</v>
      </c>
      <c r="G230" s="13">
        <f t="shared" si="7"/>
        <v>41</v>
      </c>
    </row>
    <row r="231" spans="1:7" x14ac:dyDescent="0.35">
      <c r="A231" s="1">
        <v>44426</v>
      </c>
      <c r="B231" s="5">
        <v>37.918337760270767</v>
      </c>
      <c r="D231" s="13">
        <v>37.918337760270767</v>
      </c>
      <c r="F231" s="12">
        <f t="shared" si="6"/>
        <v>44426</v>
      </c>
      <c r="G231" s="13">
        <f t="shared" si="7"/>
        <v>40</v>
      </c>
    </row>
    <row r="232" spans="1:7" x14ac:dyDescent="0.35">
      <c r="A232" s="1">
        <v>44427</v>
      </c>
      <c r="B232" s="5">
        <v>37.277230947987093</v>
      </c>
      <c r="D232" s="13">
        <v>37.277230947987093</v>
      </c>
      <c r="F232" s="12">
        <f t="shared" si="6"/>
        <v>44427</v>
      </c>
      <c r="G232" s="13">
        <f t="shared" si="7"/>
        <v>39</v>
      </c>
    </row>
    <row r="233" spans="1:7" x14ac:dyDescent="0.35">
      <c r="A233" s="1">
        <v>44428</v>
      </c>
      <c r="B233" s="5">
        <v>35.085082777178243</v>
      </c>
      <c r="D233" s="13">
        <v>35.085082777178243</v>
      </c>
      <c r="F233" s="12">
        <f t="shared" si="6"/>
        <v>44428</v>
      </c>
      <c r="G233" s="13">
        <f t="shared" si="7"/>
        <v>38</v>
      </c>
    </row>
    <row r="234" spans="1:7" x14ac:dyDescent="0.35">
      <c r="A234" s="1">
        <v>44429</v>
      </c>
      <c r="B234" s="5">
        <v>35.141907343944425</v>
      </c>
      <c r="D234" s="13">
        <v>35.141907343944425</v>
      </c>
      <c r="F234" s="12">
        <f t="shared" si="6"/>
        <v>44429</v>
      </c>
      <c r="G234" s="13">
        <f t="shared" si="7"/>
        <v>37</v>
      </c>
    </row>
    <row r="235" spans="1:7" x14ac:dyDescent="0.35">
      <c r="A235" s="1">
        <v>44430</v>
      </c>
      <c r="B235" s="5">
        <v>34.685504791549889</v>
      </c>
      <c r="D235" s="13">
        <v>34.685504791549889</v>
      </c>
      <c r="F235" s="12">
        <f t="shared" si="6"/>
        <v>44430</v>
      </c>
      <c r="G235" s="13">
        <f t="shared" si="7"/>
        <v>36</v>
      </c>
    </row>
    <row r="236" spans="1:7" x14ac:dyDescent="0.35">
      <c r="A236" s="1">
        <v>44431</v>
      </c>
      <c r="B236" s="5">
        <v>34.670522915196315</v>
      </c>
      <c r="D236" s="13">
        <v>34.670522915196315</v>
      </c>
      <c r="F236" s="12">
        <f t="shared" si="6"/>
        <v>44431</v>
      </c>
      <c r="G236" s="13">
        <f t="shared" si="7"/>
        <v>35</v>
      </c>
    </row>
    <row r="237" spans="1:7" x14ac:dyDescent="0.35">
      <c r="A237" s="1">
        <v>44432</v>
      </c>
      <c r="B237" s="5">
        <v>33.112870009261677</v>
      </c>
      <c r="D237" s="13">
        <v>33.112870009261677</v>
      </c>
      <c r="F237" s="12">
        <f t="shared" si="6"/>
        <v>44432</v>
      </c>
      <c r="G237" s="13">
        <f t="shared" si="7"/>
        <v>35</v>
      </c>
    </row>
    <row r="238" spans="1:7" x14ac:dyDescent="0.35">
      <c r="A238" s="1">
        <v>44433</v>
      </c>
      <c r="B238" s="5">
        <v>32.422631728738374</v>
      </c>
      <c r="D238" s="13">
        <v>32.422631728738374</v>
      </c>
      <c r="F238" s="12">
        <f t="shared" si="6"/>
        <v>44433</v>
      </c>
      <c r="G238" s="13">
        <f t="shared" si="7"/>
        <v>34</v>
      </c>
    </row>
    <row r="239" spans="1:7" x14ac:dyDescent="0.35">
      <c r="A239" s="1">
        <v>44434</v>
      </c>
      <c r="B239" s="5">
        <v>29.831110359916355</v>
      </c>
      <c r="D239" s="13">
        <v>29.831110359916355</v>
      </c>
      <c r="F239" s="12">
        <f t="shared" si="6"/>
        <v>44434</v>
      </c>
      <c r="G239" s="13">
        <f t="shared" si="7"/>
        <v>33</v>
      </c>
    </row>
    <row r="240" spans="1:7" x14ac:dyDescent="0.35">
      <c r="A240" s="1">
        <v>44435</v>
      </c>
      <c r="B240" s="5">
        <v>31.976731726442978</v>
      </c>
      <c r="D240" s="13">
        <v>31.976731726442978</v>
      </c>
      <c r="F240" s="12">
        <f t="shared" si="6"/>
        <v>44435</v>
      </c>
      <c r="G240" s="13">
        <f t="shared" si="7"/>
        <v>32</v>
      </c>
    </row>
    <row r="241" spans="1:7" x14ac:dyDescent="0.35">
      <c r="A241" s="1">
        <v>44436</v>
      </c>
      <c r="B241" s="5">
        <v>29.876394439875053</v>
      </c>
      <c r="D241" s="13">
        <v>29.876394439875053</v>
      </c>
      <c r="F241" s="12">
        <f t="shared" si="6"/>
        <v>44436</v>
      </c>
      <c r="G241" s="13">
        <f t="shared" si="7"/>
        <v>31</v>
      </c>
    </row>
    <row r="242" spans="1:7" x14ac:dyDescent="0.35">
      <c r="A242" s="1">
        <v>44437</v>
      </c>
      <c r="B242" s="5">
        <v>28.572627783723753</v>
      </c>
      <c r="D242" s="13">
        <v>28.572627783723753</v>
      </c>
      <c r="F242" s="12">
        <f t="shared" si="6"/>
        <v>44437</v>
      </c>
      <c r="G242" s="13">
        <f t="shared" si="7"/>
        <v>31</v>
      </c>
    </row>
    <row r="243" spans="1:7" x14ac:dyDescent="0.35">
      <c r="A243" s="1">
        <v>44438</v>
      </c>
      <c r="B243" s="5">
        <v>27.297716821536518</v>
      </c>
      <c r="D243" s="13">
        <v>27.297716821536518</v>
      </c>
      <c r="F243" s="12">
        <f t="shared" si="6"/>
        <v>44438</v>
      </c>
      <c r="G243" s="13">
        <f t="shared" si="7"/>
        <v>30</v>
      </c>
    </row>
    <row r="244" spans="1:7" x14ac:dyDescent="0.35">
      <c r="A244" s="1">
        <v>44439</v>
      </c>
      <c r="B244" s="5">
        <v>26.676264263178719</v>
      </c>
      <c r="D244" s="13">
        <v>26.676264263178719</v>
      </c>
      <c r="F244" s="12">
        <f t="shared" si="6"/>
        <v>44439</v>
      </c>
      <c r="G244" s="13">
        <f t="shared" si="7"/>
        <v>29</v>
      </c>
    </row>
    <row r="245" spans="1:7" x14ac:dyDescent="0.35">
      <c r="A245" s="1">
        <v>44440</v>
      </c>
      <c r="B245" s="5">
        <v>25.524816395276552</v>
      </c>
      <c r="D245" s="13">
        <v>25.524816395276552</v>
      </c>
      <c r="F245" s="12">
        <f t="shared" si="6"/>
        <v>44440</v>
      </c>
      <c r="G245" s="13">
        <f t="shared" si="7"/>
        <v>28</v>
      </c>
    </row>
    <row r="246" spans="1:7" x14ac:dyDescent="0.35">
      <c r="A246" s="1">
        <v>44441</v>
      </c>
      <c r="B246" s="5">
        <v>24.591101260576142</v>
      </c>
      <c r="D246" s="13">
        <v>24.591101260576142</v>
      </c>
      <c r="F246" s="12">
        <f t="shared" si="6"/>
        <v>44441</v>
      </c>
      <c r="G246" s="13">
        <f t="shared" si="7"/>
        <v>26</v>
      </c>
    </row>
    <row r="247" spans="1:7" x14ac:dyDescent="0.35">
      <c r="A247" s="1">
        <v>44442</v>
      </c>
      <c r="B247" s="5">
        <v>24.169927615136547</v>
      </c>
      <c r="D247" s="13">
        <v>24.169927615136547</v>
      </c>
      <c r="F247" s="12">
        <f t="shared" si="6"/>
        <v>44442</v>
      </c>
      <c r="G247" s="13">
        <f t="shared" si="7"/>
        <v>26</v>
      </c>
    </row>
    <row r="248" spans="1:7" x14ac:dyDescent="0.35">
      <c r="A248" s="1">
        <v>44443</v>
      </c>
      <c r="B248" s="5">
        <v>22.792943057443974</v>
      </c>
      <c r="D248" s="13">
        <v>22.792943057443974</v>
      </c>
      <c r="F248" s="12">
        <f t="shared" si="6"/>
        <v>44443</v>
      </c>
      <c r="G248" s="13">
        <f t="shared" si="7"/>
        <v>25</v>
      </c>
    </row>
    <row r="249" spans="1:7" x14ac:dyDescent="0.35">
      <c r="A249" s="1">
        <v>44444</v>
      </c>
      <c r="B249" s="5">
        <v>23.664836164814208</v>
      </c>
      <c r="D249" s="13">
        <v>23.664836164814208</v>
      </c>
      <c r="F249" s="12">
        <f t="shared" si="6"/>
        <v>44444</v>
      </c>
      <c r="G249" s="13">
        <f t="shared" si="7"/>
        <v>24</v>
      </c>
    </row>
    <row r="250" spans="1:7" x14ac:dyDescent="0.35">
      <c r="A250" s="1">
        <v>44445</v>
      </c>
      <c r="B250" s="5">
        <v>22.112668172722103</v>
      </c>
      <c r="D250" s="13">
        <v>22.112668172722103</v>
      </c>
      <c r="F250" s="12">
        <f t="shared" si="6"/>
        <v>44445</v>
      </c>
      <c r="G250" s="13">
        <f t="shared" si="7"/>
        <v>24</v>
      </c>
    </row>
    <row r="251" spans="1:7" x14ac:dyDescent="0.35">
      <c r="A251" s="1">
        <v>44446</v>
      </c>
      <c r="B251" s="5">
        <v>21.450901498352795</v>
      </c>
      <c r="D251" s="13">
        <v>21.450901498352795</v>
      </c>
      <c r="F251" s="12">
        <f t="shared" si="6"/>
        <v>44446</v>
      </c>
      <c r="G251" s="13">
        <f t="shared" si="7"/>
        <v>23</v>
      </c>
    </row>
    <row r="252" spans="1:7" x14ac:dyDescent="0.35">
      <c r="A252" s="1">
        <v>44447</v>
      </c>
      <c r="B252" s="5">
        <v>20.739729878797359</v>
      </c>
      <c r="D252" s="13">
        <v>20.739729878797359</v>
      </c>
      <c r="F252" s="12">
        <f t="shared" si="6"/>
        <v>44447</v>
      </c>
      <c r="G252" s="13">
        <f t="shared" si="7"/>
        <v>22</v>
      </c>
    </row>
    <row r="253" spans="1:7" x14ac:dyDescent="0.35">
      <c r="A253" s="1">
        <v>44448</v>
      </c>
      <c r="B253" s="5">
        <v>19.183152918248755</v>
      </c>
      <c r="D253" s="13">
        <v>19.183152918248755</v>
      </c>
      <c r="F253" s="12">
        <f t="shared" si="6"/>
        <v>44448</v>
      </c>
      <c r="G253" s="13">
        <f t="shared" si="7"/>
        <v>21</v>
      </c>
    </row>
    <row r="254" spans="1:7" x14ac:dyDescent="0.35">
      <c r="A254" s="1">
        <v>44449</v>
      </c>
      <c r="B254" s="5">
        <v>19.977204608967249</v>
      </c>
      <c r="D254" s="13">
        <v>19.977204608967249</v>
      </c>
      <c r="F254" s="12">
        <f t="shared" si="6"/>
        <v>44449</v>
      </c>
      <c r="G254" s="13">
        <f t="shared" si="7"/>
        <v>20</v>
      </c>
    </row>
    <row r="255" spans="1:7" x14ac:dyDescent="0.35">
      <c r="A255" s="1">
        <v>44450</v>
      </c>
      <c r="B255" s="5">
        <v>18.768453915749742</v>
      </c>
      <c r="D255" s="13">
        <v>18.768453915749742</v>
      </c>
      <c r="F255" s="12">
        <f t="shared" si="6"/>
        <v>44450</v>
      </c>
      <c r="G255" s="13">
        <f t="shared" si="7"/>
        <v>20</v>
      </c>
    </row>
    <row r="256" spans="1:7" x14ac:dyDescent="0.35">
      <c r="A256" s="1">
        <v>44451</v>
      </c>
      <c r="B256" s="5">
        <v>19.867311781265407</v>
      </c>
      <c r="D256" s="13">
        <v>19.867311781265407</v>
      </c>
      <c r="F256" s="12">
        <f t="shared" si="6"/>
        <v>44451</v>
      </c>
      <c r="G256" s="13">
        <f t="shared" si="7"/>
        <v>19</v>
      </c>
    </row>
    <row r="257" spans="1:7" x14ac:dyDescent="0.35">
      <c r="A257" s="1">
        <v>44452</v>
      </c>
      <c r="B257" s="5">
        <v>18.128965116179607</v>
      </c>
      <c r="D257" s="13">
        <v>18.128965116179607</v>
      </c>
      <c r="F257" s="12">
        <f t="shared" si="6"/>
        <v>44452</v>
      </c>
      <c r="G257" s="13">
        <f t="shared" si="7"/>
        <v>20</v>
      </c>
    </row>
    <row r="258" spans="1:7" x14ac:dyDescent="0.35">
      <c r="A258" s="1">
        <v>44453</v>
      </c>
      <c r="B258" s="5">
        <v>18.457887615321138</v>
      </c>
      <c r="D258" s="13">
        <v>18.457887615321138</v>
      </c>
      <c r="F258" s="12">
        <f t="shared" ref="F258:F321" si="8">A258</f>
        <v>44453</v>
      </c>
      <c r="G258" s="13">
        <f t="shared" si="7"/>
        <v>19</v>
      </c>
    </row>
    <row r="259" spans="1:7" x14ac:dyDescent="0.35">
      <c r="A259" s="1">
        <v>44454</v>
      </c>
      <c r="B259" s="5">
        <v>18.059982803007738</v>
      </c>
      <c r="D259" s="13">
        <v>18.059982803007738</v>
      </c>
      <c r="F259" s="12">
        <f t="shared" si="8"/>
        <v>44454</v>
      </c>
      <c r="G259" s="13">
        <f t="shared" si="7"/>
        <v>19</v>
      </c>
    </row>
    <row r="260" spans="1:7" x14ac:dyDescent="0.35">
      <c r="A260" s="1">
        <v>44455</v>
      </c>
      <c r="B260" s="5">
        <v>15.93665016367018</v>
      </c>
      <c r="D260" s="13">
        <v>15.93665016367018</v>
      </c>
      <c r="F260" s="12">
        <f t="shared" si="8"/>
        <v>44455</v>
      </c>
      <c r="G260" s="13">
        <f t="shared" si="7"/>
        <v>18</v>
      </c>
    </row>
    <row r="261" spans="1:7" x14ac:dyDescent="0.35">
      <c r="A261" s="1">
        <v>44456</v>
      </c>
      <c r="B261" s="5">
        <v>15.868357616157937</v>
      </c>
      <c r="D261" s="13">
        <v>15.868357616157937</v>
      </c>
      <c r="F261" s="12">
        <f t="shared" si="8"/>
        <v>44456</v>
      </c>
      <c r="G261" s="13">
        <f t="shared" si="7"/>
        <v>17</v>
      </c>
    </row>
    <row r="262" spans="1:7" x14ac:dyDescent="0.35">
      <c r="A262" s="1">
        <v>44457</v>
      </c>
      <c r="B262" s="5">
        <v>17.645201047647657</v>
      </c>
      <c r="D262" s="13">
        <v>17.645201047647657</v>
      </c>
      <c r="F262" s="12">
        <f t="shared" si="8"/>
        <v>44457</v>
      </c>
      <c r="G262" s="13">
        <f t="shared" ref="G262:G325" si="9">ROUND(AVERAGE(D259:D261),0)</f>
        <v>17</v>
      </c>
    </row>
    <row r="263" spans="1:7" x14ac:dyDescent="0.35">
      <c r="A263" s="1">
        <v>44458</v>
      </c>
      <c r="B263" s="5">
        <v>15.448760511730995</v>
      </c>
      <c r="D263" s="13">
        <v>15.448760511730995</v>
      </c>
      <c r="F263" s="12">
        <f t="shared" si="8"/>
        <v>44458</v>
      </c>
      <c r="G263" s="13">
        <f t="shared" si="9"/>
        <v>16</v>
      </c>
    </row>
    <row r="264" spans="1:7" x14ac:dyDescent="0.35">
      <c r="A264" s="1">
        <v>44459</v>
      </c>
      <c r="B264" s="5">
        <v>14.956938304598184</v>
      </c>
      <c r="D264" s="13">
        <v>14.956938304598184</v>
      </c>
      <c r="F264" s="12">
        <f t="shared" si="8"/>
        <v>44459</v>
      </c>
      <c r="G264" s="13">
        <f t="shared" si="9"/>
        <v>16</v>
      </c>
    </row>
    <row r="265" spans="1:7" x14ac:dyDescent="0.35">
      <c r="A265" s="1">
        <v>44460</v>
      </c>
      <c r="B265" s="5">
        <v>13.082237274613831</v>
      </c>
      <c r="D265" s="13">
        <v>13.082237274613831</v>
      </c>
      <c r="F265" s="12">
        <f t="shared" si="8"/>
        <v>44460</v>
      </c>
      <c r="G265" s="13">
        <f t="shared" si="9"/>
        <v>16</v>
      </c>
    </row>
    <row r="266" spans="1:7" x14ac:dyDescent="0.35">
      <c r="A266" s="1">
        <v>44461</v>
      </c>
      <c r="B266" s="5">
        <v>13.656921801780742</v>
      </c>
      <c r="D266" s="13">
        <v>13.656921801780742</v>
      </c>
      <c r="F266" s="12">
        <f t="shared" si="8"/>
        <v>44461</v>
      </c>
      <c r="G266" s="13">
        <f t="shared" si="9"/>
        <v>14</v>
      </c>
    </row>
    <row r="267" spans="1:7" x14ac:dyDescent="0.35">
      <c r="A267" s="1">
        <v>44462</v>
      </c>
      <c r="B267" s="5">
        <v>13.892667799917323</v>
      </c>
      <c r="D267" s="13">
        <v>13.892667799917323</v>
      </c>
      <c r="F267" s="12">
        <f t="shared" si="8"/>
        <v>44462</v>
      </c>
      <c r="G267" s="13">
        <f t="shared" si="9"/>
        <v>14</v>
      </c>
    </row>
    <row r="268" spans="1:7" x14ac:dyDescent="0.35">
      <c r="A268" s="1">
        <v>44463</v>
      </c>
      <c r="B268" s="5">
        <v>14.561529242670796</v>
      </c>
      <c r="D268" s="13">
        <v>14.561529242670796</v>
      </c>
      <c r="F268" s="12">
        <f t="shared" si="8"/>
        <v>44463</v>
      </c>
      <c r="G268" s="13">
        <f t="shared" si="9"/>
        <v>14</v>
      </c>
    </row>
    <row r="269" spans="1:7" x14ac:dyDescent="0.35">
      <c r="A269" s="1">
        <v>44464</v>
      </c>
      <c r="B269" s="5">
        <v>14.952843304011553</v>
      </c>
      <c r="D269" s="13">
        <v>14.952843304011553</v>
      </c>
      <c r="F269" s="12">
        <f t="shared" si="8"/>
        <v>44464</v>
      </c>
      <c r="G269" s="13">
        <f t="shared" si="9"/>
        <v>14</v>
      </c>
    </row>
    <row r="270" spans="1:7" x14ac:dyDescent="0.35">
      <c r="A270" s="1">
        <v>44465</v>
      </c>
      <c r="B270" s="5">
        <v>12.752622783430887</v>
      </c>
      <c r="D270" s="13">
        <v>12.752622783430887</v>
      </c>
      <c r="F270" s="12">
        <f t="shared" si="8"/>
        <v>44465</v>
      </c>
      <c r="G270" s="13">
        <f t="shared" si="9"/>
        <v>14</v>
      </c>
    </row>
    <row r="271" spans="1:7" x14ac:dyDescent="0.35">
      <c r="A271" s="1">
        <v>44466</v>
      </c>
      <c r="B271" s="5">
        <v>13.680025428734023</v>
      </c>
      <c r="D271" s="13">
        <v>13.680025428734023</v>
      </c>
      <c r="F271" s="12">
        <f t="shared" si="8"/>
        <v>44466</v>
      </c>
      <c r="G271" s="13">
        <f t="shared" si="9"/>
        <v>14</v>
      </c>
    </row>
    <row r="272" spans="1:7" x14ac:dyDescent="0.35">
      <c r="A272" s="1">
        <v>44467</v>
      </c>
      <c r="B272" s="5">
        <v>12.505426693235764</v>
      </c>
      <c r="D272" s="13">
        <v>12.505426693235764</v>
      </c>
      <c r="F272" s="12">
        <f t="shared" si="8"/>
        <v>44467</v>
      </c>
      <c r="G272" s="13">
        <f t="shared" si="9"/>
        <v>14</v>
      </c>
    </row>
    <row r="273" spans="1:7" x14ac:dyDescent="0.35">
      <c r="A273" s="1">
        <v>44468</v>
      </c>
      <c r="B273" s="5">
        <v>14.948216911129069</v>
      </c>
      <c r="D273" s="13">
        <v>14.948216911129069</v>
      </c>
      <c r="F273" s="12">
        <f t="shared" si="8"/>
        <v>44468</v>
      </c>
      <c r="G273" s="13">
        <f t="shared" si="9"/>
        <v>13</v>
      </c>
    </row>
    <row r="274" spans="1:7" x14ac:dyDescent="0.35">
      <c r="A274" s="1">
        <v>44469</v>
      </c>
      <c r="B274" s="5">
        <v>13.463408404938152</v>
      </c>
      <c r="D274" s="13">
        <v>13.463408404938152</v>
      </c>
      <c r="F274" s="12">
        <f t="shared" si="8"/>
        <v>44469</v>
      </c>
      <c r="G274" s="13">
        <f t="shared" si="9"/>
        <v>14</v>
      </c>
    </row>
    <row r="275" spans="1:7" x14ac:dyDescent="0.35">
      <c r="A275" s="1">
        <v>44470</v>
      </c>
      <c r="B275" s="5">
        <v>14.08330451844914</v>
      </c>
      <c r="D275" s="13">
        <v>14.08330451844914</v>
      </c>
      <c r="F275" s="12">
        <f t="shared" si="8"/>
        <v>44470</v>
      </c>
      <c r="G275" s="13">
        <f t="shared" si="9"/>
        <v>14</v>
      </c>
    </row>
    <row r="276" spans="1:7" x14ac:dyDescent="0.35">
      <c r="A276" s="1">
        <v>44471</v>
      </c>
      <c r="B276" s="5">
        <v>13.084202205298077</v>
      </c>
      <c r="D276" s="13">
        <v>13.084202205298077</v>
      </c>
      <c r="F276" s="12">
        <f t="shared" si="8"/>
        <v>44471</v>
      </c>
      <c r="G276" s="13">
        <f t="shared" si="9"/>
        <v>14</v>
      </c>
    </row>
    <row r="277" spans="1:7" x14ac:dyDescent="0.35">
      <c r="A277" s="1">
        <v>44472</v>
      </c>
      <c r="B277" s="5">
        <v>11.908780304450444</v>
      </c>
      <c r="D277" s="13">
        <v>11.908780304450444</v>
      </c>
      <c r="F277" s="12">
        <f t="shared" si="8"/>
        <v>44472</v>
      </c>
      <c r="G277" s="13">
        <f t="shared" si="9"/>
        <v>14</v>
      </c>
    </row>
    <row r="278" spans="1:7" x14ac:dyDescent="0.35">
      <c r="A278" s="1">
        <v>44473</v>
      </c>
      <c r="B278" s="5">
        <v>15.022053048014753</v>
      </c>
      <c r="D278" s="13">
        <v>15.022053048014753</v>
      </c>
      <c r="F278" s="12">
        <f t="shared" si="8"/>
        <v>44473</v>
      </c>
      <c r="G278" s="13">
        <f t="shared" si="9"/>
        <v>13</v>
      </c>
    </row>
    <row r="279" spans="1:7" x14ac:dyDescent="0.35">
      <c r="A279" s="1">
        <v>44474</v>
      </c>
      <c r="B279" s="5">
        <v>12.933684353589021</v>
      </c>
      <c r="D279" s="13">
        <v>12.933684353589021</v>
      </c>
      <c r="F279" s="12">
        <f t="shared" si="8"/>
        <v>44474</v>
      </c>
      <c r="G279" s="13">
        <f t="shared" si="9"/>
        <v>13</v>
      </c>
    </row>
    <row r="280" spans="1:7" x14ac:dyDescent="0.35">
      <c r="A280" s="1">
        <v>44475</v>
      </c>
      <c r="B280" s="5">
        <v>12.982110380778598</v>
      </c>
      <c r="D280" s="13">
        <v>12.982110380778598</v>
      </c>
      <c r="F280" s="12">
        <f t="shared" si="8"/>
        <v>44475</v>
      </c>
      <c r="G280" s="13">
        <f t="shared" si="9"/>
        <v>13</v>
      </c>
    </row>
    <row r="281" spans="1:7" x14ac:dyDescent="0.35">
      <c r="A281" s="1">
        <v>44476</v>
      </c>
      <c r="B281" s="5">
        <v>13.750251609677429</v>
      </c>
      <c r="D281" s="13">
        <v>13.750251609677429</v>
      </c>
      <c r="F281" s="12">
        <f t="shared" si="8"/>
        <v>44476</v>
      </c>
      <c r="G281" s="13">
        <f t="shared" si="9"/>
        <v>14</v>
      </c>
    </row>
    <row r="282" spans="1:7" x14ac:dyDescent="0.35">
      <c r="A282" s="1">
        <v>44477</v>
      </c>
      <c r="B282" s="5">
        <v>15.145382732303158</v>
      </c>
      <c r="D282" s="13">
        <v>15.145382732303158</v>
      </c>
      <c r="F282" s="12">
        <f t="shared" si="8"/>
        <v>44477</v>
      </c>
      <c r="G282" s="13">
        <f t="shared" si="9"/>
        <v>13</v>
      </c>
    </row>
    <row r="283" spans="1:7" x14ac:dyDescent="0.35">
      <c r="A283" s="1">
        <v>44478</v>
      </c>
      <c r="B283" s="5">
        <v>14.616483755994794</v>
      </c>
      <c r="D283" s="13">
        <v>14.616483755994794</v>
      </c>
      <c r="F283" s="12">
        <f t="shared" si="8"/>
        <v>44478</v>
      </c>
      <c r="G283" s="13">
        <f t="shared" si="9"/>
        <v>14</v>
      </c>
    </row>
    <row r="284" spans="1:7" x14ac:dyDescent="0.35">
      <c r="A284" s="1">
        <v>44479</v>
      </c>
      <c r="B284" s="5">
        <v>14.507167465845242</v>
      </c>
      <c r="D284" s="13">
        <v>14.507167465845242</v>
      </c>
      <c r="F284" s="12">
        <f t="shared" si="8"/>
        <v>44479</v>
      </c>
      <c r="G284" s="13">
        <f t="shared" si="9"/>
        <v>15</v>
      </c>
    </row>
    <row r="285" spans="1:7" x14ac:dyDescent="0.35">
      <c r="A285" s="1">
        <v>44480</v>
      </c>
      <c r="B285" s="5">
        <v>12.919039112044635</v>
      </c>
      <c r="D285" s="13">
        <v>12.919039112044635</v>
      </c>
      <c r="F285" s="12">
        <f t="shared" si="8"/>
        <v>44480</v>
      </c>
      <c r="G285" s="13">
        <f t="shared" si="9"/>
        <v>15</v>
      </c>
    </row>
    <row r="286" spans="1:7" x14ac:dyDescent="0.35">
      <c r="A286" s="1">
        <v>44481</v>
      </c>
      <c r="B286" s="5">
        <v>14.446155964107462</v>
      </c>
      <c r="D286" s="13">
        <v>14.446155964107462</v>
      </c>
      <c r="F286" s="12">
        <f t="shared" si="8"/>
        <v>44481</v>
      </c>
      <c r="G286" s="13">
        <f t="shared" si="9"/>
        <v>14</v>
      </c>
    </row>
    <row r="287" spans="1:7" x14ac:dyDescent="0.35">
      <c r="A287" s="1">
        <v>44482</v>
      </c>
      <c r="B287" s="5">
        <v>16.045940938145911</v>
      </c>
      <c r="D287" s="13">
        <v>16.045940938145911</v>
      </c>
      <c r="F287" s="12">
        <f t="shared" si="8"/>
        <v>44482</v>
      </c>
      <c r="G287" s="13">
        <f t="shared" si="9"/>
        <v>14</v>
      </c>
    </row>
    <row r="288" spans="1:7" x14ac:dyDescent="0.35">
      <c r="A288" s="1">
        <v>44483</v>
      </c>
      <c r="B288" s="5">
        <v>16.62002843633185</v>
      </c>
      <c r="D288" s="13">
        <v>16.62002843633185</v>
      </c>
      <c r="F288" s="12">
        <f t="shared" si="8"/>
        <v>44483</v>
      </c>
      <c r="G288" s="13">
        <f t="shared" si="9"/>
        <v>14</v>
      </c>
    </row>
    <row r="289" spans="1:7" x14ac:dyDescent="0.35">
      <c r="A289" s="1">
        <v>44484</v>
      </c>
      <c r="B289" s="5">
        <v>17.211759924384673</v>
      </c>
      <c r="D289" s="13">
        <v>17.211759924384673</v>
      </c>
      <c r="F289" s="12">
        <f t="shared" si="8"/>
        <v>44484</v>
      </c>
      <c r="G289" s="13">
        <f t="shared" si="9"/>
        <v>16</v>
      </c>
    </row>
    <row r="290" spans="1:7" x14ac:dyDescent="0.35">
      <c r="A290" s="1">
        <v>44485</v>
      </c>
      <c r="B290" s="5">
        <v>17.016812270413109</v>
      </c>
      <c r="D290" s="13">
        <v>17.016812270413109</v>
      </c>
      <c r="F290" s="12">
        <f t="shared" si="8"/>
        <v>44485</v>
      </c>
      <c r="G290" s="13">
        <f t="shared" si="9"/>
        <v>17</v>
      </c>
    </row>
    <row r="291" spans="1:7" x14ac:dyDescent="0.35">
      <c r="A291" s="1">
        <v>44486</v>
      </c>
      <c r="B291" s="5">
        <v>19.209644385042502</v>
      </c>
      <c r="D291" s="13">
        <v>19.209644385042502</v>
      </c>
      <c r="F291" s="12">
        <f t="shared" si="8"/>
        <v>44486</v>
      </c>
      <c r="G291" s="13">
        <f t="shared" si="9"/>
        <v>17</v>
      </c>
    </row>
    <row r="292" spans="1:7" x14ac:dyDescent="0.35">
      <c r="A292" s="1">
        <v>44487</v>
      </c>
      <c r="B292" s="5">
        <v>19.766046279239571</v>
      </c>
      <c r="D292" s="13">
        <v>19.766046279239571</v>
      </c>
      <c r="F292" s="12">
        <f t="shared" si="8"/>
        <v>44487</v>
      </c>
      <c r="G292" s="13">
        <f t="shared" si="9"/>
        <v>18</v>
      </c>
    </row>
    <row r="293" spans="1:7" x14ac:dyDescent="0.35">
      <c r="A293" s="1">
        <v>44488</v>
      </c>
      <c r="B293" s="5">
        <v>17.229590996815215</v>
      </c>
      <c r="D293" s="13">
        <v>17.229590996815215</v>
      </c>
      <c r="F293" s="12">
        <f t="shared" si="8"/>
        <v>44488</v>
      </c>
      <c r="G293" s="13">
        <f t="shared" si="9"/>
        <v>19</v>
      </c>
    </row>
    <row r="294" spans="1:7" x14ac:dyDescent="0.35">
      <c r="A294" s="1">
        <v>44489</v>
      </c>
      <c r="B294" s="5">
        <v>18.265299971968876</v>
      </c>
      <c r="D294" s="13">
        <v>18.265299971968876</v>
      </c>
      <c r="F294" s="12">
        <f t="shared" si="8"/>
        <v>44489</v>
      </c>
      <c r="G294" s="13">
        <f t="shared" si="9"/>
        <v>19</v>
      </c>
    </row>
    <row r="295" spans="1:7" x14ac:dyDescent="0.35">
      <c r="A295" s="1">
        <v>44490</v>
      </c>
      <c r="B295" s="5">
        <v>20.806305970843194</v>
      </c>
      <c r="D295" s="13">
        <v>20.806305970843194</v>
      </c>
      <c r="F295" s="12">
        <f t="shared" si="8"/>
        <v>44490</v>
      </c>
      <c r="G295" s="13">
        <f t="shared" si="9"/>
        <v>18</v>
      </c>
    </row>
    <row r="296" spans="1:7" x14ac:dyDescent="0.35">
      <c r="A296" s="1">
        <v>44491</v>
      </c>
      <c r="B296" s="5">
        <v>17.815859070548761</v>
      </c>
      <c r="D296" s="13">
        <v>17.815859070548761</v>
      </c>
      <c r="F296" s="12">
        <f t="shared" si="8"/>
        <v>44491</v>
      </c>
      <c r="G296" s="13">
        <f t="shared" si="9"/>
        <v>19</v>
      </c>
    </row>
    <row r="297" spans="1:7" x14ac:dyDescent="0.35">
      <c r="A297" s="1">
        <v>44492</v>
      </c>
      <c r="B297" s="5">
        <v>21.271127559041659</v>
      </c>
      <c r="D297" s="13">
        <v>21.271127559041659</v>
      </c>
      <c r="F297" s="12">
        <f t="shared" si="8"/>
        <v>44492</v>
      </c>
      <c r="G297" s="13">
        <f t="shared" si="9"/>
        <v>19</v>
      </c>
    </row>
    <row r="298" spans="1:7" x14ac:dyDescent="0.35">
      <c r="A298" s="1">
        <v>44493</v>
      </c>
      <c r="B298" s="5">
        <v>20.703879782736617</v>
      </c>
      <c r="D298" s="13">
        <v>20.703879782736617</v>
      </c>
      <c r="F298" s="12">
        <f t="shared" si="8"/>
        <v>44493</v>
      </c>
      <c r="G298" s="13">
        <f t="shared" si="9"/>
        <v>20</v>
      </c>
    </row>
    <row r="299" spans="1:7" x14ac:dyDescent="0.35">
      <c r="A299" s="1">
        <v>44494</v>
      </c>
      <c r="B299" s="5">
        <v>24.504646439454287</v>
      </c>
      <c r="D299" s="13">
        <v>24.504646439454287</v>
      </c>
      <c r="F299" s="12">
        <f t="shared" si="8"/>
        <v>44494</v>
      </c>
      <c r="G299" s="13">
        <f t="shared" si="9"/>
        <v>20</v>
      </c>
    </row>
    <row r="300" spans="1:7" x14ac:dyDescent="0.35">
      <c r="A300" s="1">
        <v>44495</v>
      </c>
      <c r="B300" s="5">
        <v>23.881375265002845</v>
      </c>
      <c r="D300" s="13">
        <v>23.881375265002845</v>
      </c>
      <c r="F300" s="12">
        <f t="shared" si="8"/>
        <v>44495</v>
      </c>
      <c r="G300" s="13">
        <f t="shared" si="9"/>
        <v>22</v>
      </c>
    </row>
    <row r="301" spans="1:7" x14ac:dyDescent="0.35">
      <c r="A301" s="1">
        <v>44496</v>
      </c>
      <c r="B301" s="5">
        <v>24.614430163116637</v>
      </c>
      <c r="D301" s="13">
        <v>24.614430163116637</v>
      </c>
      <c r="F301" s="12">
        <f t="shared" si="8"/>
        <v>44496</v>
      </c>
      <c r="G301" s="13">
        <f t="shared" si="9"/>
        <v>23</v>
      </c>
    </row>
    <row r="302" spans="1:7" x14ac:dyDescent="0.35">
      <c r="A302" s="1">
        <v>44497</v>
      </c>
      <c r="B302" s="5">
        <v>23.789968715850108</v>
      </c>
      <c r="D302" s="13">
        <v>23.789968715850108</v>
      </c>
      <c r="F302" s="12">
        <f t="shared" si="8"/>
        <v>44497</v>
      </c>
      <c r="G302" s="13">
        <f t="shared" si="9"/>
        <v>24</v>
      </c>
    </row>
    <row r="303" spans="1:7" x14ac:dyDescent="0.35">
      <c r="A303" s="1">
        <v>44498</v>
      </c>
      <c r="B303" s="5">
        <v>25.545521712556113</v>
      </c>
      <c r="D303" s="13">
        <v>25.545521712556113</v>
      </c>
      <c r="F303" s="12">
        <f t="shared" si="8"/>
        <v>44498</v>
      </c>
      <c r="G303" s="13">
        <f t="shared" si="9"/>
        <v>24</v>
      </c>
    </row>
    <row r="304" spans="1:7" x14ac:dyDescent="0.35">
      <c r="A304" s="1">
        <v>44499</v>
      </c>
      <c r="B304" s="5">
        <v>24.189318619644414</v>
      </c>
      <c r="D304" s="13">
        <v>24.189318619644414</v>
      </c>
      <c r="F304" s="12">
        <f t="shared" si="8"/>
        <v>44499</v>
      </c>
      <c r="G304" s="13">
        <f t="shared" si="9"/>
        <v>25</v>
      </c>
    </row>
    <row r="305" spans="1:7" x14ac:dyDescent="0.35">
      <c r="A305" s="1">
        <v>44500</v>
      </c>
      <c r="B305" s="5">
        <v>28.051884133512374</v>
      </c>
      <c r="D305" s="13">
        <v>28.051884133512374</v>
      </c>
      <c r="F305" s="12">
        <f t="shared" si="8"/>
        <v>44500</v>
      </c>
      <c r="G305" s="13">
        <f t="shared" si="9"/>
        <v>25</v>
      </c>
    </row>
    <row r="306" spans="1:7" x14ac:dyDescent="0.35">
      <c r="A306" s="1">
        <v>44501</v>
      </c>
      <c r="B306" s="5">
        <v>27.922439840147295</v>
      </c>
      <c r="D306" s="13">
        <v>27.922439840147295</v>
      </c>
      <c r="F306" s="12">
        <f t="shared" si="8"/>
        <v>44501</v>
      </c>
      <c r="G306" s="13">
        <f t="shared" si="9"/>
        <v>26</v>
      </c>
    </row>
    <row r="307" spans="1:7" x14ac:dyDescent="0.35">
      <c r="A307" s="1">
        <v>44502</v>
      </c>
      <c r="B307" s="5">
        <v>29.029872400265145</v>
      </c>
      <c r="D307" s="13">
        <v>29.029872400265145</v>
      </c>
      <c r="F307" s="12">
        <f t="shared" si="8"/>
        <v>44502</v>
      </c>
      <c r="G307" s="13">
        <f t="shared" si="9"/>
        <v>27</v>
      </c>
    </row>
    <row r="308" spans="1:7" x14ac:dyDescent="0.35">
      <c r="A308" s="1">
        <v>44503</v>
      </c>
      <c r="B308" s="5">
        <v>28.003864838549116</v>
      </c>
      <c r="D308" s="13">
        <v>28.003864838549116</v>
      </c>
      <c r="F308" s="12">
        <f t="shared" si="8"/>
        <v>44503</v>
      </c>
      <c r="G308" s="13">
        <f t="shared" si="9"/>
        <v>28</v>
      </c>
    </row>
    <row r="309" spans="1:7" x14ac:dyDescent="0.35">
      <c r="A309" s="1">
        <v>44504</v>
      </c>
      <c r="B309" s="5">
        <v>30.503995777025825</v>
      </c>
      <c r="D309" s="13">
        <v>30.503995777025825</v>
      </c>
      <c r="F309" s="12">
        <f t="shared" si="8"/>
        <v>44504</v>
      </c>
      <c r="G309" s="13">
        <f t="shared" si="9"/>
        <v>28</v>
      </c>
    </row>
    <row r="310" spans="1:7" x14ac:dyDescent="0.35">
      <c r="A310" s="1">
        <v>44505</v>
      </c>
      <c r="B310" s="5">
        <v>32.676733029652397</v>
      </c>
      <c r="D310" s="13">
        <v>32.676733029652397</v>
      </c>
      <c r="F310" s="12">
        <f t="shared" si="8"/>
        <v>44505</v>
      </c>
      <c r="G310" s="13">
        <f t="shared" si="9"/>
        <v>29</v>
      </c>
    </row>
    <row r="311" spans="1:7" x14ac:dyDescent="0.35">
      <c r="A311" s="1">
        <v>44506</v>
      </c>
      <c r="B311" s="5">
        <v>32.061822729069277</v>
      </c>
      <c r="D311" s="13">
        <v>32.061822729069277</v>
      </c>
      <c r="F311" s="12">
        <f t="shared" si="8"/>
        <v>44506</v>
      </c>
      <c r="G311" s="13">
        <f t="shared" si="9"/>
        <v>30</v>
      </c>
    </row>
    <row r="312" spans="1:7" x14ac:dyDescent="0.35">
      <c r="A312" s="1">
        <v>44507</v>
      </c>
      <c r="B312" s="5">
        <v>33.707054276642623</v>
      </c>
      <c r="D312" s="13">
        <v>33.707054276642623</v>
      </c>
      <c r="F312" s="12">
        <f t="shared" si="8"/>
        <v>44507</v>
      </c>
      <c r="G312" s="13">
        <f t="shared" si="9"/>
        <v>32</v>
      </c>
    </row>
    <row r="313" spans="1:7" x14ac:dyDescent="0.35">
      <c r="A313" s="1">
        <v>44508</v>
      </c>
      <c r="B313" s="5">
        <v>35.822486305144736</v>
      </c>
      <c r="D313" s="13">
        <v>35.822486305144736</v>
      </c>
      <c r="F313" s="12">
        <f t="shared" si="8"/>
        <v>44508</v>
      </c>
      <c r="G313" s="13">
        <f t="shared" si="9"/>
        <v>33</v>
      </c>
    </row>
    <row r="314" spans="1:7" x14ac:dyDescent="0.35">
      <c r="A314" s="1">
        <v>44509</v>
      </c>
      <c r="B314" s="5">
        <v>33.922092054193975</v>
      </c>
      <c r="D314" s="13">
        <v>33.922092054193975</v>
      </c>
      <c r="F314" s="12">
        <f t="shared" si="8"/>
        <v>44509</v>
      </c>
      <c r="G314" s="13">
        <f t="shared" si="9"/>
        <v>34</v>
      </c>
    </row>
    <row r="315" spans="1:7" x14ac:dyDescent="0.35">
      <c r="A315" s="1">
        <v>44510</v>
      </c>
      <c r="B315" s="5">
        <v>35.590395099055705</v>
      </c>
      <c r="D315" s="13">
        <v>35.590395099055705</v>
      </c>
      <c r="F315" s="12">
        <f t="shared" si="8"/>
        <v>44510</v>
      </c>
      <c r="G315" s="13">
        <f t="shared" si="9"/>
        <v>34</v>
      </c>
    </row>
    <row r="316" spans="1:7" x14ac:dyDescent="0.35">
      <c r="A316" s="1">
        <v>44511</v>
      </c>
      <c r="B316" s="5">
        <v>35.854337193922717</v>
      </c>
      <c r="D316" s="13">
        <v>35.854337193922717</v>
      </c>
      <c r="F316" s="12">
        <f t="shared" si="8"/>
        <v>44511</v>
      </c>
      <c r="G316" s="13">
        <f t="shared" si="9"/>
        <v>35</v>
      </c>
    </row>
    <row r="317" spans="1:7" x14ac:dyDescent="0.35">
      <c r="A317" s="1">
        <v>44512</v>
      </c>
      <c r="B317" s="5">
        <v>37.073967154799412</v>
      </c>
      <c r="D317" s="13">
        <v>37.073967154799412</v>
      </c>
      <c r="F317" s="12">
        <f t="shared" si="8"/>
        <v>44512</v>
      </c>
      <c r="G317" s="13">
        <f t="shared" si="9"/>
        <v>35</v>
      </c>
    </row>
    <row r="318" spans="1:7" x14ac:dyDescent="0.35">
      <c r="A318" s="1">
        <v>44513</v>
      </c>
      <c r="B318" s="5">
        <v>39.509428573918264</v>
      </c>
      <c r="D318" s="13">
        <v>39.509428573918264</v>
      </c>
      <c r="F318" s="12">
        <f t="shared" si="8"/>
        <v>44513</v>
      </c>
      <c r="G318" s="13">
        <f t="shared" si="9"/>
        <v>36</v>
      </c>
    </row>
    <row r="319" spans="1:7" x14ac:dyDescent="0.35">
      <c r="A319" s="1">
        <v>44514</v>
      </c>
      <c r="B319" s="5">
        <v>39.8076077717581</v>
      </c>
      <c r="D319" s="13">
        <v>39.8076077717581</v>
      </c>
      <c r="F319" s="12">
        <f t="shared" si="8"/>
        <v>44514</v>
      </c>
      <c r="G319" s="13">
        <f t="shared" si="9"/>
        <v>37</v>
      </c>
    </row>
    <row r="320" spans="1:7" x14ac:dyDescent="0.35">
      <c r="A320" s="1">
        <v>44515</v>
      </c>
      <c r="B320" s="5">
        <v>41.561329407295062</v>
      </c>
      <c r="D320" s="13">
        <v>41.561329407295062</v>
      </c>
      <c r="F320" s="12">
        <f t="shared" si="8"/>
        <v>44515</v>
      </c>
      <c r="G320" s="13">
        <f t="shared" si="9"/>
        <v>39</v>
      </c>
    </row>
    <row r="321" spans="1:7" x14ac:dyDescent="0.35">
      <c r="A321" s="1">
        <v>44516</v>
      </c>
      <c r="B321" s="5">
        <v>40.715405537797551</v>
      </c>
      <c r="D321" s="13">
        <v>40.715405537797551</v>
      </c>
      <c r="F321" s="12">
        <f t="shared" si="8"/>
        <v>44516</v>
      </c>
      <c r="G321" s="13">
        <f t="shared" si="9"/>
        <v>40</v>
      </c>
    </row>
    <row r="322" spans="1:7" x14ac:dyDescent="0.35">
      <c r="A322" s="1">
        <v>44517</v>
      </c>
      <c r="B322" s="5">
        <v>42.569267971686052</v>
      </c>
      <c r="D322" s="13">
        <v>42.569267971686052</v>
      </c>
      <c r="F322" s="12">
        <f t="shared" ref="F322:F385" si="10">A322</f>
        <v>44517</v>
      </c>
      <c r="G322" s="13">
        <f t="shared" si="9"/>
        <v>41</v>
      </c>
    </row>
    <row r="323" spans="1:7" x14ac:dyDescent="0.35">
      <c r="A323" s="1">
        <v>44518</v>
      </c>
      <c r="B323" s="5">
        <v>42.969381154435496</v>
      </c>
      <c r="D323" s="13">
        <v>42.969381154435496</v>
      </c>
      <c r="F323" s="12">
        <f t="shared" si="10"/>
        <v>44518</v>
      </c>
      <c r="G323" s="13">
        <f t="shared" si="9"/>
        <v>42</v>
      </c>
    </row>
    <row r="324" spans="1:7" x14ac:dyDescent="0.35">
      <c r="A324" s="1">
        <v>44519</v>
      </c>
      <c r="B324" s="5">
        <v>45.468338604234809</v>
      </c>
      <c r="D324" s="13">
        <v>45.468338604234809</v>
      </c>
      <c r="F324" s="12">
        <f t="shared" si="10"/>
        <v>44519</v>
      </c>
      <c r="G324" s="13">
        <f t="shared" si="9"/>
        <v>42</v>
      </c>
    </row>
    <row r="325" spans="1:7" x14ac:dyDescent="0.35">
      <c r="A325" s="1">
        <v>44520</v>
      </c>
      <c r="B325" s="5">
        <v>45.858374347810653</v>
      </c>
      <c r="D325" s="13">
        <v>45.858374347810653</v>
      </c>
      <c r="F325" s="12">
        <f t="shared" si="10"/>
        <v>44520</v>
      </c>
      <c r="G325" s="13">
        <f t="shared" si="9"/>
        <v>44</v>
      </c>
    </row>
    <row r="326" spans="1:7" x14ac:dyDescent="0.35">
      <c r="A326" s="1">
        <v>44521</v>
      </c>
      <c r="B326" s="5">
        <v>46.99358206278319</v>
      </c>
      <c r="D326" s="13">
        <v>46.99358206278319</v>
      </c>
      <c r="F326" s="12">
        <f t="shared" si="10"/>
        <v>44521</v>
      </c>
      <c r="G326" s="13">
        <f t="shared" ref="G326:G389" si="11">ROUND(AVERAGE(D323:D325),0)</f>
        <v>45</v>
      </c>
    </row>
    <row r="327" spans="1:7" x14ac:dyDescent="0.35">
      <c r="A327" s="1">
        <v>44522</v>
      </c>
      <c r="B327" s="5">
        <v>47.872568134521345</v>
      </c>
      <c r="D327" s="13">
        <v>47.872568134521345</v>
      </c>
      <c r="F327" s="12">
        <f t="shared" si="10"/>
        <v>44522</v>
      </c>
      <c r="G327" s="13">
        <f t="shared" si="11"/>
        <v>46</v>
      </c>
    </row>
    <row r="328" spans="1:7" x14ac:dyDescent="0.35">
      <c r="A328" s="1">
        <v>44523</v>
      </c>
      <c r="B328" s="5">
        <v>49.68226985311076</v>
      </c>
      <c r="D328" s="13">
        <v>49.68226985311076</v>
      </c>
      <c r="F328" s="12">
        <f t="shared" si="10"/>
        <v>44523</v>
      </c>
      <c r="G328" s="13">
        <f t="shared" si="11"/>
        <v>47</v>
      </c>
    </row>
    <row r="329" spans="1:7" x14ac:dyDescent="0.35">
      <c r="A329" s="1">
        <v>44524</v>
      </c>
      <c r="B329" s="5">
        <v>50.825523957639874</v>
      </c>
      <c r="D329" s="13">
        <v>50.825523957639874</v>
      </c>
      <c r="F329" s="12">
        <f t="shared" si="10"/>
        <v>44524</v>
      </c>
      <c r="G329" s="13">
        <f t="shared" si="11"/>
        <v>48</v>
      </c>
    </row>
    <row r="330" spans="1:7" x14ac:dyDescent="0.35">
      <c r="A330" s="1">
        <v>44525</v>
      </c>
      <c r="B330" s="5">
        <v>50.167668312936392</v>
      </c>
      <c r="D330" s="13">
        <v>50.167668312936392</v>
      </c>
      <c r="F330" s="12">
        <f t="shared" si="10"/>
        <v>44525</v>
      </c>
      <c r="G330" s="13">
        <f t="shared" si="11"/>
        <v>49</v>
      </c>
    </row>
    <row r="331" spans="1:7" x14ac:dyDescent="0.35">
      <c r="A331" s="1">
        <v>44526</v>
      </c>
      <c r="B331" s="5">
        <v>50.617438727951608</v>
      </c>
      <c r="D331" s="13">
        <v>50.617438727951608</v>
      </c>
      <c r="F331" s="12">
        <f t="shared" si="10"/>
        <v>44526</v>
      </c>
      <c r="G331" s="13">
        <f t="shared" si="11"/>
        <v>50</v>
      </c>
    </row>
    <row r="332" spans="1:7" x14ac:dyDescent="0.35">
      <c r="A332" s="1">
        <v>44527</v>
      </c>
      <c r="B332" s="5">
        <v>51.727951831751056</v>
      </c>
      <c r="D332" s="13">
        <v>51.727951831751056</v>
      </c>
      <c r="F332" s="12">
        <f t="shared" si="10"/>
        <v>44527</v>
      </c>
      <c r="G332" s="13">
        <f t="shared" si="11"/>
        <v>51</v>
      </c>
    </row>
    <row r="333" spans="1:7" x14ac:dyDescent="0.35">
      <c r="A333" s="1">
        <v>44528</v>
      </c>
      <c r="B333" s="5">
        <v>53.690331147829355</v>
      </c>
      <c r="D333" s="13">
        <v>53.690331147829355</v>
      </c>
      <c r="F333" s="12">
        <f t="shared" si="10"/>
        <v>44528</v>
      </c>
      <c r="G333" s="13">
        <f t="shared" si="11"/>
        <v>51</v>
      </c>
    </row>
    <row r="334" spans="1:7" x14ac:dyDescent="0.35">
      <c r="A334" s="1">
        <v>44529</v>
      </c>
      <c r="B334" s="5">
        <v>54.37642135146951</v>
      </c>
      <c r="D334" s="13">
        <v>54.37642135146951</v>
      </c>
      <c r="F334" s="12">
        <f t="shared" si="10"/>
        <v>44529</v>
      </c>
      <c r="G334" s="13">
        <f t="shared" si="11"/>
        <v>52</v>
      </c>
    </row>
    <row r="335" spans="1:7" x14ac:dyDescent="0.35">
      <c r="A335" s="1">
        <v>44530</v>
      </c>
      <c r="B335" s="5">
        <v>55.698492841443716</v>
      </c>
      <c r="D335" s="13">
        <v>55.698492841443716</v>
      </c>
      <c r="F335" s="12">
        <f t="shared" si="10"/>
        <v>44530</v>
      </c>
      <c r="G335" s="13">
        <f t="shared" si="11"/>
        <v>53</v>
      </c>
    </row>
    <row r="336" spans="1:7" x14ac:dyDescent="0.35">
      <c r="A336" s="1">
        <v>44531</v>
      </c>
      <c r="B336" s="5">
        <v>54.722626157856169</v>
      </c>
      <c r="D336" s="13">
        <v>54.722626157856169</v>
      </c>
      <c r="F336" s="12">
        <f t="shared" si="10"/>
        <v>44531</v>
      </c>
      <c r="G336" s="13">
        <f t="shared" si="11"/>
        <v>55</v>
      </c>
    </row>
    <row r="337" spans="1:7" x14ac:dyDescent="0.35">
      <c r="A337" s="1">
        <v>44532</v>
      </c>
      <c r="B337" s="5">
        <v>55.855655627775349</v>
      </c>
      <c r="D337" s="13">
        <v>55.855655627775349</v>
      </c>
      <c r="F337" s="12">
        <f t="shared" si="10"/>
        <v>44532</v>
      </c>
      <c r="G337" s="13">
        <f t="shared" si="11"/>
        <v>55</v>
      </c>
    </row>
    <row r="338" spans="1:7" x14ac:dyDescent="0.35">
      <c r="A338" s="1">
        <v>44533</v>
      </c>
      <c r="B338" s="5">
        <v>57.30097531428315</v>
      </c>
      <c r="D338" s="13">
        <v>57.30097531428315</v>
      </c>
      <c r="F338" s="12">
        <f t="shared" si="10"/>
        <v>44533</v>
      </c>
      <c r="G338" s="13">
        <f t="shared" si="11"/>
        <v>55</v>
      </c>
    </row>
    <row r="339" spans="1:7" x14ac:dyDescent="0.35">
      <c r="A339" s="1">
        <v>44534</v>
      </c>
      <c r="B339" s="5">
        <v>59.361434657319641</v>
      </c>
      <c r="D339" s="13">
        <v>59.361434657319641</v>
      </c>
      <c r="F339" s="12">
        <f t="shared" si="10"/>
        <v>44534</v>
      </c>
      <c r="G339" s="13">
        <f t="shared" si="11"/>
        <v>56</v>
      </c>
    </row>
    <row r="340" spans="1:7" x14ac:dyDescent="0.35">
      <c r="A340" s="1">
        <v>44535</v>
      </c>
      <c r="B340" s="5">
        <v>60.245649075619824</v>
      </c>
      <c r="D340" s="13">
        <v>60.245649075619824</v>
      </c>
      <c r="F340" s="12">
        <f t="shared" si="10"/>
        <v>44535</v>
      </c>
      <c r="G340" s="13">
        <f t="shared" si="11"/>
        <v>58</v>
      </c>
    </row>
    <row r="341" spans="1:7" x14ac:dyDescent="0.35">
      <c r="A341" s="1">
        <v>44536</v>
      </c>
      <c r="B341" s="5">
        <v>61.703045273810652</v>
      </c>
      <c r="D341" s="13">
        <v>61.703045273810652</v>
      </c>
      <c r="F341" s="12">
        <f t="shared" si="10"/>
        <v>44536</v>
      </c>
      <c r="G341" s="13">
        <f t="shared" si="11"/>
        <v>59</v>
      </c>
    </row>
    <row r="342" spans="1:7" x14ac:dyDescent="0.35">
      <c r="A342" s="1">
        <v>44537</v>
      </c>
      <c r="B342" s="5">
        <v>63.472285997314408</v>
      </c>
      <c r="D342" s="13">
        <v>63.472285997314408</v>
      </c>
      <c r="F342" s="12">
        <f t="shared" si="10"/>
        <v>44537</v>
      </c>
      <c r="G342" s="13">
        <f t="shared" si="11"/>
        <v>60</v>
      </c>
    </row>
    <row r="343" spans="1:7" x14ac:dyDescent="0.35">
      <c r="A343" s="1">
        <v>44538</v>
      </c>
      <c r="B343" s="5">
        <v>61.899446498114166</v>
      </c>
      <c r="D343" s="13">
        <v>61.899446498114166</v>
      </c>
      <c r="F343" s="12">
        <f t="shared" si="10"/>
        <v>44538</v>
      </c>
      <c r="G343" s="13">
        <f t="shared" si="11"/>
        <v>62</v>
      </c>
    </row>
    <row r="344" spans="1:7" x14ac:dyDescent="0.35">
      <c r="A344" s="1">
        <v>44539</v>
      </c>
      <c r="B344" s="5">
        <v>62.432172414700695</v>
      </c>
      <c r="D344" s="13">
        <v>62.432172414700695</v>
      </c>
      <c r="F344" s="12">
        <f t="shared" si="10"/>
        <v>44539</v>
      </c>
      <c r="G344" s="13">
        <f t="shared" si="11"/>
        <v>62</v>
      </c>
    </row>
    <row r="345" spans="1:7" x14ac:dyDescent="0.35">
      <c r="A345" s="1">
        <v>44540</v>
      </c>
      <c r="B345" s="5">
        <v>63.724475849343115</v>
      </c>
      <c r="D345" s="13">
        <v>63.724475849343115</v>
      </c>
      <c r="F345" s="12">
        <f t="shared" si="10"/>
        <v>44540</v>
      </c>
      <c r="G345" s="13">
        <f t="shared" si="11"/>
        <v>63</v>
      </c>
    </row>
    <row r="346" spans="1:7" x14ac:dyDescent="0.35">
      <c r="A346" s="1">
        <v>44541</v>
      </c>
      <c r="B346" s="5">
        <v>66.211631416124703</v>
      </c>
      <c r="D346" s="13">
        <v>66.211631416124703</v>
      </c>
      <c r="F346" s="12">
        <f t="shared" si="10"/>
        <v>44541</v>
      </c>
      <c r="G346" s="13">
        <f t="shared" si="11"/>
        <v>63</v>
      </c>
    </row>
    <row r="347" spans="1:7" x14ac:dyDescent="0.35">
      <c r="A347" s="1">
        <v>44542</v>
      </c>
      <c r="B347" s="5">
        <v>67.778058779581769</v>
      </c>
      <c r="D347" s="13">
        <v>67.778058779581769</v>
      </c>
      <c r="F347" s="12">
        <f t="shared" si="10"/>
        <v>44542</v>
      </c>
      <c r="G347" s="13">
        <f t="shared" si="11"/>
        <v>64</v>
      </c>
    </row>
    <row r="348" spans="1:7" x14ac:dyDescent="0.35">
      <c r="A348" s="1">
        <v>44543</v>
      </c>
      <c r="B348" s="5">
        <v>66.300452750911859</v>
      </c>
      <c r="D348" s="13">
        <v>66.300452750911859</v>
      </c>
      <c r="F348" s="12">
        <f t="shared" si="10"/>
        <v>44543</v>
      </c>
      <c r="G348" s="13">
        <f t="shared" si="11"/>
        <v>66</v>
      </c>
    </row>
    <row r="349" spans="1:7" x14ac:dyDescent="0.35">
      <c r="A349" s="1">
        <v>44544</v>
      </c>
      <c r="B349" s="5">
        <v>67.381089934410767</v>
      </c>
      <c r="D349" s="13">
        <v>67.381089934410767</v>
      </c>
      <c r="F349" s="12">
        <f t="shared" si="10"/>
        <v>44544</v>
      </c>
      <c r="G349" s="13">
        <f t="shared" si="11"/>
        <v>67</v>
      </c>
    </row>
    <row r="350" spans="1:7" x14ac:dyDescent="0.35">
      <c r="A350" s="1">
        <v>44545</v>
      </c>
      <c r="B350" s="5">
        <v>66.184973254456622</v>
      </c>
      <c r="D350" s="13">
        <v>66.184973254456622</v>
      </c>
      <c r="F350" s="12">
        <f t="shared" si="10"/>
        <v>44545</v>
      </c>
      <c r="G350" s="13">
        <f t="shared" si="11"/>
        <v>67</v>
      </c>
    </row>
    <row r="351" spans="1:7" x14ac:dyDescent="0.35">
      <c r="A351" s="1">
        <v>44546</v>
      </c>
      <c r="B351" s="5">
        <v>69.520725875447837</v>
      </c>
      <c r="D351" s="13">
        <v>69.520725875447837</v>
      </c>
      <c r="F351" s="12">
        <f t="shared" si="10"/>
        <v>44546</v>
      </c>
      <c r="G351" s="13">
        <f t="shared" si="11"/>
        <v>67</v>
      </c>
    </row>
    <row r="352" spans="1:7" x14ac:dyDescent="0.35">
      <c r="A352" s="1">
        <v>44547</v>
      </c>
      <c r="B352" s="5">
        <v>69.91530356810884</v>
      </c>
      <c r="D352" s="13">
        <v>69.91530356810884</v>
      </c>
      <c r="F352" s="12">
        <f t="shared" si="10"/>
        <v>44547</v>
      </c>
      <c r="G352" s="13">
        <f t="shared" si="11"/>
        <v>68</v>
      </c>
    </row>
    <row r="353" spans="1:7" x14ac:dyDescent="0.35">
      <c r="A353" s="1">
        <v>44548</v>
      </c>
      <c r="B353" s="5">
        <v>70.434187546413341</v>
      </c>
      <c r="D353" s="13">
        <v>70.434187546413341</v>
      </c>
      <c r="F353" s="12">
        <f t="shared" si="10"/>
        <v>44548</v>
      </c>
      <c r="G353" s="13">
        <f t="shared" si="11"/>
        <v>69</v>
      </c>
    </row>
    <row r="354" spans="1:7" x14ac:dyDescent="0.35">
      <c r="A354" s="1">
        <v>44549</v>
      </c>
      <c r="B354" s="5">
        <v>72.113028038855674</v>
      </c>
      <c r="D354" s="13">
        <v>72.113028038855674</v>
      </c>
      <c r="F354" s="12">
        <f t="shared" si="10"/>
        <v>44549</v>
      </c>
      <c r="G354" s="13">
        <f t="shared" si="11"/>
        <v>70</v>
      </c>
    </row>
    <row r="355" spans="1:7" x14ac:dyDescent="0.35">
      <c r="A355" s="1">
        <v>44550</v>
      </c>
      <c r="B355" s="5">
        <v>71.124865576773047</v>
      </c>
      <c r="D355" s="13">
        <v>71.124865576773047</v>
      </c>
      <c r="F355" s="12">
        <f t="shared" si="10"/>
        <v>44550</v>
      </c>
      <c r="G355" s="13">
        <f t="shared" si="11"/>
        <v>71</v>
      </c>
    </row>
    <row r="356" spans="1:7" x14ac:dyDescent="0.35">
      <c r="A356" s="1">
        <v>44551</v>
      </c>
      <c r="B356" s="5">
        <v>74.001407382526821</v>
      </c>
      <c r="D356" s="13">
        <v>74.001407382526821</v>
      </c>
      <c r="F356" s="12">
        <f t="shared" si="10"/>
        <v>44551</v>
      </c>
      <c r="G356" s="13">
        <f t="shared" si="11"/>
        <v>71</v>
      </c>
    </row>
    <row r="357" spans="1:7" x14ac:dyDescent="0.35">
      <c r="A357" s="1">
        <v>44552</v>
      </c>
      <c r="B357" s="5">
        <v>70.845952549389608</v>
      </c>
      <c r="D357" s="13">
        <v>70.845952549389608</v>
      </c>
      <c r="F357" s="12">
        <f t="shared" si="10"/>
        <v>44552</v>
      </c>
      <c r="G357" s="13">
        <f t="shared" si="11"/>
        <v>72</v>
      </c>
    </row>
    <row r="358" spans="1:7" x14ac:dyDescent="0.35">
      <c r="A358" s="1">
        <v>44553</v>
      </c>
      <c r="B358" s="5">
        <v>75.063334877727385</v>
      </c>
      <c r="D358" s="13">
        <v>75.063334877727385</v>
      </c>
      <c r="F358" s="12">
        <f t="shared" si="10"/>
        <v>44553</v>
      </c>
      <c r="G358" s="13">
        <f t="shared" si="11"/>
        <v>72</v>
      </c>
    </row>
    <row r="359" spans="1:7" x14ac:dyDescent="0.35">
      <c r="A359" s="1">
        <v>44554</v>
      </c>
      <c r="B359" s="5">
        <v>75.565357680550349</v>
      </c>
      <c r="D359" s="13">
        <v>75.565357680550349</v>
      </c>
      <c r="F359" s="12">
        <f t="shared" si="10"/>
        <v>44554</v>
      </c>
      <c r="G359" s="13">
        <f t="shared" si="11"/>
        <v>73</v>
      </c>
    </row>
    <row r="360" spans="1:7" x14ac:dyDescent="0.35">
      <c r="A360" s="1">
        <v>44555</v>
      </c>
      <c r="B360" s="5">
        <v>73.180750774396131</v>
      </c>
      <c r="D360" s="13">
        <v>73.180750774396131</v>
      </c>
      <c r="F360" s="12">
        <f t="shared" si="10"/>
        <v>44555</v>
      </c>
      <c r="G360" s="13">
        <f t="shared" si="11"/>
        <v>74</v>
      </c>
    </row>
    <row r="361" spans="1:7" x14ac:dyDescent="0.35">
      <c r="A361" s="1">
        <v>44556</v>
      </c>
      <c r="B361" s="5">
        <v>75.357719263214534</v>
      </c>
      <c r="D361" s="13">
        <v>75.357719263214534</v>
      </c>
      <c r="F361" s="12">
        <f t="shared" si="10"/>
        <v>44556</v>
      </c>
      <c r="G361" s="13">
        <f t="shared" si="11"/>
        <v>75</v>
      </c>
    </row>
    <row r="362" spans="1:7" x14ac:dyDescent="0.35">
      <c r="A362" s="1">
        <v>44557</v>
      </c>
      <c r="B362" s="5">
        <v>77.254645019742682</v>
      </c>
      <c r="D362" s="13">
        <v>77.254645019742682</v>
      </c>
      <c r="F362" s="12">
        <f t="shared" si="10"/>
        <v>44557</v>
      </c>
      <c r="G362" s="13">
        <f t="shared" si="11"/>
        <v>75</v>
      </c>
    </row>
    <row r="363" spans="1:7" x14ac:dyDescent="0.35">
      <c r="A363" s="1">
        <v>44558</v>
      </c>
      <c r="B363" s="5">
        <v>76.389790690242975</v>
      </c>
      <c r="D363" s="13">
        <v>76.389790690242975</v>
      </c>
      <c r="F363" s="12">
        <f t="shared" si="10"/>
        <v>44558</v>
      </c>
      <c r="G363" s="13">
        <f t="shared" si="11"/>
        <v>75</v>
      </c>
    </row>
    <row r="364" spans="1:7" x14ac:dyDescent="0.35">
      <c r="A364" s="1">
        <v>44559</v>
      </c>
      <c r="B364" s="5">
        <v>75.993101990236696</v>
      </c>
      <c r="D364" s="13">
        <v>75.993101990236696</v>
      </c>
      <c r="F364" s="12">
        <f t="shared" si="10"/>
        <v>44559</v>
      </c>
      <c r="G364" s="13">
        <f t="shared" si="11"/>
        <v>76</v>
      </c>
    </row>
    <row r="365" spans="1:7" x14ac:dyDescent="0.35">
      <c r="A365" s="1">
        <v>44560</v>
      </c>
      <c r="B365" s="5">
        <v>77.910415432925276</v>
      </c>
      <c r="D365" s="13">
        <v>77.910415432925276</v>
      </c>
      <c r="F365" s="12">
        <f t="shared" si="10"/>
        <v>44560</v>
      </c>
      <c r="G365" s="13">
        <f t="shared" si="11"/>
        <v>77</v>
      </c>
    </row>
    <row r="366" spans="1:7" x14ac:dyDescent="0.35">
      <c r="A366" s="1">
        <v>44561</v>
      </c>
      <c r="B366" s="5">
        <v>76.886888382735108</v>
      </c>
      <c r="D366" s="13">
        <v>76.886888382735108</v>
      </c>
      <c r="F366" s="12">
        <f t="shared" si="10"/>
        <v>44561</v>
      </c>
      <c r="G366" s="13">
        <f t="shared" si="11"/>
        <v>77</v>
      </c>
    </row>
    <row r="367" spans="1:7" x14ac:dyDescent="0.35">
      <c r="A367" s="1">
        <v>44562</v>
      </c>
      <c r="B367" s="5">
        <v>26.803039563753089</v>
      </c>
      <c r="D367" s="13">
        <v>26.803039563753089</v>
      </c>
      <c r="F367" s="12">
        <f t="shared" si="10"/>
        <v>44562</v>
      </c>
      <c r="G367" s="13">
        <f t="shared" si="11"/>
        <v>77</v>
      </c>
    </row>
    <row r="368" spans="1:7" x14ac:dyDescent="0.35">
      <c r="A368" s="1">
        <v>44563</v>
      </c>
      <c r="B368" s="5">
        <v>30.116431724316023</v>
      </c>
      <c r="D368" s="13">
        <v>30.116431724316023</v>
      </c>
      <c r="F368" s="12">
        <f t="shared" si="10"/>
        <v>44563</v>
      </c>
      <c r="G368" s="13">
        <f t="shared" si="11"/>
        <v>61</v>
      </c>
    </row>
    <row r="369" spans="1:7" x14ac:dyDescent="0.35">
      <c r="A369" s="1">
        <v>44564</v>
      </c>
      <c r="B369" s="5">
        <v>30.9280942993027</v>
      </c>
      <c r="D369" s="13">
        <v>30.9280942993027</v>
      </c>
      <c r="F369" s="12">
        <f t="shared" si="10"/>
        <v>44564</v>
      </c>
      <c r="G369" s="13">
        <f t="shared" si="11"/>
        <v>45</v>
      </c>
    </row>
    <row r="370" spans="1:7" x14ac:dyDescent="0.35">
      <c r="A370" s="1">
        <v>44565</v>
      </c>
      <c r="B370" s="5">
        <v>24.755319375442586</v>
      </c>
      <c r="D370" s="13">
        <v>24.755319375442586</v>
      </c>
      <c r="F370" s="12">
        <f t="shared" si="10"/>
        <v>44565</v>
      </c>
      <c r="G370" s="13">
        <f t="shared" si="11"/>
        <v>29</v>
      </c>
    </row>
    <row r="371" spans="1:7" x14ac:dyDescent="0.35">
      <c r="A371" s="1">
        <v>44566</v>
      </c>
      <c r="B371" s="5">
        <v>30.182684234253735</v>
      </c>
      <c r="D371" s="13">
        <v>30.182684234253735</v>
      </c>
      <c r="F371" s="12">
        <f t="shared" si="10"/>
        <v>44566</v>
      </c>
      <c r="G371" s="13">
        <f t="shared" si="11"/>
        <v>29</v>
      </c>
    </row>
    <row r="372" spans="1:7" x14ac:dyDescent="0.35">
      <c r="A372" s="1">
        <v>44567</v>
      </c>
      <c r="B372" s="5">
        <v>25.261097045591022</v>
      </c>
      <c r="D372" s="13">
        <v>25.261097045591022</v>
      </c>
      <c r="F372" s="12">
        <f t="shared" si="10"/>
        <v>44567</v>
      </c>
      <c r="G372" s="13">
        <f t="shared" si="11"/>
        <v>29</v>
      </c>
    </row>
    <row r="373" spans="1:7" x14ac:dyDescent="0.35">
      <c r="A373" s="1">
        <v>44568</v>
      </c>
      <c r="B373" s="5">
        <v>28.4267893361245</v>
      </c>
      <c r="D373" s="13">
        <v>28.4267893361245</v>
      </c>
      <c r="F373" s="12">
        <f t="shared" si="10"/>
        <v>44568</v>
      </c>
      <c r="G373" s="13">
        <f t="shared" si="11"/>
        <v>27</v>
      </c>
    </row>
    <row r="374" spans="1:7" x14ac:dyDescent="0.35">
      <c r="A374" s="1">
        <v>44569</v>
      </c>
      <c r="B374" s="5">
        <v>30.489458607962518</v>
      </c>
      <c r="D374" s="13">
        <v>30.489458607962518</v>
      </c>
      <c r="F374" s="12">
        <f t="shared" si="10"/>
        <v>44569</v>
      </c>
      <c r="G374" s="13">
        <f t="shared" si="11"/>
        <v>28</v>
      </c>
    </row>
    <row r="375" spans="1:7" x14ac:dyDescent="0.35">
      <c r="A375" s="1">
        <v>44570</v>
      </c>
      <c r="B375" s="5">
        <v>31.02210452769642</v>
      </c>
      <c r="D375" s="13">
        <v>31.02210452769642</v>
      </c>
      <c r="F375" s="12">
        <f t="shared" si="10"/>
        <v>44570</v>
      </c>
      <c r="G375" s="13">
        <f t="shared" si="11"/>
        <v>28</v>
      </c>
    </row>
    <row r="376" spans="1:7" x14ac:dyDescent="0.35">
      <c r="A376" s="1">
        <v>44571</v>
      </c>
      <c r="B376" s="5">
        <v>27.458126825639191</v>
      </c>
      <c r="D376" s="13">
        <v>27.458126825639191</v>
      </c>
      <c r="F376" s="12">
        <f t="shared" si="10"/>
        <v>44571</v>
      </c>
      <c r="G376" s="13">
        <f t="shared" si="11"/>
        <v>30</v>
      </c>
    </row>
    <row r="377" spans="1:7" x14ac:dyDescent="0.35">
      <c r="A377" s="1">
        <v>44572</v>
      </c>
      <c r="B377" s="5">
        <v>27.85305911208447</v>
      </c>
      <c r="D377" s="13">
        <v>27.85305911208447</v>
      </c>
      <c r="F377" s="12">
        <f t="shared" si="10"/>
        <v>44572</v>
      </c>
      <c r="G377" s="13">
        <f t="shared" si="11"/>
        <v>30</v>
      </c>
    </row>
    <row r="378" spans="1:7" x14ac:dyDescent="0.35">
      <c r="A378" s="1">
        <v>44573</v>
      </c>
      <c r="B378" s="5">
        <v>27.741186055683805</v>
      </c>
      <c r="D378" s="13">
        <v>27.741186055683805</v>
      </c>
      <c r="F378" s="12">
        <f t="shared" si="10"/>
        <v>44573</v>
      </c>
      <c r="G378" s="13">
        <f t="shared" si="11"/>
        <v>29</v>
      </c>
    </row>
    <row r="379" spans="1:7" x14ac:dyDescent="0.35">
      <c r="A379" s="1">
        <v>44574</v>
      </c>
      <c r="B379" s="5">
        <v>26.385060472675509</v>
      </c>
      <c r="D379" s="13">
        <v>26.385060472675509</v>
      </c>
      <c r="F379" s="12">
        <f t="shared" si="10"/>
        <v>44574</v>
      </c>
      <c r="G379" s="13">
        <f t="shared" si="11"/>
        <v>28</v>
      </c>
    </row>
    <row r="380" spans="1:7" x14ac:dyDescent="0.35">
      <c r="A380" s="1">
        <v>44575</v>
      </c>
      <c r="B380" s="5">
        <v>30.447087441797386</v>
      </c>
      <c r="D380" s="13">
        <v>30.447087441797386</v>
      </c>
      <c r="F380" s="12">
        <f t="shared" si="10"/>
        <v>44575</v>
      </c>
      <c r="G380" s="13">
        <f t="shared" si="11"/>
        <v>27</v>
      </c>
    </row>
    <row r="381" spans="1:7" x14ac:dyDescent="0.35">
      <c r="A381" s="1">
        <v>44576</v>
      </c>
      <c r="B381" s="5">
        <v>30.713843385632437</v>
      </c>
      <c r="D381" s="13">
        <v>30.713843385632437</v>
      </c>
      <c r="F381" s="12">
        <f t="shared" si="10"/>
        <v>44576</v>
      </c>
      <c r="G381" s="13">
        <f t="shared" si="11"/>
        <v>28</v>
      </c>
    </row>
    <row r="382" spans="1:7" x14ac:dyDescent="0.35">
      <c r="A382" s="1">
        <v>44577</v>
      </c>
      <c r="B382" s="5">
        <v>27.38105443961739</v>
      </c>
      <c r="D382" s="13">
        <v>27.38105443961739</v>
      </c>
      <c r="F382" s="12">
        <f t="shared" si="10"/>
        <v>44577</v>
      </c>
      <c r="G382" s="13">
        <f t="shared" si="11"/>
        <v>29</v>
      </c>
    </row>
    <row r="383" spans="1:7" x14ac:dyDescent="0.35">
      <c r="A383" s="1">
        <v>44578</v>
      </c>
      <c r="B383" s="5">
        <v>27.762206284792619</v>
      </c>
      <c r="D383" s="13">
        <v>27.762206284792619</v>
      </c>
      <c r="F383" s="12">
        <f t="shared" si="10"/>
        <v>44578</v>
      </c>
      <c r="G383" s="13">
        <f t="shared" si="11"/>
        <v>30</v>
      </c>
    </row>
    <row r="384" spans="1:7" x14ac:dyDescent="0.35">
      <c r="A384" s="1">
        <v>44579</v>
      </c>
      <c r="B384" s="5">
        <v>29.665726139543658</v>
      </c>
      <c r="D384" s="13">
        <v>29.665726139543658</v>
      </c>
      <c r="F384" s="12">
        <f t="shared" si="10"/>
        <v>44579</v>
      </c>
      <c r="G384" s="13">
        <f t="shared" si="11"/>
        <v>29</v>
      </c>
    </row>
    <row r="385" spans="1:7" x14ac:dyDescent="0.35">
      <c r="A385" s="1">
        <v>44580</v>
      </c>
      <c r="B385" s="5">
        <v>30.213723570972398</v>
      </c>
      <c r="D385" s="13">
        <v>30.213723570972398</v>
      </c>
      <c r="F385" s="12">
        <f t="shared" si="10"/>
        <v>44580</v>
      </c>
      <c r="G385" s="13">
        <f t="shared" si="11"/>
        <v>28</v>
      </c>
    </row>
    <row r="386" spans="1:7" x14ac:dyDescent="0.35">
      <c r="A386" s="1">
        <v>44581</v>
      </c>
      <c r="B386" s="5">
        <v>24.767314928344916</v>
      </c>
      <c r="D386" s="13">
        <v>24.767314928344916</v>
      </c>
      <c r="F386" s="12">
        <f t="shared" ref="F386:F449" si="12">A386</f>
        <v>44581</v>
      </c>
      <c r="G386" s="13">
        <f t="shared" si="11"/>
        <v>29</v>
      </c>
    </row>
    <row r="387" spans="1:7" x14ac:dyDescent="0.35">
      <c r="A387" s="1">
        <v>44582</v>
      </c>
      <c r="B387" s="5">
        <v>24.827225943936956</v>
      </c>
      <c r="D387" s="13">
        <v>24.827225943936956</v>
      </c>
      <c r="F387" s="12">
        <f t="shared" si="12"/>
        <v>44582</v>
      </c>
      <c r="G387" s="13">
        <f t="shared" si="11"/>
        <v>28</v>
      </c>
    </row>
    <row r="388" spans="1:7" x14ac:dyDescent="0.35">
      <c r="A388" s="1">
        <v>44583</v>
      </c>
      <c r="B388" s="5">
        <v>31.313645449647868</v>
      </c>
      <c r="D388" s="13">
        <v>31.313645449647868</v>
      </c>
      <c r="F388" s="12">
        <f t="shared" si="12"/>
        <v>44583</v>
      </c>
      <c r="G388" s="13">
        <f t="shared" si="11"/>
        <v>27</v>
      </c>
    </row>
    <row r="389" spans="1:7" x14ac:dyDescent="0.35">
      <c r="A389" s="1">
        <v>44584</v>
      </c>
      <c r="B389" s="5">
        <v>30.991258203221708</v>
      </c>
      <c r="D389" s="13">
        <v>30.991258203221708</v>
      </c>
      <c r="F389" s="12">
        <f t="shared" si="12"/>
        <v>44584</v>
      </c>
      <c r="G389" s="13">
        <f t="shared" si="11"/>
        <v>27</v>
      </c>
    </row>
    <row r="390" spans="1:7" x14ac:dyDescent="0.35">
      <c r="A390" s="1">
        <v>44585</v>
      </c>
      <c r="B390" s="5">
        <v>26.804428978181427</v>
      </c>
      <c r="D390" s="13">
        <v>26.804428978181427</v>
      </c>
      <c r="F390" s="12">
        <f t="shared" si="12"/>
        <v>44585</v>
      </c>
      <c r="G390" s="13">
        <f t="shared" ref="G390:G453" si="13">ROUND(AVERAGE(D387:D389),0)</f>
        <v>29</v>
      </c>
    </row>
    <row r="391" spans="1:7" x14ac:dyDescent="0.35">
      <c r="A391" s="1">
        <v>44586</v>
      </c>
      <c r="B391" s="5">
        <v>30.963018304328642</v>
      </c>
      <c r="D391" s="13">
        <v>30.963018304328642</v>
      </c>
      <c r="F391" s="12">
        <f t="shared" si="12"/>
        <v>44586</v>
      </c>
      <c r="G391" s="13">
        <f t="shared" si="13"/>
        <v>30</v>
      </c>
    </row>
    <row r="392" spans="1:7" x14ac:dyDescent="0.35">
      <c r="A392" s="1">
        <v>44587</v>
      </c>
      <c r="B392" s="5">
        <v>27.993375943206985</v>
      </c>
      <c r="D392" s="13">
        <v>27.993375943206985</v>
      </c>
      <c r="F392" s="12">
        <f t="shared" si="12"/>
        <v>44587</v>
      </c>
      <c r="G392" s="13">
        <f t="shared" si="13"/>
        <v>30</v>
      </c>
    </row>
    <row r="393" spans="1:7" x14ac:dyDescent="0.35">
      <c r="A393" s="1">
        <v>44588</v>
      </c>
      <c r="B393" s="5">
        <v>24.671829448282349</v>
      </c>
      <c r="D393" s="13">
        <v>24.671829448282349</v>
      </c>
      <c r="F393" s="12">
        <f t="shared" si="12"/>
        <v>44588</v>
      </c>
      <c r="G393" s="13">
        <f t="shared" si="13"/>
        <v>29</v>
      </c>
    </row>
    <row r="394" spans="1:7" x14ac:dyDescent="0.35">
      <c r="A394" s="1">
        <v>44589</v>
      </c>
      <c r="B394" s="5">
        <v>30.794512549094879</v>
      </c>
      <c r="D394" s="13">
        <v>30.794512549094879</v>
      </c>
      <c r="F394" s="12">
        <f t="shared" si="12"/>
        <v>44589</v>
      </c>
      <c r="G394" s="13">
        <f t="shared" si="13"/>
        <v>28</v>
      </c>
    </row>
    <row r="395" spans="1:7" x14ac:dyDescent="0.35">
      <c r="A395" s="1">
        <v>44590</v>
      </c>
      <c r="B395" s="5">
        <v>25.591542845072411</v>
      </c>
      <c r="D395" s="13">
        <v>25.591542845072411</v>
      </c>
      <c r="F395" s="12">
        <f t="shared" si="12"/>
        <v>44590</v>
      </c>
      <c r="G395" s="13">
        <f t="shared" si="13"/>
        <v>28</v>
      </c>
    </row>
    <row r="396" spans="1:7" x14ac:dyDescent="0.35">
      <c r="A396" s="1">
        <v>44591</v>
      </c>
      <c r="B396" s="5">
        <v>24.448573228865214</v>
      </c>
      <c r="D396" s="13">
        <v>24.448573228865214</v>
      </c>
      <c r="F396" s="12">
        <f t="shared" si="12"/>
        <v>44591</v>
      </c>
      <c r="G396" s="13">
        <f t="shared" si="13"/>
        <v>27</v>
      </c>
    </row>
    <row r="397" spans="1:7" x14ac:dyDescent="0.35">
      <c r="A397" s="1">
        <v>44592</v>
      </c>
      <c r="B397" s="5">
        <v>27.916410619143868</v>
      </c>
      <c r="D397" s="13">
        <v>27.916410619143868</v>
      </c>
      <c r="F397" s="12">
        <f t="shared" si="12"/>
        <v>44592</v>
      </c>
      <c r="G397" s="13">
        <f t="shared" si="13"/>
        <v>27</v>
      </c>
    </row>
    <row r="398" spans="1:7" x14ac:dyDescent="0.35">
      <c r="A398" s="1">
        <v>44593</v>
      </c>
      <c r="B398" s="5">
        <v>30.640610143500474</v>
      </c>
      <c r="D398" s="13">
        <v>30.640610143500474</v>
      </c>
      <c r="F398" s="12">
        <f t="shared" si="12"/>
        <v>44593</v>
      </c>
      <c r="G398" s="13">
        <f t="shared" si="13"/>
        <v>26</v>
      </c>
    </row>
    <row r="399" spans="1:7" x14ac:dyDescent="0.35">
      <c r="A399" s="1">
        <v>44594</v>
      </c>
      <c r="B399" s="5">
        <v>31.204770958089501</v>
      </c>
      <c r="D399" s="13">
        <v>31.204770958089501</v>
      </c>
      <c r="F399" s="12">
        <f t="shared" si="12"/>
        <v>44594</v>
      </c>
      <c r="G399" s="13">
        <f t="shared" si="13"/>
        <v>28</v>
      </c>
    </row>
    <row r="400" spans="1:7" x14ac:dyDescent="0.35">
      <c r="A400" s="1">
        <v>44595</v>
      </c>
      <c r="B400" s="5">
        <v>27.216255468364572</v>
      </c>
      <c r="D400" s="13">
        <v>27.216255468364572</v>
      </c>
      <c r="F400" s="12">
        <f t="shared" si="12"/>
        <v>44595</v>
      </c>
      <c r="G400" s="13">
        <f t="shared" si="13"/>
        <v>30</v>
      </c>
    </row>
    <row r="401" spans="1:7" x14ac:dyDescent="0.35">
      <c r="A401" s="1">
        <v>44596</v>
      </c>
      <c r="B401" s="5">
        <v>24.742631226131639</v>
      </c>
      <c r="D401" s="13">
        <v>24.742631226131639</v>
      </c>
      <c r="F401" s="12">
        <f t="shared" si="12"/>
        <v>44596</v>
      </c>
      <c r="G401" s="13">
        <f t="shared" si="13"/>
        <v>30</v>
      </c>
    </row>
    <row r="402" spans="1:7" x14ac:dyDescent="0.35">
      <c r="A402" s="1">
        <v>44597</v>
      </c>
      <c r="B402" s="5">
        <v>29.901633382460698</v>
      </c>
      <c r="D402" s="13">
        <v>29.901633382460698</v>
      </c>
      <c r="F402" s="12">
        <f t="shared" si="12"/>
        <v>44597</v>
      </c>
      <c r="G402" s="13">
        <f t="shared" si="13"/>
        <v>28</v>
      </c>
    </row>
    <row r="403" spans="1:7" x14ac:dyDescent="0.35">
      <c r="A403" s="1">
        <v>44598</v>
      </c>
      <c r="B403" s="5">
        <v>27.548614897169905</v>
      </c>
      <c r="D403" s="13">
        <v>27.548614897169905</v>
      </c>
      <c r="F403" s="12">
        <f t="shared" si="12"/>
        <v>44598</v>
      </c>
      <c r="G403" s="13">
        <f t="shared" si="13"/>
        <v>27</v>
      </c>
    </row>
    <row r="404" spans="1:7" x14ac:dyDescent="0.35">
      <c r="A404" s="1">
        <v>44599</v>
      </c>
      <c r="B404" s="5">
        <v>27.560235657480508</v>
      </c>
      <c r="D404" s="13">
        <v>27.560235657480508</v>
      </c>
      <c r="F404" s="12">
        <f t="shared" si="12"/>
        <v>44599</v>
      </c>
      <c r="G404" s="13">
        <f t="shared" si="13"/>
        <v>27</v>
      </c>
    </row>
    <row r="405" spans="1:7" x14ac:dyDescent="0.35">
      <c r="A405" s="1">
        <v>44600</v>
      </c>
      <c r="B405" s="5">
        <v>31.476975217086402</v>
      </c>
      <c r="D405" s="13">
        <v>31.476975217086402</v>
      </c>
      <c r="F405" s="12">
        <f t="shared" si="12"/>
        <v>44600</v>
      </c>
      <c r="G405" s="13">
        <f t="shared" si="13"/>
        <v>28</v>
      </c>
    </row>
    <row r="406" spans="1:7" x14ac:dyDescent="0.35">
      <c r="A406" s="1">
        <v>44601</v>
      </c>
      <c r="B406" s="5">
        <v>24.322199836503724</v>
      </c>
      <c r="D406" s="13">
        <v>24.322199836503724</v>
      </c>
      <c r="F406" s="12">
        <f t="shared" si="12"/>
        <v>44601</v>
      </c>
      <c r="G406" s="13">
        <f t="shared" si="13"/>
        <v>29</v>
      </c>
    </row>
    <row r="407" spans="1:7" x14ac:dyDescent="0.35">
      <c r="A407" s="1">
        <v>44602</v>
      </c>
      <c r="B407" s="5">
        <v>27.314248632384516</v>
      </c>
      <c r="D407" s="13">
        <v>27.314248632384516</v>
      </c>
      <c r="F407" s="12">
        <f t="shared" si="12"/>
        <v>44602</v>
      </c>
      <c r="G407" s="13">
        <f t="shared" si="13"/>
        <v>28</v>
      </c>
    </row>
    <row r="408" spans="1:7" x14ac:dyDescent="0.35">
      <c r="A408" s="1">
        <v>44603</v>
      </c>
      <c r="B408" s="5">
        <v>24.639571271199834</v>
      </c>
      <c r="D408" s="13">
        <v>24.639571271199834</v>
      </c>
      <c r="F408" s="12">
        <f t="shared" si="12"/>
        <v>44603</v>
      </c>
      <c r="G408" s="13">
        <f t="shared" si="13"/>
        <v>28</v>
      </c>
    </row>
    <row r="409" spans="1:7" x14ac:dyDescent="0.35">
      <c r="A409" s="1">
        <v>44604</v>
      </c>
      <c r="B409" s="5">
        <v>24.477608688359254</v>
      </c>
      <c r="D409" s="13">
        <v>24.477608688359254</v>
      </c>
      <c r="F409" s="12">
        <f t="shared" si="12"/>
        <v>44604</v>
      </c>
      <c r="G409" s="13">
        <f t="shared" si="13"/>
        <v>25</v>
      </c>
    </row>
    <row r="410" spans="1:7" x14ac:dyDescent="0.35">
      <c r="A410" s="1">
        <v>44605</v>
      </c>
      <c r="B410" s="5">
        <v>31.22702304291904</v>
      </c>
      <c r="D410" s="13">
        <v>31.22702304291904</v>
      </c>
      <c r="F410" s="12">
        <f t="shared" si="12"/>
        <v>44605</v>
      </c>
      <c r="G410" s="13">
        <f t="shared" si="13"/>
        <v>25</v>
      </c>
    </row>
    <row r="411" spans="1:7" x14ac:dyDescent="0.35">
      <c r="A411" s="1">
        <v>44606</v>
      </c>
      <c r="B411" s="5">
        <v>30.113003130186421</v>
      </c>
      <c r="D411" s="13">
        <v>30.113003130186421</v>
      </c>
      <c r="F411" s="12">
        <f t="shared" si="12"/>
        <v>44606</v>
      </c>
      <c r="G411" s="13">
        <f t="shared" si="13"/>
        <v>27</v>
      </c>
    </row>
    <row r="412" spans="1:7" x14ac:dyDescent="0.35">
      <c r="A412" s="1">
        <v>44607</v>
      </c>
      <c r="B412" s="5">
        <v>24.490454576849658</v>
      </c>
      <c r="D412" s="13">
        <v>24.490454576849658</v>
      </c>
      <c r="F412" s="12">
        <f t="shared" si="12"/>
        <v>44607</v>
      </c>
      <c r="G412" s="13">
        <f t="shared" si="13"/>
        <v>29</v>
      </c>
    </row>
    <row r="413" spans="1:7" x14ac:dyDescent="0.35">
      <c r="A413" s="1">
        <v>44608</v>
      </c>
      <c r="B413" s="5">
        <v>28.170461702452535</v>
      </c>
      <c r="D413" s="13">
        <v>28.170461702452535</v>
      </c>
      <c r="F413" s="12">
        <f t="shared" si="12"/>
        <v>44608</v>
      </c>
      <c r="G413" s="13">
        <f t="shared" si="13"/>
        <v>29</v>
      </c>
    </row>
    <row r="414" spans="1:7" x14ac:dyDescent="0.35">
      <c r="A414" s="1">
        <v>44609</v>
      </c>
      <c r="B414" s="5">
        <v>24.505999933574206</v>
      </c>
      <c r="D414" s="13">
        <v>24.505999933574206</v>
      </c>
      <c r="F414" s="12">
        <f t="shared" si="12"/>
        <v>44609</v>
      </c>
      <c r="G414" s="13">
        <f t="shared" si="13"/>
        <v>28</v>
      </c>
    </row>
    <row r="415" spans="1:7" x14ac:dyDescent="0.35">
      <c r="A415" s="1">
        <v>44610</v>
      </c>
      <c r="B415" s="5">
        <v>24.441585768902126</v>
      </c>
      <c r="D415" s="13">
        <v>24.441585768902126</v>
      </c>
      <c r="F415" s="12">
        <f t="shared" si="12"/>
        <v>44610</v>
      </c>
      <c r="G415" s="13">
        <f t="shared" si="13"/>
        <v>26</v>
      </c>
    </row>
    <row r="416" spans="1:7" x14ac:dyDescent="0.35">
      <c r="A416" s="1">
        <v>44611</v>
      </c>
      <c r="B416" s="5">
        <v>27.934980607571084</v>
      </c>
      <c r="D416" s="13">
        <v>27.934980607571084</v>
      </c>
      <c r="F416" s="12">
        <f t="shared" si="12"/>
        <v>44611</v>
      </c>
      <c r="G416" s="13">
        <f t="shared" si="13"/>
        <v>26</v>
      </c>
    </row>
    <row r="417" spans="1:7" x14ac:dyDescent="0.35">
      <c r="A417" s="1">
        <v>44612</v>
      </c>
      <c r="B417" s="5">
        <v>24.074354470661198</v>
      </c>
      <c r="D417" s="13">
        <v>24.074354470661198</v>
      </c>
      <c r="F417" s="12">
        <f t="shared" si="12"/>
        <v>44612</v>
      </c>
      <c r="G417" s="13">
        <f t="shared" si="13"/>
        <v>26</v>
      </c>
    </row>
    <row r="418" spans="1:7" x14ac:dyDescent="0.35">
      <c r="A418" s="1">
        <v>44613</v>
      </c>
      <c r="B418" s="5">
        <v>28.137439007315869</v>
      </c>
      <c r="D418" s="13">
        <v>28.137439007315869</v>
      </c>
      <c r="F418" s="12">
        <f t="shared" si="12"/>
        <v>44613</v>
      </c>
      <c r="G418" s="13">
        <f t="shared" si="13"/>
        <v>25</v>
      </c>
    </row>
    <row r="419" spans="1:7" x14ac:dyDescent="0.35">
      <c r="A419" s="1">
        <v>44614</v>
      </c>
      <c r="B419" s="5">
        <v>31.061627064004021</v>
      </c>
      <c r="D419" s="13">
        <v>31.061627064004021</v>
      </c>
      <c r="F419" s="12">
        <f t="shared" si="12"/>
        <v>44614</v>
      </c>
      <c r="G419" s="13">
        <f t="shared" si="13"/>
        <v>27</v>
      </c>
    </row>
    <row r="420" spans="1:7" x14ac:dyDescent="0.35">
      <c r="A420" s="1">
        <v>44615</v>
      </c>
      <c r="B420" s="5">
        <v>24.947865686124477</v>
      </c>
      <c r="D420" s="13">
        <v>24.947865686124477</v>
      </c>
      <c r="F420" s="12">
        <f t="shared" si="12"/>
        <v>44615</v>
      </c>
      <c r="G420" s="13">
        <f t="shared" si="13"/>
        <v>28</v>
      </c>
    </row>
    <row r="421" spans="1:7" x14ac:dyDescent="0.35">
      <c r="A421" s="1">
        <v>44616</v>
      </c>
      <c r="B421" s="5">
        <v>29.820840768519179</v>
      </c>
      <c r="D421" s="13">
        <v>29.820840768519179</v>
      </c>
      <c r="F421" s="12">
        <f t="shared" si="12"/>
        <v>44616</v>
      </c>
      <c r="G421" s="13">
        <f t="shared" si="13"/>
        <v>28</v>
      </c>
    </row>
    <row r="422" spans="1:7" x14ac:dyDescent="0.35">
      <c r="A422" s="1">
        <v>44617</v>
      </c>
      <c r="B422" s="5">
        <v>30.565398341152985</v>
      </c>
      <c r="D422" s="13">
        <v>30.565398341152985</v>
      </c>
      <c r="F422" s="12">
        <f t="shared" si="12"/>
        <v>44617</v>
      </c>
      <c r="G422" s="13">
        <f t="shared" si="13"/>
        <v>29</v>
      </c>
    </row>
    <row r="423" spans="1:7" x14ac:dyDescent="0.35">
      <c r="A423" s="1">
        <v>44618</v>
      </c>
      <c r="B423" s="5">
        <v>25.151709742692631</v>
      </c>
      <c r="D423" s="13">
        <v>25.151709742692631</v>
      </c>
      <c r="F423" s="12">
        <f t="shared" si="12"/>
        <v>44618</v>
      </c>
      <c r="G423" s="13">
        <f t="shared" si="13"/>
        <v>28</v>
      </c>
    </row>
    <row r="424" spans="1:7" x14ac:dyDescent="0.35">
      <c r="A424" s="1">
        <v>44619</v>
      </c>
      <c r="B424" s="5">
        <v>27.899289885496991</v>
      </c>
      <c r="D424" s="13">
        <v>27.899289885496991</v>
      </c>
      <c r="F424" s="12">
        <f t="shared" si="12"/>
        <v>44619</v>
      </c>
      <c r="G424" s="13">
        <f t="shared" si="13"/>
        <v>29</v>
      </c>
    </row>
    <row r="425" spans="1:7" x14ac:dyDescent="0.35">
      <c r="A425" s="1">
        <v>44620</v>
      </c>
      <c r="B425" s="5">
        <v>30.545004609591182</v>
      </c>
      <c r="D425" s="13">
        <v>30.545004609591182</v>
      </c>
      <c r="F425" s="12">
        <f t="shared" si="12"/>
        <v>44620</v>
      </c>
      <c r="G425" s="13">
        <f t="shared" si="13"/>
        <v>28</v>
      </c>
    </row>
    <row r="426" spans="1:7" x14ac:dyDescent="0.35">
      <c r="A426" s="1">
        <v>44621</v>
      </c>
      <c r="B426" s="5">
        <v>29.932040205968899</v>
      </c>
      <c r="D426" s="13">
        <v>29.932040205968899</v>
      </c>
      <c r="F426" s="12">
        <f t="shared" si="12"/>
        <v>44621</v>
      </c>
      <c r="G426" s="13">
        <f t="shared" si="13"/>
        <v>28</v>
      </c>
    </row>
    <row r="427" spans="1:7" x14ac:dyDescent="0.35">
      <c r="A427" s="1">
        <v>44622</v>
      </c>
      <c r="B427" s="5">
        <v>26.996370211694547</v>
      </c>
      <c r="D427" s="13">
        <v>26.996370211694547</v>
      </c>
      <c r="F427" s="12">
        <f t="shared" si="12"/>
        <v>44622</v>
      </c>
      <c r="G427" s="13">
        <f t="shared" si="13"/>
        <v>29</v>
      </c>
    </row>
    <row r="428" spans="1:7" x14ac:dyDescent="0.35">
      <c r="A428" s="1">
        <v>44623</v>
      </c>
      <c r="B428" s="5">
        <v>30.957846840946342</v>
      </c>
      <c r="D428" s="13">
        <v>30.957846840946342</v>
      </c>
      <c r="F428" s="12">
        <f t="shared" si="12"/>
        <v>44623</v>
      </c>
      <c r="G428" s="13">
        <f t="shared" si="13"/>
        <v>29</v>
      </c>
    </row>
    <row r="429" spans="1:7" x14ac:dyDescent="0.35">
      <c r="A429" s="1">
        <v>44624</v>
      </c>
      <c r="B429" s="5">
        <v>27.341084109086466</v>
      </c>
      <c r="D429" s="13">
        <v>27.341084109086466</v>
      </c>
      <c r="F429" s="12">
        <f t="shared" si="12"/>
        <v>44624</v>
      </c>
      <c r="G429" s="13">
        <f t="shared" si="13"/>
        <v>29</v>
      </c>
    </row>
    <row r="430" spans="1:7" x14ac:dyDescent="0.35">
      <c r="A430" s="1">
        <v>44625</v>
      </c>
      <c r="B430" s="5">
        <v>28.654874109155561</v>
      </c>
      <c r="D430" s="13">
        <v>28.654874109155561</v>
      </c>
      <c r="F430" s="12">
        <f t="shared" si="12"/>
        <v>44625</v>
      </c>
      <c r="G430" s="13">
        <f t="shared" si="13"/>
        <v>28</v>
      </c>
    </row>
    <row r="431" spans="1:7" x14ac:dyDescent="0.35">
      <c r="A431" s="1">
        <v>44626</v>
      </c>
      <c r="B431" s="5">
        <v>24.5260011626067</v>
      </c>
      <c r="D431" s="13">
        <v>24.5260011626067</v>
      </c>
      <c r="F431" s="12">
        <f t="shared" si="12"/>
        <v>44626</v>
      </c>
      <c r="G431" s="13">
        <f t="shared" si="13"/>
        <v>29</v>
      </c>
    </row>
    <row r="432" spans="1:7" x14ac:dyDescent="0.35">
      <c r="A432" s="1">
        <v>44627</v>
      </c>
      <c r="B432" s="5">
        <v>28.015220414951237</v>
      </c>
      <c r="D432" s="13">
        <v>28.015220414951237</v>
      </c>
      <c r="F432" s="12">
        <f t="shared" si="12"/>
        <v>44627</v>
      </c>
      <c r="G432" s="13">
        <f t="shared" si="13"/>
        <v>27</v>
      </c>
    </row>
    <row r="433" spans="1:7" x14ac:dyDescent="0.35">
      <c r="A433" s="1">
        <v>44628</v>
      </c>
      <c r="B433" s="5">
        <v>31.264890871386207</v>
      </c>
      <c r="D433" s="13">
        <v>31.264890871386207</v>
      </c>
      <c r="F433" s="12">
        <f t="shared" si="12"/>
        <v>44628</v>
      </c>
      <c r="G433" s="13">
        <f t="shared" si="13"/>
        <v>27</v>
      </c>
    </row>
    <row r="434" spans="1:7" x14ac:dyDescent="0.35">
      <c r="A434" s="1">
        <v>44629</v>
      </c>
      <c r="B434" s="5">
        <v>28.097978789023852</v>
      </c>
      <c r="D434" s="13">
        <v>28.097978789023852</v>
      </c>
      <c r="F434" s="12">
        <f t="shared" si="12"/>
        <v>44629</v>
      </c>
      <c r="G434" s="13">
        <f t="shared" si="13"/>
        <v>28</v>
      </c>
    </row>
    <row r="435" spans="1:7" x14ac:dyDescent="0.35">
      <c r="A435" s="1">
        <v>44630</v>
      </c>
      <c r="B435" s="5">
        <v>30.331812451296003</v>
      </c>
      <c r="D435" s="13">
        <v>30.331812451296003</v>
      </c>
      <c r="F435" s="12">
        <f t="shared" si="12"/>
        <v>44630</v>
      </c>
      <c r="G435" s="13">
        <f t="shared" si="13"/>
        <v>29</v>
      </c>
    </row>
    <row r="436" spans="1:7" x14ac:dyDescent="0.35">
      <c r="A436" s="1">
        <v>44631</v>
      </c>
      <c r="B436" s="5">
        <v>28.020853496235656</v>
      </c>
      <c r="D436" s="13">
        <v>28.020853496235656</v>
      </c>
      <c r="F436" s="12">
        <f t="shared" si="12"/>
        <v>44631</v>
      </c>
      <c r="G436" s="13">
        <f t="shared" si="13"/>
        <v>30</v>
      </c>
    </row>
    <row r="437" spans="1:7" x14ac:dyDescent="0.35">
      <c r="A437" s="1">
        <v>44632</v>
      </c>
      <c r="B437" s="5">
        <v>29.966411909659577</v>
      </c>
      <c r="D437" s="13">
        <v>29.966411909659577</v>
      </c>
      <c r="F437" s="12">
        <f t="shared" si="12"/>
        <v>44632</v>
      </c>
      <c r="G437" s="13">
        <f t="shared" si="13"/>
        <v>29</v>
      </c>
    </row>
    <row r="438" spans="1:7" x14ac:dyDescent="0.35">
      <c r="A438" s="1">
        <v>44633</v>
      </c>
      <c r="B438" s="5">
        <v>24.680624207985637</v>
      </c>
      <c r="D438" s="13">
        <v>24.680624207985637</v>
      </c>
      <c r="F438" s="12">
        <f t="shared" si="12"/>
        <v>44633</v>
      </c>
      <c r="G438" s="13">
        <f t="shared" si="13"/>
        <v>29</v>
      </c>
    </row>
    <row r="439" spans="1:7" x14ac:dyDescent="0.35">
      <c r="A439" s="1">
        <v>44634</v>
      </c>
      <c r="B439" s="5">
        <v>24.686601693073168</v>
      </c>
      <c r="D439" s="13">
        <v>24.686601693073168</v>
      </c>
      <c r="F439" s="12">
        <f t="shared" si="12"/>
        <v>44634</v>
      </c>
      <c r="G439" s="13">
        <f t="shared" si="13"/>
        <v>28</v>
      </c>
    </row>
    <row r="440" spans="1:7" x14ac:dyDescent="0.35">
      <c r="A440" s="1">
        <v>44635</v>
      </c>
      <c r="B440" s="5">
        <v>27.080736611426978</v>
      </c>
      <c r="D440" s="13">
        <v>27.080736611426978</v>
      </c>
      <c r="F440" s="12">
        <f t="shared" si="12"/>
        <v>44635</v>
      </c>
      <c r="G440" s="13">
        <f t="shared" si="13"/>
        <v>26</v>
      </c>
    </row>
    <row r="441" spans="1:7" x14ac:dyDescent="0.35">
      <c r="A441" s="1">
        <v>44636</v>
      </c>
      <c r="B441" s="5">
        <v>31.502480155619441</v>
      </c>
      <c r="D441" s="13">
        <v>31.502480155619441</v>
      </c>
      <c r="F441" s="12">
        <f t="shared" si="12"/>
        <v>44636</v>
      </c>
      <c r="G441" s="13">
        <f t="shared" si="13"/>
        <v>25</v>
      </c>
    </row>
    <row r="442" spans="1:7" x14ac:dyDescent="0.35">
      <c r="A442" s="1">
        <v>44637</v>
      </c>
      <c r="B442" s="5">
        <v>26.294648294264743</v>
      </c>
      <c r="D442" s="13">
        <v>26.294648294264743</v>
      </c>
      <c r="F442" s="12">
        <f t="shared" si="12"/>
        <v>44637</v>
      </c>
      <c r="G442" s="13">
        <f t="shared" si="13"/>
        <v>28</v>
      </c>
    </row>
    <row r="443" spans="1:7" x14ac:dyDescent="0.35">
      <c r="A443" s="1">
        <v>44638</v>
      </c>
      <c r="B443" s="5">
        <v>27.633817684231218</v>
      </c>
      <c r="D443" s="13">
        <v>27.633817684231218</v>
      </c>
      <c r="F443" s="12">
        <f t="shared" si="12"/>
        <v>44638</v>
      </c>
      <c r="G443" s="13">
        <f t="shared" si="13"/>
        <v>28</v>
      </c>
    </row>
    <row r="444" spans="1:7" x14ac:dyDescent="0.35">
      <c r="A444" s="1">
        <v>44639</v>
      </c>
      <c r="B444" s="5">
        <v>24.676177760114218</v>
      </c>
      <c r="D444" s="13">
        <v>24.676177760114218</v>
      </c>
      <c r="F444" s="12">
        <f t="shared" si="12"/>
        <v>44639</v>
      </c>
      <c r="G444" s="13">
        <f t="shared" si="13"/>
        <v>28</v>
      </c>
    </row>
    <row r="445" spans="1:7" x14ac:dyDescent="0.35">
      <c r="A445" s="1">
        <v>44640</v>
      </c>
      <c r="B445" s="5">
        <v>31.31799578814493</v>
      </c>
      <c r="D445" s="13">
        <v>31.31799578814493</v>
      </c>
      <c r="F445" s="12">
        <f t="shared" si="12"/>
        <v>44640</v>
      </c>
      <c r="G445" s="13">
        <f t="shared" si="13"/>
        <v>26</v>
      </c>
    </row>
    <row r="446" spans="1:7" x14ac:dyDescent="0.35">
      <c r="A446" s="1">
        <v>44641</v>
      </c>
      <c r="B446" s="5">
        <v>28.235162406853096</v>
      </c>
      <c r="D446" s="13">
        <v>28.235162406853096</v>
      </c>
      <c r="F446" s="12">
        <f t="shared" si="12"/>
        <v>44641</v>
      </c>
      <c r="G446" s="13">
        <f t="shared" si="13"/>
        <v>28</v>
      </c>
    </row>
    <row r="447" spans="1:7" x14ac:dyDescent="0.35">
      <c r="A447" s="1">
        <v>44642</v>
      </c>
      <c r="B447" s="5">
        <v>30.748315147015525</v>
      </c>
      <c r="D447" s="13">
        <v>30.748315147015525</v>
      </c>
      <c r="F447" s="12">
        <f t="shared" si="12"/>
        <v>44642</v>
      </c>
      <c r="G447" s="13">
        <f t="shared" si="13"/>
        <v>28</v>
      </c>
    </row>
    <row r="448" spans="1:7" x14ac:dyDescent="0.35">
      <c r="A448" s="1">
        <v>44643</v>
      </c>
      <c r="B448" s="5">
        <v>27.512306974212937</v>
      </c>
      <c r="D448" s="13">
        <v>27.512306974212937</v>
      </c>
      <c r="F448" s="12">
        <f t="shared" si="12"/>
        <v>44643</v>
      </c>
      <c r="G448" s="13">
        <f t="shared" si="13"/>
        <v>30</v>
      </c>
    </row>
    <row r="449" spans="1:7" x14ac:dyDescent="0.35">
      <c r="A449" s="1">
        <v>44644</v>
      </c>
      <c r="B449" s="5">
        <v>25.917330873544906</v>
      </c>
      <c r="D449" s="13">
        <v>25.917330873544906</v>
      </c>
      <c r="F449" s="12">
        <f t="shared" si="12"/>
        <v>44644</v>
      </c>
      <c r="G449" s="13">
        <f t="shared" si="13"/>
        <v>29</v>
      </c>
    </row>
    <row r="450" spans="1:7" x14ac:dyDescent="0.35">
      <c r="A450" s="1">
        <v>44645</v>
      </c>
      <c r="B450" s="5">
        <v>24.570274223256369</v>
      </c>
      <c r="D450" s="13">
        <v>24.570274223256369</v>
      </c>
      <c r="F450" s="12">
        <f t="shared" ref="F450:F513" si="14">A450</f>
        <v>44645</v>
      </c>
      <c r="G450" s="13">
        <f t="shared" si="13"/>
        <v>28</v>
      </c>
    </row>
    <row r="451" spans="1:7" x14ac:dyDescent="0.35">
      <c r="A451" s="1">
        <v>44646</v>
      </c>
      <c r="B451" s="5">
        <v>30.061633015709397</v>
      </c>
      <c r="D451" s="13">
        <v>30.061633015709397</v>
      </c>
      <c r="F451" s="12">
        <f t="shared" si="14"/>
        <v>44646</v>
      </c>
      <c r="G451" s="13">
        <f t="shared" si="13"/>
        <v>26</v>
      </c>
    </row>
    <row r="452" spans="1:7" x14ac:dyDescent="0.35">
      <c r="A452" s="1">
        <v>44647</v>
      </c>
      <c r="B452" s="5">
        <v>27.545713066619108</v>
      </c>
      <c r="D452" s="13">
        <v>27.545713066619108</v>
      </c>
      <c r="F452" s="12">
        <f t="shared" si="14"/>
        <v>44647</v>
      </c>
      <c r="G452" s="13">
        <f t="shared" si="13"/>
        <v>27</v>
      </c>
    </row>
    <row r="453" spans="1:7" x14ac:dyDescent="0.35">
      <c r="A453" s="1">
        <v>44648</v>
      </c>
      <c r="B453" s="5">
        <v>24.540910905250861</v>
      </c>
      <c r="D453" s="13">
        <v>24.540910905250861</v>
      </c>
      <c r="F453" s="12">
        <f t="shared" si="14"/>
        <v>44648</v>
      </c>
      <c r="G453" s="13">
        <f t="shared" si="13"/>
        <v>27</v>
      </c>
    </row>
    <row r="454" spans="1:7" x14ac:dyDescent="0.35">
      <c r="A454" s="1">
        <v>44649</v>
      </c>
      <c r="B454" s="5">
        <v>29.503018701767381</v>
      </c>
      <c r="D454" s="13">
        <v>29.503018701767381</v>
      </c>
      <c r="F454" s="12">
        <f t="shared" si="14"/>
        <v>44649</v>
      </c>
      <c r="G454" s="13">
        <f t="shared" ref="G454:G517" si="15">ROUND(AVERAGE(D451:D453),0)</f>
        <v>27</v>
      </c>
    </row>
    <row r="455" spans="1:7" x14ac:dyDescent="0.35">
      <c r="A455" s="1">
        <v>44650</v>
      </c>
      <c r="B455" s="5">
        <v>30.880627562812737</v>
      </c>
      <c r="D455" s="13">
        <v>30.880627562812737</v>
      </c>
      <c r="F455" s="12">
        <f t="shared" si="14"/>
        <v>44650</v>
      </c>
      <c r="G455" s="13">
        <f t="shared" si="15"/>
        <v>27</v>
      </c>
    </row>
    <row r="456" spans="1:7" x14ac:dyDescent="0.35">
      <c r="A456" s="1">
        <v>44651</v>
      </c>
      <c r="B456" s="5">
        <v>24.898316168217821</v>
      </c>
      <c r="D456" s="13">
        <v>24.898316168217821</v>
      </c>
      <c r="F456" s="12">
        <f t="shared" si="14"/>
        <v>44651</v>
      </c>
      <c r="G456" s="13">
        <f t="shared" si="15"/>
        <v>28</v>
      </c>
    </row>
    <row r="457" spans="1:7" x14ac:dyDescent="0.35">
      <c r="A457" s="1">
        <v>44652</v>
      </c>
      <c r="B457" s="5">
        <v>26.375571752214853</v>
      </c>
      <c r="D457" s="13">
        <v>26.375571752214853</v>
      </c>
      <c r="F457" s="12">
        <f t="shared" si="14"/>
        <v>44652</v>
      </c>
      <c r="G457" s="13">
        <f t="shared" si="15"/>
        <v>28</v>
      </c>
    </row>
    <row r="458" spans="1:7" x14ac:dyDescent="0.35">
      <c r="A458" s="1">
        <v>44653</v>
      </c>
      <c r="B458" s="5">
        <v>27.228240429608537</v>
      </c>
      <c r="D458" s="13">
        <v>27.228240429608537</v>
      </c>
      <c r="F458" s="12">
        <f t="shared" si="14"/>
        <v>44653</v>
      </c>
      <c r="G458" s="13">
        <f t="shared" si="15"/>
        <v>27</v>
      </c>
    </row>
    <row r="459" spans="1:7" x14ac:dyDescent="0.35">
      <c r="A459" s="1">
        <v>44654</v>
      </c>
      <c r="B459" s="5">
        <v>28.877511711108049</v>
      </c>
      <c r="D459" s="13">
        <v>28.877511711108049</v>
      </c>
      <c r="F459" s="12">
        <f t="shared" si="14"/>
        <v>44654</v>
      </c>
      <c r="G459" s="13">
        <f t="shared" si="15"/>
        <v>26</v>
      </c>
    </row>
    <row r="460" spans="1:7" x14ac:dyDescent="0.35">
      <c r="A460" s="1">
        <v>44655</v>
      </c>
      <c r="B460" s="5">
        <v>24.73713606908823</v>
      </c>
      <c r="D460" s="13">
        <v>24.73713606908823</v>
      </c>
      <c r="F460" s="12">
        <f t="shared" si="14"/>
        <v>44655</v>
      </c>
      <c r="G460" s="13">
        <f t="shared" si="15"/>
        <v>27</v>
      </c>
    </row>
    <row r="461" spans="1:7" x14ac:dyDescent="0.35">
      <c r="A461" s="1">
        <v>44656</v>
      </c>
      <c r="B461" s="5">
        <v>24.661835116914531</v>
      </c>
      <c r="D461" s="13">
        <v>24.661835116914531</v>
      </c>
      <c r="F461" s="12">
        <f t="shared" si="14"/>
        <v>44656</v>
      </c>
      <c r="G461" s="13">
        <f t="shared" si="15"/>
        <v>27</v>
      </c>
    </row>
    <row r="462" spans="1:7" x14ac:dyDescent="0.35">
      <c r="A462" s="1">
        <v>44657</v>
      </c>
      <c r="B462" s="5">
        <v>29.678904786901533</v>
      </c>
      <c r="D462" s="13">
        <v>29.678904786901533</v>
      </c>
      <c r="F462" s="12">
        <f t="shared" si="14"/>
        <v>44657</v>
      </c>
      <c r="G462" s="13">
        <f t="shared" si="15"/>
        <v>26</v>
      </c>
    </row>
    <row r="463" spans="1:7" x14ac:dyDescent="0.35">
      <c r="A463" s="1">
        <v>44658</v>
      </c>
      <c r="B463" s="5">
        <v>24.308914604558474</v>
      </c>
      <c r="D463" s="13">
        <v>24.308914604558474</v>
      </c>
      <c r="F463" s="12">
        <f t="shared" si="14"/>
        <v>44658</v>
      </c>
      <c r="G463" s="13">
        <f t="shared" si="15"/>
        <v>26</v>
      </c>
    </row>
    <row r="464" spans="1:7" x14ac:dyDescent="0.35">
      <c r="A464" s="1">
        <v>44659</v>
      </c>
      <c r="B464" s="5">
        <v>25.320469138195389</v>
      </c>
      <c r="D464" s="13">
        <v>25.320469138195389</v>
      </c>
      <c r="F464" s="12">
        <f t="shared" si="14"/>
        <v>44659</v>
      </c>
      <c r="G464" s="13">
        <f t="shared" si="15"/>
        <v>26</v>
      </c>
    </row>
    <row r="465" spans="1:7" x14ac:dyDescent="0.35">
      <c r="A465" s="1">
        <v>44660</v>
      </c>
      <c r="B465" s="5">
        <v>29.917431382784457</v>
      </c>
      <c r="D465" s="13">
        <v>29.917431382784457</v>
      </c>
      <c r="F465" s="12">
        <f t="shared" si="14"/>
        <v>44660</v>
      </c>
      <c r="G465" s="13">
        <f t="shared" si="15"/>
        <v>26</v>
      </c>
    </row>
    <row r="466" spans="1:7" x14ac:dyDescent="0.35">
      <c r="A466" s="1">
        <v>44661</v>
      </c>
      <c r="B466" s="5">
        <v>27.585909918878933</v>
      </c>
      <c r="D466" s="13">
        <v>27.585909918878933</v>
      </c>
      <c r="F466" s="12">
        <f t="shared" si="14"/>
        <v>44661</v>
      </c>
      <c r="G466" s="13">
        <f t="shared" si="15"/>
        <v>27</v>
      </c>
    </row>
    <row r="467" spans="1:7" x14ac:dyDescent="0.35">
      <c r="A467" s="1">
        <v>44662</v>
      </c>
      <c r="B467" s="5">
        <v>28.018622259732773</v>
      </c>
      <c r="D467" s="13">
        <v>28.018622259732773</v>
      </c>
      <c r="F467" s="12">
        <f t="shared" si="14"/>
        <v>44662</v>
      </c>
      <c r="G467" s="13">
        <f t="shared" si="15"/>
        <v>28</v>
      </c>
    </row>
    <row r="468" spans="1:7" x14ac:dyDescent="0.35">
      <c r="A468" s="1">
        <v>44663</v>
      </c>
      <c r="B468" s="5">
        <v>25.596526363896423</v>
      </c>
      <c r="D468" s="13">
        <v>25.596526363896423</v>
      </c>
      <c r="F468" s="12">
        <f t="shared" si="14"/>
        <v>44663</v>
      </c>
      <c r="G468" s="13">
        <f t="shared" si="15"/>
        <v>29</v>
      </c>
    </row>
    <row r="469" spans="1:7" x14ac:dyDescent="0.35">
      <c r="A469" s="1">
        <v>44664</v>
      </c>
      <c r="B469" s="5">
        <v>27.381259814075072</v>
      </c>
      <c r="D469" s="13">
        <v>27.381259814075072</v>
      </c>
      <c r="F469" s="12">
        <f t="shared" si="14"/>
        <v>44664</v>
      </c>
      <c r="G469" s="13">
        <f t="shared" si="15"/>
        <v>27</v>
      </c>
    </row>
    <row r="470" spans="1:7" x14ac:dyDescent="0.35">
      <c r="A470" s="1">
        <v>44665</v>
      </c>
      <c r="B470" s="5">
        <v>27.213752715695442</v>
      </c>
      <c r="D470" s="13">
        <v>27.213752715695442</v>
      </c>
      <c r="F470" s="12">
        <f t="shared" si="14"/>
        <v>44665</v>
      </c>
      <c r="G470" s="13">
        <f t="shared" si="15"/>
        <v>27</v>
      </c>
    </row>
    <row r="471" spans="1:7" x14ac:dyDescent="0.35">
      <c r="A471" s="1">
        <v>44666</v>
      </c>
      <c r="B471" s="5">
        <v>27.461060581332458</v>
      </c>
      <c r="D471" s="13">
        <v>27.461060581332458</v>
      </c>
      <c r="F471" s="12">
        <f t="shared" si="14"/>
        <v>44666</v>
      </c>
      <c r="G471" s="13">
        <f t="shared" si="15"/>
        <v>27</v>
      </c>
    </row>
    <row r="472" spans="1:7" x14ac:dyDescent="0.35">
      <c r="A472" s="1">
        <v>44667</v>
      </c>
      <c r="B472" s="5">
        <v>29.105918871135845</v>
      </c>
      <c r="D472" s="13">
        <v>29.105918871135845</v>
      </c>
      <c r="F472" s="12">
        <f t="shared" si="14"/>
        <v>44667</v>
      </c>
      <c r="G472" s="13">
        <f t="shared" si="15"/>
        <v>27</v>
      </c>
    </row>
    <row r="473" spans="1:7" x14ac:dyDescent="0.35">
      <c r="A473" s="1">
        <v>44668</v>
      </c>
      <c r="B473" s="5">
        <v>29.443669905477201</v>
      </c>
      <c r="D473" s="13">
        <v>29.443669905477201</v>
      </c>
      <c r="F473" s="12">
        <f t="shared" si="14"/>
        <v>44668</v>
      </c>
      <c r="G473" s="13">
        <f t="shared" si="15"/>
        <v>28</v>
      </c>
    </row>
    <row r="474" spans="1:7" x14ac:dyDescent="0.35">
      <c r="A474" s="1">
        <v>44669</v>
      </c>
      <c r="B474" s="5">
        <v>25.201307275793859</v>
      </c>
      <c r="D474" s="13">
        <v>25.201307275793859</v>
      </c>
      <c r="F474" s="12">
        <f t="shared" si="14"/>
        <v>44669</v>
      </c>
      <c r="G474" s="13">
        <f t="shared" si="15"/>
        <v>29</v>
      </c>
    </row>
    <row r="475" spans="1:7" x14ac:dyDescent="0.35">
      <c r="A475" s="1">
        <v>44670</v>
      </c>
      <c r="B475" s="5">
        <v>27.714150167580023</v>
      </c>
      <c r="D475" s="13">
        <v>27.714150167580023</v>
      </c>
      <c r="F475" s="12">
        <f t="shared" si="14"/>
        <v>44670</v>
      </c>
      <c r="G475" s="13">
        <f t="shared" si="15"/>
        <v>28</v>
      </c>
    </row>
    <row r="476" spans="1:7" x14ac:dyDescent="0.35">
      <c r="A476" s="1">
        <v>44671</v>
      </c>
      <c r="B476" s="5">
        <v>30.027970453711315</v>
      </c>
      <c r="D476" s="13">
        <v>30.027970453711315</v>
      </c>
      <c r="F476" s="12">
        <f t="shared" si="14"/>
        <v>44671</v>
      </c>
      <c r="G476" s="13">
        <f t="shared" si="15"/>
        <v>27</v>
      </c>
    </row>
    <row r="477" spans="1:7" x14ac:dyDescent="0.35">
      <c r="A477" s="1">
        <v>44672</v>
      </c>
      <c r="B477" s="5">
        <v>27.093909933305916</v>
      </c>
      <c r="D477" s="13">
        <v>27.093909933305916</v>
      </c>
      <c r="F477" s="12">
        <f t="shared" si="14"/>
        <v>44672</v>
      </c>
      <c r="G477" s="13">
        <f t="shared" si="15"/>
        <v>28</v>
      </c>
    </row>
    <row r="478" spans="1:7" x14ac:dyDescent="0.35">
      <c r="A478" s="1">
        <v>44673</v>
      </c>
      <c r="B478" s="5">
        <v>27.774390107830833</v>
      </c>
      <c r="D478" s="13">
        <v>27.774390107830833</v>
      </c>
      <c r="F478" s="12">
        <f t="shared" si="14"/>
        <v>44673</v>
      </c>
      <c r="G478" s="13">
        <f t="shared" si="15"/>
        <v>28</v>
      </c>
    </row>
    <row r="479" spans="1:7" x14ac:dyDescent="0.35">
      <c r="A479" s="1">
        <v>44674</v>
      </c>
      <c r="B479" s="5">
        <v>25.298020729213558</v>
      </c>
      <c r="D479" s="13">
        <v>25.298020729213558</v>
      </c>
      <c r="F479" s="12">
        <f t="shared" si="14"/>
        <v>44674</v>
      </c>
      <c r="G479" s="13">
        <f t="shared" si="15"/>
        <v>28</v>
      </c>
    </row>
    <row r="480" spans="1:7" x14ac:dyDescent="0.35">
      <c r="A480" s="1">
        <v>44675</v>
      </c>
      <c r="B480" s="5">
        <v>25.008861537354466</v>
      </c>
      <c r="D480" s="13">
        <v>25.008861537354466</v>
      </c>
      <c r="F480" s="12">
        <f t="shared" si="14"/>
        <v>44675</v>
      </c>
      <c r="G480" s="13">
        <f t="shared" si="15"/>
        <v>27</v>
      </c>
    </row>
    <row r="481" spans="1:7" x14ac:dyDescent="0.35">
      <c r="A481" s="1">
        <v>44676</v>
      </c>
      <c r="B481" s="5">
        <v>30.234878242630014</v>
      </c>
      <c r="D481" s="13">
        <v>30.234878242630014</v>
      </c>
      <c r="F481" s="12">
        <f t="shared" si="14"/>
        <v>44676</v>
      </c>
      <c r="G481" s="13">
        <f t="shared" si="15"/>
        <v>26</v>
      </c>
    </row>
    <row r="482" spans="1:7" x14ac:dyDescent="0.35">
      <c r="A482" s="1">
        <v>44677</v>
      </c>
      <c r="B482" s="5">
        <v>30.469059843719823</v>
      </c>
      <c r="D482" s="13">
        <v>30.469059843719823</v>
      </c>
      <c r="F482" s="12">
        <f t="shared" si="14"/>
        <v>44677</v>
      </c>
      <c r="G482" s="13">
        <f t="shared" si="15"/>
        <v>27</v>
      </c>
    </row>
    <row r="483" spans="1:7" x14ac:dyDescent="0.35">
      <c r="A483" s="1">
        <v>44678</v>
      </c>
      <c r="B483" s="5">
        <v>28.115506196243935</v>
      </c>
      <c r="D483" s="13">
        <v>28.115506196243935</v>
      </c>
      <c r="F483" s="12">
        <f t="shared" si="14"/>
        <v>44678</v>
      </c>
      <c r="G483" s="13">
        <f t="shared" si="15"/>
        <v>29</v>
      </c>
    </row>
    <row r="484" spans="1:7" x14ac:dyDescent="0.35">
      <c r="A484" s="1">
        <v>44679</v>
      </c>
      <c r="B484" s="5">
        <v>28.51955177521366</v>
      </c>
      <c r="D484" s="13">
        <v>28.51955177521366</v>
      </c>
      <c r="F484" s="12">
        <f t="shared" si="14"/>
        <v>44679</v>
      </c>
      <c r="G484" s="13">
        <f t="shared" si="15"/>
        <v>30</v>
      </c>
    </row>
    <row r="485" spans="1:7" x14ac:dyDescent="0.35">
      <c r="A485" s="1">
        <v>44680</v>
      </c>
      <c r="B485" s="5">
        <v>29.024172827011473</v>
      </c>
      <c r="D485" s="13">
        <v>29.024172827011473</v>
      </c>
      <c r="F485" s="12">
        <f t="shared" si="14"/>
        <v>44680</v>
      </c>
      <c r="G485" s="13">
        <f t="shared" si="15"/>
        <v>29</v>
      </c>
    </row>
    <row r="486" spans="1:7" x14ac:dyDescent="0.35">
      <c r="A486" s="1">
        <v>44681</v>
      </c>
      <c r="B486" s="5">
        <v>27.93382131181362</v>
      </c>
      <c r="D486" s="13">
        <v>27.93382131181362</v>
      </c>
      <c r="F486" s="12">
        <f t="shared" si="14"/>
        <v>44681</v>
      </c>
      <c r="G486" s="13">
        <f t="shared" si="15"/>
        <v>29</v>
      </c>
    </row>
    <row r="487" spans="1:7" x14ac:dyDescent="0.35">
      <c r="A487" s="1">
        <v>44682</v>
      </c>
      <c r="B487" s="5">
        <v>30.549240482165079</v>
      </c>
      <c r="D487" s="13">
        <v>30.549240482165079</v>
      </c>
      <c r="F487" s="12">
        <f t="shared" si="14"/>
        <v>44682</v>
      </c>
      <c r="G487" s="13">
        <f t="shared" si="15"/>
        <v>28</v>
      </c>
    </row>
    <row r="488" spans="1:7" x14ac:dyDescent="0.35">
      <c r="A488" s="1">
        <v>44683</v>
      </c>
      <c r="B488" s="5">
        <v>25.836669190051492</v>
      </c>
      <c r="D488" s="13">
        <v>25.836669190051492</v>
      </c>
      <c r="F488" s="12">
        <f t="shared" si="14"/>
        <v>44683</v>
      </c>
      <c r="G488" s="13">
        <f t="shared" si="15"/>
        <v>29</v>
      </c>
    </row>
    <row r="489" spans="1:7" x14ac:dyDescent="0.35">
      <c r="A489" s="1">
        <v>44684</v>
      </c>
      <c r="B489" s="5">
        <v>29.509033400078625</v>
      </c>
      <c r="D489" s="13">
        <v>29.509033400078625</v>
      </c>
      <c r="F489" s="12">
        <f t="shared" si="14"/>
        <v>44684</v>
      </c>
      <c r="G489" s="13">
        <f t="shared" si="15"/>
        <v>28</v>
      </c>
    </row>
    <row r="490" spans="1:7" x14ac:dyDescent="0.35">
      <c r="A490" s="1">
        <v>44685</v>
      </c>
      <c r="B490" s="5">
        <v>30.19396689701772</v>
      </c>
      <c r="D490" s="13">
        <v>30.19396689701772</v>
      </c>
      <c r="F490" s="12">
        <f t="shared" si="14"/>
        <v>44685</v>
      </c>
      <c r="G490" s="13">
        <f t="shared" si="15"/>
        <v>29</v>
      </c>
    </row>
    <row r="491" spans="1:7" x14ac:dyDescent="0.35">
      <c r="A491" s="1">
        <v>44686</v>
      </c>
      <c r="B491" s="5">
        <v>27.580399558911267</v>
      </c>
      <c r="D491" s="13">
        <v>27.580399558911267</v>
      </c>
      <c r="F491" s="12">
        <f t="shared" si="14"/>
        <v>44686</v>
      </c>
      <c r="G491" s="13">
        <f t="shared" si="15"/>
        <v>29</v>
      </c>
    </row>
    <row r="492" spans="1:7" x14ac:dyDescent="0.35">
      <c r="A492" s="1">
        <v>44687</v>
      </c>
      <c r="B492" s="5">
        <v>33.898129218572748</v>
      </c>
      <c r="D492" s="13">
        <v>33.898129218572748</v>
      </c>
      <c r="F492" s="12">
        <f t="shared" si="14"/>
        <v>44687</v>
      </c>
      <c r="G492" s="13">
        <f t="shared" si="15"/>
        <v>29</v>
      </c>
    </row>
    <row r="493" spans="1:7" x14ac:dyDescent="0.35">
      <c r="A493" s="1">
        <v>44688</v>
      </c>
      <c r="B493" s="5">
        <v>34.960883508044994</v>
      </c>
      <c r="D493" s="13">
        <v>34.960883508044994</v>
      </c>
      <c r="F493" s="12">
        <f t="shared" si="14"/>
        <v>44688</v>
      </c>
      <c r="G493" s="13">
        <f t="shared" si="15"/>
        <v>31</v>
      </c>
    </row>
    <row r="494" spans="1:7" x14ac:dyDescent="0.35">
      <c r="A494" s="1">
        <v>44689</v>
      </c>
      <c r="B494" s="5">
        <v>29.706458714575405</v>
      </c>
      <c r="D494" s="13">
        <v>29.706458714575405</v>
      </c>
      <c r="F494" s="12">
        <f t="shared" si="14"/>
        <v>44689</v>
      </c>
      <c r="G494" s="13">
        <f t="shared" si="15"/>
        <v>32</v>
      </c>
    </row>
    <row r="495" spans="1:7" x14ac:dyDescent="0.35">
      <c r="A495" s="1">
        <v>44690</v>
      </c>
      <c r="B495" s="5">
        <v>32.53647135196735</v>
      </c>
      <c r="D495" s="13">
        <v>32.53647135196735</v>
      </c>
      <c r="F495" s="12">
        <f t="shared" si="14"/>
        <v>44690</v>
      </c>
      <c r="G495" s="13">
        <f t="shared" si="15"/>
        <v>33</v>
      </c>
    </row>
    <row r="496" spans="1:7" x14ac:dyDescent="0.35">
      <c r="A496" s="1">
        <v>44691</v>
      </c>
      <c r="B496" s="5">
        <v>30.22917180084961</v>
      </c>
      <c r="D496" s="13">
        <v>30.22917180084961</v>
      </c>
      <c r="F496" s="12">
        <f t="shared" si="14"/>
        <v>44691</v>
      </c>
      <c r="G496" s="13">
        <f t="shared" si="15"/>
        <v>32</v>
      </c>
    </row>
    <row r="497" spans="1:7" x14ac:dyDescent="0.35">
      <c r="A497" s="1">
        <v>44692</v>
      </c>
      <c r="B497" s="5">
        <v>33.749159018198178</v>
      </c>
      <c r="D497" s="13">
        <v>33.749159018198178</v>
      </c>
      <c r="F497" s="12">
        <f t="shared" si="14"/>
        <v>44692</v>
      </c>
      <c r="G497" s="13">
        <f t="shared" si="15"/>
        <v>31</v>
      </c>
    </row>
    <row r="498" spans="1:7" x14ac:dyDescent="0.35">
      <c r="A498" s="1">
        <v>44693</v>
      </c>
      <c r="B498" s="5">
        <v>37.958783433274519</v>
      </c>
      <c r="D498" s="13">
        <v>37.958783433274519</v>
      </c>
      <c r="F498" s="12">
        <f t="shared" si="14"/>
        <v>44693</v>
      </c>
      <c r="G498" s="13">
        <f t="shared" si="15"/>
        <v>32</v>
      </c>
    </row>
    <row r="499" spans="1:7" x14ac:dyDescent="0.35">
      <c r="A499" s="1">
        <v>44694</v>
      </c>
      <c r="B499" s="5">
        <v>31.999594969024844</v>
      </c>
      <c r="D499" s="13">
        <v>31.999594969024844</v>
      </c>
      <c r="F499" s="12">
        <f t="shared" si="14"/>
        <v>44694</v>
      </c>
      <c r="G499" s="13">
        <f t="shared" si="15"/>
        <v>34</v>
      </c>
    </row>
    <row r="500" spans="1:7" x14ac:dyDescent="0.35">
      <c r="A500" s="1">
        <v>44695</v>
      </c>
      <c r="B500" s="5">
        <v>36.005451282329886</v>
      </c>
      <c r="D500" s="13">
        <v>36.005451282329886</v>
      </c>
      <c r="F500" s="12">
        <f t="shared" si="14"/>
        <v>44695</v>
      </c>
      <c r="G500" s="13">
        <f t="shared" si="15"/>
        <v>35</v>
      </c>
    </row>
    <row r="501" spans="1:7" x14ac:dyDescent="0.35">
      <c r="A501" s="1">
        <v>44696</v>
      </c>
      <c r="B501" s="5">
        <v>36.411728114610455</v>
      </c>
      <c r="D501" s="13">
        <v>36.411728114610455</v>
      </c>
      <c r="F501" s="12">
        <f t="shared" si="14"/>
        <v>44696</v>
      </c>
      <c r="G501" s="13">
        <f t="shared" si="15"/>
        <v>35</v>
      </c>
    </row>
    <row r="502" spans="1:7" x14ac:dyDescent="0.35">
      <c r="A502" s="1">
        <v>44697</v>
      </c>
      <c r="B502" s="5">
        <v>39.489296894295329</v>
      </c>
      <c r="D502" s="13">
        <v>39.489296894295329</v>
      </c>
      <c r="F502" s="12">
        <f t="shared" si="14"/>
        <v>44697</v>
      </c>
      <c r="G502" s="13">
        <f t="shared" si="15"/>
        <v>35</v>
      </c>
    </row>
    <row r="503" spans="1:7" x14ac:dyDescent="0.35">
      <c r="A503" s="1">
        <v>44698</v>
      </c>
      <c r="B503" s="5">
        <v>40.72347228513997</v>
      </c>
      <c r="D503" s="13">
        <v>40.72347228513997</v>
      </c>
      <c r="F503" s="12">
        <f t="shared" si="14"/>
        <v>44698</v>
      </c>
      <c r="G503" s="13">
        <f t="shared" si="15"/>
        <v>37</v>
      </c>
    </row>
    <row r="504" spans="1:7" x14ac:dyDescent="0.35">
      <c r="A504" s="1">
        <v>44699</v>
      </c>
      <c r="B504" s="5">
        <v>40.767708836303733</v>
      </c>
      <c r="D504" s="13">
        <v>40.767708836303733</v>
      </c>
      <c r="F504" s="12">
        <f t="shared" si="14"/>
        <v>44699</v>
      </c>
      <c r="G504" s="13">
        <f t="shared" si="15"/>
        <v>39</v>
      </c>
    </row>
    <row r="505" spans="1:7" x14ac:dyDescent="0.35">
      <c r="A505" s="1">
        <v>44700</v>
      </c>
      <c r="B505" s="5">
        <v>35.145263045400995</v>
      </c>
      <c r="D505" s="13">
        <v>35.145263045400995</v>
      </c>
      <c r="F505" s="12">
        <f t="shared" si="14"/>
        <v>44700</v>
      </c>
      <c r="G505" s="13">
        <f t="shared" si="15"/>
        <v>40</v>
      </c>
    </row>
    <row r="506" spans="1:7" x14ac:dyDescent="0.35">
      <c r="A506" s="1">
        <v>44701</v>
      </c>
      <c r="B506" s="5">
        <v>35.208378586655584</v>
      </c>
      <c r="D506" s="13">
        <v>35.208378586655584</v>
      </c>
      <c r="F506" s="12">
        <f t="shared" si="14"/>
        <v>44701</v>
      </c>
      <c r="G506" s="13">
        <f t="shared" si="15"/>
        <v>39</v>
      </c>
    </row>
    <row r="507" spans="1:7" x14ac:dyDescent="0.35">
      <c r="A507" s="1">
        <v>44702</v>
      </c>
      <c r="B507" s="5">
        <v>34.214477310727958</v>
      </c>
      <c r="D507" s="13">
        <v>34.214477310727958</v>
      </c>
      <c r="F507" s="12">
        <f t="shared" si="14"/>
        <v>44702</v>
      </c>
      <c r="G507" s="13">
        <f t="shared" si="15"/>
        <v>37</v>
      </c>
    </row>
    <row r="508" spans="1:7" x14ac:dyDescent="0.35">
      <c r="A508" s="1">
        <v>44703</v>
      </c>
      <c r="B508" s="5">
        <v>40.200908507338902</v>
      </c>
      <c r="D508" s="13">
        <v>40.200908507338902</v>
      </c>
      <c r="F508" s="12">
        <f t="shared" si="14"/>
        <v>44703</v>
      </c>
      <c r="G508" s="13">
        <f t="shared" si="15"/>
        <v>35</v>
      </c>
    </row>
    <row r="509" spans="1:7" x14ac:dyDescent="0.35">
      <c r="A509" s="1">
        <v>44704</v>
      </c>
      <c r="B509" s="5">
        <v>39.423083164426373</v>
      </c>
      <c r="D509" s="13">
        <v>39.423083164426373</v>
      </c>
      <c r="F509" s="12">
        <f t="shared" si="14"/>
        <v>44704</v>
      </c>
      <c r="G509" s="13">
        <f t="shared" si="15"/>
        <v>37</v>
      </c>
    </row>
    <row r="510" spans="1:7" x14ac:dyDescent="0.35">
      <c r="A510" s="1">
        <v>44705</v>
      </c>
      <c r="B510" s="5">
        <v>44.870158647455838</v>
      </c>
      <c r="D510" s="13">
        <v>44.870158647455838</v>
      </c>
      <c r="F510" s="12">
        <f t="shared" si="14"/>
        <v>44705</v>
      </c>
      <c r="G510" s="13">
        <f t="shared" si="15"/>
        <v>38</v>
      </c>
    </row>
    <row r="511" spans="1:7" x14ac:dyDescent="0.35">
      <c r="A511" s="1">
        <v>44706</v>
      </c>
      <c r="B511" s="5">
        <v>46.359910947113931</v>
      </c>
      <c r="D511" s="13">
        <v>46.359910947113931</v>
      </c>
      <c r="F511" s="12">
        <f t="shared" si="14"/>
        <v>44706</v>
      </c>
      <c r="G511" s="13">
        <f t="shared" si="15"/>
        <v>41</v>
      </c>
    </row>
    <row r="512" spans="1:7" x14ac:dyDescent="0.35">
      <c r="A512" s="1">
        <v>44707</v>
      </c>
      <c r="B512" s="5">
        <v>37.420026424490203</v>
      </c>
      <c r="D512" s="13">
        <v>37.420026424490203</v>
      </c>
      <c r="F512" s="12">
        <f t="shared" si="14"/>
        <v>44707</v>
      </c>
      <c r="G512" s="13">
        <f t="shared" si="15"/>
        <v>44</v>
      </c>
    </row>
    <row r="513" spans="1:7" x14ac:dyDescent="0.35">
      <c r="A513" s="1">
        <v>44708</v>
      </c>
      <c r="B513" s="5">
        <v>45.455301451654492</v>
      </c>
      <c r="D513" s="13">
        <v>45.455301451654492</v>
      </c>
      <c r="F513" s="12">
        <f t="shared" si="14"/>
        <v>44708</v>
      </c>
      <c r="G513" s="13">
        <f t="shared" si="15"/>
        <v>43</v>
      </c>
    </row>
    <row r="514" spans="1:7" x14ac:dyDescent="0.35">
      <c r="A514" s="1">
        <v>44709</v>
      </c>
      <c r="B514" s="5">
        <v>38.294241045524323</v>
      </c>
      <c r="D514" s="13">
        <v>38.294241045524323</v>
      </c>
      <c r="F514" s="12">
        <f t="shared" ref="F514:F577" si="16">A514</f>
        <v>44709</v>
      </c>
      <c r="G514" s="13">
        <f t="shared" si="15"/>
        <v>43</v>
      </c>
    </row>
    <row r="515" spans="1:7" x14ac:dyDescent="0.35">
      <c r="A515" s="1">
        <v>44710</v>
      </c>
      <c r="B515" s="5">
        <v>48.077720003651272</v>
      </c>
      <c r="D515" s="13">
        <v>48.077720003651272</v>
      </c>
      <c r="F515" s="12">
        <f t="shared" si="16"/>
        <v>44710</v>
      </c>
      <c r="G515" s="13">
        <f t="shared" si="15"/>
        <v>40</v>
      </c>
    </row>
    <row r="516" spans="1:7" x14ac:dyDescent="0.35">
      <c r="A516" s="1">
        <v>44711</v>
      </c>
      <c r="B516" s="5">
        <v>47.493580391085054</v>
      </c>
      <c r="D516" s="13">
        <v>47.493580391085054</v>
      </c>
      <c r="F516" s="12">
        <f t="shared" si="16"/>
        <v>44711</v>
      </c>
      <c r="G516" s="13">
        <f t="shared" si="15"/>
        <v>44</v>
      </c>
    </row>
    <row r="517" spans="1:7" x14ac:dyDescent="0.35">
      <c r="A517" s="1">
        <v>44712</v>
      </c>
      <c r="B517" s="5">
        <v>43.359247565358828</v>
      </c>
      <c r="D517" s="13">
        <v>43.359247565358828</v>
      </c>
      <c r="F517" s="12">
        <f t="shared" si="16"/>
        <v>44712</v>
      </c>
      <c r="G517" s="13">
        <f t="shared" si="15"/>
        <v>45</v>
      </c>
    </row>
    <row r="518" spans="1:7" x14ac:dyDescent="0.35">
      <c r="A518" s="1">
        <v>44713</v>
      </c>
      <c r="B518" s="5">
        <v>40.480111283721243</v>
      </c>
      <c r="D518" s="13">
        <v>40.480111283721243</v>
      </c>
      <c r="F518" s="12">
        <f t="shared" si="16"/>
        <v>44713</v>
      </c>
      <c r="G518" s="13">
        <f t="shared" ref="G518:G581" si="17">ROUND(AVERAGE(D515:D517),0)</f>
        <v>46</v>
      </c>
    </row>
    <row r="519" spans="1:7" x14ac:dyDescent="0.35">
      <c r="A519" s="1">
        <v>44714</v>
      </c>
      <c r="B519" s="5">
        <v>48.330516413340554</v>
      </c>
      <c r="D519" s="13">
        <v>48.330516413340554</v>
      </c>
      <c r="F519" s="12">
        <f t="shared" si="16"/>
        <v>44714</v>
      </c>
      <c r="G519" s="13">
        <f t="shared" si="17"/>
        <v>44</v>
      </c>
    </row>
    <row r="520" spans="1:7" x14ac:dyDescent="0.35">
      <c r="A520" s="1">
        <v>44715</v>
      </c>
      <c r="B520" s="5">
        <v>49.333554918971473</v>
      </c>
      <c r="D520" s="13">
        <v>49.333554918971473</v>
      </c>
      <c r="F520" s="12">
        <f t="shared" si="16"/>
        <v>44715</v>
      </c>
      <c r="G520" s="13">
        <f t="shared" si="17"/>
        <v>44</v>
      </c>
    </row>
    <row r="521" spans="1:7" x14ac:dyDescent="0.35">
      <c r="A521" s="1">
        <v>44716</v>
      </c>
      <c r="B521" s="5">
        <v>44.065027923210955</v>
      </c>
      <c r="D521" s="13">
        <v>44.065027923210955</v>
      </c>
      <c r="F521" s="12">
        <f t="shared" si="16"/>
        <v>44716</v>
      </c>
      <c r="G521" s="13">
        <f t="shared" si="17"/>
        <v>46</v>
      </c>
    </row>
    <row r="522" spans="1:7" x14ac:dyDescent="0.35">
      <c r="A522" s="1">
        <v>44717</v>
      </c>
      <c r="B522" s="5">
        <v>49.512107369020086</v>
      </c>
      <c r="D522" s="13">
        <v>49.512107369020086</v>
      </c>
      <c r="F522" s="12">
        <f t="shared" si="16"/>
        <v>44717</v>
      </c>
      <c r="G522" s="13">
        <f t="shared" si="17"/>
        <v>47</v>
      </c>
    </row>
    <row r="523" spans="1:7" x14ac:dyDescent="0.35">
      <c r="A523" s="1">
        <v>44718</v>
      </c>
      <c r="B523" s="5">
        <v>49.342211009208803</v>
      </c>
      <c r="D523" s="13">
        <v>49.342211009208803</v>
      </c>
      <c r="F523" s="12">
        <f t="shared" si="16"/>
        <v>44718</v>
      </c>
      <c r="G523" s="13">
        <f t="shared" si="17"/>
        <v>48</v>
      </c>
    </row>
    <row r="524" spans="1:7" x14ac:dyDescent="0.35">
      <c r="A524" s="1">
        <v>44719</v>
      </c>
      <c r="B524" s="5">
        <v>49.322856433845246</v>
      </c>
      <c r="D524" s="13">
        <v>49.322856433845246</v>
      </c>
      <c r="F524" s="12">
        <f t="shared" si="16"/>
        <v>44719</v>
      </c>
      <c r="G524" s="13">
        <f t="shared" si="17"/>
        <v>48</v>
      </c>
    </row>
    <row r="525" spans="1:7" x14ac:dyDescent="0.35">
      <c r="A525" s="1">
        <v>44720</v>
      </c>
      <c r="B525" s="5">
        <v>45.417706959810864</v>
      </c>
      <c r="D525" s="13">
        <v>45.417706959810864</v>
      </c>
      <c r="F525" s="12">
        <f t="shared" si="16"/>
        <v>44720</v>
      </c>
      <c r="G525" s="13">
        <f t="shared" si="17"/>
        <v>49</v>
      </c>
    </row>
    <row r="526" spans="1:7" x14ac:dyDescent="0.35">
      <c r="A526" s="1">
        <v>44721</v>
      </c>
      <c r="B526" s="5">
        <v>50.046222825007462</v>
      </c>
      <c r="D526" s="13">
        <v>50.046222825007462</v>
      </c>
      <c r="F526" s="12">
        <f t="shared" si="16"/>
        <v>44721</v>
      </c>
      <c r="G526" s="13">
        <f t="shared" si="17"/>
        <v>48</v>
      </c>
    </row>
    <row r="527" spans="1:7" x14ac:dyDescent="0.35">
      <c r="A527" s="1">
        <v>44722</v>
      </c>
      <c r="B527" s="5">
        <v>50.857869073693465</v>
      </c>
      <c r="D527" s="13">
        <v>50.857869073693465</v>
      </c>
      <c r="F527" s="12">
        <f t="shared" si="16"/>
        <v>44722</v>
      </c>
      <c r="G527" s="13">
        <f t="shared" si="17"/>
        <v>48</v>
      </c>
    </row>
    <row r="528" spans="1:7" x14ac:dyDescent="0.35">
      <c r="A528" s="1">
        <v>44723</v>
      </c>
      <c r="B528" s="5">
        <v>46.40934030340258</v>
      </c>
      <c r="D528" s="13">
        <v>46.40934030340258</v>
      </c>
      <c r="F528" s="12">
        <f t="shared" si="16"/>
        <v>44723</v>
      </c>
      <c r="G528" s="13">
        <f t="shared" si="17"/>
        <v>49</v>
      </c>
    </row>
    <row r="529" spans="1:7" x14ac:dyDescent="0.35">
      <c r="A529" s="1">
        <v>44724</v>
      </c>
      <c r="B529" s="5">
        <v>41.690332569733656</v>
      </c>
      <c r="D529" s="13">
        <v>41.690332569733656</v>
      </c>
      <c r="F529" s="12">
        <f t="shared" si="16"/>
        <v>44724</v>
      </c>
      <c r="G529" s="13">
        <f t="shared" si="17"/>
        <v>49</v>
      </c>
    </row>
    <row r="530" spans="1:7" x14ac:dyDescent="0.35">
      <c r="A530" s="1">
        <v>44725</v>
      </c>
      <c r="B530" s="5">
        <v>46.142988304538228</v>
      </c>
      <c r="D530" s="13">
        <v>46.142988304538228</v>
      </c>
      <c r="F530" s="12">
        <f t="shared" si="16"/>
        <v>44725</v>
      </c>
      <c r="G530" s="13">
        <f t="shared" si="17"/>
        <v>46</v>
      </c>
    </row>
    <row r="531" spans="1:7" x14ac:dyDescent="0.35">
      <c r="A531" s="1">
        <v>44726</v>
      </c>
      <c r="B531" s="5">
        <v>46.898117563681971</v>
      </c>
      <c r="D531" s="13">
        <v>46.898117563681971</v>
      </c>
      <c r="F531" s="12">
        <f t="shared" si="16"/>
        <v>44726</v>
      </c>
      <c r="G531" s="13">
        <f t="shared" si="17"/>
        <v>45</v>
      </c>
    </row>
    <row r="532" spans="1:7" x14ac:dyDescent="0.35">
      <c r="A532" s="1">
        <v>44727</v>
      </c>
      <c r="B532" s="5">
        <v>51.20107424984279</v>
      </c>
      <c r="D532" s="13">
        <v>51.20107424984279</v>
      </c>
      <c r="F532" s="12">
        <f t="shared" si="16"/>
        <v>44727</v>
      </c>
      <c r="G532" s="13">
        <f t="shared" si="17"/>
        <v>45</v>
      </c>
    </row>
    <row r="533" spans="1:7" x14ac:dyDescent="0.35">
      <c r="A533" s="1">
        <v>44728</v>
      </c>
      <c r="B533" s="5">
        <v>46.893609115945267</v>
      </c>
      <c r="D533" s="13">
        <v>46.893609115945267</v>
      </c>
      <c r="F533" s="12">
        <f t="shared" si="16"/>
        <v>44728</v>
      </c>
      <c r="G533" s="13">
        <f t="shared" si="17"/>
        <v>48</v>
      </c>
    </row>
    <row r="534" spans="1:7" x14ac:dyDescent="0.35">
      <c r="A534" s="1">
        <v>44729</v>
      </c>
      <c r="B534" s="5">
        <v>46.905388270324238</v>
      </c>
      <c r="D534" s="13">
        <v>46.905388270324238</v>
      </c>
      <c r="F534" s="12">
        <f t="shared" si="16"/>
        <v>44729</v>
      </c>
      <c r="G534" s="13">
        <f t="shared" si="17"/>
        <v>48</v>
      </c>
    </row>
    <row r="535" spans="1:7" x14ac:dyDescent="0.35">
      <c r="A535" s="1">
        <v>44730</v>
      </c>
      <c r="B535" s="5">
        <v>52.374093717511983</v>
      </c>
      <c r="D535" s="13">
        <v>52.374093717511983</v>
      </c>
      <c r="F535" s="12">
        <f t="shared" si="16"/>
        <v>44730</v>
      </c>
      <c r="G535" s="13">
        <f t="shared" si="17"/>
        <v>48</v>
      </c>
    </row>
    <row r="536" spans="1:7" x14ac:dyDescent="0.35">
      <c r="A536" s="1">
        <v>44731</v>
      </c>
      <c r="B536" s="5">
        <v>42.508847490170709</v>
      </c>
      <c r="D536" s="13">
        <v>42.508847490170709</v>
      </c>
      <c r="F536" s="12">
        <f t="shared" si="16"/>
        <v>44731</v>
      </c>
      <c r="G536" s="13">
        <f t="shared" si="17"/>
        <v>49</v>
      </c>
    </row>
    <row r="537" spans="1:7" x14ac:dyDescent="0.35">
      <c r="A537" s="1">
        <v>44732</v>
      </c>
      <c r="B537" s="5">
        <v>47.445928127990342</v>
      </c>
      <c r="D537" s="13">
        <v>47.445928127990342</v>
      </c>
      <c r="F537" s="12">
        <f t="shared" si="16"/>
        <v>44732</v>
      </c>
      <c r="G537" s="13">
        <f t="shared" si="17"/>
        <v>47</v>
      </c>
    </row>
    <row r="538" spans="1:7" x14ac:dyDescent="0.35">
      <c r="A538" s="1">
        <v>44733</v>
      </c>
      <c r="B538" s="5">
        <v>47.371857355722597</v>
      </c>
      <c r="D538" s="13">
        <v>47.371857355722597</v>
      </c>
      <c r="F538" s="12">
        <f t="shared" si="16"/>
        <v>44733</v>
      </c>
      <c r="G538" s="13">
        <f t="shared" si="17"/>
        <v>47</v>
      </c>
    </row>
    <row r="539" spans="1:7" x14ac:dyDescent="0.35">
      <c r="A539" s="1">
        <v>44734</v>
      </c>
      <c r="B539" s="5">
        <v>42.263241768140247</v>
      </c>
      <c r="D539" s="13">
        <v>42.263241768140247</v>
      </c>
      <c r="F539" s="12">
        <f t="shared" si="16"/>
        <v>44734</v>
      </c>
      <c r="G539" s="13">
        <f t="shared" si="17"/>
        <v>46</v>
      </c>
    </row>
    <row r="540" spans="1:7" x14ac:dyDescent="0.35">
      <c r="A540" s="1">
        <v>44735</v>
      </c>
      <c r="B540" s="5">
        <v>51.519272023277438</v>
      </c>
      <c r="D540" s="13">
        <v>51.519272023277438</v>
      </c>
      <c r="F540" s="12">
        <f t="shared" si="16"/>
        <v>44735</v>
      </c>
      <c r="G540" s="13">
        <f t="shared" si="17"/>
        <v>46</v>
      </c>
    </row>
    <row r="541" spans="1:7" x14ac:dyDescent="0.35">
      <c r="A541" s="1">
        <v>44736</v>
      </c>
      <c r="B541" s="5">
        <v>47.783711729566519</v>
      </c>
      <c r="C541" s="5">
        <v>47.783711729566519</v>
      </c>
      <c r="D541" s="13">
        <v>47.783711729566519</v>
      </c>
      <c r="F541" s="12">
        <f t="shared" si="16"/>
        <v>44736</v>
      </c>
      <c r="G541" s="13">
        <f t="shared" si="17"/>
        <v>47</v>
      </c>
    </row>
    <row r="542" spans="1:7" x14ac:dyDescent="0.35">
      <c r="A542" s="1">
        <v>44737</v>
      </c>
      <c r="B542" s="5">
        <v>46.617900094750865</v>
      </c>
      <c r="C542" s="5">
        <v>46.617900094750865</v>
      </c>
      <c r="D542" s="13">
        <v>46.617900094750865</v>
      </c>
      <c r="F542" s="12">
        <f t="shared" si="16"/>
        <v>44737</v>
      </c>
      <c r="G542" s="13">
        <f t="shared" si="17"/>
        <v>47</v>
      </c>
    </row>
    <row r="543" spans="1:7" x14ac:dyDescent="0.35">
      <c r="A543" s="1">
        <v>44738</v>
      </c>
      <c r="B543" s="5">
        <v>43.080038293882829</v>
      </c>
      <c r="C543" s="5">
        <v>43.080038293882829</v>
      </c>
      <c r="D543" s="13">
        <v>43.080038293882829</v>
      </c>
      <c r="F543" s="12">
        <f t="shared" si="16"/>
        <v>44738</v>
      </c>
      <c r="G543" s="13">
        <f t="shared" si="17"/>
        <v>49</v>
      </c>
    </row>
    <row r="544" spans="1:7" x14ac:dyDescent="0.35">
      <c r="A544" s="1">
        <v>44739</v>
      </c>
      <c r="B544" s="9"/>
      <c r="C544" s="8">
        <f>0.45*C542+0.45*C543+0.1*C545</f>
        <v>45.463087998059635</v>
      </c>
      <c r="D544" s="13">
        <v>45.463087998059635</v>
      </c>
      <c r="F544" s="12">
        <f t="shared" si="16"/>
        <v>44739</v>
      </c>
      <c r="G544" s="13">
        <f t="shared" si="17"/>
        <v>46</v>
      </c>
    </row>
    <row r="545" spans="1:7" x14ac:dyDescent="0.35">
      <c r="A545" s="1">
        <v>44740</v>
      </c>
      <c r="B545" s="5">
        <v>50.990157231744732</v>
      </c>
      <c r="C545" s="5">
        <v>50.990157231744732</v>
      </c>
      <c r="D545" s="13">
        <v>50.990157231744732</v>
      </c>
      <c r="F545" s="12">
        <f t="shared" si="16"/>
        <v>44740</v>
      </c>
      <c r="G545" s="13">
        <f t="shared" si="17"/>
        <v>45</v>
      </c>
    </row>
    <row r="546" spans="1:7" x14ac:dyDescent="0.35">
      <c r="A546" s="1">
        <v>44741</v>
      </c>
      <c r="B546" s="5">
        <v>46.922274242660727</v>
      </c>
      <c r="D546" s="13">
        <v>46.922274242660727</v>
      </c>
      <c r="F546" s="12">
        <f t="shared" si="16"/>
        <v>44741</v>
      </c>
      <c r="G546" s="13">
        <f t="shared" si="17"/>
        <v>47</v>
      </c>
    </row>
    <row r="547" spans="1:7" x14ac:dyDescent="0.35">
      <c r="A547" s="1">
        <v>44742</v>
      </c>
      <c r="B547" s="5">
        <v>45.96070743151305</v>
      </c>
      <c r="D547" s="13">
        <v>45.96070743151305</v>
      </c>
      <c r="F547" s="12">
        <f t="shared" si="16"/>
        <v>44742</v>
      </c>
      <c r="G547" s="13">
        <f t="shared" si="17"/>
        <v>48</v>
      </c>
    </row>
    <row r="548" spans="1:7" x14ac:dyDescent="0.35">
      <c r="A548" s="1">
        <v>44743</v>
      </c>
      <c r="B548" s="5">
        <v>41.462131558574654</v>
      </c>
      <c r="D548" s="13">
        <v>41.462131558574654</v>
      </c>
      <c r="F548" s="12">
        <f t="shared" si="16"/>
        <v>44743</v>
      </c>
      <c r="G548" s="13">
        <f t="shared" si="17"/>
        <v>48</v>
      </c>
    </row>
    <row r="549" spans="1:7" x14ac:dyDescent="0.35">
      <c r="A549" s="1">
        <v>44744</v>
      </c>
      <c r="B549" s="5">
        <v>41.167826847604054</v>
      </c>
      <c r="D549" s="13">
        <v>41.167826847604054</v>
      </c>
      <c r="F549" s="12">
        <f t="shared" si="16"/>
        <v>44744</v>
      </c>
      <c r="G549" s="13">
        <f t="shared" si="17"/>
        <v>45</v>
      </c>
    </row>
    <row r="550" spans="1:7" x14ac:dyDescent="0.35">
      <c r="A550" s="1">
        <v>44745</v>
      </c>
      <c r="B550" s="5">
        <v>49.461630644083016</v>
      </c>
      <c r="D550" s="13">
        <v>49.461630644083016</v>
      </c>
      <c r="F550" s="12">
        <f t="shared" si="16"/>
        <v>44745</v>
      </c>
      <c r="G550" s="13">
        <f t="shared" si="17"/>
        <v>43</v>
      </c>
    </row>
    <row r="551" spans="1:7" x14ac:dyDescent="0.35">
      <c r="A551" s="1">
        <v>44746</v>
      </c>
      <c r="B551" s="5">
        <v>45.130587630090893</v>
      </c>
      <c r="D551" s="13">
        <v>45.130587630090893</v>
      </c>
      <c r="F551" s="12">
        <f t="shared" si="16"/>
        <v>44746</v>
      </c>
      <c r="G551" s="13">
        <f t="shared" si="17"/>
        <v>44</v>
      </c>
    </row>
    <row r="552" spans="1:7" x14ac:dyDescent="0.35">
      <c r="A552" s="1">
        <v>44747</v>
      </c>
      <c r="B552" s="5">
        <v>45.991838703018352</v>
      </c>
      <c r="D552" s="13">
        <v>45.991838703018352</v>
      </c>
      <c r="F552" s="12">
        <f t="shared" si="16"/>
        <v>44747</v>
      </c>
      <c r="G552" s="13">
        <f t="shared" si="17"/>
        <v>45</v>
      </c>
    </row>
    <row r="553" spans="1:7" x14ac:dyDescent="0.35">
      <c r="A553" s="1">
        <v>44748</v>
      </c>
      <c r="B553" s="5">
        <v>43.558835357314713</v>
      </c>
      <c r="D553" s="13">
        <v>43.558835357314713</v>
      </c>
      <c r="F553" s="12">
        <f t="shared" si="16"/>
        <v>44748</v>
      </c>
      <c r="G553" s="13">
        <f t="shared" si="17"/>
        <v>47</v>
      </c>
    </row>
    <row r="554" spans="1:7" x14ac:dyDescent="0.35">
      <c r="A554" s="1">
        <v>44749</v>
      </c>
      <c r="B554" s="5">
        <v>48.91625686073759</v>
      </c>
      <c r="D554" s="13">
        <v>48.91625686073759</v>
      </c>
      <c r="F554" s="12">
        <f t="shared" si="16"/>
        <v>44749</v>
      </c>
      <c r="G554" s="13">
        <f t="shared" si="17"/>
        <v>45</v>
      </c>
    </row>
    <row r="555" spans="1:7" x14ac:dyDescent="0.35">
      <c r="A555" s="1">
        <v>44750</v>
      </c>
      <c r="B555" s="5">
        <v>44.28063791034657</v>
      </c>
      <c r="D555" s="13">
        <v>44.28063791034657</v>
      </c>
      <c r="F555" s="12">
        <f t="shared" si="16"/>
        <v>44750</v>
      </c>
      <c r="G555" s="13">
        <f t="shared" si="17"/>
        <v>46</v>
      </c>
    </row>
    <row r="556" spans="1:7" x14ac:dyDescent="0.35">
      <c r="A556" s="1">
        <v>44751</v>
      </c>
      <c r="B556" s="5">
        <v>43.943328248114867</v>
      </c>
      <c r="D556" s="13">
        <v>43.943328248114867</v>
      </c>
      <c r="F556" s="12">
        <f t="shared" si="16"/>
        <v>44751</v>
      </c>
      <c r="G556" s="13">
        <f t="shared" si="17"/>
        <v>46</v>
      </c>
    </row>
    <row r="557" spans="1:7" x14ac:dyDescent="0.35">
      <c r="A557" s="1">
        <v>44752</v>
      </c>
      <c r="B557" s="5">
        <v>43.139104153035952</v>
      </c>
      <c r="D557" s="13">
        <v>43.139104153035952</v>
      </c>
      <c r="F557" s="12">
        <f t="shared" si="16"/>
        <v>44752</v>
      </c>
      <c r="G557" s="13">
        <f t="shared" si="17"/>
        <v>46</v>
      </c>
    </row>
    <row r="558" spans="1:7" x14ac:dyDescent="0.35">
      <c r="A558" s="1">
        <v>44753</v>
      </c>
      <c r="B558" s="5">
        <v>46.886505038772206</v>
      </c>
      <c r="D558" s="13">
        <v>46.886505038772206</v>
      </c>
      <c r="F558" s="12">
        <f t="shared" si="16"/>
        <v>44753</v>
      </c>
      <c r="G558" s="13">
        <f t="shared" si="17"/>
        <v>44</v>
      </c>
    </row>
    <row r="559" spans="1:7" x14ac:dyDescent="0.35">
      <c r="A559" s="1">
        <v>44754</v>
      </c>
      <c r="B559" s="5">
        <v>38.268422017546904</v>
      </c>
      <c r="D559" s="13">
        <v>38.268422017546904</v>
      </c>
      <c r="F559" s="12">
        <f t="shared" si="16"/>
        <v>44754</v>
      </c>
      <c r="G559" s="13">
        <f t="shared" si="17"/>
        <v>45</v>
      </c>
    </row>
    <row r="560" spans="1:7" x14ac:dyDescent="0.35">
      <c r="A560" s="1">
        <v>44755</v>
      </c>
      <c r="B560" s="5">
        <v>46.9452664403494</v>
      </c>
      <c r="D560" s="13">
        <v>46.9452664403494</v>
      </c>
      <c r="F560" s="12">
        <f t="shared" si="16"/>
        <v>44755</v>
      </c>
      <c r="G560" s="13">
        <f t="shared" si="17"/>
        <v>43</v>
      </c>
    </row>
    <row r="561" spans="1:7" x14ac:dyDescent="0.35">
      <c r="A561" s="1">
        <v>44756</v>
      </c>
      <c r="B561" s="5">
        <v>46.233000455149167</v>
      </c>
      <c r="D561" s="13">
        <v>46.233000455149167</v>
      </c>
      <c r="F561" s="12">
        <f t="shared" si="16"/>
        <v>44756</v>
      </c>
      <c r="G561" s="13">
        <f t="shared" si="17"/>
        <v>44</v>
      </c>
    </row>
    <row r="562" spans="1:7" x14ac:dyDescent="0.35">
      <c r="A562" s="1">
        <v>44757</v>
      </c>
      <c r="B562" s="5">
        <v>37.587092326916512</v>
      </c>
      <c r="D562" s="13">
        <v>37.587092326916512</v>
      </c>
      <c r="F562" s="12">
        <f t="shared" si="16"/>
        <v>44757</v>
      </c>
      <c r="G562" s="13">
        <f t="shared" si="17"/>
        <v>44</v>
      </c>
    </row>
    <row r="563" spans="1:7" x14ac:dyDescent="0.35">
      <c r="A563" s="1">
        <v>44758</v>
      </c>
      <c r="B563" s="5">
        <v>37.293333192126489</v>
      </c>
      <c r="D563" s="13">
        <v>37.293333192126489</v>
      </c>
      <c r="F563" s="12">
        <f t="shared" si="16"/>
        <v>44758</v>
      </c>
      <c r="G563" s="13">
        <f t="shared" si="17"/>
        <v>44</v>
      </c>
    </row>
    <row r="564" spans="1:7" x14ac:dyDescent="0.35">
      <c r="A564" s="1">
        <v>44759</v>
      </c>
      <c r="B564" s="5">
        <v>37.231062080377804</v>
      </c>
      <c r="D564" s="13">
        <v>37.231062080377804</v>
      </c>
      <c r="F564" s="12">
        <f t="shared" si="16"/>
        <v>44759</v>
      </c>
      <c r="G564" s="13">
        <f t="shared" si="17"/>
        <v>40</v>
      </c>
    </row>
    <row r="565" spans="1:7" x14ac:dyDescent="0.35">
      <c r="A565" s="1">
        <v>44760</v>
      </c>
      <c r="B565" s="5">
        <v>44.984983333598429</v>
      </c>
      <c r="D565" s="13">
        <v>44.984983333598429</v>
      </c>
      <c r="F565" s="12">
        <f t="shared" si="16"/>
        <v>44760</v>
      </c>
      <c r="G565" s="13">
        <f t="shared" si="17"/>
        <v>37</v>
      </c>
    </row>
    <row r="566" spans="1:7" x14ac:dyDescent="0.35">
      <c r="A566" s="1">
        <v>44761</v>
      </c>
      <c r="B566" s="5">
        <v>36.579573885676893</v>
      </c>
      <c r="D566" s="13">
        <v>36.579573885676893</v>
      </c>
      <c r="F566" s="12">
        <f t="shared" si="16"/>
        <v>44761</v>
      </c>
      <c r="G566" s="13">
        <f t="shared" si="17"/>
        <v>40</v>
      </c>
    </row>
    <row r="567" spans="1:7" x14ac:dyDescent="0.35">
      <c r="A567" s="1">
        <v>44762</v>
      </c>
      <c r="B567" s="5">
        <v>42.455834029215552</v>
      </c>
      <c r="D567" s="13">
        <v>42.455834029215552</v>
      </c>
      <c r="F567" s="12">
        <f t="shared" si="16"/>
        <v>44762</v>
      </c>
      <c r="G567" s="13">
        <f t="shared" si="17"/>
        <v>40</v>
      </c>
    </row>
    <row r="568" spans="1:7" x14ac:dyDescent="0.35">
      <c r="A568" s="1">
        <v>44763</v>
      </c>
      <c r="B568" s="5">
        <v>42.970013651866168</v>
      </c>
      <c r="D568" s="13">
        <v>42.970013651866168</v>
      </c>
      <c r="F568" s="12">
        <f t="shared" si="16"/>
        <v>44763</v>
      </c>
      <c r="G568" s="13">
        <f t="shared" si="17"/>
        <v>41</v>
      </c>
    </row>
    <row r="569" spans="1:7" x14ac:dyDescent="0.35">
      <c r="A569" s="1">
        <v>44764</v>
      </c>
      <c r="B569" s="5">
        <v>39.733265806308573</v>
      </c>
      <c r="D569" s="13">
        <v>39.733265806308573</v>
      </c>
      <c r="F569" s="12">
        <f t="shared" si="16"/>
        <v>44764</v>
      </c>
      <c r="G569" s="13">
        <f t="shared" si="17"/>
        <v>41</v>
      </c>
    </row>
    <row r="570" spans="1:7" x14ac:dyDescent="0.35">
      <c r="A570" s="1">
        <v>44765</v>
      </c>
      <c r="B570" s="5">
        <v>38.059915273697314</v>
      </c>
      <c r="D570" s="13">
        <v>38.059915273697314</v>
      </c>
      <c r="F570" s="12">
        <f t="shared" si="16"/>
        <v>44765</v>
      </c>
      <c r="G570" s="13">
        <f t="shared" si="17"/>
        <v>42</v>
      </c>
    </row>
    <row r="571" spans="1:7" x14ac:dyDescent="0.35">
      <c r="A571" s="1">
        <v>44766</v>
      </c>
      <c r="B571" s="5">
        <v>40.972772985308985</v>
      </c>
      <c r="D571" s="13">
        <v>40.972772985308985</v>
      </c>
      <c r="F571" s="12">
        <f t="shared" si="16"/>
        <v>44766</v>
      </c>
      <c r="G571" s="13">
        <f t="shared" si="17"/>
        <v>40</v>
      </c>
    </row>
    <row r="572" spans="1:7" x14ac:dyDescent="0.35">
      <c r="A572" s="1">
        <v>44767</v>
      </c>
      <c r="B572" s="5">
        <v>40.945061307312002</v>
      </c>
      <c r="D572" s="13">
        <v>40.945061307312002</v>
      </c>
      <c r="F572" s="12">
        <f t="shared" si="16"/>
        <v>44767</v>
      </c>
      <c r="G572" s="13">
        <f t="shared" si="17"/>
        <v>40</v>
      </c>
    </row>
    <row r="573" spans="1:7" x14ac:dyDescent="0.35">
      <c r="A573" s="1">
        <v>44768</v>
      </c>
      <c r="B573" s="5">
        <v>39.113938785850472</v>
      </c>
      <c r="D573" s="13">
        <v>39.113938785850472</v>
      </c>
      <c r="F573" s="12">
        <f t="shared" si="16"/>
        <v>44768</v>
      </c>
      <c r="G573" s="13">
        <f t="shared" si="17"/>
        <v>40</v>
      </c>
    </row>
    <row r="574" spans="1:7" x14ac:dyDescent="0.35">
      <c r="A574" s="1">
        <v>44769</v>
      </c>
      <c r="B574" s="5">
        <v>32.724376524786734</v>
      </c>
      <c r="D574" s="13">
        <v>32.724376524786734</v>
      </c>
      <c r="F574" s="12">
        <f t="shared" si="16"/>
        <v>44769</v>
      </c>
      <c r="G574" s="13">
        <f t="shared" si="17"/>
        <v>40</v>
      </c>
    </row>
    <row r="575" spans="1:7" x14ac:dyDescent="0.35">
      <c r="A575" s="1">
        <v>44770</v>
      </c>
      <c r="B575" s="5">
        <v>32.10160324565252</v>
      </c>
      <c r="D575" s="13">
        <v>32.10160324565252</v>
      </c>
      <c r="F575" s="12">
        <f t="shared" si="16"/>
        <v>44770</v>
      </c>
      <c r="G575" s="13">
        <f t="shared" si="17"/>
        <v>38</v>
      </c>
    </row>
    <row r="576" spans="1:7" x14ac:dyDescent="0.35">
      <c r="A576" s="1">
        <v>44771</v>
      </c>
      <c r="B576" s="5">
        <v>34.809381598153792</v>
      </c>
      <c r="D576" s="13">
        <v>34.809381598153792</v>
      </c>
      <c r="F576" s="12">
        <f t="shared" si="16"/>
        <v>44771</v>
      </c>
      <c r="G576" s="13">
        <f t="shared" si="17"/>
        <v>35</v>
      </c>
    </row>
    <row r="577" spans="1:7" x14ac:dyDescent="0.35">
      <c r="A577" s="1">
        <v>44772</v>
      </c>
      <c r="B577" s="5">
        <v>34.460457049317519</v>
      </c>
      <c r="D577" s="13">
        <v>34.460457049317519</v>
      </c>
      <c r="F577" s="12">
        <f t="shared" si="16"/>
        <v>44772</v>
      </c>
      <c r="G577" s="13">
        <f t="shared" si="17"/>
        <v>33</v>
      </c>
    </row>
    <row r="578" spans="1:7" x14ac:dyDescent="0.35">
      <c r="A578" s="1">
        <v>44773</v>
      </c>
      <c r="B578" s="5">
        <v>33.545648391021416</v>
      </c>
      <c r="D578" s="13">
        <v>33.545648391021416</v>
      </c>
      <c r="F578" s="12">
        <f t="shared" ref="F578:F641" si="18">A578</f>
        <v>44773</v>
      </c>
      <c r="G578" s="13">
        <f t="shared" si="17"/>
        <v>34</v>
      </c>
    </row>
    <row r="579" spans="1:7" x14ac:dyDescent="0.35">
      <c r="A579" s="1">
        <v>44774</v>
      </c>
      <c r="B579" s="5">
        <v>33.196203045658201</v>
      </c>
      <c r="D579" s="13">
        <v>33.196203045658201</v>
      </c>
      <c r="F579" s="12">
        <f t="shared" si="18"/>
        <v>44774</v>
      </c>
      <c r="G579" s="13">
        <f t="shared" si="17"/>
        <v>34</v>
      </c>
    </row>
    <row r="580" spans="1:7" x14ac:dyDescent="0.35">
      <c r="A580" s="1">
        <v>44775</v>
      </c>
      <c r="B580" s="5">
        <v>28.831983405068438</v>
      </c>
      <c r="D580" s="13">
        <v>28.831983405068438</v>
      </c>
      <c r="F580" s="12">
        <f t="shared" si="18"/>
        <v>44775</v>
      </c>
      <c r="G580" s="13">
        <f t="shared" si="17"/>
        <v>34</v>
      </c>
    </row>
    <row r="581" spans="1:7" x14ac:dyDescent="0.35">
      <c r="A581" s="1">
        <v>44776</v>
      </c>
      <c r="B581" s="5">
        <v>29.544648135159701</v>
      </c>
      <c r="D581" s="13">
        <v>29.544648135159701</v>
      </c>
      <c r="F581" s="12">
        <f t="shared" si="18"/>
        <v>44776</v>
      </c>
      <c r="G581" s="13">
        <f t="shared" si="17"/>
        <v>32</v>
      </c>
    </row>
    <row r="582" spans="1:7" x14ac:dyDescent="0.35">
      <c r="A582" s="1">
        <v>44777</v>
      </c>
      <c r="B582" s="5">
        <v>31.206272429263073</v>
      </c>
      <c r="D582" s="13">
        <v>31.206272429263073</v>
      </c>
      <c r="F582" s="12">
        <f t="shared" si="18"/>
        <v>44777</v>
      </c>
      <c r="G582" s="13">
        <f t="shared" ref="G582:G645" si="19">ROUND(AVERAGE(D579:D581),0)</f>
        <v>31</v>
      </c>
    </row>
    <row r="583" spans="1:7" x14ac:dyDescent="0.35">
      <c r="A583" s="1">
        <v>44778</v>
      </c>
      <c r="B583" s="5">
        <v>33.718286271596213</v>
      </c>
      <c r="D583" s="13">
        <v>33.718286271596213</v>
      </c>
      <c r="F583" s="12">
        <f t="shared" si="18"/>
        <v>44778</v>
      </c>
      <c r="G583" s="13">
        <f t="shared" si="19"/>
        <v>30</v>
      </c>
    </row>
    <row r="584" spans="1:7" x14ac:dyDescent="0.35">
      <c r="A584" s="1">
        <v>44779</v>
      </c>
      <c r="B584" s="5">
        <v>29.628368973513119</v>
      </c>
      <c r="D584" s="13">
        <v>29.628368973513119</v>
      </c>
      <c r="F584" s="12">
        <f t="shared" si="18"/>
        <v>44779</v>
      </c>
      <c r="G584" s="13">
        <f t="shared" si="19"/>
        <v>31</v>
      </c>
    </row>
    <row r="585" spans="1:7" x14ac:dyDescent="0.35">
      <c r="A585" s="1">
        <v>44780</v>
      </c>
      <c r="B585" s="5">
        <v>30.175397760704055</v>
      </c>
      <c r="D585" s="13">
        <v>30.175397760704055</v>
      </c>
      <c r="F585" s="12">
        <f t="shared" si="18"/>
        <v>44780</v>
      </c>
      <c r="G585" s="13">
        <f t="shared" si="19"/>
        <v>32</v>
      </c>
    </row>
    <row r="586" spans="1:7" x14ac:dyDescent="0.35">
      <c r="A586" s="1">
        <v>44781</v>
      </c>
      <c r="B586" s="5">
        <v>29.465163137780358</v>
      </c>
      <c r="D586" s="13">
        <v>29.465163137780358</v>
      </c>
      <c r="F586" s="12">
        <f t="shared" si="18"/>
        <v>44781</v>
      </c>
      <c r="G586" s="13">
        <f t="shared" si="19"/>
        <v>31</v>
      </c>
    </row>
    <row r="587" spans="1:7" x14ac:dyDescent="0.35">
      <c r="A587" s="1">
        <v>44782</v>
      </c>
      <c r="B587" s="5">
        <v>31.477173679939007</v>
      </c>
      <c r="D587" s="13">
        <v>31.477173679939007</v>
      </c>
      <c r="F587" s="12">
        <f t="shared" si="18"/>
        <v>44782</v>
      </c>
      <c r="G587" s="13">
        <f t="shared" si="19"/>
        <v>30</v>
      </c>
    </row>
    <row r="588" spans="1:7" x14ac:dyDescent="0.35">
      <c r="A588" s="1">
        <v>44783</v>
      </c>
      <c r="B588" s="5">
        <v>24.943653513478647</v>
      </c>
      <c r="D588" s="13">
        <v>24.943653513478647</v>
      </c>
      <c r="F588" s="12">
        <f t="shared" si="18"/>
        <v>44783</v>
      </c>
      <c r="G588" s="13">
        <f t="shared" si="19"/>
        <v>30</v>
      </c>
    </row>
    <row r="589" spans="1:7" x14ac:dyDescent="0.35">
      <c r="A589" s="1">
        <v>44784</v>
      </c>
      <c r="B589" s="5">
        <v>25.865296750599772</v>
      </c>
      <c r="D589" s="13">
        <v>25.865296750599772</v>
      </c>
      <c r="F589" s="12">
        <f t="shared" si="18"/>
        <v>44784</v>
      </c>
      <c r="G589" s="13">
        <f t="shared" si="19"/>
        <v>29</v>
      </c>
    </row>
    <row r="590" spans="1:7" x14ac:dyDescent="0.35">
      <c r="A590" s="1">
        <v>44785</v>
      </c>
      <c r="B590" s="5">
        <v>29.351350491942373</v>
      </c>
      <c r="D590" s="13">
        <v>29.351350491942373</v>
      </c>
      <c r="F590" s="12">
        <f t="shared" si="18"/>
        <v>44785</v>
      </c>
      <c r="G590" s="13">
        <f t="shared" si="19"/>
        <v>27</v>
      </c>
    </row>
    <row r="591" spans="1:7" x14ac:dyDescent="0.35">
      <c r="A591" s="1">
        <v>44786</v>
      </c>
      <c r="B591" s="5">
        <v>22.712643446675052</v>
      </c>
      <c r="D591" s="13">
        <v>22.712643446675052</v>
      </c>
      <c r="F591" s="12">
        <f t="shared" si="18"/>
        <v>44786</v>
      </c>
      <c r="G591" s="13">
        <f t="shared" si="19"/>
        <v>27</v>
      </c>
    </row>
    <row r="592" spans="1:7" x14ac:dyDescent="0.35">
      <c r="A592" s="1">
        <v>44787</v>
      </c>
      <c r="B592" s="5">
        <v>25.430011597050498</v>
      </c>
      <c r="D592" s="13">
        <v>25.430011597050498</v>
      </c>
      <c r="F592" s="12">
        <f t="shared" si="18"/>
        <v>44787</v>
      </c>
      <c r="G592" s="13">
        <f t="shared" si="19"/>
        <v>26</v>
      </c>
    </row>
    <row r="593" spans="1:7" x14ac:dyDescent="0.35">
      <c r="A593" s="1">
        <v>44788</v>
      </c>
      <c r="B593" s="5">
        <v>24.528376392775083</v>
      </c>
      <c r="D593" s="13">
        <v>24.528376392775083</v>
      </c>
      <c r="F593" s="12">
        <f t="shared" si="18"/>
        <v>44788</v>
      </c>
      <c r="G593" s="13">
        <f t="shared" si="19"/>
        <v>26</v>
      </c>
    </row>
    <row r="594" spans="1:7" x14ac:dyDescent="0.35">
      <c r="A594" s="1">
        <v>44789</v>
      </c>
      <c r="B594" s="5">
        <v>21.601262748434884</v>
      </c>
      <c r="D594" s="13">
        <v>21.601262748434884</v>
      </c>
      <c r="F594" s="12">
        <f t="shared" si="18"/>
        <v>44789</v>
      </c>
      <c r="G594" s="13">
        <f t="shared" si="19"/>
        <v>24</v>
      </c>
    </row>
    <row r="595" spans="1:7" x14ac:dyDescent="0.35">
      <c r="A595" s="1">
        <v>44790</v>
      </c>
      <c r="B595" s="5">
        <v>23.196802755530872</v>
      </c>
      <c r="D595" s="13">
        <v>23.196802755530872</v>
      </c>
      <c r="F595" s="12">
        <f t="shared" si="18"/>
        <v>44790</v>
      </c>
      <c r="G595" s="13">
        <f t="shared" si="19"/>
        <v>24</v>
      </c>
    </row>
    <row r="596" spans="1:7" x14ac:dyDescent="0.35">
      <c r="A596" s="1">
        <v>44791</v>
      </c>
      <c r="B596" s="5">
        <v>22.751002656162459</v>
      </c>
      <c r="D596" s="13">
        <v>22.751002656162459</v>
      </c>
      <c r="F596" s="12">
        <f t="shared" si="18"/>
        <v>44791</v>
      </c>
      <c r="G596" s="13">
        <f t="shared" si="19"/>
        <v>23</v>
      </c>
    </row>
    <row r="597" spans="1:7" x14ac:dyDescent="0.35">
      <c r="A597" s="1">
        <v>44792</v>
      </c>
      <c r="B597" s="5">
        <v>24.602972425671481</v>
      </c>
      <c r="D597" s="13">
        <v>24.602972425671481</v>
      </c>
      <c r="F597" s="12">
        <f t="shared" si="18"/>
        <v>44792</v>
      </c>
      <c r="G597" s="13">
        <f t="shared" si="19"/>
        <v>23</v>
      </c>
    </row>
    <row r="598" spans="1:7" x14ac:dyDescent="0.35">
      <c r="A598" s="1">
        <v>44793</v>
      </c>
      <c r="B598" s="5">
        <v>18.94594469967625</v>
      </c>
      <c r="D598" s="13">
        <v>18.94594469967625</v>
      </c>
      <c r="F598" s="12">
        <f t="shared" si="18"/>
        <v>44793</v>
      </c>
      <c r="G598" s="13">
        <f t="shared" si="19"/>
        <v>24</v>
      </c>
    </row>
    <row r="599" spans="1:7" x14ac:dyDescent="0.35">
      <c r="A599" s="1">
        <v>44794</v>
      </c>
      <c r="B599" s="5">
        <v>18.976629965729991</v>
      </c>
      <c r="D599" s="13">
        <v>18.976629965729991</v>
      </c>
      <c r="F599" s="12">
        <f t="shared" si="18"/>
        <v>44794</v>
      </c>
      <c r="G599" s="13">
        <f t="shared" si="19"/>
        <v>22</v>
      </c>
    </row>
    <row r="600" spans="1:7" x14ac:dyDescent="0.35">
      <c r="A600" s="1">
        <v>44795</v>
      </c>
      <c r="B600" s="5">
        <v>18.73017258743694</v>
      </c>
      <c r="D600" s="13">
        <v>18.73017258743694</v>
      </c>
      <c r="F600" s="12">
        <f t="shared" si="18"/>
        <v>44795</v>
      </c>
      <c r="G600" s="13">
        <f t="shared" si="19"/>
        <v>21</v>
      </c>
    </row>
    <row r="601" spans="1:7" x14ac:dyDescent="0.35">
      <c r="A601" s="1">
        <v>44796</v>
      </c>
      <c r="B601" s="5">
        <v>18.722082374206011</v>
      </c>
      <c r="D601" s="13">
        <v>18.722082374206011</v>
      </c>
      <c r="F601" s="12">
        <f t="shared" si="18"/>
        <v>44796</v>
      </c>
      <c r="G601" s="13">
        <f t="shared" si="19"/>
        <v>19</v>
      </c>
    </row>
    <row r="602" spans="1:7" x14ac:dyDescent="0.35">
      <c r="A602" s="1">
        <v>44797</v>
      </c>
      <c r="B602" s="5">
        <v>19.867722005557006</v>
      </c>
      <c r="D602" s="13">
        <v>19.867722005557006</v>
      </c>
      <c r="F602" s="12">
        <f t="shared" si="18"/>
        <v>44797</v>
      </c>
      <c r="G602" s="13">
        <f t="shared" si="19"/>
        <v>19</v>
      </c>
    </row>
    <row r="603" spans="1:7" x14ac:dyDescent="0.35">
      <c r="A603" s="1">
        <v>44798</v>
      </c>
      <c r="B603" s="5">
        <v>21.398936940967324</v>
      </c>
      <c r="D603" s="13">
        <v>21.398936940967324</v>
      </c>
      <c r="F603" s="12">
        <f t="shared" si="18"/>
        <v>44798</v>
      </c>
      <c r="G603" s="13">
        <f t="shared" si="19"/>
        <v>19</v>
      </c>
    </row>
    <row r="604" spans="1:7" x14ac:dyDescent="0.35">
      <c r="A604" s="1">
        <v>44799</v>
      </c>
      <c r="B604" s="5">
        <v>16.108799594354831</v>
      </c>
      <c r="D604" s="13">
        <v>16.108799594354831</v>
      </c>
      <c r="F604" s="12">
        <f t="shared" si="18"/>
        <v>44799</v>
      </c>
      <c r="G604" s="13">
        <f t="shared" si="19"/>
        <v>20</v>
      </c>
    </row>
    <row r="605" spans="1:7" x14ac:dyDescent="0.35">
      <c r="A605" s="1">
        <v>44800</v>
      </c>
      <c r="B605" s="5">
        <v>21.104642939452365</v>
      </c>
      <c r="D605" s="13">
        <v>21.104642939452365</v>
      </c>
      <c r="F605" s="12">
        <f t="shared" si="18"/>
        <v>44800</v>
      </c>
      <c r="G605" s="13">
        <f t="shared" si="19"/>
        <v>19</v>
      </c>
    </row>
    <row r="606" spans="1:7" x14ac:dyDescent="0.35">
      <c r="A606" s="1">
        <v>44801</v>
      </c>
      <c r="B606" s="5">
        <v>19.718420330317535</v>
      </c>
      <c r="D606" s="13">
        <v>19.718420330317535</v>
      </c>
      <c r="F606" s="12">
        <f t="shared" si="18"/>
        <v>44801</v>
      </c>
      <c r="G606" s="13">
        <f t="shared" si="19"/>
        <v>20</v>
      </c>
    </row>
    <row r="607" spans="1:7" x14ac:dyDescent="0.35">
      <c r="A607" s="1">
        <v>44802</v>
      </c>
      <c r="B607" s="5">
        <v>17.14357667023425</v>
      </c>
      <c r="D607" s="13">
        <v>17.14357667023425</v>
      </c>
      <c r="F607" s="12">
        <f t="shared" si="18"/>
        <v>44802</v>
      </c>
      <c r="G607" s="13">
        <f t="shared" si="19"/>
        <v>19</v>
      </c>
    </row>
    <row r="608" spans="1:7" x14ac:dyDescent="0.35">
      <c r="A608" s="1">
        <v>44803</v>
      </c>
      <c r="B608" s="5">
        <v>16.37863009292191</v>
      </c>
      <c r="D608" s="13">
        <v>16.37863009292191</v>
      </c>
      <c r="F608" s="12">
        <f t="shared" si="18"/>
        <v>44803</v>
      </c>
      <c r="G608" s="13">
        <f t="shared" si="19"/>
        <v>19</v>
      </c>
    </row>
    <row r="609" spans="1:7" x14ac:dyDescent="0.35">
      <c r="A609" s="1">
        <v>44804</v>
      </c>
      <c r="B609" s="5">
        <v>14.405182702116509</v>
      </c>
      <c r="D609" s="13">
        <v>14.405182702116509</v>
      </c>
      <c r="F609" s="12">
        <f t="shared" si="18"/>
        <v>44804</v>
      </c>
      <c r="G609" s="13">
        <f t="shared" si="19"/>
        <v>18</v>
      </c>
    </row>
    <row r="610" spans="1:7" x14ac:dyDescent="0.35">
      <c r="A610" s="1">
        <v>44805</v>
      </c>
      <c r="B610" s="5">
        <v>16.846378820882524</v>
      </c>
      <c r="D610" s="13">
        <v>16.846378820882524</v>
      </c>
      <c r="F610" s="12">
        <f t="shared" si="18"/>
        <v>44805</v>
      </c>
      <c r="G610" s="13">
        <f t="shared" si="19"/>
        <v>16</v>
      </c>
    </row>
    <row r="611" spans="1:7" x14ac:dyDescent="0.35">
      <c r="A611" s="1">
        <v>44806</v>
      </c>
      <c r="B611" s="5">
        <v>16.23012683198025</v>
      </c>
      <c r="D611" s="13">
        <v>16.23012683198025</v>
      </c>
      <c r="F611" s="12">
        <f t="shared" si="18"/>
        <v>44806</v>
      </c>
      <c r="G611" s="13">
        <f t="shared" si="19"/>
        <v>16</v>
      </c>
    </row>
    <row r="612" spans="1:7" x14ac:dyDescent="0.35">
      <c r="A612" s="1">
        <v>44807</v>
      </c>
      <c r="B612" s="5">
        <v>14.50195656908193</v>
      </c>
      <c r="D612" s="13">
        <v>14.50195656908193</v>
      </c>
      <c r="F612" s="12">
        <f t="shared" si="18"/>
        <v>44807</v>
      </c>
      <c r="G612" s="13">
        <f t="shared" si="19"/>
        <v>16</v>
      </c>
    </row>
    <row r="613" spans="1:7" x14ac:dyDescent="0.35">
      <c r="A613" s="1">
        <v>44808</v>
      </c>
      <c r="B613" s="5">
        <v>12.308189251019746</v>
      </c>
      <c r="D613" s="13">
        <v>12.308189251019746</v>
      </c>
      <c r="F613" s="12">
        <f t="shared" si="18"/>
        <v>44808</v>
      </c>
      <c r="G613" s="13">
        <f t="shared" si="19"/>
        <v>16</v>
      </c>
    </row>
    <row r="614" spans="1:7" x14ac:dyDescent="0.35">
      <c r="A614" s="1">
        <v>44809</v>
      </c>
      <c r="B614" s="5">
        <v>12.779011528999671</v>
      </c>
      <c r="D614" s="13">
        <v>12.779011528999671</v>
      </c>
      <c r="F614" s="12">
        <f t="shared" si="18"/>
        <v>44809</v>
      </c>
      <c r="G614" s="13">
        <f t="shared" si="19"/>
        <v>14</v>
      </c>
    </row>
    <row r="615" spans="1:7" x14ac:dyDescent="0.35">
      <c r="A615" s="1">
        <v>44810</v>
      </c>
      <c r="B615" s="5">
        <v>14.594360993996585</v>
      </c>
      <c r="D615" s="13">
        <v>14.594360993996585</v>
      </c>
      <c r="F615" s="12">
        <f t="shared" si="18"/>
        <v>44810</v>
      </c>
      <c r="G615" s="13">
        <f t="shared" si="19"/>
        <v>13</v>
      </c>
    </row>
    <row r="616" spans="1:7" x14ac:dyDescent="0.35">
      <c r="A616" s="1">
        <v>44811</v>
      </c>
      <c r="B616" s="5">
        <v>14.157594988912845</v>
      </c>
      <c r="D616" s="13">
        <v>14.157594988912845</v>
      </c>
      <c r="F616" s="12">
        <f t="shared" si="18"/>
        <v>44811</v>
      </c>
      <c r="G616" s="13">
        <f t="shared" si="19"/>
        <v>13</v>
      </c>
    </row>
    <row r="617" spans="1:7" x14ac:dyDescent="0.35">
      <c r="A617" s="1">
        <v>44812</v>
      </c>
      <c r="B617" s="5">
        <v>11.199454134550573</v>
      </c>
      <c r="D617" s="13">
        <v>11.199454134550573</v>
      </c>
      <c r="F617" s="12">
        <f t="shared" si="18"/>
        <v>44812</v>
      </c>
      <c r="G617" s="13">
        <f t="shared" si="19"/>
        <v>14</v>
      </c>
    </row>
    <row r="618" spans="1:7" x14ac:dyDescent="0.35">
      <c r="A618" s="1">
        <v>44813</v>
      </c>
      <c r="B618" s="5">
        <v>12.660880926044177</v>
      </c>
      <c r="D618" s="13">
        <v>12.660880926044177</v>
      </c>
      <c r="F618" s="12">
        <f t="shared" si="18"/>
        <v>44813</v>
      </c>
      <c r="G618" s="13">
        <f t="shared" si="19"/>
        <v>13</v>
      </c>
    </row>
    <row r="619" spans="1:7" x14ac:dyDescent="0.35">
      <c r="A619" s="1">
        <v>44814</v>
      </c>
      <c r="B619" s="5">
        <v>13.184955041918382</v>
      </c>
      <c r="D619" s="13">
        <v>13.184955041918382</v>
      </c>
      <c r="F619" s="12">
        <f t="shared" si="18"/>
        <v>44814</v>
      </c>
      <c r="G619" s="13">
        <f t="shared" si="19"/>
        <v>13</v>
      </c>
    </row>
    <row r="620" spans="1:7" x14ac:dyDescent="0.35">
      <c r="A620" s="1">
        <v>44815</v>
      </c>
      <c r="B620" s="5">
        <v>11.261072349449845</v>
      </c>
      <c r="D620" s="13">
        <v>11.261072349449845</v>
      </c>
      <c r="F620" s="12">
        <f t="shared" si="18"/>
        <v>44815</v>
      </c>
      <c r="G620" s="13">
        <f t="shared" si="19"/>
        <v>12</v>
      </c>
    </row>
    <row r="621" spans="1:7" x14ac:dyDescent="0.35">
      <c r="A621" s="1">
        <v>44816</v>
      </c>
      <c r="B621" s="5">
        <v>13.112425775635169</v>
      </c>
      <c r="D621" s="13">
        <v>13.112425775635169</v>
      </c>
      <c r="F621" s="12">
        <f t="shared" si="18"/>
        <v>44816</v>
      </c>
      <c r="G621" s="13">
        <f t="shared" si="19"/>
        <v>12</v>
      </c>
    </row>
    <row r="622" spans="1:7" x14ac:dyDescent="0.35">
      <c r="A622" s="1">
        <v>44817</v>
      </c>
      <c r="B622" s="5">
        <v>11.965116976678541</v>
      </c>
      <c r="D622" s="13">
        <v>11.965116976678541</v>
      </c>
      <c r="F622" s="12">
        <f t="shared" si="18"/>
        <v>44817</v>
      </c>
      <c r="G622" s="13">
        <f t="shared" si="19"/>
        <v>13</v>
      </c>
    </row>
    <row r="623" spans="1:7" x14ac:dyDescent="0.35">
      <c r="A623" s="1">
        <v>44818</v>
      </c>
      <c r="B623" s="5">
        <v>11.074732569192681</v>
      </c>
      <c r="D623" s="13">
        <v>11.074732569192681</v>
      </c>
      <c r="F623" s="12">
        <f t="shared" si="18"/>
        <v>44818</v>
      </c>
      <c r="G623" s="13">
        <f t="shared" si="19"/>
        <v>12</v>
      </c>
    </row>
    <row r="624" spans="1:7" x14ac:dyDescent="0.35">
      <c r="A624" s="1">
        <v>44819</v>
      </c>
      <c r="B624" s="5">
        <v>9.7523907136241785</v>
      </c>
      <c r="D624" s="13">
        <v>9.7523907136241785</v>
      </c>
      <c r="F624" s="12">
        <f t="shared" si="18"/>
        <v>44819</v>
      </c>
      <c r="G624" s="13">
        <f t="shared" si="19"/>
        <v>12</v>
      </c>
    </row>
    <row r="625" spans="1:7" x14ac:dyDescent="0.35">
      <c r="A625" s="1">
        <v>44820</v>
      </c>
      <c r="B625" s="5">
        <v>8.6057910883818955</v>
      </c>
      <c r="D625" s="13">
        <v>8.6057910883818955</v>
      </c>
      <c r="F625" s="12">
        <f t="shared" si="18"/>
        <v>44820</v>
      </c>
      <c r="G625" s="13">
        <f t="shared" si="19"/>
        <v>11</v>
      </c>
    </row>
    <row r="626" spans="1:7" x14ac:dyDescent="0.35">
      <c r="A626" s="1">
        <v>44821</v>
      </c>
      <c r="B626" s="5">
        <v>8.5689131127252853</v>
      </c>
      <c r="D626" s="13">
        <v>8.5689131127252853</v>
      </c>
      <c r="F626" s="12">
        <f t="shared" si="18"/>
        <v>44821</v>
      </c>
      <c r="G626" s="13">
        <f t="shared" si="19"/>
        <v>10</v>
      </c>
    </row>
    <row r="627" spans="1:7" x14ac:dyDescent="0.35">
      <c r="A627" s="1">
        <v>44822</v>
      </c>
      <c r="B627" s="5">
        <v>10.587120628588593</v>
      </c>
      <c r="D627" s="13">
        <v>10.587120628588593</v>
      </c>
      <c r="F627" s="12">
        <f t="shared" si="18"/>
        <v>44822</v>
      </c>
      <c r="G627" s="13">
        <f t="shared" si="19"/>
        <v>9</v>
      </c>
    </row>
    <row r="628" spans="1:7" x14ac:dyDescent="0.35">
      <c r="A628" s="1">
        <v>44823</v>
      </c>
      <c r="B628" s="5">
        <v>8.342330676334738</v>
      </c>
      <c r="D628" s="13">
        <v>8.342330676334738</v>
      </c>
      <c r="F628" s="12">
        <f t="shared" si="18"/>
        <v>44823</v>
      </c>
      <c r="G628" s="13">
        <f t="shared" si="19"/>
        <v>9</v>
      </c>
    </row>
    <row r="629" spans="1:7" x14ac:dyDescent="0.35">
      <c r="A629" s="1">
        <v>44824</v>
      </c>
      <c r="B629" s="5">
        <v>8.0767466844830196</v>
      </c>
      <c r="D629" s="13">
        <v>8.0767466844830196</v>
      </c>
      <c r="F629" s="12">
        <f t="shared" si="18"/>
        <v>44824</v>
      </c>
      <c r="G629" s="13">
        <f t="shared" si="19"/>
        <v>9</v>
      </c>
    </row>
    <row r="630" spans="1:7" x14ac:dyDescent="0.35">
      <c r="A630" s="1">
        <v>44825</v>
      </c>
      <c r="B630" s="5">
        <v>8.6342766012451282</v>
      </c>
      <c r="D630" s="13">
        <v>8.6342766012451282</v>
      </c>
      <c r="F630" s="12">
        <f t="shared" si="18"/>
        <v>44825</v>
      </c>
      <c r="G630" s="13">
        <f t="shared" si="19"/>
        <v>9</v>
      </c>
    </row>
    <row r="631" spans="1:7" x14ac:dyDescent="0.35">
      <c r="A631" s="1">
        <v>44826</v>
      </c>
      <c r="B631" s="5">
        <v>8.1941530810684444</v>
      </c>
      <c r="D631" s="13">
        <v>8.1941530810684444</v>
      </c>
      <c r="F631" s="12">
        <f t="shared" si="18"/>
        <v>44826</v>
      </c>
      <c r="G631" s="13">
        <f t="shared" si="19"/>
        <v>8</v>
      </c>
    </row>
    <row r="632" spans="1:7" x14ac:dyDescent="0.35">
      <c r="A632" s="1">
        <v>44827</v>
      </c>
      <c r="B632" s="5">
        <v>8.3356006799503941</v>
      </c>
      <c r="D632" s="13">
        <v>8.3356006799503941</v>
      </c>
      <c r="F632" s="12">
        <f t="shared" si="18"/>
        <v>44827</v>
      </c>
      <c r="G632" s="13">
        <f t="shared" si="19"/>
        <v>8</v>
      </c>
    </row>
    <row r="633" spans="1:7" x14ac:dyDescent="0.35">
      <c r="A633" s="1">
        <v>44828</v>
      </c>
      <c r="B633" s="5">
        <v>7.8632257910422299</v>
      </c>
      <c r="D633" s="13">
        <v>7.8632257910422299</v>
      </c>
      <c r="F633" s="12">
        <f t="shared" si="18"/>
        <v>44828</v>
      </c>
      <c r="G633" s="13">
        <f t="shared" si="19"/>
        <v>8</v>
      </c>
    </row>
    <row r="634" spans="1:7" x14ac:dyDescent="0.35">
      <c r="A634" s="1">
        <v>44829</v>
      </c>
      <c r="B634" s="5">
        <v>8.0745353841662375</v>
      </c>
      <c r="D634" s="13">
        <v>8.0745353841662375</v>
      </c>
      <c r="F634" s="12">
        <f t="shared" si="18"/>
        <v>44829</v>
      </c>
      <c r="G634" s="13">
        <f t="shared" si="19"/>
        <v>8</v>
      </c>
    </row>
    <row r="635" spans="1:7" x14ac:dyDescent="0.35">
      <c r="A635" s="1">
        <v>44830</v>
      </c>
      <c r="B635" s="5">
        <v>8.4167310370643857</v>
      </c>
      <c r="D635" s="13">
        <v>8.4167310370643857</v>
      </c>
      <c r="F635" s="12">
        <f t="shared" si="18"/>
        <v>44830</v>
      </c>
      <c r="G635" s="13">
        <f t="shared" si="19"/>
        <v>8</v>
      </c>
    </row>
    <row r="636" spans="1:7" x14ac:dyDescent="0.35">
      <c r="A636" s="1">
        <v>44831</v>
      </c>
      <c r="B636" s="5">
        <v>9.028816782964455</v>
      </c>
      <c r="D636" s="13">
        <v>9.028816782964455</v>
      </c>
      <c r="F636" s="12">
        <f t="shared" si="18"/>
        <v>44831</v>
      </c>
      <c r="G636" s="13">
        <f t="shared" si="19"/>
        <v>8</v>
      </c>
    </row>
    <row r="637" spans="1:7" x14ac:dyDescent="0.35">
      <c r="A637" s="1">
        <v>44832</v>
      </c>
      <c r="B637" s="5">
        <v>8.2535816175356054</v>
      </c>
      <c r="D637" s="13">
        <v>8.2535816175356054</v>
      </c>
      <c r="F637" s="12">
        <f t="shared" si="18"/>
        <v>44832</v>
      </c>
      <c r="G637" s="13">
        <f t="shared" si="19"/>
        <v>9</v>
      </c>
    </row>
    <row r="638" spans="1:7" x14ac:dyDescent="0.35">
      <c r="A638" s="1">
        <v>44833</v>
      </c>
      <c r="B638" s="5">
        <v>9.8658231613451868</v>
      </c>
      <c r="D638" s="13">
        <v>9.8658231613451868</v>
      </c>
      <c r="F638" s="12">
        <f t="shared" si="18"/>
        <v>44833</v>
      </c>
      <c r="G638" s="13">
        <f t="shared" si="19"/>
        <v>9</v>
      </c>
    </row>
    <row r="639" spans="1:7" x14ac:dyDescent="0.35">
      <c r="A639" s="1">
        <v>44834</v>
      </c>
      <c r="B639" s="5">
        <v>8.8858495472591805</v>
      </c>
      <c r="D639" s="13">
        <v>8.8858495472591805</v>
      </c>
      <c r="F639" s="12">
        <f t="shared" si="18"/>
        <v>44834</v>
      </c>
      <c r="G639" s="13">
        <f t="shared" si="19"/>
        <v>9</v>
      </c>
    </row>
    <row r="640" spans="1:7" x14ac:dyDescent="0.35">
      <c r="A640" s="1">
        <v>44835</v>
      </c>
      <c r="B640" s="5">
        <v>7.6049844399625339</v>
      </c>
      <c r="D640" s="13">
        <v>7.6049844399625339</v>
      </c>
      <c r="F640" s="12">
        <f t="shared" si="18"/>
        <v>44835</v>
      </c>
      <c r="G640" s="13">
        <f t="shared" si="19"/>
        <v>9</v>
      </c>
    </row>
    <row r="641" spans="1:7" x14ac:dyDescent="0.35">
      <c r="A641" s="1">
        <v>44836</v>
      </c>
      <c r="B641" s="5">
        <v>7.065469190860961</v>
      </c>
      <c r="D641" s="13">
        <v>7.065469190860961</v>
      </c>
      <c r="F641" s="12">
        <f t="shared" si="18"/>
        <v>44836</v>
      </c>
      <c r="G641" s="13">
        <f t="shared" si="19"/>
        <v>9</v>
      </c>
    </row>
    <row r="642" spans="1:7" x14ac:dyDescent="0.35">
      <c r="A642" s="1">
        <v>44837</v>
      </c>
      <c r="B642" s="5">
        <v>6.4307413644032394</v>
      </c>
      <c r="D642" s="13">
        <v>6.4307413644032394</v>
      </c>
      <c r="F642" s="12">
        <f t="shared" ref="F642:F705" si="20">A642</f>
        <v>44837</v>
      </c>
      <c r="G642" s="13">
        <f t="shared" si="19"/>
        <v>8</v>
      </c>
    </row>
    <row r="643" spans="1:7" x14ac:dyDescent="0.35">
      <c r="A643" s="1">
        <v>44838</v>
      </c>
      <c r="B643" s="5">
        <v>8.1119086459279668</v>
      </c>
      <c r="C643" s="5">
        <v>8.1119086459279668</v>
      </c>
      <c r="D643" s="13">
        <v>8.1119086459279668</v>
      </c>
      <c r="F643" s="12">
        <f t="shared" si="20"/>
        <v>44838</v>
      </c>
      <c r="G643" s="13">
        <f t="shared" si="19"/>
        <v>7</v>
      </c>
    </row>
    <row r="644" spans="1:7" x14ac:dyDescent="0.35">
      <c r="A644" s="1">
        <v>44839</v>
      </c>
      <c r="B644" s="5">
        <v>7.7602106121534122</v>
      </c>
      <c r="C644" s="5">
        <v>7.7602106121534122</v>
      </c>
      <c r="D644" s="13">
        <v>7.7602106121534122</v>
      </c>
      <c r="F644" s="12">
        <f t="shared" si="20"/>
        <v>44839</v>
      </c>
      <c r="G644" s="13">
        <f t="shared" si="19"/>
        <v>7</v>
      </c>
    </row>
    <row r="645" spans="1:7" x14ac:dyDescent="0.35">
      <c r="A645" s="1">
        <v>44840</v>
      </c>
      <c r="B645" s="9"/>
      <c r="C645" s="8">
        <f>0.45*C643+0.45*C644+0.1*C646</f>
        <v>8.0499702723753312</v>
      </c>
      <c r="D645" s="13">
        <v>8.0499702723753312</v>
      </c>
      <c r="F645" s="12">
        <f t="shared" si="20"/>
        <v>44840</v>
      </c>
      <c r="G645" s="13">
        <f t="shared" si="19"/>
        <v>7</v>
      </c>
    </row>
    <row r="646" spans="1:7" x14ac:dyDescent="0.35">
      <c r="A646" s="1">
        <v>44841</v>
      </c>
      <c r="B646" s="5">
        <v>9.0751660623871011</v>
      </c>
      <c r="C646" s="5">
        <v>9.0751660623871011</v>
      </c>
      <c r="D646" s="13">
        <v>9.0751660623871011</v>
      </c>
      <c r="F646" s="12">
        <f t="shared" si="20"/>
        <v>44841</v>
      </c>
      <c r="G646" s="13">
        <f t="shared" ref="G646:G709" si="21">ROUND(AVERAGE(D643:D645),0)</f>
        <v>8</v>
      </c>
    </row>
    <row r="647" spans="1:7" x14ac:dyDescent="0.35">
      <c r="A647" s="1">
        <v>44842</v>
      </c>
      <c r="B647" s="5">
        <v>9.0872296393818939</v>
      </c>
      <c r="D647" s="13">
        <v>9.0872296393818939</v>
      </c>
      <c r="F647" s="12">
        <f t="shared" si="20"/>
        <v>44842</v>
      </c>
      <c r="G647" s="13">
        <f t="shared" si="21"/>
        <v>8</v>
      </c>
    </row>
    <row r="648" spans="1:7" x14ac:dyDescent="0.35">
      <c r="A648" s="1">
        <v>44843</v>
      </c>
      <c r="B648" s="5">
        <v>8.769890253596877</v>
      </c>
      <c r="D648" s="13">
        <v>8.769890253596877</v>
      </c>
      <c r="F648" s="12">
        <f t="shared" si="20"/>
        <v>44843</v>
      </c>
      <c r="G648" s="13">
        <f t="shared" si="21"/>
        <v>9</v>
      </c>
    </row>
    <row r="649" spans="1:7" x14ac:dyDescent="0.35">
      <c r="A649" s="1">
        <v>44844</v>
      </c>
      <c r="B649" s="5">
        <v>8.704300479507145</v>
      </c>
      <c r="D649" s="13">
        <v>8.704300479507145</v>
      </c>
      <c r="F649" s="12">
        <f t="shared" si="20"/>
        <v>44844</v>
      </c>
      <c r="G649" s="13">
        <f t="shared" si="21"/>
        <v>9</v>
      </c>
    </row>
    <row r="650" spans="1:7" x14ac:dyDescent="0.35">
      <c r="A650" s="1">
        <v>44845</v>
      </c>
      <c r="B650" s="5">
        <v>6.9762811205041029</v>
      </c>
      <c r="D650" s="13">
        <v>6.9762811205041029</v>
      </c>
      <c r="F650" s="12">
        <f t="shared" si="20"/>
        <v>44845</v>
      </c>
      <c r="G650" s="13">
        <f t="shared" si="21"/>
        <v>9</v>
      </c>
    </row>
    <row r="651" spans="1:7" x14ac:dyDescent="0.35">
      <c r="A651" s="1">
        <v>44846</v>
      </c>
      <c r="B651" s="5">
        <v>7.8009242206180289</v>
      </c>
      <c r="D651" s="13">
        <v>7.8009242206180289</v>
      </c>
      <c r="F651" s="12">
        <f t="shared" si="20"/>
        <v>44846</v>
      </c>
      <c r="G651" s="13">
        <f t="shared" si="21"/>
        <v>8</v>
      </c>
    </row>
    <row r="652" spans="1:7" x14ac:dyDescent="0.35">
      <c r="A652" s="1">
        <v>44847</v>
      </c>
      <c r="B652" s="5">
        <v>9.6275645628875459</v>
      </c>
      <c r="D652" s="13">
        <v>9.6275645628875459</v>
      </c>
      <c r="F652" s="12">
        <f t="shared" si="20"/>
        <v>44847</v>
      </c>
      <c r="G652" s="13">
        <f t="shared" si="21"/>
        <v>8</v>
      </c>
    </row>
    <row r="653" spans="1:7" x14ac:dyDescent="0.35">
      <c r="A653" s="1">
        <v>44848</v>
      </c>
      <c r="B653" s="5">
        <v>9.9720170617991091</v>
      </c>
      <c r="D653" s="13">
        <v>9.9720170617991091</v>
      </c>
      <c r="F653" s="12">
        <f t="shared" si="20"/>
        <v>44848</v>
      </c>
      <c r="G653" s="13">
        <f t="shared" si="21"/>
        <v>8</v>
      </c>
    </row>
    <row r="654" spans="1:7" x14ac:dyDescent="0.35">
      <c r="A654" s="1">
        <v>44849</v>
      </c>
      <c r="B654" s="5">
        <v>11.359761550093882</v>
      </c>
      <c r="D654" s="13">
        <v>11.359761550093882</v>
      </c>
      <c r="F654" s="12">
        <f t="shared" si="20"/>
        <v>44849</v>
      </c>
      <c r="G654" s="13">
        <f t="shared" si="21"/>
        <v>9</v>
      </c>
    </row>
    <row r="655" spans="1:7" x14ac:dyDescent="0.35">
      <c r="A655" s="1">
        <v>44850</v>
      </c>
      <c r="B655" s="5">
        <v>10.210087362247865</v>
      </c>
      <c r="D655" s="13">
        <v>10.210087362247865</v>
      </c>
      <c r="F655" s="12">
        <f t="shared" si="20"/>
        <v>44850</v>
      </c>
      <c r="G655" s="13">
        <f t="shared" si="21"/>
        <v>10</v>
      </c>
    </row>
    <row r="656" spans="1:7" x14ac:dyDescent="0.35">
      <c r="A656" s="1">
        <v>44851</v>
      </c>
      <c r="B656" s="5">
        <v>12.678365294128051</v>
      </c>
      <c r="D656" s="13">
        <v>12.678365294128051</v>
      </c>
      <c r="F656" s="12">
        <f t="shared" si="20"/>
        <v>44851</v>
      </c>
      <c r="G656" s="13">
        <f t="shared" si="21"/>
        <v>11</v>
      </c>
    </row>
    <row r="657" spans="1:7" x14ac:dyDescent="0.35">
      <c r="A657" s="1">
        <v>44852</v>
      </c>
      <c r="B657" s="5">
        <v>13.045590544298117</v>
      </c>
      <c r="D657" s="13">
        <v>13.045590544298117</v>
      </c>
      <c r="F657" s="12">
        <f t="shared" si="20"/>
        <v>44852</v>
      </c>
      <c r="G657" s="13">
        <f t="shared" si="21"/>
        <v>11</v>
      </c>
    </row>
    <row r="658" spans="1:7" x14ac:dyDescent="0.35">
      <c r="A658" s="1">
        <v>44853</v>
      </c>
      <c r="B658" s="5">
        <v>10.337754598089129</v>
      </c>
      <c r="D658" s="13">
        <v>10.337754598089129</v>
      </c>
      <c r="F658" s="12">
        <f t="shared" si="20"/>
        <v>44853</v>
      </c>
      <c r="G658" s="13">
        <f t="shared" si="21"/>
        <v>12</v>
      </c>
    </row>
    <row r="659" spans="1:7" x14ac:dyDescent="0.35">
      <c r="A659" s="1">
        <v>44854</v>
      </c>
      <c r="B659" s="5">
        <v>10.959179983181325</v>
      </c>
      <c r="D659" s="13">
        <v>10.959179983181325</v>
      </c>
      <c r="F659" s="12">
        <f t="shared" si="20"/>
        <v>44854</v>
      </c>
      <c r="G659" s="13">
        <f t="shared" si="21"/>
        <v>12</v>
      </c>
    </row>
    <row r="660" spans="1:7" x14ac:dyDescent="0.35">
      <c r="A660" s="1">
        <v>44855</v>
      </c>
      <c r="B660" s="5">
        <v>13.732161940756507</v>
      </c>
      <c r="D660" s="13">
        <v>13.732161940756507</v>
      </c>
      <c r="F660" s="12">
        <f t="shared" si="20"/>
        <v>44855</v>
      </c>
      <c r="G660" s="13">
        <f t="shared" si="21"/>
        <v>11</v>
      </c>
    </row>
    <row r="661" spans="1:7" x14ac:dyDescent="0.35">
      <c r="A661" s="1">
        <v>44856</v>
      </c>
      <c r="B661" s="5">
        <v>10.689515442329256</v>
      </c>
      <c r="D661" s="13">
        <v>10.689515442329256</v>
      </c>
      <c r="F661" s="12">
        <f t="shared" si="20"/>
        <v>44856</v>
      </c>
      <c r="G661" s="13">
        <f t="shared" si="21"/>
        <v>12</v>
      </c>
    </row>
    <row r="662" spans="1:7" x14ac:dyDescent="0.35">
      <c r="A662" s="1">
        <v>44857</v>
      </c>
      <c r="B662" s="5">
        <v>11.486408881882497</v>
      </c>
      <c r="D662" s="13">
        <v>11.486408881882497</v>
      </c>
      <c r="F662" s="12">
        <f t="shared" si="20"/>
        <v>44857</v>
      </c>
      <c r="G662" s="13">
        <f t="shared" si="21"/>
        <v>12</v>
      </c>
    </row>
    <row r="663" spans="1:7" x14ac:dyDescent="0.35">
      <c r="A663" s="1">
        <v>44859</v>
      </c>
      <c r="B663" s="5">
        <v>16.173066650039829</v>
      </c>
      <c r="D663" s="13">
        <v>16.173066650039829</v>
      </c>
      <c r="F663" s="12">
        <f t="shared" si="20"/>
        <v>44859</v>
      </c>
      <c r="G663" s="13">
        <f t="shared" si="21"/>
        <v>12</v>
      </c>
    </row>
    <row r="664" spans="1:7" x14ac:dyDescent="0.35">
      <c r="A664" s="1">
        <v>44860</v>
      </c>
      <c r="B664" s="5">
        <v>12.895942643101534</v>
      </c>
      <c r="D664" s="13">
        <v>12.895942643101534</v>
      </c>
      <c r="F664" s="12">
        <f t="shared" si="20"/>
        <v>44860</v>
      </c>
      <c r="G664" s="13">
        <f t="shared" si="21"/>
        <v>13</v>
      </c>
    </row>
    <row r="665" spans="1:7" x14ac:dyDescent="0.35">
      <c r="A665" s="1">
        <v>44861</v>
      </c>
      <c r="B665" s="5">
        <v>13.291792288082982</v>
      </c>
      <c r="D665" s="13">
        <v>13.291792288082982</v>
      </c>
      <c r="F665" s="12">
        <f t="shared" si="20"/>
        <v>44861</v>
      </c>
      <c r="G665" s="13">
        <f t="shared" si="21"/>
        <v>14</v>
      </c>
    </row>
    <row r="666" spans="1:7" x14ac:dyDescent="0.35">
      <c r="A666" s="1">
        <v>44862</v>
      </c>
      <c r="B666" s="5">
        <v>14.273981229510065</v>
      </c>
      <c r="D666" s="13">
        <v>14.273981229510065</v>
      </c>
      <c r="F666" s="12">
        <f t="shared" si="20"/>
        <v>44862</v>
      </c>
      <c r="G666" s="13">
        <f t="shared" si="21"/>
        <v>14</v>
      </c>
    </row>
    <row r="667" spans="1:7" x14ac:dyDescent="0.35">
      <c r="A667" s="1">
        <v>44863</v>
      </c>
      <c r="B667" s="5">
        <v>13.794581724780301</v>
      </c>
      <c r="D667" s="13">
        <v>13.794581724780301</v>
      </c>
      <c r="F667" s="12">
        <f t="shared" si="20"/>
        <v>44863</v>
      </c>
      <c r="G667" s="13">
        <f t="shared" si="21"/>
        <v>13</v>
      </c>
    </row>
    <row r="668" spans="1:7" x14ac:dyDescent="0.35">
      <c r="A668" s="1">
        <v>44864</v>
      </c>
      <c r="B668" s="5">
        <v>13.062232054607984</v>
      </c>
      <c r="D668" s="13">
        <v>13.062232054607984</v>
      </c>
      <c r="F668" s="12">
        <f t="shared" si="20"/>
        <v>44864</v>
      </c>
      <c r="G668" s="13">
        <f t="shared" si="21"/>
        <v>14</v>
      </c>
    </row>
    <row r="669" spans="1:7" x14ac:dyDescent="0.35">
      <c r="A669" s="1">
        <v>44865</v>
      </c>
      <c r="B669" s="5">
        <v>15.14801743209668</v>
      </c>
      <c r="D669" s="13">
        <v>15.14801743209668</v>
      </c>
      <c r="F669" s="12">
        <f t="shared" si="20"/>
        <v>44865</v>
      </c>
      <c r="G669" s="13">
        <f t="shared" si="21"/>
        <v>14</v>
      </c>
    </row>
    <row r="670" spans="1:7" x14ac:dyDescent="0.35">
      <c r="A670" s="1">
        <v>44866</v>
      </c>
      <c r="B670" s="5">
        <v>16.753463904088377</v>
      </c>
      <c r="D670" s="13">
        <v>16.753463904088377</v>
      </c>
      <c r="F670" s="12">
        <f t="shared" si="20"/>
        <v>44866</v>
      </c>
      <c r="G670" s="13">
        <f t="shared" si="21"/>
        <v>14</v>
      </c>
    </row>
    <row r="671" spans="1:7" x14ac:dyDescent="0.35">
      <c r="A671" s="1">
        <v>44867</v>
      </c>
      <c r="B671" s="5">
        <v>19.159715784174995</v>
      </c>
      <c r="D671" s="13">
        <v>19.159715784174995</v>
      </c>
      <c r="F671" s="12">
        <f t="shared" si="20"/>
        <v>44867</v>
      </c>
      <c r="G671" s="13">
        <f t="shared" si="21"/>
        <v>15</v>
      </c>
    </row>
    <row r="672" spans="1:7" x14ac:dyDescent="0.35">
      <c r="A672" s="1">
        <v>44868</v>
      </c>
      <c r="B672" s="5">
        <v>16.802318903129468</v>
      </c>
      <c r="D672" s="13">
        <v>16.802318903129468</v>
      </c>
      <c r="F672" s="12">
        <f t="shared" si="20"/>
        <v>44868</v>
      </c>
      <c r="G672" s="13">
        <f t="shared" si="21"/>
        <v>17</v>
      </c>
    </row>
    <row r="673" spans="1:7" x14ac:dyDescent="0.35">
      <c r="A673" s="1">
        <v>44869</v>
      </c>
      <c r="B673" s="5">
        <v>18.302397466215496</v>
      </c>
      <c r="D673" s="13">
        <v>18.302397466215496</v>
      </c>
      <c r="F673" s="12">
        <f t="shared" si="20"/>
        <v>44869</v>
      </c>
      <c r="G673" s="13">
        <f t="shared" si="21"/>
        <v>18</v>
      </c>
    </row>
    <row r="674" spans="1:7" x14ac:dyDescent="0.35">
      <c r="A674" s="1">
        <v>44870</v>
      </c>
      <c r="B674" s="5">
        <v>21.566643799570581</v>
      </c>
      <c r="D674" s="13">
        <v>21.566643799570581</v>
      </c>
      <c r="F674" s="12">
        <f t="shared" si="20"/>
        <v>44870</v>
      </c>
      <c r="G674" s="13">
        <f t="shared" si="21"/>
        <v>18</v>
      </c>
    </row>
    <row r="675" spans="1:7" x14ac:dyDescent="0.35">
      <c r="A675" s="1">
        <v>44871</v>
      </c>
      <c r="B675" s="5">
        <v>17.313384273697409</v>
      </c>
      <c r="D675" s="13">
        <v>17.313384273697409</v>
      </c>
      <c r="F675" s="12">
        <f t="shared" si="20"/>
        <v>44871</v>
      </c>
      <c r="G675" s="13">
        <f t="shared" si="21"/>
        <v>19</v>
      </c>
    </row>
    <row r="676" spans="1:7" x14ac:dyDescent="0.35">
      <c r="A676" s="1">
        <v>44872</v>
      </c>
      <c r="B676" s="5">
        <v>18.201809309387016</v>
      </c>
      <c r="D676" s="13">
        <v>18.201809309387016</v>
      </c>
      <c r="F676" s="12">
        <f t="shared" si="20"/>
        <v>44872</v>
      </c>
      <c r="G676" s="13">
        <f t="shared" si="21"/>
        <v>19</v>
      </c>
    </row>
    <row r="677" spans="1:7" x14ac:dyDescent="0.35">
      <c r="A677" s="1">
        <v>44873</v>
      </c>
      <c r="B677" s="5">
        <v>19.34414260477816</v>
      </c>
      <c r="D677" s="13">
        <v>19.34414260477816</v>
      </c>
      <c r="F677" s="12">
        <f t="shared" si="20"/>
        <v>44873</v>
      </c>
      <c r="G677" s="13">
        <f t="shared" si="21"/>
        <v>19</v>
      </c>
    </row>
    <row r="678" spans="1:7" x14ac:dyDescent="0.35">
      <c r="A678" s="1">
        <v>44874</v>
      </c>
      <c r="B678" s="5">
        <v>18.317929709264746</v>
      </c>
      <c r="D678" s="13">
        <v>18.317929709264746</v>
      </c>
      <c r="F678" s="12">
        <f t="shared" si="20"/>
        <v>44874</v>
      </c>
      <c r="G678" s="13">
        <f t="shared" si="21"/>
        <v>18</v>
      </c>
    </row>
    <row r="679" spans="1:7" x14ac:dyDescent="0.35">
      <c r="A679" s="1">
        <v>44875</v>
      </c>
      <c r="B679" s="5">
        <v>19.218813353490081</v>
      </c>
      <c r="D679" s="13">
        <v>19.218813353490081</v>
      </c>
      <c r="F679" s="12">
        <f t="shared" si="20"/>
        <v>44875</v>
      </c>
      <c r="G679" s="13">
        <f t="shared" si="21"/>
        <v>19</v>
      </c>
    </row>
    <row r="680" spans="1:7" x14ac:dyDescent="0.35">
      <c r="A680" s="1">
        <v>44876</v>
      </c>
      <c r="B680" s="5">
        <v>19.361342084718267</v>
      </c>
      <c r="D680" s="13">
        <v>19.361342084718267</v>
      </c>
      <c r="F680" s="12">
        <f t="shared" si="20"/>
        <v>44876</v>
      </c>
      <c r="G680" s="13">
        <f t="shared" si="21"/>
        <v>19</v>
      </c>
    </row>
    <row r="681" spans="1:7" x14ac:dyDescent="0.35">
      <c r="A681" s="1">
        <v>44877</v>
      </c>
      <c r="B681" s="5">
        <v>22.244380292879647</v>
      </c>
      <c r="D681" s="13">
        <v>22.244380292879647</v>
      </c>
      <c r="F681" s="12">
        <f t="shared" si="20"/>
        <v>44877</v>
      </c>
      <c r="G681" s="13">
        <f t="shared" si="21"/>
        <v>19</v>
      </c>
    </row>
    <row r="682" spans="1:7" x14ac:dyDescent="0.35">
      <c r="A682" s="1">
        <v>44878</v>
      </c>
      <c r="B682" s="5">
        <v>23.705657144350958</v>
      </c>
      <c r="D682" s="13">
        <v>23.705657144350958</v>
      </c>
      <c r="F682" s="12">
        <f t="shared" si="20"/>
        <v>44878</v>
      </c>
      <c r="G682" s="13">
        <f t="shared" si="21"/>
        <v>20</v>
      </c>
    </row>
    <row r="683" spans="1:7" x14ac:dyDescent="0.35">
      <c r="A683" s="1">
        <v>44879</v>
      </c>
      <c r="B683" s="5">
        <v>23.88456466305486</v>
      </c>
      <c r="D683" s="13">
        <v>23.88456466305486</v>
      </c>
      <c r="F683" s="12">
        <f t="shared" si="20"/>
        <v>44879</v>
      </c>
      <c r="G683" s="13">
        <f t="shared" si="21"/>
        <v>22</v>
      </c>
    </row>
    <row r="684" spans="1:7" x14ac:dyDescent="0.35">
      <c r="A684" s="1">
        <v>44880</v>
      </c>
      <c r="B684" s="5">
        <v>24.936797644377037</v>
      </c>
      <c r="D684" s="13">
        <v>24.936797644377037</v>
      </c>
      <c r="F684" s="12">
        <f t="shared" si="20"/>
        <v>44880</v>
      </c>
      <c r="G684" s="13">
        <f t="shared" si="21"/>
        <v>23</v>
      </c>
    </row>
    <row r="685" spans="1:7" x14ac:dyDescent="0.35">
      <c r="A685" s="1">
        <v>44881</v>
      </c>
      <c r="B685" s="5">
        <v>24.429243322678531</v>
      </c>
      <c r="D685" s="13">
        <v>24.429243322678531</v>
      </c>
      <c r="F685" s="12">
        <f t="shared" si="20"/>
        <v>44881</v>
      </c>
      <c r="G685" s="13">
        <f t="shared" si="21"/>
        <v>24</v>
      </c>
    </row>
    <row r="686" spans="1:7" x14ac:dyDescent="0.35">
      <c r="A686" s="1">
        <v>44882</v>
      </c>
      <c r="B686" s="5">
        <v>25.541560783011629</v>
      </c>
      <c r="D686" s="13">
        <v>25.541560783011629</v>
      </c>
      <c r="F686" s="12">
        <f t="shared" si="20"/>
        <v>44882</v>
      </c>
      <c r="G686" s="13">
        <f t="shared" si="21"/>
        <v>24</v>
      </c>
    </row>
    <row r="687" spans="1:7" x14ac:dyDescent="0.35">
      <c r="A687" s="1">
        <v>44883</v>
      </c>
      <c r="B687" s="5">
        <v>25.781628692661297</v>
      </c>
      <c r="D687" s="13">
        <v>25.781628692661297</v>
      </c>
      <c r="F687" s="12">
        <f t="shared" si="20"/>
        <v>44883</v>
      </c>
      <c r="G687" s="13">
        <f t="shared" si="21"/>
        <v>25</v>
      </c>
    </row>
    <row r="688" spans="1:7" x14ac:dyDescent="0.35">
      <c r="A688" s="1">
        <v>44884</v>
      </c>
      <c r="B688" s="5">
        <v>27.281003162540884</v>
      </c>
      <c r="D688" s="13">
        <v>27.281003162540884</v>
      </c>
      <c r="F688" s="12">
        <f t="shared" si="20"/>
        <v>44884</v>
      </c>
      <c r="G688" s="13">
        <f t="shared" si="21"/>
        <v>25</v>
      </c>
    </row>
    <row r="689" spans="1:7" x14ac:dyDescent="0.35">
      <c r="A689" s="1">
        <v>44885</v>
      </c>
      <c r="B689" s="5">
        <v>27.515024608686396</v>
      </c>
      <c r="D689" s="13">
        <v>27.515024608686396</v>
      </c>
      <c r="F689" s="12">
        <f t="shared" si="20"/>
        <v>44885</v>
      </c>
      <c r="G689" s="13">
        <f t="shared" si="21"/>
        <v>26</v>
      </c>
    </row>
    <row r="690" spans="1:7" x14ac:dyDescent="0.35">
      <c r="A690" s="1">
        <v>44886</v>
      </c>
      <c r="B690" s="5">
        <v>25.376534313902923</v>
      </c>
      <c r="D690" s="13">
        <v>25.376534313902923</v>
      </c>
      <c r="F690" s="12">
        <f t="shared" si="20"/>
        <v>44886</v>
      </c>
      <c r="G690" s="13">
        <f t="shared" si="21"/>
        <v>27</v>
      </c>
    </row>
    <row r="691" spans="1:7" x14ac:dyDescent="0.35">
      <c r="A691" s="1">
        <v>44887</v>
      </c>
      <c r="B691" s="5">
        <v>28.723540880712807</v>
      </c>
      <c r="D691" s="13">
        <v>28.723540880712807</v>
      </c>
      <c r="F691" s="12">
        <f t="shared" si="20"/>
        <v>44887</v>
      </c>
      <c r="G691" s="13">
        <f t="shared" si="21"/>
        <v>27</v>
      </c>
    </row>
    <row r="692" spans="1:7" x14ac:dyDescent="0.35">
      <c r="A692" s="1">
        <v>44888</v>
      </c>
      <c r="B692" s="5">
        <v>32.790298103053104</v>
      </c>
      <c r="D692" s="13">
        <v>32.790298103053104</v>
      </c>
      <c r="F692" s="12">
        <f t="shared" si="20"/>
        <v>44888</v>
      </c>
      <c r="G692" s="13">
        <f t="shared" si="21"/>
        <v>27</v>
      </c>
    </row>
    <row r="693" spans="1:7" x14ac:dyDescent="0.35">
      <c r="A693" s="1">
        <v>44889</v>
      </c>
      <c r="B693" s="5">
        <v>27.445782937125529</v>
      </c>
      <c r="D693" s="13">
        <v>27.445782937125529</v>
      </c>
      <c r="F693" s="12">
        <f t="shared" si="20"/>
        <v>44889</v>
      </c>
      <c r="G693" s="13">
        <f t="shared" si="21"/>
        <v>29</v>
      </c>
    </row>
    <row r="694" spans="1:7" x14ac:dyDescent="0.35">
      <c r="A694" s="1">
        <v>44890</v>
      </c>
      <c r="B694" s="5">
        <v>33.110661086538016</v>
      </c>
      <c r="D694" s="13">
        <v>33.110661086538016</v>
      </c>
      <c r="F694" s="12">
        <f t="shared" si="20"/>
        <v>44890</v>
      </c>
      <c r="G694" s="13">
        <f t="shared" si="21"/>
        <v>30</v>
      </c>
    </row>
    <row r="695" spans="1:7" x14ac:dyDescent="0.35">
      <c r="A695" s="1">
        <v>44891</v>
      </c>
      <c r="B695" s="5">
        <v>30.370463236770963</v>
      </c>
      <c r="D695" s="13">
        <v>30.370463236770963</v>
      </c>
      <c r="F695" s="12">
        <f t="shared" si="20"/>
        <v>44891</v>
      </c>
      <c r="G695" s="13">
        <f t="shared" si="21"/>
        <v>31</v>
      </c>
    </row>
    <row r="696" spans="1:7" x14ac:dyDescent="0.35">
      <c r="A696" s="1">
        <v>44892</v>
      </c>
      <c r="B696" s="5">
        <v>27.933093989145569</v>
      </c>
      <c r="D696" s="13">
        <v>27.933093989145569</v>
      </c>
      <c r="F696" s="12">
        <f t="shared" si="20"/>
        <v>44892</v>
      </c>
      <c r="G696" s="13">
        <f t="shared" si="21"/>
        <v>30</v>
      </c>
    </row>
    <row r="697" spans="1:7" x14ac:dyDescent="0.35">
      <c r="A697" s="1">
        <v>44893</v>
      </c>
      <c r="B697" s="5">
        <v>32.214198688697614</v>
      </c>
      <c r="D697" s="13">
        <v>32.214198688697614</v>
      </c>
      <c r="F697" s="12">
        <f t="shared" si="20"/>
        <v>44893</v>
      </c>
      <c r="G697" s="13">
        <f t="shared" si="21"/>
        <v>30</v>
      </c>
    </row>
    <row r="698" spans="1:7" x14ac:dyDescent="0.35">
      <c r="A698" s="1">
        <v>44894</v>
      </c>
      <c r="B698" s="5">
        <v>32.625852810881703</v>
      </c>
      <c r="D698" s="13">
        <v>32.625852810881703</v>
      </c>
      <c r="F698" s="12">
        <f t="shared" si="20"/>
        <v>44894</v>
      </c>
      <c r="G698" s="13">
        <f t="shared" si="21"/>
        <v>30</v>
      </c>
    </row>
    <row r="699" spans="1:7" x14ac:dyDescent="0.35">
      <c r="A699" s="1">
        <v>44895</v>
      </c>
      <c r="B699" s="5">
        <v>30.077186134379605</v>
      </c>
      <c r="D699" s="13">
        <v>30.077186134379605</v>
      </c>
      <c r="F699" s="12">
        <f t="shared" si="20"/>
        <v>44895</v>
      </c>
      <c r="G699" s="13">
        <f t="shared" si="21"/>
        <v>31</v>
      </c>
    </row>
    <row r="700" spans="1:7" x14ac:dyDescent="0.35">
      <c r="A700" s="1">
        <v>44896</v>
      </c>
      <c r="B700" s="5">
        <v>36.116933264185072</v>
      </c>
      <c r="D700" s="13">
        <v>36.116933264185072</v>
      </c>
      <c r="F700" s="12">
        <f t="shared" si="20"/>
        <v>44896</v>
      </c>
      <c r="G700" s="13">
        <f t="shared" si="21"/>
        <v>32</v>
      </c>
    </row>
    <row r="701" spans="1:7" x14ac:dyDescent="0.35">
      <c r="A701" s="1">
        <v>44897</v>
      </c>
      <c r="B701" s="5">
        <v>36.86473271433173</v>
      </c>
      <c r="D701" s="13">
        <v>36.86473271433173</v>
      </c>
      <c r="F701" s="12">
        <f t="shared" si="20"/>
        <v>44897</v>
      </c>
      <c r="G701" s="13">
        <f t="shared" si="21"/>
        <v>33</v>
      </c>
    </row>
    <row r="702" spans="1:7" x14ac:dyDescent="0.35">
      <c r="A702" s="1">
        <v>44898</v>
      </c>
      <c r="B702" s="5">
        <v>37.81864370742688</v>
      </c>
      <c r="D702" s="13">
        <v>37.81864370742688</v>
      </c>
      <c r="F702" s="12">
        <f t="shared" si="20"/>
        <v>44898</v>
      </c>
      <c r="G702" s="13">
        <f t="shared" si="21"/>
        <v>34</v>
      </c>
    </row>
    <row r="703" spans="1:7" x14ac:dyDescent="0.35">
      <c r="A703" s="1">
        <v>44899</v>
      </c>
      <c r="B703" s="5">
        <v>39.178546873830967</v>
      </c>
      <c r="D703" s="13">
        <v>39.178546873830967</v>
      </c>
      <c r="F703" s="12">
        <f t="shared" si="20"/>
        <v>44899</v>
      </c>
      <c r="G703" s="13">
        <f t="shared" si="21"/>
        <v>37</v>
      </c>
    </row>
    <row r="704" spans="1:7" x14ac:dyDescent="0.35">
      <c r="A704" s="1">
        <v>44900</v>
      </c>
      <c r="B704" s="5">
        <v>32.532650500834706</v>
      </c>
      <c r="D704" s="13">
        <v>32.532650500834706</v>
      </c>
      <c r="F704" s="12">
        <f t="shared" si="20"/>
        <v>44900</v>
      </c>
      <c r="G704" s="13">
        <f t="shared" si="21"/>
        <v>38</v>
      </c>
    </row>
    <row r="705" spans="1:7" x14ac:dyDescent="0.35">
      <c r="A705" s="1">
        <v>44901</v>
      </c>
      <c r="B705" s="5">
        <v>37.021827164286393</v>
      </c>
      <c r="D705" s="13">
        <v>37.021827164286393</v>
      </c>
      <c r="F705" s="12">
        <f t="shared" si="20"/>
        <v>44901</v>
      </c>
      <c r="G705" s="13">
        <f t="shared" si="21"/>
        <v>37</v>
      </c>
    </row>
    <row r="706" spans="1:7" x14ac:dyDescent="0.35">
      <c r="A706" s="1">
        <v>44902</v>
      </c>
      <c r="B706" s="5">
        <v>41.891708758227509</v>
      </c>
      <c r="D706" s="13">
        <v>41.891708758227509</v>
      </c>
      <c r="F706" s="12">
        <f t="shared" ref="F706:F730" si="22">A706</f>
        <v>44902</v>
      </c>
      <c r="G706" s="13">
        <f t="shared" si="21"/>
        <v>36</v>
      </c>
    </row>
    <row r="707" spans="1:7" x14ac:dyDescent="0.35">
      <c r="A707" s="1">
        <v>44903</v>
      </c>
      <c r="B707" s="5">
        <v>33.425701108981642</v>
      </c>
      <c r="D707" s="13">
        <v>33.425701108981642</v>
      </c>
      <c r="F707" s="12">
        <f t="shared" si="22"/>
        <v>44903</v>
      </c>
      <c r="G707" s="13">
        <f t="shared" si="21"/>
        <v>37</v>
      </c>
    </row>
    <row r="708" spans="1:7" x14ac:dyDescent="0.35">
      <c r="A708" s="1">
        <v>44904</v>
      </c>
      <c r="B708" s="5">
        <v>33.713373103938373</v>
      </c>
      <c r="D708" s="13">
        <v>33.713373103938373</v>
      </c>
      <c r="F708" s="12">
        <f t="shared" si="22"/>
        <v>44904</v>
      </c>
      <c r="G708" s="13">
        <f t="shared" si="21"/>
        <v>37</v>
      </c>
    </row>
    <row r="709" spans="1:7" x14ac:dyDescent="0.35">
      <c r="A709" s="1">
        <v>44905</v>
      </c>
      <c r="B709" s="5">
        <v>34.411216958645284</v>
      </c>
      <c r="D709" s="13">
        <v>34.411216958645284</v>
      </c>
      <c r="F709" s="12">
        <f t="shared" si="22"/>
        <v>44905</v>
      </c>
      <c r="G709" s="13">
        <f t="shared" si="21"/>
        <v>36</v>
      </c>
    </row>
    <row r="710" spans="1:7" x14ac:dyDescent="0.35">
      <c r="A710" s="1">
        <v>44906</v>
      </c>
      <c r="B710" s="5">
        <v>39.726978849674822</v>
      </c>
      <c r="D710" s="13">
        <v>39.726978849674822</v>
      </c>
      <c r="F710" s="12">
        <f t="shared" si="22"/>
        <v>44906</v>
      </c>
      <c r="G710" s="13">
        <f t="shared" ref="G710:G729" si="23">ROUND(AVERAGE(D707:D709),0)</f>
        <v>34</v>
      </c>
    </row>
    <row r="711" spans="1:7" x14ac:dyDescent="0.35">
      <c r="A711" s="1">
        <v>44907</v>
      </c>
      <c r="B711" s="5">
        <v>40.666835267749057</v>
      </c>
      <c r="D711" s="13">
        <v>40.666835267749057</v>
      </c>
      <c r="F711" s="12">
        <f t="shared" si="22"/>
        <v>44907</v>
      </c>
      <c r="G711" s="13">
        <f t="shared" si="23"/>
        <v>36</v>
      </c>
    </row>
    <row r="712" spans="1:7" x14ac:dyDescent="0.35">
      <c r="A712" s="1">
        <v>44908</v>
      </c>
      <c r="B712" s="5">
        <v>39.780271650547114</v>
      </c>
      <c r="D712" s="13">
        <v>39.780271650547114</v>
      </c>
      <c r="F712" s="12">
        <f t="shared" si="22"/>
        <v>44908</v>
      </c>
      <c r="G712" s="13">
        <f t="shared" si="23"/>
        <v>38</v>
      </c>
    </row>
    <row r="713" spans="1:7" x14ac:dyDescent="0.35">
      <c r="A713" s="1">
        <v>44909</v>
      </c>
      <c r="B713" s="5">
        <v>36.385788564581809</v>
      </c>
      <c r="D713" s="13">
        <v>36.385788564581809</v>
      </c>
      <c r="F713" s="12">
        <f t="shared" si="22"/>
        <v>44909</v>
      </c>
      <c r="G713" s="13">
        <f t="shared" si="23"/>
        <v>40</v>
      </c>
    </row>
    <row r="714" spans="1:7" x14ac:dyDescent="0.35">
      <c r="A714" s="1">
        <v>44910</v>
      </c>
      <c r="B714" s="5">
        <v>39.710983952673971</v>
      </c>
      <c r="D714" s="13">
        <v>39.710983952673971</v>
      </c>
      <c r="F714" s="12">
        <f t="shared" si="22"/>
        <v>44910</v>
      </c>
      <c r="G714" s="13">
        <f t="shared" si="23"/>
        <v>39</v>
      </c>
    </row>
    <row r="715" spans="1:7" x14ac:dyDescent="0.35">
      <c r="A715" s="1">
        <v>44911</v>
      </c>
      <c r="B715" s="5">
        <v>37.541191972741828</v>
      </c>
      <c r="D715" s="13">
        <v>37.541191972741828</v>
      </c>
      <c r="F715" s="12">
        <f t="shared" si="22"/>
        <v>44911</v>
      </c>
      <c r="G715" s="13">
        <f t="shared" si="23"/>
        <v>39</v>
      </c>
    </row>
    <row r="716" spans="1:7" x14ac:dyDescent="0.35">
      <c r="A716" s="1">
        <v>44912</v>
      </c>
      <c r="B716" s="5">
        <v>41.949182140865304</v>
      </c>
      <c r="D716" s="13">
        <v>41.949182140865304</v>
      </c>
      <c r="F716" s="12">
        <f t="shared" si="22"/>
        <v>44912</v>
      </c>
      <c r="G716" s="13">
        <f t="shared" si="23"/>
        <v>38</v>
      </c>
    </row>
    <row r="717" spans="1:7" x14ac:dyDescent="0.35">
      <c r="A717" s="1">
        <v>44913</v>
      </c>
      <c r="B717" s="5">
        <v>42.260512527848</v>
      </c>
      <c r="D717" s="13">
        <v>42.260512527848</v>
      </c>
      <c r="F717" s="12">
        <f t="shared" si="22"/>
        <v>44913</v>
      </c>
      <c r="G717" s="13">
        <f t="shared" si="23"/>
        <v>40</v>
      </c>
    </row>
    <row r="718" spans="1:7" x14ac:dyDescent="0.35">
      <c r="A718" s="1">
        <v>44914</v>
      </c>
      <c r="B718" s="5">
        <v>38.941035140982066</v>
      </c>
      <c r="D718" s="13">
        <v>38.941035140982066</v>
      </c>
      <c r="F718" s="12">
        <f t="shared" si="22"/>
        <v>44914</v>
      </c>
      <c r="G718" s="13">
        <f t="shared" si="23"/>
        <v>41</v>
      </c>
    </row>
    <row r="719" spans="1:7" x14ac:dyDescent="0.35">
      <c r="A719" s="1">
        <v>44915</v>
      </c>
      <c r="B719" s="5">
        <v>42.674919346063824</v>
      </c>
      <c r="D719" s="13">
        <v>42.674919346063824</v>
      </c>
      <c r="F719" s="12">
        <f t="shared" si="22"/>
        <v>44915</v>
      </c>
      <c r="G719" s="13">
        <f t="shared" si="23"/>
        <v>41</v>
      </c>
    </row>
    <row r="720" spans="1:7" x14ac:dyDescent="0.35">
      <c r="A720" s="1">
        <v>44916</v>
      </c>
      <c r="B720" s="5">
        <v>39.960759986564483</v>
      </c>
      <c r="D720" s="13">
        <v>39.960759986564483</v>
      </c>
      <c r="F720" s="12">
        <f t="shared" si="22"/>
        <v>44916</v>
      </c>
      <c r="G720" s="13">
        <f t="shared" si="23"/>
        <v>41</v>
      </c>
    </row>
    <row r="721" spans="1:7" x14ac:dyDescent="0.35">
      <c r="A721" s="1">
        <v>44917</v>
      </c>
      <c r="B721" s="5">
        <v>38.256814376670391</v>
      </c>
      <c r="D721" s="13">
        <v>38.256814376670391</v>
      </c>
      <c r="F721" s="12">
        <f t="shared" si="22"/>
        <v>44917</v>
      </c>
      <c r="G721" s="13">
        <f t="shared" si="23"/>
        <v>41</v>
      </c>
    </row>
    <row r="722" spans="1:7" x14ac:dyDescent="0.35">
      <c r="A722" s="1">
        <v>44918</v>
      </c>
      <c r="B722" s="5">
        <v>40.534200833972783</v>
      </c>
      <c r="D722" s="13">
        <v>40.534200833972783</v>
      </c>
      <c r="F722" s="12">
        <f t="shared" si="22"/>
        <v>44918</v>
      </c>
      <c r="G722" s="13">
        <f t="shared" si="23"/>
        <v>40</v>
      </c>
    </row>
    <row r="723" spans="1:7" x14ac:dyDescent="0.35">
      <c r="A723" s="1">
        <v>44919</v>
      </c>
      <c r="B723" s="5">
        <v>49.87313606916323</v>
      </c>
      <c r="D723" s="13">
        <v>49.87313606916323</v>
      </c>
      <c r="F723" s="12">
        <f t="shared" si="22"/>
        <v>44919</v>
      </c>
      <c r="G723" s="13">
        <f t="shared" si="23"/>
        <v>40</v>
      </c>
    </row>
    <row r="724" spans="1:7" x14ac:dyDescent="0.35">
      <c r="A724" s="1">
        <v>44920</v>
      </c>
      <c r="B724" s="5">
        <v>48.299295511101441</v>
      </c>
      <c r="D724" s="13">
        <v>48.299295511101441</v>
      </c>
      <c r="F724" s="12">
        <f t="shared" si="22"/>
        <v>44920</v>
      </c>
      <c r="G724" s="13">
        <f t="shared" si="23"/>
        <v>43</v>
      </c>
    </row>
    <row r="725" spans="1:7" x14ac:dyDescent="0.35">
      <c r="A725" s="1">
        <v>44921</v>
      </c>
      <c r="B725" s="5">
        <v>49.736094713721592</v>
      </c>
      <c r="D725" s="13">
        <v>49.736094713721592</v>
      </c>
      <c r="F725" s="12">
        <f t="shared" si="22"/>
        <v>44921</v>
      </c>
      <c r="G725" s="13">
        <f t="shared" si="23"/>
        <v>46</v>
      </c>
    </row>
    <row r="726" spans="1:7" x14ac:dyDescent="0.35">
      <c r="A726" s="1">
        <v>44922</v>
      </c>
      <c r="B726" s="5">
        <v>41.717508310661046</v>
      </c>
      <c r="D726" s="13">
        <v>41.717508310661046</v>
      </c>
      <c r="F726" s="12">
        <f t="shared" si="22"/>
        <v>44922</v>
      </c>
      <c r="G726" s="13">
        <f t="shared" si="23"/>
        <v>49</v>
      </c>
    </row>
    <row r="727" spans="1:7" x14ac:dyDescent="0.35">
      <c r="A727" s="1">
        <v>44923</v>
      </c>
      <c r="B727" s="5">
        <v>50.417261855560362</v>
      </c>
      <c r="D727" s="13">
        <v>50.417261855560362</v>
      </c>
      <c r="F727" s="12">
        <f t="shared" si="22"/>
        <v>44923</v>
      </c>
      <c r="G727" s="13">
        <f t="shared" si="23"/>
        <v>47</v>
      </c>
    </row>
    <row r="728" spans="1:7" x14ac:dyDescent="0.35">
      <c r="A728" s="1">
        <v>44924</v>
      </c>
      <c r="B728" s="5">
        <v>45.595861194142017</v>
      </c>
      <c r="D728" s="13">
        <v>45.595861194142017</v>
      </c>
      <c r="F728" s="12">
        <f t="shared" si="22"/>
        <v>44924</v>
      </c>
      <c r="G728" s="13">
        <f t="shared" si="23"/>
        <v>47</v>
      </c>
    </row>
    <row r="729" spans="1:7" x14ac:dyDescent="0.35">
      <c r="A729" s="1">
        <v>44925</v>
      </c>
      <c r="B729" s="5">
        <v>42.071624333779653</v>
      </c>
      <c r="D729" s="13">
        <v>42.071624333779653</v>
      </c>
      <c r="F729" s="12">
        <f t="shared" si="22"/>
        <v>44925</v>
      </c>
      <c r="G729" s="13">
        <f t="shared" si="23"/>
        <v>46</v>
      </c>
    </row>
    <row r="730" spans="1:7" x14ac:dyDescent="0.35">
      <c r="A730" s="1">
        <v>44926</v>
      </c>
      <c r="B730" s="5">
        <v>46.132133029641061</v>
      </c>
      <c r="D730" s="13">
        <v>46.132133029641061</v>
      </c>
      <c r="F730" s="12">
        <f t="shared" si="22"/>
        <v>44926</v>
      </c>
      <c r="G730" s="13">
        <f>ROUND(AVERAGE(D727:D729),0)</f>
        <v>46</v>
      </c>
    </row>
  </sheetData>
  <autoFilter ref="F1:G1" xr:uid="{00000000-0001-0000-01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1A1F-AD48-4F8A-9097-B7773380806D}">
  <dimension ref="A1:AF731"/>
  <sheetViews>
    <sheetView zoomScale="66" zoomScaleNormal="86" workbookViewId="0">
      <selection activeCell="A2" sqref="A2"/>
    </sheetView>
  </sheetViews>
  <sheetFormatPr defaultRowHeight="14.5" x14ac:dyDescent="0.35"/>
  <cols>
    <col min="1" max="1" width="10.453125" style="12" bestFit="1" customWidth="1"/>
    <col min="2" max="2" width="22.453125" style="13" customWidth="1"/>
    <col min="4" max="4" width="14.1796875" bestFit="1" customWidth="1"/>
    <col min="5" max="5" width="27.1796875" bestFit="1" customWidth="1"/>
    <col min="6" max="6" width="16.6328125" customWidth="1"/>
    <col min="7" max="7" width="15.6328125" customWidth="1"/>
    <col min="8" max="8" width="14.7265625" bestFit="1" customWidth="1"/>
    <col min="18" max="18" width="10.453125" style="12" bestFit="1" customWidth="1"/>
    <col min="19" max="19" width="22.453125" style="13" customWidth="1"/>
    <col min="20" max="20" width="15.81640625" style="13" bestFit="1" customWidth="1"/>
    <col min="21" max="21" width="15.81640625" customWidth="1"/>
    <col min="22" max="22" width="18.36328125" bestFit="1" customWidth="1"/>
    <col min="23" max="23" width="27.6328125" bestFit="1" customWidth="1"/>
    <col min="24" max="25" width="27.6328125" customWidth="1"/>
    <col min="27" max="27" width="10.90625" style="13" bestFit="1" customWidth="1"/>
    <col min="28" max="28" width="23" style="13" customWidth="1"/>
    <col min="29" max="29" width="13.7265625" style="13" customWidth="1"/>
    <col min="31" max="31" width="13" bestFit="1" customWidth="1"/>
    <col min="32" max="32" width="27.6328125" bestFit="1" customWidth="1"/>
  </cols>
  <sheetData>
    <row r="1" spans="1:32" x14ac:dyDescent="0.35">
      <c r="S1" s="37" t="s">
        <v>117</v>
      </c>
      <c r="U1" s="56" t="s">
        <v>119</v>
      </c>
      <c r="V1" s="7"/>
      <c r="AB1" s="37" t="s">
        <v>118</v>
      </c>
      <c r="AE1" s="56" t="s">
        <v>123</v>
      </c>
    </row>
    <row r="2" spans="1:32" x14ac:dyDescent="0.35">
      <c r="A2" s="23" t="s">
        <v>8</v>
      </c>
      <c r="B2" s="17" t="s">
        <v>89</v>
      </c>
      <c r="D2" s="16" t="s">
        <v>94</v>
      </c>
      <c r="G2" s="16" t="s">
        <v>95</v>
      </c>
      <c r="H2" s="16"/>
      <c r="I2" s="16"/>
      <c r="J2" s="16"/>
      <c r="R2" s="23" t="s">
        <v>8</v>
      </c>
      <c r="S2" s="17" t="s">
        <v>89</v>
      </c>
      <c r="T2" s="13" t="s">
        <v>116</v>
      </c>
      <c r="V2" s="55" t="s">
        <v>122</v>
      </c>
      <c r="W2" s="19" t="s">
        <v>121</v>
      </c>
      <c r="X2" s="13"/>
      <c r="Y2" s="13"/>
      <c r="AA2" s="51" t="s">
        <v>8</v>
      </c>
      <c r="AB2" s="51" t="s">
        <v>89</v>
      </c>
      <c r="AC2" s="51" t="s">
        <v>116</v>
      </c>
      <c r="AE2" s="55" t="s">
        <v>20</v>
      </c>
      <c r="AF2" s="19" t="s">
        <v>121</v>
      </c>
    </row>
    <row r="3" spans="1:32" x14ac:dyDescent="0.35">
      <c r="A3" s="12">
        <v>44197</v>
      </c>
      <c r="B3" s="13">
        <v>45</v>
      </c>
      <c r="D3" s="14" t="s">
        <v>20</v>
      </c>
      <c r="E3" t="s">
        <v>96</v>
      </c>
      <c r="G3" s="31" t="s">
        <v>20</v>
      </c>
      <c r="H3" s="31" t="s">
        <v>96</v>
      </c>
      <c r="R3" s="12">
        <v>44197</v>
      </c>
      <c r="S3" s="13">
        <v>45</v>
      </c>
      <c r="T3" s="13">
        <f>WEEKNUM(Table13[[#This Row],[Date]],2)</f>
        <v>1</v>
      </c>
      <c r="V3" s="19">
        <v>1</v>
      </c>
      <c r="W3" s="19">
        <v>138</v>
      </c>
      <c r="X3" s="13"/>
      <c r="Y3" s="13"/>
      <c r="AA3" s="45">
        <v>44562</v>
      </c>
      <c r="AB3" s="46">
        <v>77</v>
      </c>
      <c r="AC3" s="52">
        <f>WEEKNUM(Table13[[#This Row],[Date]],2)</f>
        <v>1</v>
      </c>
      <c r="AE3" s="19">
        <v>1</v>
      </c>
      <c r="AF3" s="19">
        <v>183</v>
      </c>
    </row>
    <row r="4" spans="1:32" x14ac:dyDescent="0.35">
      <c r="A4" s="12">
        <v>44198</v>
      </c>
      <c r="B4" s="13">
        <v>46</v>
      </c>
      <c r="D4" s="4" t="s">
        <v>22</v>
      </c>
      <c r="E4">
        <v>17487</v>
      </c>
      <c r="G4" t="s">
        <v>97</v>
      </c>
      <c r="H4">
        <v>4157</v>
      </c>
      <c r="R4" s="12">
        <v>44198</v>
      </c>
      <c r="S4" s="13">
        <v>46</v>
      </c>
      <c r="T4" s="13">
        <f>WEEKNUM(Table13[[#This Row],[Date]],2)</f>
        <v>1</v>
      </c>
      <c r="V4" s="19">
        <v>2</v>
      </c>
      <c r="W4" s="19">
        <v>325</v>
      </c>
      <c r="X4" s="13"/>
      <c r="Y4" s="13"/>
      <c r="AA4" s="47">
        <v>44563</v>
      </c>
      <c r="AB4" s="48">
        <v>61</v>
      </c>
      <c r="AC4" s="53">
        <f>WEEKNUM(Table13[[#This Row],[Date]],2)</f>
        <v>1</v>
      </c>
      <c r="AE4" s="19">
        <v>2</v>
      </c>
      <c r="AF4" s="19">
        <v>200</v>
      </c>
    </row>
    <row r="5" spans="1:32" x14ac:dyDescent="0.35">
      <c r="A5" s="12">
        <v>44199</v>
      </c>
      <c r="B5" s="13">
        <v>47</v>
      </c>
      <c r="D5" s="15" t="s">
        <v>90</v>
      </c>
      <c r="E5">
        <v>4157</v>
      </c>
      <c r="G5" t="s">
        <v>98</v>
      </c>
      <c r="H5">
        <v>5504</v>
      </c>
      <c r="R5" s="12">
        <v>44199</v>
      </c>
      <c r="S5" s="13">
        <v>47</v>
      </c>
      <c r="T5" s="13">
        <f>WEEKNUM(Table13[[#This Row],[Date]],2)</f>
        <v>1</v>
      </c>
      <c r="V5" s="19">
        <v>3</v>
      </c>
      <c r="W5" s="19">
        <v>325</v>
      </c>
      <c r="X5" s="13"/>
      <c r="Y5" s="13"/>
      <c r="AA5" s="45">
        <v>44564</v>
      </c>
      <c r="AB5" s="46">
        <v>45</v>
      </c>
      <c r="AC5" s="52">
        <f>WEEKNUM(Table13[[#This Row],[Date]],2)</f>
        <v>1</v>
      </c>
      <c r="AE5" s="19">
        <v>3</v>
      </c>
      <c r="AF5" s="19">
        <v>201</v>
      </c>
    </row>
    <row r="6" spans="1:32" x14ac:dyDescent="0.35">
      <c r="A6" s="12">
        <v>44200</v>
      </c>
      <c r="B6" s="13">
        <v>46</v>
      </c>
      <c r="D6" s="15" t="s">
        <v>91</v>
      </c>
      <c r="E6">
        <v>5504</v>
      </c>
      <c r="G6" t="s">
        <v>99</v>
      </c>
      <c r="H6">
        <v>4029</v>
      </c>
      <c r="R6" s="12">
        <v>44200</v>
      </c>
      <c r="S6" s="13">
        <v>46</v>
      </c>
      <c r="T6" s="13">
        <f>WEEKNUM(Table13[[#This Row],[Date]],2)</f>
        <v>2</v>
      </c>
      <c r="V6" s="19">
        <v>4</v>
      </c>
      <c r="W6" s="19">
        <v>323</v>
      </c>
      <c r="X6" s="13"/>
      <c r="Y6" s="13"/>
      <c r="AA6" s="47">
        <v>44565</v>
      </c>
      <c r="AB6" s="48">
        <v>29</v>
      </c>
      <c r="AC6" s="53">
        <f>WEEKNUM(Table13[[#This Row],[Date]],2)</f>
        <v>2</v>
      </c>
      <c r="AE6" s="19">
        <v>4</v>
      </c>
      <c r="AF6" s="19">
        <v>197</v>
      </c>
    </row>
    <row r="7" spans="1:32" x14ac:dyDescent="0.35">
      <c r="A7" s="12">
        <v>44201</v>
      </c>
      <c r="B7" s="13">
        <v>46</v>
      </c>
      <c r="D7" s="15" t="s">
        <v>92</v>
      </c>
      <c r="E7">
        <v>4029</v>
      </c>
      <c r="G7" t="s">
        <v>100</v>
      </c>
      <c r="H7">
        <v>3797</v>
      </c>
      <c r="R7" s="12">
        <v>44201</v>
      </c>
      <c r="S7" s="13">
        <v>46</v>
      </c>
      <c r="T7" s="13">
        <f>WEEKNUM(Table13[[#This Row],[Date]],2)</f>
        <v>2</v>
      </c>
      <c r="V7" s="19">
        <v>5</v>
      </c>
      <c r="W7" s="19">
        <v>323</v>
      </c>
      <c r="X7" s="13"/>
      <c r="Y7" s="13"/>
      <c r="AA7" s="45">
        <v>44566</v>
      </c>
      <c r="AB7" s="46">
        <v>29</v>
      </c>
      <c r="AC7" s="52">
        <f>WEEKNUM(Table13[[#This Row],[Date]],2)</f>
        <v>2</v>
      </c>
      <c r="AE7" s="19">
        <v>5</v>
      </c>
      <c r="AF7" s="19">
        <v>199</v>
      </c>
    </row>
    <row r="8" spans="1:32" x14ac:dyDescent="0.35">
      <c r="A8" s="12">
        <v>44202</v>
      </c>
      <c r="B8" s="13">
        <v>46</v>
      </c>
      <c r="D8" s="15" t="s">
        <v>93</v>
      </c>
      <c r="E8">
        <v>3797</v>
      </c>
      <c r="G8" t="s">
        <v>101</v>
      </c>
      <c r="H8">
        <v>2617</v>
      </c>
      <c r="R8" s="12">
        <v>44202</v>
      </c>
      <c r="S8" s="13">
        <v>46</v>
      </c>
      <c r="T8" s="13">
        <f>WEEKNUM(Table13[[#This Row],[Date]],2)</f>
        <v>2</v>
      </c>
      <c r="V8" s="19">
        <v>6</v>
      </c>
      <c r="W8" s="19">
        <v>322</v>
      </c>
      <c r="X8" s="13"/>
      <c r="Y8" s="13"/>
      <c r="AA8" s="47">
        <v>44567</v>
      </c>
      <c r="AB8" s="48">
        <v>29</v>
      </c>
      <c r="AC8" s="53">
        <f>WEEKNUM(Table13[[#This Row],[Date]],2)</f>
        <v>2</v>
      </c>
      <c r="AE8" s="19">
        <v>6</v>
      </c>
      <c r="AF8" s="19">
        <v>196</v>
      </c>
    </row>
    <row r="9" spans="1:32" x14ac:dyDescent="0.35">
      <c r="A9" s="12">
        <v>44203</v>
      </c>
      <c r="B9" s="13">
        <v>46</v>
      </c>
      <c r="D9" s="4" t="s">
        <v>23</v>
      </c>
      <c r="E9">
        <v>10607</v>
      </c>
      <c r="G9" t="s">
        <v>102</v>
      </c>
      <c r="H9">
        <v>3338</v>
      </c>
      <c r="R9" s="12">
        <v>44203</v>
      </c>
      <c r="S9" s="13">
        <v>46</v>
      </c>
      <c r="T9" s="13">
        <f>WEEKNUM(Table13[[#This Row],[Date]],2)</f>
        <v>2</v>
      </c>
      <c r="V9" s="19">
        <v>7</v>
      </c>
      <c r="W9" s="19">
        <v>321</v>
      </c>
      <c r="X9" s="13"/>
      <c r="Y9" s="13"/>
      <c r="AA9" s="45">
        <v>44568</v>
      </c>
      <c r="AB9" s="46">
        <v>27</v>
      </c>
      <c r="AC9" s="52">
        <f>WEEKNUM(Table13[[#This Row],[Date]],2)</f>
        <v>2</v>
      </c>
      <c r="AE9" s="19">
        <v>7</v>
      </c>
      <c r="AF9" s="19">
        <v>190</v>
      </c>
    </row>
    <row r="10" spans="1:32" x14ac:dyDescent="0.35">
      <c r="A10" s="12">
        <v>44204</v>
      </c>
      <c r="B10" s="13">
        <v>47</v>
      </c>
      <c r="D10" s="15" t="s">
        <v>90</v>
      </c>
      <c r="E10">
        <v>2617</v>
      </c>
      <c r="G10" t="s">
        <v>103</v>
      </c>
      <c r="H10">
        <v>2420</v>
      </c>
      <c r="R10" s="12">
        <v>44204</v>
      </c>
      <c r="S10" s="13">
        <v>47</v>
      </c>
      <c r="T10" s="13">
        <f>WEEKNUM(Table13[[#This Row],[Date]],2)</f>
        <v>2</v>
      </c>
      <c r="V10" s="19">
        <v>8</v>
      </c>
      <c r="W10" s="19">
        <v>321</v>
      </c>
      <c r="X10" s="13"/>
      <c r="Y10" s="13"/>
      <c r="AA10" s="47">
        <v>44569</v>
      </c>
      <c r="AB10" s="48">
        <v>28</v>
      </c>
      <c r="AC10" s="53">
        <f>WEEKNUM(Table13[[#This Row],[Date]],2)</f>
        <v>2</v>
      </c>
      <c r="AE10" s="19">
        <v>8</v>
      </c>
      <c r="AF10" s="19">
        <v>189</v>
      </c>
    </row>
    <row r="11" spans="1:32" x14ac:dyDescent="0.35">
      <c r="A11" s="12">
        <v>44205</v>
      </c>
      <c r="B11" s="13">
        <v>47</v>
      </c>
      <c r="D11" s="15" t="s">
        <v>91</v>
      </c>
      <c r="E11">
        <v>3338</v>
      </c>
      <c r="G11" t="s">
        <v>104</v>
      </c>
      <c r="H11">
        <v>2232</v>
      </c>
      <c r="R11" s="12">
        <v>44205</v>
      </c>
      <c r="S11" s="13">
        <v>47</v>
      </c>
      <c r="T11" s="13">
        <f>WEEKNUM(Table13[[#This Row],[Date]],2)</f>
        <v>2</v>
      </c>
      <c r="V11" s="19">
        <v>9</v>
      </c>
      <c r="W11" s="19">
        <v>323</v>
      </c>
      <c r="X11" s="13"/>
      <c r="Y11" s="13"/>
      <c r="AA11" s="45">
        <v>44570</v>
      </c>
      <c r="AB11" s="46">
        <v>28</v>
      </c>
      <c r="AC11" s="52">
        <f>WEEKNUM(Table13[[#This Row],[Date]],2)</f>
        <v>2</v>
      </c>
      <c r="AE11" s="19">
        <v>9</v>
      </c>
      <c r="AF11" s="19">
        <v>197</v>
      </c>
    </row>
    <row r="12" spans="1:32" x14ac:dyDescent="0.35">
      <c r="A12" s="12">
        <v>44206</v>
      </c>
      <c r="B12" s="13">
        <v>47</v>
      </c>
      <c r="D12" s="15" t="s">
        <v>92</v>
      </c>
      <c r="E12">
        <v>2420</v>
      </c>
      <c r="R12" s="12">
        <v>44206</v>
      </c>
      <c r="S12" s="13">
        <v>47</v>
      </c>
      <c r="T12" s="13">
        <f>WEEKNUM(Table13[[#This Row],[Date]],2)</f>
        <v>2</v>
      </c>
      <c r="V12" s="19">
        <v>10</v>
      </c>
      <c r="W12" s="19">
        <v>323</v>
      </c>
      <c r="X12" s="13"/>
      <c r="Y12" s="13"/>
      <c r="AA12" s="47">
        <v>44571</v>
      </c>
      <c r="AB12" s="48">
        <v>30</v>
      </c>
      <c r="AC12" s="53">
        <f>WEEKNUM(Table13[[#This Row],[Date]],2)</f>
        <v>2</v>
      </c>
      <c r="AE12" s="19">
        <v>10</v>
      </c>
      <c r="AF12" s="19">
        <v>199</v>
      </c>
    </row>
    <row r="13" spans="1:32" x14ac:dyDescent="0.35">
      <c r="A13" s="12">
        <v>44207</v>
      </c>
      <c r="B13" s="13">
        <v>46</v>
      </c>
      <c r="D13" s="15" t="s">
        <v>93</v>
      </c>
      <c r="E13">
        <v>2232</v>
      </c>
      <c r="R13" s="12">
        <v>44207</v>
      </c>
      <c r="S13" s="13">
        <v>46</v>
      </c>
      <c r="T13" s="13">
        <f>WEEKNUM(Table13[[#This Row],[Date]],2)</f>
        <v>3</v>
      </c>
      <c r="V13" s="19">
        <v>11</v>
      </c>
      <c r="W13" s="19">
        <v>325</v>
      </c>
      <c r="X13" s="13"/>
      <c r="Y13" s="13"/>
      <c r="AA13" s="45">
        <v>44572</v>
      </c>
      <c r="AB13" s="46">
        <v>30</v>
      </c>
      <c r="AC13" s="52">
        <f>WEEKNUM(Table13[[#This Row],[Date]],2)</f>
        <v>3</v>
      </c>
      <c r="AE13" s="19">
        <v>11</v>
      </c>
      <c r="AF13" s="19">
        <v>200</v>
      </c>
    </row>
    <row r="14" spans="1:32" x14ac:dyDescent="0.35">
      <c r="A14" s="12">
        <v>44208</v>
      </c>
      <c r="B14" s="13">
        <v>46</v>
      </c>
      <c r="D14" s="4" t="s">
        <v>21</v>
      </c>
      <c r="E14">
        <v>28094</v>
      </c>
      <c r="R14" s="12">
        <v>44208</v>
      </c>
      <c r="S14" s="13">
        <v>46</v>
      </c>
      <c r="T14" s="13">
        <f>WEEKNUM(Table13[[#This Row],[Date]],2)</f>
        <v>3</v>
      </c>
      <c r="V14" s="19">
        <v>12</v>
      </c>
      <c r="W14" s="19">
        <v>325</v>
      </c>
      <c r="X14" s="13"/>
      <c r="Y14" s="13"/>
      <c r="AA14" s="47">
        <v>44573</v>
      </c>
      <c r="AB14" s="48">
        <v>29</v>
      </c>
      <c r="AC14" s="53">
        <f>WEEKNUM(Table13[[#This Row],[Date]],2)</f>
        <v>3</v>
      </c>
      <c r="AE14" s="19">
        <v>12</v>
      </c>
      <c r="AF14" s="19">
        <v>189</v>
      </c>
    </row>
    <row r="15" spans="1:32" x14ac:dyDescent="0.35">
      <c r="A15" s="12">
        <v>44209</v>
      </c>
      <c r="B15" s="13">
        <v>46</v>
      </c>
      <c r="R15" s="12">
        <v>44209</v>
      </c>
      <c r="S15" s="13">
        <v>46</v>
      </c>
      <c r="T15" s="13">
        <f>WEEKNUM(Table13[[#This Row],[Date]],2)</f>
        <v>3</v>
      </c>
      <c r="V15" s="19">
        <v>13</v>
      </c>
      <c r="W15" s="19">
        <v>326</v>
      </c>
      <c r="X15" s="13"/>
      <c r="Y15" s="13"/>
      <c r="AA15" s="45">
        <v>44574</v>
      </c>
      <c r="AB15" s="46">
        <v>28</v>
      </c>
      <c r="AC15" s="52">
        <f>WEEKNUM(Table13[[#This Row],[Date]],2)</f>
        <v>3</v>
      </c>
      <c r="AE15" s="19">
        <v>13</v>
      </c>
      <c r="AF15" s="19">
        <v>195</v>
      </c>
    </row>
    <row r="16" spans="1:32" x14ac:dyDescent="0.35">
      <c r="A16" s="12">
        <v>44210</v>
      </c>
      <c r="B16" s="13">
        <v>47</v>
      </c>
      <c r="R16" s="12">
        <v>44210</v>
      </c>
      <c r="S16" s="13">
        <v>47</v>
      </c>
      <c r="T16" s="13">
        <f>WEEKNUM(Table13[[#This Row],[Date]],2)</f>
        <v>3</v>
      </c>
      <c r="V16" s="19">
        <v>14</v>
      </c>
      <c r="W16" s="19">
        <v>318</v>
      </c>
      <c r="X16" s="13"/>
      <c r="Y16" s="13"/>
      <c r="AA16" s="47">
        <v>44575</v>
      </c>
      <c r="AB16" s="48">
        <v>27</v>
      </c>
      <c r="AC16" s="53">
        <f>WEEKNUM(Table13[[#This Row],[Date]],2)</f>
        <v>3</v>
      </c>
      <c r="AE16" s="19">
        <v>14</v>
      </c>
      <c r="AF16" s="19">
        <v>190</v>
      </c>
    </row>
    <row r="17" spans="1:32" x14ac:dyDescent="0.35">
      <c r="A17" s="12">
        <v>44211</v>
      </c>
      <c r="B17" s="13">
        <v>47</v>
      </c>
      <c r="R17" s="12">
        <v>44211</v>
      </c>
      <c r="S17" s="13">
        <v>47</v>
      </c>
      <c r="T17" s="13">
        <f>WEEKNUM(Table13[[#This Row],[Date]],2)</f>
        <v>3</v>
      </c>
      <c r="V17" s="19">
        <v>15</v>
      </c>
      <c r="W17" s="19">
        <v>318</v>
      </c>
      <c r="X17" s="13"/>
      <c r="Y17" s="13"/>
      <c r="AA17" s="45">
        <v>44576</v>
      </c>
      <c r="AB17" s="46">
        <v>28</v>
      </c>
      <c r="AC17" s="52">
        <f>WEEKNUM(Table13[[#This Row],[Date]],2)</f>
        <v>3</v>
      </c>
      <c r="AE17" s="19">
        <v>15</v>
      </c>
      <c r="AF17" s="19">
        <v>186</v>
      </c>
    </row>
    <row r="18" spans="1:32" x14ac:dyDescent="0.35">
      <c r="A18" s="12">
        <v>44212</v>
      </c>
      <c r="B18" s="13">
        <v>47</v>
      </c>
      <c r="R18" s="12">
        <v>44212</v>
      </c>
      <c r="S18" s="13">
        <v>47</v>
      </c>
      <c r="T18" s="13">
        <f>WEEKNUM(Table13[[#This Row],[Date]],2)</f>
        <v>3</v>
      </c>
      <c r="V18" s="19">
        <v>16</v>
      </c>
      <c r="W18" s="19">
        <v>322</v>
      </c>
      <c r="X18" s="13"/>
      <c r="Y18" s="13"/>
      <c r="AA18" s="47">
        <v>44577</v>
      </c>
      <c r="AB18" s="48">
        <v>29</v>
      </c>
      <c r="AC18" s="53">
        <f>WEEKNUM(Table13[[#This Row],[Date]],2)</f>
        <v>3</v>
      </c>
      <c r="AE18" s="19">
        <v>16</v>
      </c>
      <c r="AF18" s="19">
        <v>194</v>
      </c>
    </row>
    <row r="19" spans="1:32" x14ac:dyDescent="0.35">
      <c r="A19" s="12">
        <v>44213</v>
      </c>
      <c r="B19" s="13">
        <v>46</v>
      </c>
      <c r="D19" s="16" t="s">
        <v>105</v>
      </c>
      <c r="E19" s="16"/>
      <c r="G19" s="16" t="s">
        <v>106</v>
      </c>
      <c r="H19" s="16"/>
      <c r="R19" s="12">
        <v>44213</v>
      </c>
      <c r="S19" s="13">
        <v>46</v>
      </c>
      <c r="T19" s="13">
        <f>WEEKNUM(Table13[[#This Row],[Date]],2)</f>
        <v>3</v>
      </c>
      <c r="V19" s="19">
        <v>17</v>
      </c>
      <c r="W19" s="19">
        <v>321</v>
      </c>
      <c r="X19" s="13"/>
      <c r="Y19" s="13"/>
      <c r="AA19" s="45">
        <v>44578</v>
      </c>
      <c r="AB19" s="46">
        <v>30</v>
      </c>
      <c r="AC19" s="52">
        <f>WEEKNUM(Table13[[#This Row],[Date]],2)</f>
        <v>3</v>
      </c>
      <c r="AE19" s="19">
        <v>17</v>
      </c>
      <c r="AF19" s="19">
        <v>192</v>
      </c>
    </row>
    <row r="20" spans="1:32" x14ac:dyDescent="0.35">
      <c r="A20" s="12">
        <v>44214</v>
      </c>
      <c r="B20" s="13">
        <v>46</v>
      </c>
      <c r="D20" s="14" t="s">
        <v>20</v>
      </c>
      <c r="E20" t="s">
        <v>96</v>
      </c>
      <c r="G20" s="16" t="s">
        <v>61</v>
      </c>
      <c r="H20" s="16" t="s">
        <v>49</v>
      </c>
      <c r="R20" s="12">
        <v>44214</v>
      </c>
      <c r="S20" s="13">
        <v>46</v>
      </c>
      <c r="T20" s="13">
        <f>WEEKNUM(Table13[[#This Row],[Date]],2)</f>
        <v>4</v>
      </c>
      <c r="V20" s="19">
        <v>18</v>
      </c>
      <c r="W20" s="19">
        <v>323</v>
      </c>
      <c r="X20" s="13"/>
      <c r="Y20" s="13"/>
      <c r="AA20" s="47">
        <v>44579</v>
      </c>
      <c r="AB20" s="48">
        <v>29</v>
      </c>
      <c r="AC20" s="53">
        <f>WEEKNUM(Table13[[#This Row],[Date]],2)</f>
        <v>4</v>
      </c>
      <c r="AE20" s="19">
        <v>18</v>
      </c>
      <c r="AF20" s="19">
        <v>201</v>
      </c>
    </row>
    <row r="21" spans="1:32" x14ac:dyDescent="0.35">
      <c r="A21" s="12">
        <v>44215</v>
      </c>
      <c r="B21" s="13">
        <v>46</v>
      </c>
      <c r="D21" s="4" t="s">
        <v>22</v>
      </c>
      <c r="G21" t="s">
        <v>36</v>
      </c>
      <c r="H21">
        <v>1434</v>
      </c>
      <c r="R21" s="12">
        <v>44215</v>
      </c>
      <c r="S21" s="13">
        <v>46</v>
      </c>
      <c r="T21" s="13">
        <f>WEEKNUM(Table13[[#This Row],[Date]],2)</f>
        <v>4</v>
      </c>
      <c r="V21" s="19">
        <v>19</v>
      </c>
      <c r="W21" s="19">
        <v>350</v>
      </c>
      <c r="X21" s="13"/>
      <c r="Y21" s="13"/>
      <c r="AA21" s="45">
        <v>44580</v>
      </c>
      <c r="AB21" s="46">
        <v>28</v>
      </c>
      <c r="AC21" s="52">
        <f>WEEKNUM(Table13[[#This Row],[Date]],2)</f>
        <v>4</v>
      </c>
      <c r="AE21" s="19">
        <v>19</v>
      </c>
      <c r="AF21" s="19">
        <v>211</v>
      </c>
    </row>
    <row r="22" spans="1:32" x14ac:dyDescent="0.35">
      <c r="A22" s="12">
        <v>44216</v>
      </c>
      <c r="B22" s="13">
        <v>46</v>
      </c>
      <c r="D22" s="15" t="s">
        <v>24</v>
      </c>
      <c r="E22">
        <v>1434</v>
      </c>
      <c r="G22" t="s">
        <v>38</v>
      </c>
      <c r="H22">
        <v>1287</v>
      </c>
      <c r="R22" s="12">
        <v>44216</v>
      </c>
      <c r="S22" s="13">
        <v>46</v>
      </c>
      <c r="T22" s="13">
        <f>WEEKNUM(Table13[[#This Row],[Date]],2)</f>
        <v>4</v>
      </c>
      <c r="V22" s="19">
        <v>20</v>
      </c>
      <c r="W22" s="19">
        <v>398</v>
      </c>
      <c r="X22" s="13"/>
      <c r="Y22" s="13"/>
      <c r="AA22" s="47">
        <v>44581</v>
      </c>
      <c r="AB22" s="48">
        <v>29</v>
      </c>
      <c r="AC22" s="53">
        <f>WEEKNUM(Table13[[#This Row],[Date]],2)</f>
        <v>4</v>
      </c>
      <c r="AE22" s="19">
        <v>20</v>
      </c>
      <c r="AF22" s="19">
        <v>234</v>
      </c>
    </row>
    <row r="23" spans="1:32" x14ac:dyDescent="0.35">
      <c r="A23" s="12">
        <v>44217</v>
      </c>
      <c r="B23" s="13">
        <v>46</v>
      </c>
      <c r="D23" s="15" t="s">
        <v>25</v>
      </c>
      <c r="E23">
        <v>1287</v>
      </c>
      <c r="G23" t="s">
        <v>39</v>
      </c>
      <c r="H23">
        <v>1436</v>
      </c>
      <c r="R23" s="12">
        <v>44217</v>
      </c>
      <c r="S23" s="13">
        <v>46</v>
      </c>
      <c r="T23" s="13">
        <f>WEEKNUM(Table13[[#This Row],[Date]],2)</f>
        <v>4</v>
      </c>
      <c r="V23" s="19">
        <v>21</v>
      </c>
      <c r="W23" s="19">
        <v>439</v>
      </c>
      <c r="X23" s="13"/>
      <c r="Y23" s="13"/>
      <c r="AA23" s="45">
        <v>44582</v>
      </c>
      <c r="AB23" s="46">
        <v>28</v>
      </c>
      <c r="AC23" s="52">
        <f>WEEKNUM(Table13[[#This Row],[Date]],2)</f>
        <v>4</v>
      </c>
      <c r="AE23" s="19">
        <v>21</v>
      </c>
      <c r="AF23" s="19">
        <v>264</v>
      </c>
    </row>
    <row r="24" spans="1:32" x14ac:dyDescent="0.35">
      <c r="A24" s="12">
        <v>44218</v>
      </c>
      <c r="B24" s="13">
        <v>46</v>
      </c>
      <c r="D24" s="15" t="s">
        <v>26</v>
      </c>
      <c r="E24">
        <v>1436</v>
      </c>
      <c r="G24" t="s">
        <v>40</v>
      </c>
      <c r="H24">
        <v>1373</v>
      </c>
      <c r="R24" s="12">
        <v>44218</v>
      </c>
      <c r="S24" s="13">
        <v>46</v>
      </c>
      <c r="T24" s="13">
        <f>WEEKNUM(Table13[[#This Row],[Date]],2)</f>
        <v>4</v>
      </c>
      <c r="V24" s="19">
        <v>22</v>
      </c>
      <c r="W24" s="19">
        <v>479</v>
      </c>
      <c r="X24" s="13"/>
      <c r="Y24" s="13"/>
      <c r="AA24" s="47">
        <v>44583</v>
      </c>
      <c r="AB24" s="48">
        <v>27</v>
      </c>
      <c r="AC24" s="53">
        <f>WEEKNUM(Table13[[#This Row],[Date]],2)</f>
        <v>4</v>
      </c>
      <c r="AE24" s="19">
        <v>22</v>
      </c>
      <c r="AF24" s="19">
        <v>293</v>
      </c>
    </row>
    <row r="25" spans="1:32" x14ac:dyDescent="0.35">
      <c r="A25" s="12">
        <v>44219</v>
      </c>
      <c r="B25" s="13">
        <v>46</v>
      </c>
      <c r="D25" s="15" t="s">
        <v>27</v>
      </c>
      <c r="E25">
        <v>1373</v>
      </c>
      <c r="G25" t="s">
        <v>41</v>
      </c>
      <c r="H25">
        <v>1830</v>
      </c>
      <c r="R25" s="12">
        <v>44219</v>
      </c>
      <c r="S25" s="13">
        <v>46</v>
      </c>
      <c r="T25" s="13">
        <f>WEEKNUM(Table13[[#This Row],[Date]],2)</f>
        <v>4</v>
      </c>
      <c r="V25" s="19">
        <v>23</v>
      </c>
      <c r="W25" s="19">
        <v>512</v>
      </c>
      <c r="X25" s="13"/>
      <c r="Y25" s="13"/>
      <c r="AA25" s="45">
        <v>44584</v>
      </c>
      <c r="AB25" s="46">
        <v>27</v>
      </c>
      <c r="AC25" s="52">
        <f>WEEKNUM(Table13[[#This Row],[Date]],2)</f>
        <v>4</v>
      </c>
      <c r="AE25" s="19">
        <v>23</v>
      </c>
      <c r="AF25" s="19">
        <v>320</v>
      </c>
    </row>
    <row r="26" spans="1:32" x14ac:dyDescent="0.35">
      <c r="A26" s="12">
        <v>44220</v>
      </c>
      <c r="B26" s="13">
        <v>47</v>
      </c>
      <c r="D26" s="15" t="s">
        <v>28</v>
      </c>
      <c r="E26">
        <v>1830</v>
      </c>
      <c r="G26" t="s">
        <v>42</v>
      </c>
      <c r="H26">
        <v>2301</v>
      </c>
      <c r="R26" s="12">
        <v>44220</v>
      </c>
      <c r="S26" s="13">
        <v>47</v>
      </c>
      <c r="T26" s="13">
        <f>WEEKNUM(Table13[[#This Row],[Date]],2)</f>
        <v>4</v>
      </c>
      <c r="V26" s="19">
        <v>24</v>
      </c>
      <c r="W26" s="19">
        <v>529</v>
      </c>
      <c r="X26" s="13"/>
      <c r="Y26" s="13"/>
      <c r="AA26" s="47">
        <v>44585</v>
      </c>
      <c r="AB26" s="48">
        <v>29</v>
      </c>
      <c r="AC26" s="53">
        <f>WEEKNUM(Table13[[#This Row],[Date]],2)</f>
        <v>4</v>
      </c>
      <c r="AE26" s="19">
        <v>24</v>
      </c>
      <c r="AF26" s="19">
        <v>337</v>
      </c>
    </row>
    <row r="27" spans="1:32" x14ac:dyDescent="0.35">
      <c r="A27" s="12">
        <v>44221</v>
      </c>
      <c r="B27" s="13">
        <v>46</v>
      </c>
      <c r="D27" s="15" t="s">
        <v>29</v>
      </c>
      <c r="E27">
        <v>2301</v>
      </c>
      <c r="G27" t="s">
        <v>43</v>
      </c>
      <c r="H27">
        <v>2152</v>
      </c>
      <c r="R27" s="12">
        <v>44221</v>
      </c>
      <c r="S27" s="13">
        <v>46</v>
      </c>
      <c r="T27" s="13">
        <f>WEEKNUM(Table13[[#This Row],[Date]],2)</f>
        <v>5</v>
      </c>
      <c r="V27" s="19">
        <v>25</v>
      </c>
      <c r="W27" s="19">
        <v>546</v>
      </c>
      <c r="X27" s="13"/>
      <c r="Y27" s="13"/>
      <c r="AA27" s="45">
        <v>44586</v>
      </c>
      <c r="AB27" s="46">
        <v>30</v>
      </c>
      <c r="AC27" s="52">
        <f>WEEKNUM(Table13[[#This Row],[Date]],2)</f>
        <v>5</v>
      </c>
      <c r="AE27" s="19">
        <v>25</v>
      </c>
      <c r="AF27" s="19">
        <v>330</v>
      </c>
    </row>
    <row r="28" spans="1:32" x14ac:dyDescent="0.35">
      <c r="A28" s="12">
        <v>44222</v>
      </c>
      <c r="B28" s="13">
        <v>46</v>
      </c>
      <c r="D28" s="15" t="s">
        <v>30</v>
      </c>
      <c r="E28">
        <v>2152</v>
      </c>
      <c r="G28" t="s">
        <v>44</v>
      </c>
      <c r="H28">
        <v>1316</v>
      </c>
      <c r="R28" s="12">
        <v>44222</v>
      </c>
      <c r="S28" s="13">
        <v>46</v>
      </c>
      <c r="T28" s="13">
        <f>WEEKNUM(Table13[[#This Row],[Date]],2)</f>
        <v>5</v>
      </c>
      <c r="V28" s="19">
        <v>26</v>
      </c>
      <c r="W28" s="19">
        <v>551</v>
      </c>
      <c r="X28" s="13"/>
      <c r="Y28" s="13"/>
      <c r="AA28" s="47">
        <v>44587</v>
      </c>
      <c r="AB28" s="48">
        <v>30</v>
      </c>
      <c r="AC28" s="53">
        <f>WEEKNUM(Table13[[#This Row],[Date]],2)</f>
        <v>5</v>
      </c>
      <c r="AE28" s="19">
        <v>26</v>
      </c>
      <c r="AF28" s="19">
        <v>328</v>
      </c>
    </row>
    <row r="29" spans="1:32" x14ac:dyDescent="0.35">
      <c r="A29" s="12">
        <v>44223</v>
      </c>
      <c r="B29" s="13">
        <v>46</v>
      </c>
      <c r="D29" s="15" t="s">
        <v>31</v>
      </c>
      <c r="E29">
        <v>1316</v>
      </c>
      <c r="G29" t="s">
        <v>45</v>
      </c>
      <c r="H29">
        <v>561</v>
      </c>
      <c r="R29" s="12">
        <v>44223</v>
      </c>
      <c r="S29" s="13">
        <v>46</v>
      </c>
      <c r="T29" s="13">
        <f>WEEKNUM(Table13[[#This Row],[Date]],2)</f>
        <v>5</v>
      </c>
      <c r="V29" s="19">
        <v>27</v>
      </c>
      <c r="W29" s="19">
        <v>542</v>
      </c>
      <c r="X29" s="13"/>
      <c r="Y29" s="13"/>
      <c r="AA29" s="45">
        <v>44588</v>
      </c>
      <c r="AB29" s="46">
        <v>29</v>
      </c>
      <c r="AC29" s="52">
        <f>WEEKNUM(Table13[[#This Row],[Date]],2)</f>
        <v>5</v>
      </c>
      <c r="AE29" s="19">
        <v>27</v>
      </c>
      <c r="AF29" s="19">
        <v>320</v>
      </c>
    </row>
    <row r="30" spans="1:32" x14ac:dyDescent="0.35">
      <c r="A30" s="12">
        <v>44224</v>
      </c>
      <c r="B30" s="13">
        <v>46</v>
      </c>
      <c r="D30" s="15" t="s">
        <v>32</v>
      </c>
      <c r="E30">
        <v>561</v>
      </c>
      <c r="G30" t="s">
        <v>46</v>
      </c>
      <c r="H30">
        <v>539</v>
      </c>
      <c r="R30" s="12">
        <v>44224</v>
      </c>
      <c r="S30" s="13">
        <v>46</v>
      </c>
      <c r="T30" s="13">
        <f>WEEKNUM(Table13[[#This Row],[Date]],2)</f>
        <v>5</v>
      </c>
      <c r="V30" s="19">
        <v>28</v>
      </c>
      <c r="W30" s="19">
        <v>521</v>
      </c>
      <c r="X30" s="13"/>
      <c r="Y30" s="13"/>
      <c r="AA30" s="47">
        <v>44589</v>
      </c>
      <c r="AB30" s="48">
        <v>28</v>
      </c>
      <c r="AC30" s="53">
        <f>WEEKNUM(Table13[[#This Row],[Date]],2)</f>
        <v>5</v>
      </c>
      <c r="AE30" s="19">
        <v>28</v>
      </c>
      <c r="AF30" s="19">
        <v>319</v>
      </c>
    </row>
    <row r="31" spans="1:32" x14ac:dyDescent="0.35">
      <c r="A31" s="12">
        <v>44225</v>
      </c>
      <c r="B31" s="13">
        <v>46</v>
      </c>
      <c r="D31" s="15" t="s">
        <v>33</v>
      </c>
      <c r="E31">
        <v>539</v>
      </c>
      <c r="G31" t="s">
        <v>47</v>
      </c>
      <c r="H31">
        <v>1184</v>
      </c>
      <c r="R31" s="12">
        <v>44225</v>
      </c>
      <c r="S31" s="13">
        <v>46</v>
      </c>
      <c r="T31" s="13">
        <f>WEEKNUM(Table13[[#This Row],[Date]],2)</f>
        <v>5</v>
      </c>
      <c r="V31" s="19">
        <v>29</v>
      </c>
      <c r="W31" s="19">
        <v>494</v>
      </c>
      <c r="X31" s="13"/>
      <c r="Y31" s="13"/>
      <c r="AA31" s="45">
        <v>44590</v>
      </c>
      <c r="AB31" s="46">
        <v>28</v>
      </c>
      <c r="AC31" s="52">
        <f>WEEKNUM(Table13[[#This Row],[Date]],2)</f>
        <v>5</v>
      </c>
      <c r="AE31" s="19">
        <v>29</v>
      </c>
      <c r="AF31" s="19">
        <v>297</v>
      </c>
    </row>
    <row r="32" spans="1:32" x14ac:dyDescent="0.35">
      <c r="A32" s="12">
        <v>44226</v>
      </c>
      <c r="B32" s="13">
        <v>47</v>
      </c>
      <c r="D32" s="15" t="s">
        <v>34</v>
      </c>
      <c r="E32">
        <v>1184</v>
      </c>
      <c r="G32" t="s">
        <v>48</v>
      </c>
      <c r="H32">
        <v>2074</v>
      </c>
      <c r="R32" s="12">
        <v>44226</v>
      </c>
      <c r="S32" s="13">
        <v>47</v>
      </c>
      <c r="T32" s="13">
        <f>WEEKNUM(Table13[[#This Row],[Date]],2)</f>
        <v>5</v>
      </c>
      <c r="V32" s="19">
        <v>30</v>
      </c>
      <c r="W32" s="19">
        <v>465</v>
      </c>
      <c r="X32" s="13"/>
      <c r="Y32" s="13"/>
      <c r="AA32" s="47">
        <v>44591</v>
      </c>
      <c r="AB32" s="48">
        <v>27</v>
      </c>
      <c r="AC32" s="53">
        <f>WEEKNUM(Table13[[#This Row],[Date]],2)</f>
        <v>5</v>
      </c>
      <c r="AE32" s="19">
        <v>30</v>
      </c>
      <c r="AF32" s="19">
        <v>284</v>
      </c>
    </row>
    <row r="33" spans="1:32" x14ac:dyDescent="0.35">
      <c r="A33" s="12">
        <v>44227</v>
      </c>
      <c r="B33" s="13">
        <v>46</v>
      </c>
      <c r="D33" s="15" t="s">
        <v>35</v>
      </c>
      <c r="E33">
        <v>2074</v>
      </c>
      <c r="G33" t="s">
        <v>50</v>
      </c>
      <c r="H33">
        <v>980</v>
      </c>
      <c r="R33" s="12">
        <v>44227</v>
      </c>
      <c r="S33" s="13">
        <v>46</v>
      </c>
      <c r="T33" s="13">
        <f>WEEKNUM(Table13[[#This Row],[Date]],2)</f>
        <v>5</v>
      </c>
      <c r="V33" s="19">
        <v>31</v>
      </c>
      <c r="W33" s="19">
        <v>422</v>
      </c>
      <c r="X33" s="13"/>
      <c r="Y33" s="13"/>
      <c r="AA33" s="45">
        <v>44592</v>
      </c>
      <c r="AB33" s="46">
        <v>27</v>
      </c>
      <c r="AC33" s="52">
        <f>WEEKNUM(Table13[[#This Row],[Date]],2)</f>
        <v>5</v>
      </c>
      <c r="AE33" s="19">
        <v>31</v>
      </c>
      <c r="AF33" s="19">
        <v>254</v>
      </c>
    </row>
    <row r="34" spans="1:32" x14ac:dyDescent="0.35">
      <c r="A34" s="12">
        <v>44228</v>
      </c>
      <c r="B34" s="13">
        <v>46</v>
      </c>
      <c r="D34" s="4" t="s">
        <v>23</v>
      </c>
      <c r="G34" t="s">
        <v>37</v>
      </c>
      <c r="H34">
        <v>772</v>
      </c>
      <c r="R34" s="12">
        <v>44228</v>
      </c>
      <c r="S34" s="13">
        <v>46</v>
      </c>
      <c r="T34" s="13">
        <f>WEEKNUM(Table13[[#This Row],[Date]],2)</f>
        <v>6</v>
      </c>
      <c r="V34" s="19">
        <v>32</v>
      </c>
      <c r="W34" s="19">
        <v>372</v>
      </c>
      <c r="X34" s="13"/>
      <c r="Y34" s="13"/>
      <c r="AA34" s="47">
        <v>44593</v>
      </c>
      <c r="AB34" s="48">
        <v>26</v>
      </c>
      <c r="AC34" s="53">
        <f>WEEKNUM(Table13[[#This Row],[Date]],2)</f>
        <v>6</v>
      </c>
      <c r="AE34" s="19">
        <v>32</v>
      </c>
      <c r="AF34" s="19">
        <v>221</v>
      </c>
    </row>
    <row r="35" spans="1:32" x14ac:dyDescent="0.35">
      <c r="A35" s="12">
        <v>44229</v>
      </c>
      <c r="B35" s="13">
        <v>46</v>
      </c>
      <c r="D35" s="15" t="s">
        <v>24</v>
      </c>
      <c r="E35">
        <v>980</v>
      </c>
      <c r="G35" t="s">
        <v>51</v>
      </c>
      <c r="H35">
        <v>865</v>
      </c>
      <c r="R35" s="12">
        <v>44229</v>
      </c>
      <c r="S35" s="13">
        <v>46</v>
      </c>
      <c r="T35" s="13">
        <f>WEEKNUM(Table13[[#This Row],[Date]],2)</f>
        <v>6</v>
      </c>
      <c r="V35" s="19">
        <v>33</v>
      </c>
      <c r="W35" s="19">
        <v>324</v>
      </c>
      <c r="X35" s="13"/>
      <c r="Y35" s="13"/>
      <c r="AA35" s="45">
        <v>44594</v>
      </c>
      <c r="AB35" s="46">
        <v>28</v>
      </c>
      <c r="AC35" s="52">
        <f>WEEKNUM(Table13[[#This Row],[Date]],2)</f>
        <v>6</v>
      </c>
      <c r="AE35" s="19">
        <v>33</v>
      </c>
      <c r="AF35" s="19">
        <v>195</v>
      </c>
    </row>
    <row r="36" spans="1:32" x14ac:dyDescent="0.35">
      <c r="A36" s="12">
        <v>44230</v>
      </c>
      <c r="B36" s="13">
        <v>47</v>
      </c>
      <c r="D36" s="15" t="s">
        <v>25</v>
      </c>
      <c r="E36">
        <v>772</v>
      </c>
      <c r="G36" t="s">
        <v>52</v>
      </c>
      <c r="H36">
        <v>824</v>
      </c>
      <c r="R36" s="12">
        <v>44230</v>
      </c>
      <c r="S36" s="13">
        <v>47</v>
      </c>
      <c r="T36" s="13">
        <f>WEEKNUM(Table13[[#This Row],[Date]],2)</f>
        <v>6</v>
      </c>
      <c r="V36" s="19">
        <v>34</v>
      </c>
      <c r="W36" s="19">
        <v>273</v>
      </c>
      <c r="X36" s="13"/>
      <c r="Y36" s="13"/>
      <c r="AA36" s="47">
        <v>44595</v>
      </c>
      <c r="AB36" s="48">
        <v>30</v>
      </c>
      <c r="AC36" s="53">
        <f>WEEKNUM(Table13[[#This Row],[Date]],2)</f>
        <v>6</v>
      </c>
      <c r="AE36" s="19">
        <v>34</v>
      </c>
      <c r="AF36" s="19">
        <v>161</v>
      </c>
    </row>
    <row r="37" spans="1:32" x14ac:dyDescent="0.35">
      <c r="A37" s="12">
        <v>44231</v>
      </c>
      <c r="B37" s="13">
        <v>46</v>
      </c>
      <c r="D37" s="15" t="s">
        <v>26</v>
      </c>
      <c r="E37">
        <v>865</v>
      </c>
      <c r="G37" t="s">
        <v>53</v>
      </c>
      <c r="H37">
        <v>1104</v>
      </c>
      <c r="R37" s="12">
        <v>44231</v>
      </c>
      <c r="S37" s="13">
        <v>46</v>
      </c>
      <c r="T37" s="13">
        <f>WEEKNUM(Table13[[#This Row],[Date]],2)</f>
        <v>6</v>
      </c>
      <c r="V37" s="19">
        <v>35</v>
      </c>
      <c r="W37" s="19">
        <v>231</v>
      </c>
      <c r="X37" s="13"/>
      <c r="Y37" s="13"/>
      <c r="AA37" s="45">
        <v>44596</v>
      </c>
      <c r="AB37" s="46">
        <v>30</v>
      </c>
      <c r="AC37" s="52">
        <f>WEEKNUM(Table13[[#This Row],[Date]],2)</f>
        <v>6</v>
      </c>
      <c r="AE37" s="19">
        <v>35</v>
      </c>
      <c r="AF37" s="19">
        <v>135</v>
      </c>
    </row>
    <row r="38" spans="1:32" x14ac:dyDescent="0.35">
      <c r="A38" s="12">
        <v>44232</v>
      </c>
      <c r="B38" s="13">
        <v>46</v>
      </c>
      <c r="D38" s="15" t="s">
        <v>27</v>
      </c>
      <c r="E38">
        <v>824</v>
      </c>
      <c r="G38" t="s">
        <v>54</v>
      </c>
      <c r="H38">
        <v>1410</v>
      </c>
      <c r="R38" s="12">
        <v>44232</v>
      </c>
      <c r="S38" s="13">
        <v>46</v>
      </c>
      <c r="T38" s="13">
        <f>WEEKNUM(Table13[[#This Row],[Date]],2)</f>
        <v>6</v>
      </c>
      <c r="V38" s="19">
        <v>36</v>
      </c>
      <c r="W38" s="19">
        <v>188</v>
      </c>
      <c r="X38" s="13"/>
      <c r="Y38" s="13"/>
      <c r="AA38" s="47">
        <v>44597</v>
      </c>
      <c r="AB38" s="48">
        <v>28</v>
      </c>
      <c r="AC38" s="53">
        <f>WEEKNUM(Table13[[#This Row],[Date]],2)</f>
        <v>6</v>
      </c>
      <c r="AE38" s="19">
        <v>36</v>
      </c>
      <c r="AF38" s="19">
        <v>115</v>
      </c>
    </row>
    <row r="39" spans="1:32" x14ac:dyDescent="0.35">
      <c r="A39" s="12">
        <v>44233</v>
      </c>
      <c r="B39" s="13">
        <v>45</v>
      </c>
      <c r="D39" s="15" t="s">
        <v>28</v>
      </c>
      <c r="E39">
        <v>1104</v>
      </c>
      <c r="G39" t="s">
        <v>55</v>
      </c>
      <c r="H39">
        <v>1300</v>
      </c>
      <c r="R39" s="12">
        <v>44233</v>
      </c>
      <c r="S39" s="13">
        <v>45</v>
      </c>
      <c r="T39" s="13">
        <f>WEEKNUM(Table13[[#This Row],[Date]],2)</f>
        <v>6</v>
      </c>
      <c r="V39" s="19">
        <v>37</v>
      </c>
      <c r="W39" s="19">
        <v>149</v>
      </c>
      <c r="X39" s="13"/>
      <c r="Y39" s="13"/>
      <c r="AA39" s="45">
        <v>44598</v>
      </c>
      <c r="AB39" s="46">
        <v>27</v>
      </c>
      <c r="AC39" s="52">
        <f>WEEKNUM(Table13[[#This Row],[Date]],2)</f>
        <v>6</v>
      </c>
      <c r="AE39" s="19">
        <v>37</v>
      </c>
      <c r="AF39" s="19">
        <v>90</v>
      </c>
    </row>
    <row r="40" spans="1:32" x14ac:dyDescent="0.35">
      <c r="A40" s="12">
        <v>44234</v>
      </c>
      <c r="B40" s="13">
        <v>46</v>
      </c>
      <c r="D40" s="15" t="s">
        <v>29</v>
      </c>
      <c r="E40">
        <v>1410</v>
      </c>
      <c r="G40" t="s">
        <v>56</v>
      </c>
      <c r="H40">
        <v>783</v>
      </c>
      <c r="R40" s="12">
        <v>44234</v>
      </c>
      <c r="S40" s="13">
        <v>46</v>
      </c>
      <c r="T40" s="13">
        <f>WEEKNUM(Table13[[#This Row],[Date]],2)</f>
        <v>6</v>
      </c>
      <c r="V40" s="19">
        <v>38</v>
      </c>
      <c r="W40" s="19">
        <v>126</v>
      </c>
      <c r="X40" s="13"/>
      <c r="Y40" s="13"/>
      <c r="AA40" s="47">
        <v>44599</v>
      </c>
      <c r="AB40" s="48">
        <v>27</v>
      </c>
      <c r="AC40" s="53">
        <f>WEEKNUM(Table13[[#This Row],[Date]],2)</f>
        <v>6</v>
      </c>
      <c r="AE40" s="19">
        <v>38</v>
      </c>
      <c r="AF40" s="19">
        <v>76</v>
      </c>
    </row>
    <row r="41" spans="1:32" x14ac:dyDescent="0.35">
      <c r="A41" s="12">
        <v>44235</v>
      </c>
      <c r="B41" s="13">
        <v>46</v>
      </c>
      <c r="D41" s="15" t="s">
        <v>30</v>
      </c>
      <c r="E41">
        <v>1300</v>
      </c>
      <c r="G41" t="s">
        <v>57</v>
      </c>
      <c r="H41">
        <v>337</v>
      </c>
      <c r="R41" s="12">
        <v>44235</v>
      </c>
      <c r="S41" s="13">
        <v>46</v>
      </c>
      <c r="T41" s="13">
        <f>WEEKNUM(Table13[[#This Row],[Date]],2)</f>
        <v>7</v>
      </c>
      <c r="V41" s="19">
        <v>39</v>
      </c>
      <c r="W41" s="19">
        <v>102</v>
      </c>
      <c r="X41" s="13"/>
      <c r="Y41" s="13"/>
      <c r="AA41" s="45">
        <v>44600</v>
      </c>
      <c r="AB41" s="46">
        <v>28</v>
      </c>
      <c r="AC41" s="52">
        <f>WEEKNUM(Table13[[#This Row],[Date]],2)</f>
        <v>7</v>
      </c>
      <c r="AE41" s="19">
        <v>39</v>
      </c>
      <c r="AF41" s="19">
        <v>58</v>
      </c>
    </row>
    <row r="42" spans="1:32" x14ac:dyDescent="0.35">
      <c r="A42" s="12">
        <v>44236</v>
      </c>
      <c r="B42" s="13">
        <v>47</v>
      </c>
      <c r="D42" s="15" t="s">
        <v>31</v>
      </c>
      <c r="E42">
        <v>783</v>
      </c>
      <c r="G42" t="s">
        <v>58</v>
      </c>
      <c r="H42">
        <v>308</v>
      </c>
      <c r="R42" s="12">
        <v>44236</v>
      </c>
      <c r="S42" s="13">
        <v>47</v>
      </c>
      <c r="T42" s="13">
        <f>WEEKNUM(Table13[[#This Row],[Date]],2)</f>
        <v>7</v>
      </c>
      <c r="V42" s="19">
        <v>40</v>
      </c>
      <c r="W42" s="19">
        <v>97</v>
      </c>
      <c r="X42" s="13"/>
      <c r="Y42" s="13"/>
      <c r="AA42" s="47">
        <v>44601</v>
      </c>
      <c r="AB42" s="48">
        <v>29</v>
      </c>
      <c r="AC42" s="53">
        <f>WEEKNUM(Table13[[#This Row],[Date]],2)</f>
        <v>7</v>
      </c>
      <c r="AE42" s="19">
        <v>40</v>
      </c>
      <c r="AF42" s="19">
        <v>61</v>
      </c>
    </row>
    <row r="43" spans="1:32" x14ac:dyDescent="0.35">
      <c r="A43" s="12">
        <v>44237</v>
      </c>
      <c r="B43" s="13">
        <v>46</v>
      </c>
      <c r="D43" s="15" t="s">
        <v>32</v>
      </c>
      <c r="E43">
        <v>337</v>
      </c>
      <c r="G43" t="s">
        <v>59</v>
      </c>
      <c r="H43">
        <v>695</v>
      </c>
      <c r="R43" s="12">
        <v>44237</v>
      </c>
      <c r="S43" s="13">
        <v>46</v>
      </c>
      <c r="T43" s="13">
        <f>WEEKNUM(Table13[[#This Row],[Date]],2)</f>
        <v>7</v>
      </c>
      <c r="V43" s="19">
        <v>41</v>
      </c>
      <c r="W43" s="19">
        <v>95</v>
      </c>
      <c r="X43" s="13"/>
      <c r="Y43" s="13"/>
      <c r="AA43" s="45">
        <v>44602</v>
      </c>
      <c r="AB43" s="46">
        <v>28</v>
      </c>
      <c r="AC43" s="52">
        <f>WEEKNUM(Table13[[#This Row],[Date]],2)</f>
        <v>7</v>
      </c>
      <c r="AE43" s="19">
        <v>41</v>
      </c>
      <c r="AF43" s="19">
        <v>55</v>
      </c>
    </row>
    <row r="44" spans="1:32" x14ac:dyDescent="0.35">
      <c r="A44" s="12">
        <v>44238</v>
      </c>
      <c r="B44" s="13">
        <v>46</v>
      </c>
      <c r="D44" s="15" t="s">
        <v>33</v>
      </c>
      <c r="E44">
        <v>308</v>
      </c>
      <c r="G44" t="s">
        <v>60</v>
      </c>
      <c r="H44">
        <v>1229</v>
      </c>
      <c r="R44" s="12">
        <v>44238</v>
      </c>
      <c r="S44" s="13">
        <v>46</v>
      </c>
      <c r="T44" s="13">
        <f>WEEKNUM(Table13[[#This Row],[Date]],2)</f>
        <v>7</v>
      </c>
      <c r="V44" s="19">
        <v>42</v>
      </c>
      <c r="W44" s="19">
        <v>107</v>
      </c>
      <c r="X44" s="13"/>
      <c r="Y44" s="13"/>
      <c r="AA44" s="47">
        <v>44603</v>
      </c>
      <c r="AB44" s="48">
        <v>28</v>
      </c>
      <c r="AC44" s="53">
        <f>WEEKNUM(Table13[[#This Row],[Date]],2)</f>
        <v>7</v>
      </c>
      <c r="AE44" s="19">
        <v>42</v>
      </c>
      <c r="AF44" s="19">
        <v>63</v>
      </c>
    </row>
    <row r="45" spans="1:32" x14ac:dyDescent="0.35">
      <c r="A45" s="12">
        <v>44239</v>
      </c>
      <c r="B45" s="13">
        <v>45</v>
      </c>
      <c r="D45" s="15" t="s">
        <v>34</v>
      </c>
      <c r="E45">
        <v>695</v>
      </c>
      <c r="R45" s="12">
        <v>44239</v>
      </c>
      <c r="S45" s="13">
        <v>45</v>
      </c>
      <c r="T45" s="13">
        <f>WEEKNUM(Table13[[#This Row],[Date]],2)</f>
        <v>7</v>
      </c>
      <c r="V45" s="19">
        <v>43</v>
      </c>
      <c r="W45" s="19">
        <v>132</v>
      </c>
      <c r="X45" s="13"/>
      <c r="Y45" s="13"/>
      <c r="AA45" s="45">
        <v>44604</v>
      </c>
      <c r="AB45" s="46">
        <v>25</v>
      </c>
      <c r="AC45" s="52">
        <f>WEEKNUM(Table13[[#This Row],[Date]],2)</f>
        <v>7</v>
      </c>
      <c r="AE45" s="19">
        <v>43</v>
      </c>
      <c r="AF45" s="19">
        <v>82</v>
      </c>
    </row>
    <row r="46" spans="1:32" x14ac:dyDescent="0.35">
      <c r="A46" s="12">
        <v>44240</v>
      </c>
      <c r="B46" s="13">
        <v>45</v>
      </c>
      <c r="D46" s="15" t="s">
        <v>35</v>
      </c>
      <c r="E46">
        <v>1229</v>
      </c>
      <c r="R46" s="12">
        <v>44240</v>
      </c>
      <c r="S46" s="13">
        <v>45</v>
      </c>
      <c r="T46" s="13">
        <f>WEEKNUM(Table13[[#This Row],[Date]],2)</f>
        <v>7</v>
      </c>
      <c r="V46" s="19">
        <v>44</v>
      </c>
      <c r="W46" s="19">
        <v>163</v>
      </c>
      <c r="X46" s="13"/>
      <c r="Y46" s="13"/>
      <c r="AA46" s="47">
        <v>44605</v>
      </c>
      <c r="AB46" s="48">
        <v>25</v>
      </c>
      <c r="AC46" s="53">
        <f>WEEKNUM(Table13[[#This Row],[Date]],2)</f>
        <v>7</v>
      </c>
      <c r="AE46" s="19">
        <v>44</v>
      </c>
      <c r="AF46" s="19">
        <v>96</v>
      </c>
    </row>
    <row r="47" spans="1:32" x14ac:dyDescent="0.35">
      <c r="A47" s="12">
        <v>44241</v>
      </c>
      <c r="B47" s="13">
        <v>46</v>
      </c>
      <c r="D47" s="4" t="s">
        <v>21</v>
      </c>
      <c r="E47">
        <v>28094</v>
      </c>
      <c r="R47" s="12">
        <v>44241</v>
      </c>
      <c r="S47" s="13">
        <v>46</v>
      </c>
      <c r="T47" s="13">
        <f>WEEKNUM(Table13[[#This Row],[Date]],2)</f>
        <v>7</v>
      </c>
      <c r="V47" s="19">
        <v>45</v>
      </c>
      <c r="W47" s="19">
        <v>200</v>
      </c>
      <c r="X47" s="13"/>
      <c r="Y47" s="13"/>
      <c r="AA47" s="45">
        <v>44606</v>
      </c>
      <c r="AB47" s="46">
        <v>27</v>
      </c>
      <c r="AC47" s="52">
        <f>WEEKNUM(Table13[[#This Row],[Date]],2)</f>
        <v>7</v>
      </c>
      <c r="AE47" s="19">
        <v>45</v>
      </c>
      <c r="AF47" s="19">
        <v>125</v>
      </c>
    </row>
    <row r="48" spans="1:32" x14ac:dyDescent="0.35">
      <c r="A48" s="12">
        <v>44242</v>
      </c>
      <c r="B48" s="13">
        <v>46</v>
      </c>
      <c r="R48" s="12">
        <v>44242</v>
      </c>
      <c r="S48" s="13">
        <v>46</v>
      </c>
      <c r="T48" s="13">
        <f>WEEKNUM(Table13[[#This Row],[Date]],2)</f>
        <v>8</v>
      </c>
      <c r="V48" s="19">
        <v>46</v>
      </c>
      <c r="W48" s="19">
        <v>244</v>
      </c>
      <c r="X48" s="13"/>
      <c r="Y48" s="13"/>
      <c r="AA48" s="47">
        <v>44607</v>
      </c>
      <c r="AB48" s="48">
        <v>29</v>
      </c>
      <c r="AC48" s="53">
        <f>WEEKNUM(Table13[[#This Row],[Date]],2)</f>
        <v>8</v>
      </c>
      <c r="AE48" s="19">
        <v>46</v>
      </c>
      <c r="AF48" s="19">
        <v>140</v>
      </c>
    </row>
    <row r="49" spans="1:32" x14ac:dyDescent="0.35">
      <c r="A49" s="12">
        <v>44243</v>
      </c>
      <c r="B49" s="13">
        <v>46</v>
      </c>
      <c r="D49" s="80"/>
      <c r="E49" s="81"/>
      <c r="R49" s="12">
        <v>44243</v>
      </c>
      <c r="S49" s="13">
        <v>46</v>
      </c>
      <c r="T49" s="13">
        <f>WEEKNUM(Table13[[#This Row],[Date]],2)</f>
        <v>8</v>
      </c>
      <c r="V49" s="19">
        <v>47</v>
      </c>
      <c r="W49" s="19">
        <v>293</v>
      </c>
      <c r="X49" s="13"/>
      <c r="Y49" s="13"/>
      <c r="AA49" s="45">
        <v>44608</v>
      </c>
      <c r="AB49" s="46">
        <v>29</v>
      </c>
      <c r="AC49" s="52">
        <f>WEEKNUM(Table13[[#This Row],[Date]],2)</f>
        <v>8</v>
      </c>
      <c r="AE49" s="19">
        <v>47</v>
      </c>
      <c r="AF49" s="19">
        <v>178</v>
      </c>
    </row>
    <row r="50" spans="1:32" x14ac:dyDescent="0.35">
      <c r="A50" s="12">
        <v>44244</v>
      </c>
      <c r="B50" s="13">
        <v>46</v>
      </c>
      <c r="D50" s="81"/>
      <c r="E50" s="81"/>
      <c r="R50" s="12">
        <v>44244</v>
      </c>
      <c r="S50" s="13">
        <v>46</v>
      </c>
      <c r="T50" s="13">
        <f>WEEKNUM(Table13[[#This Row],[Date]],2)</f>
        <v>8</v>
      </c>
      <c r="V50" s="19">
        <v>48</v>
      </c>
      <c r="W50" s="19">
        <v>342</v>
      </c>
      <c r="X50" s="13"/>
      <c r="Y50" s="13"/>
      <c r="AA50" s="47">
        <v>44609</v>
      </c>
      <c r="AB50" s="48">
        <v>28</v>
      </c>
      <c r="AC50" s="53">
        <f>WEEKNUM(Table13[[#This Row],[Date]],2)</f>
        <v>8</v>
      </c>
      <c r="AE50" s="19">
        <v>48</v>
      </c>
      <c r="AF50" s="19">
        <v>207</v>
      </c>
    </row>
    <row r="51" spans="1:32" x14ac:dyDescent="0.35">
      <c r="A51" s="12">
        <v>44245</v>
      </c>
      <c r="B51" s="13">
        <v>46</v>
      </c>
      <c r="D51" s="81"/>
      <c r="E51" s="81"/>
      <c r="R51" s="12">
        <v>44245</v>
      </c>
      <c r="S51" s="13">
        <v>46</v>
      </c>
      <c r="T51" s="13">
        <f>WEEKNUM(Table13[[#This Row],[Date]],2)</f>
        <v>8</v>
      </c>
      <c r="V51" s="19">
        <v>49</v>
      </c>
      <c r="W51" s="19">
        <v>384</v>
      </c>
      <c r="X51" s="13"/>
      <c r="Y51" s="13"/>
      <c r="AA51" s="45">
        <v>44610</v>
      </c>
      <c r="AB51" s="46">
        <v>26</v>
      </c>
      <c r="AC51" s="52">
        <f>WEEKNUM(Table13[[#This Row],[Date]],2)</f>
        <v>8</v>
      </c>
      <c r="AE51" s="19">
        <v>49</v>
      </c>
      <c r="AF51" s="19">
        <v>242</v>
      </c>
    </row>
    <row r="52" spans="1:32" x14ac:dyDescent="0.35">
      <c r="A52" s="12">
        <v>44246</v>
      </c>
      <c r="B52" s="13">
        <v>46</v>
      </c>
      <c r="D52" s="81"/>
      <c r="E52" s="81"/>
      <c r="R52" s="12">
        <v>44246</v>
      </c>
      <c r="S52" s="13">
        <v>46</v>
      </c>
      <c r="T52" s="13">
        <f>WEEKNUM(Table13[[#This Row],[Date]],2)</f>
        <v>8</v>
      </c>
      <c r="V52" s="19">
        <v>50</v>
      </c>
      <c r="W52" s="19">
        <v>433</v>
      </c>
      <c r="X52" s="13"/>
      <c r="Y52" s="13"/>
      <c r="AA52" s="47">
        <v>44611</v>
      </c>
      <c r="AB52" s="48">
        <v>26</v>
      </c>
      <c r="AC52" s="53">
        <f>WEEKNUM(Table13[[#This Row],[Date]],2)</f>
        <v>8</v>
      </c>
      <c r="AE52" s="19">
        <v>50</v>
      </c>
      <c r="AF52" s="19">
        <v>254</v>
      </c>
    </row>
    <row r="53" spans="1:32" x14ac:dyDescent="0.35">
      <c r="A53" s="12">
        <v>44247</v>
      </c>
      <c r="B53" s="13">
        <v>46</v>
      </c>
      <c r="R53" s="12">
        <v>44247</v>
      </c>
      <c r="S53" s="13">
        <v>46</v>
      </c>
      <c r="T53" s="13">
        <f>WEEKNUM(Table13[[#This Row],[Date]],2)</f>
        <v>8</v>
      </c>
      <c r="V53" s="19">
        <v>51</v>
      </c>
      <c r="W53" s="19">
        <v>474</v>
      </c>
      <c r="X53" s="13"/>
      <c r="Y53" s="13"/>
      <c r="AA53" s="45">
        <v>44612</v>
      </c>
      <c r="AB53" s="46">
        <v>26</v>
      </c>
      <c r="AC53" s="52">
        <f>WEEKNUM(Table13[[#This Row],[Date]],2)</f>
        <v>8</v>
      </c>
      <c r="AE53" s="19">
        <v>51</v>
      </c>
      <c r="AF53" s="19">
        <v>278</v>
      </c>
    </row>
    <row r="54" spans="1:32" x14ac:dyDescent="0.35">
      <c r="A54" s="12">
        <v>44248</v>
      </c>
      <c r="B54" s="13">
        <v>45</v>
      </c>
      <c r="R54" s="12">
        <v>44248</v>
      </c>
      <c r="S54" s="13">
        <v>45</v>
      </c>
      <c r="T54" s="13">
        <f>WEEKNUM(Table13[[#This Row],[Date]],2)</f>
        <v>8</v>
      </c>
      <c r="V54" s="19">
        <v>52</v>
      </c>
      <c r="W54" s="19">
        <v>508</v>
      </c>
      <c r="X54" s="13"/>
      <c r="Y54" s="13"/>
      <c r="AA54" s="47">
        <v>44613</v>
      </c>
      <c r="AB54" s="48">
        <v>25</v>
      </c>
      <c r="AC54" s="53">
        <f>WEEKNUM(Table13[[#This Row],[Date]],2)</f>
        <v>8</v>
      </c>
      <c r="AE54" s="19">
        <v>52</v>
      </c>
      <c r="AF54" s="19">
        <v>300</v>
      </c>
    </row>
    <row r="55" spans="1:32" x14ac:dyDescent="0.35">
      <c r="A55" s="12">
        <v>44249</v>
      </c>
      <c r="B55" s="13">
        <v>46</v>
      </c>
      <c r="R55" s="12">
        <v>44249</v>
      </c>
      <c r="S55" s="13">
        <v>46</v>
      </c>
      <c r="T55" s="13">
        <f>WEEKNUM(Table13[[#This Row],[Date]],2)</f>
        <v>9</v>
      </c>
      <c r="V55" s="19">
        <v>53</v>
      </c>
      <c r="W55" s="19">
        <v>380</v>
      </c>
      <c r="X55" s="13"/>
      <c r="Y55" s="13"/>
      <c r="AA55" s="45">
        <v>44614</v>
      </c>
      <c r="AB55" s="46">
        <v>27</v>
      </c>
      <c r="AC55" s="52">
        <f>WEEKNUM(Table13[[#This Row],[Date]],2)</f>
        <v>9</v>
      </c>
      <c r="AE55" s="19">
        <v>53</v>
      </c>
      <c r="AF55" s="19">
        <v>186</v>
      </c>
    </row>
    <row r="56" spans="1:32" x14ac:dyDescent="0.35">
      <c r="A56" s="12">
        <v>44250</v>
      </c>
      <c r="B56" s="13">
        <v>46</v>
      </c>
      <c r="R56" s="12">
        <v>44250</v>
      </c>
      <c r="S56" s="13">
        <v>46</v>
      </c>
      <c r="T56" s="13">
        <f>WEEKNUM(Table13[[#This Row],[Date]],2)</f>
        <v>9</v>
      </c>
      <c r="V56" s="19" t="s">
        <v>120</v>
      </c>
      <c r="W56" s="19"/>
      <c r="X56" s="13"/>
      <c r="Y56" s="13"/>
      <c r="AA56" s="47">
        <v>44615</v>
      </c>
      <c r="AB56" s="48">
        <v>28</v>
      </c>
      <c r="AC56" s="53">
        <f>WEEKNUM(Table13[[#This Row],[Date]],2)</f>
        <v>9</v>
      </c>
      <c r="AE56" s="19" t="s">
        <v>21</v>
      </c>
      <c r="AF56" s="19">
        <v>10607</v>
      </c>
    </row>
    <row r="57" spans="1:32" x14ac:dyDescent="0.35">
      <c r="A57" s="12">
        <v>44251</v>
      </c>
      <c r="B57" s="13">
        <v>47</v>
      </c>
      <c r="R57" s="12">
        <v>44251</v>
      </c>
      <c r="S57" s="13">
        <v>47</v>
      </c>
      <c r="T57" s="13">
        <f>WEEKNUM(Table13[[#This Row],[Date]],2)</f>
        <v>9</v>
      </c>
      <c r="V57" s="19" t="s">
        <v>21</v>
      </c>
      <c r="W57" s="19">
        <v>17487</v>
      </c>
      <c r="X57" s="13"/>
      <c r="Y57" s="13"/>
      <c r="AA57" s="45">
        <v>44616</v>
      </c>
      <c r="AB57" s="46">
        <v>28</v>
      </c>
      <c r="AC57" s="52">
        <f>WEEKNUM(Table13[[#This Row],[Date]],2)</f>
        <v>9</v>
      </c>
    </row>
    <row r="58" spans="1:32" x14ac:dyDescent="0.35">
      <c r="A58" s="12">
        <v>44252</v>
      </c>
      <c r="B58" s="13">
        <v>46</v>
      </c>
      <c r="R58" s="12">
        <v>44252</v>
      </c>
      <c r="S58" s="13">
        <v>46</v>
      </c>
      <c r="T58" s="13">
        <f>WEEKNUM(Table13[[#This Row],[Date]],2)</f>
        <v>9</v>
      </c>
      <c r="AA58" s="47">
        <v>44617</v>
      </c>
      <c r="AB58" s="48">
        <v>29</v>
      </c>
      <c r="AC58" s="53">
        <f>WEEKNUM(Table13[[#This Row],[Date]],2)</f>
        <v>9</v>
      </c>
    </row>
    <row r="59" spans="1:32" x14ac:dyDescent="0.35">
      <c r="A59" s="12">
        <v>44253</v>
      </c>
      <c r="B59" s="13">
        <v>46</v>
      </c>
      <c r="R59" s="12">
        <v>44253</v>
      </c>
      <c r="S59" s="13">
        <v>46</v>
      </c>
      <c r="T59" s="13">
        <f>WEEKNUM(Table13[[#This Row],[Date]],2)</f>
        <v>9</v>
      </c>
      <c r="AA59" s="45">
        <v>44618</v>
      </c>
      <c r="AB59" s="46">
        <v>28</v>
      </c>
      <c r="AC59" s="52">
        <f>WEEKNUM(Table13[[#This Row],[Date]],2)</f>
        <v>9</v>
      </c>
    </row>
    <row r="60" spans="1:32" x14ac:dyDescent="0.35">
      <c r="A60" s="12">
        <v>44254</v>
      </c>
      <c r="B60" s="13">
        <v>46</v>
      </c>
      <c r="R60" s="12">
        <v>44254</v>
      </c>
      <c r="S60" s="13">
        <v>46</v>
      </c>
      <c r="T60" s="13">
        <f>WEEKNUM(Table13[[#This Row],[Date]],2)</f>
        <v>9</v>
      </c>
      <c r="AA60" s="47">
        <v>44619</v>
      </c>
      <c r="AB60" s="48">
        <v>29</v>
      </c>
      <c r="AC60" s="53">
        <f>WEEKNUM(Table13[[#This Row],[Date]],2)</f>
        <v>9</v>
      </c>
    </row>
    <row r="61" spans="1:32" x14ac:dyDescent="0.35">
      <c r="A61" s="12">
        <v>44255</v>
      </c>
      <c r="B61" s="13">
        <v>46</v>
      </c>
      <c r="R61" s="12">
        <v>44255</v>
      </c>
      <c r="S61" s="13">
        <v>46</v>
      </c>
      <c r="T61" s="13">
        <f>WEEKNUM(Table13[[#This Row],[Date]],2)</f>
        <v>9</v>
      </c>
      <c r="AA61" s="45">
        <v>44620</v>
      </c>
      <c r="AB61" s="46">
        <v>28</v>
      </c>
      <c r="AC61" s="52">
        <f>WEEKNUM(Table13[[#This Row],[Date]],2)</f>
        <v>9</v>
      </c>
    </row>
    <row r="62" spans="1:32" x14ac:dyDescent="0.35">
      <c r="A62" s="12">
        <v>44256</v>
      </c>
      <c r="B62" s="13">
        <v>46</v>
      </c>
      <c r="R62" s="12">
        <v>44256</v>
      </c>
      <c r="S62" s="13">
        <v>46</v>
      </c>
      <c r="T62" s="13">
        <f>WEEKNUM(Table13[[#This Row],[Date]],2)</f>
        <v>10</v>
      </c>
      <c r="AA62" s="47">
        <v>44621</v>
      </c>
      <c r="AB62" s="48">
        <v>28</v>
      </c>
      <c r="AC62" s="53">
        <f>WEEKNUM(Table13[[#This Row],[Date]],2)</f>
        <v>10</v>
      </c>
    </row>
    <row r="63" spans="1:32" x14ac:dyDescent="0.35">
      <c r="A63" s="12">
        <v>44257</v>
      </c>
      <c r="B63" s="13">
        <v>46</v>
      </c>
      <c r="R63" s="12">
        <v>44257</v>
      </c>
      <c r="S63" s="13">
        <v>46</v>
      </c>
      <c r="T63" s="13">
        <f>WEEKNUM(Table13[[#This Row],[Date]],2)</f>
        <v>10</v>
      </c>
      <c r="AA63" s="45">
        <v>44622</v>
      </c>
      <c r="AB63" s="46">
        <v>29</v>
      </c>
      <c r="AC63" s="52">
        <f>WEEKNUM(Table13[[#This Row],[Date]],2)</f>
        <v>10</v>
      </c>
    </row>
    <row r="64" spans="1:32" x14ac:dyDescent="0.35">
      <c r="A64" s="12">
        <v>44258</v>
      </c>
      <c r="B64" s="13">
        <v>46</v>
      </c>
      <c r="R64" s="12">
        <v>44258</v>
      </c>
      <c r="S64" s="13">
        <v>46</v>
      </c>
      <c r="T64" s="13">
        <f>WEEKNUM(Table13[[#This Row],[Date]],2)</f>
        <v>10</v>
      </c>
      <c r="AA64" s="47">
        <v>44623</v>
      </c>
      <c r="AB64" s="48">
        <v>29</v>
      </c>
      <c r="AC64" s="53">
        <f>WEEKNUM(Table13[[#This Row],[Date]],2)</f>
        <v>10</v>
      </c>
    </row>
    <row r="65" spans="1:29" x14ac:dyDescent="0.35">
      <c r="A65" s="12">
        <v>44259</v>
      </c>
      <c r="B65" s="13">
        <v>46</v>
      </c>
      <c r="R65" s="12">
        <v>44259</v>
      </c>
      <c r="S65" s="13">
        <v>46</v>
      </c>
      <c r="T65" s="13">
        <f>WEEKNUM(Table13[[#This Row],[Date]],2)</f>
        <v>10</v>
      </c>
      <c r="AA65" s="45">
        <v>44624</v>
      </c>
      <c r="AB65" s="46">
        <v>29</v>
      </c>
      <c r="AC65" s="52">
        <f>WEEKNUM(Table13[[#This Row],[Date]],2)</f>
        <v>10</v>
      </c>
    </row>
    <row r="66" spans="1:29" x14ac:dyDescent="0.35">
      <c r="A66" s="12">
        <v>44260</v>
      </c>
      <c r="B66" s="13">
        <v>46</v>
      </c>
      <c r="R66" s="12">
        <v>44260</v>
      </c>
      <c r="S66" s="13">
        <v>46</v>
      </c>
      <c r="T66" s="13">
        <f>WEEKNUM(Table13[[#This Row],[Date]],2)</f>
        <v>10</v>
      </c>
      <c r="AA66" s="47">
        <v>44625</v>
      </c>
      <c r="AB66" s="48">
        <v>28</v>
      </c>
      <c r="AC66" s="53">
        <f>WEEKNUM(Table13[[#This Row],[Date]],2)</f>
        <v>10</v>
      </c>
    </row>
    <row r="67" spans="1:29" x14ac:dyDescent="0.35">
      <c r="A67" s="12">
        <v>44261</v>
      </c>
      <c r="B67" s="13">
        <v>47</v>
      </c>
      <c r="R67" s="12">
        <v>44261</v>
      </c>
      <c r="S67" s="13">
        <v>47</v>
      </c>
      <c r="T67" s="13">
        <f>WEEKNUM(Table13[[#This Row],[Date]],2)</f>
        <v>10</v>
      </c>
      <c r="AA67" s="45">
        <v>44626</v>
      </c>
      <c r="AB67" s="46">
        <v>29</v>
      </c>
      <c r="AC67" s="52">
        <f>WEEKNUM(Table13[[#This Row],[Date]],2)</f>
        <v>10</v>
      </c>
    </row>
    <row r="68" spans="1:29" x14ac:dyDescent="0.35">
      <c r="A68" s="12">
        <v>44262</v>
      </c>
      <c r="B68" s="13">
        <v>46</v>
      </c>
      <c r="R68" s="12">
        <v>44262</v>
      </c>
      <c r="S68" s="13">
        <v>46</v>
      </c>
      <c r="T68" s="13">
        <f>WEEKNUM(Table13[[#This Row],[Date]],2)</f>
        <v>10</v>
      </c>
      <c r="AA68" s="47">
        <v>44627</v>
      </c>
      <c r="AB68" s="48">
        <v>27</v>
      </c>
      <c r="AC68" s="53">
        <f>WEEKNUM(Table13[[#This Row],[Date]],2)</f>
        <v>10</v>
      </c>
    </row>
    <row r="69" spans="1:29" x14ac:dyDescent="0.35">
      <c r="A69" s="12">
        <v>44263</v>
      </c>
      <c r="B69" s="13">
        <v>47</v>
      </c>
      <c r="R69" s="12">
        <v>44263</v>
      </c>
      <c r="S69" s="13">
        <v>47</v>
      </c>
      <c r="T69" s="13">
        <f>WEEKNUM(Table13[[#This Row],[Date]],2)</f>
        <v>11</v>
      </c>
      <c r="AA69" s="45">
        <v>44628</v>
      </c>
      <c r="AB69" s="46">
        <v>27</v>
      </c>
      <c r="AC69" s="52">
        <f>WEEKNUM(Table13[[#This Row],[Date]],2)</f>
        <v>11</v>
      </c>
    </row>
    <row r="70" spans="1:29" x14ac:dyDescent="0.35">
      <c r="A70" s="12">
        <v>44264</v>
      </c>
      <c r="B70" s="13">
        <v>46</v>
      </c>
      <c r="R70" s="12">
        <v>44264</v>
      </c>
      <c r="S70" s="13">
        <v>46</v>
      </c>
      <c r="T70" s="13">
        <f>WEEKNUM(Table13[[#This Row],[Date]],2)</f>
        <v>11</v>
      </c>
      <c r="AA70" s="47">
        <v>44629</v>
      </c>
      <c r="AB70" s="48">
        <v>28</v>
      </c>
      <c r="AC70" s="53">
        <f>WEEKNUM(Table13[[#This Row],[Date]],2)</f>
        <v>11</v>
      </c>
    </row>
    <row r="71" spans="1:29" x14ac:dyDescent="0.35">
      <c r="A71" s="12">
        <v>44265</v>
      </c>
      <c r="B71" s="13">
        <v>47</v>
      </c>
      <c r="R71" s="12">
        <v>44265</v>
      </c>
      <c r="S71" s="13">
        <v>47</v>
      </c>
      <c r="T71" s="13">
        <f>WEEKNUM(Table13[[#This Row],[Date]],2)</f>
        <v>11</v>
      </c>
      <c r="AA71" s="45">
        <v>44630</v>
      </c>
      <c r="AB71" s="46">
        <v>29</v>
      </c>
      <c r="AC71" s="52">
        <f>WEEKNUM(Table13[[#This Row],[Date]],2)</f>
        <v>11</v>
      </c>
    </row>
    <row r="72" spans="1:29" x14ac:dyDescent="0.35">
      <c r="A72" s="12">
        <v>44266</v>
      </c>
      <c r="B72" s="13">
        <v>47</v>
      </c>
      <c r="R72" s="12">
        <v>44266</v>
      </c>
      <c r="S72" s="13">
        <v>47</v>
      </c>
      <c r="T72" s="13">
        <f>WEEKNUM(Table13[[#This Row],[Date]],2)</f>
        <v>11</v>
      </c>
      <c r="AA72" s="47">
        <v>44631</v>
      </c>
      <c r="AB72" s="48">
        <v>30</v>
      </c>
      <c r="AC72" s="53">
        <f>WEEKNUM(Table13[[#This Row],[Date]],2)</f>
        <v>11</v>
      </c>
    </row>
    <row r="73" spans="1:29" x14ac:dyDescent="0.35">
      <c r="A73" s="12">
        <v>44267</v>
      </c>
      <c r="B73" s="13">
        <v>46</v>
      </c>
      <c r="R73" s="12">
        <v>44267</v>
      </c>
      <c r="S73" s="13">
        <v>46</v>
      </c>
      <c r="T73" s="13">
        <f>WEEKNUM(Table13[[#This Row],[Date]],2)</f>
        <v>11</v>
      </c>
      <c r="AA73" s="45">
        <v>44632</v>
      </c>
      <c r="AB73" s="46">
        <v>29</v>
      </c>
      <c r="AC73" s="52">
        <f>WEEKNUM(Table13[[#This Row],[Date]],2)</f>
        <v>11</v>
      </c>
    </row>
    <row r="74" spans="1:29" x14ac:dyDescent="0.35">
      <c r="A74" s="12">
        <v>44268</v>
      </c>
      <c r="B74" s="13">
        <v>46</v>
      </c>
      <c r="R74" s="12">
        <v>44268</v>
      </c>
      <c r="S74" s="13">
        <v>46</v>
      </c>
      <c r="T74" s="13">
        <f>WEEKNUM(Table13[[#This Row],[Date]],2)</f>
        <v>11</v>
      </c>
      <c r="AA74" s="47">
        <v>44633</v>
      </c>
      <c r="AB74" s="48">
        <v>29</v>
      </c>
      <c r="AC74" s="53">
        <f>WEEKNUM(Table13[[#This Row],[Date]],2)</f>
        <v>11</v>
      </c>
    </row>
    <row r="75" spans="1:29" x14ac:dyDescent="0.35">
      <c r="A75" s="12">
        <v>44269</v>
      </c>
      <c r="B75" s="13">
        <v>46</v>
      </c>
      <c r="R75" s="12">
        <v>44269</v>
      </c>
      <c r="S75" s="13">
        <v>46</v>
      </c>
      <c r="T75" s="13">
        <f>WEEKNUM(Table13[[#This Row],[Date]],2)</f>
        <v>11</v>
      </c>
      <c r="AA75" s="45">
        <v>44634</v>
      </c>
      <c r="AB75" s="46">
        <v>28</v>
      </c>
      <c r="AC75" s="52">
        <f>WEEKNUM(Table13[[#This Row],[Date]],2)</f>
        <v>11</v>
      </c>
    </row>
    <row r="76" spans="1:29" x14ac:dyDescent="0.35">
      <c r="A76" s="12">
        <v>44270</v>
      </c>
      <c r="B76" s="13">
        <v>46</v>
      </c>
      <c r="R76" s="12">
        <v>44270</v>
      </c>
      <c r="S76" s="13">
        <v>46</v>
      </c>
      <c r="T76" s="13">
        <f>WEEKNUM(Table13[[#This Row],[Date]],2)</f>
        <v>12</v>
      </c>
      <c r="AA76" s="47">
        <v>44635</v>
      </c>
      <c r="AB76" s="48">
        <v>26</v>
      </c>
      <c r="AC76" s="53">
        <f>WEEKNUM(Table13[[#This Row],[Date]],2)</f>
        <v>12</v>
      </c>
    </row>
    <row r="77" spans="1:29" x14ac:dyDescent="0.35">
      <c r="A77" s="12">
        <v>44271</v>
      </c>
      <c r="B77" s="13">
        <v>46</v>
      </c>
      <c r="R77" s="12">
        <v>44271</v>
      </c>
      <c r="S77" s="13">
        <v>46</v>
      </c>
      <c r="T77" s="13">
        <f>WEEKNUM(Table13[[#This Row],[Date]],2)</f>
        <v>12</v>
      </c>
      <c r="AA77" s="45">
        <v>44636</v>
      </c>
      <c r="AB77" s="46">
        <v>25</v>
      </c>
      <c r="AC77" s="52">
        <f>WEEKNUM(Table13[[#This Row],[Date]],2)</f>
        <v>12</v>
      </c>
    </row>
    <row r="78" spans="1:29" x14ac:dyDescent="0.35">
      <c r="A78" s="12">
        <v>44272</v>
      </c>
      <c r="B78" s="13">
        <v>46</v>
      </c>
      <c r="R78" s="12">
        <v>44272</v>
      </c>
      <c r="S78" s="13">
        <v>46</v>
      </c>
      <c r="T78" s="13">
        <f>WEEKNUM(Table13[[#This Row],[Date]],2)</f>
        <v>12</v>
      </c>
      <c r="AA78" s="47">
        <v>44637</v>
      </c>
      <c r="AB78" s="48">
        <v>28</v>
      </c>
      <c r="AC78" s="53">
        <f>WEEKNUM(Table13[[#This Row],[Date]],2)</f>
        <v>12</v>
      </c>
    </row>
    <row r="79" spans="1:29" x14ac:dyDescent="0.35">
      <c r="A79" s="12">
        <v>44273</v>
      </c>
      <c r="B79" s="13">
        <v>47</v>
      </c>
      <c r="R79" s="12">
        <v>44273</v>
      </c>
      <c r="S79" s="13">
        <v>47</v>
      </c>
      <c r="T79" s="13">
        <f>WEEKNUM(Table13[[#This Row],[Date]],2)</f>
        <v>12</v>
      </c>
      <c r="AA79" s="45">
        <v>44638</v>
      </c>
      <c r="AB79" s="46">
        <v>28</v>
      </c>
      <c r="AC79" s="52">
        <f>WEEKNUM(Table13[[#This Row],[Date]],2)</f>
        <v>12</v>
      </c>
    </row>
    <row r="80" spans="1:29" x14ac:dyDescent="0.35">
      <c r="A80" s="12">
        <v>44274</v>
      </c>
      <c r="B80" s="13">
        <v>47</v>
      </c>
      <c r="R80" s="12">
        <v>44274</v>
      </c>
      <c r="S80" s="13">
        <v>47</v>
      </c>
      <c r="T80" s="13">
        <f>WEEKNUM(Table13[[#This Row],[Date]],2)</f>
        <v>12</v>
      </c>
      <c r="AA80" s="47">
        <v>44639</v>
      </c>
      <c r="AB80" s="48">
        <v>28</v>
      </c>
      <c r="AC80" s="53">
        <f>WEEKNUM(Table13[[#This Row],[Date]],2)</f>
        <v>12</v>
      </c>
    </row>
    <row r="81" spans="1:29" x14ac:dyDescent="0.35">
      <c r="A81" s="12">
        <v>44275</v>
      </c>
      <c r="B81" s="13">
        <v>47</v>
      </c>
      <c r="R81" s="12">
        <v>44275</v>
      </c>
      <c r="S81" s="13">
        <v>47</v>
      </c>
      <c r="T81" s="13">
        <f>WEEKNUM(Table13[[#This Row],[Date]],2)</f>
        <v>12</v>
      </c>
      <c r="AA81" s="45">
        <v>44640</v>
      </c>
      <c r="AB81" s="46">
        <v>26</v>
      </c>
      <c r="AC81" s="52">
        <f>WEEKNUM(Table13[[#This Row],[Date]],2)</f>
        <v>12</v>
      </c>
    </row>
    <row r="82" spans="1:29" x14ac:dyDescent="0.35">
      <c r="A82" s="12">
        <v>44276</v>
      </c>
      <c r="B82" s="13">
        <v>46</v>
      </c>
      <c r="R82" s="12">
        <v>44276</v>
      </c>
      <c r="S82" s="13">
        <v>46</v>
      </c>
      <c r="T82" s="13">
        <f>WEEKNUM(Table13[[#This Row],[Date]],2)</f>
        <v>12</v>
      </c>
      <c r="AA82" s="47">
        <v>44641</v>
      </c>
      <c r="AB82" s="48">
        <v>28</v>
      </c>
      <c r="AC82" s="53">
        <f>WEEKNUM(Table13[[#This Row],[Date]],2)</f>
        <v>12</v>
      </c>
    </row>
    <row r="83" spans="1:29" x14ac:dyDescent="0.35">
      <c r="A83" s="12">
        <v>44277</v>
      </c>
      <c r="B83" s="13">
        <v>47</v>
      </c>
      <c r="R83" s="12">
        <v>44277</v>
      </c>
      <c r="S83" s="13">
        <v>47</v>
      </c>
      <c r="T83" s="13">
        <f>WEEKNUM(Table13[[#This Row],[Date]],2)</f>
        <v>13</v>
      </c>
      <c r="AA83" s="45">
        <v>44642</v>
      </c>
      <c r="AB83" s="46">
        <v>28</v>
      </c>
      <c r="AC83" s="52">
        <f>WEEKNUM(Table13[[#This Row],[Date]],2)</f>
        <v>13</v>
      </c>
    </row>
    <row r="84" spans="1:29" x14ac:dyDescent="0.35">
      <c r="A84" s="12">
        <v>44278</v>
      </c>
      <c r="B84" s="13">
        <v>47</v>
      </c>
      <c r="R84" s="12">
        <v>44278</v>
      </c>
      <c r="S84" s="13">
        <v>47</v>
      </c>
      <c r="T84" s="13">
        <f>WEEKNUM(Table13[[#This Row],[Date]],2)</f>
        <v>13</v>
      </c>
      <c r="AA84" s="47">
        <v>44643</v>
      </c>
      <c r="AB84" s="48">
        <v>30</v>
      </c>
      <c r="AC84" s="53">
        <f>WEEKNUM(Table13[[#This Row],[Date]],2)</f>
        <v>13</v>
      </c>
    </row>
    <row r="85" spans="1:29" x14ac:dyDescent="0.35">
      <c r="A85" s="12">
        <v>44279</v>
      </c>
      <c r="B85" s="13">
        <v>47</v>
      </c>
      <c r="R85" s="12">
        <v>44279</v>
      </c>
      <c r="S85" s="13">
        <v>47</v>
      </c>
      <c r="T85" s="13">
        <f>WEEKNUM(Table13[[#This Row],[Date]],2)</f>
        <v>13</v>
      </c>
      <c r="AA85" s="45">
        <v>44644</v>
      </c>
      <c r="AB85" s="46">
        <v>29</v>
      </c>
      <c r="AC85" s="52">
        <f>WEEKNUM(Table13[[#This Row],[Date]],2)</f>
        <v>13</v>
      </c>
    </row>
    <row r="86" spans="1:29" x14ac:dyDescent="0.35">
      <c r="A86" s="12">
        <v>44280</v>
      </c>
      <c r="B86" s="13">
        <v>47</v>
      </c>
      <c r="R86" s="12">
        <v>44280</v>
      </c>
      <c r="S86" s="13">
        <v>47</v>
      </c>
      <c r="T86" s="13">
        <f>WEEKNUM(Table13[[#This Row],[Date]],2)</f>
        <v>13</v>
      </c>
      <c r="AA86" s="47">
        <v>44645</v>
      </c>
      <c r="AB86" s="48">
        <v>28</v>
      </c>
      <c r="AC86" s="53">
        <f>WEEKNUM(Table13[[#This Row],[Date]],2)</f>
        <v>13</v>
      </c>
    </row>
    <row r="87" spans="1:29" x14ac:dyDescent="0.35">
      <c r="A87" s="12">
        <v>44281</v>
      </c>
      <c r="B87" s="13">
        <v>46</v>
      </c>
      <c r="R87" s="12">
        <v>44281</v>
      </c>
      <c r="S87" s="13">
        <v>46</v>
      </c>
      <c r="T87" s="13">
        <f>WEEKNUM(Table13[[#This Row],[Date]],2)</f>
        <v>13</v>
      </c>
      <c r="AA87" s="45">
        <v>44646</v>
      </c>
      <c r="AB87" s="46">
        <v>26</v>
      </c>
      <c r="AC87" s="52">
        <f>WEEKNUM(Table13[[#This Row],[Date]],2)</f>
        <v>13</v>
      </c>
    </row>
    <row r="88" spans="1:29" x14ac:dyDescent="0.35">
      <c r="A88" s="12">
        <v>44282</v>
      </c>
      <c r="B88" s="13">
        <v>46</v>
      </c>
      <c r="R88" s="12">
        <v>44282</v>
      </c>
      <c r="S88" s="13">
        <v>46</v>
      </c>
      <c r="T88" s="13">
        <f>WEEKNUM(Table13[[#This Row],[Date]],2)</f>
        <v>13</v>
      </c>
      <c r="AA88" s="47">
        <v>44647</v>
      </c>
      <c r="AB88" s="48">
        <v>27</v>
      </c>
      <c r="AC88" s="53">
        <f>WEEKNUM(Table13[[#This Row],[Date]],2)</f>
        <v>13</v>
      </c>
    </row>
    <row r="89" spans="1:29" x14ac:dyDescent="0.35">
      <c r="A89" s="12">
        <v>44283</v>
      </c>
      <c r="B89" s="13">
        <v>46</v>
      </c>
      <c r="R89" s="12">
        <v>44283</v>
      </c>
      <c r="S89" s="13">
        <v>46</v>
      </c>
      <c r="T89" s="13">
        <f>WEEKNUM(Table13[[#This Row],[Date]],2)</f>
        <v>13</v>
      </c>
      <c r="AA89" s="45">
        <v>44648</v>
      </c>
      <c r="AB89" s="46">
        <v>27</v>
      </c>
      <c r="AC89" s="52">
        <f>WEEKNUM(Table13[[#This Row],[Date]],2)</f>
        <v>13</v>
      </c>
    </row>
    <row r="90" spans="1:29" x14ac:dyDescent="0.35">
      <c r="A90" s="12">
        <v>44284</v>
      </c>
      <c r="B90" s="13">
        <v>46</v>
      </c>
      <c r="R90" s="12">
        <v>44284</v>
      </c>
      <c r="S90" s="13">
        <v>46</v>
      </c>
      <c r="T90" s="13">
        <f>WEEKNUM(Table13[[#This Row],[Date]],2)</f>
        <v>14</v>
      </c>
      <c r="AA90" s="47">
        <v>44649</v>
      </c>
      <c r="AB90" s="48">
        <v>27</v>
      </c>
      <c r="AC90" s="53">
        <f>WEEKNUM(Table13[[#This Row],[Date]],2)</f>
        <v>14</v>
      </c>
    </row>
    <row r="91" spans="1:29" x14ac:dyDescent="0.35">
      <c r="A91" s="12">
        <v>44285</v>
      </c>
      <c r="B91" s="13">
        <v>45</v>
      </c>
      <c r="R91" s="12">
        <v>44285</v>
      </c>
      <c r="S91" s="13">
        <v>45</v>
      </c>
      <c r="T91" s="13">
        <f>WEEKNUM(Table13[[#This Row],[Date]],2)</f>
        <v>14</v>
      </c>
      <c r="AA91" s="45">
        <v>44650</v>
      </c>
      <c r="AB91" s="46">
        <v>27</v>
      </c>
      <c r="AC91" s="52">
        <f>WEEKNUM(Table13[[#This Row],[Date]],2)</f>
        <v>14</v>
      </c>
    </row>
    <row r="92" spans="1:29" x14ac:dyDescent="0.35">
      <c r="A92" s="12">
        <v>44286</v>
      </c>
      <c r="B92" s="13">
        <v>46</v>
      </c>
      <c r="R92" s="12">
        <v>44286</v>
      </c>
      <c r="S92" s="13">
        <v>46</v>
      </c>
      <c r="T92" s="13">
        <f>WEEKNUM(Table13[[#This Row],[Date]],2)</f>
        <v>14</v>
      </c>
      <c r="AA92" s="47">
        <v>44651</v>
      </c>
      <c r="AB92" s="48">
        <v>28</v>
      </c>
      <c r="AC92" s="53">
        <f>WEEKNUM(Table13[[#This Row],[Date]],2)</f>
        <v>14</v>
      </c>
    </row>
    <row r="93" spans="1:29" x14ac:dyDescent="0.35">
      <c r="A93" s="12">
        <v>44287</v>
      </c>
      <c r="B93" s="13">
        <v>46</v>
      </c>
      <c r="R93" s="12">
        <v>44287</v>
      </c>
      <c r="S93" s="13">
        <v>46</v>
      </c>
      <c r="T93" s="13">
        <f>WEEKNUM(Table13[[#This Row],[Date]],2)</f>
        <v>14</v>
      </c>
      <c r="AA93" s="45">
        <v>44652</v>
      </c>
      <c r="AB93" s="46">
        <v>28</v>
      </c>
      <c r="AC93" s="52">
        <f>WEEKNUM(Table13[[#This Row],[Date]],2)</f>
        <v>14</v>
      </c>
    </row>
    <row r="94" spans="1:29" x14ac:dyDescent="0.35">
      <c r="A94" s="12">
        <v>44288</v>
      </c>
      <c r="B94" s="13">
        <v>46</v>
      </c>
      <c r="R94" s="12">
        <v>44288</v>
      </c>
      <c r="S94" s="13">
        <v>46</v>
      </c>
      <c r="T94" s="13">
        <f>WEEKNUM(Table13[[#This Row],[Date]],2)</f>
        <v>14</v>
      </c>
      <c r="AA94" s="47">
        <v>44653</v>
      </c>
      <c r="AB94" s="48">
        <v>27</v>
      </c>
      <c r="AC94" s="53">
        <f>WEEKNUM(Table13[[#This Row],[Date]],2)</f>
        <v>14</v>
      </c>
    </row>
    <row r="95" spans="1:29" x14ac:dyDescent="0.35">
      <c r="A95" s="12">
        <v>44289</v>
      </c>
      <c r="B95" s="13">
        <v>45</v>
      </c>
      <c r="R95" s="12">
        <v>44289</v>
      </c>
      <c r="S95" s="13">
        <v>45</v>
      </c>
      <c r="T95" s="13">
        <f>WEEKNUM(Table13[[#This Row],[Date]],2)</f>
        <v>14</v>
      </c>
      <c r="AA95" s="45">
        <v>44654</v>
      </c>
      <c r="AB95" s="46">
        <v>26</v>
      </c>
      <c r="AC95" s="52">
        <f>WEEKNUM(Table13[[#This Row],[Date]],2)</f>
        <v>14</v>
      </c>
    </row>
    <row r="96" spans="1:29" x14ac:dyDescent="0.35">
      <c r="A96" s="12">
        <v>44290</v>
      </c>
      <c r="B96" s="13">
        <v>44</v>
      </c>
      <c r="R96" s="12">
        <v>44290</v>
      </c>
      <c r="S96" s="13">
        <v>44</v>
      </c>
      <c r="T96" s="13">
        <f>WEEKNUM(Table13[[#This Row],[Date]],2)</f>
        <v>14</v>
      </c>
      <c r="AA96" s="47">
        <v>44655</v>
      </c>
      <c r="AB96" s="48">
        <v>27</v>
      </c>
      <c r="AC96" s="53">
        <f>WEEKNUM(Table13[[#This Row],[Date]],2)</f>
        <v>14</v>
      </c>
    </row>
    <row r="97" spans="1:29" x14ac:dyDescent="0.35">
      <c r="A97" s="12">
        <v>44291</v>
      </c>
      <c r="B97" s="13">
        <v>45</v>
      </c>
      <c r="R97" s="12">
        <v>44291</v>
      </c>
      <c r="S97" s="13">
        <v>45</v>
      </c>
      <c r="T97" s="13">
        <f>WEEKNUM(Table13[[#This Row],[Date]],2)</f>
        <v>15</v>
      </c>
      <c r="AA97" s="45">
        <v>44656</v>
      </c>
      <c r="AB97" s="46">
        <v>27</v>
      </c>
      <c r="AC97" s="52">
        <f>WEEKNUM(Table13[[#This Row],[Date]],2)</f>
        <v>15</v>
      </c>
    </row>
    <row r="98" spans="1:29" x14ac:dyDescent="0.35">
      <c r="A98" s="12">
        <v>44292</v>
      </c>
      <c r="B98" s="13">
        <v>45</v>
      </c>
      <c r="R98" s="12">
        <v>44292</v>
      </c>
      <c r="S98" s="13">
        <v>45</v>
      </c>
      <c r="T98" s="13">
        <f>WEEKNUM(Table13[[#This Row],[Date]],2)</f>
        <v>15</v>
      </c>
      <c r="AA98" s="47">
        <v>44657</v>
      </c>
      <c r="AB98" s="48">
        <v>26</v>
      </c>
      <c r="AC98" s="53">
        <f>WEEKNUM(Table13[[#This Row],[Date]],2)</f>
        <v>15</v>
      </c>
    </row>
    <row r="99" spans="1:29" x14ac:dyDescent="0.35">
      <c r="A99" s="12">
        <v>44293</v>
      </c>
      <c r="B99" s="13">
        <v>45</v>
      </c>
      <c r="R99" s="12">
        <v>44293</v>
      </c>
      <c r="S99" s="13">
        <v>45</v>
      </c>
      <c r="T99" s="13">
        <f>WEEKNUM(Table13[[#This Row],[Date]],2)</f>
        <v>15</v>
      </c>
      <c r="AA99" s="45">
        <v>44658</v>
      </c>
      <c r="AB99" s="46">
        <v>26</v>
      </c>
      <c r="AC99" s="52">
        <f>WEEKNUM(Table13[[#This Row],[Date]],2)</f>
        <v>15</v>
      </c>
    </row>
    <row r="100" spans="1:29" x14ac:dyDescent="0.35">
      <c r="A100" s="12">
        <v>44294</v>
      </c>
      <c r="B100" s="13">
        <v>45</v>
      </c>
      <c r="R100" s="12">
        <v>44294</v>
      </c>
      <c r="S100" s="13">
        <v>45</v>
      </c>
      <c r="T100" s="13">
        <f>WEEKNUM(Table13[[#This Row],[Date]],2)</f>
        <v>15</v>
      </c>
      <c r="AA100" s="47">
        <v>44659</v>
      </c>
      <c r="AB100" s="48">
        <v>26</v>
      </c>
      <c r="AC100" s="53">
        <f>WEEKNUM(Table13[[#This Row],[Date]],2)</f>
        <v>15</v>
      </c>
    </row>
    <row r="101" spans="1:29" x14ac:dyDescent="0.35">
      <c r="A101" s="12">
        <v>44295</v>
      </c>
      <c r="B101" s="13">
        <v>46</v>
      </c>
      <c r="R101" s="12">
        <v>44295</v>
      </c>
      <c r="S101" s="13">
        <v>46</v>
      </c>
      <c r="T101" s="13">
        <f>WEEKNUM(Table13[[#This Row],[Date]],2)</f>
        <v>15</v>
      </c>
      <c r="AA101" s="45">
        <v>44660</v>
      </c>
      <c r="AB101" s="46">
        <v>26</v>
      </c>
      <c r="AC101" s="52">
        <f>WEEKNUM(Table13[[#This Row],[Date]],2)</f>
        <v>15</v>
      </c>
    </row>
    <row r="102" spans="1:29" x14ac:dyDescent="0.35">
      <c r="A102" s="12">
        <v>44296</v>
      </c>
      <c r="B102" s="13">
        <v>46</v>
      </c>
      <c r="R102" s="12">
        <v>44296</v>
      </c>
      <c r="S102" s="13">
        <v>46</v>
      </c>
      <c r="T102" s="13">
        <f>WEEKNUM(Table13[[#This Row],[Date]],2)</f>
        <v>15</v>
      </c>
      <c r="AA102" s="47">
        <v>44661</v>
      </c>
      <c r="AB102" s="48">
        <v>27</v>
      </c>
      <c r="AC102" s="53">
        <f>WEEKNUM(Table13[[#This Row],[Date]],2)</f>
        <v>15</v>
      </c>
    </row>
    <row r="103" spans="1:29" x14ac:dyDescent="0.35">
      <c r="A103" s="12">
        <v>44297</v>
      </c>
      <c r="B103" s="13">
        <v>46</v>
      </c>
      <c r="R103" s="12">
        <v>44297</v>
      </c>
      <c r="S103" s="13">
        <v>46</v>
      </c>
      <c r="T103" s="13">
        <f>WEEKNUM(Table13[[#This Row],[Date]],2)</f>
        <v>15</v>
      </c>
      <c r="AA103" s="45">
        <v>44662</v>
      </c>
      <c r="AB103" s="46">
        <v>28</v>
      </c>
      <c r="AC103" s="52">
        <f>WEEKNUM(Table13[[#This Row],[Date]],2)</f>
        <v>15</v>
      </c>
    </row>
    <row r="104" spans="1:29" x14ac:dyDescent="0.35">
      <c r="A104" s="12">
        <v>44298</v>
      </c>
      <c r="B104" s="13">
        <v>46</v>
      </c>
      <c r="R104" s="12">
        <v>44298</v>
      </c>
      <c r="S104" s="13">
        <v>46</v>
      </c>
      <c r="T104" s="13">
        <f>WEEKNUM(Table13[[#This Row],[Date]],2)</f>
        <v>16</v>
      </c>
      <c r="AA104" s="47">
        <v>44663</v>
      </c>
      <c r="AB104" s="48">
        <v>29</v>
      </c>
      <c r="AC104" s="53">
        <f>WEEKNUM(Table13[[#This Row],[Date]],2)</f>
        <v>16</v>
      </c>
    </row>
    <row r="105" spans="1:29" x14ac:dyDescent="0.35">
      <c r="A105" s="12">
        <v>44299</v>
      </c>
      <c r="B105" s="13">
        <v>47</v>
      </c>
      <c r="R105" s="12">
        <v>44299</v>
      </c>
      <c r="S105" s="13">
        <v>47</v>
      </c>
      <c r="T105" s="13">
        <f>WEEKNUM(Table13[[#This Row],[Date]],2)</f>
        <v>16</v>
      </c>
      <c r="AA105" s="45">
        <v>44664</v>
      </c>
      <c r="AB105" s="46">
        <v>27</v>
      </c>
      <c r="AC105" s="52">
        <f>WEEKNUM(Table13[[#This Row],[Date]],2)</f>
        <v>16</v>
      </c>
    </row>
    <row r="106" spans="1:29" x14ac:dyDescent="0.35">
      <c r="A106" s="12">
        <v>44300</v>
      </c>
      <c r="B106" s="13">
        <v>47</v>
      </c>
      <c r="R106" s="12">
        <v>44300</v>
      </c>
      <c r="S106" s="13">
        <v>47</v>
      </c>
      <c r="T106" s="13">
        <f>WEEKNUM(Table13[[#This Row],[Date]],2)</f>
        <v>16</v>
      </c>
      <c r="AA106" s="47">
        <v>44665</v>
      </c>
      <c r="AB106" s="48">
        <v>27</v>
      </c>
      <c r="AC106" s="53">
        <f>WEEKNUM(Table13[[#This Row],[Date]],2)</f>
        <v>16</v>
      </c>
    </row>
    <row r="107" spans="1:29" x14ac:dyDescent="0.35">
      <c r="A107" s="12">
        <v>44301</v>
      </c>
      <c r="B107" s="13">
        <v>46</v>
      </c>
      <c r="R107" s="12">
        <v>44301</v>
      </c>
      <c r="S107" s="13">
        <v>46</v>
      </c>
      <c r="T107" s="13">
        <f>WEEKNUM(Table13[[#This Row],[Date]],2)</f>
        <v>16</v>
      </c>
      <c r="AA107" s="45">
        <v>44666</v>
      </c>
      <c r="AB107" s="46">
        <v>27</v>
      </c>
      <c r="AC107" s="52">
        <f>WEEKNUM(Table13[[#This Row],[Date]],2)</f>
        <v>16</v>
      </c>
    </row>
    <row r="108" spans="1:29" x14ac:dyDescent="0.35">
      <c r="A108" s="12">
        <v>44302</v>
      </c>
      <c r="B108" s="13">
        <v>46</v>
      </c>
      <c r="R108" s="12">
        <v>44302</v>
      </c>
      <c r="S108" s="13">
        <v>46</v>
      </c>
      <c r="T108" s="13">
        <f>WEEKNUM(Table13[[#This Row],[Date]],2)</f>
        <v>16</v>
      </c>
      <c r="AA108" s="47">
        <v>44667</v>
      </c>
      <c r="AB108" s="48">
        <v>27</v>
      </c>
      <c r="AC108" s="53">
        <f>WEEKNUM(Table13[[#This Row],[Date]],2)</f>
        <v>16</v>
      </c>
    </row>
    <row r="109" spans="1:29" x14ac:dyDescent="0.35">
      <c r="A109" s="12">
        <v>44303</v>
      </c>
      <c r="B109" s="13">
        <v>45</v>
      </c>
      <c r="R109" s="12">
        <v>44303</v>
      </c>
      <c r="S109" s="13">
        <v>45</v>
      </c>
      <c r="T109" s="13">
        <f>WEEKNUM(Table13[[#This Row],[Date]],2)</f>
        <v>16</v>
      </c>
      <c r="AA109" s="45">
        <v>44668</v>
      </c>
      <c r="AB109" s="46">
        <v>28</v>
      </c>
      <c r="AC109" s="52">
        <f>WEEKNUM(Table13[[#This Row],[Date]],2)</f>
        <v>16</v>
      </c>
    </row>
    <row r="110" spans="1:29" x14ac:dyDescent="0.35">
      <c r="A110" s="12">
        <v>44304</v>
      </c>
      <c r="B110" s="13">
        <v>45</v>
      </c>
      <c r="R110" s="12">
        <v>44304</v>
      </c>
      <c r="S110" s="13">
        <v>45</v>
      </c>
      <c r="T110" s="13">
        <f>WEEKNUM(Table13[[#This Row],[Date]],2)</f>
        <v>16</v>
      </c>
      <c r="AA110" s="47">
        <v>44669</v>
      </c>
      <c r="AB110" s="48">
        <v>29</v>
      </c>
      <c r="AC110" s="53">
        <f>WEEKNUM(Table13[[#This Row],[Date]],2)</f>
        <v>16</v>
      </c>
    </row>
    <row r="111" spans="1:29" x14ac:dyDescent="0.35">
      <c r="A111" s="12">
        <v>44305</v>
      </c>
      <c r="B111" s="13">
        <v>45</v>
      </c>
      <c r="R111" s="12">
        <v>44305</v>
      </c>
      <c r="S111" s="13">
        <v>45</v>
      </c>
      <c r="T111" s="13">
        <f>WEEKNUM(Table13[[#This Row],[Date]],2)</f>
        <v>17</v>
      </c>
      <c r="AA111" s="45">
        <v>44670</v>
      </c>
      <c r="AB111" s="46">
        <v>28</v>
      </c>
      <c r="AC111" s="52">
        <f>WEEKNUM(Table13[[#This Row],[Date]],2)</f>
        <v>17</v>
      </c>
    </row>
    <row r="112" spans="1:29" x14ac:dyDescent="0.35">
      <c r="A112" s="12">
        <v>44306</v>
      </c>
      <c r="B112" s="13">
        <v>46</v>
      </c>
      <c r="R112" s="12">
        <v>44306</v>
      </c>
      <c r="S112" s="13">
        <v>46</v>
      </c>
      <c r="T112" s="13">
        <f>WEEKNUM(Table13[[#This Row],[Date]],2)</f>
        <v>17</v>
      </c>
      <c r="AA112" s="47">
        <v>44671</v>
      </c>
      <c r="AB112" s="48">
        <v>27</v>
      </c>
      <c r="AC112" s="53">
        <f>WEEKNUM(Table13[[#This Row],[Date]],2)</f>
        <v>17</v>
      </c>
    </row>
    <row r="113" spans="1:29" x14ac:dyDescent="0.35">
      <c r="A113" s="12">
        <v>44307</v>
      </c>
      <c r="B113" s="13">
        <v>46</v>
      </c>
      <c r="R113" s="12">
        <v>44307</v>
      </c>
      <c r="S113" s="13">
        <v>46</v>
      </c>
      <c r="T113" s="13">
        <f>WEEKNUM(Table13[[#This Row],[Date]],2)</f>
        <v>17</v>
      </c>
      <c r="AA113" s="45">
        <v>44672</v>
      </c>
      <c r="AB113" s="46">
        <v>28</v>
      </c>
      <c r="AC113" s="52">
        <f>WEEKNUM(Table13[[#This Row],[Date]],2)</f>
        <v>17</v>
      </c>
    </row>
    <row r="114" spans="1:29" x14ac:dyDescent="0.35">
      <c r="A114" s="12">
        <v>44308</v>
      </c>
      <c r="B114" s="13">
        <v>46</v>
      </c>
      <c r="R114" s="12">
        <v>44308</v>
      </c>
      <c r="S114" s="13">
        <v>46</v>
      </c>
      <c r="T114" s="13">
        <f>WEEKNUM(Table13[[#This Row],[Date]],2)</f>
        <v>17</v>
      </c>
      <c r="AA114" s="47">
        <v>44673</v>
      </c>
      <c r="AB114" s="48">
        <v>28</v>
      </c>
      <c r="AC114" s="53">
        <f>WEEKNUM(Table13[[#This Row],[Date]],2)</f>
        <v>17</v>
      </c>
    </row>
    <row r="115" spans="1:29" x14ac:dyDescent="0.35">
      <c r="A115" s="12">
        <v>44309</v>
      </c>
      <c r="B115" s="13">
        <v>46</v>
      </c>
      <c r="R115" s="12">
        <v>44309</v>
      </c>
      <c r="S115" s="13">
        <v>46</v>
      </c>
      <c r="T115" s="13">
        <f>WEEKNUM(Table13[[#This Row],[Date]],2)</f>
        <v>17</v>
      </c>
      <c r="AA115" s="45">
        <v>44674</v>
      </c>
      <c r="AB115" s="46">
        <v>28</v>
      </c>
      <c r="AC115" s="52">
        <f>WEEKNUM(Table13[[#This Row],[Date]],2)</f>
        <v>17</v>
      </c>
    </row>
    <row r="116" spans="1:29" x14ac:dyDescent="0.35">
      <c r="A116" s="12">
        <v>44310</v>
      </c>
      <c r="B116" s="13">
        <v>46</v>
      </c>
      <c r="R116" s="12">
        <v>44310</v>
      </c>
      <c r="S116" s="13">
        <v>46</v>
      </c>
      <c r="T116" s="13">
        <f>WEEKNUM(Table13[[#This Row],[Date]],2)</f>
        <v>17</v>
      </c>
      <c r="AA116" s="47">
        <v>44675</v>
      </c>
      <c r="AB116" s="48">
        <v>27</v>
      </c>
      <c r="AC116" s="53">
        <f>WEEKNUM(Table13[[#This Row],[Date]],2)</f>
        <v>17</v>
      </c>
    </row>
    <row r="117" spans="1:29" x14ac:dyDescent="0.35">
      <c r="A117" s="12">
        <v>44311</v>
      </c>
      <c r="B117" s="13">
        <v>46</v>
      </c>
      <c r="R117" s="12">
        <v>44311</v>
      </c>
      <c r="S117" s="13">
        <v>46</v>
      </c>
      <c r="T117" s="13">
        <f>WEEKNUM(Table13[[#This Row],[Date]],2)</f>
        <v>17</v>
      </c>
      <c r="AA117" s="45">
        <v>44676</v>
      </c>
      <c r="AB117" s="46">
        <v>26</v>
      </c>
      <c r="AC117" s="52">
        <f>WEEKNUM(Table13[[#This Row],[Date]],2)</f>
        <v>17</v>
      </c>
    </row>
    <row r="118" spans="1:29" x14ac:dyDescent="0.35">
      <c r="A118" s="12">
        <v>44312</v>
      </c>
      <c r="B118" s="13">
        <v>46</v>
      </c>
      <c r="R118" s="12">
        <v>44312</v>
      </c>
      <c r="S118" s="13">
        <v>46</v>
      </c>
      <c r="T118" s="13">
        <f>WEEKNUM(Table13[[#This Row],[Date]],2)</f>
        <v>18</v>
      </c>
      <c r="AA118" s="47">
        <v>44677</v>
      </c>
      <c r="AB118" s="48">
        <v>27</v>
      </c>
      <c r="AC118" s="53">
        <f>WEEKNUM(Table13[[#This Row],[Date]],2)</f>
        <v>18</v>
      </c>
    </row>
    <row r="119" spans="1:29" x14ac:dyDescent="0.35">
      <c r="A119" s="12">
        <v>44313</v>
      </c>
      <c r="B119" s="13">
        <v>46</v>
      </c>
      <c r="R119" s="12">
        <v>44313</v>
      </c>
      <c r="S119" s="13">
        <v>46</v>
      </c>
      <c r="T119" s="13">
        <f>WEEKNUM(Table13[[#This Row],[Date]],2)</f>
        <v>18</v>
      </c>
      <c r="AA119" s="45">
        <v>44678</v>
      </c>
      <c r="AB119" s="46">
        <v>29</v>
      </c>
      <c r="AC119" s="52">
        <f>WEEKNUM(Table13[[#This Row],[Date]],2)</f>
        <v>18</v>
      </c>
    </row>
    <row r="120" spans="1:29" x14ac:dyDescent="0.35">
      <c r="A120" s="12">
        <v>44314</v>
      </c>
      <c r="B120" s="13">
        <v>46</v>
      </c>
      <c r="R120" s="12">
        <v>44314</v>
      </c>
      <c r="S120" s="13">
        <v>46</v>
      </c>
      <c r="T120" s="13">
        <f>WEEKNUM(Table13[[#This Row],[Date]],2)</f>
        <v>18</v>
      </c>
      <c r="AA120" s="47">
        <v>44679</v>
      </c>
      <c r="AB120" s="48">
        <v>30</v>
      </c>
      <c r="AC120" s="53">
        <f>WEEKNUM(Table13[[#This Row],[Date]],2)</f>
        <v>18</v>
      </c>
    </row>
    <row r="121" spans="1:29" x14ac:dyDescent="0.35">
      <c r="A121" s="12">
        <v>44315</v>
      </c>
      <c r="B121" s="13">
        <v>47</v>
      </c>
      <c r="R121" s="12">
        <v>44315</v>
      </c>
      <c r="S121" s="13">
        <v>47</v>
      </c>
      <c r="T121" s="13">
        <f>WEEKNUM(Table13[[#This Row],[Date]],2)</f>
        <v>18</v>
      </c>
      <c r="AA121" s="45">
        <v>44680</v>
      </c>
      <c r="AB121" s="46">
        <v>29</v>
      </c>
      <c r="AC121" s="52">
        <f>WEEKNUM(Table13[[#This Row],[Date]],2)</f>
        <v>18</v>
      </c>
    </row>
    <row r="122" spans="1:29" x14ac:dyDescent="0.35">
      <c r="A122" s="12">
        <v>44316</v>
      </c>
      <c r="B122" s="13">
        <v>46</v>
      </c>
      <c r="R122" s="12">
        <v>44316</v>
      </c>
      <c r="S122" s="13">
        <v>46</v>
      </c>
      <c r="T122" s="13">
        <f>WEEKNUM(Table13[[#This Row],[Date]],2)</f>
        <v>18</v>
      </c>
      <c r="AA122" s="47">
        <v>44681</v>
      </c>
      <c r="AB122" s="48">
        <v>29</v>
      </c>
      <c r="AC122" s="53">
        <f>WEEKNUM(Table13[[#This Row],[Date]],2)</f>
        <v>18</v>
      </c>
    </row>
    <row r="123" spans="1:29" x14ac:dyDescent="0.35">
      <c r="A123" s="12">
        <v>44317</v>
      </c>
      <c r="B123" s="13">
        <v>46</v>
      </c>
      <c r="R123" s="12">
        <v>44317</v>
      </c>
      <c r="S123" s="13">
        <v>46</v>
      </c>
      <c r="T123" s="13">
        <f>WEEKNUM(Table13[[#This Row],[Date]],2)</f>
        <v>18</v>
      </c>
      <c r="AA123" s="45">
        <v>44682</v>
      </c>
      <c r="AB123" s="46">
        <v>28</v>
      </c>
      <c r="AC123" s="52">
        <f>WEEKNUM(Table13[[#This Row],[Date]],2)</f>
        <v>18</v>
      </c>
    </row>
    <row r="124" spans="1:29" x14ac:dyDescent="0.35">
      <c r="A124" s="12">
        <v>44318</v>
      </c>
      <c r="B124" s="13">
        <v>46</v>
      </c>
      <c r="R124" s="12">
        <v>44318</v>
      </c>
      <c r="S124" s="13">
        <v>46</v>
      </c>
      <c r="T124" s="13">
        <f>WEEKNUM(Table13[[#This Row],[Date]],2)</f>
        <v>18</v>
      </c>
      <c r="AA124" s="47">
        <v>44683</v>
      </c>
      <c r="AB124" s="48">
        <v>29</v>
      </c>
      <c r="AC124" s="53">
        <f>WEEKNUM(Table13[[#This Row],[Date]],2)</f>
        <v>18</v>
      </c>
    </row>
    <row r="125" spans="1:29" x14ac:dyDescent="0.35">
      <c r="A125" s="12">
        <v>44319</v>
      </c>
      <c r="B125" s="13">
        <v>47</v>
      </c>
      <c r="R125" s="12">
        <v>44319</v>
      </c>
      <c r="S125" s="13">
        <v>47</v>
      </c>
      <c r="T125" s="13">
        <f>WEEKNUM(Table13[[#This Row],[Date]],2)</f>
        <v>19</v>
      </c>
      <c r="AA125" s="45">
        <v>44684</v>
      </c>
      <c r="AB125" s="46">
        <v>28</v>
      </c>
      <c r="AC125" s="52">
        <f>WEEKNUM(Table13[[#This Row],[Date]],2)</f>
        <v>19</v>
      </c>
    </row>
    <row r="126" spans="1:29" x14ac:dyDescent="0.35">
      <c r="A126" s="12">
        <v>44320</v>
      </c>
      <c r="B126" s="13">
        <v>48</v>
      </c>
      <c r="R126" s="12">
        <v>44320</v>
      </c>
      <c r="S126" s="13">
        <v>48</v>
      </c>
      <c r="T126" s="13">
        <f>WEEKNUM(Table13[[#This Row],[Date]],2)</f>
        <v>19</v>
      </c>
      <c r="AA126" s="47">
        <v>44685</v>
      </c>
      <c r="AB126" s="48">
        <v>29</v>
      </c>
      <c r="AC126" s="53">
        <f>WEEKNUM(Table13[[#This Row],[Date]],2)</f>
        <v>19</v>
      </c>
    </row>
    <row r="127" spans="1:29" x14ac:dyDescent="0.35">
      <c r="A127" s="12">
        <v>44321</v>
      </c>
      <c r="B127" s="13">
        <v>49</v>
      </c>
      <c r="R127" s="12">
        <v>44321</v>
      </c>
      <c r="S127" s="13">
        <v>49</v>
      </c>
      <c r="T127" s="13">
        <f>WEEKNUM(Table13[[#This Row],[Date]],2)</f>
        <v>19</v>
      </c>
      <c r="AA127" s="45">
        <v>44686</v>
      </c>
      <c r="AB127" s="46">
        <v>29</v>
      </c>
      <c r="AC127" s="52">
        <f>WEEKNUM(Table13[[#This Row],[Date]],2)</f>
        <v>19</v>
      </c>
    </row>
    <row r="128" spans="1:29" x14ac:dyDescent="0.35">
      <c r="A128" s="12">
        <v>44322</v>
      </c>
      <c r="B128" s="13">
        <v>50</v>
      </c>
      <c r="R128" s="12">
        <v>44322</v>
      </c>
      <c r="S128" s="13">
        <v>50</v>
      </c>
      <c r="T128" s="13">
        <f>WEEKNUM(Table13[[#This Row],[Date]],2)</f>
        <v>19</v>
      </c>
      <c r="AA128" s="47">
        <v>44687</v>
      </c>
      <c r="AB128" s="48">
        <v>29</v>
      </c>
      <c r="AC128" s="53">
        <f>WEEKNUM(Table13[[#This Row],[Date]],2)</f>
        <v>19</v>
      </c>
    </row>
    <row r="129" spans="1:29" x14ac:dyDescent="0.35">
      <c r="A129" s="12">
        <v>44323</v>
      </c>
      <c r="B129" s="13">
        <v>51</v>
      </c>
      <c r="R129" s="12">
        <v>44323</v>
      </c>
      <c r="S129" s="13">
        <v>51</v>
      </c>
      <c r="T129" s="13">
        <f>WEEKNUM(Table13[[#This Row],[Date]],2)</f>
        <v>19</v>
      </c>
      <c r="AA129" s="45">
        <v>44688</v>
      </c>
      <c r="AB129" s="46">
        <v>31</v>
      </c>
      <c r="AC129" s="52">
        <f>WEEKNUM(Table13[[#This Row],[Date]],2)</f>
        <v>19</v>
      </c>
    </row>
    <row r="130" spans="1:29" x14ac:dyDescent="0.35">
      <c r="A130" s="12">
        <v>44324</v>
      </c>
      <c r="B130" s="13">
        <v>52</v>
      </c>
      <c r="R130" s="12">
        <v>44324</v>
      </c>
      <c r="S130" s="13">
        <v>52</v>
      </c>
      <c r="T130" s="13">
        <f>WEEKNUM(Table13[[#This Row],[Date]],2)</f>
        <v>19</v>
      </c>
      <c r="AA130" s="47">
        <v>44689</v>
      </c>
      <c r="AB130" s="48">
        <v>32</v>
      </c>
      <c r="AC130" s="53">
        <f>WEEKNUM(Table13[[#This Row],[Date]],2)</f>
        <v>19</v>
      </c>
    </row>
    <row r="131" spans="1:29" x14ac:dyDescent="0.35">
      <c r="A131" s="12">
        <v>44325</v>
      </c>
      <c r="B131" s="13">
        <v>53</v>
      </c>
      <c r="R131" s="12">
        <v>44325</v>
      </c>
      <c r="S131" s="13">
        <v>53</v>
      </c>
      <c r="T131" s="13">
        <f>WEEKNUM(Table13[[#This Row],[Date]],2)</f>
        <v>19</v>
      </c>
      <c r="AA131" s="45">
        <v>44690</v>
      </c>
      <c r="AB131" s="46">
        <v>33</v>
      </c>
      <c r="AC131" s="52">
        <f>WEEKNUM(Table13[[#This Row],[Date]],2)</f>
        <v>19</v>
      </c>
    </row>
    <row r="132" spans="1:29" x14ac:dyDescent="0.35">
      <c r="A132" s="12">
        <v>44326</v>
      </c>
      <c r="B132" s="13">
        <v>54</v>
      </c>
      <c r="R132" s="12">
        <v>44326</v>
      </c>
      <c r="S132" s="13">
        <v>54</v>
      </c>
      <c r="T132" s="13">
        <f>WEEKNUM(Table13[[#This Row],[Date]],2)</f>
        <v>20</v>
      </c>
      <c r="AA132" s="47">
        <v>44691</v>
      </c>
      <c r="AB132" s="48">
        <v>32</v>
      </c>
      <c r="AC132" s="53">
        <f>WEEKNUM(Table13[[#This Row],[Date]],2)</f>
        <v>20</v>
      </c>
    </row>
    <row r="133" spans="1:29" x14ac:dyDescent="0.35">
      <c r="A133" s="12">
        <v>44327</v>
      </c>
      <c r="B133" s="13">
        <v>55</v>
      </c>
      <c r="R133" s="12">
        <v>44327</v>
      </c>
      <c r="S133" s="13">
        <v>55</v>
      </c>
      <c r="T133" s="13">
        <f>WEEKNUM(Table13[[#This Row],[Date]],2)</f>
        <v>20</v>
      </c>
      <c r="AA133" s="45">
        <v>44692</v>
      </c>
      <c r="AB133" s="46">
        <v>31</v>
      </c>
      <c r="AC133" s="52">
        <f>WEEKNUM(Table13[[#This Row],[Date]],2)</f>
        <v>20</v>
      </c>
    </row>
    <row r="134" spans="1:29" x14ac:dyDescent="0.35">
      <c r="A134" s="12">
        <v>44328</v>
      </c>
      <c r="B134" s="13">
        <v>55</v>
      </c>
      <c r="R134" s="12">
        <v>44328</v>
      </c>
      <c r="S134" s="13">
        <v>55</v>
      </c>
      <c r="T134" s="13">
        <f>WEEKNUM(Table13[[#This Row],[Date]],2)</f>
        <v>20</v>
      </c>
      <c r="AA134" s="47">
        <v>44693</v>
      </c>
      <c r="AB134" s="48">
        <v>32</v>
      </c>
      <c r="AC134" s="53">
        <f>WEEKNUM(Table13[[#This Row],[Date]],2)</f>
        <v>20</v>
      </c>
    </row>
    <row r="135" spans="1:29" x14ac:dyDescent="0.35">
      <c r="A135" s="12">
        <v>44329</v>
      </c>
      <c r="B135" s="13">
        <v>57</v>
      </c>
      <c r="R135" s="12">
        <v>44329</v>
      </c>
      <c r="S135" s="13">
        <v>57</v>
      </c>
      <c r="T135" s="13">
        <f>WEEKNUM(Table13[[#This Row],[Date]],2)</f>
        <v>20</v>
      </c>
      <c r="AA135" s="45">
        <v>44694</v>
      </c>
      <c r="AB135" s="46">
        <v>34</v>
      </c>
      <c r="AC135" s="52">
        <f>WEEKNUM(Table13[[#This Row],[Date]],2)</f>
        <v>20</v>
      </c>
    </row>
    <row r="136" spans="1:29" x14ac:dyDescent="0.35">
      <c r="A136" s="12">
        <v>44330</v>
      </c>
      <c r="B136" s="13">
        <v>58</v>
      </c>
      <c r="R136" s="12">
        <v>44330</v>
      </c>
      <c r="S136" s="13">
        <v>58</v>
      </c>
      <c r="T136" s="13">
        <f>WEEKNUM(Table13[[#This Row],[Date]],2)</f>
        <v>20</v>
      </c>
      <c r="AA136" s="47">
        <v>44695</v>
      </c>
      <c r="AB136" s="48">
        <v>35</v>
      </c>
      <c r="AC136" s="53">
        <f>WEEKNUM(Table13[[#This Row],[Date]],2)</f>
        <v>20</v>
      </c>
    </row>
    <row r="137" spans="1:29" x14ac:dyDescent="0.35">
      <c r="A137" s="12">
        <v>44331</v>
      </c>
      <c r="B137" s="13">
        <v>59</v>
      </c>
      <c r="R137" s="12">
        <v>44331</v>
      </c>
      <c r="S137" s="13">
        <v>59</v>
      </c>
      <c r="T137" s="13">
        <f>WEEKNUM(Table13[[#This Row],[Date]],2)</f>
        <v>20</v>
      </c>
      <c r="AA137" s="45">
        <v>44696</v>
      </c>
      <c r="AB137" s="46">
        <v>35</v>
      </c>
      <c r="AC137" s="52">
        <f>WEEKNUM(Table13[[#This Row],[Date]],2)</f>
        <v>20</v>
      </c>
    </row>
    <row r="138" spans="1:29" x14ac:dyDescent="0.35">
      <c r="A138" s="12">
        <v>44332</v>
      </c>
      <c r="B138" s="13">
        <v>60</v>
      </c>
      <c r="R138" s="12">
        <v>44332</v>
      </c>
      <c r="S138" s="13">
        <v>60</v>
      </c>
      <c r="T138" s="13">
        <f>WEEKNUM(Table13[[#This Row],[Date]],2)</f>
        <v>20</v>
      </c>
      <c r="AA138" s="47">
        <v>44697</v>
      </c>
      <c r="AB138" s="48">
        <v>35</v>
      </c>
      <c r="AC138" s="53">
        <f>WEEKNUM(Table13[[#This Row],[Date]],2)</f>
        <v>20</v>
      </c>
    </row>
    <row r="139" spans="1:29" x14ac:dyDescent="0.35">
      <c r="A139" s="12">
        <v>44333</v>
      </c>
      <c r="B139" s="13">
        <v>60</v>
      </c>
      <c r="R139" s="12">
        <v>44333</v>
      </c>
      <c r="S139" s="13">
        <v>60</v>
      </c>
      <c r="T139" s="13">
        <f>WEEKNUM(Table13[[#This Row],[Date]],2)</f>
        <v>21</v>
      </c>
      <c r="AA139" s="45">
        <v>44698</v>
      </c>
      <c r="AB139" s="46">
        <v>37</v>
      </c>
      <c r="AC139" s="52">
        <f>WEEKNUM(Table13[[#This Row],[Date]],2)</f>
        <v>21</v>
      </c>
    </row>
    <row r="140" spans="1:29" x14ac:dyDescent="0.35">
      <c r="A140" s="12">
        <v>44334</v>
      </c>
      <c r="B140" s="13">
        <v>61</v>
      </c>
      <c r="R140" s="12">
        <v>44334</v>
      </c>
      <c r="S140" s="13">
        <v>61</v>
      </c>
      <c r="T140" s="13">
        <f>WEEKNUM(Table13[[#This Row],[Date]],2)</f>
        <v>21</v>
      </c>
      <c r="AA140" s="47">
        <v>44699</v>
      </c>
      <c r="AB140" s="48">
        <v>39</v>
      </c>
      <c r="AC140" s="53">
        <f>WEEKNUM(Table13[[#This Row],[Date]],2)</f>
        <v>21</v>
      </c>
    </row>
    <row r="141" spans="1:29" x14ac:dyDescent="0.35">
      <c r="A141" s="12">
        <v>44335</v>
      </c>
      <c r="B141" s="13">
        <v>61</v>
      </c>
      <c r="R141" s="12">
        <v>44335</v>
      </c>
      <c r="S141" s="13">
        <v>61</v>
      </c>
      <c r="T141" s="13">
        <f>WEEKNUM(Table13[[#This Row],[Date]],2)</f>
        <v>21</v>
      </c>
      <c r="AA141" s="45">
        <v>44700</v>
      </c>
      <c r="AB141" s="46">
        <v>40</v>
      </c>
      <c r="AC141" s="52">
        <f>WEEKNUM(Table13[[#This Row],[Date]],2)</f>
        <v>21</v>
      </c>
    </row>
    <row r="142" spans="1:29" x14ac:dyDescent="0.35">
      <c r="A142" s="12">
        <v>44336</v>
      </c>
      <c r="B142" s="13">
        <v>63</v>
      </c>
      <c r="R142" s="12">
        <v>44336</v>
      </c>
      <c r="S142" s="13">
        <v>63</v>
      </c>
      <c r="T142" s="13">
        <f>WEEKNUM(Table13[[#This Row],[Date]],2)</f>
        <v>21</v>
      </c>
      <c r="AA142" s="47">
        <v>44701</v>
      </c>
      <c r="AB142" s="48">
        <v>39</v>
      </c>
      <c r="AC142" s="53">
        <f>WEEKNUM(Table13[[#This Row],[Date]],2)</f>
        <v>21</v>
      </c>
    </row>
    <row r="143" spans="1:29" x14ac:dyDescent="0.35">
      <c r="A143" s="12">
        <v>44337</v>
      </c>
      <c r="B143" s="13">
        <v>64</v>
      </c>
      <c r="R143" s="12">
        <v>44337</v>
      </c>
      <c r="S143" s="13">
        <v>64</v>
      </c>
      <c r="T143" s="13">
        <f>WEEKNUM(Table13[[#This Row],[Date]],2)</f>
        <v>21</v>
      </c>
      <c r="AA143" s="45">
        <v>44702</v>
      </c>
      <c r="AB143" s="46">
        <v>37</v>
      </c>
      <c r="AC143" s="52">
        <f>WEEKNUM(Table13[[#This Row],[Date]],2)</f>
        <v>21</v>
      </c>
    </row>
    <row r="144" spans="1:29" x14ac:dyDescent="0.35">
      <c r="A144" s="12">
        <v>44338</v>
      </c>
      <c r="B144" s="13">
        <v>65</v>
      </c>
      <c r="R144" s="12">
        <v>44338</v>
      </c>
      <c r="S144" s="13">
        <v>65</v>
      </c>
      <c r="T144" s="13">
        <f>WEEKNUM(Table13[[#This Row],[Date]],2)</f>
        <v>21</v>
      </c>
      <c r="AA144" s="47">
        <v>44703</v>
      </c>
      <c r="AB144" s="48">
        <v>35</v>
      </c>
      <c r="AC144" s="53">
        <f>WEEKNUM(Table13[[#This Row],[Date]],2)</f>
        <v>21</v>
      </c>
    </row>
    <row r="145" spans="1:29" x14ac:dyDescent="0.35">
      <c r="A145" s="12">
        <v>44339</v>
      </c>
      <c r="B145" s="13">
        <v>65</v>
      </c>
      <c r="R145" s="12">
        <v>44339</v>
      </c>
      <c r="S145" s="13">
        <v>65</v>
      </c>
      <c r="T145" s="13">
        <f>WEEKNUM(Table13[[#This Row],[Date]],2)</f>
        <v>21</v>
      </c>
      <c r="AA145" s="45">
        <v>44704</v>
      </c>
      <c r="AB145" s="46">
        <v>37</v>
      </c>
      <c r="AC145" s="52">
        <f>WEEKNUM(Table13[[#This Row],[Date]],2)</f>
        <v>21</v>
      </c>
    </row>
    <row r="146" spans="1:29" x14ac:dyDescent="0.35">
      <c r="A146" s="12">
        <v>44340</v>
      </c>
      <c r="B146" s="13">
        <v>65</v>
      </c>
      <c r="R146" s="12">
        <v>44340</v>
      </c>
      <c r="S146" s="13">
        <v>65</v>
      </c>
      <c r="T146" s="13">
        <f>WEEKNUM(Table13[[#This Row],[Date]],2)</f>
        <v>22</v>
      </c>
      <c r="AA146" s="47">
        <v>44705</v>
      </c>
      <c r="AB146" s="48">
        <v>38</v>
      </c>
      <c r="AC146" s="53">
        <f>WEEKNUM(Table13[[#This Row],[Date]],2)</f>
        <v>22</v>
      </c>
    </row>
    <row r="147" spans="1:29" x14ac:dyDescent="0.35">
      <c r="A147" s="12">
        <v>44341</v>
      </c>
      <c r="B147" s="13">
        <v>67</v>
      </c>
      <c r="R147" s="12">
        <v>44341</v>
      </c>
      <c r="S147" s="13">
        <v>67</v>
      </c>
      <c r="T147" s="13">
        <f>WEEKNUM(Table13[[#This Row],[Date]],2)</f>
        <v>22</v>
      </c>
      <c r="AA147" s="45">
        <v>44706</v>
      </c>
      <c r="AB147" s="46">
        <v>41</v>
      </c>
      <c r="AC147" s="52">
        <f>WEEKNUM(Table13[[#This Row],[Date]],2)</f>
        <v>22</v>
      </c>
    </row>
    <row r="148" spans="1:29" x14ac:dyDescent="0.35">
      <c r="A148" s="12">
        <v>44342</v>
      </c>
      <c r="B148" s="13">
        <v>68</v>
      </c>
      <c r="R148" s="12">
        <v>44342</v>
      </c>
      <c r="S148" s="13">
        <v>68</v>
      </c>
      <c r="T148" s="13">
        <f>WEEKNUM(Table13[[#This Row],[Date]],2)</f>
        <v>22</v>
      </c>
      <c r="AA148" s="47">
        <v>44707</v>
      </c>
      <c r="AB148" s="48">
        <v>44</v>
      </c>
      <c r="AC148" s="53">
        <f>WEEKNUM(Table13[[#This Row],[Date]],2)</f>
        <v>22</v>
      </c>
    </row>
    <row r="149" spans="1:29" x14ac:dyDescent="0.35">
      <c r="A149" s="12">
        <v>44343</v>
      </c>
      <c r="B149" s="13">
        <v>69</v>
      </c>
      <c r="R149" s="12">
        <v>44343</v>
      </c>
      <c r="S149" s="13">
        <v>69</v>
      </c>
      <c r="T149" s="13">
        <f>WEEKNUM(Table13[[#This Row],[Date]],2)</f>
        <v>22</v>
      </c>
      <c r="AA149" s="45">
        <v>44708</v>
      </c>
      <c r="AB149" s="46">
        <v>43</v>
      </c>
      <c r="AC149" s="52">
        <f>WEEKNUM(Table13[[#This Row],[Date]],2)</f>
        <v>22</v>
      </c>
    </row>
    <row r="150" spans="1:29" x14ac:dyDescent="0.35">
      <c r="A150" s="12">
        <v>44344</v>
      </c>
      <c r="B150" s="13">
        <v>69</v>
      </c>
      <c r="R150" s="12">
        <v>44344</v>
      </c>
      <c r="S150" s="13">
        <v>69</v>
      </c>
      <c r="T150" s="13">
        <f>WEEKNUM(Table13[[#This Row],[Date]],2)</f>
        <v>22</v>
      </c>
      <c r="AA150" s="47">
        <v>44709</v>
      </c>
      <c r="AB150" s="48">
        <v>43</v>
      </c>
      <c r="AC150" s="53">
        <f>WEEKNUM(Table13[[#This Row],[Date]],2)</f>
        <v>22</v>
      </c>
    </row>
    <row r="151" spans="1:29" x14ac:dyDescent="0.35">
      <c r="A151" s="12">
        <v>44345</v>
      </c>
      <c r="B151" s="13">
        <v>70</v>
      </c>
      <c r="R151" s="12">
        <v>44345</v>
      </c>
      <c r="S151" s="13">
        <v>70</v>
      </c>
      <c r="T151" s="13">
        <f>WEEKNUM(Table13[[#This Row],[Date]],2)</f>
        <v>22</v>
      </c>
      <c r="AA151" s="45">
        <v>44710</v>
      </c>
      <c r="AB151" s="46">
        <v>40</v>
      </c>
      <c r="AC151" s="52">
        <f>WEEKNUM(Table13[[#This Row],[Date]],2)</f>
        <v>22</v>
      </c>
    </row>
    <row r="152" spans="1:29" x14ac:dyDescent="0.35">
      <c r="A152" s="12">
        <v>44346</v>
      </c>
      <c r="B152" s="13">
        <v>71</v>
      </c>
      <c r="R152" s="12">
        <v>44346</v>
      </c>
      <c r="S152" s="13">
        <v>71</v>
      </c>
      <c r="T152" s="13">
        <f>WEEKNUM(Table13[[#This Row],[Date]],2)</f>
        <v>22</v>
      </c>
      <c r="AA152" s="47">
        <v>44711</v>
      </c>
      <c r="AB152" s="48">
        <v>44</v>
      </c>
      <c r="AC152" s="53">
        <f>WEEKNUM(Table13[[#This Row],[Date]],2)</f>
        <v>22</v>
      </c>
    </row>
    <row r="153" spans="1:29" x14ac:dyDescent="0.35">
      <c r="A153" s="12">
        <v>44347</v>
      </c>
      <c r="B153" s="13">
        <v>72</v>
      </c>
      <c r="R153" s="12">
        <v>44347</v>
      </c>
      <c r="S153" s="13">
        <v>72</v>
      </c>
      <c r="T153" s="13">
        <f>WEEKNUM(Table13[[#This Row],[Date]],2)</f>
        <v>23</v>
      </c>
      <c r="AA153" s="45">
        <v>44712</v>
      </c>
      <c r="AB153" s="46">
        <v>45</v>
      </c>
      <c r="AC153" s="52">
        <f>WEEKNUM(Table13[[#This Row],[Date]],2)</f>
        <v>23</v>
      </c>
    </row>
    <row r="154" spans="1:29" x14ac:dyDescent="0.35">
      <c r="A154" s="12">
        <v>44348</v>
      </c>
      <c r="B154" s="13">
        <v>72</v>
      </c>
      <c r="R154" s="12">
        <v>44348</v>
      </c>
      <c r="S154" s="13">
        <v>72</v>
      </c>
      <c r="T154" s="13">
        <f>WEEKNUM(Table13[[#This Row],[Date]],2)</f>
        <v>23</v>
      </c>
      <c r="AA154" s="47">
        <v>44713</v>
      </c>
      <c r="AB154" s="48">
        <v>46</v>
      </c>
      <c r="AC154" s="53">
        <f>WEEKNUM(Table13[[#This Row],[Date]],2)</f>
        <v>23</v>
      </c>
    </row>
    <row r="155" spans="1:29" x14ac:dyDescent="0.35">
      <c r="A155" s="12">
        <v>44349</v>
      </c>
      <c r="B155" s="13">
        <v>73</v>
      </c>
      <c r="R155" s="12">
        <v>44349</v>
      </c>
      <c r="S155" s="13">
        <v>73</v>
      </c>
      <c r="T155" s="13">
        <f>WEEKNUM(Table13[[#This Row],[Date]],2)</f>
        <v>23</v>
      </c>
      <c r="AA155" s="45">
        <v>44714</v>
      </c>
      <c r="AB155" s="46">
        <v>44</v>
      </c>
      <c r="AC155" s="52">
        <f>WEEKNUM(Table13[[#This Row],[Date]],2)</f>
        <v>23</v>
      </c>
    </row>
    <row r="156" spans="1:29" x14ac:dyDescent="0.35">
      <c r="A156" s="12">
        <v>44350</v>
      </c>
      <c r="B156" s="13">
        <v>73</v>
      </c>
      <c r="R156" s="12">
        <v>44350</v>
      </c>
      <c r="S156" s="13">
        <v>73</v>
      </c>
      <c r="T156" s="13">
        <f>WEEKNUM(Table13[[#This Row],[Date]],2)</f>
        <v>23</v>
      </c>
      <c r="AA156" s="47">
        <v>44715</v>
      </c>
      <c r="AB156" s="48">
        <v>44</v>
      </c>
      <c r="AC156" s="53">
        <f>WEEKNUM(Table13[[#This Row],[Date]],2)</f>
        <v>23</v>
      </c>
    </row>
    <row r="157" spans="1:29" x14ac:dyDescent="0.35">
      <c r="A157" s="12">
        <v>44351</v>
      </c>
      <c r="B157" s="13">
        <v>74</v>
      </c>
      <c r="R157" s="12">
        <v>44351</v>
      </c>
      <c r="S157" s="13">
        <v>74</v>
      </c>
      <c r="T157" s="13">
        <f>WEEKNUM(Table13[[#This Row],[Date]],2)</f>
        <v>23</v>
      </c>
      <c r="AA157" s="45">
        <v>44716</v>
      </c>
      <c r="AB157" s="46">
        <v>46</v>
      </c>
      <c r="AC157" s="52">
        <f>WEEKNUM(Table13[[#This Row],[Date]],2)</f>
        <v>23</v>
      </c>
    </row>
    <row r="158" spans="1:29" x14ac:dyDescent="0.35">
      <c r="A158" s="12">
        <v>44352</v>
      </c>
      <c r="B158" s="13">
        <v>74</v>
      </c>
      <c r="R158" s="12">
        <v>44352</v>
      </c>
      <c r="S158" s="13">
        <v>74</v>
      </c>
      <c r="T158" s="13">
        <f>WEEKNUM(Table13[[#This Row],[Date]],2)</f>
        <v>23</v>
      </c>
      <c r="AA158" s="47">
        <v>44717</v>
      </c>
      <c r="AB158" s="48">
        <v>47</v>
      </c>
      <c r="AC158" s="53">
        <f>WEEKNUM(Table13[[#This Row],[Date]],2)</f>
        <v>23</v>
      </c>
    </row>
    <row r="159" spans="1:29" x14ac:dyDescent="0.35">
      <c r="A159" s="12">
        <v>44353</v>
      </c>
      <c r="B159" s="13">
        <v>74</v>
      </c>
      <c r="R159" s="12">
        <v>44353</v>
      </c>
      <c r="S159" s="13">
        <v>74</v>
      </c>
      <c r="T159" s="13">
        <f>WEEKNUM(Table13[[#This Row],[Date]],2)</f>
        <v>23</v>
      </c>
      <c r="AA159" s="45">
        <v>44718</v>
      </c>
      <c r="AB159" s="46">
        <v>48</v>
      </c>
      <c r="AC159" s="52">
        <f>WEEKNUM(Table13[[#This Row],[Date]],2)</f>
        <v>23</v>
      </c>
    </row>
    <row r="160" spans="1:29" x14ac:dyDescent="0.35">
      <c r="A160" s="12">
        <v>44354</v>
      </c>
      <c r="B160" s="13">
        <v>74</v>
      </c>
      <c r="R160" s="12">
        <v>44354</v>
      </c>
      <c r="S160" s="13">
        <v>74</v>
      </c>
      <c r="T160" s="13">
        <f>WEEKNUM(Table13[[#This Row],[Date]],2)</f>
        <v>24</v>
      </c>
      <c r="AA160" s="47">
        <v>44719</v>
      </c>
      <c r="AB160" s="48">
        <v>48</v>
      </c>
      <c r="AC160" s="53">
        <f>WEEKNUM(Table13[[#This Row],[Date]],2)</f>
        <v>24</v>
      </c>
    </row>
    <row r="161" spans="1:29" x14ac:dyDescent="0.35">
      <c r="A161" s="12">
        <v>44355</v>
      </c>
      <c r="B161" s="13">
        <v>75</v>
      </c>
      <c r="R161" s="12">
        <v>44355</v>
      </c>
      <c r="S161" s="13">
        <v>75</v>
      </c>
      <c r="T161" s="13">
        <f>WEEKNUM(Table13[[#This Row],[Date]],2)</f>
        <v>24</v>
      </c>
      <c r="AA161" s="45">
        <v>44720</v>
      </c>
      <c r="AB161" s="46">
        <v>49</v>
      </c>
      <c r="AC161" s="52">
        <f>WEEKNUM(Table13[[#This Row],[Date]],2)</f>
        <v>24</v>
      </c>
    </row>
    <row r="162" spans="1:29" x14ac:dyDescent="0.35">
      <c r="A162" s="12">
        <v>44356</v>
      </c>
      <c r="B162" s="13">
        <v>75</v>
      </c>
      <c r="R162" s="12">
        <v>44356</v>
      </c>
      <c r="S162" s="13">
        <v>75</v>
      </c>
      <c r="T162" s="13">
        <f>WEEKNUM(Table13[[#This Row],[Date]],2)</f>
        <v>24</v>
      </c>
      <c r="AA162" s="47">
        <v>44721</v>
      </c>
      <c r="AB162" s="48">
        <v>48</v>
      </c>
      <c r="AC162" s="53">
        <f>WEEKNUM(Table13[[#This Row],[Date]],2)</f>
        <v>24</v>
      </c>
    </row>
    <row r="163" spans="1:29" x14ac:dyDescent="0.35">
      <c r="A163" s="12">
        <v>44357</v>
      </c>
      <c r="B163" s="13">
        <v>75</v>
      </c>
      <c r="R163" s="12">
        <v>44357</v>
      </c>
      <c r="S163" s="13">
        <v>75</v>
      </c>
      <c r="T163" s="13">
        <f>WEEKNUM(Table13[[#This Row],[Date]],2)</f>
        <v>24</v>
      </c>
      <c r="AA163" s="45">
        <v>44722</v>
      </c>
      <c r="AB163" s="46">
        <v>48</v>
      </c>
      <c r="AC163" s="52">
        <f>WEEKNUM(Table13[[#This Row],[Date]],2)</f>
        <v>24</v>
      </c>
    </row>
    <row r="164" spans="1:29" x14ac:dyDescent="0.35">
      <c r="A164" s="12">
        <v>44358</v>
      </c>
      <c r="B164" s="13">
        <v>76</v>
      </c>
      <c r="R164" s="12">
        <v>44358</v>
      </c>
      <c r="S164" s="13">
        <v>76</v>
      </c>
      <c r="T164" s="13">
        <f>WEEKNUM(Table13[[#This Row],[Date]],2)</f>
        <v>24</v>
      </c>
      <c r="AA164" s="47">
        <v>44723</v>
      </c>
      <c r="AB164" s="48">
        <v>49</v>
      </c>
      <c r="AC164" s="53">
        <f>WEEKNUM(Table13[[#This Row],[Date]],2)</f>
        <v>24</v>
      </c>
    </row>
    <row r="165" spans="1:29" x14ac:dyDescent="0.35">
      <c r="A165" s="12">
        <v>44359</v>
      </c>
      <c r="B165" s="13">
        <v>77</v>
      </c>
      <c r="R165" s="12">
        <v>44359</v>
      </c>
      <c r="S165" s="13">
        <v>77</v>
      </c>
      <c r="T165" s="13">
        <f>WEEKNUM(Table13[[#This Row],[Date]],2)</f>
        <v>24</v>
      </c>
      <c r="AA165" s="45">
        <v>44724</v>
      </c>
      <c r="AB165" s="46">
        <v>49</v>
      </c>
      <c r="AC165" s="52">
        <f>WEEKNUM(Table13[[#This Row],[Date]],2)</f>
        <v>24</v>
      </c>
    </row>
    <row r="166" spans="1:29" x14ac:dyDescent="0.35">
      <c r="A166" s="12">
        <v>44360</v>
      </c>
      <c r="B166" s="13">
        <v>77</v>
      </c>
      <c r="R166" s="12">
        <v>44360</v>
      </c>
      <c r="S166" s="13">
        <v>77</v>
      </c>
      <c r="T166" s="13">
        <f>WEEKNUM(Table13[[#This Row],[Date]],2)</f>
        <v>24</v>
      </c>
      <c r="AA166" s="47">
        <v>44725</v>
      </c>
      <c r="AB166" s="48">
        <v>46</v>
      </c>
      <c r="AC166" s="53">
        <f>WEEKNUM(Table13[[#This Row],[Date]],2)</f>
        <v>24</v>
      </c>
    </row>
    <row r="167" spans="1:29" x14ac:dyDescent="0.35">
      <c r="A167" s="12">
        <v>44361</v>
      </c>
      <c r="B167" s="13">
        <v>77</v>
      </c>
      <c r="R167" s="12">
        <v>44361</v>
      </c>
      <c r="S167" s="13">
        <v>77</v>
      </c>
      <c r="T167" s="13">
        <f>WEEKNUM(Table13[[#This Row],[Date]],2)</f>
        <v>25</v>
      </c>
      <c r="AA167" s="45">
        <v>44726</v>
      </c>
      <c r="AB167" s="46">
        <v>45</v>
      </c>
      <c r="AC167" s="52">
        <f>WEEKNUM(Table13[[#This Row],[Date]],2)</f>
        <v>25</v>
      </c>
    </row>
    <row r="168" spans="1:29" x14ac:dyDescent="0.35">
      <c r="A168" s="12">
        <v>44362</v>
      </c>
      <c r="B168" s="13">
        <v>77</v>
      </c>
      <c r="R168" s="12">
        <v>44362</v>
      </c>
      <c r="S168" s="13">
        <v>77</v>
      </c>
      <c r="T168" s="13">
        <f>WEEKNUM(Table13[[#This Row],[Date]],2)</f>
        <v>25</v>
      </c>
      <c r="AA168" s="47">
        <v>44727</v>
      </c>
      <c r="AB168" s="48">
        <v>45</v>
      </c>
      <c r="AC168" s="53">
        <f>WEEKNUM(Table13[[#This Row],[Date]],2)</f>
        <v>25</v>
      </c>
    </row>
    <row r="169" spans="1:29" x14ac:dyDescent="0.35">
      <c r="A169" s="12">
        <v>44363</v>
      </c>
      <c r="B169" s="13">
        <v>78</v>
      </c>
      <c r="R169" s="12">
        <v>44363</v>
      </c>
      <c r="S169" s="13">
        <v>78</v>
      </c>
      <c r="T169" s="13">
        <f>WEEKNUM(Table13[[#This Row],[Date]],2)</f>
        <v>25</v>
      </c>
      <c r="AA169" s="45">
        <v>44728</v>
      </c>
      <c r="AB169" s="46">
        <v>48</v>
      </c>
      <c r="AC169" s="52">
        <f>WEEKNUM(Table13[[#This Row],[Date]],2)</f>
        <v>25</v>
      </c>
    </row>
    <row r="170" spans="1:29" x14ac:dyDescent="0.35">
      <c r="A170" s="12">
        <v>44364</v>
      </c>
      <c r="B170" s="13">
        <v>78</v>
      </c>
      <c r="R170" s="12">
        <v>44364</v>
      </c>
      <c r="S170" s="13">
        <v>78</v>
      </c>
      <c r="T170" s="13">
        <f>WEEKNUM(Table13[[#This Row],[Date]],2)</f>
        <v>25</v>
      </c>
      <c r="AA170" s="47">
        <v>44729</v>
      </c>
      <c r="AB170" s="48">
        <v>48</v>
      </c>
      <c r="AC170" s="53">
        <f>WEEKNUM(Table13[[#This Row],[Date]],2)</f>
        <v>25</v>
      </c>
    </row>
    <row r="171" spans="1:29" x14ac:dyDescent="0.35">
      <c r="A171" s="12">
        <v>44365</v>
      </c>
      <c r="B171" s="13">
        <v>78</v>
      </c>
      <c r="R171" s="12">
        <v>44365</v>
      </c>
      <c r="S171" s="13">
        <v>78</v>
      </c>
      <c r="T171" s="13">
        <f>WEEKNUM(Table13[[#This Row],[Date]],2)</f>
        <v>25</v>
      </c>
      <c r="AA171" s="45">
        <v>44730</v>
      </c>
      <c r="AB171" s="46">
        <v>48</v>
      </c>
      <c r="AC171" s="52">
        <f>WEEKNUM(Table13[[#This Row],[Date]],2)</f>
        <v>25</v>
      </c>
    </row>
    <row r="172" spans="1:29" x14ac:dyDescent="0.35">
      <c r="A172" s="12">
        <v>44366</v>
      </c>
      <c r="B172" s="13">
        <v>79</v>
      </c>
      <c r="R172" s="12">
        <v>44366</v>
      </c>
      <c r="S172" s="13">
        <v>79</v>
      </c>
      <c r="T172" s="13">
        <f>WEEKNUM(Table13[[#This Row],[Date]],2)</f>
        <v>25</v>
      </c>
      <c r="AA172" s="47">
        <v>44731</v>
      </c>
      <c r="AB172" s="48">
        <v>49</v>
      </c>
      <c r="AC172" s="53">
        <f>WEEKNUM(Table13[[#This Row],[Date]],2)</f>
        <v>25</v>
      </c>
    </row>
    <row r="173" spans="1:29" x14ac:dyDescent="0.35">
      <c r="A173" s="12">
        <v>44367</v>
      </c>
      <c r="B173" s="13">
        <v>79</v>
      </c>
      <c r="R173" s="12">
        <v>44367</v>
      </c>
      <c r="S173" s="13">
        <v>79</v>
      </c>
      <c r="T173" s="13">
        <f>WEEKNUM(Table13[[#This Row],[Date]],2)</f>
        <v>25</v>
      </c>
      <c r="AA173" s="45">
        <v>44732</v>
      </c>
      <c r="AB173" s="46">
        <v>47</v>
      </c>
      <c r="AC173" s="52">
        <f>WEEKNUM(Table13[[#This Row],[Date]],2)</f>
        <v>25</v>
      </c>
    </row>
    <row r="174" spans="1:29" x14ac:dyDescent="0.35">
      <c r="A174" s="12">
        <v>44368</v>
      </c>
      <c r="B174" s="13">
        <v>79</v>
      </c>
      <c r="R174" s="12">
        <v>44368</v>
      </c>
      <c r="S174" s="13">
        <v>79</v>
      </c>
      <c r="T174" s="13">
        <f>WEEKNUM(Table13[[#This Row],[Date]],2)</f>
        <v>26</v>
      </c>
      <c r="AA174" s="47">
        <v>44733</v>
      </c>
      <c r="AB174" s="48">
        <v>47</v>
      </c>
      <c r="AC174" s="53">
        <f>WEEKNUM(Table13[[#This Row],[Date]],2)</f>
        <v>26</v>
      </c>
    </row>
    <row r="175" spans="1:29" x14ac:dyDescent="0.35">
      <c r="A175" s="12">
        <v>44369</v>
      </c>
      <c r="B175" s="13">
        <v>79</v>
      </c>
      <c r="R175" s="12">
        <v>44369</v>
      </c>
      <c r="S175" s="13">
        <v>79</v>
      </c>
      <c r="T175" s="13">
        <f>WEEKNUM(Table13[[#This Row],[Date]],2)</f>
        <v>26</v>
      </c>
      <c r="AA175" s="45">
        <v>44734</v>
      </c>
      <c r="AB175" s="46">
        <v>46</v>
      </c>
      <c r="AC175" s="52">
        <f>WEEKNUM(Table13[[#This Row],[Date]],2)</f>
        <v>26</v>
      </c>
    </row>
    <row r="176" spans="1:29" x14ac:dyDescent="0.35">
      <c r="A176" s="12">
        <v>44370</v>
      </c>
      <c r="B176" s="13">
        <v>79</v>
      </c>
      <c r="R176" s="12">
        <v>44370</v>
      </c>
      <c r="S176" s="13">
        <v>79</v>
      </c>
      <c r="T176" s="13">
        <f>WEEKNUM(Table13[[#This Row],[Date]],2)</f>
        <v>26</v>
      </c>
      <c r="AA176" s="47">
        <v>44735</v>
      </c>
      <c r="AB176" s="48">
        <v>46</v>
      </c>
      <c r="AC176" s="53">
        <f>WEEKNUM(Table13[[#This Row],[Date]],2)</f>
        <v>26</v>
      </c>
    </row>
    <row r="177" spans="1:29" x14ac:dyDescent="0.35">
      <c r="A177" s="12">
        <v>44371</v>
      </c>
      <c r="B177" s="13">
        <v>78</v>
      </c>
      <c r="R177" s="12">
        <v>44371</v>
      </c>
      <c r="S177" s="13">
        <v>78</v>
      </c>
      <c r="T177" s="13">
        <f>WEEKNUM(Table13[[#This Row],[Date]],2)</f>
        <v>26</v>
      </c>
      <c r="AA177" s="45">
        <v>44736</v>
      </c>
      <c r="AB177" s="46">
        <v>47</v>
      </c>
      <c r="AC177" s="52">
        <f>WEEKNUM(Table13[[#This Row],[Date]],2)</f>
        <v>26</v>
      </c>
    </row>
    <row r="178" spans="1:29" x14ac:dyDescent="0.35">
      <c r="A178" s="12">
        <v>44372</v>
      </c>
      <c r="B178" s="13">
        <v>79</v>
      </c>
      <c r="R178" s="12">
        <v>44372</v>
      </c>
      <c r="S178" s="13">
        <v>79</v>
      </c>
      <c r="T178" s="13">
        <f>WEEKNUM(Table13[[#This Row],[Date]],2)</f>
        <v>26</v>
      </c>
      <c r="AA178" s="47">
        <v>44737</v>
      </c>
      <c r="AB178" s="48">
        <v>47</v>
      </c>
      <c r="AC178" s="53">
        <f>WEEKNUM(Table13[[#This Row],[Date]],2)</f>
        <v>26</v>
      </c>
    </row>
    <row r="179" spans="1:29" x14ac:dyDescent="0.35">
      <c r="A179" s="12">
        <v>44373</v>
      </c>
      <c r="B179" s="13">
        <v>78</v>
      </c>
      <c r="R179" s="12">
        <v>44373</v>
      </c>
      <c r="S179" s="13">
        <v>78</v>
      </c>
      <c r="T179" s="13">
        <f>WEEKNUM(Table13[[#This Row],[Date]],2)</f>
        <v>26</v>
      </c>
      <c r="AA179" s="45">
        <v>44738</v>
      </c>
      <c r="AB179" s="46">
        <v>49</v>
      </c>
      <c r="AC179" s="52">
        <f>WEEKNUM(Table13[[#This Row],[Date]],2)</f>
        <v>26</v>
      </c>
    </row>
    <row r="180" spans="1:29" x14ac:dyDescent="0.35">
      <c r="A180" s="12">
        <v>44374</v>
      </c>
      <c r="B180" s="13">
        <v>79</v>
      </c>
      <c r="R180" s="12">
        <v>44374</v>
      </c>
      <c r="S180" s="13">
        <v>79</v>
      </c>
      <c r="T180" s="13">
        <f>WEEKNUM(Table13[[#This Row],[Date]],2)</f>
        <v>26</v>
      </c>
      <c r="AA180" s="47">
        <v>44739</v>
      </c>
      <c r="AB180" s="48">
        <v>46</v>
      </c>
      <c r="AC180" s="53">
        <f>WEEKNUM(Table13[[#This Row],[Date]],2)</f>
        <v>26</v>
      </c>
    </row>
    <row r="181" spans="1:29" x14ac:dyDescent="0.35">
      <c r="A181" s="12">
        <v>44375</v>
      </c>
      <c r="B181" s="13">
        <v>79</v>
      </c>
      <c r="R181" s="12">
        <v>44375</v>
      </c>
      <c r="S181" s="13">
        <v>79</v>
      </c>
      <c r="T181" s="13">
        <f>WEEKNUM(Table13[[#This Row],[Date]],2)</f>
        <v>27</v>
      </c>
      <c r="AA181" s="45">
        <v>44740</v>
      </c>
      <c r="AB181" s="46">
        <v>45</v>
      </c>
      <c r="AC181" s="52">
        <f>WEEKNUM(Table13[[#This Row],[Date]],2)</f>
        <v>27</v>
      </c>
    </row>
    <row r="182" spans="1:29" x14ac:dyDescent="0.35">
      <c r="A182" s="12">
        <v>44376</v>
      </c>
      <c r="B182" s="13">
        <v>78</v>
      </c>
      <c r="R182" s="12">
        <v>44376</v>
      </c>
      <c r="S182" s="13">
        <v>78</v>
      </c>
      <c r="T182" s="13">
        <f>WEEKNUM(Table13[[#This Row],[Date]],2)</f>
        <v>27</v>
      </c>
      <c r="AA182" s="47">
        <v>44741</v>
      </c>
      <c r="AB182" s="48">
        <v>47</v>
      </c>
      <c r="AC182" s="53">
        <f>WEEKNUM(Table13[[#This Row],[Date]],2)</f>
        <v>27</v>
      </c>
    </row>
    <row r="183" spans="1:29" x14ac:dyDescent="0.35">
      <c r="A183" s="12">
        <v>44377</v>
      </c>
      <c r="B183" s="13">
        <v>78</v>
      </c>
      <c r="R183" s="12">
        <v>44377</v>
      </c>
      <c r="S183" s="13">
        <v>78</v>
      </c>
      <c r="T183" s="13">
        <f>WEEKNUM(Table13[[#This Row],[Date]],2)</f>
        <v>27</v>
      </c>
      <c r="AA183" s="45">
        <v>44742</v>
      </c>
      <c r="AB183" s="46">
        <v>48</v>
      </c>
      <c r="AC183" s="52">
        <f>WEEKNUM(Table13[[#This Row],[Date]],2)</f>
        <v>27</v>
      </c>
    </row>
    <row r="184" spans="1:29" x14ac:dyDescent="0.35">
      <c r="A184" s="12">
        <v>44378</v>
      </c>
      <c r="B184" s="13">
        <v>77</v>
      </c>
      <c r="R184" s="12">
        <v>44378</v>
      </c>
      <c r="S184" s="13">
        <v>77</v>
      </c>
      <c r="T184" s="13">
        <f>WEEKNUM(Table13[[#This Row],[Date]],2)</f>
        <v>27</v>
      </c>
      <c r="AA184" s="47">
        <v>44743</v>
      </c>
      <c r="AB184" s="48">
        <v>48</v>
      </c>
      <c r="AC184" s="53">
        <f>WEEKNUM(Table13[[#This Row],[Date]],2)</f>
        <v>27</v>
      </c>
    </row>
    <row r="185" spans="1:29" x14ac:dyDescent="0.35">
      <c r="A185" s="12">
        <v>44379</v>
      </c>
      <c r="B185" s="13">
        <v>77</v>
      </c>
      <c r="R185" s="12">
        <v>44379</v>
      </c>
      <c r="S185" s="13">
        <v>77</v>
      </c>
      <c r="T185" s="13">
        <f>WEEKNUM(Table13[[#This Row],[Date]],2)</f>
        <v>27</v>
      </c>
      <c r="AA185" s="45">
        <v>44744</v>
      </c>
      <c r="AB185" s="46">
        <v>45</v>
      </c>
      <c r="AC185" s="52">
        <f>WEEKNUM(Table13[[#This Row],[Date]],2)</f>
        <v>27</v>
      </c>
    </row>
    <row r="186" spans="1:29" x14ac:dyDescent="0.35">
      <c r="A186" s="12">
        <v>44380</v>
      </c>
      <c r="B186" s="13">
        <v>77</v>
      </c>
      <c r="R186" s="12">
        <v>44380</v>
      </c>
      <c r="S186" s="13">
        <v>77</v>
      </c>
      <c r="T186" s="13">
        <f>WEEKNUM(Table13[[#This Row],[Date]],2)</f>
        <v>27</v>
      </c>
      <c r="AA186" s="47">
        <v>44745</v>
      </c>
      <c r="AB186" s="48">
        <v>43</v>
      </c>
      <c r="AC186" s="53">
        <f>WEEKNUM(Table13[[#This Row],[Date]],2)</f>
        <v>27</v>
      </c>
    </row>
    <row r="187" spans="1:29" x14ac:dyDescent="0.35">
      <c r="A187" s="12">
        <v>44381</v>
      </c>
      <c r="B187" s="13">
        <v>76</v>
      </c>
      <c r="R187" s="12">
        <v>44381</v>
      </c>
      <c r="S187" s="13">
        <v>76</v>
      </c>
      <c r="T187" s="13">
        <f>WEEKNUM(Table13[[#This Row],[Date]],2)</f>
        <v>27</v>
      </c>
      <c r="AA187" s="45">
        <v>44746</v>
      </c>
      <c r="AB187" s="46">
        <v>44</v>
      </c>
      <c r="AC187" s="52">
        <f>WEEKNUM(Table13[[#This Row],[Date]],2)</f>
        <v>27</v>
      </c>
    </row>
    <row r="188" spans="1:29" x14ac:dyDescent="0.35">
      <c r="A188" s="12">
        <v>44382</v>
      </c>
      <c r="B188" s="13">
        <v>75</v>
      </c>
      <c r="R188" s="12">
        <v>44382</v>
      </c>
      <c r="S188" s="13">
        <v>75</v>
      </c>
      <c r="T188" s="13">
        <f>WEEKNUM(Table13[[#This Row],[Date]],2)</f>
        <v>28</v>
      </c>
      <c r="AA188" s="47">
        <v>44747</v>
      </c>
      <c r="AB188" s="48">
        <v>45</v>
      </c>
      <c r="AC188" s="53">
        <f>WEEKNUM(Table13[[#This Row],[Date]],2)</f>
        <v>28</v>
      </c>
    </row>
    <row r="189" spans="1:29" x14ac:dyDescent="0.35">
      <c r="A189" s="12">
        <v>44383</v>
      </c>
      <c r="B189" s="13">
        <v>76</v>
      </c>
      <c r="R189" s="12">
        <v>44383</v>
      </c>
      <c r="S189" s="13">
        <v>76</v>
      </c>
      <c r="T189" s="13">
        <f>WEEKNUM(Table13[[#This Row],[Date]],2)</f>
        <v>28</v>
      </c>
      <c r="AA189" s="45">
        <v>44748</v>
      </c>
      <c r="AB189" s="46">
        <v>47</v>
      </c>
      <c r="AC189" s="52">
        <f>WEEKNUM(Table13[[#This Row],[Date]],2)</f>
        <v>28</v>
      </c>
    </row>
    <row r="190" spans="1:29" x14ac:dyDescent="0.35">
      <c r="A190" s="12">
        <v>44384</v>
      </c>
      <c r="B190" s="13">
        <v>75</v>
      </c>
      <c r="R190" s="12">
        <v>44384</v>
      </c>
      <c r="S190" s="13">
        <v>75</v>
      </c>
      <c r="T190" s="13">
        <f>WEEKNUM(Table13[[#This Row],[Date]],2)</f>
        <v>28</v>
      </c>
      <c r="AA190" s="47">
        <v>44749</v>
      </c>
      <c r="AB190" s="48">
        <v>45</v>
      </c>
      <c r="AC190" s="53">
        <f>WEEKNUM(Table13[[#This Row],[Date]],2)</f>
        <v>28</v>
      </c>
    </row>
    <row r="191" spans="1:29" x14ac:dyDescent="0.35">
      <c r="A191" s="12">
        <v>44385</v>
      </c>
      <c r="B191" s="13">
        <v>74</v>
      </c>
      <c r="R191" s="12">
        <v>44385</v>
      </c>
      <c r="S191" s="13">
        <v>74</v>
      </c>
      <c r="T191" s="13">
        <f>WEEKNUM(Table13[[#This Row],[Date]],2)</f>
        <v>28</v>
      </c>
      <c r="AA191" s="45">
        <v>44750</v>
      </c>
      <c r="AB191" s="46">
        <v>46</v>
      </c>
      <c r="AC191" s="52">
        <f>WEEKNUM(Table13[[#This Row],[Date]],2)</f>
        <v>28</v>
      </c>
    </row>
    <row r="192" spans="1:29" x14ac:dyDescent="0.35">
      <c r="A192" s="12">
        <v>44386</v>
      </c>
      <c r="B192" s="13">
        <v>74</v>
      </c>
      <c r="R192" s="12">
        <v>44386</v>
      </c>
      <c r="S192" s="13">
        <v>74</v>
      </c>
      <c r="T192" s="13">
        <f>WEEKNUM(Table13[[#This Row],[Date]],2)</f>
        <v>28</v>
      </c>
      <c r="AA192" s="47">
        <v>44751</v>
      </c>
      <c r="AB192" s="48">
        <v>46</v>
      </c>
      <c r="AC192" s="53">
        <f>WEEKNUM(Table13[[#This Row],[Date]],2)</f>
        <v>28</v>
      </c>
    </row>
    <row r="193" spans="1:29" x14ac:dyDescent="0.35">
      <c r="A193" s="12">
        <v>44387</v>
      </c>
      <c r="B193" s="13">
        <v>74</v>
      </c>
      <c r="R193" s="12">
        <v>44387</v>
      </c>
      <c r="S193" s="13">
        <v>74</v>
      </c>
      <c r="T193" s="13">
        <f>WEEKNUM(Table13[[#This Row],[Date]],2)</f>
        <v>28</v>
      </c>
      <c r="AA193" s="45">
        <v>44752</v>
      </c>
      <c r="AB193" s="46">
        <v>46</v>
      </c>
      <c r="AC193" s="52">
        <f>WEEKNUM(Table13[[#This Row],[Date]],2)</f>
        <v>28</v>
      </c>
    </row>
    <row r="194" spans="1:29" x14ac:dyDescent="0.35">
      <c r="A194" s="12">
        <v>44388</v>
      </c>
      <c r="B194" s="13">
        <v>73</v>
      </c>
      <c r="R194" s="12">
        <v>44388</v>
      </c>
      <c r="S194" s="13">
        <v>73</v>
      </c>
      <c r="T194" s="13">
        <f>WEEKNUM(Table13[[#This Row],[Date]],2)</f>
        <v>28</v>
      </c>
      <c r="AA194" s="47">
        <v>44753</v>
      </c>
      <c r="AB194" s="48">
        <v>44</v>
      </c>
      <c r="AC194" s="53">
        <f>WEEKNUM(Table13[[#This Row],[Date]],2)</f>
        <v>28</v>
      </c>
    </row>
    <row r="195" spans="1:29" x14ac:dyDescent="0.35">
      <c r="A195" s="12">
        <v>44389</v>
      </c>
      <c r="B195" s="13">
        <v>72</v>
      </c>
      <c r="R195" s="12">
        <v>44389</v>
      </c>
      <c r="S195" s="13">
        <v>72</v>
      </c>
      <c r="T195" s="13">
        <f>WEEKNUM(Table13[[#This Row],[Date]],2)</f>
        <v>29</v>
      </c>
      <c r="AA195" s="45">
        <v>44754</v>
      </c>
      <c r="AB195" s="46">
        <v>45</v>
      </c>
      <c r="AC195" s="52">
        <f>WEEKNUM(Table13[[#This Row],[Date]],2)</f>
        <v>29</v>
      </c>
    </row>
    <row r="196" spans="1:29" x14ac:dyDescent="0.35">
      <c r="A196" s="12">
        <v>44390</v>
      </c>
      <c r="B196" s="13">
        <v>71</v>
      </c>
      <c r="R196" s="12">
        <v>44390</v>
      </c>
      <c r="S196" s="13">
        <v>71</v>
      </c>
      <c r="T196" s="13">
        <f>WEEKNUM(Table13[[#This Row],[Date]],2)</f>
        <v>29</v>
      </c>
      <c r="AA196" s="47">
        <v>44755</v>
      </c>
      <c r="AB196" s="48">
        <v>43</v>
      </c>
      <c r="AC196" s="53">
        <f>WEEKNUM(Table13[[#This Row],[Date]],2)</f>
        <v>29</v>
      </c>
    </row>
    <row r="197" spans="1:29" x14ac:dyDescent="0.35">
      <c r="A197" s="12">
        <v>44391</v>
      </c>
      <c r="B197" s="13">
        <v>71</v>
      </c>
      <c r="R197" s="12">
        <v>44391</v>
      </c>
      <c r="S197" s="13">
        <v>71</v>
      </c>
      <c r="T197" s="13">
        <f>WEEKNUM(Table13[[#This Row],[Date]],2)</f>
        <v>29</v>
      </c>
      <c r="AA197" s="45">
        <v>44756</v>
      </c>
      <c r="AB197" s="46">
        <v>44</v>
      </c>
      <c r="AC197" s="52">
        <f>WEEKNUM(Table13[[#This Row],[Date]],2)</f>
        <v>29</v>
      </c>
    </row>
    <row r="198" spans="1:29" x14ac:dyDescent="0.35">
      <c r="A198" s="12">
        <v>44392</v>
      </c>
      <c r="B198" s="13">
        <v>71</v>
      </c>
      <c r="R198" s="12">
        <v>44392</v>
      </c>
      <c r="S198" s="13">
        <v>71</v>
      </c>
      <c r="T198" s="13">
        <f>WEEKNUM(Table13[[#This Row],[Date]],2)</f>
        <v>29</v>
      </c>
      <c r="AA198" s="47">
        <v>44757</v>
      </c>
      <c r="AB198" s="48">
        <v>44</v>
      </c>
      <c r="AC198" s="53">
        <f>WEEKNUM(Table13[[#This Row],[Date]],2)</f>
        <v>29</v>
      </c>
    </row>
    <row r="199" spans="1:29" x14ac:dyDescent="0.35">
      <c r="A199" s="12">
        <v>44393</v>
      </c>
      <c r="B199" s="13">
        <v>70</v>
      </c>
      <c r="R199" s="12">
        <v>44393</v>
      </c>
      <c r="S199" s="13">
        <v>70</v>
      </c>
      <c r="T199" s="13">
        <f>WEEKNUM(Table13[[#This Row],[Date]],2)</f>
        <v>29</v>
      </c>
      <c r="AA199" s="45">
        <v>44758</v>
      </c>
      <c r="AB199" s="46">
        <v>44</v>
      </c>
      <c r="AC199" s="52">
        <f>WEEKNUM(Table13[[#This Row],[Date]],2)</f>
        <v>29</v>
      </c>
    </row>
    <row r="200" spans="1:29" x14ac:dyDescent="0.35">
      <c r="A200" s="12">
        <v>44394</v>
      </c>
      <c r="B200" s="13">
        <v>70</v>
      </c>
      <c r="R200" s="12">
        <v>44394</v>
      </c>
      <c r="S200" s="13">
        <v>70</v>
      </c>
      <c r="T200" s="13">
        <f>WEEKNUM(Table13[[#This Row],[Date]],2)</f>
        <v>29</v>
      </c>
      <c r="AA200" s="47">
        <v>44759</v>
      </c>
      <c r="AB200" s="48">
        <v>40</v>
      </c>
      <c r="AC200" s="53">
        <f>WEEKNUM(Table13[[#This Row],[Date]],2)</f>
        <v>29</v>
      </c>
    </row>
    <row r="201" spans="1:29" x14ac:dyDescent="0.35">
      <c r="A201" s="12">
        <v>44395</v>
      </c>
      <c r="B201" s="13">
        <v>69</v>
      </c>
      <c r="R201" s="12">
        <v>44395</v>
      </c>
      <c r="S201" s="13">
        <v>69</v>
      </c>
      <c r="T201" s="13">
        <f>WEEKNUM(Table13[[#This Row],[Date]],2)</f>
        <v>29</v>
      </c>
      <c r="AA201" s="45">
        <v>44760</v>
      </c>
      <c r="AB201" s="46">
        <v>37</v>
      </c>
      <c r="AC201" s="52">
        <f>WEEKNUM(Table13[[#This Row],[Date]],2)</f>
        <v>29</v>
      </c>
    </row>
    <row r="202" spans="1:29" x14ac:dyDescent="0.35">
      <c r="A202" s="12">
        <v>44396</v>
      </c>
      <c r="B202" s="13">
        <v>69</v>
      </c>
      <c r="R202" s="12">
        <v>44396</v>
      </c>
      <c r="S202" s="13">
        <v>69</v>
      </c>
      <c r="T202" s="13">
        <f>WEEKNUM(Table13[[#This Row],[Date]],2)</f>
        <v>30</v>
      </c>
      <c r="AA202" s="47">
        <v>44761</v>
      </c>
      <c r="AB202" s="48">
        <v>40</v>
      </c>
      <c r="AC202" s="53">
        <f>WEEKNUM(Table13[[#This Row],[Date]],2)</f>
        <v>30</v>
      </c>
    </row>
    <row r="203" spans="1:29" x14ac:dyDescent="0.35">
      <c r="A203" s="12">
        <v>44397</v>
      </c>
      <c r="B203" s="13">
        <v>68</v>
      </c>
      <c r="R203" s="12">
        <v>44397</v>
      </c>
      <c r="S203" s="13">
        <v>68</v>
      </c>
      <c r="T203" s="13">
        <f>WEEKNUM(Table13[[#This Row],[Date]],2)</f>
        <v>30</v>
      </c>
      <c r="AA203" s="45">
        <v>44762</v>
      </c>
      <c r="AB203" s="46">
        <v>40</v>
      </c>
      <c r="AC203" s="52">
        <f>WEEKNUM(Table13[[#This Row],[Date]],2)</f>
        <v>30</v>
      </c>
    </row>
    <row r="204" spans="1:29" x14ac:dyDescent="0.35">
      <c r="A204" s="12">
        <v>44398</v>
      </c>
      <c r="B204" s="13">
        <v>67</v>
      </c>
      <c r="R204" s="12">
        <v>44398</v>
      </c>
      <c r="S204" s="13">
        <v>67</v>
      </c>
      <c r="T204" s="13">
        <f>WEEKNUM(Table13[[#This Row],[Date]],2)</f>
        <v>30</v>
      </c>
      <c r="AA204" s="47">
        <v>44763</v>
      </c>
      <c r="AB204" s="48">
        <v>41</v>
      </c>
      <c r="AC204" s="53">
        <f>WEEKNUM(Table13[[#This Row],[Date]],2)</f>
        <v>30</v>
      </c>
    </row>
    <row r="205" spans="1:29" x14ac:dyDescent="0.35">
      <c r="A205" s="12">
        <v>44399</v>
      </c>
      <c r="B205" s="13">
        <v>66</v>
      </c>
      <c r="R205" s="12">
        <v>44399</v>
      </c>
      <c r="S205" s="13">
        <v>66</v>
      </c>
      <c r="T205" s="13">
        <f>WEEKNUM(Table13[[#This Row],[Date]],2)</f>
        <v>30</v>
      </c>
      <c r="AA205" s="45">
        <v>44764</v>
      </c>
      <c r="AB205" s="46">
        <v>41</v>
      </c>
      <c r="AC205" s="52">
        <f>WEEKNUM(Table13[[#This Row],[Date]],2)</f>
        <v>30</v>
      </c>
    </row>
    <row r="206" spans="1:29" x14ac:dyDescent="0.35">
      <c r="A206" s="12">
        <v>44400</v>
      </c>
      <c r="B206" s="13">
        <v>65</v>
      </c>
      <c r="R206" s="12">
        <v>44400</v>
      </c>
      <c r="S206" s="13">
        <v>65</v>
      </c>
      <c r="T206" s="13">
        <f>WEEKNUM(Table13[[#This Row],[Date]],2)</f>
        <v>30</v>
      </c>
      <c r="AA206" s="47">
        <v>44765</v>
      </c>
      <c r="AB206" s="48">
        <v>42</v>
      </c>
      <c r="AC206" s="53">
        <f>WEEKNUM(Table13[[#This Row],[Date]],2)</f>
        <v>30</v>
      </c>
    </row>
    <row r="207" spans="1:29" x14ac:dyDescent="0.35">
      <c r="A207" s="12">
        <v>44401</v>
      </c>
      <c r="B207" s="13">
        <v>65</v>
      </c>
      <c r="R207" s="12">
        <v>44401</v>
      </c>
      <c r="S207" s="13">
        <v>65</v>
      </c>
      <c r="T207" s="13">
        <f>WEEKNUM(Table13[[#This Row],[Date]],2)</f>
        <v>30</v>
      </c>
      <c r="AA207" s="45">
        <v>44766</v>
      </c>
      <c r="AB207" s="46">
        <v>40</v>
      </c>
      <c r="AC207" s="52">
        <f>WEEKNUM(Table13[[#This Row],[Date]],2)</f>
        <v>30</v>
      </c>
    </row>
    <row r="208" spans="1:29" x14ac:dyDescent="0.35">
      <c r="A208" s="12">
        <v>44402</v>
      </c>
      <c r="B208" s="13">
        <v>65</v>
      </c>
      <c r="R208" s="12">
        <v>44402</v>
      </c>
      <c r="S208" s="13">
        <v>65</v>
      </c>
      <c r="T208" s="13">
        <f>WEEKNUM(Table13[[#This Row],[Date]],2)</f>
        <v>30</v>
      </c>
      <c r="AA208" s="47">
        <v>44767</v>
      </c>
      <c r="AB208" s="48">
        <v>40</v>
      </c>
      <c r="AC208" s="53">
        <f>WEEKNUM(Table13[[#This Row],[Date]],2)</f>
        <v>30</v>
      </c>
    </row>
    <row r="209" spans="1:29" x14ac:dyDescent="0.35">
      <c r="A209" s="12">
        <v>44403</v>
      </c>
      <c r="B209" s="13">
        <v>64</v>
      </c>
      <c r="R209" s="12">
        <v>44403</v>
      </c>
      <c r="S209" s="13">
        <v>64</v>
      </c>
      <c r="T209" s="13">
        <f>WEEKNUM(Table13[[#This Row],[Date]],2)</f>
        <v>31</v>
      </c>
      <c r="AA209" s="45">
        <v>44768</v>
      </c>
      <c r="AB209" s="46">
        <v>40</v>
      </c>
      <c r="AC209" s="52">
        <f>WEEKNUM(Table13[[#This Row],[Date]],2)</f>
        <v>31</v>
      </c>
    </row>
    <row r="210" spans="1:29" x14ac:dyDescent="0.35">
      <c r="A210" s="12">
        <v>44404</v>
      </c>
      <c r="B210" s="13">
        <v>63</v>
      </c>
      <c r="R210" s="12">
        <v>44404</v>
      </c>
      <c r="S210" s="13">
        <v>63</v>
      </c>
      <c r="T210" s="13">
        <f>WEEKNUM(Table13[[#This Row],[Date]],2)</f>
        <v>31</v>
      </c>
      <c r="AA210" s="47">
        <v>44769</v>
      </c>
      <c r="AB210" s="48">
        <v>40</v>
      </c>
      <c r="AC210" s="53">
        <f>WEEKNUM(Table13[[#This Row],[Date]],2)</f>
        <v>31</v>
      </c>
    </row>
    <row r="211" spans="1:29" x14ac:dyDescent="0.35">
      <c r="A211" s="12">
        <v>44405</v>
      </c>
      <c r="B211" s="13">
        <v>61</v>
      </c>
      <c r="R211" s="12">
        <v>44405</v>
      </c>
      <c r="S211" s="13">
        <v>61</v>
      </c>
      <c r="T211" s="13">
        <f>WEEKNUM(Table13[[#This Row],[Date]],2)</f>
        <v>31</v>
      </c>
      <c r="AA211" s="45">
        <v>44770</v>
      </c>
      <c r="AB211" s="46">
        <v>38</v>
      </c>
      <c r="AC211" s="52">
        <f>WEEKNUM(Table13[[#This Row],[Date]],2)</f>
        <v>31</v>
      </c>
    </row>
    <row r="212" spans="1:29" x14ac:dyDescent="0.35">
      <c r="A212" s="12">
        <v>44406</v>
      </c>
      <c r="B212" s="13">
        <v>60</v>
      </c>
      <c r="R212" s="12">
        <v>44406</v>
      </c>
      <c r="S212" s="13">
        <v>60</v>
      </c>
      <c r="T212" s="13">
        <f>WEEKNUM(Table13[[#This Row],[Date]],2)</f>
        <v>31</v>
      </c>
      <c r="AA212" s="47">
        <v>44771</v>
      </c>
      <c r="AB212" s="48">
        <v>35</v>
      </c>
      <c r="AC212" s="53">
        <f>WEEKNUM(Table13[[#This Row],[Date]],2)</f>
        <v>31</v>
      </c>
    </row>
    <row r="213" spans="1:29" x14ac:dyDescent="0.35">
      <c r="A213" s="12">
        <v>44407</v>
      </c>
      <c r="B213" s="13">
        <v>59</v>
      </c>
      <c r="R213" s="12">
        <v>44407</v>
      </c>
      <c r="S213" s="13">
        <v>59</v>
      </c>
      <c r="T213" s="13">
        <f>WEEKNUM(Table13[[#This Row],[Date]],2)</f>
        <v>31</v>
      </c>
      <c r="AA213" s="45">
        <v>44772</v>
      </c>
      <c r="AB213" s="46">
        <v>33</v>
      </c>
      <c r="AC213" s="52">
        <f>WEEKNUM(Table13[[#This Row],[Date]],2)</f>
        <v>31</v>
      </c>
    </row>
    <row r="214" spans="1:29" x14ac:dyDescent="0.35">
      <c r="A214" s="12">
        <v>44408</v>
      </c>
      <c r="B214" s="13">
        <v>58</v>
      </c>
      <c r="R214" s="12">
        <v>44408</v>
      </c>
      <c r="S214" s="13">
        <v>58</v>
      </c>
      <c r="T214" s="13">
        <f>WEEKNUM(Table13[[#This Row],[Date]],2)</f>
        <v>31</v>
      </c>
      <c r="AA214" s="47">
        <v>44773</v>
      </c>
      <c r="AB214" s="48">
        <v>34</v>
      </c>
      <c r="AC214" s="53">
        <f>WEEKNUM(Table13[[#This Row],[Date]],2)</f>
        <v>31</v>
      </c>
    </row>
    <row r="215" spans="1:29" x14ac:dyDescent="0.35">
      <c r="A215" s="12">
        <v>44409</v>
      </c>
      <c r="B215" s="13">
        <v>57</v>
      </c>
      <c r="R215" s="12">
        <v>44409</v>
      </c>
      <c r="S215" s="13">
        <v>57</v>
      </c>
      <c r="T215" s="13">
        <f>WEEKNUM(Table13[[#This Row],[Date]],2)</f>
        <v>31</v>
      </c>
      <c r="AA215" s="45">
        <v>44774</v>
      </c>
      <c r="AB215" s="46">
        <v>34</v>
      </c>
      <c r="AC215" s="52">
        <f>WEEKNUM(Table13[[#This Row],[Date]],2)</f>
        <v>31</v>
      </c>
    </row>
    <row r="216" spans="1:29" x14ac:dyDescent="0.35">
      <c r="A216" s="12">
        <v>44410</v>
      </c>
      <c r="B216" s="13">
        <v>56</v>
      </c>
      <c r="R216" s="12">
        <v>44410</v>
      </c>
      <c r="S216" s="13">
        <v>56</v>
      </c>
      <c r="T216" s="13">
        <f>WEEKNUM(Table13[[#This Row],[Date]],2)</f>
        <v>32</v>
      </c>
      <c r="AA216" s="47">
        <v>44775</v>
      </c>
      <c r="AB216" s="48">
        <v>34</v>
      </c>
      <c r="AC216" s="53">
        <f>WEEKNUM(Table13[[#This Row],[Date]],2)</f>
        <v>32</v>
      </c>
    </row>
    <row r="217" spans="1:29" x14ac:dyDescent="0.35">
      <c r="A217" s="12">
        <v>44411</v>
      </c>
      <c r="B217" s="13">
        <v>55</v>
      </c>
      <c r="R217" s="12">
        <v>44411</v>
      </c>
      <c r="S217" s="13">
        <v>55</v>
      </c>
      <c r="T217" s="13">
        <f>WEEKNUM(Table13[[#This Row],[Date]],2)</f>
        <v>32</v>
      </c>
      <c r="AA217" s="45">
        <v>44776</v>
      </c>
      <c r="AB217" s="46">
        <v>32</v>
      </c>
      <c r="AC217" s="52">
        <f>WEEKNUM(Table13[[#This Row],[Date]],2)</f>
        <v>32</v>
      </c>
    </row>
    <row r="218" spans="1:29" x14ac:dyDescent="0.35">
      <c r="A218" s="12">
        <v>44412</v>
      </c>
      <c r="B218" s="13">
        <v>54</v>
      </c>
      <c r="R218" s="12">
        <v>44412</v>
      </c>
      <c r="S218" s="13">
        <v>54</v>
      </c>
      <c r="T218" s="13">
        <f>WEEKNUM(Table13[[#This Row],[Date]],2)</f>
        <v>32</v>
      </c>
      <c r="AA218" s="47">
        <v>44777</v>
      </c>
      <c r="AB218" s="48">
        <v>31</v>
      </c>
      <c r="AC218" s="53">
        <f>WEEKNUM(Table13[[#This Row],[Date]],2)</f>
        <v>32</v>
      </c>
    </row>
    <row r="219" spans="1:29" x14ac:dyDescent="0.35">
      <c r="A219" s="12">
        <v>44413</v>
      </c>
      <c r="B219" s="13">
        <v>53</v>
      </c>
      <c r="R219" s="12">
        <v>44413</v>
      </c>
      <c r="S219" s="13">
        <v>53</v>
      </c>
      <c r="T219" s="13">
        <f>WEEKNUM(Table13[[#This Row],[Date]],2)</f>
        <v>32</v>
      </c>
      <c r="AA219" s="45">
        <v>44778</v>
      </c>
      <c r="AB219" s="46">
        <v>30</v>
      </c>
      <c r="AC219" s="52">
        <f>WEEKNUM(Table13[[#This Row],[Date]],2)</f>
        <v>32</v>
      </c>
    </row>
    <row r="220" spans="1:29" x14ac:dyDescent="0.35">
      <c r="A220" s="12">
        <v>44414</v>
      </c>
      <c r="B220" s="13">
        <v>53</v>
      </c>
      <c r="R220" s="12">
        <v>44414</v>
      </c>
      <c r="S220" s="13">
        <v>53</v>
      </c>
      <c r="T220" s="13">
        <f>WEEKNUM(Table13[[#This Row],[Date]],2)</f>
        <v>32</v>
      </c>
      <c r="AA220" s="47">
        <v>44779</v>
      </c>
      <c r="AB220" s="48">
        <v>31</v>
      </c>
      <c r="AC220" s="53">
        <f>WEEKNUM(Table13[[#This Row],[Date]],2)</f>
        <v>32</v>
      </c>
    </row>
    <row r="221" spans="1:29" x14ac:dyDescent="0.35">
      <c r="A221" s="12">
        <v>44415</v>
      </c>
      <c r="B221" s="13">
        <v>51</v>
      </c>
      <c r="R221" s="12">
        <v>44415</v>
      </c>
      <c r="S221" s="13">
        <v>51</v>
      </c>
      <c r="T221" s="13">
        <f>WEEKNUM(Table13[[#This Row],[Date]],2)</f>
        <v>32</v>
      </c>
      <c r="AA221" s="45">
        <v>44780</v>
      </c>
      <c r="AB221" s="46">
        <v>32</v>
      </c>
      <c r="AC221" s="52">
        <f>WEEKNUM(Table13[[#This Row],[Date]],2)</f>
        <v>32</v>
      </c>
    </row>
    <row r="222" spans="1:29" x14ac:dyDescent="0.35">
      <c r="A222" s="12">
        <v>44416</v>
      </c>
      <c r="B222" s="13">
        <v>50</v>
      </c>
      <c r="R222" s="12">
        <v>44416</v>
      </c>
      <c r="S222" s="13">
        <v>50</v>
      </c>
      <c r="T222" s="13">
        <f>WEEKNUM(Table13[[#This Row],[Date]],2)</f>
        <v>32</v>
      </c>
      <c r="AA222" s="47">
        <v>44781</v>
      </c>
      <c r="AB222" s="48">
        <v>31</v>
      </c>
      <c r="AC222" s="53">
        <f>WEEKNUM(Table13[[#This Row],[Date]],2)</f>
        <v>32</v>
      </c>
    </row>
    <row r="223" spans="1:29" x14ac:dyDescent="0.35">
      <c r="A223" s="12">
        <v>44417</v>
      </c>
      <c r="B223" s="13">
        <v>50</v>
      </c>
      <c r="R223" s="12">
        <v>44417</v>
      </c>
      <c r="S223" s="13">
        <v>50</v>
      </c>
      <c r="T223" s="13">
        <f>WEEKNUM(Table13[[#This Row],[Date]],2)</f>
        <v>33</v>
      </c>
      <c r="AA223" s="45">
        <v>44782</v>
      </c>
      <c r="AB223" s="46">
        <v>30</v>
      </c>
      <c r="AC223" s="52">
        <f>WEEKNUM(Table13[[#This Row],[Date]],2)</f>
        <v>33</v>
      </c>
    </row>
    <row r="224" spans="1:29" x14ac:dyDescent="0.35">
      <c r="A224" s="12">
        <v>44418</v>
      </c>
      <c r="B224" s="13">
        <v>49</v>
      </c>
      <c r="R224" s="12">
        <v>44418</v>
      </c>
      <c r="S224" s="13">
        <v>49</v>
      </c>
      <c r="T224" s="13">
        <f>WEEKNUM(Table13[[#This Row],[Date]],2)</f>
        <v>33</v>
      </c>
      <c r="AA224" s="47">
        <v>44783</v>
      </c>
      <c r="AB224" s="48">
        <v>30</v>
      </c>
      <c r="AC224" s="53">
        <f>WEEKNUM(Table13[[#This Row],[Date]],2)</f>
        <v>33</v>
      </c>
    </row>
    <row r="225" spans="1:29" x14ac:dyDescent="0.35">
      <c r="A225" s="12">
        <v>44419</v>
      </c>
      <c r="B225" s="13">
        <v>48</v>
      </c>
      <c r="R225" s="12">
        <v>44419</v>
      </c>
      <c r="S225" s="13">
        <v>48</v>
      </c>
      <c r="T225" s="13">
        <f>WEEKNUM(Table13[[#This Row],[Date]],2)</f>
        <v>33</v>
      </c>
      <c r="AA225" s="45">
        <v>44784</v>
      </c>
      <c r="AB225" s="46">
        <v>29</v>
      </c>
      <c r="AC225" s="52">
        <f>WEEKNUM(Table13[[#This Row],[Date]],2)</f>
        <v>33</v>
      </c>
    </row>
    <row r="226" spans="1:29" x14ac:dyDescent="0.35">
      <c r="A226" s="12">
        <v>44420</v>
      </c>
      <c r="B226" s="13">
        <v>46</v>
      </c>
      <c r="R226" s="12">
        <v>44420</v>
      </c>
      <c r="S226" s="13">
        <v>46</v>
      </c>
      <c r="T226" s="13">
        <f>WEEKNUM(Table13[[#This Row],[Date]],2)</f>
        <v>33</v>
      </c>
      <c r="AA226" s="47">
        <v>44785</v>
      </c>
      <c r="AB226" s="48">
        <v>27</v>
      </c>
      <c r="AC226" s="53">
        <f>WEEKNUM(Table13[[#This Row],[Date]],2)</f>
        <v>33</v>
      </c>
    </row>
    <row r="227" spans="1:29" x14ac:dyDescent="0.35">
      <c r="A227" s="12">
        <v>44421</v>
      </c>
      <c r="B227" s="13">
        <v>45</v>
      </c>
      <c r="R227" s="12">
        <v>44421</v>
      </c>
      <c r="S227" s="13">
        <v>45</v>
      </c>
      <c r="T227" s="13">
        <f>WEEKNUM(Table13[[#This Row],[Date]],2)</f>
        <v>33</v>
      </c>
      <c r="AA227" s="45">
        <v>44786</v>
      </c>
      <c r="AB227" s="46">
        <v>27</v>
      </c>
      <c r="AC227" s="52">
        <f>WEEKNUM(Table13[[#This Row],[Date]],2)</f>
        <v>33</v>
      </c>
    </row>
    <row r="228" spans="1:29" x14ac:dyDescent="0.35">
      <c r="A228" s="12">
        <v>44422</v>
      </c>
      <c r="B228" s="13">
        <v>43</v>
      </c>
      <c r="R228" s="12">
        <v>44422</v>
      </c>
      <c r="S228" s="13">
        <v>43</v>
      </c>
      <c r="T228" s="13">
        <f>WEEKNUM(Table13[[#This Row],[Date]],2)</f>
        <v>33</v>
      </c>
      <c r="AA228" s="47">
        <v>44787</v>
      </c>
      <c r="AB228" s="48">
        <v>26</v>
      </c>
      <c r="AC228" s="53">
        <f>WEEKNUM(Table13[[#This Row],[Date]],2)</f>
        <v>33</v>
      </c>
    </row>
    <row r="229" spans="1:29" x14ac:dyDescent="0.35">
      <c r="A229" s="12">
        <v>44423</v>
      </c>
      <c r="B229" s="13">
        <v>43</v>
      </c>
      <c r="R229" s="12">
        <v>44423</v>
      </c>
      <c r="S229" s="13">
        <v>43</v>
      </c>
      <c r="T229" s="13">
        <f>WEEKNUM(Table13[[#This Row],[Date]],2)</f>
        <v>33</v>
      </c>
      <c r="AA229" s="45">
        <v>44788</v>
      </c>
      <c r="AB229" s="46">
        <v>26</v>
      </c>
      <c r="AC229" s="52">
        <f>WEEKNUM(Table13[[#This Row],[Date]],2)</f>
        <v>33</v>
      </c>
    </row>
    <row r="230" spans="1:29" x14ac:dyDescent="0.35">
      <c r="A230" s="12">
        <v>44424</v>
      </c>
      <c r="B230" s="13">
        <v>42</v>
      </c>
      <c r="R230" s="12">
        <v>44424</v>
      </c>
      <c r="S230" s="13">
        <v>42</v>
      </c>
      <c r="T230" s="13">
        <f>WEEKNUM(Table13[[#This Row],[Date]],2)</f>
        <v>34</v>
      </c>
      <c r="AA230" s="47">
        <v>44789</v>
      </c>
      <c r="AB230" s="48">
        <v>24</v>
      </c>
      <c r="AC230" s="53">
        <f>WEEKNUM(Table13[[#This Row],[Date]],2)</f>
        <v>34</v>
      </c>
    </row>
    <row r="231" spans="1:29" x14ac:dyDescent="0.35">
      <c r="A231" s="12">
        <v>44425</v>
      </c>
      <c r="B231" s="13">
        <v>41</v>
      </c>
      <c r="R231" s="12">
        <v>44425</v>
      </c>
      <c r="S231" s="13">
        <v>41</v>
      </c>
      <c r="T231" s="13">
        <f>WEEKNUM(Table13[[#This Row],[Date]],2)</f>
        <v>34</v>
      </c>
      <c r="AA231" s="45">
        <v>44790</v>
      </c>
      <c r="AB231" s="46">
        <v>24</v>
      </c>
      <c r="AC231" s="52">
        <f>WEEKNUM(Table13[[#This Row],[Date]],2)</f>
        <v>34</v>
      </c>
    </row>
    <row r="232" spans="1:29" x14ac:dyDescent="0.35">
      <c r="A232" s="12">
        <v>44426</v>
      </c>
      <c r="B232" s="13">
        <v>40</v>
      </c>
      <c r="R232" s="12">
        <v>44426</v>
      </c>
      <c r="S232" s="13">
        <v>40</v>
      </c>
      <c r="T232" s="13">
        <f>WEEKNUM(Table13[[#This Row],[Date]],2)</f>
        <v>34</v>
      </c>
      <c r="AA232" s="47">
        <v>44791</v>
      </c>
      <c r="AB232" s="48">
        <v>23</v>
      </c>
      <c r="AC232" s="53">
        <f>WEEKNUM(Table13[[#This Row],[Date]],2)</f>
        <v>34</v>
      </c>
    </row>
    <row r="233" spans="1:29" x14ac:dyDescent="0.35">
      <c r="A233" s="12">
        <v>44427</v>
      </c>
      <c r="B233" s="13">
        <v>39</v>
      </c>
      <c r="R233" s="12">
        <v>44427</v>
      </c>
      <c r="S233" s="13">
        <v>39</v>
      </c>
      <c r="T233" s="13">
        <f>WEEKNUM(Table13[[#This Row],[Date]],2)</f>
        <v>34</v>
      </c>
      <c r="AA233" s="45">
        <v>44792</v>
      </c>
      <c r="AB233" s="46">
        <v>23</v>
      </c>
      <c r="AC233" s="52">
        <f>WEEKNUM(Table13[[#This Row],[Date]],2)</f>
        <v>34</v>
      </c>
    </row>
    <row r="234" spans="1:29" x14ac:dyDescent="0.35">
      <c r="A234" s="12">
        <v>44428</v>
      </c>
      <c r="B234" s="13">
        <v>38</v>
      </c>
      <c r="R234" s="12">
        <v>44428</v>
      </c>
      <c r="S234" s="13">
        <v>38</v>
      </c>
      <c r="T234" s="13">
        <f>WEEKNUM(Table13[[#This Row],[Date]],2)</f>
        <v>34</v>
      </c>
      <c r="AA234" s="47">
        <v>44793</v>
      </c>
      <c r="AB234" s="48">
        <v>24</v>
      </c>
      <c r="AC234" s="53">
        <f>WEEKNUM(Table13[[#This Row],[Date]],2)</f>
        <v>34</v>
      </c>
    </row>
    <row r="235" spans="1:29" x14ac:dyDescent="0.35">
      <c r="A235" s="12">
        <v>44429</v>
      </c>
      <c r="B235" s="13">
        <v>37</v>
      </c>
      <c r="R235" s="12">
        <v>44429</v>
      </c>
      <c r="S235" s="13">
        <v>37</v>
      </c>
      <c r="T235" s="13">
        <f>WEEKNUM(Table13[[#This Row],[Date]],2)</f>
        <v>34</v>
      </c>
      <c r="AA235" s="45">
        <v>44794</v>
      </c>
      <c r="AB235" s="46">
        <v>22</v>
      </c>
      <c r="AC235" s="52">
        <f>WEEKNUM(Table13[[#This Row],[Date]],2)</f>
        <v>34</v>
      </c>
    </row>
    <row r="236" spans="1:29" x14ac:dyDescent="0.35">
      <c r="A236" s="12">
        <v>44430</v>
      </c>
      <c r="B236" s="13">
        <v>36</v>
      </c>
      <c r="R236" s="12">
        <v>44430</v>
      </c>
      <c r="S236" s="13">
        <v>36</v>
      </c>
      <c r="T236" s="13">
        <f>WEEKNUM(Table13[[#This Row],[Date]],2)</f>
        <v>34</v>
      </c>
      <c r="AA236" s="47">
        <v>44795</v>
      </c>
      <c r="AB236" s="48">
        <v>21</v>
      </c>
      <c r="AC236" s="53">
        <f>WEEKNUM(Table13[[#This Row],[Date]],2)</f>
        <v>34</v>
      </c>
    </row>
    <row r="237" spans="1:29" x14ac:dyDescent="0.35">
      <c r="A237" s="12">
        <v>44431</v>
      </c>
      <c r="B237" s="13">
        <v>35</v>
      </c>
      <c r="R237" s="12">
        <v>44431</v>
      </c>
      <c r="S237" s="13">
        <v>35</v>
      </c>
      <c r="T237" s="13">
        <f>WEEKNUM(Table13[[#This Row],[Date]],2)</f>
        <v>35</v>
      </c>
      <c r="AA237" s="45">
        <v>44796</v>
      </c>
      <c r="AB237" s="46">
        <v>19</v>
      </c>
      <c r="AC237" s="52">
        <f>WEEKNUM(Table13[[#This Row],[Date]],2)</f>
        <v>35</v>
      </c>
    </row>
    <row r="238" spans="1:29" x14ac:dyDescent="0.35">
      <c r="A238" s="12">
        <v>44432</v>
      </c>
      <c r="B238" s="13">
        <v>35</v>
      </c>
      <c r="R238" s="12">
        <v>44432</v>
      </c>
      <c r="S238" s="13">
        <v>35</v>
      </c>
      <c r="T238" s="13">
        <f>WEEKNUM(Table13[[#This Row],[Date]],2)</f>
        <v>35</v>
      </c>
      <c r="AA238" s="47">
        <v>44797</v>
      </c>
      <c r="AB238" s="48">
        <v>19</v>
      </c>
      <c r="AC238" s="53">
        <f>WEEKNUM(Table13[[#This Row],[Date]],2)</f>
        <v>35</v>
      </c>
    </row>
    <row r="239" spans="1:29" x14ac:dyDescent="0.35">
      <c r="A239" s="12">
        <v>44433</v>
      </c>
      <c r="B239" s="13">
        <v>34</v>
      </c>
      <c r="R239" s="12">
        <v>44433</v>
      </c>
      <c r="S239" s="13">
        <v>34</v>
      </c>
      <c r="T239" s="13">
        <f>WEEKNUM(Table13[[#This Row],[Date]],2)</f>
        <v>35</v>
      </c>
      <c r="AA239" s="45">
        <v>44798</v>
      </c>
      <c r="AB239" s="46">
        <v>19</v>
      </c>
      <c r="AC239" s="52">
        <f>WEEKNUM(Table13[[#This Row],[Date]],2)</f>
        <v>35</v>
      </c>
    </row>
    <row r="240" spans="1:29" x14ac:dyDescent="0.35">
      <c r="A240" s="12">
        <v>44434</v>
      </c>
      <c r="B240" s="13">
        <v>33</v>
      </c>
      <c r="R240" s="12">
        <v>44434</v>
      </c>
      <c r="S240" s="13">
        <v>33</v>
      </c>
      <c r="T240" s="13">
        <f>WEEKNUM(Table13[[#This Row],[Date]],2)</f>
        <v>35</v>
      </c>
      <c r="AA240" s="47">
        <v>44799</v>
      </c>
      <c r="AB240" s="48">
        <v>20</v>
      </c>
      <c r="AC240" s="53">
        <f>WEEKNUM(Table13[[#This Row],[Date]],2)</f>
        <v>35</v>
      </c>
    </row>
    <row r="241" spans="1:29" x14ac:dyDescent="0.35">
      <c r="A241" s="12">
        <v>44435</v>
      </c>
      <c r="B241" s="13">
        <v>32</v>
      </c>
      <c r="R241" s="12">
        <v>44435</v>
      </c>
      <c r="S241" s="13">
        <v>32</v>
      </c>
      <c r="T241" s="13">
        <f>WEEKNUM(Table13[[#This Row],[Date]],2)</f>
        <v>35</v>
      </c>
      <c r="AA241" s="45">
        <v>44800</v>
      </c>
      <c r="AB241" s="46">
        <v>19</v>
      </c>
      <c r="AC241" s="52">
        <f>WEEKNUM(Table13[[#This Row],[Date]],2)</f>
        <v>35</v>
      </c>
    </row>
    <row r="242" spans="1:29" x14ac:dyDescent="0.35">
      <c r="A242" s="12">
        <v>44436</v>
      </c>
      <c r="B242" s="13">
        <v>31</v>
      </c>
      <c r="R242" s="12">
        <v>44436</v>
      </c>
      <c r="S242" s="13">
        <v>31</v>
      </c>
      <c r="T242" s="13">
        <f>WEEKNUM(Table13[[#This Row],[Date]],2)</f>
        <v>35</v>
      </c>
      <c r="AA242" s="47">
        <v>44801</v>
      </c>
      <c r="AB242" s="48">
        <v>20</v>
      </c>
      <c r="AC242" s="53">
        <f>WEEKNUM(Table13[[#This Row],[Date]],2)</f>
        <v>35</v>
      </c>
    </row>
    <row r="243" spans="1:29" x14ac:dyDescent="0.35">
      <c r="A243" s="12">
        <v>44437</v>
      </c>
      <c r="B243" s="13">
        <v>31</v>
      </c>
      <c r="R243" s="12">
        <v>44437</v>
      </c>
      <c r="S243" s="13">
        <v>31</v>
      </c>
      <c r="T243" s="13">
        <f>WEEKNUM(Table13[[#This Row],[Date]],2)</f>
        <v>35</v>
      </c>
      <c r="AA243" s="45">
        <v>44802</v>
      </c>
      <c r="AB243" s="46">
        <v>19</v>
      </c>
      <c r="AC243" s="52">
        <f>WEEKNUM(Table13[[#This Row],[Date]],2)</f>
        <v>35</v>
      </c>
    </row>
    <row r="244" spans="1:29" x14ac:dyDescent="0.35">
      <c r="A244" s="12">
        <v>44438</v>
      </c>
      <c r="B244" s="13">
        <v>30</v>
      </c>
      <c r="R244" s="12">
        <v>44438</v>
      </c>
      <c r="S244" s="13">
        <v>30</v>
      </c>
      <c r="T244" s="13">
        <f>WEEKNUM(Table13[[#This Row],[Date]],2)</f>
        <v>36</v>
      </c>
      <c r="AA244" s="47">
        <v>44803</v>
      </c>
      <c r="AB244" s="48">
        <v>19</v>
      </c>
      <c r="AC244" s="53">
        <f>WEEKNUM(Table13[[#This Row],[Date]],2)</f>
        <v>36</v>
      </c>
    </row>
    <row r="245" spans="1:29" x14ac:dyDescent="0.35">
      <c r="A245" s="12">
        <v>44439</v>
      </c>
      <c r="B245" s="13">
        <v>29</v>
      </c>
      <c r="R245" s="12">
        <v>44439</v>
      </c>
      <c r="S245" s="13">
        <v>29</v>
      </c>
      <c r="T245" s="13">
        <f>WEEKNUM(Table13[[#This Row],[Date]],2)</f>
        <v>36</v>
      </c>
      <c r="AA245" s="45">
        <v>44804</v>
      </c>
      <c r="AB245" s="46">
        <v>18</v>
      </c>
      <c r="AC245" s="52">
        <f>WEEKNUM(Table13[[#This Row],[Date]],2)</f>
        <v>36</v>
      </c>
    </row>
    <row r="246" spans="1:29" x14ac:dyDescent="0.35">
      <c r="A246" s="12">
        <v>44440</v>
      </c>
      <c r="B246" s="13">
        <v>28</v>
      </c>
      <c r="R246" s="12">
        <v>44440</v>
      </c>
      <c r="S246" s="13">
        <v>28</v>
      </c>
      <c r="T246" s="13">
        <f>WEEKNUM(Table13[[#This Row],[Date]],2)</f>
        <v>36</v>
      </c>
      <c r="AA246" s="47">
        <v>44805</v>
      </c>
      <c r="AB246" s="48">
        <v>16</v>
      </c>
      <c r="AC246" s="53">
        <f>WEEKNUM(Table13[[#This Row],[Date]],2)</f>
        <v>36</v>
      </c>
    </row>
    <row r="247" spans="1:29" x14ac:dyDescent="0.35">
      <c r="A247" s="12">
        <v>44441</v>
      </c>
      <c r="B247" s="13">
        <v>26</v>
      </c>
      <c r="R247" s="12">
        <v>44441</v>
      </c>
      <c r="S247" s="13">
        <v>26</v>
      </c>
      <c r="T247" s="13">
        <f>WEEKNUM(Table13[[#This Row],[Date]],2)</f>
        <v>36</v>
      </c>
      <c r="AA247" s="45">
        <v>44806</v>
      </c>
      <c r="AB247" s="46">
        <v>16</v>
      </c>
      <c r="AC247" s="52">
        <f>WEEKNUM(Table13[[#This Row],[Date]],2)</f>
        <v>36</v>
      </c>
    </row>
    <row r="248" spans="1:29" x14ac:dyDescent="0.35">
      <c r="A248" s="12">
        <v>44442</v>
      </c>
      <c r="B248" s="13">
        <v>26</v>
      </c>
      <c r="R248" s="12">
        <v>44442</v>
      </c>
      <c r="S248" s="13">
        <v>26</v>
      </c>
      <c r="T248" s="13">
        <f>WEEKNUM(Table13[[#This Row],[Date]],2)</f>
        <v>36</v>
      </c>
      <c r="AA248" s="47">
        <v>44807</v>
      </c>
      <c r="AB248" s="48">
        <v>16</v>
      </c>
      <c r="AC248" s="53">
        <f>WEEKNUM(Table13[[#This Row],[Date]],2)</f>
        <v>36</v>
      </c>
    </row>
    <row r="249" spans="1:29" x14ac:dyDescent="0.35">
      <c r="A249" s="12">
        <v>44443</v>
      </c>
      <c r="B249" s="13">
        <v>25</v>
      </c>
      <c r="R249" s="12">
        <v>44443</v>
      </c>
      <c r="S249" s="13">
        <v>25</v>
      </c>
      <c r="T249" s="13">
        <f>WEEKNUM(Table13[[#This Row],[Date]],2)</f>
        <v>36</v>
      </c>
      <c r="AA249" s="45">
        <v>44808</v>
      </c>
      <c r="AB249" s="46">
        <v>16</v>
      </c>
      <c r="AC249" s="52">
        <f>WEEKNUM(Table13[[#This Row],[Date]],2)</f>
        <v>36</v>
      </c>
    </row>
    <row r="250" spans="1:29" x14ac:dyDescent="0.35">
      <c r="A250" s="12">
        <v>44444</v>
      </c>
      <c r="B250" s="13">
        <v>24</v>
      </c>
      <c r="R250" s="12">
        <v>44444</v>
      </c>
      <c r="S250" s="13">
        <v>24</v>
      </c>
      <c r="T250" s="13">
        <f>WEEKNUM(Table13[[#This Row],[Date]],2)</f>
        <v>36</v>
      </c>
      <c r="AA250" s="47">
        <v>44809</v>
      </c>
      <c r="AB250" s="48">
        <v>14</v>
      </c>
      <c r="AC250" s="53">
        <f>WEEKNUM(Table13[[#This Row],[Date]],2)</f>
        <v>36</v>
      </c>
    </row>
    <row r="251" spans="1:29" x14ac:dyDescent="0.35">
      <c r="A251" s="12">
        <v>44445</v>
      </c>
      <c r="B251" s="13">
        <v>24</v>
      </c>
      <c r="R251" s="12">
        <v>44445</v>
      </c>
      <c r="S251" s="13">
        <v>24</v>
      </c>
      <c r="T251" s="13">
        <f>WEEKNUM(Table13[[#This Row],[Date]],2)</f>
        <v>37</v>
      </c>
      <c r="AA251" s="45">
        <v>44810</v>
      </c>
      <c r="AB251" s="46">
        <v>13</v>
      </c>
      <c r="AC251" s="52">
        <f>WEEKNUM(Table13[[#This Row],[Date]],2)</f>
        <v>37</v>
      </c>
    </row>
    <row r="252" spans="1:29" x14ac:dyDescent="0.35">
      <c r="A252" s="12">
        <v>44446</v>
      </c>
      <c r="B252" s="13">
        <v>23</v>
      </c>
      <c r="R252" s="12">
        <v>44446</v>
      </c>
      <c r="S252" s="13">
        <v>23</v>
      </c>
      <c r="T252" s="13">
        <f>WEEKNUM(Table13[[#This Row],[Date]],2)</f>
        <v>37</v>
      </c>
      <c r="AA252" s="47">
        <v>44811</v>
      </c>
      <c r="AB252" s="48">
        <v>13</v>
      </c>
      <c r="AC252" s="53">
        <f>WEEKNUM(Table13[[#This Row],[Date]],2)</f>
        <v>37</v>
      </c>
    </row>
    <row r="253" spans="1:29" x14ac:dyDescent="0.35">
      <c r="A253" s="12">
        <v>44447</v>
      </c>
      <c r="B253" s="13">
        <v>22</v>
      </c>
      <c r="R253" s="12">
        <v>44447</v>
      </c>
      <c r="S253" s="13">
        <v>22</v>
      </c>
      <c r="T253" s="13">
        <f>WEEKNUM(Table13[[#This Row],[Date]],2)</f>
        <v>37</v>
      </c>
      <c r="AA253" s="45">
        <v>44812</v>
      </c>
      <c r="AB253" s="46">
        <v>14</v>
      </c>
      <c r="AC253" s="52">
        <f>WEEKNUM(Table13[[#This Row],[Date]],2)</f>
        <v>37</v>
      </c>
    </row>
    <row r="254" spans="1:29" x14ac:dyDescent="0.35">
      <c r="A254" s="12">
        <v>44448</v>
      </c>
      <c r="B254" s="13">
        <v>21</v>
      </c>
      <c r="R254" s="12">
        <v>44448</v>
      </c>
      <c r="S254" s="13">
        <v>21</v>
      </c>
      <c r="T254" s="13">
        <f>WEEKNUM(Table13[[#This Row],[Date]],2)</f>
        <v>37</v>
      </c>
      <c r="AA254" s="47">
        <v>44813</v>
      </c>
      <c r="AB254" s="48">
        <v>13</v>
      </c>
      <c r="AC254" s="53">
        <f>WEEKNUM(Table13[[#This Row],[Date]],2)</f>
        <v>37</v>
      </c>
    </row>
    <row r="255" spans="1:29" x14ac:dyDescent="0.35">
      <c r="A255" s="12">
        <v>44449</v>
      </c>
      <c r="B255" s="13">
        <v>20</v>
      </c>
      <c r="R255" s="12">
        <v>44449</v>
      </c>
      <c r="S255" s="13">
        <v>20</v>
      </c>
      <c r="T255" s="13">
        <f>WEEKNUM(Table13[[#This Row],[Date]],2)</f>
        <v>37</v>
      </c>
      <c r="AA255" s="45">
        <v>44814</v>
      </c>
      <c r="AB255" s="46">
        <v>13</v>
      </c>
      <c r="AC255" s="52">
        <f>WEEKNUM(Table13[[#This Row],[Date]],2)</f>
        <v>37</v>
      </c>
    </row>
    <row r="256" spans="1:29" x14ac:dyDescent="0.35">
      <c r="A256" s="12">
        <v>44450</v>
      </c>
      <c r="B256" s="13">
        <v>20</v>
      </c>
      <c r="R256" s="12">
        <v>44450</v>
      </c>
      <c r="S256" s="13">
        <v>20</v>
      </c>
      <c r="T256" s="13">
        <f>WEEKNUM(Table13[[#This Row],[Date]],2)</f>
        <v>37</v>
      </c>
      <c r="AA256" s="47">
        <v>44815</v>
      </c>
      <c r="AB256" s="48">
        <v>12</v>
      </c>
      <c r="AC256" s="53">
        <f>WEEKNUM(Table13[[#This Row],[Date]],2)</f>
        <v>37</v>
      </c>
    </row>
    <row r="257" spans="1:29" x14ac:dyDescent="0.35">
      <c r="A257" s="12">
        <v>44451</v>
      </c>
      <c r="B257" s="13">
        <v>19</v>
      </c>
      <c r="R257" s="12">
        <v>44451</v>
      </c>
      <c r="S257" s="13">
        <v>19</v>
      </c>
      <c r="T257" s="13">
        <f>WEEKNUM(Table13[[#This Row],[Date]],2)</f>
        <v>37</v>
      </c>
      <c r="AA257" s="45">
        <v>44816</v>
      </c>
      <c r="AB257" s="46">
        <v>12</v>
      </c>
      <c r="AC257" s="52">
        <f>WEEKNUM(Table13[[#This Row],[Date]],2)</f>
        <v>37</v>
      </c>
    </row>
    <row r="258" spans="1:29" x14ac:dyDescent="0.35">
      <c r="A258" s="12">
        <v>44452</v>
      </c>
      <c r="B258" s="13">
        <v>20</v>
      </c>
      <c r="R258" s="12">
        <v>44452</v>
      </c>
      <c r="S258" s="13">
        <v>20</v>
      </c>
      <c r="T258" s="13">
        <f>WEEKNUM(Table13[[#This Row],[Date]],2)</f>
        <v>38</v>
      </c>
      <c r="AA258" s="47">
        <v>44817</v>
      </c>
      <c r="AB258" s="48">
        <v>13</v>
      </c>
      <c r="AC258" s="53">
        <f>WEEKNUM(Table13[[#This Row],[Date]],2)</f>
        <v>38</v>
      </c>
    </row>
    <row r="259" spans="1:29" x14ac:dyDescent="0.35">
      <c r="A259" s="12">
        <v>44453</v>
      </c>
      <c r="B259" s="13">
        <v>19</v>
      </c>
      <c r="R259" s="12">
        <v>44453</v>
      </c>
      <c r="S259" s="13">
        <v>19</v>
      </c>
      <c r="T259" s="13">
        <f>WEEKNUM(Table13[[#This Row],[Date]],2)</f>
        <v>38</v>
      </c>
      <c r="AA259" s="45">
        <v>44818</v>
      </c>
      <c r="AB259" s="46">
        <v>12</v>
      </c>
      <c r="AC259" s="52">
        <f>WEEKNUM(Table13[[#This Row],[Date]],2)</f>
        <v>38</v>
      </c>
    </row>
    <row r="260" spans="1:29" x14ac:dyDescent="0.35">
      <c r="A260" s="12">
        <v>44454</v>
      </c>
      <c r="B260" s="13">
        <v>19</v>
      </c>
      <c r="R260" s="12">
        <v>44454</v>
      </c>
      <c r="S260" s="13">
        <v>19</v>
      </c>
      <c r="T260" s="13">
        <f>WEEKNUM(Table13[[#This Row],[Date]],2)</f>
        <v>38</v>
      </c>
      <c r="AA260" s="47">
        <v>44819</v>
      </c>
      <c r="AB260" s="48">
        <v>12</v>
      </c>
      <c r="AC260" s="53">
        <f>WEEKNUM(Table13[[#This Row],[Date]],2)</f>
        <v>38</v>
      </c>
    </row>
    <row r="261" spans="1:29" x14ac:dyDescent="0.35">
      <c r="A261" s="12">
        <v>44455</v>
      </c>
      <c r="B261" s="13">
        <v>18</v>
      </c>
      <c r="R261" s="12">
        <v>44455</v>
      </c>
      <c r="S261" s="13">
        <v>18</v>
      </c>
      <c r="T261" s="13">
        <f>WEEKNUM(Table13[[#This Row],[Date]],2)</f>
        <v>38</v>
      </c>
      <c r="AA261" s="45">
        <v>44820</v>
      </c>
      <c r="AB261" s="46">
        <v>11</v>
      </c>
      <c r="AC261" s="52">
        <f>WEEKNUM(Table13[[#This Row],[Date]],2)</f>
        <v>38</v>
      </c>
    </row>
    <row r="262" spans="1:29" x14ac:dyDescent="0.35">
      <c r="A262" s="12">
        <v>44456</v>
      </c>
      <c r="B262" s="13">
        <v>17</v>
      </c>
      <c r="R262" s="12">
        <v>44456</v>
      </c>
      <c r="S262" s="13">
        <v>17</v>
      </c>
      <c r="T262" s="13">
        <f>WEEKNUM(Table13[[#This Row],[Date]],2)</f>
        <v>38</v>
      </c>
      <c r="AA262" s="47">
        <v>44821</v>
      </c>
      <c r="AB262" s="48">
        <v>10</v>
      </c>
      <c r="AC262" s="53">
        <f>WEEKNUM(Table13[[#This Row],[Date]],2)</f>
        <v>38</v>
      </c>
    </row>
    <row r="263" spans="1:29" x14ac:dyDescent="0.35">
      <c r="A263" s="12">
        <v>44457</v>
      </c>
      <c r="B263" s="13">
        <v>17</v>
      </c>
      <c r="R263" s="12">
        <v>44457</v>
      </c>
      <c r="S263" s="13">
        <v>17</v>
      </c>
      <c r="T263" s="13">
        <f>WEEKNUM(Table13[[#This Row],[Date]],2)</f>
        <v>38</v>
      </c>
      <c r="AA263" s="45">
        <v>44822</v>
      </c>
      <c r="AB263" s="46">
        <v>9</v>
      </c>
      <c r="AC263" s="52">
        <f>WEEKNUM(Table13[[#This Row],[Date]],2)</f>
        <v>38</v>
      </c>
    </row>
    <row r="264" spans="1:29" x14ac:dyDescent="0.35">
      <c r="A264" s="12">
        <v>44458</v>
      </c>
      <c r="B264" s="13">
        <v>16</v>
      </c>
      <c r="R264" s="12">
        <v>44458</v>
      </c>
      <c r="S264" s="13">
        <v>16</v>
      </c>
      <c r="T264" s="13">
        <f>WEEKNUM(Table13[[#This Row],[Date]],2)</f>
        <v>38</v>
      </c>
      <c r="AA264" s="47">
        <v>44823</v>
      </c>
      <c r="AB264" s="48">
        <v>9</v>
      </c>
      <c r="AC264" s="53">
        <f>WEEKNUM(Table13[[#This Row],[Date]],2)</f>
        <v>38</v>
      </c>
    </row>
    <row r="265" spans="1:29" x14ac:dyDescent="0.35">
      <c r="A265" s="12">
        <v>44459</v>
      </c>
      <c r="B265" s="13">
        <v>16</v>
      </c>
      <c r="R265" s="12">
        <v>44459</v>
      </c>
      <c r="S265" s="13">
        <v>16</v>
      </c>
      <c r="T265" s="13">
        <f>WEEKNUM(Table13[[#This Row],[Date]],2)</f>
        <v>39</v>
      </c>
      <c r="AA265" s="45">
        <v>44824</v>
      </c>
      <c r="AB265" s="46">
        <v>9</v>
      </c>
      <c r="AC265" s="52">
        <f>WEEKNUM(Table13[[#This Row],[Date]],2)</f>
        <v>39</v>
      </c>
    </row>
    <row r="266" spans="1:29" x14ac:dyDescent="0.35">
      <c r="A266" s="12">
        <v>44460</v>
      </c>
      <c r="B266" s="13">
        <v>16</v>
      </c>
      <c r="R266" s="12">
        <v>44460</v>
      </c>
      <c r="S266" s="13">
        <v>16</v>
      </c>
      <c r="T266" s="13">
        <f>WEEKNUM(Table13[[#This Row],[Date]],2)</f>
        <v>39</v>
      </c>
      <c r="AA266" s="47">
        <v>44825</v>
      </c>
      <c r="AB266" s="48">
        <v>9</v>
      </c>
      <c r="AC266" s="53">
        <f>WEEKNUM(Table13[[#This Row],[Date]],2)</f>
        <v>39</v>
      </c>
    </row>
    <row r="267" spans="1:29" x14ac:dyDescent="0.35">
      <c r="A267" s="12">
        <v>44461</v>
      </c>
      <c r="B267" s="13">
        <v>14</v>
      </c>
      <c r="R267" s="12">
        <v>44461</v>
      </c>
      <c r="S267" s="13">
        <v>14</v>
      </c>
      <c r="T267" s="13">
        <f>WEEKNUM(Table13[[#This Row],[Date]],2)</f>
        <v>39</v>
      </c>
      <c r="AA267" s="45">
        <v>44826</v>
      </c>
      <c r="AB267" s="46">
        <v>8</v>
      </c>
      <c r="AC267" s="52">
        <f>WEEKNUM(Table13[[#This Row],[Date]],2)</f>
        <v>39</v>
      </c>
    </row>
    <row r="268" spans="1:29" x14ac:dyDescent="0.35">
      <c r="A268" s="12">
        <v>44462</v>
      </c>
      <c r="B268" s="13">
        <v>14</v>
      </c>
      <c r="R268" s="12">
        <v>44462</v>
      </c>
      <c r="S268" s="13">
        <v>14</v>
      </c>
      <c r="T268" s="13">
        <f>WEEKNUM(Table13[[#This Row],[Date]],2)</f>
        <v>39</v>
      </c>
      <c r="AA268" s="47">
        <v>44827</v>
      </c>
      <c r="AB268" s="48">
        <v>8</v>
      </c>
      <c r="AC268" s="53">
        <f>WEEKNUM(Table13[[#This Row],[Date]],2)</f>
        <v>39</v>
      </c>
    </row>
    <row r="269" spans="1:29" x14ac:dyDescent="0.35">
      <c r="A269" s="12">
        <v>44463</v>
      </c>
      <c r="B269" s="13">
        <v>14</v>
      </c>
      <c r="R269" s="12">
        <v>44463</v>
      </c>
      <c r="S269" s="13">
        <v>14</v>
      </c>
      <c r="T269" s="13">
        <f>WEEKNUM(Table13[[#This Row],[Date]],2)</f>
        <v>39</v>
      </c>
      <c r="AA269" s="45">
        <v>44828</v>
      </c>
      <c r="AB269" s="46">
        <v>8</v>
      </c>
      <c r="AC269" s="52">
        <f>WEEKNUM(Table13[[#This Row],[Date]],2)</f>
        <v>39</v>
      </c>
    </row>
    <row r="270" spans="1:29" x14ac:dyDescent="0.35">
      <c r="A270" s="12">
        <v>44464</v>
      </c>
      <c r="B270" s="13">
        <v>14</v>
      </c>
      <c r="R270" s="12">
        <v>44464</v>
      </c>
      <c r="S270" s="13">
        <v>14</v>
      </c>
      <c r="T270" s="13">
        <f>WEEKNUM(Table13[[#This Row],[Date]],2)</f>
        <v>39</v>
      </c>
      <c r="AA270" s="47">
        <v>44829</v>
      </c>
      <c r="AB270" s="48">
        <v>8</v>
      </c>
      <c r="AC270" s="53">
        <f>WEEKNUM(Table13[[#This Row],[Date]],2)</f>
        <v>39</v>
      </c>
    </row>
    <row r="271" spans="1:29" x14ac:dyDescent="0.35">
      <c r="A271" s="12">
        <v>44465</v>
      </c>
      <c r="B271" s="13">
        <v>14</v>
      </c>
      <c r="R271" s="12">
        <v>44465</v>
      </c>
      <c r="S271" s="13">
        <v>14</v>
      </c>
      <c r="T271" s="13">
        <f>WEEKNUM(Table13[[#This Row],[Date]],2)</f>
        <v>39</v>
      </c>
      <c r="AA271" s="45">
        <v>44830</v>
      </c>
      <c r="AB271" s="46">
        <v>8</v>
      </c>
      <c r="AC271" s="52">
        <f>WEEKNUM(Table13[[#This Row],[Date]],2)</f>
        <v>39</v>
      </c>
    </row>
    <row r="272" spans="1:29" x14ac:dyDescent="0.35">
      <c r="A272" s="12">
        <v>44466</v>
      </c>
      <c r="B272" s="13">
        <v>14</v>
      </c>
      <c r="R272" s="12">
        <v>44466</v>
      </c>
      <c r="S272" s="13">
        <v>14</v>
      </c>
      <c r="T272" s="13">
        <f>WEEKNUM(Table13[[#This Row],[Date]],2)</f>
        <v>40</v>
      </c>
      <c r="AA272" s="47">
        <v>44831</v>
      </c>
      <c r="AB272" s="48">
        <v>8</v>
      </c>
      <c r="AC272" s="53">
        <f>WEEKNUM(Table13[[#This Row],[Date]],2)</f>
        <v>40</v>
      </c>
    </row>
    <row r="273" spans="1:29" x14ac:dyDescent="0.35">
      <c r="A273" s="12">
        <v>44467</v>
      </c>
      <c r="B273" s="13">
        <v>14</v>
      </c>
      <c r="R273" s="12">
        <v>44467</v>
      </c>
      <c r="S273" s="13">
        <v>14</v>
      </c>
      <c r="T273" s="13">
        <f>WEEKNUM(Table13[[#This Row],[Date]],2)</f>
        <v>40</v>
      </c>
      <c r="AA273" s="45">
        <v>44832</v>
      </c>
      <c r="AB273" s="46">
        <v>9</v>
      </c>
      <c r="AC273" s="52">
        <f>WEEKNUM(Table13[[#This Row],[Date]],2)</f>
        <v>40</v>
      </c>
    </row>
    <row r="274" spans="1:29" x14ac:dyDescent="0.35">
      <c r="A274" s="12">
        <v>44468</v>
      </c>
      <c r="B274" s="13">
        <v>13</v>
      </c>
      <c r="R274" s="12">
        <v>44468</v>
      </c>
      <c r="S274" s="13">
        <v>13</v>
      </c>
      <c r="T274" s="13">
        <f>WEEKNUM(Table13[[#This Row],[Date]],2)</f>
        <v>40</v>
      </c>
      <c r="AA274" s="47">
        <v>44833</v>
      </c>
      <c r="AB274" s="48">
        <v>9</v>
      </c>
      <c r="AC274" s="53">
        <f>WEEKNUM(Table13[[#This Row],[Date]],2)</f>
        <v>40</v>
      </c>
    </row>
    <row r="275" spans="1:29" x14ac:dyDescent="0.35">
      <c r="A275" s="12">
        <v>44469</v>
      </c>
      <c r="B275" s="13">
        <v>14</v>
      </c>
      <c r="R275" s="12">
        <v>44469</v>
      </c>
      <c r="S275" s="13">
        <v>14</v>
      </c>
      <c r="T275" s="13">
        <f>WEEKNUM(Table13[[#This Row],[Date]],2)</f>
        <v>40</v>
      </c>
      <c r="AA275" s="45">
        <v>44834</v>
      </c>
      <c r="AB275" s="46">
        <v>9</v>
      </c>
      <c r="AC275" s="52">
        <f>WEEKNUM(Table13[[#This Row],[Date]],2)</f>
        <v>40</v>
      </c>
    </row>
    <row r="276" spans="1:29" x14ac:dyDescent="0.35">
      <c r="A276" s="12">
        <v>44470</v>
      </c>
      <c r="B276" s="13">
        <v>14</v>
      </c>
      <c r="R276" s="12">
        <v>44470</v>
      </c>
      <c r="S276" s="13">
        <v>14</v>
      </c>
      <c r="T276" s="13">
        <f>WEEKNUM(Table13[[#This Row],[Date]],2)</f>
        <v>40</v>
      </c>
      <c r="AA276" s="47">
        <v>44835</v>
      </c>
      <c r="AB276" s="48">
        <v>9</v>
      </c>
      <c r="AC276" s="53">
        <f>WEEKNUM(Table13[[#This Row],[Date]],2)</f>
        <v>40</v>
      </c>
    </row>
    <row r="277" spans="1:29" x14ac:dyDescent="0.35">
      <c r="A277" s="12">
        <v>44471</v>
      </c>
      <c r="B277" s="13">
        <v>14</v>
      </c>
      <c r="R277" s="12">
        <v>44471</v>
      </c>
      <c r="S277" s="13">
        <v>14</v>
      </c>
      <c r="T277" s="13">
        <f>WEEKNUM(Table13[[#This Row],[Date]],2)</f>
        <v>40</v>
      </c>
      <c r="AA277" s="45">
        <v>44836</v>
      </c>
      <c r="AB277" s="46">
        <v>9</v>
      </c>
      <c r="AC277" s="52">
        <f>WEEKNUM(Table13[[#This Row],[Date]],2)</f>
        <v>40</v>
      </c>
    </row>
    <row r="278" spans="1:29" x14ac:dyDescent="0.35">
      <c r="A278" s="12">
        <v>44472</v>
      </c>
      <c r="B278" s="13">
        <v>14</v>
      </c>
      <c r="R278" s="12">
        <v>44472</v>
      </c>
      <c r="S278" s="13">
        <v>14</v>
      </c>
      <c r="T278" s="13">
        <f>WEEKNUM(Table13[[#This Row],[Date]],2)</f>
        <v>40</v>
      </c>
      <c r="AA278" s="47">
        <v>44837</v>
      </c>
      <c r="AB278" s="48">
        <v>8</v>
      </c>
      <c r="AC278" s="53">
        <f>WEEKNUM(Table13[[#This Row],[Date]],2)</f>
        <v>40</v>
      </c>
    </row>
    <row r="279" spans="1:29" x14ac:dyDescent="0.35">
      <c r="A279" s="12">
        <v>44473</v>
      </c>
      <c r="B279" s="13">
        <v>13</v>
      </c>
      <c r="R279" s="12">
        <v>44473</v>
      </c>
      <c r="S279" s="13">
        <v>13</v>
      </c>
      <c r="T279" s="13">
        <f>WEEKNUM(Table13[[#This Row],[Date]],2)</f>
        <v>41</v>
      </c>
      <c r="AA279" s="45">
        <v>44838</v>
      </c>
      <c r="AB279" s="46">
        <v>7</v>
      </c>
      <c r="AC279" s="52">
        <f>WEEKNUM(Table13[[#This Row],[Date]],2)</f>
        <v>41</v>
      </c>
    </row>
    <row r="280" spans="1:29" x14ac:dyDescent="0.35">
      <c r="A280" s="12">
        <v>44474</v>
      </c>
      <c r="B280" s="13">
        <v>13</v>
      </c>
      <c r="R280" s="12">
        <v>44474</v>
      </c>
      <c r="S280" s="13">
        <v>13</v>
      </c>
      <c r="T280" s="13">
        <f>WEEKNUM(Table13[[#This Row],[Date]],2)</f>
        <v>41</v>
      </c>
      <c r="AA280" s="47">
        <v>44839</v>
      </c>
      <c r="AB280" s="48">
        <v>7</v>
      </c>
      <c r="AC280" s="53">
        <f>WEEKNUM(Table13[[#This Row],[Date]],2)</f>
        <v>41</v>
      </c>
    </row>
    <row r="281" spans="1:29" x14ac:dyDescent="0.35">
      <c r="A281" s="12">
        <v>44475</v>
      </c>
      <c r="B281" s="13">
        <v>13</v>
      </c>
      <c r="R281" s="12">
        <v>44475</v>
      </c>
      <c r="S281" s="13">
        <v>13</v>
      </c>
      <c r="T281" s="13">
        <f>WEEKNUM(Table13[[#This Row],[Date]],2)</f>
        <v>41</v>
      </c>
      <c r="AA281" s="45">
        <v>44840</v>
      </c>
      <c r="AB281" s="46">
        <v>7</v>
      </c>
      <c r="AC281" s="52">
        <f>WEEKNUM(Table13[[#This Row],[Date]],2)</f>
        <v>41</v>
      </c>
    </row>
    <row r="282" spans="1:29" x14ac:dyDescent="0.35">
      <c r="A282" s="12">
        <v>44476</v>
      </c>
      <c r="B282" s="13">
        <v>14</v>
      </c>
      <c r="R282" s="12">
        <v>44476</v>
      </c>
      <c r="S282" s="13">
        <v>14</v>
      </c>
      <c r="T282" s="13">
        <f>WEEKNUM(Table13[[#This Row],[Date]],2)</f>
        <v>41</v>
      </c>
      <c r="AA282" s="47">
        <v>44841</v>
      </c>
      <c r="AB282" s="48">
        <v>8</v>
      </c>
      <c r="AC282" s="53">
        <f>WEEKNUM(Table13[[#This Row],[Date]],2)</f>
        <v>41</v>
      </c>
    </row>
    <row r="283" spans="1:29" x14ac:dyDescent="0.35">
      <c r="A283" s="12">
        <v>44477</v>
      </c>
      <c r="B283" s="13">
        <v>13</v>
      </c>
      <c r="R283" s="12">
        <v>44477</v>
      </c>
      <c r="S283" s="13">
        <v>13</v>
      </c>
      <c r="T283" s="13">
        <f>WEEKNUM(Table13[[#This Row],[Date]],2)</f>
        <v>41</v>
      </c>
      <c r="AA283" s="45">
        <v>44842</v>
      </c>
      <c r="AB283" s="46">
        <v>8</v>
      </c>
      <c r="AC283" s="52">
        <f>WEEKNUM(Table13[[#This Row],[Date]],2)</f>
        <v>41</v>
      </c>
    </row>
    <row r="284" spans="1:29" x14ac:dyDescent="0.35">
      <c r="A284" s="12">
        <v>44478</v>
      </c>
      <c r="B284" s="13">
        <v>14</v>
      </c>
      <c r="R284" s="12">
        <v>44478</v>
      </c>
      <c r="S284" s="13">
        <v>14</v>
      </c>
      <c r="T284" s="13">
        <f>WEEKNUM(Table13[[#This Row],[Date]],2)</f>
        <v>41</v>
      </c>
      <c r="AA284" s="47">
        <v>44843</v>
      </c>
      <c r="AB284" s="48">
        <v>9</v>
      </c>
      <c r="AC284" s="53">
        <f>WEEKNUM(Table13[[#This Row],[Date]],2)</f>
        <v>41</v>
      </c>
    </row>
    <row r="285" spans="1:29" x14ac:dyDescent="0.35">
      <c r="A285" s="12">
        <v>44479</v>
      </c>
      <c r="B285" s="13">
        <v>15</v>
      </c>
      <c r="R285" s="12">
        <v>44479</v>
      </c>
      <c r="S285" s="13">
        <v>15</v>
      </c>
      <c r="T285" s="13">
        <f>WEEKNUM(Table13[[#This Row],[Date]],2)</f>
        <v>41</v>
      </c>
      <c r="AA285" s="45">
        <v>44844</v>
      </c>
      <c r="AB285" s="46">
        <v>9</v>
      </c>
      <c r="AC285" s="52">
        <f>WEEKNUM(Table13[[#This Row],[Date]],2)</f>
        <v>41</v>
      </c>
    </row>
    <row r="286" spans="1:29" x14ac:dyDescent="0.35">
      <c r="A286" s="12">
        <v>44480</v>
      </c>
      <c r="B286" s="13">
        <v>15</v>
      </c>
      <c r="R286" s="12">
        <v>44480</v>
      </c>
      <c r="S286" s="13">
        <v>15</v>
      </c>
      <c r="T286" s="13">
        <f>WEEKNUM(Table13[[#This Row],[Date]],2)</f>
        <v>42</v>
      </c>
      <c r="AA286" s="47">
        <v>44845</v>
      </c>
      <c r="AB286" s="48">
        <v>9</v>
      </c>
      <c r="AC286" s="53">
        <f>WEEKNUM(Table13[[#This Row],[Date]],2)</f>
        <v>42</v>
      </c>
    </row>
    <row r="287" spans="1:29" x14ac:dyDescent="0.35">
      <c r="A287" s="12">
        <v>44481</v>
      </c>
      <c r="B287" s="13">
        <v>14</v>
      </c>
      <c r="R287" s="12">
        <v>44481</v>
      </c>
      <c r="S287" s="13">
        <v>14</v>
      </c>
      <c r="T287" s="13">
        <f>WEEKNUM(Table13[[#This Row],[Date]],2)</f>
        <v>42</v>
      </c>
      <c r="AA287" s="45">
        <v>44846</v>
      </c>
      <c r="AB287" s="46">
        <v>8</v>
      </c>
      <c r="AC287" s="52">
        <f>WEEKNUM(Table13[[#This Row],[Date]],2)</f>
        <v>42</v>
      </c>
    </row>
    <row r="288" spans="1:29" x14ac:dyDescent="0.35">
      <c r="A288" s="12">
        <v>44482</v>
      </c>
      <c r="B288" s="13">
        <v>14</v>
      </c>
      <c r="R288" s="12">
        <v>44482</v>
      </c>
      <c r="S288" s="13">
        <v>14</v>
      </c>
      <c r="T288" s="13">
        <f>WEEKNUM(Table13[[#This Row],[Date]],2)</f>
        <v>42</v>
      </c>
      <c r="AA288" s="47">
        <v>44847</v>
      </c>
      <c r="AB288" s="48">
        <v>8</v>
      </c>
      <c r="AC288" s="53">
        <f>WEEKNUM(Table13[[#This Row],[Date]],2)</f>
        <v>42</v>
      </c>
    </row>
    <row r="289" spans="1:29" x14ac:dyDescent="0.35">
      <c r="A289" s="12">
        <v>44483</v>
      </c>
      <c r="B289" s="13">
        <v>14</v>
      </c>
      <c r="R289" s="12">
        <v>44483</v>
      </c>
      <c r="S289" s="13">
        <v>14</v>
      </c>
      <c r="T289" s="13">
        <f>WEEKNUM(Table13[[#This Row],[Date]],2)</f>
        <v>42</v>
      </c>
      <c r="AA289" s="45">
        <v>44848</v>
      </c>
      <c r="AB289" s="46">
        <v>8</v>
      </c>
      <c r="AC289" s="52">
        <f>WEEKNUM(Table13[[#This Row],[Date]],2)</f>
        <v>42</v>
      </c>
    </row>
    <row r="290" spans="1:29" x14ac:dyDescent="0.35">
      <c r="A290" s="12">
        <v>44484</v>
      </c>
      <c r="B290" s="13">
        <v>16</v>
      </c>
      <c r="R290" s="12">
        <v>44484</v>
      </c>
      <c r="S290" s="13">
        <v>16</v>
      </c>
      <c r="T290" s="13">
        <f>WEEKNUM(Table13[[#This Row],[Date]],2)</f>
        <v>42</v>
      </c>
      <c r="AA290" s="47">
        <v>44849</v>
      </c>
      <c r="AB290" s="48">
        <v>9</v>
      </c>
      <c r="AC290" s="53">
        <f>WEEKNUM(Table13[[#This Row],[Date]],2)</f>
        <v>42</v>
      </c>
    </row>
    <row r="291" spans="1:29" x14ac:dyDescent="0.35">
      <c r="A291" s="12">
        <v>44485</v>
      </c>
      <c r="B291" s="13">
        <v>17</v>
      </c>
      <c r="R291" s="12">
        <v>44485</v>
      </c>
      <c r="S291" s="13">
        <v>17</v>
      </c>
      <c r="T291" s="13">
        <f>WEEKNUM(Table13[[#This Row],[Date]],2)</f>
        <v>42</v>
      </c>
      <c r="AA291" s="45">
        <v>44850</v>
      </c>
      <c r="AB291" s="46">
        <v>10</v>
      </c>
      <c r="AC291" s="52">
        <f>WEEKNUM(Table13[[#This Row],[Date]],2)</f>
        <v>42</v>
      </c>
    </row>
    <row r="292" spans="1:29" x14ac:dyDescent="0.35">
      <c r="A292" s="12">
        <v>44486</v>
      </c>
      <c r="B292" s="13">
        <v>17</v>
      </c>
      <c r="R292" s="12">
        <v>44486</v>
      </c>
      <c r="S292" s="13">
        <v>17</v>
      </c>
      <c r="T292" s="13">
        <f>WEEKNUM(Table13[[#This Row],[Date]],2)</f>
        <v>42</v>
      </c>
      <c r="AA292" s="47">
        <v>44851</v>
      </c>
      <c r="AB292" s="48">
        <v>11</v>
      </c>
      <c r="AC292" s="53">
        <f>WEEKNUM(Table13[[#This Row],[Date]],2)</f>
        <v>42</v>
      </c>
    </row>
    <row r="293" spans="1:29" x14ac:dyDescent="0.35">
      <c r="A293" s="12">
        <v>44487</v>
      </c>
      <c r="B293" s="13">
        <v>18</v>
      </c>
      <c r="R293" s="12">
        <v>44487</v>
      </c>
      <c r="S293" s="13">
        <v>18</v>
      </c>
      <c r="T293" s="13">
        <f>WEEKNUM(Table13[[#This Row],[Date]],2)</f>
        <v>43</v>
      </c>
      <c r="AA293" s="45">
        <v>44852</v>
      </c>
      <c r="AB293" s="46">
        <v>11</v>
      </c>
      <c r="AC293" s="52">
        <f>WEEKNUM(Table13[[#This Row],[Date]],2)</f>
        <v>43</v>
      </c>
    </row>
    <row r="294" spans="1:29" x14ac:dyDescent="0.35">
      <c r="A294" s="12">
        <v>44488</v>
      </c>
      <c r="B294" s="13">
        <v>19</v>
      </c>
      <c r="R294" s="12">
        <v>44488</v>
      </c>
      <c r="S294" s="13">
        <v>19</v>
      </c>
      <c r="T294" s="13">
        <f>WEEKNUM(Table13[[#This Row],[Date]],2)</f>
        <v>43</v>
      </c>
      <c r="AA294" s="47">
        <v>44853</v>
      </c>
      <c r="AB294" s="48">
        <v>12</v>
      </c>
      <c r="AC294" s="53">
        <f>WEEKNUM(Table13[[#This Row],[Date]],2)</f>
        <v>43</v>
      </c>
    </row>
    <row r="295" spans="1:29" x14ac:dyDescent="0.35">
      <c r="A295" s="12">
        <v>44489</v>
      </c>
      <c r="B295" s="13">
        <v>19</v>
      </c>
      <c r="R295" s="12">
        <v>44489</v>
      </c>
      <c r="S295" s="13">
        <v>19</v>
      </c>
      <c r="T295" s="13">
        <f>WEEKNUM(Table13[[#This Row],[Date]],2)</f>
        <v>43</v>
      </c>
      <c r="AA295" s="45">
        <v>44854</v>
      </c>
      <c r="AB295" s="46">
        <v>12</v>
      </c>
      <c r="AC295" s="52">
        <f>WEEKNUM(Table13[[#This Row],[Date]],2)</f>
        <v>43</v>
      </c>
    </row>
    <row r="296" spans="1:29" x14ac:dyDescent="0.35">
      <c r="A296" s="12">
        <v>44490</v>
      </c>
      <c r="B296" s="13">
        <v>18</v>
      </c>
      <c r="R296" s="12">
        <v>44490</v>
      </c>
      <c r="S296" s="13">
        <v>18</v>
      </c>
      <c r="T296" s="13">
        <f>WEEKNUM(Table13[[#This Row],[Date]],2)</f>
        <v>43</v>
      </c>
      <c r="AA296" s="47">
        <v>44855</v>
      </c>
      <c r="AB296" s="48">
        <v>11</v>
      </c>
      <c r="AC296" s="53">
        <f>WEEKNUM(Table13[[#This Row],[Date]],2)</f>
        <v>43</v>
      </c>
    </row>
    <row r="297" spans="1:29" x14ac:dyDescent="0.35">
      <c r="A297" s="12">
        <v>44491</v>
      </c>
      <c r="B297" s="13">
        <v>19</v>
      </c>
      <c r="R297" s="12">
        <v>44491</v>
      </c>
      <c r="S297" s="13">
        <v>19</v>
      </c>
      <c r="T297" s="13">
        <f>WEEKNUM(Table13[[#This Row],[Date]],2)</f>
        <v>43</v>
      </c>
      <c r="AA297" s="45">
        <v>44856</v>
      </c>
      <c r="AB297" s="46">
        <v>12</v>
      </c>
      <c r="AC297" s="52">
        <f>WEEKNUM(Table13[[#This Row],[Date]],2)</f>
        <v>43</v>
      </c>
    </row>
    <row r="298" spans="1:29" x14ac:dyDescent="0.35">
      <c r="A298" s="12">
        <v>44492</v>
      </c>
      <c r="B298" s="13">
        <v>19</v>
      </c>
      <c r="R298" s="12">
        <v>44492</v>
      </c>
      <c r="S298" s="13">
        <v>19</v>
      </c>
      <c r="T298" s="13">
        <f>WEEKNUM(Table13[[#This Row],[Date]],2)</f>
        <v>43</v>
      </c>
      <c r="AA298" s="47">
        <v>44857</v>
      </c>
      <c r="AB298" s="48">
        <v>12</v>
      </c>
      <c r="AC298" s="53">
        <f>WEEKNUM(Table13[[#This Row],[Date]],2)</f>
        <v>43</v>
      </c>
    </row>
    <row r="299" spans="1:29" x14ac:dyDescent="0.35">
      <c r="A299" s="12">
        <v>44493</v>
      </c>
      <c r="B299" s="13">
        <v>20</v>
      </c>
      <c r="R299" s="12">
        <v>44493</v>
      </c>
      <c r="S299" s="13">
        <v>20</v>
      </c>
      <c r="T299" s="13">
        <f>WEEKNUM(Table13[[#This Row],[Date]],2)</f>
        <v>43</v>
      </c>
      <c r="AA299" s="45">
        <v>44859</v>
      </c>
      <c r="AB299" s="46">
        <v>12</v>
      </c>
      <c r="AC299" s="52">
        <f>WEEKNUM(Table13[[#This Row],[Date]],2)</f>
        <v>43</v>
      </c>
    </row>
    <row r="300" spans="1:29" x14ac:dyDescent="0.35">
      <c r="A300" s="12">
        <v>44494</v>
      </c>
      <c r="B300" s="13">
        <v>20</v>
      </c>
      <c r="R300" s="12">
        <v>44494</v>
      </c>
      <c r="S300" s="13">
        <v>20</v>
      </c>
      <c r="T300" s="13">
        <f>WEEKNUM(Table13[[#This Row],[Date]],2)</f>
        <v>44</v>
      </c>
      <c r="AA300" s="47">
        <v>44860</v>
      </c>
      <c r="AB300" s="48">
        <v>13</v>
      </c>
      <c r="AC300" s="53">
        <f>WEEKNUM(Table13[[#This Row],[Date]],2)</f>
        <v>44</v>
      </c>
    </row>
    <row r="301" spans="1:29" x14ac:dyDescent="0.35">
      <c r="A301" s="12">
        <v>44495</v>
      </c>
      <c r="B301" s="13">
        <v>22</v>
      </c>
      <c r="R301" s="12">
        <v>44495</v>
      </c>
      <c r="S301" s="13">
        <v>22</v>
      </c>
      <c r="T301" s="13">
        <f>WEEKNUM(Table13[[#This Row],[Date]],2)</f>
        <v>44</v>
      </c>
      <c r="AA301" s="45">
        <v>44861</v>
      </c>
      <c r="AB301" s="46">
        <v>14</v>
      </c>
      <c r="AC301" s="52">
        <f>WEEKNUM(Table13[[#This Row],[Date]],2)</f>
        <v>44</v>
      </c>
    </row>
    <row r="302" spans="1:29" x14ac:dyDescent="0.35">
      <c r="A302" s="12">
        <v>44496</v>
      </c>
      <c r="B302" s="13">
        <v>23</v>
      </c>
      <c r="R302" s="12">
        <v>44496</v>
      </c>
      <c r="S302" s="13">
        <v>23</v>
      </c>
      <c r="T302" s="13">
        <f>WEEKNUM(Table13[[#This Row],[Date]],2)</f>
        <v>44</v>
      </c>
      <c r="AA302" s="47">
        <v>44862</v>
      </c>
      <c r="AB302" s="48">
        <v>14</v>
      </c>
      <c r="AC302" s="53">
        <f>WEEKNUM(Table13[[#This Row],[Date]],2)</f>
        <v>44</v>
      </c>
    </row>
    <row r="303" spans="1:29" x14ac:dyDescent="0.35">
      <c r="A303" s="12">
        <v>44497</v>
      </c>
      <c r="B303" s="13">
        <v>24</v>
      </c>
      <c r="R303" s="12">
        <v>44497</v>
      </c>
      <c r="S303" s="13">
        <v>24</v>
      </c>
      <c r="T303" s="13">
        <f>WEEKNUM(Table13[[#This Row],[Date]],2)</f>
        <v>44</v>
      </c>
      <c r="AA303" s="45">
        <v>44863</v>
      </c>
      <c r="AB303" s="46">
        <v>13</v>
      </c>
      <c r="AC303" s="52">
        <f>WEEKNUM(Table13[[#This Row],[Date]],2)</f>
        <v>44</v>
      </c>
    </row>
    <row r="304" spans="1:29" x14ac:dyDescent="0.35">
      <c r="A304" s="12">
        <v>44498</v>
      </c>
      <c r="B304" s="13">
        <v>24</v>
      </c>
      <c r="R304" s="12">
        <v>44498</v>
      </c>
      <c r="S304" s="13">
        <v>24</v>
      </c>
      <c r="T304" s="13">
        <f>WEEKNUM(Table13[[#This Row],[Date]],2)</f>
        <v>44</v>
      </c>
      <c r="AA304" s="47">
        <v>44864</v>
      </c>
      <c r="AB304" s="48">
        <v>14</v>
      </c>
      <c r="AC304" s="53">
        <f>WEEKNUM(Table13[[#This Row],[Date]],2)</f>
        <v>44</v>
      </c>
    </row>
    <row r="305" spans="1:29" x14ac:dyDescent="0.35">
      <c r="A305" s="12">
        <v>44499</v>
      </c>
      <c r="B305" s="13">
        <v>25</v>
      </c>
      <c r="R305" s="12">
        <v>44499</v>
      </c>
      <c r="S305" s="13">
        <v>25</v>
      </c>
      <c r="T305" s="13">
        <f>WEEKNUM(Table13[[#This Row],[Date]],2)</f>
        <v>44</v>
      </c>
      <c r="AA305" s="45">
        <v>44865</v>
      </c>
      <c r="AB305" s="46">
        <v>14</v>
      </c>
      <c r="AC305" s="52">
        <f>WEEKNUM(Table13[[#This Row],[Date]],2)</f>
        <v>44</v>
      </c>
    </row>
    <row r="306" spans="1:29" x14ac:dyDescent="0.35">
      <c r="A306" s="12">
        <v>44500</v>
      </c>
      <c r="B306" s="13">
        <v>25</v>
      </c>
      <c r="R306" s="12">
        <v>44500</v>
      </c>
      <c r="S306" s="13">
        <v>25</v>
      </c>
      <c r="T306" s="13">
        <f>WEEKNUM(Table13[[#This Row],[Date]],2)</f>
        <v>44</v>
      </c>
      <c r="AA306" s="47">
        <v>44866</v>
      </c>
      <c r="AB306" s="48">
        <v>14</v>
      </c>
      <c r="AC306" s="53">
        <f>WEEKNUM(Table13[[#This Row],[Date]],2)</f>
        <v>44</v>
      </c>
    </row>
    <row r="307" spans="1:29" x14ac:dyDescent="0.35">
      <c r="A307" s="12">
        <v>44501</v>
      </c>
      <c r="B307" s="13">
        <v>26</v>
      </c>
      <c r="R307" s="12">
        <v>44501</v>
      </c>
      <c r="S307" s="13">
        <v>26</v>
      </c>
      <c r="T307" s="13">
        <f>WEEKNUM(Table13[[#This Row],[Date]],2)</f>
        <v>45</v>
      </c>
      <c r="AA307" s="45">
        <v>44867</v>
      </c>
      <c r="AB307" s="46">
        <v>15</v>
      </c>
      <c r="AC307" s="52">
        <f>WEEKNUM(Table13[[#This Row],[Date]],2)</f>
        <v>45</v>
      </c>
    </row>
    <row r="308" spans="1:29" x14ac:dyDescent="0.35">
      <c r="A308" s="12">
        <v>44502</v>
      </c>
      <c r="B308" s="13">
        <v>27</v>
      </c>
      <c r="R308" s="12">
        <v>44502</v>
      </c>
      <c r="S308" s="13">
        <v>27</v>
      </c>
      <c r="T308" s="13">
        <f>WEEKNUM(Table13[[#This Row],[Date]],2)</f>
        <v>45</v>
      </c>
      <c r="AA308" s="47">
        <v>44868</v>
      </c>
      <c r="AB308" s="48">
        <v>17</v>
      </c>
      <c r="AC308" s="53">
        <f>WEEKNUM(Table13[[#This Row],[Date]],2)</f>
        <v>45</v>
      </c>
    </row>
    <row r="309" spans="1:29" x14ac:dyDescent="0.35">
      <c r="A309" s="12">
        <v>44503</v>
      </c>
      <c r="B309" s="13">
        <v>28</v>
      </c>
      <c r="R309" s="12">
        <v>44503</v>
      </c>
      <c r="S309" s="13">
        <v>28</v>
      </c>
      <c r="T309" s="13">
        <f>WEEKNUM(Table13[[#This Row],[Date]],2)</f>
        <v>45</v>
      </c>
      <c r="AA309" s="45">
        <v>44869</v>
      </c>
      <c r="AB309" s="46">
        <v>18</v>
      </c>
      <c r="AC309" s="52">
        <f>WEEKNUM(Table13[[#This Row],[Date]],2)</f>
        <v>45</v>
      </c>
    </row>
    <row r="310" spans="1:29" x14ac:dyDescent="0.35">
      <c r="A310" s="12">
        <v>44504</v>
      </c>
      <c r="B310" s="13">
        <v>28</v>
      </c>
      <c r="R310" s="12">
        <v>44504</v>
      </c>
      <c r="S310" s="13">
        <v>28</v>
      </c>
      <c r="T310" s="13">
        <f>WEEKNUM(Table13[[#This Row],[Date]],2)</f>
        <v>45</v>
      </c>
      <c r="AA310" s="47">
        <v>44870</v>
      </c>
      <c r="AB310" s="48">
        <v>18</v>
      </c>
      <c r="AC310" s="53">
        <f>WEEKNUM(Table13[[#This Row],[Date]],2)</f>
        <v>45</v>
      </c>
    </row>
    <row r="311" spans="1:29" x14ac:dyDescent="0.35">
      <c r="A311" s="12">
        <v>44505</v>
      </c>
      <c r="B311" s="13">
        <v>29</v>
      </c>
      <c r="R311" s="12">
        <v>44505</v>
      </c>
      <c r="S311" s="13">
        <v>29</v>
      </c>
      <c r="T311" s="13">
        <f>WEEKNUM(Table13[[#This Row],[Date]],2)</f>
        <v>45</v>
      </c>
      <c r="AA311" s="45">
        <v>44871</v>
      </c>
      <c r="AB311" s="46">
        <v>19</v>
      </c>
      <c r="AC311" s="52">
        <f>WEEKNUM(Table13[[#This Row],[Date]],2)</f>
        <v>45</v>
      </c>
    </row>
    <row r="312" spans="1:29" x14ac:dyDescent="0.35">
      <c r="A312" s="12">
        <v>44506</v>
      </c>
      <c r="B312" s="13">
        <v>30</v>
      </c>
      <c r="R312" s="12">
        <v>44506</v>
      </c>
      <c r="S312" s="13">
        <v>30</v>
      </c>
      <c r="T312" s="13">
        <f>WEEKNUM(Table13[[#This Row],[Date]],2)</f>
        <v>45</v>
      </c>
      <c r="AA312" s="47">
        <v>44872</v>
      </c>
      <c r="AB312" s="48">
        <v>19</v>
      </c>
      <c r="AC312" s="53">
        <f>WEEKNUM(Table13[[#This Row],[Date]],2)</f>
        <v>45</v>
      </c>
    </row>
    <row r="313" spans="1:29" x14ac:dyDescent="0.35">
      <c r="A313" s="12">
        <v>44507</v>
      </c>
      <c r="B313" s="13">
        <v>32</v>
      </c>
      <c r="R313" s="12">
        <v>44507</v>
      </c>
      <c r="S313" s="13">
        <v>32</v>
      </c>
      <c r="T313" s="13">
        <f>WEEKNUM(Table13[[#This Row],[Date]],2)</f>
        <v>45</v>
      </c>
      <c r="AA313" s="45">
        <v>44873</v>
      </c>
      <c r="AB313" s="46">
        <v>19</v>
      </c>
      <c r="AC313" s="52">
        <f>WEEKNUM(Table13[[#This Row],[Date]],2)</f>
        <v>45</v>
      </c>
    </row>
    <row r="314" spans="1:29" x14ac:dyDescent="0.35">
      <c r="A314" s="12">
        <v>44508</v>
      </c>
      <c r="B314" s="13">
        <v>33</v>
      </c>
      <c r="R314" s="12">
        <v>44508</v>
      </c>
      <c r="S314" s="13">
        <v>33</v>
      </c>
      <c r="T314" s="13">
        <f>WEEKNUM(Table13[[#This Row],[Date]],2)</f>
        <v>46</v>
      </c>
      <c r="AA314" s="47">
        <v>44874</v>
      </c>
      <c r="AB314" s="48">
        <v>18</v>
      </c>
      <c r="AC314" s="53">
        <f>WEEKNUM(Table13[[#This Row],[Date]],2)</f>
        <v>46</v>
      </c>
    </row>
    <row r="315" spans="1:29" x14ac:dyDescent="0.35">
      <c r="A315" s="12">
        <v>44509</v>
      </c>
      <c r="B315" s="13">
        <v>34</v>
      </c>
      <c r="R315" s="12">
        <v>44509</v>
      </c>
      <c r="S315" s="13">
        <v>34</v>
      </c>
      <c r="T315" s="13">
        <f>WEEKNUM(Table13[[#This Row],[Date]],2)</f>
        <v>46</v>
      </c>
      <c r="AA315" s="45">
        <v>44875</v>
      </c>
      <c r="AB315" s="46">
        <v>19</v>
      </c>
      <c r="AC315" s="52">
        <f>WEEKNUM(Table13[[#This Row],[Date]],2)</f>
        <v>46</v>
      </c>
    </row>
    <row r="316" spans="1:29" x14ac:dyDescent="0.35">
      <c r="A316" s="12">
        <v>44510</v>
      </c>
      <c r="B316" s="13">
        <v>34</v>
      </c>
      <c r="R316" s="12">
        <v>44510</v>
      </c>
      <c r="S316" s="13">
        <v>34</v>
      </c>
      <c r="T316" s="13">
        <f>WEEKNUM(Table13[[#This Row],[Date]],2)</f>
        <v>46</v>
      </c>
      <c r="AA316" s="47">
        <v>44876</v>
      </c>
      <c r="AB316" s="48">
        <v>19</v>
      </c>
      <c r="AC316" s="53">
        <f>WEEKNUM(Table13[[#This Row],[Date]],2)</f>
        <v>46</v>
      </c>
    </row>
    <row r="317" spans="1:29" x14ac:dyDescent="0.35">
      <c r="A317" s="12">
        <v>44511</v>
      </c>
      <c r="B317" s="13">
        <v>35</v>
      </c>
      <c r="R317" s="12">
        <v>44511</v>
      </c>
      <c r="S317" s="13">
        <v>35</v>
      </c>
      <c r="T317" s="13">
        <f>WEEKNUM(Table13[[#This Row],[Date]],2)</f>
        <v>46</v>
      </c>
      <c r="AA317" s="45">
        <v>44877</v>
      </c>
      <c r="AB317" s="46">
        <v>19</v>
      </c>
      <c r="AC317" s="52">
        <f>WEEKNUM(Table13[[#This Row],[Date]],2)</f>
        <v>46</v>
      </c>
    </row>
    <row r="318" spans="1:29" x14ac:dyDescent="0.35">
      <c r="A318" s="12">
        <v>44512</v>
      </c>
      <c r="B318" s="13">
        <v>35</v>
      </c>
      <c r="R318" s="12">
        <v>44512</v>
      </c>
      <c r="S318" s="13">
        <v>35</v>
      </c>
      <c r="T318" s="13">
        <f>WEEKNUM(Table13[[#This Row],[Date]],2)</f>
        <v>46</v>
      </c>
      <c r="AA318" s="47">
        <v>44878</v>
      </c>
      <c r="AB318" s="48">
        <v>20</v>
      </c>
      <c r="AC318" s="53">
        <f>WEEKNUM(Table13[[#This Row],[Date]],2)</f>
        <v>46</v>
      </c>
    </row>
    <row r="319" spans="1:29" x14ac:dyDescent="0.35">
      <c r="A319" s="12">
        <v>44513</v>
      </c>
      <c r="B319" s="13">
        <v>36</v>
      </c>
      <c r="R319" s="12">
        <v>44513</v>
      </c>
      <c r="S319" s="13">
        <v>36</v>
      </c>
      <c r="T319" s="13">
        <f>WEEKNUM(Table13[[#This Row],[Date]],2)</f>
        <v>46</v>
      </c>
      <c r="AA319" s="45">
        <v>44879</v>
      </c>
      <c r="AB319" s="46">
        <v>22</v>
      </c>
      <c r="AC319" s="52">
        <f>WEEKNUM(Table13[[#This Row],[Date]],2)</f>
        <v>46</v>
      </c>
    </row>
    <row r="320" spans="1:29" x14ac:dyDescent="0.35">
      <c r="A320" s="12">
        <v>44514</v>
      </c>
      <c r="B320" s="13">
        <v>37</v>
      </c>
      <c r="R320" s="12">
        <v>44514</v>
      </c>
      <c r="S320" s="13">
        <v>37</v>
      </c>
      <c r="T320" s="13">
        <f>WEEKNUM(Table13[[#This Row],[Date]],2)</f>
        <v>46</v>
      </c>
      <c r="AA320" s="47">
        <v>44880</v>
      </c>
      <c r="AB320" s="48">
        <v>23</v>
      </c>
      <c r="AC320" s="53">
        <f>WEEKNUM(Table13[[#This Row],[Date]],2)</f>
        <v>46</v>
      </c>
    </row>
    <row r="321" spans="1:29" x14ac:dyDescent="0.35">
      <c r="A321" s="12">
        <v>44515</v>
      </c>
      <c r="B321" s="13">
        <v>39</v>
      </c>
      <c r="R321" s="12">
        <v>44515</v>
      </c>
      <c r="S321" s="13">
        <v>39</v>
      </c>
      <c r="T321" s="13">
        <f>WEEKNUM(Table13[[#This Row],[Date]],2)</f>
        <v>47</v>
      </c>
      <c r="AA321" s="45">
        <v>44881</v>
      </c>
      <c r="AB321" s="46">
        <v>24</v>
      </c>
      <c r="AC321" s="52">
        <f>WEEKNUM(Table13[[#This Row],[Date]],2)</f>
        <v>47</v>
      </c>
    </row>
    <row r="322" spans="1:29" x14ac:dyDescent="0.35">
      <c r="A322" s="12">
        <v>44516</v>
      </c>
      <c r="B322" s="13">
        <v>40</v>
      </c>
      <c r="R322" s="12">
        <v>44516</v>
      </c>
      <c r="S322" s="13">
        <v>40</v>
      </c>
      <c r="T322" s="13">
        <f>WEEKNUM(Table13[[#This Row],[Date]],2)</f>
        <v>47</v>
      </c>
      <c r="AA322" s="47">
        <v>44882</v>
      </c>
      <c r="AB322" s="48">
        <v>24</v>
      </c>
      <c r="AC322" s="53">
        <f>WEEKNUM(Table13[[#This Row],[Date]],2)</f>
        <v>47</v>
      </c>
    </row>
    <row r="323" spans="1:29" x14ac:dyDescent="0.35">
      <c r="A323" s="12">
        <v>44517</v>
      </c>
      <c r="B323" s="13">
        <v>41</v>
      </c>
      <c r="R323" s="12">
        <v>44517</v>
      </c>
      <c r="S323" s="13">
        <v>41</v>
      </c>
      <c r="T323" s="13">
        <f>WEEKNUM(Table13[[#This Row],[Date]],2)</f>
        <v>47</v>
      </c>
      <c r="AA323" s="45">
        <v>44883</v>
      </c>
      <c r="AB323" s="46">
        <v>25</v>
      </c>
      <c r="AC323" s="52">
        <f>WEEKNUM(Table13[[#This Row],[Date]],2)</f>
        <v>47</v>
      </c>
    </row>
    <row r="324" spans="1:29" x14ac:dyDescent="0.35">
      <c r="A324" s="12">
        <v>44518</v>
      </c>
      <c r="B324" s="13">
        <v>42</v>
      </c>
      <c r="R324" s="12">
        <v>44518</v>
      </c>
      <c r="S324" s="13">
        <v>42</v>
      </c>
      <c r="T324" s="13">
        <f>WEEKNUM(Table13[[#This Row],[Date]],2)</f>
        <v>47</v>
      </c>
      <c r="AA324" s="47">
        <v>44884</v>
      </c>
      <c r="AB324" s="48">
        <v>25</v>
      </c>
      <c r="AC324" s="53">
        <f>WEEKNUM(Table13[[#This Row],[Date]],2)</f>
        <v>47</v>
      </c>
    </row>
    <row r="325" spans="1:29" x14ac:dyDescent="0.35">
      <c r="A325" s="12">
        <v>44519</v>
      </c>
      <c r="B325" s="13">
        <v>42</v>
      </c>
      <c r="R325" s="12">
        <v>44519</v>
      </c>
      <c r="S325" s="13">
        <v>42</v>
      </c>
      <c r="T325" s="13">
        <f>WEEKNUM(Table13[[#This Row],[Date]],2)</f>
        <v>47</v>
      </c>
      <c r="AA325" s="45">
        <v>44885</v>
      </c>
      <c r="AB325" s="46">
        <v>26</v>
      </c>
      <c r="AC325" s="52">
        <f>WEEKNUM(Table13[[#This Row],[Date]],2)</f>
        <v>47</v>
      </c>
    </row>
    <row r="326" spans="1:29" x14ac:dyDescent="0.35">
      <c r="A326" s="12">
        <v>44520</v>
      </c>
      <c r="B326" s="13">
        <v>44</v>
      </c>
      <c r="R326" s="12">
        <v>44520</v>
      </c>
      <c r="S326" s="13">
        <v>44</v>
      </c>
      <c r="T326" s="13">
        <f>WEEKNUM(Table13[[#This Row],[Date]],2)</f>
        <v>47</v>
      </c>
      <c r="AA326" s="47">
        <v>44886</v>
      </c>
      <c r="AB326" s="48">
        <v>27</v>
      </c>
      <c r="AC326" s="53">
        <f>WEEKNUM(Table13[[#This Row],[Date]],2)</f>
        <v>47</v>
      </c>
    </row>
    <row r="327" spans="1:29" x14ac:dyDescent="0.35">
      <c r="A327" s="12">
        <v>44521</v>
      </c>
      <c r="B327" s="13">
        <v>45</v>
      </c>
      <c r="R327" s="12">
        <v>44521</v>
      </c>
      <c r="S327" s="13">
        <v>45</v>
      </c>
      <c r="T327" s="13">
        <f>WEEKNUM(Table13[[#This Row],[Date]],2)</f>
        <v>47</v>
      </c>
      <c r="AA327" s="45">
        <v>44887</v>
      </c>
      <c r="AB327" s="46">
        <v>27</v>
      </c>
      <c r="AC327" s="52">
        <f>WEEKNUM(Table13[[#This Row],[Date]],2)</f>
        <v>47</v>
      </c>
    </row>
    <row r="328" spans="1:29" x14ac:dyDescent="0.35">
      <c r="A328" s="12">
        <v>44522</v>
      </c>
      <c r="B328" s="13">
        <v>46</v>
      </c>
      <c r="R328" s="12">
        <v>44522</v>
      </c>
      <c r="S328" s="13">
        <v>46</v>
      </c>
      <c r="T328" s="13">
        <f>WEEKNUM(Table13[[#This Row],[Date]],2)</f>
        <v>48</v>
      </c>
      <c r="AA328" s="47">
        <v>44888</v>
      </c>
      <c r="AB328" s="48">
        <v>27</v>
      </c>
      <c r="AC328" s="53">
        <f>WEEKNUM(Table13[[#This Row],[Date]],2)</f>
        <v>48</v>
      </c>
    </row>
    <row r="329" spans="1:29" x14ac:dyDescent="0.35">
      <c r="A329" s="12">
        <v>44523</v>
      </c>
      <c r="B329" s="13">
        <v>47</v>
      </c>
      <c r="R329" s="12">
        <v>44523</v>
      </c>
      <c r="S329" s="13">
        <v>47</v>
      </c>
      <c r="T329" s="13">
        <f>WEEKNUM(Table13[[#This Row],[Date]],2)</f>
        <v>48</v>
      </c>
      <c r="AA329" s="45">
        <v>44889</v>
      </c>
      <c r="AB329" s="46">
        <v>29</v>
      </c>
      <c r="AC329" s="52">
        <f>WEEKNUM(Table13[[#This Row],[Date]],2)</f>
        <v>48</v>
      </c>
    </row>
    <row r="330" spans="1:29" x14ac:dyDescent="0.35">
      <c r="A330" s="12">
        <v>44524</v>
      </c>
      <c r="B330" s="13">
        <v>48</v>
      </c>
      <c r="R330" s="12">
        <v>44524</v>
      </c>
      <c r="S330" s="13">
        <v>48</v>
      </c>
      <c r="T330" s="13">
        <f>WEEKNUM(Table13[[#This Row],[Date]],2)</f>
        <v>48</v>
      </c>
      <c r="AA330" s="47">
        <v>44890</v>
      </c>
      <c r="AB330" s="48">
        <v>30</v>
      </c>
      <c r="AC330" s="53">
        <f>WEEKNUM(Table13[[#This Row],[Date]],2)</f>
        <v>48</v>
      </c>
    </row>
    <row r="331" spans="1:29" x14ac:dyDescent="0.35">
      <c r="A331" s="12">
        <v>44525</v>
      </c>
      <c r="B331" s="13">
        <v>49</v>
      </c>
      <c r="R331" s="12">
        <v>44525</v>
      </c>
      <c r="S331" s="13">
        <v>49</v>
      </c>
      <c r="T331" s="13">
        <f>WEEKNUM(Table13[[#This Row],[Date]],2)</f>
        <v>48</v>
      </c>
      <c r="AA331" s="45">
        <v>44891</v>
      </c>
      <c r="AB331" s="46">
        <v>31</v>
      </c>
      <c r="AC331" s="52">
        <f>WEEKNUM(Table13[[#This Row],[Date]],2)</f>
        <v>48</v>
      </c>
    </row>
    <row r="332" spans="1:29" x14ac:dyDescent="0.35">
      <c r="A332" s="12">
        <v>44526</v>
      </c>
      <c r="B332" s="13">
        <v>50</v>
      </c>
      <c r="R332" s="12">
        <v>44526</v>
      </c>
      <c r="S332" s="13">
        <v>50</v>
      </c>
      <c r="T332" s="13">
        <f>WEEKNUM(Table13[[#This Row],[Date]],2)</f>
        <v>48</v>
      </c>
      <c r="AA332" s="47">
        <v>44892</v>
      </c>
      <c r="AB332" s="48">
        <v>30</v>
      </c>
      <c r="AC332" s="53">
        <f>WEEKNUM(Table13[[#This Row],[Date]],2)</f>
        <v>48</v>
      </c>
    </row>
    <row r="333" spans="1:29" x14ac:dyDescent="0.35">
      <c r="A333" s="12">
        <v>44527</v>
      </c>
      <c r="B333" s="13">
        <v>51</v>
      </c>
      <c r="R333" s="12">
        <v>44527</v>
      </c>
      <c r="S333" s="13">
        <v>51</v>
      </c>
      <c r="T333" s="13">
        <f>WEEKNUM(Table13[[#This Row],[Date]],2)</f>
        <v>48</v>
      </c>
      <c r="AA333" s="45">
        <v>44893</v>
      </c>
      <c r="AB333" s="46">
        <v>30</v>
      </c>
      <c r="AC333" s="52">
        <f>WEEKNUM(Table13[[#This Row],[Date]],2)</f>
        <v>48</v>
      </c>
    </row>
    <row r="334" spans="1:29" x14ac:dyDescent="0.35">
      <c r="A334" s="12">
        <v>44528</v>
      </c>
      <c r="B334" s="13">
        <v>51</v>
      </c>
      <c r="R334" s="12">
        <v>44528</v>
      </c>
      <c r="S334" s="13">
        <v>51</v>
      </c>
      <c r="T334" s="13">
        <f>WEEKNUM(Table13[[#This Row],[Date]],2)</f>
        <v>48</v>
      </c>
      <c r="AA334" s="47">
        <v>44894</v>
      </c>
      <c r="AB334" s="48">
        <v>30</v>
      </c>
      <c r="AC334" s="53">
        <f>WEEKNUM(Table13[[#This Row],[Date]],2)</f>
        <v>48</v>
      </c>
    </row>
    <row r="335" spans="1:29" x14ac:dyDescent="0.35">
      <c r="A335" s="12">
        <v>44529</v>
      </c>
      <c r="B335" s="13">
        <v>52</v>
      </c>
      <c r="R335" s="12">
        <v>44529</v>
      </c>
      <c r="S335" s="13">
        <v>52</v>
      </c>
      <c r="T335" s="13">
        <f>WEEKNUM(Table13[[#This Row],[Date]],2)</f>
        <v>49</v>
      </c>
      <c r="AA335" s="45">
        <v>44895</v>
      </c>
      <c r="AB335" s="46">
        <v>31</v>
      </c>
      <c r="AC335" s="52">
        <f>WEEKNUM(Table13[[#This Row],[Date]],2)</f>
        <v>49</v>
      </c>
    </row>
    <row r="336" spans="1:29" x14ac:dyDescent="0.35">
      <c r="A336" s="12">
        <v>44530</v>
      </c>
      <c r="B336" s="13">
        <v>53</v>
      </c>
      <c r="R336" s="12">
        <v>44530</v>
      </c>
      <c r="S336" s="13">
        <v>53</v>
      </c>
      <c r="T336" s="13">
        <f>WEEKNUM(Table13[[#This Row],[Date]],2)</f>
        <v>49</v>
      </c>
      <c r="AA336" s="47">
        <v>44896</v>
      </c>
      <c r="AB336" s="48">
        <v>32</v>
      </c>
      <c r="AC336" s="53">
        <f>WEEKNUM(Table13[[#This Row],[Date]],2)</f>
        <v>49</v>
      </c>
    </row>
    <row r="337" spans="1:29" x14ac:dyDescent="0.35">
      <c r="A337" s="12">
        <v>44531</v>
      </c>
      <c r="B337" s="13">
        <v>55</v>
      </c>
      <c r="R337" s="12">
        <v>44531</v>
      </c>
      <c r="S337" s="13">
        <v>55</v>
      </c>
      <c r="T337" s="13">
        <f>WEEKNUM(Table13[[#This Row],[Date]],2)</f>
        <v>49</v>
      </c>
      <c r="AA337" s="45">
        <v>44897</v>
      </c>
      <c r="AB337" s="46">
        <v>33</v>
      </c>
      <c r="AC337" s="52">
        <f>WEEKNUM(Table13[[#This Row],[Date]],2)</f>
        <v>49</v>
      </c>
    </row>
    <row r="338" spans="1:29" x14ac:dyDescent="0.35">
      <c r="A338" s="12">
        <v>44532</v>
      </c>
      <c r="B338" s="13">
        <v>55</v>
      </c>
      <c r="R338" s="12">
        <v>44532</v>
      </c>
      <c r="S338" s="13">
        <v>55</v>
      </c>
      <c r="T338" s="13">
        <f>WEEKNUM(Table13[[#This Row],[Date]],2)</f>
        <v>49</v>
      </c>
      <c r="AA338" s="47">
        <v>44898</v>
      </c>
      <c r="AB338" s="48">
        <v>34</v>
      </c>
      <c r="AC338" s="53">
        <f>WEEKNUM(Table13[[#This Row],[Date]],2)</f>
        <v>49</v>
      </c>
    </row>
    <row r="339" spans="1:29" x14ac:dyDescent="0.35">
      <c r="A339" s="12">
        <v>44533</v>
      </c>
      <c r="B339" s="13">
        <v>55</v>
      </c>
      <c r="R339" s="12">
        <v>44533</v>
      </c>
      <c r="S339" s="13">
        <v>55</v>
      </c>
      <c r="T339" s="13">
        <f>WEEKNUM(Table13[[#This Row],[Date]],2)</f>
        <v>49</v>
      </c>
      <c r="AA339" s="45">
        <v>44899</v>
      </c>
      <c r="AB339" s="46">
        <v>37</v>
      </c>
      <c r="AC339" s="52">
        <f>WEEKNUM(Table13[[#This Row],[Date]],2)</f>
        <v>49</v>
      </c>
    </row>
    <row r="340" spans="1:29" x14ac:dyDescent="0.35">
      <c r="A340" s="12">
        <v>44534</v>
      </c>
      <c r="B340" s="13">
        <v>56</v>
      </c>
      <c r="R340" s="12">
        <v>44534</v>
      </c>
      <c r="S340" s="13">
        <v>56</v>
      </c>
      <c r="T340" s="13">
        <f>WEEKNUM(Table13[[#This Row],[Date]],2)</f>
        <v>49</v>
      </c>
      <c r="AA340" s="47">
        <v>44900</v>
      </c>
      <c r="AB340" s="48">
        <v>38</v>
      </c>
      <c r="AC340" s="53">
        <f>WEEKNUM(Table13[[#This Row],[Date]],2)</f>
        <v>49</v>
      </c>
    </row>
    <row r="341" spans="1:29" x14ac:dyDescent="0.35">
      <c r="A341" s="12">
        <v>44535</v>
      </c>
      <c r="B341" s="13">
        <v>58</v>
      </c>
      <c r="R341" s="12">
        <v>44535</v>
      </c>
      <c r="S341" s="13">
        <v>58</v>
      </c>
      <c r="T341" s="13">
        <f>WEEKNUM(Table13[[#This Row],[Date]],2)</f>
        <v>49</v>
      </c>
      <c r="AA341" s="45">
        <v>44901</v>
      </c>
      <c r="AB341" s="46">
        <v>37</v>
      </c>
      <c r="AC341" s="52">
        <f>WEEKNUM(Table13[[#This Row],[Date]],2)</f>
        <v>49</v>
      </c>
    </row>
    <row r="342" spans="1:29" x14ac:dyDescent="0.35">
      <c r="A342" s="12">
        <v>44536</v>
      </c>
      <c r="B342" s="13">
        <v>59</v>
      </c>
      <c r="R342" s="12">
        <v>44536</v>
      </c>
      <c r="S342" s="13">
        <v>59</v>
      </c>
      <c r="T342" s="13">
        <f>WEEKNUM(Table13[[#This Row],[Date]],2)</f>
        <v>50</v>
      </c>
      <c r="AA342" s="47">
        <v>44902</v>
      </c>
      <c r="AB342" s="48">
        <v>36</v>
      </c>
      <c r="AC342" s="53">
        <f>WEEKNUM(Table13[[#This Row],[Date]],2)</f>
        <v>50</v>
      </c>
    </row>
    <row r="343" spans="1:29" x14ac:dyDescent="0.35">
      <c r="A343" s="12">
        <v>44537</v>
      </c>
      <c r="B343" s="13">
        <v>60</v>
      </c>
      <c r="R343" s="12">
        <v>44537</v>
      </c>
      <c r="S343" s="13">
        <v>60</v>
      </c>
      <c r="T343" s="13">
        <f>WEEKNUM(Table13[[#This Row],[Date]],2)</f>
        <v>50</v>
      </c>
      <c r="AA343" s="45">
        <v>44903</v>
      </c>
      <c r="AB343" s="46">
        <v>37</v>
      </c>
      <c r="AC343" s="52">
        <f>WEEKNUM(Table13[[#This Row],[Date]],2)</f>
        <v>50</v>
      </c>
    </row>
    <row r="344" spans="1:29" x14ac:dyDescent="0.35">
      <c r="A344" s="12">
        <v>44538</v>
      </c>
      <c r="B344" s="13">
        <v>62</v>
      </c>
      <c r="R344" s="12">
        <v>44538</v>
      </c>
      <c r="S344" s="13">
        <v>62</v>
      </c>
      <c r="T344" s="13">
        <f>WEEKNUM(Table13[[#This Row],[Date]],2)</f>
        <v>50</v>
      </c>
      <c r="AA344" s="47">
        <v>44904</v>
      </c>
      <c r="AB344" s="48">
        <v>37</v>
      </c>
      <c r="AC344" s="53">
        <f>WEEKNUM(Table13[[#This Row],[Date]],2)</f>
        <v>50</v>
      </c>
    </row>
    <row r="345" spans="1:29" x14ac:dyDescent="0.35">
      <c r="A345" s="12">
        <v>44539</v>
      </c>
      <c r="B345" s="13">
        <v>62</v>
      </c>
      <c r="R345" s="12">
        <v>44539</v>
      </c>
      <c r="S345" s="13">
        <v>62</v>
      </c>
      <c r="T345" s="13">
        <f>WEEKNUM(Table13[[#This Row],[Date]],2)</f>
        <v>50</v>
      </c>
      <c r="AA345" s="45">
        <v>44905</v>
      </c>
      <c r="AB345" s="46">
        <v>36</v>
      </c>
      <c r="AC345" s="52">
        <f>WEEKNUM(Table13[[#This Row],[Date]],2)</f>
        <v>50</v>
      </c>
    </row>
    <row r="346" spans="1:29" x14ac:dyDescent="0.35">
      <c r="A346" s="12">
        <v>44540</v>
      </c>
      <c r="B346" s="13">
        <v>63</v>
      </c>
      <c r="R346" s="12">
        <v>44540</v>
      </c>
      <c r="S346" s="13">
        <v>63</v>
      </c>
      <c r="T346" s="13">
        <f>WEEKNUM(Table13[[#This Row],[Date]],2)</f>
        <v>50</v>
      </c>
      <c r="AA346" s="47">
        <v>44906</v>
      </c>
      <c r="AB346" s="48">
        <v>34</v>
      </c>
      <c r="AC346" s="53">
        <f>WEEKNUM(Table13[[#This Row],[Date]],2)</f>
        <v>50</v>
      </c>
    </row>
    <row r="347" spans="1:29" x14ac:dyDescent="0.35">
      <c r="A347" s="12">
        <v>44541</v>
      </c>
      <c r="B347" s="13">
        <v>63</v>
      </c>
      <c r="R347" s="12">
        <v>44541</v>
      </c>
      <c r="S347" s="13">
        <v>63</v>
      </c>
      <c r="T347" s="13">
        <f>WEEKNUM(Table13[[#This Row],[Date]],2)</f>
        <v>50</v>
      </c>
      <c r="AA347" s="45">
        <v>44907</v>
      </c>
      <c r="AB347" s="46">
        <v>36</v>
      </c>
      <c r="AC347" s="52">
        <f>WEEKNUM(Table13[[#This Row],[Date]],2)</f>
        <v>50</v>
      </c>
    </row>
    <row r="348" spans="1:29" x14ac:dyDescent="0.35">
      <c r="A348" s="12">
        <v>44542</v>
      </c>
      <c r="B348" s="13">
        <v>64</v>
      </c>
      <c r="R348" s="12">
        <v>44542</v>
      </c>
      <c r="S348" s="13">
        <v>64</v>
      </c>
      <c r="T348" s="13">
        <f>WEEKNUM(Table13[[#This Row],[Date]],2)</f>
        <v>50</v>
      </c>
      <c r="AA348" s="47">
        <v>44908</v>
      </c>
      <c r="AB348" s="48">
        <v>38</v>
      </c>
      <c r="AC348" s="53">
        <f>WEEKNUM(Table13[[#This Row],[Date]],2)</f>
        <v>50</v>
      </c>
    </row>
    <row r="349" spans="1:29" x14ac:dyDescent="0.35">
      <c r="A349" s="12">
        <v>44543</v>
      </c>
      <c r="B349" s="13">
        <v>66</v>
      </c>
      <c r="R349" s="12">
        <v>44543</v>
      </c>
      <c r="S349" s="13">
        <v>66</v>
      </c>
      <c r="T349" s="13">
        <f>WEEKNUM(Table13[[#This Row],[Date]],2)</f>
        <v>51</v>
      </c>
      <c r="AA349" s="45">
        <v>44909</v>
      </c>
      <c r="AB349" s="46">
        <v>40</v>
      </c>
      <c r="AC349" s="52">
        <f>WEEKNUM(Table13[[#This Row],[Date]],2)</f>
        <v>51</v>
      </c>
    </row>
    <row r="350" spans="1:29" x14ac:dyDescent="0.35">
      <c r="A350" s="12">
        <v>44544</v>
      </c>
      <c r="B350" s="13">
        <v>67</v>
      </c>
      <c r="R350" s="12">
        <v>44544</v>
      </c>
      <c r="S350" s="13">
        <v>67</v>
      </c>
      <c r="T350" s="13">
        <f>WEEKNUM(Table13[[#This Row],[Date]],2)</f>
        <v>51</v>
      </c>
      <c r="AA350" s="47">
        <v>44910</v>
      </c>
      <c r="AB350" s="48">
        <v>39</v>
      </c>
      <c r="AC350" s="53">
        <f>WEEKNUM(Table13[[#This Row],[Date]],2)</f>
        <v>51</v>
      </c>
    </row>
    <row r="351" spans="1:29" x14ac:dyDescent="0.35">
      <c r="A351" s="12">
        <v>44545</v>
      </c>
      <c r="B351" s="13">
        <v>67</v>
      </c>
      <c r="R351" s="12">
        <v>44545</v>
      </c>
      <c r="S351" s="13">
        <v>67</v>
      </c>
      <c r="T351" s="13">
        <f>WEEKNUM(Table13[[#This Row],[Date]],2)</f>
        <v>51</v>
      </c>
      <c r="AA351" s="45">
        <v>44911</v>
      </c>
      <c r="AB351" s="46">
        <v>39</v>
      </c>
      <c r="AC351" s="52">
        <f>WEEKNUM(Table13[[#This Row],[Date]],2)</f>
        <v>51</v>
      </c>
    </row>
    <row r="352" spans="1:29" x14ac:dyDescent="0.35">
      <c r="A352" s="12">
        <v>44546</v>
      </c>
      <c r="B352" s="13">
        <v>67</v>
      </c>
      <c r="R352" s="12">
        <v>44546</v>
      </c>
      <c r="S352" s="13">
        <v>67</v>
      </c>
      <c r="T352" s="13">
        <f>WEEKNUM(Table13[[#This Row],[Date]],2)</f>
        <v>51</v>
      </c>
      <c r="AA352" s="47">
        <v>44912</v>
      </c>
      <c r="AB352" s="48">
        <v>38</v>
      </c>
      <c r="AC352" s="53">
        <f>WEEKNUM(Table13[[#This Row],[Date]],2)</f>
        <v>51</v>
      </c>
    </row>
    <row r="353" spans="1:29" x14ac:dyDescent="0.35">
      <c r="A353" s="12">
        <v>44547</v>
      </c>
      <c r="B353" s="13">
        <v>68</v>
      </c>
      <c r="R353" s="12">
        <v>44547</v>
      </c>
      <c r="S353" s="13">
        <v>68</v>
      </c>
      <c r="T353" s="13">
        <f>WEEKNUM(Table13[[#This Row],[Date]],2)</f>
        <v>51</v>
      </c>
      <c r="AA353" s="45">
        <v>44913</v>
      </c>
      <c r="AB353" s="46">
        <v>40</v>
      </c>
      <c r="AC353" s="52">
        <f>WEEKNUM(Table13[[#This Row],[Date]],2)</f>
        <v>51</v>
      </c>
    </row>
    <row r="354" spans="1:29" x14ac:dyDescent="0.35">
      <c r="A354" s="12">
        <v>44548</v>
      </c>
      <c r="B354" s="13">
        <v>69</v>
      </c>
      <c r="R354" s="12">
        <v>44548</v>
      </c>
      <c r="S354" s="13">
        <v>69</v>
      </c>
      <c r="T354" s="13">
        <f>WEEKNUM(Table13[[#This Row],[Date]],2)</f>
        <v>51</v>
      </c>
      <c r="AA354" s="47">
        <v>44914</v>
      </c>
      <c r="AB354" s="48">
        <v>41</v>
      </c>
      <c r="AC354" s="53">
        <f>WEEKNUM(Table13[[#This Row],[Date]],2)</f>
        <v>51</v>
      </c>
    </row>
    <row r="355" spans="1:29" x14ac:dyDescent="0.35">
      <c r="A355" s="12">
        <v>44549</v>
      </c>
      <c r="B355" s="13">
        <v>70</v>
      </c>
      <c r="R355" s="12">
        <v>44549</v>
      </c>
      <c r="S355" s="13">
        <v>70</v>
      </c>
      <c r="T355" s="13">
        <f>WEEKNUM(Table13[[#This Row],[Date]],2)</f>
        <v>51</v>
      </c>
      <c r="AA355" s="45">
        <v>44915</v>
      </c>
      <c r="AB355" s="46">
        <v>41</v>
      </c>
      <c r="AC355" s="52">
        <f>WEEKNUM(Table13[[#This Row],[Date]],2)</f>
        <v>51</v>
      </c>
    </row>
    <row r="356" spans="1:29" x14ac:dyDescent="0.35">
      <c r="A356" s="12">
        <v>44550</v>
      </c>
      <c r="B356" s="13">
        <v>71</v>
      </c>
      <c r="R356" s="12">
        <v>44550</v>
      </c>
      <c r="S356" s="13">
        <v>71</v>
      </c>
      <c r="T356" s="13">
        <f>WEEKNUM(Table13[[#This Row],[Date]],2)</f>
        <v>52</v>
      </c>
      <c r="AA356" s="47">
        <v>44916</v>
      </c>
      <c r="AB356" s="48">
        <v>41</v>
      </c>
      <c r="AC356" s="53">
        <f>WEEKNUM(Table13[[#This Row],[Date]],2)</f>
        <v>52</v>
      </c>
    </row>
    <row r="357" spans="1:29" x14ac:dyDescent="0.35">
      <c r="A357" s="12">
        <v>44551</v>
      </c>
      <c r="B357" s="13">
        <v>71</v>
      </c>
      <c r="R357" s="12">
        <v>44551</v>
      </c>
      <c r="S357" s="13">
        <v>71</v>
      </c>
      <c r="T357" s="13">
        <f>WEEKNUM(Table13[[#This Row],[Date]],2)</f>
        <v>52</v>
      </c>
      <c r="AA357" s="45">
        <v>44917</v>
      </c>
      <c r="AB357" s="46">
        <v>41</v>
      </c>
      <c r="AC357" s="52">
        <f>WEEKNUM(Table13[[#This Row],[Date]],2)</f>
        <v>52</v>
      </c>
    </row>
    <row r="358" spans="1:29" x14ac:dyDescent="0.35">
      <c r="A358" s="12">
        <v>44552</v>
      </c>
      <c r="B358" s="13">
        <v>72</v>
      </c>
      <c r="R358" s="12">
        <v>44552</v>
      </c>
      <c r="S358" s="13">
        <v>72</v>
      </c>
      <c r="T358" s="13">
        <f>WEEKNUM(Table13[[#This Row],[Date]],2)</f>
        <v>52</v>
      </c>
      <c r="AA358" s="47">
        <v>44918</v>
      </c>
      <c r="AB358" s="48">
        <v>40</v>
      </c>
      <c r="AC358" s="53">
        <f>WEEKNUM(Table13[[#This Row],[Date]],2)</f>
        <v>52</v>
      </c>
    </row>
    <row r="359" spans="1:29" x14ac:dyDescent="0.35">
      <c r="A359" s="12">
        <v>44553</v>
      </c>
      <c r="B359" s="13">
        <v>72</v>
      </c>
      <c r="R359" s="12">
        <v>44553</v>
      </c>
      <c r="S359" s="13">
        <v>72</v>
      </c>
      <c r="T359" s="13">
        <f>WEEKNUM(Table13[[#This Row],[Date]],2)</f>
        <v>52</v>
      </c>
      <c r="AA359" s="45">
        <v>44919</v>
      </c>
      <c r="AB359" s="46">
        <v>40</v>
      </c>
      <c r="AC359" s="52">
        <f>WEEKNUM(Table13[[#This Row],[Date]],2)</f>
        <v>52</v>
      </c>
    </row>
    <row r="360" spans="1:29" x14ac:dyDescent="0.35">
      <c r="A360" s="12">
        <v>44554</v>
      </c>
      <c r="B360" s="13">
        <v>73</v>
      </c>
      <c r="R360" s="12">
        <v>44554</v>
      </c>
      <c r="S360" s="13">
        <v>73</v>
      </c>
      <c r="T360" s="13">
        <f>WEEKNUM(Table13[[#This Row],[Date]],2)</f>
        <v>52</v>
      </c>
      <c r="AA360" s="47">
        <v>44920</v>
      </c>
      <c r="AB360" s="48">
        <v>43</v>
      </c>
      <c r="AC360" s="53">
        <f>WEEKNUM(Table13[[#This Row],[Date]],2)</f>
        <v>52</v>
      </c>
    </row>
    <row r="361" spans="1:29" x14ac:dyDescent="0.35">
      <c r="A361" s="12">
        <v>44555</v>
      </c>
      <c r="B361" s="13">
        <v>74</v>
      </c>
      <c r="R361" s="12">
        <v>44555</v>
      </c>
      <c r="S361" s="13">
        <v>74</v>
      </c>
      <c r="T361" s="13">
        <f>WEEKNUM(Table13[[#This Row],[Date]],2)</f>
        <v>52</v>
      </c>
      <c r="AA361" s="45">
        <v>44921</v>
      </c>
      <c r="AB361" s="46">
        <v>46</v>
      </c>
      <c r="AC361" s="52">
        <f>WEEKNUM(Table13[[#This Row],[Date]],2)</f>
        <v>52</v>
      </c>
    </row>
    <row r="362" spans="1:29" x14ac:dyDescent="0.35">
      <c r="A362" s="12">
        <v>44556</v>
      </c>
      <c r="B362" s="13">
        <v>75</v>
      </c>
      <c r="R362" s="12">
        <v>44556</v>
      </c>
      <c r="S362" s="13">
        <v>75</v>
      </c>
      <c r="T362" s="13">
        <f>WEEKNUM(Table13[[#This Row],[Date]],2)</f>
        <v>52</v>
      </c>
      <c r="AA362" s="47">
        <v>44922</v>
      </c>
      <c r="AB362" s="48">
        <v>49</v>
      </c>
      <c r="AC362" s="53">
        <f>WEEKNUM(Table13[[#This Row],[Date]],2)</f>
        <v>52</v>
      </c>
    </row>
    <row r="363" spans="1:29" x14ac:dyDescent="0.35">
      <c r="A363" s="12">
        <v>44557</v>
      </c>
      <c r="B363" s="13">
        <v>75</v>
      </c>
      <c r="R363" s="12">
        <v>44557</v>
      </c>
      <c r="S363" s="13">
        <v>75</v>
      </c>
      <c r="T363" s="13">
        <f>WEEKNUM(Table13[[#This Row],[Date]],2)</f>
        <v>53</v>
      </c>
      <c r="AA363" s="45">
        <v>44923</v>
      </c>
      <c r="AB363" s="46">
        <v>47</v>
      </c>
      <c r="AC363" s="52">
        <f>WEEKNUM(Table13[[#This Row],[Date]],2)</f>
        <v>53</v>
      </c>
    </row>
    <row r="364" spans="1:29" x14ac:dyDescent="0.35">
      <c r="A364" s="12">
        <v>44558</v>
      </c>
      <c r="B364" s="13">
        <v>75</v>
      </c>
      <c r="R364" s="12">
        <v>44558</v>
      </c>
      <c r="S364" s="13">
        <v>75</v>
      </c>
      <c r="T364" s="13">
        <f>WEEKNUM(Table13[[#This Row],[Date]],2)</f>
        <v>53</v>
      </c>
      <c r="AA364" s="47">
        <v>44924</v>
      </c>
      <c r="AB364" s="48">
        <v>47</v>
      </c>
      <c r="AC364" s="53">
        <f>WEEKNUM(Table13[[#This Row],[Date]],2)</f>
        <v>53</v>
      </c>
    </row>
    <row r="365" spans="1:29" x14ac:dyDescent="0.35">
      <c r="A365" s="12">
        <v>44559</v>
      </c>
      <c r="B365" s="13">
        <v>76</v>
      </c>
      <c r="R365" s="12">
        <v>44559</v>
      </c>
      <c r="S365" s="13">
        <v>76</v>
      </c>
      <c r="T365" s="13">
        <f>WEEKNUM(Table13[[#This Row],[Date]],2)</f>
        <v>53</v>
      </c>
      <c r="AA365" s="45">
        <v>44925</v>
      </c>
      <c r="AB365" s="46">
        <v>46</v>
      </c>
      <c r="AC365" s="52">
        <f>WEEKNUM(Table13[[#This Row],[Date]],2)</f>
        <v>53</v>
      </c>
    </row>
    <row r="366" spans="1:29" x14ac:dyDescent="0.35">
      <c r="A366" s="12">
        <v>44560</v>
      </c>
      <c r="B366" s="13">
        <v>77</v>
      </c>
      <c r="R366" s="12">
        <v>44560</v>
      </c>
      <c r="S366" s="13">
        <v>77</v>
      </c>
      <c r="T366" s="13">
        <f>WEEKNUM(Table13[[#This Row],[Date]],2)</f>
        <v>53</v>
      </c>
      <c r="AA366" s="49">
        <v>44926</v>
      </c>
      <c r="AB366" s="50">
        <v>46</v>
      </c>
      <c r="AC366" s="54">
        <f>WEEKNUM(Table13[[#This Row],[Date]],2)</f>
        <v>53</v>
      </c>
    </row>
    <row r="367" spans="1:29" x14ac:dyDescent="0.35">
      <c r="A367" s="12">
        <v>44561</v>
      </c>
      <c r="B367" s="13">
        <v>77</v>
      </c>
      <c r="R367" s="12">
        <v>44561</v>
      </c>
      <c r="S367" s="13">
        <v>77</v>
      </c>
      <c r="T367" s="13">
        <f>WEEKNUM(Table13[[#This Row],[Date]],2)</f>
        <v>53</v>
      </c>
    </row>
    <row r="368" spans="1:29" x14ac:dyDescent="0.35">
      <c r="A368" s="12">
        <v>44562</v>
      </c>
      <c r="B368" s="13">
        <v>77</v>
      </c>
    </row>
    <row r="369" spans="1:2" x14ac:dyDescent="0.35">
      <c r="A369" s="12">
        <v>44563</v>
      </c>
      <c r="B369" s="13">
        <v>61</v>
      </c>
    </row>
    <row r="370" spans="1:2" x14ac:dyDescent="0.35">
      <c r="A370" s="12">
        <v>44564</v>
      </c>
      <c r="B370" s="13">
        <v>45</v>
      </c>
    </row>
    <row r="371" spans="1:2" x14ac:dyDescent="0.35">
      <c r="A371" s="12">
        <v>44565</v>
      </c>
      <c r="B371" s="13">
        <v>29</v>
      </c>
    </row>
    <row r="372" spans="1:2" x14ac:dyDescent="0.35">
      <c r="A372" s="12">
        <v>44566</v>
      </c>
      <c r="B372" s="13">
        <v>29</v>
      </c>
    </row>
    <row r="373" spans="1:2" x14ac:dyDescent="0.35">
      <c r="A373" s="12">
        <v>44567</v>
      </c>
      <c r="B373" s="13">
        <v>29</v>
      </c>
    </row>
    <row r="374" spans="1:2" x14ac:dyDescent="0.35">
      <c r="A374" s="12">
        <v>44568</v>
      </c>
      <c r="B374" s="13">
        <v>27</v>
      </c>
    </row>
    <row r="375" spans="1:2" x14ac:dyDescent="0.35">
      <c r="A375" s="12">
        <v>44569</v>
      </c>
      <c r="B375" s="13">
        <v>28</v>
      </c>
    </row>
    <row r="376" spans="1:2" x14ac:dyDescent="0.35">
      <c r="A376" s="12">
        <v>44570</v>
      </c>
      <c r="B376" s="13">
        <v>28</v>
      </c>
    </row>
    <row r="377" spans="1:2" x14ac:dyDescent="0.35">
      <c r="A377" s="12">
        <v>44571</v>
      </c>
      <c r="B377" s="13">
        <v>30</v>
      </c>
    </row>
    <row r="378" spans="1:2" x14ac:dyDescent="0.35">
      <c r="A378" s="12">
        <v>44572</v>
      </c>
      <c r="B378" s="13">
        <v>30</v>
      </c>
    </row>
    <row r="379" spans="1:2" x14ac:dyDescent="0.35">
      <c r="A379" s="12">
        <v>44573</v>
      </c>
      <c r="B379" s="13">
        <v>29</v>
      </c>
    </row>
    <row r="380" spans="1:2" x14ac:dyDescent="0.35">
      <c r="A380" s="12">
        <v>44574</v>
      </c>
      <c r="B380" s="13">
        <v>28</v>
      </c>
    </row>
    <row r="381" spans="1:2" x14ac:dyDescent="0.35">
      <c r="A381" s="12">
        <v>44575</v>
      </c>
      <c r="B381" s="13">
        <v>27</v>
      </c>
    </row>
    <row r="382" spans="1:2" x14ac:dyDescent="0.35">
      <c r="A382" s="12">
        <v>44576</v>
      </c>
      <c r="B382" s="13">
        <v>28</v>
      </c>
    </row>
    <row r="383" spans="1:2" x14ac:dyDescent="0.35">
      <c r="A383" s="12">
        <v>44577</v>
      </c>
      <c r="B383" s="13">
        <v>29</v>
      </c>
    </row>
    <row r="384" spans="1:2" x14ac:dyDescent="0.35">
      <c r="A384" s="12">
        <v>44578</v>
      </c>
      <c r="B384" s="13">
        <v>30</v>
      </c>
    </row>
    <row r="385" spans="1:2" x14ac:dyDescent="0.35">
      <c r="A385" s="12">
        <v>44579</v>
      </c>
      <c r="B385" s="13">
        <v>29</v>
      </c>
    </row>
    <row r="386" spans="1:2" x14ac:dyDescent="0.35">
      <c r="A386" s="12">
        <v>44580</v>
      </c>
      <c r="B386" s="13">
        <v>28</v>
      </c>
    </row>
    <row r="387" spans="1:2" x14ac:dyDescent="0.35">
      <c r="A387" s="12">
        <v>44581</v>
      </c>
      <c r="B387" s="13">
        <v>29</v>
      </c>
    </row>
    <row r="388" spans="1:2" x14ac:dyDescent="0.35">
      <c r="A388" s="12">
        <v>44582</v>
      </c>
      <c r="B388" s="13">
        <v>28</v>
      </c>
    </row>
    <row r="389" spans="1:2" x14ac:dyDescent="0.35">
      <c r="A389" s="12">
        <v>44583</v>
      </c>
      <c r="B389" s="13">
        <v>27</v>
      </c>
    </row>
    <row r="390" spans="1:2" x14ac:dyDescent="0.35">
      <c r="A390" s="12">
        <v>44584</v>
      </c>
      <c r="B390" s="13">
        <v>27</v>
      </c>
    </row>
    <row r="391" spans="1:2" x14ac:dyDescent="0.35">
      <c r="A391" s="12">
        <v>44585</v>
      </c>
      <c r="B391" s="13">
        <v>29</v>
      </c>
    </row>
    <row r="392" spans="1:2" x14ac:dyDescent="0.35">
      <c r="A392" s="12">
        <v>44586</v>
      </c>
      <c r="B392" s="13">
        <v>30</v>
      </c>
    </row>
    <row r="393" spans="1:2" x14ac:dyDescent="0.35">
      <c r="A393" s="12">
        <v>44587</v>
      </c>
      <c r="B393" s="13">
        <v>30</v>
      </c>
    </row>
    <row r="394" spans="1:2" x14ac:dyDescent="0.35">
      <c r="A394" s="12">
        <v>44588</v>
      </c>
      <c r="B394" s="13">
        <v>29</v>
      </c>
    </row>
    <row r="395" spans="1:2" x14ac:dyDescent="0.35">
      <c r="A395" s="12">
        <v>44589</v>
      </c>
      <c r="B395" s="13">
        <v>28</v>
      </c>
    </row>
    <row r="396" spans="1:2" x14ac:dyDescent="0.35">
      <c r="A396" s="12">
        <v>44590</v>
      </c>
      <c r="B396" s="13">
        <v>28</v>
      </c>
    </row>
    <row r="397" spans="1:2" x14ac:dyDescent="0.35">
      <c r="A397" s="12">
        <v>44591</v>
      </c>
      <c r="B397" s="13">
        <v>27</v>
      </c>
    </row>
    <row r="398" spans="1:2" x14ac:dyDescent="0.35">
      <c r="A398" s="12">
        <v>44592</v>
      </c>
      <c r="B398" s="13">
        <v>27</v>
      </c>
    </row>
    <row r="399" spans="1:2" x14ac:dyDescent="0.35">
      <c r="A399" s="12">
        <v>44593</v>
      </c>
      <c r="B399" s="13">
        <v>26</v>
      </c>
    </row>
    <row r="400" spans="1:2" x14ac:dyDescent="0.35">
      <c r="A400" s="12">
        <v>44594</v>
      </c>
      <c r="B400" s="13">
        <v>28</v>
      </c>
    </row>
    <row r="401" spans="1:2" x14ac:dyDescent="0.35">
      <c r="A401" s="12">
        <v>44595</v>
      </c>
      <c r="B401" s="13">
        <v>30</v>
      </c>
    </row>
    <row r="402" spans="1:2" x14ac:dyDescent="0.35">
      <c r="A402" s="12">
        <v>44596</v>
      </c>
      <c r="B402" s="13">
        <v>30</v>
      </c>
    </row>
    <row r="403" spans="1:2" x14ac:dyDescent="0.35">
      <c r="A403" s="12">
        <v>44597</v>
      </c>
      <c r="B403" s="13">
        <v>28</v>
      </c>
    </row>
    <row r="404" spans="1:2" x14ac:dyDescent="0.35">
      <c r="A404" s="12">
        <v>44598</v>
      </c>
      <c r="B404" s="13">
        <v>27</v>
      </c>
    </row>
    <row r="405" spans="1:2" x14ac:dyDescent="0.35">
      <c r="A405" s="12">
        <v>44599</v>
      </c>
      <c r="B405" s="13">
        <v>27</v>
      </c>
    </row>
    <row r="406" spans="1:2" x14ac:dyDescent="0.35">
      <c r="A406" s="12">
        <v>44600</v>
      </c>
      <c r="B406" s="13">
        <v>28</v>
      </c>
    </row>
    <row r="407" spans="1:2" x14ac:dyDescent="0.35">
      <c r="A407" s="12">
        <v>44601</v>
      </c>
      <c r="B407" s="13">
        <v>29</v>
      </c>
    </row>
    <row r="408" spans="1:2" x14ac:dyDescent="0.35">
      <c r="A408" s="12">
        <v>44602</v>
      </c>
      <c r="B408" s="13">
        <v>28</v>
      </c>
    </row>
    <row r="409" spans="1:2" x14ac:dyDescent="0.35">
      <c r="A409" s="12">
        <v>44603</v>
      </c>
      <c r="B409" s="13">
        <v>28</v>
      </c>
    </row>
    <row r="410" spans="1:2" x14ac:dyDescent="0.35">
      <c r="A410" s="12">
        <v>44604</v>
      </c>
      <c r="B410" s="13">
        <v>25</v>
      </c>
    </row>
    <row r="411" spans="1:2" x14ac:dyDescent="0.35">
      <c r="A411" s="12">
        <v>44605</v>
      </c>
      <c r="B411" s="13">
        <v>25</v>
      </c>
    </row>
    <row r="412" spans="1:2" x14ac:dyDescent="0.35">
      <c r="A412" s="12">
        <v>44606</v>
      </c>
      <c r="B412" s="13">
        <v>27</v>
      </c>
    </row>
    <row r="413" spans="1:2" x14ac:dyDescent="0.35">
      <c r="A413" s="12">
        <v>44607</v>
      </c>
      <c r="B413" s="13">
        <v>29</v>
      </c>
    </row>
    <row r="414" spans="1:2" x14ac:dyDescent="0.35">
      <c r="A414" s="12">
        <v>44608</v>
      </c>
      <c r="B414" s="13">
        <v>29</v>
      </c>
    </row>
    <row r="415" spans="1:2" x14ac:dyDescent="0.35">
      <c r="A415" s="12">
        <v>44609</v>
      </c>
      <c r="B415" s="13">
        <v>28</v>
      </c>
    </row>
    <row r="416" spans="1:2" x14ac:dyDescent="0.35">
      <c r="A416" s="12">
        <v>44610</v>
      </c>
      <c r="B416" s="13">
        <v>26</v>
      </c>
    </row>
    <row r="417" spans="1:2" x14ac:dyDescent="0.35">
      <c r="A417" s="12">
        <v>44611</v>
      </c>
      <c r="B417" s="13">
        <v>26</v>
      </c>
    </row>
    <row r="418" spans="1:2" x14ac:dyDescent="0.35">
      <c r="A418" s="12">
        <v>44612</v>
      </c>
      <c r="B418" s="13">
        <v>26</v>
      </c>
    </row>
    <row r="419" spans="1:2" x14ac:dyDescent="0.35">
      <c r="A419" s="12">
        <v>44613</v>
      </c>
      <c r="B419" s="13">
        <v>25</v>
      </c>
    </row>
    <row r="420" spans="1:2" x14ac:dyDescent="0.35">
      <c r="A420" s="12">
        <v>44614</v>
      </c>
      <c r="B420" s="13">
        <v>27</v>
      </c>
    </row>
    <row r="421" spans="1:2" x14ac:dyDescent="0.35">
      <c r="A421" s="12">
        <v>44615</v>
      </c>
      <c r="B421" s="13">
        <v>28</v>
      </c>
    </row>
    <row r="422" spans="1:2" x14ac:dyDescent="0.35">
      <c r="A422" s="12">
        <v>44616</v>
      </c>
      <c r="B422" s="13">
        <v>28</v>
      </c>
    </row>
    <row r="423" spans="1:2" x14ac:dyDescent="0.35">
      <c r="A423" s="12">
        <v>44617</v>
      </c>
      <c r="B423" s="13">
        <v>29</v>
      </c>
    </row>
    <row r="424" spans="1:2" x14ac:dyDescent="0.35">
      <c r="A424" s="12">
        <v>44618</v>
      </c>
      <c r="B424" s="13">
        <v>28</v>
      </c>
    </row>
    <row r="425" spans="1:2" x14ac:dyDescent="0.35">
      <c r="A425" s="12">
        <v>44619</v>
      </c>
      <c r="B425" s="13">
        <v>29</v>
      </c>
    </row>
    <row r="426" spans="1:2" x14ac:dyDescent="0.35">
      <c r="A426" s="12">
        <v>44620</v>
      </c>
      <c r="B426" s="13">
        <v>28</v>
      </c>
    </row>
    <row r="427" spans="1:2" x14ac:dyDescent="0.35">
      <c r="A427" s="12">
        <v>44621</v>
      </c>
      <c r="B427" s="13">
        <v>28</v>
      </c>
    </row>
    <row r="428" spans="1:2" x14ac:dyDescent="0.35">
      <c r="A428" s="12">
        <v>44622</v>
      </c>
      <c r="B428" s="13">
        <v>29</v>
      </c>
    </row>
    <row r="429" spans="1:2" x14ac:dyDescent="0.35">
      <c r="A429" s="12">
        <v>44623</v>
      </c>
      <c r="B429" s="13">
        <v>29</v>
      </c>
    </row>
    <row r="430" spans="1:2" x14ac:dyDescent="0.35">
      <c r="A430" s="12">
        <v>44624</v>
      </c>
      <c r="B430" s="13">
        <v>29</v>
      </c>
    </row>
    <row r="431" spans="1:2" x14ac:dyDescent="0.35">
      <c r="A431" s="12">
        <v>44625</v>
      </c>
      <c r="B431" s="13">
        <v>28</v>
      </c>
    </row>
    <row r="432" spans="1:2" x14ac:dyDescent="0.35">
      <c r="A432" s="12">
        <v>44626</v>
      </c>
      <c r="B432" s="13">
        <v>29</v>
      </c>
    </row>
    <row r="433" spans="1:2" x14ac:dyDescent="0.35">
      <c r="A433" s="12">
        <v>44627</v>
      </c>
      <c r="B433" s="13">
        <v>27</v>
      </c>
    </row>
    <row r="434" spans="1:2" x14ac:dyDescent="0.35">
      <c r="A434" s="12">
        <v>44628</v>
      </c>
      <c r="B434" s="13">
        <v>27</v>
      </c>
    </row>
    <row r="435" spans="1:2" x14ac:dyDescent="0.35">
      <c r="A435" s="12">
        <v>44629</v>
      </c>
      <c r="B435" s="13">
        <v>28</v>
      </c>
    </row>
    <row r="436" spans="1:2" x14ac:dyDescent="0.35">
      <c r="A436" s="12">
        <v>44630</v>
      </c>
      <c r="B436" s="13">
        <v>29</v>
      </c>
    </row>
    <row r="437" spans="1:2" x14ac:dyDescent="0.35">
      <c r="A437" s="12">
        <v>44631</v>
      </c>
      <c r="B437" s="13">
        <v>30</v>
      </c>
    </row>
    <row r="438" spans="1:2" x14ac:dyDescent="0.35">
      <c r="A438" s="12">
        <v>44632</v>
      </c>
      <c r="B438" s="13">
        <v>29</v>
      </c>
    </row>
    <row r="439" spans="1:2" x14ac:dyDescent="0.35">
      <c r="A439" s="12">
        <v>44633</v>
      </c>
      <c r="B439" s="13">
        <v>29</v>
      </c>
    </row>
    <row r="440" spans="1:2" x14ac:dyDescent="0.35">
      <c r="A440" s="12">
        <v>44634</v>
      </c>
      <c r="B440" s="13">
        <v>28</v>
      </c>
    </row>
    <row r="441" spans="1:2" x14ac:dyDescent="0.35">
      <c r="A441" s="12">
        <v>44635</v>
      </c>
      <c r="B441" s="13">
        <v>26</v>
      </c>
    </row>
    <row r="442" spans="1:2" x14ac:dyDescent="0.35">
      <c r="A442" s="12">
        <v>44636</v>
      </c>
      <c r="B442" s="13">
        <v>25</v>
      </c>
    </row>
    <row r="443" spans="1:2" x14ac:dyDescent="0.35">
      <c r="A443" s="12">
        <v>44637</v>
      </c>
      <c r="B443" s="13">
        <v>28</v>
      </c>
    </row>
    <row r="444" spans="1:2" x14ac:dyDescent="0.35">
      <c r="A444" s="12">
        <v>44638</v>
      </c>
      <c r="B444" s="13">
        <v>28</v>
      </c>
    </row>
    <row r="445" spans="1:2" x14ac:dyDescent="0.35">
      <c r="A445" s="12">
        <v>44639</v>
      </c>
      <c r="B445" s="13">
        <v>28</v>
      </c>
    </row>
    <row r="446" spans="1:2" x14ac:dyDescent="0.35">
      <c r="A446" s="12">
        <v>44640</v>
      </c>
      <c r="B446" s="13">
        <v>26</v>
      </c>
    </row>
    <row r="447" spans="1:2" x14ac:dyDescent="0.35">
      <c r="A447" s="12">
        <v>44641</v>
      </c>
      <c r="B447" s="13">
        <v>28</v>
      </c>
    </row>
    <row r="448" spans="1:2" x14ac:dyDescent="0.35">
      <c r="A448" s="12">
        <v>44642</v>
      </c>
      <c r="B448" s="13">
        <v>28</v>
      </c>
    </row>
    <row r="449" spans="1:2" x14ac:dyDescent="0.35">
      <c r="A449" s="12">
        <v>44643</v>
      </c>
      <c r="B449" s="13">
        <v>30</v>
      </c>
    </row>
    <row r="450" spans="1:2" x14ac:dyDescent="0.35">
      <c r="A450" s="12">
        <v>44644</v>
      </c>
      <c r="B450" s="13">
        <v>29</v>
      </c>
    </row>
    <row r="451" spans="1:2" x14ac:dyDescent="0.35">
      <c r="A451" s="12">
        <v>44645</v>
      </c>
      <c r="B451" s="13">
        <v>28</v>
      </c>
    </row>
    <row r="452" spans="1:2" x14ac:dyDescent="0.35">
      <c r="A452" s="12">
        <v>44646</v>
      </c>
      <c r="B452" s="13">
        <v>26</v>
      </c>
    </row>
    <row r="453" spans="1:2" x14ac:dyDescent="0.35">
      <c r="A453" s="12">
        <v>44647</v>
      </c>
      <c r="B453" s="13">
        <v>27</v>
      </c>
    </row>
    <row r="454" spans="1:2" x14ac:dyDescent="0.35">
      <c r="A454" s="12">
        <v>44648</v>
      </c>
      <c r="B454" s="13">
        <v>27</v>
      </c>
    </row>
    <row r="455" spans="1:2" x14ac:dyDescent="0.35">
      <c r="A455" s="12">
        <v>44649</v>
      </c>
      <c r="B455" s="13">
        <v>27</v>
      </c>
    </row>
    <row r="456" spans="1:2" x14ac:dyDescent="0.35">
      <c r="A456" s="12">
        <v>44650</v>
      </c>
      <c r="B456" s="13">
        <v>27</v>
      </c>
    </row>
    <row r="457" spans="1:2" x14ac:dyDescent="0.35">
      <c r="A457" s="12">
        <v>44651</v>
      </c>
      <c r="B457" s="13">
        <v>28</v>
      </c>
    </row>
    <row r="458" spans="1:2" x14ac:dyDescent="0.35">
      <c r="A458" s="12">
        <v>44652</v>
      </c>
      <c r="B458" s="13">
        <v>28</v>
      </c>
    </row>
    <row r="459" spans="1:2" x14ac:dyDescent="0.35">
      <c r="A459" s="12">
        <v>44653</v>
      </c>
      <c r="B459" s="13">
        <v>27</v>
      </c>
    </row>
    <row r="460" spans="1:2" x14ac:dyDescent="0.35">
      <c r="A460" s="12">
        <v>44654</v>
      </c>
      <c r="B460" s="13">
        <v>26</v>
      </c>
    </row>
    <row r="461" spans="1:2" x14ac:dyDescent="0.35">
      <c r="A461" s="12">
        <v>44655</v>
      </c>
      <c r="B461" s="13">
        <v>27</v>
      </c>
    </row>
    <row r="462" spans="1:2" x14ac:dyDescent="0.35">
      <c r="A462" s="12">
        <v>44656</v>
      </c>
      <c r="B462" s="13">
        <v>27</v>
      </c>
    </row>
    <row r="463" spans="1:2" x14ac:dyDescent="0.35">
      <c r="A463" s="12">
        <v>44657</v>
      </c>
      <c r="B463" s="13">
        <v>26</v>
      </c>
    </row>
    <row r="464" spans="1:2" x14ac:dyDescent="0.35">
      <c r="A464" s="12">
        <v>44658</v>
      </c>
      <c r="B464" s="13">
        <v>26</v>
      </c>
    </row>
    <row r="465" spans="1:2" x14ac:dyDescent="0.35">
      <c r="A465" s="12">
        <v>44659</v>
      </c>
      <c r="B465" s="13">
        <v>26</v>
      </c>
    </row>
    <row r="466" spans="1:2" x14ac:dyDescent="0.35">
      <c r="A466" s="12">
        <v>44660</v>
      </c>
      <c r="B466" s="13">
        <v>26</v>
      </c>
    </row>
    <row r="467" spans="1:2" x14ac:dyDescent="0.35">
      <c r="A467" s="12">
        <v>44661</v>
      </c>
      <c r="B467" s="13">
        <v>27</v>
      </c>
    </row>
    <row r="468" spans="1:2" x14ac:dyDescent="0.35">
      <c r="A468" s="12">
        <v>44662</v>
      </c>
      <c r="B468" s="13">
        <v>28</v>
      </c>
    </row>
    <row r="469" spans="1:2" x14ac:dyDescent="0.35">
      <c r="A469" s="12">
        <v>44663</v>
      </c>
      <c r="B469" s="13">
        <v>29</v>
      </c>
    </row>
    <row r="470" spans="1:2" x14ac:dyDescent="0.35">
      <c r="A470" s="12">
        <v>44664</v>
      </c>
      <c r="B470" s="13">
        <v>27</v>
      </c>
    </row>
    <row r="471" spans="1:2" x14ac:dyDescent="0.35">
      <c r="A471" s="12">
        <v>44665</v>
      </c>
      <c r="B471" s="13">
        <v>27</v>
      </c>
    </row>
    <row r="472" spans="1:2" x14ac:dyDescent="0.35">
      <c r="A472" s="12">
        <v>44666</v>
      </c>
      <c r="B472" s="13">
        <v>27</v>
      </c>
    </row>
    <row r="473" spans="1:2" x14ac:dyDescent="0.35">
      <c r="A473" s="12">
        <v>44667</v>
      </c>
      <c r="B473" s="13">
        <v>27</v>
      </c>
    </row>
    <row r="474" spans="1:2" x14ac:dyDescent="0.35">
      <c r="A474" s="12">
        <v>44668</v>
      </c>
      <c r="B474" s="13">
        <v>28</v>
      </c>
    </row>
    <row r="475" spans="1:2" x14ac:dyDescent="0.35">
      <c r="A475" s="12">
        <v>44669</v>
      </c>
      <c r="B475" s="13">
        <v>29</v>
      </c>
    </row>
    <row r="476" spans="1:2" x14ac:dyDescent="0.35">
      <c r="A476" s="12">
        <v>44670</v>
      </c>
      <c r="B476" s="13">
        <v>28</v>
      </c>
    </row>
    <row r="477" spans="1:2" x14ac:dyDescent="0.35">
      <c r="A477" s="12">
        <v>44671</v>
      </c>
      <c r="B477" s="13">
        <v>27</v>
      </c>
    </row>
    <row r="478" spans="1:2" x14ac:dyDescent="0.35">
      <c r="A478" s="12">
        <v>44672</v>
      </c>
      <c r="B478" s="13">
        <v>28</v>
      </c>
    </row>
    <row r="479" spans="1:2" x14ac:dyDescent="0.35">
      <c r="A479" s="12">
        <v>44673</v>
      </c>
      <c r="B479" s="13">
        <v>28</v>
      </c>
    </row>
    <row r="480" spans="1:2" x14ac:dyDescent="0.35">
      <c r="A480" s="12">
        <v>44674</v>
      </c>
      <c r="B480" s="13">
        <v>28</v>
      </c>
    </row>
    <row r="481" spans="1:2" x14ac:dyDescent="0.35">
      <c r="A481" s="12">
        <v>44675</v>
      </c>
      <c r="B481" s="13">
        <v>27</v>
      </c>
    </row>
    <row r="482" spans="1:2" x14ac:dyDescent="0.35">
      <c r="A482" s="12">
        <v>44676</v>
      </c>
      <c r="B482" s="13">
        <v>26</v>
      </c>
    </row>
    <row r="483" spans="1:2" x14ac:dyDescent="0.35">
      <c r="A483" s="12">
        <v>44677</v>
      </c>
      <c r="B483" s="13">
        <v>27</v>
      </c>
    </row>
    <row r="484" spans="1:2" x14ac:dyDescent="0.35">
      <c r="A484" s="12">
        <v>44678</v>
      </c>
      <c r="B484" s="13">
        <v>29</v>
      </c>
    </row>
    <row r="485" spans="1:2" x14ac:dyDescent="0.35">
      <c r="A485" s="12">
        <v>44679</v>
      </c>
      <c r="B485" s="13">
        <v>30</v>
      </c>
    </row>
    <row r="486" spans="1:2" x14ac:dyDescent="0.35">
      <c r="A486" s="12">
        <v>44680</v>
      </c>
      <c r="B486" s="13">
        <v>29</v>
      </c>
    </row>
    <row r="487" spans="1:2" x14ac:dyDescent="0.35">
      <c r="A487" s="12">
        <v>44681</v>
      </c>
      <c r="B487" s="13">
        <v>29</v>
      </c>
    </row>
    <row r="488" spans="1:2" x14ac:dyDescent="0.35">
      <c r="A488" s="12">
        <v>44682</v>
      </c>
      <c r="B488" s="13">
        <v>28</v>
      </c>
    </row>
    <row r="489" spans="1:2" x14ac:dyDescent="0.35">
      <c r="A489" s="12">
        <v>44683</v>
      </c>
      <c r="B489" s="13">
        <v>29</v>
      </c>
    </row>
    <row r="490" spans="1:2" x14ac:dyDescent="0.35">
      <c r="A490" s="12">
        <v>44684</v>
      </c>
      <c r="B490" s="13">
        <v>28</v>
      </c>
    </row>
    <row r="491" spans="1:2" x14ac:dyDescent="0.35">
      <c r="A491" s="12">
        <v>44685</v>
      </c>
      <c r="B491" s="13">
        <v>29</v>
      </c>
    </row>
    <row r="492" spans="1:2" x14ac:dyDescent="0.35">
      <c r="A492" s="12">
        <v>44686</v>
      </c>
      <c r="B492" s="13">
        <v>29</v>
      </c>
    </row>
    <row r="493" spans="1:2" x14ac:dyDescent="0.35">
      <c r="A493" s="12">
        <v>44687</v>
      </c>
      <c r="B493" s="13">
        <v>29</v>
      </c>
    </row>
    <row r="494" spans="1:2" x14ac:dyDescent="0.35">
      <c r="A494" s="12">
        <v>44688</v>
      </c>
      <c r="B494" s="13">
        <v>31</v>
      </c>
    </row>
    <row r="495" spans="1:2" x14ac:dyDescent="0.35">
      <c r="A495" s="12">
        <v>44689</v>
      </c>
      <c r="B495" s="13">
        <v>32</v>
      </c>
    </row>
    <row r="496" spans="1:2" x14ac:dyDescent="0.35">
      <c r="A496" s="12">
        <v>44690</v>
      </c>
      <c r="B496" s="13">
        <v>33</v>
      </c>
    </row>
    <row r="497" spans="1:2" x14ac:dyDescent="0.35">
      <c r="A497" s="12">
        <v>44691</v>
      </c>
      <c r="B497" s="13">
        <v>32</v>
      </c>
    </row>
    <row r="498" spans="1:2" x14ac:dyDescent="0.35">
      <c r="A498" s="12">
        <v>44692</v>
      </c>
      <c r="B498" s="13">
        <v>31</v>
      </c>
    </row>
    <row r="499" spans="1:2" x14ac:dyDescent="0.35">
      <c r="A499" s="12">
        <v>44693</v>
      </c>
      <c r="B499" s="13">
        <v>32</v>
      </c>
    </row>
    <row r="500" spans="1:2" x14ac:dyDescent="0.35">
      <c r="A500" s="12">
        <v>44694</v>
      </c>
      <c r="B500" s="13">
        <v>34</v>
      </c>
    </row>
    <row r="501" spans="1:2" x14ac:dyDescent="0.35">
      <c r="A501" s="12">
        <v>44695</v>
      </c>
      <c r="B501" s="13">
        <v>35</v>
      </c>
    </row>
    <row r="502" spans="1:2" x14ac:dyDescent="0.35">
      <c r="A502" s="12">
        <v>44696</v>
      </c>
      <c r="B502" s="13">
        <v>35</v>
      </c>
    </row>
    <row r="503" spans="1:2" x14ac:dyDescent="0.35">
      <c r="A503" s="12">
        <v>44697</v>
      </c>
      <c r="B503" s="13">
        <v>35</v>
      </c>
    </row>
    <row r="504" spans="1:2" x14ac:dyDescent="0.35">
      <c r="A504" s="12">
        <v>44698</v>
      </c>
      <c r="B504" s="13">
        <v>37</v>
      </c>
    </row>
    <row r="505" spans="1:2" x14ac:dyDescent="0.35">
      <c r="A505" s="12">
        <v>44699</v>
      </c>
      <c r="B505" s="13">
        <v>39</v>
      </c>
    </row>
    <row r="506" spans="1:2" x14ac:dyDescent="0.35">
      <c r="A506" s="12">
        <v>44700</v>
      </c>
      <c r="B506" s="13">
        <v>40</v>
      </c>
    </row>
    <row r="507" spans="1:2" x14ac:dyDescent="0.35">
      <c r="A507" s="12">
        <v>44701</v>
      </c>
      <c r="B507" s="13">
        <v>39</v>
      </c>
    </row>
    <row r="508" spans="1:2" x14ac:dyDescent="0.35">
      <c r="A508" s="12">
        <v>44702</v>
      </c>
      <c r="B508" s="13">
        <v>37</v>
      </c>
    </row>
    <row r="509" spans="1:2" x14ac:dyDescent="0.35">
      <c r="A509" s="12">
        <v>44703</v>
      </c>
      <c r="B509" s="13">
        <v>35</v>
      </c>
    </row>
    <row r="510" spans="1:2" x14ac:dyDescent="0.35">
      <c r="A510" s="12">
        <v>44704</v>
      </c>
      <c r="B510" s="13">
        <v>37</v>
      </c>
    </row>
    <row r="511" spans="1:2" x14ac:dyDescent="0.35">
      <c r="A511" s="12">
        <v>44705</v>
      </c>
      <c r="B511" s="13">
        <v>38</v>
      </c>
    </row>
    <row r="512" spans="1:2" x14ac:dyDescent="0.35">
      <c r="A512" s="12">
        <v>44706</v>
      </c>
      <c r="B512" s="13">
        <v>41</v>
      </c>
    </row>
    <row r="513" spans="1:2" x14ac:dyDescent="0.35">
      <c r="A513" s="12">
        <v>44707</v>
      </c>
      <c r="B513" s="13">
        <v>44</v>
      </c>
    </row>
    <row r="514" spans="1:2" x14ac:dyDescent="0.35">
      <c r="A514" s="12">
        <v>44708</v>
      </c>
      <c r="B514" s="13">
        <v>43</v>
      </c>
    </row>
    <row r="515" spans="1:2" x14ac:dyDescent="0.35">
      <c r="A515" s="12">
        <v>44709</v>
      </c>
      <c r="B515" s="13">
        <v>43</v>
      </c>
    </row>
    <row r="516" spans="1:2" x14ac:dyDescent="0.35">
      <c r="A516" s="12">
        <v>44710</v>
      </c>
      <c r="B516" s="13">
        <v>40</v>
      </c>
    </row>
    <row r="517" spans="1:2" x14ac:dyDescent="0.35">
      <c r="A517" s="12">
        <v>44711</v>
      </c>
      <c r="B517" s="13">
        <v>44</v>
      </c>
    </row>
    <row r="518" spans="1:2" x14ac:dyDescent="0.35">
      <c r="A518" s="12">
        <v>44712</v>
      </c>
      <c r="B518" s="13">
        <v>45</v>
      </c>
    </row>
    <row r="519" spans="1:2" x14ac:dyDescent="0.35">
      <c r="A519" s="12">
        <v>44713</v>
      </c>
      <c r="B519" s="13">
        <v>46</v>
      </c>
    </row>
    <row r="520" spans="1:2" x14ac:dyDescent="0.35">
      <c r="A520" s="12">
        <v>44714</v>
      </c>
      <c r="B520" s="13">
        <v>44</v>
      </c>
    </row>
    <row r="521" spans="1:2" x14ac:dyDescent="0.35">
      <c r="A521" s="12">
        <v>44715</v>
      </c>
      <c r="B521" s="13">
        <v>44</v>
      </c>
    </row>
    <row r="522" spans="1:2" x14ac:dyDescent="0.35">
      <c r="A522" s="12">
        <v>44716</v>
      </c>
      <c r="B522" s="13">
        <v>46</v>
      </c>
    </row>
    <row r="523" spans="1:2" x14ac:dyDescent="0.35">
      <c r="A523" s="12">
        <v>44717</v>
      </c>
      <c r="B523" s="13">
        <v>47</v>
      </c>
    </row>
    <row r="524" spans="1:2" x14ac:dyDescent="0.35">
      <c r="A524" s="12">
        <v>44718</v>
      </c>
      <c r="B524" s="13">
        <v>48</v>
      </c>
    </row>
    <row r="525" spans="1:2" x14ac:dyDescent="0.35">
      <c r="A525" s="12">
        <v>44719</v>
      </c>
      <c r="B525" s="13">
        <v>48</v>
      </c>
    </row>
    <row r="526" spans="1:2" x14ac:dyDescent="0.35">
      <c r="A526" s="12">
        <v>44720</v>
      </c>
      <c r="B526" s="13">
        <v>49</v>
      </c>
    </row>
    <row r="527" spans="1:2" x14ac:dyDescent="0.35">
      <c r="A527" s="12">
        <v>44721</v>
      </c>
      <c r="B527" s="13">
        <v>48</v>
      </c>
    </row>
    <row r="528" spans="1:2" x14ac:dyDescent="0.35">
      <c r="A528" s="12">
        <v>44722</v>
      </c>
      <c r="B528" s="13">
        <v>48</v>
      </c>
    </row>
    <row r="529" spans="1:2" x14ac:dyDescent="0.35">
      <c r="A529" s="12">
        <v>44723</v>
      </c>
      <c r="B529" s="13">
        <v>49</v>
      </c>
    </row>
    <row r="530" spans="1:2" x14ac:dyDescent="0.35">
      <c r="A530" s="12">
        <v>44724</v>
      </c>
      <c r="B530" s="13">
        <v>49</v>
      </c>
    </row>
    <row r="531" spans="1:2" x14ac:dyDescent="0.35">
      <c r="A531" s="12">
        <v>44725</v>
      </c>
      <c r="B531" s="13">
        <v>46</v>
      </c>
    </row>
    <row r="532" spans="1:2" x14ac:dyDescent="0.35">
      <c r="A532" s="12">
        <v>44726</v>
      </c>
      <c r="B532" s="13">
        <v>45</v>
      </c>
    </row>
    <row r="533" spans="1:2" x14ac:dyDescent="0.35">
      <c r="A533" s="12">
        <v>44727</v>
      </c>
      <c r="B533" s="13">
        <v>45</v>
      </c>
    </row>
    <row r="534" spans="1:2" x14ac:dyDescent="0.35">
      <c r="A534" s="12">
        <v>44728</v>
      </c>
      <c r="B534" s="13">
        <v>48</v>
      </c>
    </row>
    <row r="535" spans="1:2" x14ac:dyDescent="0.35">
      <c r="A535" s="12">
        <v>44729</v>
      </c>
      <c r="B535" s="13">
        <v>48</v>
      </c>
    </row>
    <row r="536" spans="1:2" x14ac:dyDescent="0.35">
      <c r="A536" s="12">
        <v>44730</v>
      </c>
      <c r="B536" s="13">
        <v>48</v>
      </c>
    </row>
    <row r="537" spans="1:2" x14ac:dyDescent="0.35">
      <c r="A537" s="12">
        <v>44731</v>
      </c>
      <c r="B537" s="13">
        <v>49</v>
      </c>
    </row>
    <row r="538" spans="1:2" x14ac:dyDescent="0.35">
      <c r="A538" s="12">
        <v>44732</v>
      </c>
      <c r="B538" s="13">
        <v>47</v>
      </c>
    </row>
    <row r="539" spans="1:2" x14ac:dyDescent="0.35">
      <c r="A539" s="12">
        <v>44733</v>
      </c>
      <c r="B539" s="13">
        <v>47</v>
      </c>
    </row>
    <row r="540" spans="1:2" x14ac:dyDescent="0.35">
      <c r="A540" s="12">
        <v>44734</v>
      </c>
      <c r="B540" s="13">
        <v>46</v>
      </c>
    </row>
    <row r="541" spans="1:2" x14ac:dyDescent="0.35">
      <c r="A541" s="12">
        <v>44735</v>
      </c>
      <c r="B541" s="13">
        <v>46</v>
      </c>
    </row>
    <row r="542" spans="1:2" x14ac:dyDescent="0.35">
      <c r="A542" s="12">
        <v>44736</v>
      </c>
      <c r="B542" s="13">
        <v>47</v>
      </c>
    </row>
    <row r="543" spans="1:2" x14ac:dyDescent="0.35">
      <c r="A543" s="12">
        <v>44737</v>
      </c>
      <c r="B543" s="13">
        <v>47</v>
      </c>
    </row>
    <row r="544" spans="1:2" x14ac:dyDescent="0.35">
      <c r="A544" s="12">
        <v>44738</v>
      </c>
      <c r="B544" s="13">
        <v>49</v>
      </c>
    </row>
    <row r="545" spans="1:2" x14ac:dyDescent="0.35">
      <c r="A545" s="12">
        <v>44739</v>
      </c>
      <c r="B545" s="13">
        <v>46</v>
      </c>
    </row>
    <row r="546" spans="1:2" x14ac:dyDescent="0.35">
      <c r="A546" s="12">
        <v>44740</v>
      </c>
      <c r="B546" s="13">
        <v>45</v>
      </c>
    </row>
    <row r="547" spans="1:2" x14ac:dyDescent="0.35">
      <c r="A547" s="12">
        <v>44741</v>
      </c>
      <c r="B547" s="13">
        <v>47</v>
      </c>
    </row>
    <row r="548" spans="1:2" x14ac:dyDescent="0.35">
      <c r="A548" s="12">
        <v>44742</v>
      </c>
      <c r="B548" s="13">
        <v>48</v>
      </c>
    </row>
    <row r="549" spans="1:2" x14ac:dyDescent="0.35">
      <c r="A549" s="12">
        <v>44743</v>
      </c>
      <c r="B549" s="13">
        <v>48</v>
      </c>
    </row>
    <row r="550" spans="1:2" x14ac:dyDescent="0.35">
      <c r="A550" s="12">
        <v>44744</v>
      </c>
      <c r="B550" s="13">
        <v>45</v>
      </c>
    </row>
    <row r="551" spans="1:2" x14ac:dyDescent="0.35">
      <c r="A551" s="12">
        <v>44745</v>
      </c>
      <c r="B551" s="13">
        <v>43</v>
      </c>
    </row>
    <row r="552" spans="1:2" x14ac:dyDescent="0.35">
      <c r="A552" s="12">
        <v>44746</v>
      </c>
      <c r="B552" s="13">
        <v>44</v>
      </c>
    </row>
    <row r="553" spans="1:2" x14ac:dyDescent="0.35">
      <c r="A553" s="12">
        <v>44747</v>
      </c>
      <c r="B553" s="13">
        <v>45</v>
      </c>
    </row>
    <row r="554" spans="1:2" x14ac:dyDescent="0.35">
      <c r="A554" s="12">
        <v>44748</v>
      </c>
      <c r="B554" s="13">
        <v>47</v>
      </c>
    </row>
    <row r="555" spans="1:2" x14ac:dyDescent="0.35">
      <c r="A555" s="12">
        <v>44749</v>
      </c>
      <c r="B555" s="13">
        <v>45</v>
      </c>
    </row>
    <row r="556" spans="1:2" x14ac:dyDescent="0.35">
      <c r="A556" s="12">
        <v>44750</v>
      </c>
      <c r="B556" s="13">
        <v>46</v>
      </c>
    </row>
    <row r="557" spans="1:2" x14ac:dyDescent="0.35">
      <c r="A557" s="12">
        <v>44751</v>
      </c>
      <c r="B557" s="13">
        <v>46</v>
      </c>
    </row>
    <row r="558" spans="1:2" x14ac:dyDescent="0.35">
      <c r="A558" s="12">
        <v>44752</v>
      </c>
      <c r="B558" s="13">
        <v>46</v>
      </c>
    </row>
    <row r="559" spans="1:2" x14ac:dyDescent="0.35">
      <c r="A559" s="12">
        <v>44753</v>
      </c>
      <c r="B559" s="13">
        <v>44</v>
      </c>
    </row>
    <row r="560" spans="1:2" x14ac:dyDescent="0.35">
      <c r="A560" s="12">
        <v>44754</v>
      </c>
      <c r="B560" s="13">
        <v>45</v>
      </c>
    </row>
    <row r="561" spans="1:2" x14ac:dyDescent="0.35">
      <c r="A561" s="12">
        <v>44755</v>
      </c>
      <c r="B561" s="13">
        <v>43</v>
      </c>
    </row>
    <row r="562" spans="1:2" x14ac:dyDescent="0.35">
      <c r="A562" s="12">
        <v>44756</v>
      </c>
      <c r="B562" s="13">
        <v>44</v>
      </c>
    </row>
    <row r="563" spans="1:2" x14ac:dyDescent="0.35">
      <c r="A563" s="12">
        <v>44757</v>
      </c>
      <c r="B563" s="13">
        <v>44</v>
      </c>
    </row>
    <row r="564" spans="1:2" x14ac:dyDescent="0.35">
      <c r="A564" s="12">
        <v>44758</v>
      </c>
      <c r="B564" s="13">
        <v>44</v>
      </c>
    </row>
    <row r="565" spans="1:2" x14ac:dyDescent="0.35">
      <c r="A565" s="12">
        <v>44759</v>
      </c>
      <c r="B565" s="13">
        <v>40</v>
      </c>
    </row>
    <row r="566" spans="1:2" x14ac:dyDescent="0.35">
      <c r="A566" s="12">
        <v>44760</v>
      </c>
      <c r="B566" s="13">
        <v>37</v>
      </c>
    </row>
    <row r="567" spans="1:2" x14ac:dyDescent="0.35">
      <c r="A567" s="12">
        <v>44761</v>
      </c>
      <c r="B567" s="13">
        <v>40</v>
      </c>
    </row>
    <row r="568" spans="1:2" x14ac:dyDescent="0.35">
      <c r="A568" s="12">
        <v>44762</v>
      </c>
      <c r="B568" s="13">
        <v>40</v>
      </c>
    </row>
    <row r="569" spans="1:2" x14ac:dyDescent="0.35">
      <c r="A569" s="12">
        <v>44763</v>
      </c>
      <c r="B569" s="13">
        <v>41</v>
      </c>
    </row>
    <row r="570" spans="1:2" x14ac:dyDescent="0.35">
      <c r="A570" s="12">
        <v>44764</v>
      </c>
      <c r="B570" s="13">
        <v>41</v>
      </c>
    </row>
    <row r="571" spans="1:2" x14ac:dyDescent="0.35">
      <c r="A571" s="12">
        <v>44765</v>
      </c>
      <c r="B571" s="13">
        <v>42</v>
      </c>
    </row>
    <row r="572" spans="1:2" x14ac:dyDescent="0.35">
      <c r="A572" s="12">
        <v>44766</v>
      </c>
      <c r="B572" s="13">
        <v>40</v>
      </c>
    </row>
    <row r="573" spans="1:2" x14ac:dyDescent="0.35">
      <c r="A573" s="12">
        <v>44767</v>
      </c>
      <c r="B573" s="13">
        <v>40</v>
      </c>
    </row>
    <row r="574" spans="1:2" x14ac:dyDescent="0.35">
      <c r="A574" s="12">
        <v>44768</v>
      </c>
      <c r="B574" s="13">
        <v>40</v>
      </c>
    </row>
    <row r="575" spans="1:2" x14ac:dyDescent="0.35">
      <c r="A575" s="12">
        <v>44769</v>
      </c>
      <c r="B575" s="13">
        <v>40</v>
      </c>
    </row>
    <row r="576" spans="1:2" x14ac:dyDescent="0.35">
      <c r="A576" s="12">
        <v>44770</v>
      </c>
      <c r="B576" s="13">
        <v>38</v>
      </c>
    </row>
    <row r="577" spans="1:2" x14ac:dyDescent="0.35">
      <c r="A577" s="12">
        <v>44771</v>
      </c>
      <c r="B577" s="13">
        <v>35</v>
      </c>
    </row>
    <row r="578" spans="1:2" x14ac:dyDescent="0.35">
      <c r="A578" s="12">
        <v>44772</v>
      </c>
      <c r="B578" s="13">
        <v>33</v>
      </c>
    </row>
    <row r="579" spans="1:2" x14ac:dyDescent="0.35">
      <c r="A579" s="12">
        <v>44773</v>
      </c>
      <c r="B579" s="13">
        <v>34</v>
      </c>
    </row>
    <row r="580" spans="1:2" x14ac:dyDescent="0.35">
      <c r="A580" s="12">
        <v>44774</v>
      </c>
      <c r="B580" s="13">
        <v>34</v>
      </c>
    </row>
    <row r="581" spans="1:2" x14ac:dyDescent="0.35">
      <c r="A581" s="12">
        <v>44775</v>
      </c>
      <c r="B581" s="13">
        <v>34</v>
      </c>
    </row>
    <row r="582" spans="1:2" x14ac:dyDescent="0.35">
      <c r="A582" s="12">
        <v>44776</v>
      </c>
      <c r="B582" s="13">
        <v>32</v>
      </c>
    </row>
    <row r="583" spans="1:2" x14ac:dyDescent="0.35">
      <c r="A583" s="12">
        <v>44777</v>
      </c>
      <c r="B583" s="13">
        <v>31</v>
      </c>
    </row>
    <row r="584" spans="1:2" x14ac:dyDescent="0.35">
      <c r="A584" s="12">
        <v>44778</v>
      </c>
      <c r="B584" s="13">
        <v>30</v>
      </c>
    </row>
    <row r="585" spans="1:2" x14ac:dyDescent="0.35">
      <c r="A585" s="12">
        <v>44779</v>
      </c>
      <c r="B585" s="13">
        <v>31</v>
      </c>
    </row>
    <row r="586" spans="1:2" x14ac:dyDescent="0.35">
      <c r="A586" s="12">
        <v>44780</v>
      </c>
      <c r="B586" s="13">
        <v>32</v>
      </c>
    </row>
    <row r="587" spans="1:2" x14ac:dyDescent="0.35">
      <c r="A587" s="12">
        <v>44781</v>
      </c>
      <c r="B587" s="13">
        <v>31</v>
      </c>
    </row>
    <row r="588" spans="1:2" x14ac:dyDescent="0.35">
      <c r="A588" s="12">
        <v>44782</v>
      </c>
      <c r="B588" s="13">
        <v>30</v>
      </c>
    </row>
    <row r="589" spans="1:2" x14ac:dyDescent="0.35">
      <c r="A589" s="12">
        <v>44783</v>
      </c>
      <c r="B589" s="13">
        <v>30</v>
      </c>
    </row>
    <row r="590" spans="1:2" x14ac:dyDescent="0.35">
      <c r="A590" s="12">
        <v>44784</v>
      </c>
      <c r="B590" s="13">
        <v>29</v>
      </c>
    </row>
    <row r="591" spans="1:2" x14ac:dyDescent="0.35">
      <c r="A591" s="12">
        <v>44785</v>
      </c>
      <c r="B591" s="13">
        <v>27</v>
      </c>
    </row>
    <row r="592" spans="1:2" x14ac:dyDescent="0.35">
      <c r="A592" s="12">
        <v>44786</v>
      </c>
      <c r="B592" s="13">
        <v>27</v>
      </c>
    </row>
    <row r="593" spans="1:2" x14ac:dyDescent="0.35">
      <c r="A593" s="12">
        <v>44787</v>
      </c>
      <c r="B593" s="13">
        <v>26</v>
      </c>
    </row>
    <row r="594" spans="1:2" x14ac:dyDescent="0.35">
      <c r="A594" s="12">
        <v>44788</v>
      </c>
      <c r="B594" s="13">
        <v>26</v>
      </c>
    </row>
    <row r="595" spans="1:2" x14ac:dyDescent="0.35">
      <c r="A595" s="12">
        <v>44789</v>
      </c>
      <c r="B595" s="13">
        <v>24</v>
      </c>
    </row>
    <row r="596" spans="1:2" x14ac:dyDescent="0.35">
      <c r="A596" s="12">
        <v>44790</v>
      </c>
      <c r="B596" s="13">
        <v>24</v>
      </c>
    </row>
    <row r="597" spans="1:2" x14ac:dyDescent="0.35">
      <c r="A597" s="12">
        <v>44791</v>
      </c>
      <c r="B597" s="13">
        <v>23</v>
      </c>
    </row>
    <row r="598" spans="1:2" x14ac:dyDescent="0.35">
      <c r="A598" s="12">
        <v>44792</v>
      </c>
      <c r="B598" s="13">
        <v>23</v>
      </c>
    </row>
    <row r="599" spans="1:2" x14ac:dyDescent="0.35">
      <c r="A599" s="12">
        <v>44793</v>
      </c>
      <c r="B599" s="13">
        <v>24</v>
      </c>
    </row>
    <row r="600" spans="1:2" x14ac:dyDescent="0.35">
      <c r="A600" s="12">
        <v>44794</v>
      </c>
      <c r="B600" s="13">
        <v>22</v>
      </c>
    </row>
    <row r="601" spans="1:2" x14ac:dyDescent="0.35">
      <c r="A601" s="12">
        <v>44795</v>
      </c>
      <c r="B601" s="13">
        <v>21</v>
      </c>
    </row>
    <row r="602" spans="1:2" x14ac:dyDescent="0.35">
      <c r="A602" s="12">
        <v>44796</v>
      </c>
      <c r="B602" s="13">
        <v>19</v>
      </c>
    </row>
    <row r="603" spans="1:2" x14ac:dyDescent="0.35">
      <c r="A603" s="12">
        <v>44797</v>
      </c>
      <c r="B603" s="13">
        <v>19</v>
      </c>
    </row>
    <row r="604" spans="1:2" x14ac:dyDescent="0.35">
      <c r="A604" s="12">
        <v>44798</v>
      </c>
      <c r="B604" s="13">
        <v>19</v>
      </c>
    </row>
    <row r="605" spans="1:2" x14ac:dyDescent="0.35">
      <c r="A605" s="12">
        <v>44799</v>
      </c>
      <c r="B605" s="13">
        <v>20</v>
      </c>
    </row>
    <row r="606" spans="1:2" x14ac:dyDescent="0.35">
      <c r="A606" s="12">
        <v>44800</v>
      </c>
      <c r="B606" s="13">
        <v>19</v>
      </c>
    </row>
    <row r="607" spans="1:2" x14ac:dyDescent="0.35">
      <c r="A607" s="12">
        <v>44801</v>
      </c>
      <c r="B607" s="13">
        <v>20</v>
      </c>
    </row>
    <row r="608" spans="1:2" x14ac:dyDescent="0.35">
      <c r="A608" s="12">
        <v>44802</v>
      </c>
      <c r="B608" s="13">
        <v>19</v>
      </c>
    </row>
    <row r="609" spans="1:2" x14ac:dyDescent="0.35">
      <c r="A609" s="12">
        <v>44803</v>
      </c>
      <c r="B609" s="13">
        <v>19</v>
      </c>
    </row>
    <row r="610" spans="1:2" x14ac:dyDescent="0.35">
      <c r="A610" s="12">
        <v>44804</v>
      </c>
      <c r="B610" s="13">
        <v>18</v>
      </c>
    </row>
    <row r="611" spans="1:2" x14ac:dyDescent="0.35">
      <c r="A611" s="12">
        <v>44805</v>
      </c>
      <c r="B611" s="13">
        <v>16</v>
      </c>
    </row>
    <row r="612" spans="1:2" x14ac:dyDescent="0.35">
      <c r="A612" s="12">
        <v>44806</v>
      </c>
      <c r="B612" s="13">
        <v>16</v>
      </c>
    </row>
    <row r="613" spans="1:2" x14ac:dyDescent="0.35">
      <c r="A613" s="12">
        <v>44807</v>
      </c>
      <c r="B613" s="13">
        <v>16</v>
      </c>
    </row>
    <row r="614" spans="1:2" x14ac:dyDescent="0.35">
      <c r="A614" s="12">
        <v>44808</v>
      </c>
      <c r="B614" s="13">
        <v>16</v>
      </c>
    </row>
    <row r="615" spans="1:2" x14ac:dyDescent="0.35">
      <c r="A615" s="12">
        <v>44809</v>
      </c>
      <c r="B615" s="13">
        <v>14</v>
      </c>
    </row>
    <row r="616" spans="1:2" x14ac:dyDescent="0.35">
      <c r="A616" s="12">
        <v>44810</v>
      </c>
      <c r="B616" s="13">
        <v>13</v>
      </c>
    </row>
    <row r="617" spans="1:2" x14ac:dyDescent="0.35">
      <c r="A617" s="12">
        <v>44811</v>
      </c>
      <c r="B617" s="13">
        <v>13</v>
      </c>
    </row>
    <row r="618" spans="1:2" x14ac:dyDescent="0.35">
      <c r="A618" s="12">
        <v>44812</v>
      </c>
      <c r="B618" s="13">
        <v>14</v>
      </c>
    </row>
    <row r="619" spans="1:2" x14ac:dyDescent="0.35">
      <c r="A619" s="12">
        <v>44813</v>
      </c>
      <c r="B619" s="13">
        <v>13</v>
      </c>
    </row>
    <row r="620" spans="1:2" x14ac:dyDescent="0.35">
      <c r="A620" s="12">
        <v>44814</v>
      </c>
      <c r="B620" s="13">
        <v>13</v>
      </c>
    </row>
    <row r="621" spans="1:2" x14ac:dyDescent="0.35">
      <c r="A621" s="12">
        <v>44815</v>
      </c>
      <c r="B621" s="13">
        <v>12</v>
      </c>
    </row>
    <row r="622" spans="1:2" x14ac:dyDescent="0.35">
      <c r="A622" s="12">
        <v>44816</v>
      </c>
      <c r="B622" s="13">
        <v>12</v>
      </c>
    </row>
    <row r="623" spans="1:2" x14ac:dyDescent="0.35">
      <c r="A623" s="12">
        <v>44817</v>
      </c>
      <c r="B623" s="13">
        <v>13</v>
      </c>
    </row>
    <row r="624" spans="1:2" x14ac:dyDescent="0.35">
      <c r="A624" s="12">
        <v>44818</v>
      </c>
      <c r="B624" s="13">
        <v>12</v>
      </c>
    </row>
    <row r="625" spans="1:2" x14ac:dyDescent="0.35">
      <c r="A625" s="12">
        <v>44819</v>
      </c>
      <c r="B625" s="13">
        <v>12</v>
      </c>
    </row>
    <row r="626" spans="1:2" x14ac:dyDescent="0.35">
      <c r="A626" s="12">
        <v>44820</v>
      </c>
      <c r="B626" s="13">
        <v>11</v>
      </c>
    </row>
    <row r="627" spans="1:2" x14ac:dyDescent="0.35">
      <c r="A627" s="12">
        <v>44821</v>
      </c>
      <c r="B627" s="13">
        <v>10</v>
      </c>
    </row>
    <row r="628" spans="1:2" x14ac:dyDescent="0.35">
      <c r="A628" s="12">
        <v>44822</v>
      </c>
      <c r="B628" s="13">
        <v>9</v>
      </c>
    </row>
    <row r="629" spans="1:2" x14ac:dyDescent="0.35">
      <c r="A629" s="12">
        <v>44823</v>
      </c>
      <c r="B629" s="13">
        <v>9</v>
      </c>
    </row>
    <row r="630" spans="1:2" x14ac:dyDescent="0.35">
      <c r="A630" s="12">
        <v>44824</v>
      </c>
      <c r="B630" s="13">
        <v>9</v>
      </c>
    </row>
    <row r="631" spans="1:2" x14ac:dyDescent="0.35">
      <c r="A631" s="12">
        <v>44825</v>
      </c>
      <c r="B631" s="13">
        <v>9</v>
      </c>
    </row>
    <row r="632" spans="1:2" x14ac:dyDescent="0.35">
      <c r="A632" s="12">
        <v>44826</v>
      </c>
      <c r="B632" s="13">
        <v>8</v>
      </c>
    </row>
    <row r="633" spans="1:2" x14ac:dyDescent="0.35">
      <c r="A633" s="12">
        <v>44827</v>
      </c>
      <c r="B633" s="13">
        <v>8</v>
      </c>
    </row>
    <row r="634" spans="1:2" x14ac:dyDescent="0.35">
      <c r="A634" s="12">
        <v>44828</v>
      </c>
      <c r="B634" s="13">
        <v>8</v>
      </c>
    </row>
    <row r="635" spans="1:2" x14ac:dyDescent="0.35">
      <c r="A635" s="12">
        <v>44829</v>
      </c>
      <c r="B635" s="13">
        <v>8</v>
      </c>
    </row>
    <row r="636" spans="1:2" x14ac:dyDescent="0.35">
      <c r="A636" s="12">
        <v>44830</v>
      </c>
      <c r="B636" s="13">
        <v>8</v>
      </c>
    </row>
    <row r="637" spans="1:2" x14ac:dyDescent="0.35">
      <c r="A637" s="12">
        <v>44831</v>
      </c>
      <c r="B637" s="13">
        <v>8</v>
      </c>
    </row>
    <row r="638" spans="1:2" x14ac:dyDescent="0.35">
      <c r="A638" s="12">
        <v>44832</v>
      </c>
      <c r="B638" s="13">
        <v>9</v>
      </c>
    </row>
    <row r="639" spans="1:2" x14ac:dyDescent="0.35">
      <c r="A639" s="12">
        <v>44833</v>
      </c>
      <c r="B639" s="13">
        <v>9</v>
      </c>
    </row>
    <row r="640" spans="1:2" x14ac:dyDescent="0.35">
      <c r="A640" s="12">
        <v>44834</v>
      </c>
      <c r="B640" s="13">
        <v>9</v>
      </c>
    </row>
    <row r="641" spans="1:2" x14ac:dyDescent="0.35">
      <c r="A641" s="12">
        <v>44835</v>
      </c>
      <c r="B641" s="13">
        <v>9</v>
      </c>
    </row>
    <row r="642" spans="1:2" x14ac:dyDescent="0.35">
      <c r="A642" s="12">
        <v>44836</v>
      </c>
      <c r="B642" s="13">
        <v>9</v>
      </c>
    </row>
    <row r="643" spans="1:2" x14ac:dyDescent="0.35">
      <c r="A643" s="12">
        <v>44837</v>
      </c>
      <c r="B643" s="13">
        <v>8</v>
      </c>
    </row>
    <row r="644" spans="1:2" x14ac:dyDescent="0.35">
      <c r="A644" s="12">
        <v>44838</v>
      </c>
      <c r="B644" s="13">
        <v>7</v>
      </c>
    </row>
    <row r="645" spans="1:2" x14ac:dyDescent="0.35">
      <c r="A645" s="12">
        <v>44839</v>
      </c>
      <c r="B645" s="13">
        <v>7</v>
      </c>
    </row>
    <row r="646" spans="1:2" x14ac:dyDescent="0.35">
      <c r="A646" s="12">
        <v>44840</v>
      </c>
      <c r="B646" s="13">
        <v>7</v>
      </c>
    </row>
    <row r="647" spans="1:2" x14ac:dyDescent="0.35">
      <c r="A647" s="12">
        <v>44841</v>
      </c>
      <c r="B647" s="13">
        <v>8</v>
      </c>
    </row>
    <row r="648" spans="1:2" x14ac:dyDescent="0.35">
      <c r="A648" s="12">
        <v>44842</v>
      </c>
      <c r="B648" s="13">
        <v>8</v>
      </c>
    </row>
    <row r="649" spans="1:2" x14ac:dyDescent="0.35">
      <c r="A649" s="12">
        <v>44843</v>
      </c>
      <c r="B649" s="13">
        <v>9</v>
      </c>
    </row>
    <row r="650" spans="1:2" x14ac:dyDescent="0.35">
      <c r="A650" s="12">
        <v>44844</v>
      </c>
      <c r="B650" s="13">
        <v>9</v>
      </c>
    </row>
    <row r="651" spans="1:2" x14ac:dyDescent="0.35">
      <c r="A651" s="12">
        <v>44845</v>
      </c>
      <c r="B651" s="13">
        <v>9</v>
      </c>
    </row>
    <row r="652" spans="1:2" x14ac:dyDescent="0.35">
      <c r="A652" s="12">
        <v>44846</v>
      </c>
      <c r="B652" s="13">
        <v>8</v>
      </c>
    </row>
    <row r="653" spans="1:2" x14ac:dyDescent="0.35">
      <c r="A653" s="12">
        <v>44847</v>
      </c>
      <c r="B653" s="13">
        <v>8</v>
      </c>
    </row>
    <row r="654" spans="1:2" x14ac:dyDescent="0.35">
      <c r="A654" s="12">
        <v>44848</v>
      </c>
      <c r="B654" s="13">
        <v>8</v>
      </c>
    </row>
    <row r="655" spans="1:2" x14ac:dyDescent="0.35">
      <c r="A655" s="12">
        <v>44849</v>
      </c>
      <c r="B655" s="13">
        <v>9</v>
      </c>
    </row>
    <row r="656" spans="1:2" x14ac:dyDescent="0.35">
      <c r="A656" s="12">
        <v>44850</v>
      </c>
      <c r="B656" s="13">
        <v>10</v>
      </c>
    </row>
    <row r="657" spans="1:2" x14ac:dyDescent="0.35">
      <c r="A657" s="12">
        <v>44851</v>
      </c>
      <c r="B657" s="13">
        <v>11</v>
      </c>
    </row>
    <row r="658" spans="1:2" x14ac:dyDescent="0.35">
      <c r="A658" s="12">
        <v>44852</v>
      </c>
      <c r="B658" s="13">
        <v>11</v>
      </c>
    </row>
    <row r="659" spans="1:2" x14ac:dyDescent="0.35">
      <c r="A659" s="12">
        <v>44853</v>
      </c>
      <c r="B659" s="13">
        <v>12</v>
      </c>
    </row>
    <row r="660" spans="1:2" x14ac:dyDescent="0.35">
      <c r="A660" s="12">
        <v>44854</v>
      </c>
      <c r="B660" s="13">
        <v>12</v>
      </c>
    </row>
    <row r="661" spans="1:2" x14ac:dyDescent="0.35">
      <c r="A661" s="12">
        <v>44855</v>
      </c>
      <c r="B661" s="13">
        <v>11</v>
      </c>
    </row>
    <row r="662" spans="1:2" x14ac:dyDescent="0.35">
      <c r="A662" s="12">
        <v>44856</v>
      </c>
      <c r="B662" s="13">
        <v>12</v>
      </c>
    </row>
    <row r="663" spans="1:2" x14ac:dyDescent="0.35">
      <c r="A663" s="12">
        <v>44857</v>
      </c>
      <c r="B663" s="13">
        <v>12</v>
      </c>
    </row>
    <row r="664" spans="1:2" x14ac:dyDescent="0.35">
      <c r="A664" s="12">
        <v>44859</v>
      </c>
      <c r="B664" s="13">
        <v>12</v>
      </c>
    </row>
    <row r="665" spans="1:2" x14ac:dyDescent="0.35">
      <c r="A665" s="12">
        <v>44860</v>
      </c>
      <c r="B665" s="13">
        <v>13</v>
      </c>
    </row>
    <row r="666" spans="1:2" x14ac:dyDescent="0.35">
      <c r="A666" s="12">
        <v>44861</v>
      </c>
      <c r="B666" s="13">
        <v>14</v>
      </c>
    </row>
    <row r="667" spans="1:2" x14ac:dyDescent="0.35">
      <c r="A667" s="12">
        <v>44862</v>
      </c>
      <c r="B667" s="13">
        <v>14</v>
      </c>
    </row>
    <row r="668" spans="1:2" x14ac:dyDescent="0.35">
      <c r="A668" s="12">
        <v>44863</v>
      </c>
      <c r="B668" s="13">
        <v>13</v>
      </c>
    </row>
    <row r="669" spans="1:2" x14ac:dyDescent="0.35">
      <c r="A669" s="12">
        <v>44864</v>
      </c>
      <c r="B669" s="13">
        <v>14</v>
      </c>
    </row>
    <row r="670" spans="1:2" x14ac:dyDescent="0.35">
      <c r="A670" s="12">
        <v>44865</v>
      </c>
      <c r="B670" s="13">
        <v>14</v>
      </c>
    </row>
    <row r="671" spans="1:2" x14ac:dyDescent="0.35">
      <c r="A671" s="12">
        <v>44866</v>
      </c>
      <c r="B671" s="13">
        <v>14</v>
      </c>
    </row>
    <row r="672" spans="1:2" x14ac:dyDescent="0.35">
      <c r="A672" s="12">
        <v>44867</v>
      </c>
      <c r="B672" s="13">
        <v>15</v>
      </c>
    </row>
    <row r="673" spans="1:2" x14ac:dyDescent="0.35">
      <c r="A673" s="12">
        <v>44868</v>
      </c>
      <c r="B673" s="13">
        <v>17</v>
      </c>
    </row>
    <row r="674" spans="1:2" x14ac:dyDescent="0.35">
      <c r="A674" s="12">
        <v>44869</v>
      </c>
      <c r="B674" s="13">
        <v>18</v>
      </c>
    </row>
    <row r="675" spans="1:2" x14ac:dyDescent="0.35">
      <c r="A675" s="12">
        <v>44870</v>
      </c>
      <c r="B675" s="13">
        <v>18</v>
      </c>
    </row>
    <row r="676" spans="1:2" x14ac:dyDescent="0.35">
      <c r="A676" s="12">
        <v>44871</v>
      </c>
      <c r="B676" s="13">
        <v>19</v>
      </c>
    </row>
    <row r="677" spans="1:2" x14ac:dyDescent="0.35">
      <c r="A677" s="12">
        <v>44872</v>
      </c>
      <c r="B677" s="13">
        <v>19</v>
      </c>
    </row>
    <row r="678" spans="1:2" x14ac:dyDescent="0.35">
      <c r="A678" s="12">
        <v>44873</v>
      </c>
      <c r="B678" s="13">
        <v>19</v>
      </c>
    </row>
    <row r="679" spans="1:2" x14ac:dyDescent="0.35">
      <c r="A679" s="12">
        <v>44874</v>
      </c>
      <c r="B679" s="13">
        <v>18</v>
      </c>
    </row>
    <row r="680" spans="1:2" x14ac:dyDescent="0.35">
      <c r="A680" s="12">
        <v>44875</v>
      </c>
      <c r="B680" s="13">
        <v>19</v>
      </c>
    </row>
    <row r="681" spans="1:2" x14ac:dyDescent="0.35">
      <c r="A681" s="12">
        <v>44876</v>
      </c>
      <c r="B681" s="13">
        <v>19</v>
      </c>
    </row>
    <row r="682" spans="1:2" x14ac:dyDescent="0.35">
      <c r="A682" s="12">
        <v>44877</v>
      </c>
      <c r="B682" s="13">
        <v>19</v>
      </c>
    </row>
    <row r="683" spans="1:2" x14ac:dyDescent="0.35">
      <c r="A683" s="12">
        <v>44878</v>
      </c>
      <c r="B683" s="13">
        <v>20</v>
      </c>
    </row>
    <row r="684" spans="1:2" x14ac:dyDescent="0.35">
      <c r="A684" s="12">
        <v>44879</v>
      </c>
      <c r="B684" s="13">
        <v>22</v>
      </c>
    </row>
    <row r="685" spans="1:2" x14ac:dyDescent="0.35">
      <c r="A685" s="12">
        <v>44880</v>
      </c>
      <c r="B685" s="13">
        <v>23</v>
      </c>
    </row>
    <row r="686" spans="1:2" x14ac:dyDescent="0.35">
      <c r="A686" s="12">
        <v>44881</v>
      </c>
      <c r="B686" s="13">
        <v>24</v>
      </c>
    </row>
    <row r="687" spans="1:2" x14ac:dyDescent="0.35">
      <c r="A687" s="12">
        <v>44882</v>
      </c>
      <c r="B687" s="13">
        <v>24</v>
      </c>
    </row>
    <row r="688" spans="1:2" x14ac:dyDescent="0.35">
      <c r="A688" s="12">
        <v>44883</v>
      </c>
      <c r="B688" s="13">
        <v>25</v>
      </c>
    </row>
    <row r="689" spans="1:2" x14ac:dyDescent="0.35">
      <c r="A689" s="12">
        <v>44884</v>
      </c>
      <c r="B689" s="13">
        <v>25</v>
      </c>
    </row>
    <row r="690" spans="1:2" x14ac:dyDescent="0.35">
      <c r="A690" s="12">
        <v>44885</v>
      </c>
      <c r="B690" s="13">
        <v>26</v>
      </c>
    </row>
    <row r="691" spans="1:2" x14ac:dyDescent="0.35">
      <c r="A691" s="12">
        <v>44886</v>
      </c>
      <c r="B691" s="13">
        <v>27</v>
      </c>
    </row>
    <row r="692" spans="1:2" x14ac:dyDescent="0.35">
      <c r="A692" s="12">
        <v>44887</v>
      </c>
      <c r="B692" s="13">
        <v>27</v>
      </c>
    </row>
    <row r="693" spans="1:2" x14ac:dyDescent="0.35">
      <c r="A693" s="12">
        <v>44888</v>
      </c>
      <c r="B693" s="13">
        <v>27</v>
      </c>
    </row>
    <row r="694" spans="1:2" x14ac:dyDescent="0.35">
      <c r="A694" s="12">
        <v>44889</v>
      </c>
      <c r="B694" s="13">
        <v>29</v>
      </c>
    </row>
    <row r="695" spans="1:2" x14ac:dyDescent="0.35">
      <c r="A695" s="12">
        <v>44890</v>
      </c>
      <c r="B695" s="13">
        <v>30</v>
      </c>
    </row>
    <row r="696" spans="1:2" x14ac:dyDescent="0.35">
      <c r="A696" s="12">
        <v>44891</v>
      </c>
      <c r="B696" s="13">
        <v>31</v>
      </c>
    </row>
    <row r="697" spans="1:2" x14ac:dyDescent="0.35">
      <c r="A697" s="12">
        <v>44892</v>
      </c>
      <c r="B697" s="13">
        <v>30</v>
      </c>
    </row>
    <row r="698" spans="1:2" x14ac:dyDescent="0.35">
      <c r="A698" s="12">
        <v>44893</v>
      </c>
      <c r="B698" s="13">
        <v>30</v>
      </c>
    </row>
    <row r="699" spans="1:2" x14ac:dyDescent="0.35">
      <c r="A699" s="12">
        <v>44894</v>
      </c>
      <c r="B699" s="13">
        <v>30</v>
      </c>
    </row>
    <row r="700" spans="1:2" x14ac:dyDescent="0.35">
      <c r="A700" s="12">
        <v>44895</v>
      </c>
      <c r="B700" s="13">
        <v>31</v>
      </c>
    </row>
    <row r="701" spans="1:2" x14ac:dyDescent="0.35">
      <c r="A701" s="12">
        <v>44896</v>
      </c>
      <c r="B701" s="13">
        <v>32</v>
      </c>
    </row>
    <row r="702" spans="1:2" x14ac:dyDescent="0.35">
      <c r="A702" s="12">
        <v>44897</v>
      </c>
      <c r="B702" s="13">
        <v>33</v>
      </c>
    </row>
    <row r="703" spans="1:2" x14ac:dyDescent="0.35">
      <c r="A703" s="12">
        <v>44898</v>
      </c>
      <c r="B703" s="13">
        <v>34</v>
      </c>
    </row>
    <row r="704" spans="1:2" x14ac:dyDescent="0.35">
      <c r="A704" s="12">
        <v>44899</v>
      </c>
      <c r="B704" s="13">
        <v>37</v>
      </c>
    </row>
    <row r="705" spans="1:2" x14ac:dyDescent="0.35">
      <c r="A705" s="12">
        <v>44900</v>
      </c>
      <c r="B705" s="13">
        <v>38</v>
      </c>
    </row>
    <row r="706" spans="1:2" x14ac:dyDescent="0.35">
      <c r="A706" s="12">
        <v>44901</v>
      </c>
      <c r="B706" s="13">
        <v>37</v>
      </c>
    </row>
    <row r="707" spans="1:2" x14ac:dyDescent="0.35">
      <c r="A707" s="12">
        <v>44902</v>
      </c>
      <c r="B707" s="13">
        <v>36</v>
      </c>
    </row>
    <row r="708" spans="1:2" x14ac:dyDescent="0.35">
      <c r="A708" s="12">
        <v>44903</v>
      </c>
      <c r="B708" s="13">
        <v>37</v>
      </c>
    </row>
    <row r="709" spans="1:2" x14ac:dyDescent="0.35">
      <c r="A709" s="12">
        <v>44904</v>
      </c>
      <c r="B709" s="13">
        <v>37</v>
      </c>
    </row>
    <row r="710" spans="1:2" x14ac:dyDescent="0.35">
      <c r="A710" s="12">
        <v>44905</v>
      </c>
      <c r="B710" s="13">
        <v>36</v>
      </c>
    </row>
    <row r="711" spans="1:2" x14ac:dyDescent="0.35">
      <c r="A711" s="12">
        <v>44906</v>
      </c>
      <c r="B711" s="13">
        <v>34</v>
      </c>
    </row>
    <row r="712" spans="1:2" x14ac:dyDescent="0.35">
      <c r="A712" s="12">
        <v>44907</v>
      </c>
      <c r="B712" s="13">
        <v>36</v>
      </c>
    </row>
    <row r="713" spans="1:2" x14ac:dyDescent="0.35">
      <c r="A713" s="12">
        <v>44908</v>
      </c>
      <c r="B713" s="13">
        <v>38</v>
      </c>
    </row>
    <row r="714" spans="1:2" x14ac:dyDescent="0.35">
      <c r="A714" s="12">
        <v>44909</v>
      </c>
      <c r="B714" s="13">
        <v>40</v>
      </c>
    </row>
    <row r="715" spans="1:2" x14ac:dyDescent="0.35">
      <c r="A715" s="12">
        <v>44910</v>
      </c>
      <c r="B715" s="13">
        <v>39</v>
      </c>
    </row>
    <row r="716" spans="1:2" x14ac:dyDescent="0.35">
      <c r="A716" s="12">
        <v>44911</v>
      </c>
      <c r="B716" s="13">
        <v>39</v>
      </c>
    </row>
    <row r="717" spans="1:2" x14ac:dyDescent="0.35">
      <c r="A717" s="12">
        <v>44912</v>
      </c>
      <c r="B717" s="13">
        <v>38</v>
      </c>
    </row>
    <row r="718" spans="1:2" x14ac:dyDescent="0.35">
      <c r="A718" s="12">
        <v>44913</v>
      </c>
      <c r="B718" s="13">
        <v>40</v>
      </c>
    </row>
    <row r="719" spans="1:2" x14ac:dyDescent="0.35">
      <c r="A719" s="12">
        <v>44914</v>
      </c>
      <c r="B719" s="13">
        <v>41</v>
      </c>
    </row>
    <row r="720" spans="1:2" x14ac:dyDescent="0.35">
      <c r="A720" s="12">
        <v>44915</v>
      </c>
      <c r="B720" s="13">
        <v>41</v>
      </c>
    </row>
    <row r="721" spans="1:2" x14ac:dyDescent="0.35">
      <c r="A721" s="12">
        <v>44916</v>
      </c>
      <c r="B721" s="13">
        <v>41</v>
      </c>
    </row>
    <row r="722" spans="1:2" x14ac:dyDescent="0.35">
      <c r="A722" s="12">
        <v>44917</v>
      </c>
      <c r="B722" s="13">
        <v>41</v>
      </c>
    </row>
    <row r="723" spans="1:2" x14ac:dyDescent="0.35">
      <c r="A723" s="12">
        <v>44918</v>
      </c>
      <c r="B723" s="13">
        <v>40</v>
      </c>
    </row>
    <row r="724" spans="1:2" x14ac:dyDescent="0.35">
      <c r="A724" s="12">
        <v>44919</v>
      </c>
      <c r="B724" s="13">
        <v>40</v>
      </c>
    </row>
    <row r="725" spans="1:2" x14ac:dyDescent="0.35">
      <c r="A725" s="12">
        <v>44920</v>
      </c>
      <c r="B725" s="13">
        <v>43</v>
      </c>
    </row>
    <row r="726" spans="1:2" x14ac:dyDescent="0.35">
      <c r="A726" s="12">
        <v>44921</v>
      </c>
      <c r="B726" s="13">
        <v>46</v>
      </c>
    </row>
    <row r="727" spans="1:2" x14ac:dyDescent="0.35">
      <c r="A727" s="12">
        <v>44922</v>
      </c>
      <c r="B727" s="13">
        <v>49</v>
      </c>
    </row>
    <row r="728" spans="1:2" x14ac:dyDescent="0.35">
      <c r="A728" s="12">
        <v>44923</v>
      </c>
      <c r="B728" s="13">
        <v>47</v>
      </c>
    </row>
    <row r="729" spans="1:2" x14ac:dyDescent="0.35">
      <c r="A729" s="12">
        <v>44924</v>
      </c>
      <c r="B729" s="13">
        <v>47</v>
      </c>
    </row>
    <row r="730" spans="1:2" x14ac:dyDescent="0.35">
      <c r="A730" s="12">
        <v>44925</v>
      </c>
      <c r="B730" s="13">
        <v>46</v>
      </c>
    </row>
    <row r="731" spans="1:2" x14ac:dyDescent="0.35">
      <c r="A731" s="12">
        <v>44926</v>
      </c>
      <c r="B731" s="13">
        <v>46</v>
      </c>
    </row>
  </sheetData>
  <pageMargins left="0.7" right="0.7" top="0.75" bottom="0.75" header="0.3" footer="0.3"/>
  <drawing r:id="rId5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CDB2-5CE4-4EBE-ACD5-560D0CBBE8A8}">
  <dimension ref="A1:EY157"/>
  <sheetViews>
    <sheetView zoomScale="125" zoomScaleNormal="78" workbookViewId="0"/>
  </sheetViews>
  <sheetFormatPr defaultRowHeight="14.5" x14ac:dyDescent="0.35"/>
  <cols>
    <col min="1" max="1" width="8.7265625" style="13"/>
    <col min="2" max="2" width="11.08984375" style="13" bestFit="1" customWidth="1"/>
    <col min="3" max="3" width="10.26953125" style="13" bestFit="1" customWidth="1"/>
    <col min="4" max="5" width="8.7265625" style="13"/>
    <col min="6" max="6" width="16.453125" style="13" bestFit="1" customWidth="1"/>
    <col min="7" max="10" width="8.7265625" style="13"/>
    <col min="11" max="11" width="12" style="13" bestFit="1" customWidth="1"/>
    <col min="12" max="12" width="8.7265625" style="13"/>
    <col min="13" max="13" width="16.453125" style="13" bestFit="1" customWidth="1"/>
    <col min="14" max="40" width="8.7265625" style="13"/>
    <col min="41" max="41" width="35.7265625" style="13" bestFit="1" customWidth="1"/>
    <col min="42" max="46" width="8.7265625" style="13"/>
    <col min="47" max="47" width="16.453125" style="13" bestFit="1" customWidth="1"/>
    <col min="48" max="79" width="8.7265625" style="13"/>
    <col min="80" max="80" width="16.54296875" style="13" bestFit="1" customWidth="1"/>
    <col min="81" max="81" width="10.6328125" style="13" bestFit="1" customWidth="1"/>
    <col min="82" max="82" width="8.81640625" style="13" bestFit="1" customWidth="1"/>
    <col min="83" max="83" width="9.90625" style="13" bestFit="1" customWidth="1"/>
    <col min="84" max="84" width="8.7265625" style="13"/>
    <col min="85" max="85" width="8.81640625" style="13" bestFit="1" customWidth="1"/>
    <col min="86" max="86" width="10.6328125" style="13" bestFit="1" customWidth="1"/>
    <col min="87" max="87" width="8.81640625" style="13" bestFit="1" customWidth="1"/>
    <col min="88" max="88" width="9.90625" style="13" bestFit="1" customWidth="1"/>
    <col min="89" max="103" width="8.7265625" style="13"/>
    <col min="104" max="104" width="16.453125" style="13" bestFit="1" customWidth="1"/>
    <col min="105" max="105" width="8.81640625" style="13" bestFit="1" customWidth="1"/>
    <col min="106" max="106" width="10.36328125" style="13" bestFit="1" customWidth="1"/>
    <col min="107" max="107" width="8.81640625" style="13" bestFit="1" customWidth="1"/>
    <col min="108" max="108" width="9.7265625" style="13" bestFit="1" customWidth="1"/>
    <col min="109" max="109" width="8.7265625" style="13"/>
    <col min="110" max="110" width="8.81640625" style="13" bestFit="1" customWidth="1"/>
    <col min="111" max="111" width="10.36328125" style="13" bestFit="1" customWidth="1"/>
    <col min="112" max="112" width="8.81640625" style="13" bestFit="1" customWidth="1"/>
    <col min="113" max="113" width="9.7265625" style="13" bestFit="1" customWidth="1"/>
    <col min="114" max="125" width="8.7265625" style="13"/>
    <col min="126" max="126" width="16.6328125" style="13" bestFit="1" customWidth="1"/>
    <col min="127" max="127" width="13.1796875" style="13" bestFit="1" customWidth="1"/>
    <col min="128" max="128" width="8.81640625" style="13" bestFit="1" customWidth="1"/>
    <col min="129" max="129" width="9" style="13" bestFit="1" customWidth="1"/>
    <col min="130" max="131" width="8.81640625" style="13" bestFit="1" customWidth="1"/>
    <col min="132" max="152" width="8.7265625" style="13"/>
    <col min="153" max="153" width="12.81640625" style="13" bestFit="1" customWidth="1"/>
    <col min="154" max="16384" width="8.7265625" style="13"/>
  </cols>
  <sheetData>
    <row r="1" spans="1:155" x14ac:dyDescent="0.35">
      <c r="A1" s="18" t="s">
        <v>61</v>
      </c>
      <c r="B1" s="18" t="s">
        <v>107</v>
      </c>
      <c r="C1" s="18" t="s">
        <v>62</v>
      </c>
      <c r="D1" s="36" t="s">
        <v>63</v>
      </c>
      <c r="E1" s="18" t="s">
        <v>64</v>
      </c>
      <c r="F1" s="18" t="s">
        <v>65</v>
      </c>
      <c r="P1"/>
      <c r="Q1"/>
      <c r="R1"/>
      <c r="S1"/>
      <c r="T1"/>
      <c r="U1" s="76" t="s">
        <v>72</v>
      </c>
      <c r="V1" s="76"/>
      <c r="W1" s="76"/>
      <c r="X1" s="76"/>
      <c r="Y1" s="76"/>
      <c r="Z1" s="76"/>
      <c r="AA1"/>
      <c r="AB1"/>
      <c r="AC1"/>
      <c r="AD1"/>
      <c r="AE1"/>
      <c r="AF1"/>
      <c r="AG1"/>
      <c r="AH1"/>
    </row>
    <row r="2" spans="1:155" ht="23.5" x14ac:dyDescent="0.35">
      <c r="A2" s="19" t="s">
        <v>36</v>
      </c>
      <c r="B2" s="19">
        <v>1434</v>
      </c>
      <c r="C2" s="19"/>
      <c r="D2" s="19"/>
      <c r="E2" s="19"/>
      <c r="F2" s="19"/>
      <c r="H2" s="34" t="s">
        <v>62</v>
      </c>
      <c r="I2" s="24" t="s">
        <v>67</v>
      </c>
      <c r="J2" s="24" t="s">
        <v>68</v>
      </c>
      <c r="K2" s="24" t="s">
        <v>69</v>
      </c>
      <c r="M2" s="17" t="s">
        <v>70</v>
      </c>
      <c r="N2" s="13">
        <f>AVERAGE(I3:I25)</f>
        <v>-8.9130434782608692</v>
      </c>
      <c r="P2" s="25" t="s">
        <v>73</v>
      </c>
      <c r="Q2" s="18">
        <v>0</v>
      </c>
      <c r="R2" s="18">
        <v>1</v>
      </c>
      <c r="S2" s="18">
        <v>2</v>
      </c>
      <c r="T2" s="18">
        <v>3</v>
      </c>
      <c r="U2" s="18">
        <v>4</v>
      </c>
      <c r="V2" s="18">
        <v>5</v>
      </c>
      <c r="W2" s="18">
        <v>6</v>
      </c>
      <c r="X2" s="18">
        <v>7</v>
      </c>
      <c r="Y2" s="18">
        <v>8</v>
      </c>
      <c r="Z2" s="18">
        <v>9</v>
      </c>
      <c r="AA2" s="18">
        <v>10</v>
      </c>
      <c r="AB2" s="18">
        <v>11</v>
      </c>
      <c r="AC2" s="18">
        <v>12</v>
      </c>
      <c r="AD2" s="18">
        <v>13</v>
      </c>
      <c r="AE2" s="18">
        <v>14</v>
      </c>
      <c r="AF2" s="18">
        <v>15</v>
      </c>
      <c r="AG2" s="18">
        <v>16</v>
      </c>
      <c r="AH2" s="18">
        <v>17</v>
      </c>
      <c r="AI2" s="18">
        <v>18</v>
      </c>
      <c r="AJ2" s="18">
        <v>19</v>
      </c>
      <c r="AK2" s="18">
        <v>20</v>
      </c>
      <c r="AL2" s="18">
        <v>21</v>
      </c>
      <c r="AM2" s="18">
        <v>22</v>
      </c>
      <c r="AO2" s="34" t="s">
        <v>63</v>
      </c>
      <c r="AQ2" s="24" t="s">
        <v>67</v>
      </c>
      <c r="AR2" s="24" t="s">
        <v>68</v>
      </c>
      <c r="AS2" s="24" t="s">
        <v>69</v>
      </c>
      <c r="AU2" s="17" t="s">
        <v>70</v>
      </c>
      <c r="AV2" s="13">
        <f>AVERAGE(AQ3:AQ25)</f>
        <v>30.954545454545453</v>
      </c>
      <c r="AX2" s="25" t="s">
        <v>73</v>
      </c>
      <c r="AY2" s="18">
        <v>0</v>
      </c>
      <c r="AZ2" s="18">
        <v>1</v>
      </c>
      <c r="BA2" s="18">
        <v>2</v>
      </c>
      <c r="BB2" s="18">
        <v>3</v>
      </c>
      <c r="BC2" s="18">
        <v>4</v>
      </c>
      <c r="BD2" s="18">
        <v>5</v>
      </c>
      <c r="BE2" s="18">
        <v>6</v>
      </c>
      <c r="BF2" s="18">
        <v>7</v>
      </c>
      <c r="BG2" s="18">
        <v>8</v>
      </c>
      <c r="BH2" s="18">
        <v>9</v>
      </c>
      <c r="BI2" s="18">
        <v>10</v>
      </c>
      <c r="BJ2" s="18">
        <v>11</v>
      </c>
      <c r="BK2" s="18">
        <v>12</v>
      </c>
      <c r="BL2" s="18">
        <v>13</v>
      </c>
      <c r="BM2" s="18">
        <v>14</v>
      </c>
      <c r="BN2" s="18">
        <v>15</v>
      </c>
      <c r="BO2" s="18">
        <v>16</v>
      </c>
      <c r="BP2" s="18">
        <v>17</v>
      </c>
      <c r="BQ2" s="18">
        <v>18</v>
      </c>
      <c r="BR2" s="18">
        <v>19</v>
      </c>
      <c r="BS2" s="18">
        <v>20</v>
      </c>
      <c r="BT2" s="18">
        <v>21</v>
      </c>
      <c r="BU2" s="18"/>
      <c r="BV2" s="19"/>
      <c r="BW2" s="35" t="s">
        <v>64</v>
      </c>
      <c r="BX2" s="24" t="s">
        <v>67</v>
      </c>
      <c r="BY2" s="24" t="s">
        <v>68</v>
      </c>
      <c r="BZ2" s="24" t="s">
        <v>69</v>
      </c>
      <c r="CB2" s="17" t="s">
        <v>70</v>
      </c>
      <c r="CC2" s="13">
        <f>AVERAGE(BX3:BX14)</f>
        <v>-573.33333333333337</v>
      </c>
      <c r="CE2" s="25" t="s">
        <v>73</v>
      </c>
      <c r="CF2" s="18">
        <v>0</v>
      </c>
      <c r="CG2" s="18">
        <v>1</v>
      </c>
      <c r="CH2" s="18">
        <v>2</v>
      </c>
      <c r="CI2" s="18">
        <v>3</v>
      </c>
      <c r="CJ2" s="18">
        <v>4</v>
      </c>
      <c r="CK2" s="18">
        <v>5</v>
      </c>
      <c r="CL2" s="18">
        <v>6</v>
      </c>
      <c r="CM2" s="18">
        <v>7</v>
      </c>
      <c r="CN2" s="18">
        <v>8</v>
      </c>
      <c r="CO2" s="18">
        <v>9</v>
      </c>
      <c r="CP2" s="18">
        <v>10</v>
      </c>
      <c r="CQ2" s="18">
        <v>11</v>
      </c>
      <c r="CU2" s="35" t="s">
        <v>65</v>
      </c>
      <c r="CV2" s="24" t="s">
        <v>67</v>
      </c>
      <c r="CW2" s="24" t="s">
        <v>68</v>
      </c>
      <c r="CX2" s="24" t="s">
        <v>69</v>
      </c>
      <c r="CZ2" s="17" t="s">
        <v>70</v>
      </c>
      <c r="DA2" s="13">
        <f>AVERAGE(CV3:CV13)</f>
        <v>-35.545454545454547</v>
      </c>
      <c r="DC2" s="25" t="s">
        <v>73</v>
      </c>
      <c r="DD2" s="18">
        <v>0</v>
      </c>
      <c r="DE2" s="18">
        <v>1</v>
      </c>
      <c r="DF2" s="18">
        <v>2</v>
      </c>
      <c r="DG2" s="18">
        <v>3</v>
      </c>
      <c r="DH2" s="18">
        <v>4</v>
      </c>
      <c r="DI2" s="18">
        <v>5</v>
      </c>
      <c r="DJ2" s="18">
        <v>6</v>
      </c>
      <c r="DK2" s="18">
        <v>7</v>
      </c>
      <c r="DL2" s="18">
        <v>8</v>
      </c>
      <c r="DM2" s="18">
        <v>9</v>
      </c>
      <c r="DN2" s="18">
        <v>10</v>
      </c>
      <c r="DQ2" s="35" t="s">
        <v>109</v>
      </c>
      <c r="DR2" s="24" t="s">
        <v>67</v>
      </c>
      <c r="DS2" s="24" t="s">
        <v>68</v>
      </c>
      <c r="DT2" s="24" t="s">
        <v>69</v>
      </c>
      <c r="DV2" s="17" t="s">
        <v>70</v>
      </c>
      <c r="DW2" s="13">
        <f>AVERAGE($DR$3:$DR$26)</f>
        <v>1170.5833333333333</v>
      </c>
      <c r="DY2" s="25" t="s">
        <v>73</v>
      </c>
      <c r="DZ2" s="18">
        <v>0</v>
      </c>
      <c r="EA2" s="18">
        <v>1</v>
      </c>
      <c r="EB2" s="18">
        <v>2</v>
      </c>
      <c r="EC2" s="18">
        <v>3</v>
      </c>
      <c r="ED2" s="18">
        <v>4</v>
      </c>
      <c r="EE2" s="18">
        <v>5</v>
      </c>
      <c r="EF2" s="18">
        <v>6</v>
      </c>
      <c r="EG2" s="18">
        <v>7</v>
      </c>
      <c r="EH2" s="18">
        <v>8</v>
      </c>
      <c r="EI2" s="18">
        <v>9</v>
      </c>
      <c r="EJ2" s="18">
        <v>10</v>
      </c>
      <c r="EK2" s="18">
        <v>11</v>
      </c>
      <c r="EL2" s="18">
        <v>12</v>
      </c>
      <c r="EM2" s="18">
        <v>13</v>
      </c>
      <c r="EN2" s="18">
        <v>14</v>
      </c>
      <c r="EO2" s="18">
        <v>15</v>
      </c>
      <c r="EP2" s="18">
        <v>16</v>
      </c>
      <c r="EQ2" s="18">
        <v>17</v>
      </c>
      <c r="ER2" s="18">
        <v>18</v>
      </c>
      <c r="ES2" s="18">
        <v>19</v>
      </c>
      <c r="ET2" s="18">
        <v>20</v>
      </c>
      <c r="EU2" s="18">
        <v>21</v>
      </c>
      <c r="EV2" s="18">
        <v>22</v>
      </c>
      <c r="EW2" s="18">
        <v>23</v>
      </c>
    </row>
    <row r="3" spans="1:155" x14ac:dyDescent="0.35">
      <c r="A3" s="19" t="s">
        <v>38</v>
      </c>
      <c r="B3" s="19">
        <v>1287</v>
      </c>
      <c r="C3" s="19">
        <f t="shared" ref="C3:C9" si="0">B3-B2</f>
        <v>-147</v>
      </c>
      <c r="D3" s="19"/>
      <c r="E3" s="19"/>
      <c r="F3" s="19"/>
      <c r="I3" s="19">
        <v>-147</v>
      </c>
      <c r="J3" s="19">
        <f>I3-$N$2</f>
        <v>-138.08695652173913</v>
      </c>
      <c r="K3" s="19">
        <f>J3^2</f>
        <v>19068.007561436672</v>
      </c>
      <c r="M3" s="17" t="s">
        <v>71</v>
      </c>
      <c r="N3" s="13">
        <f>SUM(K3:K25)</f>
        <v>5312909.826086957</v>
      </c>
      <c r="P3" s="26"/>
      <c r="Q3" s="26">
        <f ca="1">IF(ROW($I3)-2&lt;=COUNT($I$3:$I$25)-Q$2,($I3-$N$2)*(INDIRECT("I"&amp;ROW($I3)+Q$2)-$N$2),"")</f>
        <v>19068.007561436672</v>
      </c>
      <c r="R3" s="26">
        <f t="shared" ref="R3:AM18" ca="1" si="1">IF(ROW($I3)-2&lt;=COUNT($I$3:$I$25)-R$2,($I3-$N$2)*(INDIRECT("I"&amp;ROW($I3)+R$2)-$N$2),"")</f>
        <v>-21805.731568998108</v>
      </c>
      <c r="S3" s="26">
        <f t="shared" ca="1" si="1"/>
        <v>7468.7032136105863</v>
      </c>
      <c r="T3" s="26">
        <f t="shared" ca="1" si="1"/>
        <v>-64336.51417769376</v>
      </c>
      <c r="U3" s="26">
        <f t="shared" ca="1" si="1"/>
        <v>-66269.731568998104</v>
      </c>
      <c r="V3" s="26">
        <f t="shared" ca="1" si="1"/>
        <v>19344.181474480149</v>
      </c>
      <c r="W3" s="26">
        <f t="shared" ca="1" si="1"/>
        <v>114209.92060491494</v>
      </c>
      <c r="X3" s="26">
        <f t="shared" ca="1" si="1"/>
        <v>103024.87712665406</v>
      </c>
      <c r="Y3" s="26">
        <f t="shared" ca="1" si="1"/>
        <v>1807.1379962192816</v>
      </c>
      <c r="Z3" s="26">
        <f t="shared" ca="1" si="1"/>
        <v>-90296.862003780712</v>
      </c>
      <c r="AA3" s="26">
        <f t="shared" ca="1" si="1"/>
        <v>-124128.16635160681</v>
      </c>
      <c r="AB3" s="26">
        <f t="shared" ca="1" si="1"/>
        <v>149836.35538752362</v>
      </c>
      <c r="AC3" s="26">
        <f t="shared" ca="1" si="1"/>
        <v>27491.311909262757</v>
      </c>
      <c r="AD3" s="26">
        <f t="shared" ca="1" si="1"/>
        <v>-14072.862003780718</v>
      </c>
      <c r="AE3" s="26">
        <f t="shared" ca="1" si="1"/>
        <v>4430.7901701323253</v>
      </c>
      <c r="AF3" s="26">
        <f t="shared" ca="1" si="1"/>
        <v>-39895.122873345936</v>
      </c>
      <c r="AG3" s="26">
        <f t="shared" ca="1" si="1"/>
        <v>-43485.383742911152</v>
      </c>
      <c r="AH3" s="26">
        <f t="shared" ca="1" si="1"/>
        <v>13958.790170132324</v>
      </c>
      <c r="AI3" s="26">
        <f t="shared" ca="1" si="1"/>
        <v>70160.181474480152</v>
      </c>
      <c r="AJ3" s="26">
        <f t="shared" ca="1" si="1"/>
        <v>60356.007561436672</v>
      </c>
      <c r="AK3" s="26">
        <f t="shared" ca="1" si="1"/>
        <v>2773.7466918714558</v>
      </c>
      <c r="AL3" s="26">
        <f t="shared" ca="1" si="1"/>
        <v>-54670.427221172024</v>
      </c>
      <c r="AM3" s="26">
        <f t="shared" ca="1" si="1"/>
        <v>-74969.209829867672</v>
      </c>
      <c r="AO3" s="37" t="s">
        <v>108</v>
      </c>
      <c r="AQ3" s="19">
        <v>296</v>
      </c>
      <c r="AR3" s="19">
        <f>AQ3-$AV$2</f>
        <v>265.04545454545456</v>
      </c>
      <c r="AS3" s="19">
        <f>AR3^2</f>
        <v>70249.092975206615</v>
      </c>
      <c r="AU3" s="17" t="s">
        <v>71</v>
      </c>
      <c r="AV3" s="13">
        <f>SUM(AS3:AS24)</f>
        <v>7933034.9545454532</v>
      </c>
      <c r="AX3" s="26"/>
      <c r="AY3" s="26">
        <f ca="1">IF(ROW($AQ3)-2&lt;=COUNT($AQ$3:$AQ$24)-AY$2,($AQ3-$AV$2)*(INDIRECT("AQ"&amp;ROW($AQ3)+AY$2)-$AV$2),"")</f>
        <v>70249.092975206615</v>
      </c>
      <c r="AZ3" s="26">
        <f t="shared" ref="AZ3:BT15" ca="1" si="2">IF(ROW($AQ3)-2&lt;=COUNT($AQ$3:$AQ$24)-AZ$2,($AQ3-$AV$2)*(INDIRECT("AQ"&amp;ROW($AQ3)+AZ$2)-$AV$2),"")</f>
        <v>-64393.997933884297</v>
      </c>
      <c r="BA3" s="26">
        <f t="shared" ca="1" si="2"/>
        <v>129619.27479338844</v>
      </c>
      <c r="BB3" s="26">
        <f t="shared" ca="1" si="2"/>
        <v>-4493.7252066115698</v>
      </c>
      <c r="BC3" s="26">
        <f t="shared" ca="1" si="2"/>
        <v>-172532.54338842977</v>
      </c>
      <c r="BD3" s="26">
        <f t="shared" ca="1" si="2"/>
        <v>-190290.58884297524</v>
      </c>
      <c r="BE3" s="26">
        <f t="shared" ca="1" si="2"/>
        <v>13264.320247933885</v>
      </c>
      <c r="BF3" s="26">
        <f t="shared" ca="1" si="2"/>
        <v>186073.95661157026</v>
      </c>
      <c r="BG3" s="26">
        <f t="shared" ca="1" si="2"/>
        <v>168580.95661157023</v>
      </c>
      <c r="BH3" s="26">
        <f t="shared" ca="1" si="2"/>
        <v>56731.774793388438</v>
      </c>
      <c r="BI3" s="26">
        <f t="shared" ca="1" si="2"/>
        <v>-534054.5433884298</v>
      </c>
      <c r="BJ3" s="26">
        <f t="shared" ca="1" si="2"/>
        <v>226625.91115702479</v>
      </c>
      <c r="BK3" s="26">
        <f t="shared" ca="1" si="2"/>
        <v>71574.320247933894</v>
      </c>
      <c r="BL3" s="26">
        <f t="shared" ca="1" si="2"/>
        <v>-43720.452479338841</v>
      </c>
      <c r="BM3" s="26">
        <f t="shared" ca="1" si="2"/>
        <v>76875.229338842983</v>
      </c>
      <c r="BN3" s="26">
        <f t="shared" ca="1" si="2"/>
        <v>-1313.1797520661155</v>
      </c>
      <c r="BO3" s="26">
        <f t="shared" ca="1" si="2"/>
        <v>-118463.27066115703</v>
      </c>
      <c r="BP3" s="26">
        <f t="shared" ca="1" si="2"/>
        <v>-116077.86157024794</v>
      </c>
      <c r="BQ3" s="26">
        <f t="shared" ca="1" si="2"/>
        <v>10613.865702479339</v>
      </c>
      <c r="BR3" s="26">
        <f t="shared" ca="1" si="2"/>
        <v>102319.59297520661</v>
      </c>
      <c r="BS3" s="26">
        <f t="shared" ca="1" si="2"/>
        <v>102054.54752066117</v>
      </c>
      <c r="BT3" s="26">
        <f t="shared" ca="1" si="2"/>
        <v>30757.320247933887</v>
      </c>
      <c r="BU3" s="26"/>
      <c r="BV3"/>
      <c r="BX3" s="19">
        <v>-454</v>
      </c>
      <c r="BY3" s="19">
        <f>BX3-$CC$2</f>
        <v>119.33333333333337</v>
      </c>
      <c r="BZ3" s="19">
        <f>BY3^2</f>
        <v>14240.444444444454</v>
      </c>
      <c r="CB3" s="17" t="s">
        <v>71</v>
      </c>
      <c r="CC3" s="13">
        <f>SUM(BZ3:BZ14)</f>
        <v>541882.66666666663</v>
      </c>
      <c r="CE3" s="26"/>
      <c r="CF3" s="26">
        <f ca="1">IF(ROW($BX3)-2&lt;=COUNT($BX$3:$BX$14)-CF$2,($BX3-$CC$2)*(INDIRECT("BX"&amp;ROW($BX3)+CF$2)-$CC$2),"")</f>
        <v>14240.444444444454</v>
      </c>
      <c r="CG3" s="26">
        <f t="shared" ref="CG3:CQ15" ca="1" si="3">IF(ROW($BX3)-2&lt;=COUNT($BX$3:$BX$14)-CG$2,($BX3-$CC$2)*(INDIRECT("BX"&amp;ROW($BX3)+CG$2)-$CC$2),"")</f>
        <v>6961.1111111111177</v>
      </c>
      <c r="CH3" s="26">
        <f t="shared" ca="1" si="3"/>
        <v>278.44444444444906</v>
      </c>
      <c r="CI3" s="26">
        <f t="shared" ca="1" si="3"/>
        <v>2903.7777777777833</v>
      </c>
      <c r="CJ3" s="26">
        <f t="shared" ca="1" si="3"/>
        <v>-18218.222222222223</v>
      </c>
      <c r="CK3" s="26">
        <f t="shared" ca="1" si="3"/>
        <v>-37908.222222222226</v>
      </c>
      <c r="CL3" s="26">
        <f t="shared" ca="1" si="3"/>
        <v>-33254.222222222226</v>
      </c>
      <c r="CM3" s="26">
        <f t="shared" ca="1" si="3"/>
        <v>4813.1111111111168</v>
      </c>
      <c r="CN3" s="26">
        <f t="shared" ca="1" si="3"/>
        <v>41687.111111111131</v>
      </c>
      <c r="CO3" s="26">
        <f t="shared" ca="1" si="3"/>
        <v>40851.777777777796</v>
      </c>
      <c r="CP3" s="26">
        <f t="shared" ca="1" si="3"/>
        <v>10063.777777777785</v>
      </c>
      <c r="CQ3" s="26">
        <f t="shared" ca="1" si="3"/>
        <v>-32418.888888888894</v>
      </c>
      <c r="CV3" s="19">
        <v>-61</v>
      </c>
      <c r="CW3" s="19">
        <f>CV3-$DA$2</f>
        <v>-25.454545454545453</v>
      </c>
      <c r="CX3" s="19">
        <f>CW3^2</f>
        <v>647.93388429752065</v>
      </c>
      <c r="CZ3" s="17" t="s">
        <v>71</v>
      </c>
      <c r="DA3" s="13">
        <f>SUM(CX3:CX13)</f>
        <v>444108.72727272729</v>
      </c>
      <c r="DC3" s="26"/>
      <c r="DD3" s="26">
        <f ca="1">IF(ROW($CV3)-2&lt;=COUNT($CV$3:$CV$13)-DD$2,($CV3-$DA$2)*(INDIRECT("CV"&amp;ROW($CV3)+DD$2)-$DA$2),"")</f>
        <v>647.93388429752065</v>
      </c>
      <c r="DE3" s="26">
        <f t="shared" ref="DE3:DN3" ca="1" si="4">IF(ROW($CV3)-2&lt;=COUNT($CV$3:$CV$13)-DE$2,($CV3-$DA$2)*(INDIRECT("CV"&amp;ROW($CV3)+DE$2)-$DA$2),"")</f>
        <v>520.66115702479328</v>
      </c>
      <c r="DF3" s="26">
        <f t="shared" ca="1" si="4"/>
        <v>-1464.793388429752</v>
      </c>
      <c r="DG3" s="26">
        <f t="shared" ca="1" si="4"/>
        <v>3600.6611570247928</v>
      </c>
      <c r="DH3" s="26">
        <f t="shared" ca="1" si="4"/>
        <v>3295.2066115702473</v>
      </c>
      <c r="DI3" s="26">
        <f t="shared" ca="1" si="4"/>
        <v>-1897.5206611570247</v>
      </c>
      <c r="DJ3" s="26">
        <f t="shared" ca="1" si="4"/>
        <v>-9024.7933884297527</v>
      </c>
      <c r="DK3" s="26">
        <f t="shared" ca="1" si="4"/>
        <v>-8770.2479338842968</v>
      </c>
      <c r="DL3" s="26">
        <f t="shared" ca="1" si="4"/>
        <v>-726.61157024793386</v>
      </c>
      <c r="DM3" s="26">
        <f t="shared" ca="1" si="4"/>
        <v>5662.4793388429744</v>
      </c>
      <c r="DN3" s="26">
        <f t="shared" ca="1" si="4"/>
        <v>8157.0247933884293</v>
      </c>
      <c r="DR3" s="19">
        <v>1434</v>
      </c>
      <c r="DS3" s="19">
        <f>DR3-$DW$2</f>
        <v>263.41666666666674</v>
      </c>
      <c r="DT3" s="19">
        <f>DS3^2</f>
        <v>69388.340277777825</v>
      </c>
      <c r="DV3" s="17" t="s">
        <v>71</v>
      </c>
      <c r="DW3" s="13">
        <f>SUM($DT$3:$DT$26)</f>
        <v>6784105.8333333321</v>
      </c>
      <c r="DY3" s="26"/>
      <c r="DZ3" s="26">
        <f ca="1">IF(ROW($DR3)-2&lt;=COUNT($DR$3:$DR$26)-DZ$2,($DR3-$DW$2)*(INDIRECT("DR"&amp;ROW($DR3)+DZ$2)-$DW$2),"")</f>
        <v>69388.340277777825</v>
      </c>
      <c r="EA3" s="26">
        <f t="shared" ref="EA3:EW13" ca="1" si="5">IF(ROW($DR3)-2&lt;=COUNT($DR$3:$DR$26)-EA$2,($DR3-$DW$2)*(INDIRECT("DR"&amp;ROW($DR3)+EA$2)-$DW$2),"")</f>
        <v>30666.090277777806</v>
      </c>
      <c r="EB3" s="26">
        <f t="shared" ca="1" si="5"/>
        <v>69915.173611111153</v>
      </c>
      <c r="EC3" s="26">
        <f t="shared" ca="1" si="5"/>
        <v>53319.923611111146</v>
      </c>
      <c r="ED3" s="26">
        <f t="shared" ca="1" si="5"/>
        <v>173701.34027777784</v>
      </c>
      <c r="EE3" s="26">
        <f t="shared" ca="1" si="5"/>
        <v>297770.59027777787</v>
      </c>
      <c r="EF3" s="26">
        <f t="shared" ca="1" si="5"/>
        <v>258521.50694444453</v>
      </c>
      <c r="EG3" s="26">
        <f t="shared" ca="1" si="5"/>
        <v>38305.173611111139</v>
      </c>
      <c r="EH3" s="26">
        <f t="shared" ca="1" si="5"/>
        <v>-160574.40972222225</v>
      </c>
      <c r="EI3" s="26">
        <f t="shared" ca="1" si="5"/>
        <v>-166369.57638888891</v>
      </c>
      <c r="EJ3" s="26">
        <f t="shared" ca="1" si="5"/>
        <v>3534.1736111111322</v>
      </c>
      <c r="EK3" s="26">
        <f t="shared" ca="1" si="5"/>
        <v>237975.00694444453</v>
      </c>
      <c r="EL3" s="26">
        <f t="shared" ca="1" si="5"/>
        <v>-50202.826388888883</v>
      </c>
      <c r="EM3" s="26">
        <f t="shared" ca="1" si="5"/>
        <v>-104993.49305555556</v>
      </c>
      <c r="EN3" s="26">
        <f t="shared" ca="1" si="5"/>
        <v>-80495.743055555562</v>
      </c>
      <c r="EO3" s="26">
        <f t="shared" ca="1" si="5"/>
        <v>-91295.826388888891</v>
      </c>
      <c r="EP3" s="26">
        <f t="shared" ca="1" si="5"/>
        <v>-17539.159722222208</v>
      </c>
      <c r="EQ3" s="26">
        <f t="shared" ca="1" si="5"/>
        <v>63066.340277777817</v>
      </c>
      <c r="ER3" s="26">
        <f t="shared" ca="1" si="5"/>
        <v>34090.506944444474</v>
      </c>
      <c r="ES3" s="26">
        <f t="shared" ca="1" si="5"/>
        <v>-102095.90972222223</v>
      </c>
      <c r="ET3" s="26">
        <f t="shared" ca="1" si="5"/>
        <v>-219579.74305555559</v>
      </c>
      <c r="EU3" s="26">
        <f t="shared" ca="1" si="5"/>
        <v>-227218.82638888893</v>
      </c>
      <c r="EV3" s="26">
        <f t="shared" ca="1" si="5"/>
        <v>-125276.57638888891</v>
      </c>
      <c r="EW3" s="38">
        <f t="shared" ca="1" si="5"/>
        <v>15387.923611111135</v>
      </c>
      <c r="EX3"/>
      <c r="EY3"/>
    </row>
    <row r="4" spans="1:155" x14ac:dyDescent="0.35">
      <c r="A4" s="19" t="s">
        <v>39</v>
      </c>
      <c r="B4" s="19">
        <v>1436</v>
      </c>
      <c r="C4" s="19">
        <f t="shared" si="0"/>
        <v>149</v>
      </c>
      <c r="D4" s="19">
        <f>C4-C3</f>
        <v>296</v>
      </c>
      <c r="E4" s="19"/>
      <c r="F4" s="19"/>
      <c r="I4" s="19">
        <v>149</v>
      </c>
      <c r="J4" s="19">
        <f t="shared" ref="J4:J25" si="6">I4-$N$2</f>
        <v>157.91304347826087</v>
      </c>
      <c r="K4" s="19">
        <f t="shared" ref="K4:K25" si="7">J4^2</f>
        <v>24936.529300567108</v>
      </c>
      <c r="P4" s="26"/>
      <c r="Q4" s="26">
        <f t="shared" ref="Q4:Q25" ca="1" si="8">IF(ROW($I4)-2&lt;=COUNT($I$3:$I$25)-Q$2,($I4-$N$2)*(INDIRECT("I"&amp;ROW($I4)+Q$2)-$N$2),"")</f>
        <v>24936.529300567108</v>
      </c>
      <c r="R4" s="26">
        <f t="shared" ref="R4:AG18" ca="1" si="9">IF(ROW($I4)-2&lt;=COUNT($I$3:$I$25)-R$2,($I4-$N$2)*(INDIRECT("I"&amp;ROW($I4)+R$2)-$N$2),"")</f>
        <v>-8541.0359168241976</v>
      </c>
      <c r="S4" s="26">
        <f t="shared" ca="1" si="9"/>
        <v>73573.746691871464</v>
      </c>
      <c r="T4" s="26">
        <f t="shared" ca="1" si="9"/>
        <v>75784.529300567112</v>
      </c>
      <c r="U4" s="26">
        <f t="shared" ca="1" si="9"/>
        <v>-22121.557655954632</v>
      </c>
      <c r="V4" s="26">
        <f t="shared" ca="1" si="9"/>
        <v>-130607.81852551985</v>
      </c>
      <c r="W4" s="26">
        <f t="shared" ca="1" si="9"/>
        <v>-117816.86200378073</v>
      </c>
      <c r="X4" s="26">
        <f t="shared" ca="1" si="9"/>
        <v>-2066.6011342155011</v>
      </c>
      <c r="Y4" s="26">
        <f t="shared" ca="1" si="9"/>
        <v>103261.3988657845</v>
      </c>
      <c r="Z4" s="26">
        <f t="shared" ref="R4:AH21" ca="1" si="10">IF(ROW($I4)-2&lt;=COUNT($I$3:$I$25)-Z$2,($I4-$N$2)*(INDIRECT("I"&amp;ROW($I4)+Z$2)-$N$2),"")</f>
        <v>141950.09451795841</v>
      </c>
      <c r="AA4" s="26">
        <f t="shared" ca="1" si="9"/>
        <v>-171349.38374291119</v>
      </c>
      <c r="AB4" s="26">
        <f t="shared" ca="1" si="9"/>
        <v>-31438.427221172024</v>
      </c>
      <c r="AC4" s="26">
        <f t="shared" ca="1" si="9"/>
        <v>16093.3988657845</v>
      </c>
      <c r="AD4" s="26">
        <f t="shared" ca="1" si="9"/>
        <v>-5066.9489603024576</v>
      </c>
      <c r="AE4" s="26">
        <f t="shared" ca="1" si="9"/>
        <v>45623.13799621928</v>
      </c>
      <c r="AF4" s="26">
        <f t="shared" ca="1" si="9"/>
        <v>49728.877126654064</v>
      </c>
      <c r="AG4" s="26">
        <f t="shared" ca="1" si="9"/>
        <v>-15962.948960302458</v>
      </c>
      <c r="AH4" s="26">
        <f t="shared" ca="1" si="10"/>
        <v>-80233.557655954632</v>
      </c>
      <c r="AI4" s="26">
        <f t="shared" ca="1" si="1"/>
        <v>-69021.731568998104</v>
      </c>
      <c r="AJ4" s="26">
        <f t="shared" ca="1" si="1"/>
        <v>-3171.9924385633276</v>
      </c>
      <c r="AK4" s="26">
        <f t="shared" ca="1" si="1"/>
        <v>62519.8336483932</v>
      </c>
      <c r="AL4" s="26">
        <f t="shared" ca="1" si="1"/>
        <v>85733.051039697544</v>
      </c>
      <c r="AM4" s="26" t="str">
        <f t="shared" ca="1" si="1"/>
        <v/>
      </c>
      <c r="AQ4" s="19">
        <v>-212</v>
      </c>
      <c r="AR4" s="19">
        <f t="shared" ref="AR4:AR24" si="11">AQ4-$AV$2</f>
        <v>-242.95454545454544</v>
      </c>
      <c r="AS4" s="19">
        <f t="shared" ref="AS4:AS13" si="12">AR4^2</f>
        <v>59026.911157024784</v>
      </c>
      <c r="AX4" s="26"/>
      <c r="AY4" s="26">
        <f t="shared" ref="AY4:BN26" ca="1" si="13">IF(ROW($AQ4)-2&lt;=COUNT($AQ$3:$AQ$24)-AY$2,($AQ4-$AV$2)*(INDIRECT("AQ"&amp;ROW($AQ4)+AY$2)-$AV$2),"")</f>
        <v>59026.911157024784</v>
      </c>
      <c r="AZ4" s="26">
        <f t="shared" ca="1" si="13"/>
        <v>-118815.81611570247</v>
      </c>
      <c r="BA4" s="26">
        <f t="shared" ca="1" si="13"/>
        <v>4119.1838842975203</v>
      </c>
      <c r="BB4" s="26">
        <f t="shared" ca="1" si="13"/>
        <v>158152.36570247935</v>
      </c>
      <c r="BC4" s="26">
        <f t="shared" ca="1" si="13"/>
        <v>174430.32024793388</v>
      </c>
      <c r="BD4" s="26">
        <f t="shared" ca="1" si="13"/>
        <v>-12158.770661157025</v>
      </c>
      <c r="BE4" s="26">
        <f t="shared" ca="1" si="13"/>
        <v>-170565.13429752065</v>
      </c>
      <c r="BF4" s="26">
        <f t="shared" ca="1" si="13"/>
        <v>-154530.13429752065</v>
      </c>
      <c r="BG4" s="26">
        <f t="shared" ca="1" si="13"/>
        <v>-52003.316115702481</v>
      </c>
      <c r="BH4" s="26">
        <f t="shared" ca="1" si="13"/>
        <v>489542.36570247932</v>
      </c>
      <c r="BI4" s="26">
        <f t="shared" ca="1" si="13"/>
        <v>-207737.17975206609</v>
      </c>
      <c r="BJ4" s="26">
        <f t="shared" ca="1" si="13"/>
        <v>-65608.770661157017</v>
      </c>
      <c r="BK4" s="26">
        <f t="shared" ca="1" si="13"/>
        <v>40076.45661157024</v>
      </c>
      <c r="BL4" s="26">
        <f t="shared" ca="1" si="13"/>
        <v>-70467.861570247929</v>
      </c>
      <c r="BM4" s="26">
        <f t="shared" ca="1" si="13"/>
        <v>1203.7293388429748</v>
      </c>
      <c r="BN4" s="26">
        <f t="shared" ca="1" si="13"/>
        <v>108589.63842975206</v>
      </c>
      <c r="BO4" s="26">
        <f t="shared" ca="1" si="2"/>
        <v>106403.04752066114</v>
      </c>
      <c r="BP4" s="26">
        <f t="shared" ca="1" si="2"/>
        <v>-9729.2252066115707</v>
      </c>
      <c r="BQ4" s="26">
        <f t="shared" ca="1" si="2"/>
        <v>-93791.497933884297</v>
      </c>
      <c r="BR4" s="26">
        <f t="shared" ca="1" si="2"/>
        <v>-93548.543388429753</v>
      </c>
      <c r="BS4" s="26">
        <f t="shared" ca="1" si="2"/>
        <v>-28193.770661157025</v>
      </c>
      <c r="BT4" s="26" t="str">
        <f t="shared" ca="1" si="2"/>
        <v/>
      </c>
      <c r="BU4" s="26"/>
      <c r="BV4"/>
      <c r="BX4" s="19">
        <v>-515</v>
      </c>
      <c r="BY4" s="19">
        <f t="shared" ref="BY4:BY14" si="14">BX4-$CC$2</f>
        <v>58.333333333333371</v>
      </c>
      <c r="BZ4" s="19">
        <f>BY4^2</f>
        <v>3402.7777777777824</v>
      </c>
      <c r="CE4" s="26"/>
      <c r="CF4" s="26">
        <f ca="1">IF(ROW($BX4)-2&lt;=COUNT($BX$3:$BX$14)-CF$2,($BX4-$CC$2)*(INDIRECT("BX"&amp;ROW($BX4)+CF$2)-$CC$2),"")</f>
        <v>3402.7777777777824</v>
      </c>
      <c r="CG4" s="26">
        <f t="shared" ref="CF4:CQ26" ca="1" si="15">IF(ROW($BX4)-2&lt;=COUNT($BX$3:$BX$14)-CG$2,($BX4-$CC$2)*(INDIRECT("BX"&amp;ROW($BX4)+CG$2)-$CC$2),"")</f>
        <v>136.11111111111342</v>
      </c>
      <c r="CH4" s="26">
        <f t="shared" ca="1" si="15"/>
        <v>1419.4444444444475</v>
      </c>
      <c r="CI4" s="26">
        <f t="shared" ca="1" si="15"/>
        <v>-8905.5555555555584</v>
      </c>
      <c r="CJ4" s="26">
        <f t="shared" ca="1" si="15"/>
        <v>-18530.555555555566</v>
      </c>
      <c r="CK4" s="26">
        <f t="shared" ca="1" si="15"/>
        <v>-16255.555555555564</v>
      </c>
      <c r="CL4" s="26">
        <f t="shared" ca="1" si="15"/>
        <v>2352.7777777777815</v>
      </c>
      <c r="CM4" s="26">
        <f t="shared" ca="1" si="15"/>
        <v>20377.777777777792</v>
      </c>
      <c r="CN4" s="26">
        <f t="shared" ca="1" si="15"/>
        <v>19969.44444444446</v>
      </c>
      <c r="CO4" s="26">
        <f t="shared" ca="1" si="15"/>
        <v>4919.4444444444498</v>
      </c>
      <c r="CP4" s="26">
        <f t="shared" ca="1" si="15"/>
        <v>-15847.22222222223</v>
      </c>
      <c r="CQ4" s="26" t="str">
        <f t="shared" ca="1" si="15"/>
        <v/>
      </c>
      <c r="CV4" s="19">
        <v>-56</v>
      </c>
      <c r="CW4" s="19">
        <f t="shared" ref="CW4:CW13" si="16">CV4-$DA$2</f>
        <v>-20.454545454545453</v>
      </c>
      <c r="CX4" s="19">
        <f>CW4^2</f>
        <v>418.38842975206609</v>
      </c>
      <c r="DC4" s="26"/>
      <c r="DD4" s="26">
        <f t="shared" ref="DD4:DN18" ca="1" si="17">IF(ROW($CV4)-2&lt;=COUNT($CV$3:$CV$13)-DD$2,($CV4-$DA$2)*(INDIRECT("CV"&amp;ROW($CV4)+DD$2)-$DA$2),"")</f>
        <v>418.38842975206609</v>
      </c>
      <c r="DE4" s="26">
        <f t="shared" ca="1" si="17"/>
        <v>-1177.0661157024792</v>
      </c>
      <c r="DF4" s="26">
        <f t="shared" ca="1" si="17"/>
        <v>2893.3884297520658</v>
      </c>
      <c r="DG4" s="26">
        <f t="shared" ca="1" si="17"/>
        <v>2647.9338842975203</v>
      </c>
      <c r="DH4" s="26">
        <f t="shared" ca="1" si="17"/>
        <v>-1524.793388429752</v>
      </c>
      <c r="DI4" s="26">
        <f t="shared" ca="1" si="17"/>
        <v>-7252.0661157024788</v>
      </c>
      <c r="DJ4" s="26">
        <f t="shared" ca="1" si="17"/>
        <v>-7047.5206611570247</v>
      </c>
      <c r="DK4" s="26">
        <f t="shared" ca="1" si="17"/>
        <v>-583.88429752066111</v>
      </c>
      <c r="DL4" s="26">
        <f t="shared" ca="1" si="17"/>
        <v>4550.2066115702473</v>
      </c>
      <c r="DM4" s="26">
        <f t="shared" ca="1" si="17"/>
        <v>6554.7520661157014</v>
      </c>
      <c r="DN4" s="26" t="str">
        <f t="shared" ca="1" si="17"/>
        <v/>
      </c>
      <c r="DR4" s="19">
        <v>1287</v>
      </c>
      <c r="DS4" s="19">
        <f t="shared" ref="DS4:DS26" si="18">DR4-$DW$2</f>
        <v>116.41666666666674</v>
      </c>
      <c r="DT4" s="19">
        <f t="shared" ref="DT4:DT26" si="19">DS4^2</f>
        <v>13552.840277777796</v>
      </c>
      <c r="DY4" s="26"/>
      <c r="DZ4" s="26">
        <f t="shared" ref="DZ4:EH26" ca="1" si="20">IF(ROW($DR4)-2&lt;=COUNT($DR$3:$DR$26)-DZ$2,($DR4-$DW$2)*(INDIRECT("DR"&amp;ROW($DR4)+DZ$2)-$DW$2),"")</f>
        <v>13552.840277777796</v>
      </c>
      <c r="EA4" s="26">
        <f t="shared" ca="1" si="20"/>
        <v>30898.923611111139</v>
      </c>
      <c r="EB4" s="26">
        <f t="shared" ca="1" si="20"/>
        <v>23564.673611111135</v>
      </c>
      <c r="EC4" s="26">
        <f t="shared" ca="1" si="20"/>
        <v>76767.090277777839</v>
      </c>
      <c r="ED4" s="26">
        <f t="shared" ca="1" si="20"/>
        <v>131599.34027777787</v>
      </c>
      <c r="EE4" s="26">
        <f t="shared" ca="1" si="20"/>
        <v>114253.25694444453</v>
      </c>
      <c r="EF4" s="26">
        <f t="shared" ca="1" si="20"/>
        <v>16928.923611111131</v>
      </c>
      <c r="EG4" s="26">
        <f t="shared" ca="1" si="20"/>
        <v>-70965.659722222263</v>
      </c>
      <c r="EH4" s="26">
        <f t="shared" ca="1" si="20"/>
        <v>-73526.826388888934</v>
      </c>
      <c r="EI4" s="26">
        <f t="shared" ca="1" si="5"/>
        <v>1561.9236111111209</v>
      </c>
      <c r="EJ4" s="26">
        <f t="shared" ca="1" si="5"/>
        <v>105172.75694444453</v>
      </c>
      <c r="EK4" s="26">
        <f t="shared" ca="1" si="5"/>
        <v>-22187.076388888894</v>
      </c>
      <c r="EL4" s="26">
        <f t="shared" ca="1" si="5"/>
        <v>-46401.743055555577</v>
      </c>
      <c r="EM4" s="26">
        <f t="shared" ca="1" si="5"/>
        <v>-35574.993055555569</v>
      </c>
      <c r="EN4" s="26">
        <f t="shared" ca="1" si="5"/>
        <v>-40348.076388888905</v>
      </c>
      <c r="EO4" s="26">
        <f t="shared" ca="1" si="5"/>
        <v>-7751.4097222222181</v>
      </c>
      <c r="EP4" s="26">
        <f t="shared" ca="1" si="5"/>
        <v>27872.090277777806</v>
      </c>
      <c r="EQ4" s="26">
        <f t="shared" ca="1" si="5"/>
        <v>15066.256944444463</v>
      </c>
      <c r="ER4" s="26">
        <f t="shared" ca="1" si="5"/>
        <v>-45121.159722222241</v>
      </c>
      <c r="ES4" s="26">
        <f t="shared" ca="1" si="5"/>
        <v>-97042.993055555606</v>
      </c>
      <c r="ET4" s="26">
        <f t="shared" ca="1" si="5"/>
        <v>-100419.07638888895</v>
      </c>
      <c r="EU4" s="26">
        <f t="shared" ca="1" si="5"/>
        <v>-55365.82638888892</v>
      </c>
      <c r="EV4" s="26">
        <f t="shared" ca="1" si="5"/>
        <v>6800.673611111124</v>
      </c>
      <c r="EW4" s="38" t="str">
        <f t="shared" ca="1" si="5"/>
        <v/>
      </c>
      <c r="EX4"/>
      <c r="EY4"/>
    </row>
    <row r="5" spans="1:155" x14ac:dyDescent="0.35">
      <c r="A5" s="19" t="s">
        <v>40</v>
      </c>
      <c r="B5" s="19">
        <v>1373</v>
      </c>
      <c r="C5" s="19">
        <f t="shared" si="0"/>
        <v>-63</v>
      </c>
      <c r="D5" s="19">
        <f t="shared" ref="D5:D25" si="21">C5-C4</f>
        <v>-212</v>
      </c>
      <c r="E5" s="19"/>
      <c r="F5" s="19"/>
      <c r="I5" s="19">
        <v>-63</v>
      </c>
      <c r="J5" s="19">
        <f t="shared" si="6"/>
        <v>-54.086956521739133</v>
      </c>
      <c r="K5" s="19">
        <f t="shared" si="7"/>
        <v>2925.3988657844993</v>
      </c>
      <c r="P5" s="26"/>
      <c r="Q5" s="26">
        <f t="shared" ca="1" si="8"/>
        <v>2925.3988657844993</v>
      </c>
      <c r="R5" s="26">
        <f t="shared" ca="1" si="9"/>
        <v>-25199.818525519851</v>
      </c>
      <c r="S5" s="26">
        <f t="shared" ca="1" si="9"/>
        <v>-25957.035916824199</v>
      </c>
      <c r="T5" s="26">
        <f t="shared" ca="1" si="9"/>
        <v>7576.8771266540643</v>
      </c>
      <c r="U5" s="26">
        <f t="shared" ca="1" si="9"/>
        <v>44734.616257088848</v>
      </c>
      <c r="V5" s="26">
        <f t="shared" ca="1" si="9"/>
        <v>40353.572778827976</v>
      </c>
      <c r="W5" s="26">
        <f t="shared" ca="1" si="9"/>
        <v>707.83364839319472</v>
      </c>
      <c r="X5" s="26">
        <f t="shared" ca="1" si="9"/>
        <v>-35368.166351606807</v>
      </c>
      <c r="Y5" s="26">
        <f t="shared" ca="1" si="9"/>
        <v>-48619.470699432895</v>
      </c>
      <c r="Z5" s="26">
        <f t="shared" ca="1" si="10"/>
        <v>58689.051039697551</v>
      </c>
      <c r="AA5" s="26">
        <f t="shared" ca="1" si="9"/>
        <v>10768.007561436672</v>
      </c>
      <c r="AB5" s="26">
        <f t="shared" ca="1" si="9"/>
        <v>-5512.1663516068056</v>
      </c>
      <c r="AC5" s="26">
        <f t="shared" ca="1" si="9"/>
        <v>1735.4858223062383</v>
      </c>
      <c r="AD5" s="26">
        <f t="shared" ca="1" si="9"/>
        <v>-15626.427221172024</v>
      </c>
      <c r="AE5" s="26">
        <f t="shared" ca="1" si="9"/>
        <v>-17032.68809073724</v>
      </c>
      <c r="AF5" s="26">
        <f t="shared" ca="1" si="9"/>
        <v>5467.4858223062383</v>
      </c>
      <c r="AG5" s="26">
        <f t="shared" ca="1" si="9"/>
        <v>27480.877126654064</v>
      </c>
      <c r="AH5" s="26">
        <f t="shared" ca="1" si="10"/>
        <v>23640.703213610588</v>
      </c>
      <c r="AI5" s="26">
        <f t="shared" ca="1" si="1"/>
        <v>1086.4423440453688</v>
      </c>
      <c r="AJ5" s="26">
        <f t="shared" ca="1" si="1"/>
        <v>-21413.731568998111</v>
      </c>
      <c r="AK5" s="26">
        <f t="shared" ca="1" si="1"/>
        <v>-29364.514177693763</v>
      </c>
      <c r="AL5" s="26" t="str">
        <f t="shared" ca="1" si="1"/>
        <v/>
      </c>
      <c r="AM5" s="26" t="str">
        <f t="shared" ca="1" si="1"/>
        <v/>
      </c>
      <c r="AQ5" s="19">
        <v>520</v>
      </c>
      <c r="AR5" s="19">
        <f t="shared" si="11"/>
        <v>489.04545454545456</v>
      </c>
      <c r="AS5" s="19">
        <f t="shared" si="12"/>
        <v>239165.45661157026</v>
      </c>
      <c r="AX5" s="26"/>
      <c r="AY5" s="26">
        <f t="shared" ca="1" si="13"/>
        <v>239165.45661157026</v>
      </c>
      <c r="AZ5" s="26">
        <f t="shared" ca="1" si="2"/>
        <v>-8291.5433884297508</v>
      </c>
      <c r="BA5" s="26">
        <f t="shared" ca="1" si="2"/>
        <v>-318346.36157024797</v>
      </c>
      <c r="BB5" s="26">
        <f t="shared" ca="1" si="2"/>
        <v>-351112.40702479344</v>
      </c>
      <c r="BC5" s="26">
        <f t="shared" ca="1" si="2"/>
        <v>24474.502066115703</v>
      </c>
      <c r="BD5" s="26">
        <f t="shared" ca="1" si="2"/>
        <v>343332.13842975209</v>
      </c>
      <c r="BE5" s="26">
        <f t="shared" ca="1" si="2"/>
        <v>311055.13842975203</v>
      </c>
      <c r="BF5" s="26">
        <f t="shared" ca="1" si="2"/>
        <v>104677.95661157026</v>
      </c>
      <c r="BG5" s="26">
        <f t="shared" ca="1" si="2"/>
        <v>-985404.36157024803</v>
      </c>
      <c r="BH5" s="26">
        <f t="shared" ca="1" si="2"/>
        <v>418156.09297520661</v>
      </c>
      <c r="BI5" s="26">
        <f t="shared" ca="1" si="2"/>
        <v>132064.5020661157</v>
      </c>
      <c r="BJ5" s="26">
        <f t="shared" ca="1" si="2"/>
        <v>-80670.270661157017</v>
      </c>
      <c r="BK5" s="26">
        <f t="shared" ca="1" si="2"/>
        <v>141845.41115702479</v>
      </c>
      <c r="BL5" s="26">
        <f t="shared" ca="1" si="2"/>
        <v>-2422.9979338842968</v>
      </c>
      <c r="BM5" s="26">
        <f t="shared" ca="1" si="2"/>
        <v>-218581.08884297521</v>
      </c>
      <c r="BN5" s="26">
        <f t="shared" ca="1" si="2"/>
        <v>-214179.67975206612</v>
      </c>
      <c r="BO5" s="26">
        <f t="shared" ca="1" si="2"/>
        <v>19584.047520661159</v>
      </c>
      <c r="BP5" s="26">
        <f t="shared" ca="1" si="2"/>
        <v>188793.77479338844</v>
      </c>
      <c r="BQ5" s="26">
        <f t="shared" ca="1" si="2"/>
        <v>188304.729338843</v>
      </c>
      <c r="BR5" s="26">
        <f t="shared" ca="1" si="2"/>
        <v>56751.502066115703</v>
      </c>
      <c r="BS5" s="26" t="str">
        <f t="shared" ca="1" si="2"/>
        <v/>
      </c>
      <c r="BT5" s="26" t="str">
        <f t="shared" ca="1" si="2"/>
        <v/>
      </c>
      <c r="BU5" s="26"/>
      <c r="BV5"/>
      <c r="BX5" s="19">
        <v>-571</v>
      </c>
      <c r="BY5" s="19">
        <f t="shared" si="14"/>
        <v>2.3333333333333712</v>
      </c>
      <c r="BZ5" s="19">
        <f t="shared" ref="BZ5:BZ12" si="22">BY5^2</f>
        <v>5.4444444444446214</v>
      </c>
      <c r="CE5" s="26"/>
      <c r="CF5" s="26">
        <f t="shared" ca="1" si="15"/>
        <v>5.4444444444446214</v>
      </c>
      <c r="CG5" s="26">
        <f t="shared" ca="1" si="3"/>
        <v>56.777777777778788</v>
      </c>
      <c r="CH5" s="26">
        <f t="shared" ca="1" si="3"/>
        <v>-356.22222222222791</v>
      </c>
      <c r="CI5" s="26">
        <f t="shared" ca="1" si="3"/>
        <v>-741.22222222223422</v>
      </c>
      <c r="CJ5" s="26">
        <f t="shared" ca="1" si="3"/>
        <v>-650.22222222223274</v>
      </c>
      <c r="CK5" s="26">
        <f t="shared" ca="1" si="3"/>
        <v>94.111111111112734</v>
      </c>
      <c r="CL5" s="26">
        <f t="shared" ca="1" si="3"/>
        <v>815.11111111112439</v>
      </c>
      <c r="CM5" s="26">
        <f t="shared" ca="1" si="3"/>
        <v>798.77777777779079</v>
      </c>
      <c r="CN5" s="26">
        <f t="shared" ca="1" si="3"/>
        <v>196.77777777778107</v>
      </c>
      <c r="CO5" s="26">
        <f t="shared" ca="1" si="3"/>
        <v>-633.88888888889915</v>
      </c>
      <c r="CP5" s="26" t="str">
        <f t="shared" ca="1" si="3"/>
        <v/>
      </c>
      <c r="CQ5" s="26" t="str">
        <f t="shared" ca="1" si="3"/>
        <v/>
      </c>
      <c r="CV5" s="19">
        <v>22</v>
      </c>
      <c r="CW5" s="19">
        <f t="shared" si="16"/>
        <v>57.545454545454547</v>
      </c>
      <c r="CX5" s="19">
        <f t="shared" ref="CX5:CX12" si="23">CW5^2</f>
        <v>3311.4793388429753</v>
      </c>
      <c r="DC5" s="26"/>
      <c r="DD5" s="26">
        <f t="shared" ca="1" si="17"/>
        <v>3311.4793388429753</v>
      </c>
      <c r="DE5" s="26">
        <f t="shared" ca="1" si="17"/>
        <v>-8140.0661157024788</v>
      </c>
      <c r="DF5" s="26">
        <f t="shared" ca="1" si="17"/>
        <v>-7449.5206611570238</v>
      </c>
      <c r="DG5" s="26">
        <f t="shared" ca="1" si="17"/>
        <v>4289.7520661157023</v>
      </c>
      <c r="DH5" s="26">
        <f t="shared" ca="1" si="17"/>
        <v>20402.479338842975</v>
      </c>
      <c r="DI5" s="26">
        <f t="shared" ca="1" si="17"/>
        <v>19827.024793388431</v>
      </c>
      <c r="DJ5" s="26">
        <f t="shared" ca="1" si="17"/>
        <v>1642.6611570247935</v>
      </c>
      <c r="DK5" s="26">
        <f t="shared" ca="1" si="17"/>
        <v>-12801.247933884297</v>
      </c>
      <c r="DL5" s="26">
        <f t="shared" ca="1" si="17"/>
        <v>-18440.702479338841</v>
      </c>
      <c r="DM5" s="26" t="str">
        <f t="shared" ca="1" si="17"/>
        <v/>
      </c>
      <c r="DN5" s="26" t="str">
        <f t="shared" ca="1" si="17"/>
        <v/>
      </c>
      <c r="DR5" s="19">
        <v>1436</v>
      </c>
      <c r="DS5" s="19">
        <f t="shared" si="18"/>
        <v>265.41666666666674</v>
      </c>
      <c r="DT5" s="19">
        <f t="shared" si="19"/>
        <v>70446.006944444482</v>
      </c>
      <c r="DY5" s="26"/>
      <c r="DZ5" s="26">
        <f t="shared" ca="1" si="20"/>
        <v>70446.006944444482</v>
      </c>
      <c r="EA5" s="26">
        <f t="shared" ca="1" si="5"/>
        <v>53724.756944444482</v>
      </c>
      <c r="EB5" s="26">
        <f t="shared" ca="1" si="5"/>
        <v>175020.17361111118</v>
      </c>
      <c r="EC5" s="26">
        <f t="shared" ca="1" si="5"/>
        <v>300031.42361111124</v>
      </c>
      <c r="ED5" s="26">
        <f t="shared" ca="1" si="5"/>
        <v>260484.34027777787</v>
      </c>
      <c r="EE5" s="26">
        <f t="shared" ca="1" si="5"/>
        <v>38596.006944444474</v>
      </c>
      <c r="EF5" s="26">
        <f t="shared" ca="1" si="5"/>
        <v>-161793.57638888891</v>
      </c>
      <c r="EG5" s="26">
        <f t="shared" ca="1" si="5"/>
        <v>-167632.74305555559</v>
      </c>
      <c r="EH5" s="26">
        <f t="shared" ca="1" si="5"/>
        <v>3561.0069444444657</v>
      </c>
      <c r="EI5" s="26">
        <f t="shared" ca="1" si="5"/>
        <v>239781.84027777787</v>
      </c>
      <c r="EJ5" s="26">
        <f t="shared" ca="1" si="5"/>
        <v>-50583.993055555547</v>
      </c>
      <c r="EK5" s="26">
        <f t="shared" ca="1" si="5"/>
        <v>-105790.65972222223</v>
      </c>
      <c r="EL5" s="26">
        <f t="shared" ca="1" si="5"/>
        <v>-81106.909722222219</v>
      </c>
      <c r="EM5" s="26">
        <f t="shared" ca="1" si="5"/>
        <v>-91988.993055555562</v>
      </c>
      <c r="EN5" s="26">
        <f t="shared" ca="1" si="5"/>
        <v>-17672.326388888872</v>
      </c>
      <c r="EO5" s="26">
        <f t="shared" ca="1" si="5"/>
        <v>63545.173611111146</v>
      </c>
      <c r="EP5" s="26">
        <f t="shared" ca="1" si="5"/>
        <v>34349.34027777781</v>
      </c>
      <c r="EQ5" s="26">
        <f t="shared" ca="1" si="5"/>
        <v>-102871.07638888891</v>
      </c>
      <c r="ER5" s="26">
        <f t="shared" ca="1" si="5"/>
        <v>-221246.90972222228</v>
      </c>
      <c r="ES5" s="26">
        <f t="shared" ca="1" si="5"/>
        <v>-228943.99305555559</v>
      </c>
      <c r="ET5" s="26">
        <f t="shared" ca="1" si="5"/>
        <v>-126227.74305555558</v>
      </c>
      <c r="EU5" s="26">
        <f t="shared" ca="1" si="5"/>
        <v>15504.756944444469</v>
      </c>
      <c r="EV5" s="26" t="str">
        <f t="shared" ca="1" si="5"/>
        <v/>
      </c>
      <c r="EW5" s="38" t="str">
        <f t="shared" ca="1" si="5"/>
        <v/>
      </c>
      <c r="EX5"/>
      <c r="EY5"/>
    </row>
    <row r="6" spans="1:155" x14ac:dyDescent="0.35">
      <c r="A6" s="19" t="s">
        <v>41</v>
      </c>
      <c r="B6" s="19">
        <v>1830</v>
      </c>
      <c r="C6" s="19">
        <f t="shared" si="0"/>
        <v>457</v>
      </c>
      <c r="D6" s="19">
        <f t="shared" si="21"/>
        <v>520</v>
      </c>
      <c r="E6" s="19"/>
      <c r="F6" s="19"/>
      <c r="I6" s="19">
        <v>457</v>
      </c>
      <c r="J6" s="19">
        <f t="shared" si="6"/>
        <v>465.91304347826087</v>
      </c>
      <c r="K6" s="19">
        <f t="shared" si="7"/>
        <v>217074.96408317582</v>
      </c>
      <c r="P6" s="26"/>
      <c r="Q6" s="26">
        <f t="shared" ca="1" si="8"/>
        <v>217074.96408317582</v>
      </c>
      <c r="R6" s="26">
        <f ca="1">IF(ROW($I6)-2&lt;=COUNT($I$3:$I$25)-R$2,($I6-$N$2)*(INDIRECT("I"&amp;ROW($I6)+R$2)-$N$2),"")</f>
        <v>223597.74669187146</v>
      </c>
      <c r="S6" s="26">
        <f t="shared" ca="1" si="9"/>
        <v>-65268.34026465028</v>
      </c>
      <c r="T6" s="26">
        <f t="shared" ca="1" si="9"/>
        <v>-385350.60113421548</v>
      </c>
      <c r="U6" s="26">
        <f t="shared" ca="1" si="9"/>
        <v>-347611.64461247635</v>
      </c>
      <c r="V6" s="26">
        <f t="shared" ca="1" si="9"/>
        <v>-6097.3837429111536</v>
      </c>
      <c r="W6" s="26">
        <f t="shared" ca="1" si="9"/>
        <v>304666.61625708884</v>
      </c>
      <c r="X6" s="26">
        <f t="shared" ca="1" si="9"/>
        <v>418815.31190926279</v>
      </c>
      <c r="Y6" s="26">
        <f t="shared" ca="1" si="9"/>
        <v>-505556.16635160684</v>
      </c>
      <c r="Z6" s="26">
        <f t="shared" ca="1" si="10"/>
        <v>-92757.209829867672</v>
      </c>
      <c r="AA6" s="26">
        <f t="shared" ca="1" si="9"/>
        <v>47482.616257088848</v>
      </c>
      <c r="AB6" s="26">
        <f t="shared" ca="1" si="9"/>
        <v>-14949.731568998111</v>
      </c>
      <c r="AC6" s="26">
        <f t="shared" ca="1" si="9"/>
        <v>134608.35538752362</v>
      </c>
      <c r="AD6" s="26">
        <f t="shared" ca="1" si="9"/>
        <v>146722.09451795841</v>
      </c>
      <c r="AE6" s="26">
        <f t="shared" ca="1" si="9"/>
        <v>-47097.731568998111</v>
      </c>
      <c r="AF6" s="26">
        <f t="shared" ca="1" si="9"/>
        <v>-236724.34026465029</v>
      </c>
      <c r="AG6" s="26">
        <f t="shared" ca="1" si="9"/>
        <v>-203644.51417769375</v>
      </c>
      <c r="AH6" s="26">
        <f t="shared" ca="1" si="10"/>
        <v>-9358.7750472589796</v>
      </c>
      <c r="AI6" s="26">
        <f t="shared" ca="1" si="1"/>
        <v>184461.05103969754</v>
      </c>
      <c r="AJ6" s="26">
        <f t="shared" ca="1" si="1"/>
        <v>252950.2684310019</v>
      </c>
      <c r="AK6" s="26" t="str">
        <f t="shared" ca="1" si="1"/>
        <v/>
      </c>
      <c r="AL6" s="26" t="str">
        <f t="shared" ca="1" si="1"/>
        <v/>
      </c>
      <c r="AM6" s="26" t="str">
        <f t="shared" ca="1" si="1"/>
        <v/>
      </c>
      <c r="AQ6" s="19">
        <v>14</v>
      </c>
      <c r="AR6" s="19">
        <f t="shared" si="11"/>
        <v>-16.954545454545453</v>
      </c>
      <c r="AS6" s="19">
        <f t="shared" si="12"/>
        <v>287.4566115702479</v>
      </c>
      <c r="AX6" s="26"/>
      <c r="AY6" s="26">
        <f t="shared" ca="1" si="13"/>
        <v>287.4566115702479</v>
      </c>
      <c r="AZ6" s="26">
        <f t="shared" ca="1" si="2"/>
        <v>11036.638429752065</v>
      </c>
      <c r="BA6" s="26">
        <f t="shared" ca="1" si="2"/>
        <v>12172.592975206611</v>
      </c>
      <c r="BB6" s="26">
        <f t="shared" ca="1" si="2"/>
        <v>-848.49793388429748</v>
      </c>
      <c r="BC6" s="26">
        <f t="shared" ca="1" si="2"/>
        <v>-11902.861570247933</v>
      </c>
      <c r="BD6" s="26">
        <f t="shared" ca="1" si="2"/>
        <v>-10783.861570247933</v>
      </c>
      <c r="BE6" s="26">
        <f t="shared" ca="1" si="2"/>
        <v>-3629.0433884297522</v>
      </c>
      <c r="BF6" s="26">
        <f t="shared" ca="1" si="2"/>
        <v>34162.638429752064</v>
      </c>
      <c r="BG6" s="26">
        <f t="shared" ca="1" si="2"/>
        <v>-14496.907024793387</v>
      </c>
      <c r="BH6" s="26">
        <f t="shared" ca="1" si="2"/>
        <v>-4578.4979338842977</v>
      </c>
      <c r="BI6" s="26">
        <f t="shared" ca="1" si="2"/>
        <v>2796.7293388429748</v>
      </c>
      <c r="BJ6" s="26">
        <f t="shared" ca="1" si="2"/>
        <v>-4917.5888429752067</v>
      </c>
      <c r="BK6" s="26">
        <f t="shared" ca="1" si="2"/>
        <v>84.002066115702448</v>
      </c>
      <c r="BL6" s="26">
        <f t="shared" ca="1" si="2"/>
        <v>7577.9111570247924</v>
      </c>
      <c r="BM6" s="26">
        <f t="shared" ca="1" si="2"/>
        <v>7425.3202479338834</v>
      </c>
      <c r="BN6" s="26">
        <f t="shared" ca="1" si="2"/>
        <v>-678.95247933884298</v>
      </c>
      <c r="BO6" s="26">
        <f t="shared" ca="1" si="2"/>
        <v>-6545.2252066115698</v>
      </c>
      <c r="BP6" s="26">
        <f t="shared" ca="1" si="2"/>
        <v>-6528.2706611570247</v>
      </c>
      <c r="BQ6" s="26">
        <f t="shared" ca="1" si="2"/>
        <v>-1967.4979338842975</v>
      </c>
      <c r="BR6" s="26" t="str">
        <f t="shared" ca="1" si="2"/>
        <v/>
      </c>
      <c r="BS6" s="26" t="str">
        <f t="shared" ca="1" si="2"/>
        <v/>
      </c>
      <c r="BT6" s="26" t="str">
        <f t="shared" ca="1" si="2"/>
        <v/>
      </c>
      <c r="BU6" s="26"/>
      <c r="BV6"/>
      <c r="BX6" s="19">
        <v>-549</v>
      </c>
      <c r="BY6" s="19">
        <f t="shared" si="14"/>
        <v>24.333333333333371</v>
      </c>
      <c r="BZ6" s="19">
        <f t="shared" si="22"/>
        <v>592.1111111111129</v>
      </c>
      <c r="CE6" s="26"/>
      <c r="CF6" s="26">
        <f t="shared" ca="1" si="15"/>
        <v>592.1111111111129</v>
      </c>
      <c r="CG6" s="26">
        <f t="shared" ca="1" si="3"/>
        <v>-3714.8888888888937</v>
      </c>
      <c r="CH6" s="26">
        <f t="shared" ca="1" si="3"/>
        <v>-7729.8888888888996</v>
      </c>
      <c r="CI6" s="26">
        <f t="shared" ca="1" si="3"/>
        <v>-6780.8888888888987</v>
      </c>
      <c r="CJ6" s="26">
        <f t="shared" ca="1" si="3"/>
        <v>981.44444444444684</v>
      </c>
      <c r="CK6" s="26">
        <f t="shared" ca="1" si="3"/>
        <v>8500.444444444458</v>
      </c>
      <c r="CL6" s="26">
        <f t="shared" ca="1" si="3"/>
        <v>8330.1111111111259</v>
      </c>
      <c r="CM6" s="26">
        <f t="shared" ca="1" si="3"/>
        <v>2052.1111111111154</v>
      </c>
      <c r="CN6" s="26">
        <f t="shared" ca="1" si="3"/>
        <v>-6610.5555555555648</v>
      </c>
      <c r="CO6" s="26" t="str">
        <f t="shared" ca="1" si="3"/>
        <v/>
      </c>
      <c r="CP6" s="26" t="str">
        <f t="shared" ca="1" si="3"/>
        <v/>
      </c>
      <c r="CQ6" s="26" t="str">
        <f t="shared" ca="1" si="3"/>
        <v/>
      </c>
      <c r="CV6" s="19">
        <v>-177</v>
      </c>
      <c r="CW6" s="19">
        <f t="shared" si="16"/>
        <v>-141.45454545454544</v>
      </c>
      <c r="CX6" s="19">
        <f t="shared" si="23"/>
        <v>20009.388429752064</v>
      </c>
      <c r="DC6" s="26"/>
      <c r="DD6" s="26">
        <f t="shared" ca="1" si="17"/>
        <v>20009.388429752064</v>
      </c>
      <c r="DE6" s="26">
        <f t="shared" ca="1" si="17"/>
        <v>18311.933884297516</v>
      </c>
      <c r="DF6" s="26">
        <f t="shared" ca="1" si="17"/>
        <v>-10544.793388429751</v>
      </c>
      <c r="DG6" s="26">
        <f t="shared" ca="1" si="17"/>
        <v>-50152.066115702473</v>
      </c>
      <c r="DH6" s="26">
        <f t="shared" ca="1" si="17"/>
        <v>-48737.520661157025</v>
      </c>
      <c r="DI6" s="26">
        <f t="shared" ca="1" si="17"/>
        <v>-4037.8842975206608</v>
      </c>
      <c r="DJ6" s="26">
        <f t="shared" ca="1" si="17"/>
        <v>31467.206611570244</v>
      </c>
      <c r="DK6" s="26">
        <f t="shared" ca="1" si="17"/>
        <v>45329.752066115696</v>
      </c>
      <c r="DL6" s="26" t="str">
        <f t="shared" ca="1" si="17"/>
        <v/>
      </c>
      <c r="DM6" s="26" t="str">
        <f t="shared" ca="1" si="17"/>
        <v/>
      </c>
      <c r="DN6" s="26" t="str">
        <f t="shared" ca="1" si="17"/>
        <v/>
      </c>
      <c r="DR6" s="19">
        <v>1373</v>
      </c>
      <c r="DS6" s="19">
        <f t="shared" si="18"/>
        <v>202.41666666666674</v>
      </c>
      <c r="DT6" s="19">
        <f t="shared" si="19"/>
        <v>40972.506944444474</v>
      </c>
      <c r="DY6" s="26"/>
      <c r="DZ6" s="26">
        <f t="shared" ca="1" si="20"/>
        <v>40972.506944444474</v>
      </c>
      <c r="EA6" s="26">
        <f t="shared" ca="1" si="5"/>
        <v>133476.92361111118</v>
      </c>
      <c r="EB6" s="26">
        <f t="shared" ca="1" si="5"/>
        <v>228815.17361111121</v>
      </c>
      <c r="EC6" s="26">
        <f t="shared" ca="1" si="5"/>
        <v>198655.09027777787</v>
      </c>
      <c r="ED6" s="26">
        <f t="shared" ca="1" si="5"/>
        <v>29434.756944444471</v>
      </c>
      <c r="EE6" s="26">
        <f t="shared" ca="1" si="5"/>
        <v>-123389.82638888892</v>
      </c>
      <c r="EF6" s="26">
        <f t="shared" ca="1" si="5"/>
        <v>-127842.99305555559</v>
      </c>
      <c r="EG6" s="26">
        <f t="shared" ca="1" si="5"/>
        <v>2715.7569444444607</v>
      </c>
      <c r="EH6" s="26">
        <f t="shared" ca="1" si="5"/>
        <v>182866.59027777787</v>
      </c>
      <c r="EI6" s="26">
        <f t="shared" ca="1" si="5"/>
        <v>-38577.243055555555</v>
      </c>
      <c r="EJ6" s="26">
        <f t="shared" ca="1" si="5"/>
        <v>-80679.909722222234</v>
      </c>
      <c r="EK6" s="26">
        <f t="shared" ca="1" si="5"/>
        <v>-61855.159722222234</v>
      </c>
      <c r="EL6" s="26">
        <f t="shared" ca="1" si="5"/>
        <v>-70154.243055555562</v>
      </c>
      <c r="EM6" s="26">
        <f t="shared" ca="1" si="5"/>
        <v>-13477.576388888878</v>
      </c>
      <c r="EN6" s="26">
        <f t="shared" ca="1" si="5"/>
        <v>48461.923611111146</v>
      </c>
      <c r="EO6" s="26">
        <f t="shared" ca="1" si="5"/>
        <v>26196.090277777803</v>
      </c>
      <c r="EP6" s="26">
        <f t="shared" ca="1" si="5"/>
        <v>-78453.326388888905</v>
      </c>
      <c r="EQ6" s="26">
        <f t="shared" ca="1" si="5"/>
        <v>-168731.15972222228</v>
      </c>
      <c r="ER6" s="26">
        <f t="shared" ca="1" si="5"/>
        <v>-174601.24305555559</v>
      </c>
      <c r="ES6" s="26">
        <f t="shared" ca="1" si="5"/>
        <v>-96265.993055555577</v>
      </c>
      <c r="ET6" s="26">
        <f t="shared" ca="1" si="5"/>
        <v>11824.506944444463</v>
      </c>
      <c r="EU6" s="26" t="str">
        <f t="shared" ca="1" si="5"/>
        <v/>
      </c>
      <c r="EV6" s="26" t="str">
        <f t="shared" ca="1" si="5"/>
        <v/>
      </c>
      <c r="EW6" s="38" t="str">
        <f t="shared" ca="1" si="5"/>
        <v/>
      </c>
      <c r="EX6"/>
      <c r="EY6"/>
    </row>
    <row r="7" spans="1:155" x14ac:dyDescent="0.35">
      <c r="A7" s="19" t="s">
        <v>42</v>
      </c>
      <c r="B7" s="19">
        <v>2301</v>
      </c>
      <c r="C7" s="19">
        <f t="shared" si="0"/>
        <v>471</v>
      </c>
      <c r="D7" s="19">
        <f t="shared" si="21"/>
        <v>14</v>
      </c>
      <c r="E7" s="19"/>
      <c r="F7" s="19"/>
      <c r="I7" s="19">
        <v>471</v>
      </c>
      <c r="J7" s="19">
        <f t="shared" si="6"/>
        <v>479.91304347826087</v>
      </c>
      <c r="K7" s="19">
        <f t="shared" si="7"/>
        <v>230316.52930056711</v>
      </c>
      <c r="P7" s="26"/>
      <c r="Q7" s="26">
        <f t="shared" ca="1" si="8"/>
        <v>230316.52930056711</v>
      </c>
      <c r="R7" s="26">
        <f t="shared" ca="1" si="9"/>
        <v>-67229.557655954632</v>
      </c>
      <c r="S7" s="26">
        <f t="shared" ca="1" si="9"/>
        <v>-396929.81852551986</v>
      </c>
      <c r="T7" s="26">
        <f t="shared" ca="1" si="9"/>
        <v>-358056.86200378073</v>
      </c>
      <c r="U7" s="26">
        <f t="shared" ca="1" si="9"/>
        <v>-6280.6011342155016</v>
      </c>
      <c r="V7" s="26">
        <f t="shared" ca="1" si="9"/>
        <v>313821.39886578452</v>
      </c>
      <c r="W7" s="26">
        <f t="shared" ca="1" si="9"/>
        <v>431400.09451795841</v>
      </c>
      <c r="X7" s="26">
        <f t="shared" ca="1" si="9"/>
        <v>-520747.38374291122</v>
      </c>
      <c r="Y7" s="26">
        <f t="shared" ca="1" si="9"/>
        <v>-95544.427221172024</v>
      </c>
      <c r="Z7" s="26">
        <f t="shared" ca="1" si="10"/>
        <v>48909.398865784504</v>
      </c>
      <c r="AA7" s="26">
        <f t="shared" ca="1" si="9"/>
        <v>-15398.948960302459</v>
      </c>
      <c r="AB7" s="26">
        <f t="shared" ca="1" si="9"/>
        <v>138653.13799621927</v>
      </c>
      <c r="AC7" s="26">
        <f t="shared" ca="1" si="9"/>
        <v>151130.87712665406</v>
      </c>
      <c r="AD7" s="26">
        <f t="shared" ca="1" si="9"/>
        <v>-48512.948960302456</v>
      </c>
      <c r="AE7" s="26">
        <f t="shared" ca="1" si="9"/>
        <v>-243837.55765595462</v>
      </c>
      <c r="AF7" s="26">
        <f t="shared" ca="1" si="9"/>
        <v>-209763.7315689981</v>
      </c>
      <c r="AG7" s="26">
        <f t="shared" ca="1" si="9"/>
        <v>-9639.9924385633276</v>
      </c>
      <c r="AH7" s="26">
        <f t="shared" ca="1" si="10"/>
        <v>190003.83364839319</v>
      </c>
      <c r="AI7" s="26">
        <f t="shared" ca="1" si="1"/>
        <v>260551.05103969754</v>
      </c>
      <c r="AJ7" s="26" t="str">
        <f t="shared" ca="1" si="1"/>
        <v/>
      </c>
      <c r="AK7" s="26" t="str">
        <f t="shared" ca="1" si="1"/>
        <v/>
      </c>
      <c r="AL7" s="26" t="str">
        <f t="shared" ca="1" si="1"/>
        <v/>
      </c>
      <c r="AM7" s="26" t="str">
        <f t="shared" ca="1" si="1"/>
        <v/>
      </c>
      <c r="AQ7" s="19">
        <v>-620</v>
      </c>
      <c r="AR7" s="19">
        <f t="shared" si="11"/>
        <v>-650.9545454545455</v>
      </c>
      <c r="AS7" s="19">
        <f t="shared" si="12"/>
        <v>423741.82024793397</v>
      </c>
      <c r="AX7" s="26"/>
      <c r="AY7" s="26">
        <f t="shared" ca="1" si="13"/>
        <v>423741.82024793397</v>
      </c>
      <c r="AZ7" s="26">
        <f t="shared" ca="1" si="2"/>
        <v>467355.7747933885</v>
      </c>
      <c r="BA7" s="26">
        <f t="shared" ca="1" si="2"/>
        <v>-32577.316115702481</v>
      </c>
      <c r="BB7" s="26">
        <f t="shared" ca="1" si="2"/>
        <v>-456999.67975206609</v>
      </c>
      <c r="BC7" s="26">
        <f t="shared" ca="1" si="2"/>
        <v>-414036.67975206609</v>
      </c>
      <c r="BD7" s="26">
        <f t="shared" ca="1" si="2"/>
        <v>-139333.86157024794</v>
      </c>
      <c r="BE7" s="26">
        <f t="shared" ca="1" si="2"/>
        <v>1311643.820247934</v>
      </c>
      <c r="BF7" s="26">
        <f t="shared" ca="1" si="2"/>
        <v>-556595.72520661156</v>
      </c>
      <c r="BG7" s="26">
        <f t="shared" ca="1" si="2"/>
        <v>-175787.3161157025</v>
      </c>
      <c r="BH7" s="26">
        <f t="shared" ca="1" si="2"/>
        <v>107377.91115702479</v>
      </c>
      <c r="BI7" s="26">
        <f t="shared" ca="1" si="2"/>
        <v>-188806.40702479341</v>
      </c>
      <c r="BJ7" s="26">
        <f t="shared" ca="1" si="2"/>
        <v>3225.1838842975199</v>
      </c>
      <c r="BK7" s="26">
        <f t="shared" ca="1" si="2"/>
        <v>290947.09297520661</v>
      </c>
      <c r="BL7" s="26">
        <f t="shared" ca="1" si="2"/>
        <v>285088.50206611573</v>
      </c>
      <c r="BM7" s="26">
        <f t="shared" ca="1" si="2"/>
        <v>-26067.770661157028</v>
      </c>
      <c r="BN7" s="26">
        <f t="shared" ca="1" si="2"/>
        <v>-251298.04338842977</v>
      </c>
      <c r="BO7" s="26">
        <f t="shared" ca="1" si="2"/>
        <v>-250647.08884297524</v>
      </c>
      <c r="BP7" s="26">
        <f t="shared" ca="1" si="2"/>
        <v>-75540.316115702488</v>
      </c>
      <c r="BQ7" s="26" t="str">
        <f t="shared" ca="1" si="2"/>
        <v/>
      </c>
      <c r="BR7" s="26" t="str">
        <f t="shared" ca="1" si="2"/>
        <v/>
      </c>
      <c r="BS7" s="26" t="str">
        <f t="shared" ca="1" si="2"/>
        <v/>
      </c>
      <c r="BT7" s="26" t="str">
        <f t="shared" ca="1" si="2"/>
        <v/>
      </c>
      <c r="BU7" s="26"/>
      <c r="BV7"/>
      <c r="BX7" s="19">
        <v>-726</v>
      </c>
      <c r="BY7" s="19">
        <f t="shared" si="14"/>
        <v>-152.66666666666663</v>
      </c>
      <c r="BZ7" s="19">
        <f t="shared" si="22"/>
        <v>23307.111111111099</v>
      </c>
      <c r="CE7" s="26"/>
      <c r="CF7" s="26">
        <f t="shared" ca="1" si="15"/>
        <v>23307.111111111099</v>
      </c>
      <c r="CG7" s="26">
        <f t="shared" ca="1" si="3"/>
        <v>48497.111111111095</v>
      </c>
      <c r="CH7" s="26">
        <f t="shared" ca="1" si="3"/>
        <v>42543.111111111095</v>
      </c>
      <c r="CI7" s="26">
        <f t="shared" ca="1" si="3"/>
        <v>-6157.5555555555602</v>
      </c>
      <c r="CJ7" s="26">
        <f t="shared" ca="1" si="3"/>
        <v>-53331.555555555547</v>
      </c>
      <c r="CK7" s="26">
        <f t="shared" ca="1" si="3"/>
        <v>-52262.888888888883</v>
      </c>
      <c r="CL7" s="26">
        <f t="shared" ca="1" si="3"/>
        <v>-12874.888888888892</v>
      </c>
      <c r="CM7" s="26">
        <f t="shared" ca="1" si="3"/>
        <v>41474.444444444431</v>
      </c>
      <c r="CN7" s="26" t="str">
        <f t="shared" ca="1" si="3"/>
        <v/>
      </c>
      <c r="CO7" s="26" t="str">
        <f t="shared" ca="1" si="3"/>
        <v/>
      </c>
      <c r="CP7" s="26" t="str">
        <f t="shared" ca="1" si="3"/>
        <v/>
      </c>
      <c r="CQ7" s="26" t="str">
        <f t="shared" ca="1" si="3"/>
        <v/>
      </c>
      <c r="CV7" s="19">
        <v>-165</v>
      </c>
      <c r="CW7" s="19">
        <f>CV7-$DA$2</f>
        <v>-129.45454545454544</v>
      </c>
      <c r="CX7" s="19">
        <f t="shared" si="23"/>
        <v>16758.479338842972</v>
      </c>
      <c r="DC7" s="26"/>
      <c r="DD7" s="26">
        <f t="shared" ca="1" si="17"/>
        <v>16758.479338842972</v>
      </c>
      <c r="DE7" s="26">
        <f t="shared" ca="1" si="17"/>
        <v>-9650.2479338842968</v>
      </c>
      <c r="DF7" s="26">
        <f t="shared" ca="1" si="17"/>
        <v>-45897.520661157025</v>
      </c>
      <c r="DG7" s="26">
        <f t="shared" ca="1" si="17"/>
        <v>-44602.975206611569</v>
      </c>
      <c r="DH7" s="26">
        <f t="shared" ca="1" si="17"/>
        <v>-3695.3388429752063</v>
      </c>
      <c r="DI7" s="26">
        <f t="shared" ca="1" si="17"/>
        <v>28797.752066115696</v>
      </c>
      <c r="DJ7" s="26">
        <f t="shared" ca="1" si="17"/>
        <v>41484.297520661152</v>
      </c>
      <c r="DK7" s="26" t="str">
        <f t="shared" ca="1" si="17"/>
        <v/>
      </c>
      <c r="DL7" s="26" t="str">
        <f t="shared" ca="1" si="17"/>
        <v/>
      </c>
      <c r="DM7" s="26" t="str">
        <f t="shared" ca="1" si="17"/>
        <v/>
      </c>
      <c r="DN7" s="26" t="str">
        <f t="shared" ca="1" si="17"/>
        <v/>
      </c>
      <c r="DR7" s="19">
        <v>1830</v>
      </c>
      <c r="DS7" s="19">
        <f t="shared" si="18"/>
        <v>659.41666666666674</v>
      </c>
      <c r="DT7" s="19">
        <f t="shared" si="19"/>
        <v>434830.34027777787</v>
      </c>
      <c r="DY7" s="26"/>
      <c r="DZ7" s="26">
        <f t="shared" ca="1" si="20"/>
        <v>434830.34027777787</v>
      </c>
      <c r="EA7" s="26">
        <f t="shared" ca="1" si="5"/>
        <v>745415.59027777787</v>
      </c>
      <c r="EB7" s="26">
        <f t="shared" ca="1" si="5"/>
        <v>647162.50694444461</v>
      </c>
      <c r="EC7" s="26">
        <f t="shared" ca="1" si="5"/>
        <v>95890.173611111168</v>
      </c>
      <c r="ED7" s="26">
        <f t="shared" ca="1" si="5"/>
        <v>-401969.40972222219</v>
      </c>
      <c r="EE7" s="26">
        <f t="shared" ca="1" si="5"/>
        <v>-416476.57638888888</v>
      </c>
      <c r="EF7" s="26">
        <f t="shared" ca="1" si="5"/>
        <v>8847.1736111111622</v>
      </c>
      <c r="EG7" s="26">
        <f t="shared" ca="1" si="5"/>
        <v>595728.00694444461</v>
      </c>
      <c r="EH7" s="26">
        <f t="shared" ca="1" si="5"/>
        <v>-125673.82638888885</v>
      </c>
      <c r="EI7" s="26">
        <f t="shared" ca="1" si="5"/>
        <v>-262832.49305555556</v>
      </c>
      <c r="EJ7" s="26">
        <f t="shared" ca="1" si="5"/>
        <v>-201506.74305555553</v>
      </c>
      <c r="EK7" s="26">
        <f t="shared" ca="1" si="5"/>
        <v>-228542.82638888888</v>
      </c>
      <c r="EL7" s="26">
        <f t="shared" ca="1" si="5"/>
        <v>-43906.159722222175</v>
      </c>
      <c r="EM7" s="26">
        <f t="shared" ca="1" si="5"/>
        <v>157875.34027777784</v>
      </c>
      <c r="EN7" s="26">
        <f t="shared" ca="1" si="5"/>
        <v>85339.506944444511</v>
      </c>
      <c r="EO7" s="26">
        <f t="shared" ca="1" si="5"/>
        <v>-255578.90972222219</v>
      </c>
      <c r="EP7" s="26">
        <f t="shared" ca="1" si="5"/>
        <v>-549678.74305555562</v>
      </c>
      <c r="EQ7" s="26">
        <f t="shared" ca="1" si="5"/>
        <v>-568801.82638888888</v>
      </c>
      <c r="ER7" s="26">
        <f t="shared" ca="1" si="5"/>
        <v>-313607.57638888888</v>
      </c>
      <c r="ES7" s="26">
        <f t="shared" ca="1" si="5"/>
        <v>38520.923611111168</v>
      </c>
      <c r="ET7" s="26" t="str">
        <f t="shared" ca="1" si="5"/>
        <v/>
      </c>
      <c r="EU7" s="26" t="str">
        <f t="shared" ca="1" si="5"/>
        <v/>
      </c>
      <c r="EV7" s="26" t="str">
        <f t="shared" ca="1" si="5"/>
        <v/>
      </c>
      <c r="EW7" s="38" t="str">
        <f t="shared" ca="1" si="5"/>
        <v/>
      </c>
      <c r="EX7"/>
      <c r="EY7"/>
    </row>
    <row r="8" spans="1:155" x14ac:dyDescent="0.35">
      <c r="A8" s="19" t="s">
        <v>43</v>
      </c>
      <c r="B8" s="19">
        <v>2152</v>
      </c>
      <c r="C8" s="19">
        <f t="shared" si="0"/>
        <v>-149</v>
      </c>
      <c r="D8" s="19">
        <f t="shared" si="21"/>
        <v>-620</v>
      </c>
      <c r="E8" s="19"/>
      <c r="F8" s="19"/>
      <c r="I8" s="19">
        <v>-149</v>
      </c>
      <c r="J8" s="19">
        <f t="shared" si="6"/>
        <v>-140.08695652173913</v>
      </c>
      <c r="K8" s="19">
        <f t="shared" si="7"/>
        <v>19624.355387523628</v>
      </c>
      <c r="P8" s="26"/>
      <c r="Q8" s="26">
        <f t="shared" ca="1" si="8"/>
        <v>19624.355387523628</v>
      </c>
      <c r="R8" s="26">
        <f t="shared" ca="1" si="9"/>
        <v>115864.09451795841</v>
      </c>
      <c r="S8" s="26">
        <f t="shared" ca="1" si="9"/>
        <v>104517.05103969754</v>
      </c>
      <c r="T8" s="26">
        <f t="shared" ca="1" si="9"/>
        <v>1833.3119092627599</v>
      </c>
      <c r="U8" s="26">
        <f t="shared" ca="1" si="9"/>
        <v>-91604.68809073724</v>
      </c>
      <c r="V8" s="26">
        <f t="shared" ca="1" si="9"/>
        <v>-125925.99243856332</v>
      </c>
      <c r="W8" s="26">
        <f t="shared" ca="1" si="9"/>
        <v>152006.52930056711</v>
      </c>
      <c r="X8" s="26">
        <f t="shared" ca="1" si="9"/>
        <v>27889.485822306237</v>
      </c>
      <c r="Y8" s="26">
        <f t="shared" ca="1" si="9"/>
        <v>-14276.68809073724</v>
      </c>
      <c r="Z8" s="26">
        <f t="shared" ca="1" si="10"/>
        <v>4494.9640831758034</v>
      </c>
      <c r="AA8" s="26">
        <f t="shared" ca="1" si="9"/>
        <v>-40472.948960302456</v>
      </c>
      <c r="AB8" s="26">
        <f t="shared" ca="1" si="9"/>
        <v>-44115.209829867672</v>
      </c>
      <c r="AC8" s="26">
        <f t="shared" ca="1" si="9"/>
        <v>14160.964083175802</v>
      </c>
      <c r="AD8" s="26">
        <f t="shared" ca="1" si="9"/>
        <v>71176.355387523625</v>
      </c>
      <c r="AE8" s="26">
        <f t="shared" ca="1" si="9"/>
        <v>61230.181474480145</v>
      </c>
      <c r="AF8" s="26">
        <f t="shared" ca="1" si="9"/>
        <v>2813.9206049149338</v>
      </c>
      <c r="AG8" s="26">
        <f t="shared" ca="1" si="9"/>
        <v>-55462.253308128544</v>
      </c>
      <c r="AH8" s="26">
        <f t="shared" ca="1" si="10"/>
        <v>-76055.035916824199</v>
      </c>
      <c r="AI8" s="26" t="str">
        <f t="shared" ca="1" si="1"/>
        <v/>
      </c>
      <c r="AJ8" s="26" t="str">
        <f t="shared" ca="1" si="1"/>
        <v/>
      </c>
      <c r="AK8" s="26" t="str">
        <f t="shared" ca="1" si="1"/>
        <v/>
      </c>
      <c r="AL8" s="26" t="str">
        <f t="shared" ca="1" si="1"/>
        <v/>
      </c>
      <c r="AM8" s="26" t="str">
        <f t="shared" ca="1" si="1"/>
        <v/>
      </c>
      <c r="AQ8" s="19">
        <v>-687</v>
      </c>
      <c r="AR8" s="19">
        <f t="shared" si="11"/>
        <v>-717.9545454545455</v>
      </c>
      <c r="AS8" s="19">
        <f t="shared" si="12"/>
        <v>515458.72933884303</v>
      </c>
      <c r="AX8" s="26"/>
      <c r="AY8" s="26">
        <f t="shared" ca="1" si="13"/>
        <v>515458.72933884303</v>
      </c>
      <c r="AZ8" s="26">
        <f t="shared" ca="1" si="2"/>
        <v>-35930.361570247936</v>
      </c>
      <c r="BA8" s="26">
        <f t="shared" ca="1" si="2"/>
        <v>-504036.72520661156</v>
      </c>
      <c r="BB8" s="26">
        <f t="shared" ca="1" si="2"/>
        <v>-456651.72520661156</v>
      </c>
      <c r="BC8" s="26">
        <f t="shared" ca="1" si="2"/>
        <v>-153674.90702479341</v>
      </c>
      <c r="BD8" s="26">
        <f t="shared" ca="1" si="2"/>
        <v>1446645.7747933886</v>
      </c>
      <c r="BE8" s="26">
        <f t="shared" ca="1" si="2"/>
        <v>-613883.77066115697</v>
      </c>
      <c r="BF8" s="26">
        <f t="shared" ca="1" si="2"/>
        <v>-193880.36157024794</v>
      </c>
      <c r="BG8" s="26">
        <f t="shared" ca="1" si="2"/>
        <v>118429.86570247934</v>
      </c>
      <c r="BH8" s="26">
        <f t="shared" ca="1" si="2"/>
        <v>-208239.45247933886</v>
      </c>
      <c r="BI8" s="26">
        <f t="shared" ca="1" si="2"/>
        <v>3557.1384297520653</v>
      </c>
      <c r="BJ8" s="26">
        <f t="shared" ca="1" si="2"/>
        <v>320893.04752066114</v>
      </c>
      <c r="BK8" s="26">
        <f t="shared" ca="1" si="2"/>
        <v>314431.45661157026</v>
      </c>
      <c r="BL8" s="26">
        <f t="shared" ca="1" si="2"/>
        <v>-28750.816115702481</v>
      </c>
      <c r="BM8" s="26">
        <f t="shared" ca="1" si="2"/>
        <v>-277163.08884297521</v>
      </c>
      <c r="BN8" s="26">
        <f t="shared" ca="1" si="2"/>
        <v>-276445.13429752068</v>
      </c>
      <c r="BO8" s="26">
        <f t="shared" ca="1" si="2"/>
        <v>-83315.361570247944</v>
      </c>
      <c r="BP8" s="26" t="str">
        <f t="shared" ca="1" si="2"/>
        <v/>
      </c>
      <c r="BQ8" s="26" t="str">
        <f t="shared" ca="1" si="2"/>
        <v/>
      </c>
      <c r="BR8" s="26" t="str">
        <f t="shared" ca="1" si="2"/>
        <v/>
      </c>
      <c r="BS8" s="26" t="str">
        <f t="shared" ca="1" si="2"/>
        <v/>
      </c>
      <c r="BT8" s="26" t="str">
        <f t="shared" ca="1" si="2"/>
        <v/>
      </c>
      <c r="BU8" s="26"/>
      <c r="BV8"/>
      <c r="BX8" s="19">
        <v>-891</v>
      </c>
      <c r="BY8" s="19">
        <f t="shared" si="14"/>
        <v>-317.66666666666663</v>
      </c>
      <c r="BZ8" s="19">
        <f t="shared" si="22"/>
        <v>100912.11111111108</v>
      </c>
      <c r="CE8" s="26"/>
      <c r="CF8" s="26">
        <f t="shared" ca="1" si="15"/>
        <v>100912.11111111108</v>
      </c>
      <c r="CG8" s="26">
        <f t="shared" ca="1" si="3"/>
        <v>88523.111111111095</v>
      </c>
      <c r="CH8" s="26">
        <f t="shared" ca="1" si="3"/>
        <v>-12812.555555555566</v>
      </c>
      <c r="CI8" s="26">
        <f t="shared" ca="1" si="3"/>
        <v>-110971.55555555555</v>
      </c>
      <c r="CJ8" s="26">
        <f t="shared" ca="1" si="3"/>
        <v>-108747.88888888889</v>
      </c>
      <c r="CK8" s="26">
        <f t="shared" ca="1" si="3"/>
        <v>-26789.888888888898</v>
      </c>
      <c r="CL8" s="26">
        <f t="shared" ca="1" si="3"/>
        <v>86299.444444444423</v>
      </c>
      <c r="CM8" s="26" t="str">
        <f t="shared" ca="1" si="3"/>
        <v/>
      </c>
      <c r="CN8" s="26" t="str">
        <f t="shared" ca="1" si="3"/>
        <v/>
      </c>
      <c r="CO8" s="26" t="str">
        <f t="shared" ca="1" si="3"/>
        <v/>
      </c>
      <c r="CP8" s="26" t="str">
        <f t="shared" ca="1" si="3"/>
        <v/>
      </c>
      <c r="CQ8" s="26" t="str">
        <f t="shared" ca="1" si="3"/>
        <v/>
      </c>
      <c r="CV8" s="19">
        <v>39</v>
      </c>
      <c r="CW8" s="19">
        <f t="shared" si="16"/>
        <v>74.545454545454547</v>
      </c>
      <c r="CX8" s="19">
        <f t="shared" si="23"/>
        <v>5557.0247933884302</v>
      </c>
      <c r="DC8" s="26"/>
      <c r="DD8" s="26">
        <f t="shared" ca="1" si="17"/>
        <v>5557.0247933884302</v>
      </c>
      <c r="DE8" s="26">
        <f t="shared" ca="1" si="17"/>
        <v>26429.752066115703</v>
      </c>
      <c r="DF8" s="26">
        <f t="shared" ca="1" si="17"/>
        <v>25684.297520661159</v>
      </c>
      <c r="DG8" s="26">
        <f t="shared" ca="1" si="17"/>
        <v>2127.9338842975208</v>
      </c>
      <c r="DH8" s="26">
        <f t="shared" ca="1" si="17"/>
        <v>-16582.975206611569</v>
      </c>
      <c r="DI8" s="26">
        <f t="shared" ca="1" si="17"/>
        <v>-23888.429752066117</v>
      </c>
      <c r="DJ8" s="26" t="str">
        <f t="shared" ca="1" si="17"/>
        <v/>
      </c>
      <c r="DK8" s="26" t="str">
        <f t="shared" ca="1" si="17"/>
        <v/>
      </c>
      <c r="DL8" s="26" t="str">
        <f t="shared" ca="1" si="17"/>
        <v/>
      </c>
      <c r="DM8" s="26" t="str">
        <f t="shared" ca="1" si="17"/>
        <v/>
      </c>
      <c r="DN8" s="26" t="str">
        <f t="shared" ca="1" si="17"/>
        <v/>
      </c>
      <c r="DR8" s="19">
        <v>2301</v>
      </c>
      <c r="DS8" s="19">
        <f t="shared" si="18"/>
        <v>1130.4166666666667</v>
      </c>
      <c r="DT8" s="19">
        <f t="shared" si="19"/>
        <v>1277841.840277778</v>
      </c>
      <c r="DY8" s="26"/>
      <c r="DZ8" s="26">
        <f t="shared" ca="1" si="20"/>
        <v>1277841.840277778</v>
      </c>
      <c r="EA8" s="26">
        <f t="shared" ca="1" si="5"/>
        <v>1109409.7569444445</v>
      </c>
      <c r="EB8" s="26">
        <f t="shared" ca="1" si="5"/>
        <v>164381.42361111121</v>
      </c>
      <c r="EC8" s="26">
        <f t="shared" ca="1" si="5"/>
        <v>-689083.15972222213</v>
      </c>
      <c r="ED8" s="26">
        <f t="shared" ca="1" si="5"/>
        <v>-713952.32638888888</v>
      </c>
      <c r="EE8" s="26">
        <f t="shared" ca="1" si="5"/>
        <v>15166.423611111199</v>
      </c>
      <c r="EF8" s="26">
        <f t="shared" ca="1" si="5"/>
        <v>1021237.2569444446</v>
      </c>
      <c r="EG8" s="26">
        <f t="shared" ca="1" si="5"/>
        <v>-215438.57638888882</v>
      </c>
      <c r="EH8" s="26">
        <f t="shared" ca="1" si="5"/>
        <v>-450565.2430555555</v>
      </c>
      <c r="EI8" s="26">
        <f t="shared" ca="1" si="5"/>
        <v>-345436.4930555555</v>
      </c>
      <c r="EJ8" s="26">
        <f t="shared" ca="1" si="5"/>
        <v>-391783.57638888882</v>
      </c>
      <c r="EK8" s="26">
        <f t="shared" ca="1" si="5"/>
        <v>-75266.909722222146</v>
      </c>
      <c r="EL8" s="26">
        <f t="shared" ca="1" si="5"/>
        <v>270640.59027777787</v>
      </c>
      <c r="EM8" s="26">
        <f t="shared" ca="1" si="5"/>
        <v>146294.75694444455</v>
      </c>
      <c r="EN8" s="26">
        <f t="shared" ca="1" si="5"/>
        <v>-438130.65972222219</v>
      </c>
      <c r="EO8" s="26">
        <f t="shared" ca="1" si="5"/>
        <v>-942296.4930555555</v>
      </c>
      <c r="EP8" s="26">
        <f t="shared" ca="1" si="5"/>
        <v>-975078.57638888888</v>
      </c>
      <c r="EQ8" s="26">
        <f t="shared" ca="1" si="5"/>
        <v>-537607.32638888888</v>
      </c>
      <c r="ER8" s="26">
        <f t="shared" ca="1" si="5"/>
        <v>66035.173611111197</v>
      </c>
      <c r="ES8" s="26" t="str">
        <f t="shared" ca="1" si="5"/>
        <v/>
      </c>
      <c r="ET8" s="26" t="str">
        <f t="shared" ca="1" si="5"/>
        <v/>
      </c>
      <c r="EU8" s="26" t="str">
        <f t="shared" ca="1" si="5"/>
        <v/>
      </c>
      <c r="EV8" s="26" t="str">
        <f t="shared" ca="1" si="5"/>
        <v/>
      </c>
      <c r="EW8" s="38" t="str">
        <f t="shared" ca="1" si="5"/>
        <v/>
      </c>
      <c r="EX8"/>
      <c r="EY8"/>
    </row>
    <row r="9" spans="1:155" x14ac:dyDescent="0.35">
      <c r="A9" s="19" t="s">
        <v>44</v>
      </c>
      <c r="B9" s="19">
        <v>1316</v>
      </c>
      <c r="C9" s="19">
        <f t="shared" si="0"/>
        <v>-836</v>
      </c>
      <c r="D9" s="19">
        <f>C9-C8</f>
        <v>-687</v>
      </c>
      <c r="E9" s="19"/>
      <c r="F9" s="19"/>
      <c r="I9" s="19">
        <v>-836</v>
      </c>
      <c r="J9" s="19">
        <f t="shared" si="6"/>
        <v>-827.08695652173913</v>
      </c>
      <c r="K9" s="19">
        <f t="shared" si="7"/>
        <v>684072.83364839316</v>
      </c>
      <c r="P9" s="26"/>
      <c r="Q9" s="26">
        <f t="shared" ca="1" si="8"/>
        <v>684072.83364839316</v>
      </c>
      <c r="R9" s="26">
        <f t="shared" ca="1" si="9"/>
        <v>617078.7901701323</v>
      </c>
      <c r="S9" s="26">
        <f t="shared" ca="1" si="9"/>
        <v>10824.051039697542</v>
      </c>
      <c r="T9" s="26">
        <f t="shared" ca="1" si="9"/>
        <v>-540842.94896030251</v>
      </c>
      <c r="U9" s="26">
        <f t="shared" ca="1" si="9"/>
        <v>-743479.25330812857</v>
      </c>
      <c r="V9" s="26">
        <f t="shared" ca="1" si="9"/>
        <v>897461.26843100192</v>
      </c>
      <c r="W9" s="26">
        <f t="shared" ca="1" si="9"/>
        <v>164662.224952741</v>
      </c>
      <c r="X9" s="26">
        <f t="shared" ca="1" si="9"/>
        <v>-84290.948960302456</v>
      </c>
      <c r="Y9" s="26">
        <f t="shared" ca="1" si="9"/>
        <v>26538.703213610588</v>
      </c>
      <c r="Z9" s="26">
        <f t="shared" ca="1" si="10"/>
        <v>-238956.20982986767</v>
      </c>
      <c r="AA9" s="26">
        <f t="shared" ca="1" si="9"/>
        <v>-260460.47069943289</v>
      </c>
      <c r="AB9" s="26">
        <f t="shared" ca="1" si="9"/>
        <v>83607.703213610584</v>
      </c>
      <c r="AC9" s="26">
        <f t="shared" ca="1" si="9"/>
        <v>420232.09451795841</v>
      </c>
      <c r="AD9" s="26">
        <f t="shared" ca="1" si="9"/>
        <v>361508.92060491495</v>
      </c>
      <c r="AE9" s="26">
        <f t="shared" ca="1" si="9"/>
        <v>16613.659735349716</v>
      </c>
      <c r="AF9" s="26">
        <f t="shared" ca="1" si="9"/>
        <v>-327454.51417769375</v>
      </c>
      <c r="AG9" s="26">
        <f t="shared" ca="1" si="9"/>
        <v>-449036.29678638943</v>
      </c>
      <c r="AH9" s="26" t="str">
        <f t="shared" ca="1" si="10"/>
        <v/>
      </c>
      <c r="AI9" s="26" t="str">
        <f t="shared" ca="1" si="1"/>
        <v/>
      </c>
      <c r="AJ9" s="26" t="str">
        <f t="shared" ca="1" si="1"/>
        <v/>
      </c>
      <c r="AK9" s="26" t="str">
        <f t="shared" ca="1" si="1"/>
        <v/>
      </c>
      <c r="AL9" s="26" t="str">
        <f t="shared" ca="1" si="1"/>
        <v/>
      </c>
      <c r="AM9" s="26" t="str">
        <f t="shared" ca="1" si="1"/>
        <v/>
      </c>
      <c r="AQ9" s="19">
        <v>81</v>
      </c>
      <c r="AR9" s="19">
        <f t="shared" si="11"/>
        <v>50.045454545454547</v>
      </c>
      <c r="AS9" s="19">
        <f t="shared" si="12"/>
        <v>2504.5475206611573</v>
      </c>
      <c r="AX9" s="26"/>
      <c r="AY9" s="26">
        <f t="shared" ca="1" si="13"/>
        <v>2504.5475206611573</v>
      </c>
      <c r="AZ9" s="26">
        <f t="shared" ca="1" si="2"/>
        <v>35134.183884297519</v>
      </c>
      <c r="BA9" s="26">
        <f t="shared" ca="1" si="2"/>
        <v>31831.183884297519</v>
      </c>
      <c r="BB9" s="26">
        <f t="shared" ca="1" si="2"/>
        <v>10712.002066115703</v>
      </c>
      <c r="BC9" s="26">
        <f t="shared" ca="1" si="2"/>
        <v>-100839.31611570249</v>
      </c>
      <c r="BD9" s="26">
        <f t="shared" ca="1" si="2"/>
        <v>42791.138429752064</v>
      </c>
      <c r="BE9" s="26">
        <f t="shared" ca="1" si="2"/>
        <v>13514.547520661157</v>
      </c>
      <c r="BF9" s="26">
        <f t="shared" ca="1" si="2"/>
        <v>-8255.2252066115689</v>
      </c>
      <c r="BG9" s="26">
        <f t="shared" ca="1" si="2"/>
        <v>14515.456611570249</v>
      </c>
      <c r="BH9" s="26">
        <f t="shared" ca="1" si="2"/>
        <v>-247.95247933884292</v>
      </c>
      <c r="BI9" s="26">
        <f t="shared" ca="1" si="2"/>
        <v>-22368.043388429753</v>
      </c>
      <c r="BJ9" s="26">
        <f t="shared" ca="1" si="2"/>
        <v>-21917.634297520661</v>
      </c>
      <c r="BK9" s="26">
        <f t="shared" ca="1" si="2"/>
        <v>2004.0929752066118</v>
      </c>
      <c r="BL9" s="26">
        <f t="shared" ca="1" si="2"/>
        <v>19319.820247933887</v>
      </c>
      <c r="BM9" s="26">
        <f t="shared" ca="1" si="2"/>
        <v>19269.774793388431</v>
      </c>
      <c r="BN9" s="26">
        <f t="shared" ca="1" si="2"/>
        <v>5807.5475206611573</v>
      </c>
      <c r="BO9" s="26" t="str">
        <f t="shared" ca="1" si="2"/>
        <v/>
      </c>
      <c r="BP9" s="26" t="str">
        <f t="shared" ca="1" si="2"/>
        <v/>
      </c>
      <c r="BQ9" s="26" t="str">
        <f t="shared" ca="1" si="2"/>
        <v/>
      </c>
      <c r="BR9" s="26" t="str">
        <f t="shared" ca="1" si="2"/>
        <v/>
      </c>
      <c r="BS9" s="26" t="str">
        <f t="shared" ca="1" si="2"/>
        <v/>
      </c>
      <c r="BT9" s="26" t="str">
        <f t="shared" ca="1" si="2"/>
        <v/>
      </c>
      <c r="BU9" s="26"/>
      <c r="BV9"/>
      <c r="BX9" s="19">
        <v>-852</v>
      </c>
      <c r="BY9" s="19">
        <f t="shared" si="14"/>
        <v>-278.66666666666663</v>
      </c>
      <c r="BZ9" s="19">
        <f t="shared" si="22"/>
        <v>77655.111111111095</v>
      </c>
      <c r="CE9" s="26"/>
      <c r="CF9" s="26">
        <f t="shared" ca="1" si="15"/>
        <v>77655.111111111095</v>
      </c>
      <c r="CG9" s="26">
        <f t="shared" ca="1" si="3"/>
        <v>-11239.555555555564</v>
      </c>
      <c r="CH9" s="26">
        <f t="shared" ca="1" si="3"/>
        <v>-97347.555555555547</v>
      </c>
      <c r="CI9" s="26">
        <f t="shared" ca="1" si="3"/>
        <v>-95396.888888888891</v>
      </c>
      <c r="CJ9" s="26">
        <f t="shared" ca="1" si="3"/>
        <v>-23500.888888888898</v>
      </c>
      <c r="CK9" s="26">
        <f t="shared" ca="1" si="3"/>
        <v>75704.444444444423</v>
      </c>
      <c r="CL9" s="26" t="str">
        <f t="shared" ca="1" si="3"/>
        <v/>
      </c>
      <c r="CM9" s="26" t="str">
        <f t="shared" ca="1" si="3"/>
        <v/>
      </c>
      <c r="CN9" s="26" t="str">
        <f t="shared" ca="1" si="3"/>
        <v/>
      </c>
      <c r="CO9" s="26" t="str">
        <f t="shared" ca="1" si="3"/>
        <v/>
      </c>
      <c r="CP9" s="26" t="str">
        <f t="shared" ca="1" si="3"/>
        <v/>
      </c>
      <c r="CQ9" s="26" t="str">
        <f t="shared" ca="1" si="3"/>
        <v/>
      </c>
      <c r="CV9" s="19">
        <v>319</v>
      </c>
      <c r="CW9" s="19">
        <f t="shared" si="16"/>
        <v>354.54545454545456</v>
      </c>
      <c r="CX9" s="19">
        <f>CW9^2</f>
        <v>125702.47933884298</v>
      </c>
      <c r="DC9" s="26"/>
      <c r="DD9" s="26">
        <f t="shared" ca="1" si="17"/>
        <v>125702.47933884298</v>
      </c>
      <c r="DE9" s="26">
        <f t="shared" ca="1" si="17"/>
        <v>122157.02479338844</v>
      </c>
      <c r="DF9" s="26">
        <f t="shared" ca="1" si="17"/>
        <v>10120.661157024795</v>
      </c>
      <c r="DG9" s="26">
        <f t="shared" ca="1" si="17"/>
        <v>-78870.247933884297</v>
      </c>
      <c r="DH9" s="26">
        <f t="shared" ca="1" si="17"/>
        <v>-113615.70247933884</v>
      </c>
      <c r="DI9" s="26" t="str">
        <f t="shared" ca="1" si="17"/>
        <v/>
      </c>
      <c r="DJ9" s="26" t="str">
        <f t="shared" ca="1" si="17"/>
        <v/>
      </c>
      <c r="DK9" s="26" t="str">
        <f t="shared" ca="1" si="17"/>
        <v/>
      </c>
      <c r="DL9" s="26" t="str">
        <f t="shared" ca="1" si="17"/>
        <v/>
      </c>
      <c r="DM9" s="26" t="str">
        <f t="shared" ca="1" si="17"/>
        <v/>
      </c>
      <c r="DN9" s="26" t="str">
        <f t="shared" ca="1" si="17"/>
        <v/>
      </c>
      <c r="DR9" s="19">
        <v>2152</v>
      </c>
      <c r="DS9" s="19">
        <f t="shared" si="18"/>
        <v>981.41666666666674</v>
      </c>
      <c r="DT9" s="19">
        <f t="shared" si="19"/>
        <v>963178.67361111124</v>
      </c>
      <c r="DY9" s="26"/>
      <c r="DZ9" s="26">
        <f t="shared" ca="1" si="20"/>
        <v>963178.67361111124</v>
      </c>
      <c r="EA9" s="26">
        <f t="shared" ca="1" si="5"/>
        <v>142714.34027777787</v>
      </c>
      <c r="EB9" s="26">
        <f t="shared" ca="1" si="5"/>
        <v>-598255.2430555555</v>
      </c>
      <c r="EC9" s="26">
        <f t="shared" ca="1" si="5"/>
        <v>-619846.40972222225</v>
      </c>
      <c r="ED9" s="26">
        <f t="shared" ca="1" si="5"/>
        <v>13167.340277777854</v>
      </c>
      <c r="EE9" s="26">
        <f t="shared" ca="1" si="5"/>
        <v>886628.17361111124</v>
      </c>
      <c r="EF9" s="26">
        <f t="shared" ca="1" si="5"/>
        <v>-187041.65972222216</v>
      </c>
      <c r="EG9" s="26">
        <f t="shared" ca="1" si="5"/>
        <v>-391176.32638888882</v>
      </c>
      <c r="EH9" s="26">
        <f t="shared" ca="1" si="5"/>
        <v>-299904.57638888882</v>
      </c>
      <c r="EI9" s="26">
        <f t="shared" ca="1" si="5"/>
        <v>-340142.65972222219</v>
      </c>
      <c r="EJ9" s="26">
        <f t="shared" ca="1" si="5"/>
        <v>-65345.993055555489</v>
      </c>
      <c r="EK9" s="26">
        <f t="shared" ca="1" si="5"/>
        <v>234967.50694444453</v>
      </c>
      <c r="EL9" s="26">
        <f t="shared" ca="1" si="5"/>
        <v>127011.6736111112</v>
      </c>
      <c r="EM9" s="26">
        <f t="shared" ca="1" si="5"/>
        <v>-380380.7430555555</v>
      </c>
      <c r="EN9" s="26">
        <f t="shared" ca="1" si="5"/>
        <v>-818092.57638888888</v>
      </c>
      <c r="EO9" s="26">
        <f t="shared" ca="1" si="5"/>
        <v>-846553.65972222225</v>
      </c>
      <c r="EP9" s="26">
        <f t="shared" ca="1" si="5"/>
        <v>-466745.40972222219</v>
      </c>
      <c r="EQ9" s="26">
        <f t="shared" ca="1" si="5"/>
        <v>57331.090277777854</v>
      </c>
      <c r="ER9" s="26" t="str">
        <f t="shared" ca="1" si="5"/>
        <v/>
      </c>
      <c r="ES9" s="26" t="str">
        <f t="shared" ca="1" si="5"/>
        <v/>
      </c>
      <c r="ET9" s="26" t="str">
        <f t="shared" ca="1" si="5"/>
        <v/>
      </c>
      <c r="EU9" s="26" t="str">
        <f t="shared" ca="1" si="5"/>
        <v/>
      </c>
      <c r="EV9" s="26" t="str">
        <f t="shared" ca="1" si="5"/>
        <v/>
      </c>
      <c r="EW9" s="38" t="str">
        <f t="shared" ca="1" si="5"/>
        <v/>
      </c>
      <c r="EX9"/>
      <c r="EY9"/>
    </row>
    <row r="10" spans="1:155" x14ac:dyDescent="0.35">
      <c r="A10" s="19" t="s">
        <v>45</v>
      </c>
      <c r="B10" s="19">
        <v>561</v>
      </c>
      <c r="C10" s="19">
        <f t="shared" ref="C10:C25" si="24">B10-B9</f>
        <v>-755</v>
      </c>
      <c r="D10" s="19">
        <f t="shared" si="21"/>
        <v>81</v>
      </c>
      <c r="E10" s="19"/>
      <c r="F10" s="19"/>
      <c r="I10" s="19">
        <v>-755</v>
      </c>
      <c r="J10" s="19">
        <f t="shared" si="6"/>
        <v>-746.08695652173913</v>
      </c>
      <c r="K10" s="19">
        <f t="shared" si="7"/>
        <v>556645.74669187143</v>
      </c>
      <c r="P10" s="26"/>
      <c r="Q10" s="26">
        <f t="shared" ca="1" si="8"/>
        <v>556645.74669187143</v>
      </c>
      <c r="R10" s="26">
        <f t="shared" ca="1" si="9"/>
        <v>9764.0075614366724</v>
      </c>
      <c r="S10" s="26">
        <f t="shared" ca="1" si="9"/>
        <v>-487875.99243856332</v>
      </c>
      <c r="T10" s="26">
        <f t="shared" ca="1" si="9"/>
        <v>-670667.29678638943</v>
      </c>
      <c r="U10" s="26">
        <f t="shared" ca="1" si="9"/>
        <v>809569.22495274106</v>
      </c>
      <c r="V10" s="26">
        <f t="shared" ca="1" si="9"/>
        <v>148536.18147448014</v>
      </c>
      <c r="W10" s="26">
        <f t="shared" ca="1" si="9"/>
        <v>-76035.992438563335</v>
      </c>
      <c r="X10" s="26">
        <f t="shared" ca="1" si="9"/>
        <v>23939.659735349716</v>
      </c>
      <c r="Y10" s="26">
        <f t="shared" ca="1" si="9"/>
        <v>-215554.25330812854</v>
      </c>
      <c r="Z10" s="26">
        <f t="shared" ca="1" si="10"/>
        <v>-234952.51417769375</v>
      </c>
      <c r="AA10" s="26">
        <f t="shared" ca="1" si="9"/>
        <v>75419.659735349705</v>
      </c>
      <c r="AB10" s="26">
        <f t="shared" ca="1" si="9"/>
        <v>379077.05103969754</v>
      </c>
      <c r="AC10" s="26">
        <f t="shared" ca="1" si="9"/>
        <v>326104.87712665409</v>
      </c>
      <c r="AD10" s="26">
        <f t="shared" ca="1" si="9"/>
        <v>14986.616257088848</v>
      </c>
      <c r="AE10" s="26">
        <f t="shared" ca="1" si="9"/>
        <v>-295385.55765595462</v>
      </c>
      <c r="AF10" s="26">
        <f t="shared" ca="1" si="9"/>
        <v>-405060.34026465029</v>
      </c>
      <c r="AG10" s="26" t="str">
        <f t="shared" ca="1" si="9"/>
        <v/>
      </c>
      <c r="AH10" s="26" t="str">
        <f t="shared" ca="1" si="10"/>
        <v/>
      </c>
      <c r="AI10" s="26" t="str">
        <f t="shared" ca="1" si="1"/>
        <v/>
      </c>
      <c r="AJ10" s="26" t="str">
        <f t="shared" ca="1" si="1"/>
        <v/>
      </c>
      <c r="AK10" s="26" t="str">
        <f t="shared" ca="1" si="1"/>
        <v/>
      </c>
      <c r="AL10" s="26" t="str">
        <f t="shared" ca="1" si="1"/>
        <v/>
      </c>
      <c r="AM10" s="26" t="str">
        <f t="shared" ca="1" si="1"/>
        <v/>
      </c>
      <c r="AQ10" s="19">
        <v>733</v>
      </c>
      <c r="AR10" s="19">
        <f t="shared" si="11"/>
        <v>702.0454545454545</v>
      </c>
      <c r="AS10" s="19">
        <f t="shared" si="12"/>
        <v>492867.82024793385</v>
      </c>
      <c r="AX10" s="26"/>
      <c r="AY10" s="26">
        <f t="shared" ca="1" si="13"/>
        <v>492867.82024793385</v>
      </c>
      <c r="AZ10" s="26">
        <f t="shared" ca="1" si="2"/>
        <v>446532.82024793385</v>
      </c>
      <c r="BA10" s="26">
        <f t="shared" ca="1" si="2"/>
        <v>150269.63842975206</v>
      </c>
      <c r="BB10" s="26">
        <f t="shared" ca="1" si="2"/>
        <v>-1414589.679752066</v>
      </c>
      <c r="BC10" s="26">
        <f t="shared" ca="1" si="2"/>
        <v>600280.77479338832</v>
      </c>
      <c r="BD10" s="26">
        <f t="shared" ca="1" si="2"/>
        <v>189584.18388429753</v>
      </c>
      <c r="BE10" s="26">
        <f t="shared" ca="1" si="2"/>
        <v>-115805.58884297519</v>
      </c>
      <c r="BF10" s="26">
        <f t="shared" ca="1" si="2"/>
        <v>203625.09297520661</v>
      </c>
      <c r="BG10" s="26">
        <f t="shared" ca="1" si="2"/>
        <v>-3478.3161157024783</v>
      </c>
      <c r="BH10" s="26">
        <f t="shared" ca="1" si="2"/>
        <v>-313782.40702479339</v>
      </c>
      <c r="BI10" s="26">
        <f t="shared" ca="1" si="2"/>
        <v>-307463.99793388427</v>
      </c>
      <c r="BJ10" s="26">
        <f t="shared" ca="1" si="2"/>
        <v>28113.729338842975</v>
      </c>
      <c r="BK10" s="26">
        <f t="shared" ca="1" si="2"/>
        <v>271021.45661157026</v>
      </c>
      <c r="BL10" s="26">
        <f t="shared" ca="1" si="2"/>
        <v>270319.41115702479</v>
      </c>
      <c r="BM10" s="26">
        <f t="shared" ca="1" si="2"/>
        <v>81469.183884297512</v>
      </c>
      <c r="BN10" s="26" t="str">
        <f t="shared" ca="1" si="2"/>
        <v/>
      </c>
      <c r="BO10" s="26" t="str">
        <f t="shared" ca="1" si="2"/>
        <v/>
      </c>
      <c r="BP10" s="26" t="str">
        <f t="shared" ca="1" si="2"/>
        <v/>
      </c>
      <c r="BQ10" s="26" t="str">
        <f t="shared" ca="1" si="2"/>
        <v/>
      </c>
      <c r="BR10" s="26" t="str">
        <f t="shared" ca="1" si="2"/>
        <v/>
      </c>
      <c r="BS10" s="26" t="str">
        <f t="shared" ca="1" si="2"/>
        <v/>
      </c>
      <c r="BT10" s="26" t="str">
        <f t="shared" ca="1" si="2"/>
        <v/>
      </c>
      <c r="BU10" s="26"/>
      <c r="BV10"/>
      <c r="BX10" s="19">
        <v>-533</v>
      </c>
      <c r="BY10" s="19">
        <f t="shared" si="14"/>
        <v>40.333333333333371</v>
      </c>
      <c r="BZ10" s="19">
        <f t="shared" si="22"/>
        <v>1626.7777777777808</v>
      </c>
      <c r="CE10" s="26"/>
      <c r="CF10" s="26">
        <f t="shared" ca="1" si="15"/>
        <v>1626.7777777777808</v>
      </c>
      <c r="CG10" s="26">
        <f t="shared" ca="1" si="3"/>
        <v>14089.777777777792</v>
      </c>
      <c r="CH10" s="26">
        <f t="shared" ca="1" si="3"/>
        <v>13807.44444444446</v>
      </c>
      <c r="CI10" s="26">
        <f t="shared" ca="1" si="3"/>
        <v>3401.4444444444493</v>
      </c>
      <c r="CJ10" s="26">
        <f t="shared" ca="1" si="3"/>
        <v>-10957.222222222232</v>
      </c>
      <c r="CK10" s="26" t="str">
        <f t="shared" ca="1" si="3"/>
        <v/>
      </c>
      <c r="CL10" s="26" t="str">
        <f t="shared" ca="1" si="3"/>
        <v/>
      </c>
      <c r="CM10" s="26" t="str">
        <f t="shared" ca="1" si="3"/>
        <v/>
      </c>
      <c r="CN10" s="26" t="str">
        <f t="shared" ca="1" si="3"/>
        <v/>
      </c>
      <c r="CO10" s="26" t="str">
        <f t="shared" ca="1" si="3"/>
        <v/>
      </c>
      <c r="CP10" s="26" t="str">
        <f t="shared" ca="1" si="3"/>
        <v/>
      </c>
      <c r="CQ10" s="26" t="str">
        <f t="shared" ca="1" si="3"/>
        <v/>
      </c>
      <c r="CV10" s="19">
        <v>309</v>
      </c>
      <c r="CW10" s="19">
        <f t="shared" si="16"/>
        <v>344.54545454545456</v>
      </c>
      <c r="CX10" s="19">
        <f t="shared" si="23"/>
        <v>118711.57024793389</v>
      </c>
      <c r="DC10" s="26"/>
      <c r="DD10" s="26">
        <f t="shared" ca="1" si="17"/>
        <v>118711.57024793389</v>
      </c>
      <c r="DE10" s="26">
        <f t="shared" ca="1" si="17"/>
        <v>9835.2066115702492</v>
      </c>
      <c r="DF10" s="26">
        <f t="shared" ca="1" si="17"/>
        <v>-76645.702479338841</v>
      </c>
      <c r="DG10" s="26">
        <f t="shared" ca="1" si="17"/>
        <v>-110411.15702479339</v>
      </c>
      <c r="DH10" s="26" t="str">
        <f t="shared" ca="1" si="17"/>
        <v/>
      </c>
      <c r="DI10" s="26" t="str">
        <f t="shared" ca="1" si="17"/>
        <v/>
      </c>
      <c r="DJ10" s="26" t="str">
        <f t="shared" ca="1" si="17"/>
        <v/>
      </c>
      <c r="DK10" s="26" t="str">
        <f t="shared" ca="1" si="17"/>
        <v/>
      </c>
      <c r="DL10" s="26" t="str">
        <f t="shared" ca="1" si="17"/>
        <v/>
      </c>
      <c r="DM10" s="26" t="str">
        <f t="shared" ca="1" si="17"/>
        <v/>
      </c>
      <c r="DN10" s="26" t="str">
        <f t="shared" ca="1" si="17"/>
        <v/>
      </c>
      <c r="DR10" s="19">
        <v>1316</v>
      </c>
      <c r="DS10" s="19">
        <f t="shared" si="18"/>
        <v>145.41666666666674</v>
      </c>
      <c r="DT10" s="19">
        <f t="shared" si="19"/>
        <v>21146.006944444467</v>
      </c>
      <c r="DY10" s="26"/>
      <c r="DZ10" s="26">
        <f t="shared" ca="1" si="20"/>
        <v>21146.006944444467</v>
      </c>
      <c r="EA10" s="26">
        <f t="shared" ca="1" si="5"/>
        <v>-88643.57638888892</v>
      </c>
      <c r="EB10" s="26">
        <f t="shared" ca="1" si="5"/>
        <v>-91842.743055555591</v>
      </c>
      <c r="EC10" s="26">
        <f t="shared" ca="1" si="5"/>
        <v>1951.0069444444564</v>
      </c>
      <c r="ED10" s="26">
        <f t="shared" ca="1" si="5"/>
        <v>131371.84027777787</v>
      </c>
      <c r="EE10" s="26">
        <f t="shared" ca="1" si="5"/>
        <v>-27713.993055555558</v>
      </c>
      <c r="EF10" s="26">
        <f t="shared" ca="1" si="5"/>
        <v>-57960.659722222241</v>
      </c>
      <c r="EG10" s="26">
        <f t="shared" ca="1" si="5"/>
        <v>-44436.909722222234</v>
      </c>
      <c r="EH10" s="26">
        <f t="shared" ca="1" si="5"/>
        <v>-50398.993055555569</v>
      </c>
      <c r="EI10" s="26">
        <f t="shared" ca="1" si="5"/>
        <v>-9682.3263888888832</v>
      </c>
      <c r="EJ10" s="26">
        <f t="shared" ca="1" si="5"/>
        <v>34815.173611111139</v>
      </c>
      <c r="EK10" s="26">
        <f t="shared" ca="1" si="5"/>
        <v>18819.340277777799</v>
      </c>
      <c r="EL10" s="26">
        <f t="shared" ca="1" si="5"/>
        <v>-56361.076388888905</v>
      </c>
      <c r="EM10" s="26">
        <f t="shared" ca="1" si="5"/>
        <v>-121216.90972222228</v>
      </c>
      <c r="EN10" s="26">
        <f t="shared" ca="1" si="5"/>
        <v>-125433.99305555561</v>
      </c>
      <c r="EO10" s="26">
        <f t="shared" ca="1" si="5"/>
        <v>-69157.743055555577</v>
      </c>
      <c r="EP10" s="26">
        <f t="shared" ca="1" si="5"/>
        <v>8494.7569444444598</v>
      </c>
      <c r="EQ10" s="26" t="str">
        <f t="shared" ca="1" si="5"/>
        <v/>
      </c>
      <c r="ER10" s="26" t="str">
        <f t="shared" ca="1" si="5"/>
        <v/>
      </c>
      <c r="ES10" s="26" t="str">
        <f t="shared" ca="1" si="5"/>
        <v/>
      </c>
      <c r="ET10" s="26" t="str">
        <f t="shared" ca="1" si="5"/>
        <v/>
      </c>
      <c r="EU10" s="26" t="str">
        <f t="shared" ca="1" si="5"/>
        <v/>
      </c>
      <c r="EV10" s="26" t="str">
        <f t="shared" ca="1" si="5"/>
        <v/>
      </c>
      <c r="EW10" s="38" t="str">
        <f t="shared" ca="1" si="5"/>
        <v/>
      </c>
      <c r="EX10"/>
      <c r="EY10"/>
    </row>
    <row r="11" spans="1:155" x14ac:dyDescent="0.35">
      <c r="A11" s="19" t="s">
        <v>46</v>
      </c>
      <c r="B11" s="19">
        <v>539</v>
      </c>
      <c r="C11" s="19">
        <f t="shared" si="24"/>
        <v>-22</v>
      </c>
      <c r="D11" s="19">
        <f>C11-C10</f>
        <v>733</v>
      </c>
      <c r="E11" s="19"/>
      <c r="F11" s="19"/>
      <c r="I11" s="19">
        <v>-22</v>
      </c>
      <c r="J11" s="19">
        <f t="shared" si="6"/>
        <v>-13.086956521739131</v>
      </c>
      <c r="K11" s="19">
        <f t="shared" si="7"/>
        <v>171.26843100189038</v>
      </c>
      <c r="P11" s="26"/>
      <c r="Q11" s="26">
        <f t="shared" ca="1" si="8"/>
        <v>171.26843100189038</v>
      </c>
      <c r="R11" s="26">
        <f t="shared" ca="1" si="9"/>
        <v>-8557.7315689981097</v>
      </c>
      <c r="S11" s="26">
        <f t="shared" ca="1" si="9"/>
        <v>-11764.035916824198</v>
      </c>
      <c r="T11" s="26">
        <f t="shared" ca="1" si="9"/>
        <v>14200.48582230624</v>
      </c>
      <c r="U11" s="26">
        <f t="shared" ca="1" si="9"/>
        <v>2605.4423440453688</v>
      </c>
      <c r="V11" s="26">
        <f t="shared" ca="1" si="9"/>
        <v>-1333.7315689981097</v>
      </c>
      <c r="W11" s="26">
        <f t="shared" ca="1" si="9"/>
        <v>419.9206049149339</v>
      </c>
      <c r="X11" s="26">
        <f t="shared" ca="1" si="9"/>
        <v>-3780.9924385633271</v>
      </c>
      <c r="Y11" s="26">
        <f t="shared" ca="1" si="9"/>
        <v>-4121.2533081285446</v>
      </c>
      <c r="Z11" s="26">
        <f t="shared" ca="1" si="10"/>
        <v>1322.9206049149338</v>
      </c>
      <c r="AA11" s="26">
        <f t="shared" ca="1" si="9"/>
        <v>6649.3119092627603</v>
      </c>
      <c r="AB11" s="26">
        <f t="shared" ca="1" si="9"/>
        <v>5720.1379962192814</v>
      </c>
      <c r="AC11" s="26">
        <f t="shared" ca="1" si="9"/>
        <v>262.87712665406428</v>
      </c>
      <c r="AD11" s="26">
        <f t="shared" ca="1" si="9"/>
        <v>-5181.2967863894146</v>
      </c>
      <c r="AE11" s="26">
        <f t="shared" ca="1" si="9"/>
        <v>-7105.0793950850666</v>
      </c>
      <c r="AF11" s="26" t="str">
        <f t="shared" ca="1" si="9"/>
        <v/>
      </c>
      <c r="AG11" s="26" t="str">
        <f t="shared" ca="1" si="9"/>
        <v/>
      </c>
      <c r="AH11" s="26" t="str">
        <f t="shared" ca="1" si="10"/>
        <v/>
      </c>
      <c r="AI11" s="26" t="str">
        <f t="shared" ca="1" si="1"/>
        <v/>
      </c>
      <c r="AJ11" s="26" t="str">
        <f t="shared" ca="1" si="1"/>
        <v/>
      </c>
      <c r="AK11" s="26" t="str">
        <f t="shared" ca="1" si="1"/>
        <v/>
      </c>
      <c r="AL11" s="26" t="str">
        <f t="shared" ca="1" si="1"/>
        <v/>
      </c>
      <c r="AM11" s="26" t="str">
        <f t="shared" ca="1" si="1"/>
        <v/>
      </c>
      <c r="AQ11" s="19">
        <v>667</v>
      </c>
      <c r="AR11" s="19">
        <f t="shared" si="11"/>
        <v>636.0454545454545</v>
      </c>
      <c r="AS11" s="19">
        <f t="shared" si="12"/>
        <v>404553.82024793385</v>
      </c>
      <c r="AX11" s="26"/>
      <c r="AY11" s="26">
        <f t="shared" ca="1" si="13"/>
        <v>404553.82024793385</v>
      </c>
      <c r="AZ11" s="26">
        <f t="shared" ca="1" si="2"/>
        <v>136142.63842975206</v>
      </c>
      <c r="BA11" s="26">
        <f t="shared" ca="1" si="2"/>
        <v>-1281602.679752066</v>
      </c>
      <c r="BB11" s="26">
        <f t="shared" ca="1" si="2"/>
        <v>543847.77479338832</v>
      </c>
      <c r="BC11" s="26">
        <f t="shared" ca="1" si="2"/>
        <v>171761.18388429753</v>
      </c>
      <c r="BD11" s="26">
        <f t="shared" ca="1" si="2"/>
        <v>-104918.58884297519</v>
      </c>
      <c r="BE11" s="26">
        <f t="shared" ca="1" si="2"/>
        <v>184482.09297520661</v>
      </c>
      <c r="BF11" s="26">
        <f t="shared" ca="1" si="2"/>
        <v>-3151.3161157024783</v>
      </c>
      <c r="BG11" s="26">
        <f t="shared" ca="1" si="2"/>
        <v>-284283.40702479339</v>
      </c>
      <c r="BH11" s="26">
        <f t="shared" ca="1" si="2"/>
        <v>-278558.99793388427</v>
      </c>
      <c r="BI11" s="26">
        <f t="shared" ca="1" si="2"/>
        <v>25470.729338842975</v>
      </c>
      <c r="BJ11" s="26">
        <f t="shared" ca="1" si="2"/>
        <v>245542.45661157023</v>
      </c>
      <c r="BK11" s="26">
        <f t="shared" ca="1" si="2"/>
        <v>244906.41115702479</v>
      </c>
      <c r="BL11" s="26">
        <f t="shared" ca="1" si="2"/>
        <v>73810.183884297512</v>
      </c>
      <c r="BM11" s="26" t="str">
        <f t="shared" ca="1" si="2"/>
        <v/>
      </c>
      <c r="BN11" s="26" t="str">
        <f t="shared" ca="1" si="2"/>
        <v/>
      </c>
      <c r="BO11" s="26" t="str">
        <f t="shared" ca="1" si="2"/>
        <v/>
      </c>
      <c r="BP11" s="26" t="str">
        <f t="shared" ca="1" si="2"/>
        <v/>
      </c>
      <c r="BQ11" s="26" t="str">
        <f t="shared" ca="1" si="2"/>
        <v/>
      </c>
      <c r="BR11" s="26" t="str">
        <f t="shared" ca="1" si="2"/>
        <v/>
      </c>
      <c r="BS11" s="26" t="str">
        <f t="shared" ca="1" si="2"/>
        <v/>
      </c>
      <c r="BT11" s="26" t="str">
        <f t="shared" ca="1" si="2"/>
        <v/>
      </c>
      <c r="BU11" s="26"/>
      <c r="BV11"/>
      <c r="BX11" s="19">
        <v>-224</v>
      </c>
      <c r="BY11" s="19">
        <f t="shared" si="14"/>
        <v>349.33333333333337</v>
      </c>
      <c r="BZ11" s="19">
        <f t="shared" si="22"/>
        <v>122033.77777777781</v>
      </c>
      <c r="CE11" s="26"/>
      <c r="CF11" s="26">
        <f t="shared" ca="1" si="15"/>
        <v>122033.77777777781</v>
      </c>
      <c r="CG11" s="26">
        <f t="shared" ca="1" si="3"/>
        <v>119588.44444444447</v>
      </c>
      <c r="CH11" s="26">
        <f t="shared" ca="1" si="3"/>
        <v>29460.44444444446</v>
      </c>
      <c r="CI11" s="26">
        <f t="shared" ca="1" si="3"/>
        <v>-94902.222222222219</v>
      </c>
      <c r="CJ11" s="26" t="str">
        <f t="shared" ca="1" si="3"/>
        <v/>
      </c>
      <c r="CK11" s="26" t="str">
        <f ca="1">IF(ROW($BX11)-2&lt;=COUNT($BX$3:$BX$14)-CK$2,($BX11-$CC$2)*(INDIRECT("BX"&amp;ROW($BX11)+CK$2)-$CC$2),"")</f>
        <v/>
      </c>
      <c r="CL11" s="26" t="str">
        <f t="shared" ca="1" si="3"/>
        <v/>
      </c>
      <c r="CM11" s="26" t="str">
        <f t="shared" ca="1" si="3"/>
        <v/>
      </c>
      <c r="CN11" s="26" t="str">
        <f t="shared" ca="1" si="3"/>
        <v/>
      </c>
      <c r="CO11" s="26" t="str">
        <f t="shared" ca="1" si="3"/>
        <v/>
      </c>
      <c r="CP11" s="26" t="str">
        <f t="shared" ca="1" si="3"/>
        <v/>
      </c>
      <c r="CQ11" s="26" t="str">
        <f t="shared" ca="1" si="3"/>
        <v/>
      </c>
      <c r="CV11" s="19">
        <v>-7</v>
      </c>
      <c r="CW11" s="19">
        <f t="shared" si="16"/>
        <v>28.545454545454547</v>
      </c>
      <c r="CX11" s="19">
        <f t="shared" si="23"/>
        <v>814.84297520661164</v>
      </c>
      <c r="DC11" s="26"/>
      <c r="DD11" s="26">
        <f t="shared" ca="1" si="17"/>
        <v>814.84297520661164</v>
      </c>
      <c r="DE11" s="26">
        <f t="shared" ca="1" si="17"/>
        <v>-6350.0661157024788</v>
      </c>
      <c r="DF11" s="26">
        <f t="shared" ca="1" si="17"/>
        <v>-9147.5206611570247</v>
      </c>
      <c r="DG11" s="26" t="str">
        <f t="shared" ca="1" si="17"/>
        <v/>
      </c>
      <c r="DH11" s="26" t="str">
        <f t="shared" ca="1" si="17"/>
        <v/>
      </c>
      <c r="DI11" s="26" t="str">
        <f t="shared" ca="1" si="17"/>
        <v/>
      </c>
      <c r="DJ11" s="26" t="str">
        <f t="shared" ca="1" si="17"/>
        <v/>
      </c>
      <c r="DK11" s="26" t="str">
        <f t="shared" ca="1" si="17"/>
        <v/>
      </c>
      <c r="DL11" s="26" t="str">
        <f t="shared" ca="1" si="17"/>
        <v/>
      </c>
      <c r="DM11" s="26" t="str">
        <f t="shared" ca="1" si="17"/>
        <v/>
      </c>
      <c r="DN11" s="26" t="str">
        <f t="shared" ca="1" si="17"/>
        <v/>
      </c>
      <c r="DR11" s="19">
        <v>561</v>
      </c>
      <c r="DS11" s="19">
        <f t="shared" si="18"/>
        <v>-609.58333333333326</v>
      </c>
      <c r="DT11" s="19">
        <f t="shared" si="19"/>
        <v>371591.84027777769</v>
      </c>
      <c r="DY11" s="26"/>
      <c r="DZ11" s="26">
        <f t="shared" ca="1" si="20"/>
        <v>371591.84027777769</v>
      </c>
      <c r="EA11" s="26">
        <f ca="1">IF(ROW($DR11)-2&lt;=COUNT($DR$3:$DR$26)-EA$2,($DR11-$DW$2)*(INDIRECT("DR"&amp;ROW($DR11)+EA$2)-$DW$2),"")</f>
        <v>385002.67361111101</v>
      </c>
      <c r="EB11" s="26">
        <f t="shared" ca="1" si="5"/>
        <v>-8178.5763888889342</v>
      </c>
      <c r="EC11" s="26">
        <f t="shared" ca="1" si="5"/>
        <v>-550707.7430555555</v>
      </c>
      <c r="ED11" s="26">
        <f t="shared" ca="1" si="5"/>
        <v>116176.42361111105</v>
      </c>
      <c r="EE11" s="26">
        <f t="shared" ca="1" si="5"/>
        <v>242969.75694444438</v>
      </c>
      <c r="EF11" s="26">
        <f t="shared" ca="1" si="5"/>
        <v>186278.50694444438</v>
      </c>
      <c r="EG11" s="26">
        <f t="shared" ca="1" si="5"/>
        <v>211271.42361111104</v>
      </c>
      <c r="EH11" s="26">
        <f t="shared" ca="1" si="5"/>
        <v>40588.09027777773</v>
      </c>
      <c r="EI11" s="26">
        <f t="shared" ca="1" si="5"/>
        <v>-145944.40972222225</v>
      </c>
      <c r="EJ11" s="26">
        <f t="shared" ca="1" si="5"/>
        <v>-78890.243055555591</v>
      </c>
      <c r="EK11" s="26">
        <f t="shared" ca="1" si="5"/>
        <v>236264.34027777769</v>
      </c>
      <c r="EL11" s="26">
        <f t="shared" ca="1" si="5"/>
        <v>508138.50694444432</v>
      </c>
      <c r="EM11" s="26">
        <f t="shared" ca="1" si="5"/>
        <v>525816.42361111101</v>
      </c>
      <c r="EN11" s="26">
        <f t="shared" ca="1" si="5"/>
        <v>289907.67361111101</v>
      </c>
      <c r="EO11" s="26">
        <f t="shared" ca="1" si="5"/>
        <v>-35609.826388888934</v>
      </c>
      <c r="EP11" s="26" t="str">
        <f t="shared" ca="1" si="5"/>
        <v/>
      </c>
      <c r="EQ11" s="26" t="str">
        <f t="shared" ca="1" si="5"/>
        <v/>
      </c>
      <c r="ER11" s="26" t="str">
        <f t="shared" ca="1" si="5"/>
        <v/>
      </c>
      <c r="ES11" s="26" t="str">
        <f t="shared" ca="1" si="5"/>
        <v/>
      </c>
      <c r="ET11" s="26" t="str">
        <f t="shared" ca="1" si="5"/>
        <v/>
      </c>
      <c r="EU11" s="26" t="str">
        <f t="shared" ca="1" si="5"/>
        <v/>
      </c>
      <c r="EV11" s="26" t="str">
        <f t="shared" ca="1" si="5"/>
        <v/>
      </c>
      <c r="EW11" s="38" t="str">
        <f t="shared" ca="1" si="5"/>
        <v/>
      </c>
      <c r="EX11"/>
      <c r="EY11"/>
    </row>
    <row r="12" spans="1:155" x14ac:dyDescent="0.35">
      <c r="A12" s="19" t="s">
        <v>47</v>
      </c>
      <c r="B12" s="19">
        <v>1184</v>
      </c>
      <c r="C12" s="19">
        <f>B12-B11</f>
        <v>645</v>
      </c>
      <c r="D12" s="19">
        <f t="shared" si="21"/>
        <v>667</v>
      </c>
      <c r="E12" s="19"/>
      <c r="F12" s="19"/>
      <c r="I12" s="19">
        <v>645</v>
      </c>
      <c r="J12" s="19">
        <f>I12-$N$2</f>
        <v>653.91304347826087</v>
      </c>
      <c r="K12" s="19">
        <f t="shared" si="7"/>
        <v>427602.26843100192</v>
      </c>
      <c r="P12" s="26"/>
      <c r="Q12" s="26">
        <f t="shared" ca="1" si="8"/>
        <v>427602.26843100192</v>
      </c>
      <c r="R12" s="26">
        <f t="shared" ca="1" si="9"/>
        <v>587810.96408317576</v>
      </c>
      <c r="S12" s="26">
        <f t="shared" ca="1" si="9"/>
        <v>-709552.51417769387</v>
      </c>
      <c r="T12" s="26">
        <f t="shared" ca="1" si="9"/>
        <v>-130185.55765595463</v>
      </c>
      <c r="U12" s="26">
        <f t="shared" ca="1" si="9"/>
        <v>66642.268431001896</v>
      </c>
      <c r="V12" s="26">
        <f t="shared" ca="1" si="9"/>
        <v>-20982.079395085068</v>
      </c>
      <c r="W12" s="26">
        <f t="shared" ca="1" si="9"/>
        <v>188924.00756143668</v>
      </c>
      <c r="X12" s="26">
        <f t="shared" ca="1" si="9"/>
        <v>205925.74669187146</v>
      </c>
      <c r="Y12" s="26">
        <f t="shared" ca="1" si="9"/>
        <v>-66102.079395085064</v>
      </c>
      <c r="Z12" s="26">
        <f t="shared" ca="1" si="10"/>
        <v>-332244.68809073721</v>
      </c>
      <c r="AA12" s="26">
        <f t="shared" ca="1" si="9"/>
        <v>-285816.86200378073</v>
      </c>
      <c r="AB12" s="26">
        <f t="shared" ca="1" si="9"/>
        <v>-13135.122873345937</v>
      </c>
      <c r="AC12" s="26">
        <f t="shared" ca="1" si="9"/>
        <v>258892.7032136106</v>
      </c>
      <c r="AD12" s="26">
        <f t="shared" ca="1" si="9"/>
        <v>355017.92060491495</v>
      </c>
      <c r="AE12" s="26" t="str">
        <f t="shared" ca="1" si="9"/>
        <v/>
      </c>
      <c r="AF12" s="26" t="str">
        <f t="shared" ca="1" si="9"/>
        <v/>
      </c>
      <c r="AG12" s="26" t="str">
        <f t="shared" ca="1" si="9"/>
        <v/>
      </c>
      <c r="AH12" s="26" t="str">
        <f t="shared" ca="1" si="10"/>
        <v/>
      </c>
      <c r="AI12" s="26" t="str">
        <f t="shared" ca="1" si="1"/>
        <v/>
      </c>
      <c r="AJ12" s="26" t="str">
        <f t="shared" ca="1" si="1"/>
        <v/>
      </c>
      <c r="AK12" s="26" t="str">
        <f t="shared" ca="1" si="1"/>
        <v/>
      </c>
      <c r="AL12" s="26" t="str">
        <f t="shared" ca="1" si="1"/>
        <v/>
      </c>
      <c r="AM12" s="26" t="str">
        <f t="shared" ca="1" si="1"/>
        <v/>
      </c>
      <c r="AQ12" s="19">
        <v>245</v>
      </c>
      <c r="AR12" s="19">
        <f t="shared" si="11"/>
        <v>214.04545454545456</v>
      </c>
      <c r="AS12" s="19">
        <f t="shared" si="12"/>
        <v>45815.456611570255</v>
      </c>
      <c r="AX12" s="26"/>
      <c r="AY12" s="26">
        <f t="shared" ca="1" si="13"/>
        <v>45815.456611570255</v>
      </c>
      <c r="AZ12" s="26">
        <f t="shared" ca="1" si="2"/>
        <v>-431291.86157024797</v>
      </c>
      <c r="BA12" s="26">
        <f t="shared" ca="1" si="2"/>
        <v>183018.59297520661</v>
      </c>
      <c r="BB12" s="26">
        <f t="shared" ca="1" si="2"/>
        <v>57802.00206611571</v>
      </c>
      <c r="BC12" s="26">
        <f t="shared" ca="1" si="2"/>
        <v>-35307.770661157025</v>
      </c>
      <c r="BD12" s="26">
        <f t="shared" ca="1" si="2"/>
        <v>62082.911157024799</v>
      </c>
      <c r="BE12" s="26">
        <f t="shared" ca="1" si="2"/>
        <v>-1060.4979338842973</v>
      </c>
      <c r="BF12" s="26">
        <f t="shared" ca="1" si="2"/>
        <v>-95668.588842975209</v>
      </c>
      <c r="BG12" s="26">
        <f t="shared" ca="1" si="2"/>
        <v>-93742.17975206612</v>
      </c>
      <c r="BH12" s="26">
        <f t="shared" ca="1" si="2"/>
        <v>8571.5475206611573</v>
      </c>
      <c r="BI12" s="26">
        <f t="shared" ca="1" si="2"/>
        <v>82631.274793388438</v>
      </c>
      <c r="BJ12" s="26">
        <f t="shared" ca="1" si="2"/>
        <v>82417.229338842983</v>
      </c>
      <c r="BK12" s="26">
        <f t="shared" ca="1" si="2"/>
        <v>24839.002066115703</v>
      </c>
      <c r="BL12" s="26" t="str">
        <f t="shared" ca="1" si="2"/>
        <v/>
      </c>
      <c r="BM12" s="26" t="str">
        <f t="shared" ca="1" si="2"/>
        <v/>
      </c>
      <c r="BN12" s="26" t="str">
        <f t="shared" ca="1" si="2"/>
        <v/>
      </c>
      <c r="BO12" s="26" t="str">
        <f t="shared" ca="1" si="2"/>
        <v/>
      </c>
      <c r="BP12" s="26" t="str">
        <f t="shared" ca="1" si="2"/>
        <v/>
      </c>
      <c r="BQ12" s="26" t="str">
        <f t="shared" ca="1" si="2"/>
        <v/>
      </c>
      <c r="BR12" s="26" t="str">
        <f t="shared" ca="1" si="2"/>
        <v/>
      </c>
      <c r="BS12" s="26" t="str">
        <f t="shared" ca="1" si="2"/>
        <v/>
      </c>
      <c r="BT12" s="26" t="str">
        <f t="shared" ca="1" si="2"/>
        <v/>
      </c>
      <c r="BU12" s="26"/>
      <c r="BV12"/>
      <c r="BX12" s="19">
        <v>-231</v>
      </c>
      <c r="BY12" s="19">
        <f t="shared" si="14"/>
        <v>342.33333333333337</v>
      </c>
      <c r="BZ12" s="19">
        <f t="shared" si="22"/>
        <v>117192.11111111114</v>
      </c>
      <c r="CE12" s="26"/>
      <c r="CF12" s="26">
        <f t="shared" ca="1" si="15"/>
        <v>117192.11111111114</v>
      </c>
      <c r="CG12" s="26">
        <f t="shared" ca="1" si="3"/>
        <v>28870.111111111128</v>
      </c>
      <c r="CH12" s="26">
        <f t="shared" ca="1" si="3"/>
        <v>-93000.555555555547</v>
      </c>
      <c r="CI12" s="26" t="str">
        <f t="shared" ca="1" si="3"/>
        <v/>
      </c>
      <c r="CJ12" s="26" t="str">
        <f t="shared" ca="1" si="3"/>
        <v/>
      </c>
      <c r="CK12" s="26" t="str">
        <f t="shared" ca="1" si="3"/>
        <v/>
      </c>
      <c r="CL12" s="26" t="str">
        <f t="shared" ca="1" si="3"/>
        <v/>
      </c>
      <c r="CM12" s="26" t="str">
        <f t="shared" ca="1" si="3"/>
        <v/>
      </c>
      <c r="CN12" s="26" t="str">
        <f t="shared" ca="1" si="3"/>
        <v/>
      </c>
      <c r="CO12" s="26" t="str">
        <f t="shared" ca="1" si="3"/>
        <v/>
      </c>
      <c r="CP12" s="26" t="str">
        <f t="shared" ca="1" si="3"/>
        <v/>
      </c>
      <c r="CQ12" s="26" t="str">
        <f t="shared" ca="1" si="3"/>
        <v/>
      </c>
      <c r="CV12" s="19">
        <v>-258</v>
      </c>
      <c r="CW12" s="19">
        <f t="shared" si="16"/>
        <v>-222.45454545454544</v>
      </c>
      <c r="CX12" s="19">
        <f t="shared" si="23"/>
        <v>49486.024793388424</v>
      </c>
      <c r="DC12" s="26"/>
      <c r="DD12" s="26">
        <f t="shared" ca="1" si="17"/>
        <v>49486.024793388424</v>
      </c>
      <c r="DE12" s="26">
        <f t="shared" ca="1" si="17"/>
        <v>71286.57024793388</v>
      </c>
      <c r="DF12" s="26" t="str">
        <f t="shared" ca="1" si="17"/>
        <v/>
      </c>
      <c r="DG12" s="26" t="str">
        <f t="shared" ca="1" si="17"/>
        <v/>
      </c>
      <c r="DH12" s="26" t="str">
        <f t="shared" ca="1" si="17"/>
        <v/>
      </c>
      <c r="DI12" s="26" t="str">
        <f t="shared" ca="1" si="17"/>
        <v/>
      </c>
      <c r="DJ12" s="26" t="str">
        <f t="shared" ca="1" si="17"/>
        <v/>
      </c>
      <c r="DK12" s="26" t="str">
        <f t="shared" ca="1" si="17"/>
        <v/>
      </c>
      <c r="DL12" s="26" t="str">
        <f t="shared" ca="1" si="17"/>
        <v/>
      </c>
      <c r="DM12" s="26" t="str">
        <f t="shared" ca="1" si="17"/>
        <v/>
      </c>
      <c r="DN12" s="26" t="str">
        <f t="shared" ca="1" si="17"/>
        <v/>
      </c>
      <c r="DR12" s="19">
        <v>539</v>
      </c>
      <c r="DS12" s="19">
        <f t="shared" si="18"/>
        <v>-631.58333333333326</v>
      </c>
      <c r="DT12" s="19">
        <f t="shared" si="19"/>
        <v>398897.50694444432</v>
      </c>
      <c r="DY12" s="26"/>
      <c r="DZ12" s="26">
        <f t="shared" ca="1" si="20"/>
        <v>398897.50694444432</v>
      </c>
      <c r="EA12" s="26">
        <f t="shared" ca="1" si="5"/>
        <v>-8473.743055555602</v>
      </c>
      <c r="EB12" s="26">
        <f t="shared" ca="1" si="5"/>
        <v>-570582.90972222225</v>
      </c>
      <c r="EC12" s="26">
        <f t="shared" ca="1" si="5"/>
        <v>120369.25694444438</v>
      </c>
      <c r="ED12" s="26">
        <f t="shared" ca="1" si="5"/>
        <v>251738.59027777769</v>
      </c>
      <c r="EE12" s="26">
        <f t="shared" ca="1" si="5"/>
        <v>193001.34027777769</v>
      </c>
      <c r="EF12" s="26">
        <f t="shared" ca="1" si="5"/>
        <v>218896.25694444438</v>
      </c>
      <c r="EG12" s="26">
        <f t="shared" ca="1" si="5"/>
        <v>42052.923611111059</v>
      </c>
      <c r="EH12" s="26">
        <f t="shared" ca="1" si="5"/>
        <v>-151211.57638888891</v>
      </c>
      <c r="EI12" s="26">
        <f t="shared" ca="1" si="5"/>
        <v>-81737.409722222263</v>
      </c>
      <c r="EJ12" s="26">
        <f t="shared" ca="1" si="5"/>
        <v>244791.17361111104</v>
      </c>
      <c r="EK12" s="26">
        <f t="shared" ca="1" si="5"/>
        <v>526477.34027777764</v>
      </c>
      <c r="EL12" s="26">
        <f t="shared" ca="1" si="5"/>
        <v>544793.25694444438</v>
      </c>
      <c r="EM12" s="26">
        <f t="shared" ca="1" si="5"/>
        <v>300370.50694444438</v>
      </c>
      <c r="EN12" s="26">
        <f t="shared" ca="1" si="5"/>
        <v>-36894.993055555598</v>
      </c>
      <c r="EO12" s="26" t="str">
        <f t="shared" ca="1" si="5"/>
        <v/>
      </c>
      <c r="EP12" s="26" t="str">
        <f t="shared" ca="1" si="5"/>
        <v/>
      </c>
      <c r="EQ12" s="26" t="str">
        <f t="shared" ca="1" si="5"/>
        <v/>
      </c>
      <c r="ER12" s="26" t="str">
        <f t="shared" ca="1" si="5"/>
        <v/>
      </c>
      <c r="ES12" s="26" t="str">
        <f t="shared" ca="1" si="5"/>
        <v/>
      </c>
      <c r="ET12" s="26" t="str">
        <f t="shared" ca="1" si="5"/>
        <v/>
      </c>
      <c r="EU12" s="26" t="str">
        <f t="shared" ca="1" si="5"/>
        <v/>
      </c>
      <c r="EV12" s="26" t="str">
        <f t="shared" ca="1" si="5"/>
        <v/>
      </c>
      <c r="EW12" s="38" t="str">
        <f t="shared" ca="1" si="5"/>
        <v/>
      </c>
      <c r="EX12"/>
      <c r="EY12"/>
    </row>
    <row r="13" spans="1:155" x14ac:dyDescent="0.35">
      <c r="A13" s="19" t="s">
        <v>48</v>
      </c>
      <c r="B13" s="19">
        <v>2074</v>
      </c>
      <c r="C13" s="19">
        <f>B13-B12</f>
        <v>890</v>
      </c>
      <c r="D13" s="19">
        <f t="shared" si="21"/>
        <v>245</v>
      </c>
      <c r="E13" s="19"/>
      <c r="F13" s="19"/>
      <c r="I13" s="19">
        <v>890</v>
      </c>
      <c r="J13" s="19">
        <f t="shared" si="6"/>
        <v>898.91304347826087</v>
      </c>
      <c r="K13" s="19">
        <f t="shared" si="7"/>
        <v>808044.65973534971</v>
      </c>
      <c r="P13" s="26"/>
      <c r="Q13" s="26">
        <f t="shared" ca="1" si="8"/>
        <v>808044.65973534971</v>
      </c>
      <c r="R13" s="26">
        <f t="shared" ca="1" si="9"/>
        <v>-975398.81852551992</v>
      </c>
      <c r="S13" s="26">
        <f t="shared" ca="1" si="9"/>
        <v>-178961.86200378073</v>
      </c>
      <c r="T13" s="26">
        <f t="shared" ca="1" si="9"/>
        <v>91610.964083175815</v>
      </c>
      <c r="U13" s="26">
        <f t="shared" ca="1" si="9"/>
        <v>-28843.383742911155</v>
      </c>
      <c r="V13" s="26">
        <f t="shared" ca="1" si="9"/>
        <v>259707.7032136106</v>
      </c>
      <c r="W13" s="26">
        <f t="shared" ca="1" si="9"/>
        <v>283079.44234404538</v>
      </c>
      <c r="X13" s="26">
        <f t="shared" ca="1" si="9"/>
        <v>-90868.383742911145</v>
      </c>
      <c r="Y13" s="26">
        <f t="shared" ca="1" si="9"/>
        <v>-456725.99243856332</v>
      </c>
      <c r="Z13" s="26">
        <f t="shared" ca="1" si="10"/>
        <v>-392903.16635160678</v>
      </c>
      <c r="AA13" s="26">
        <f t="shared" ca="1" si="9"/>
        <v>-18056.427221172024</v>
      </c>
      <c r="AB13" s="26">
        <f t="shared" ca="1" si="9"/>
        <v>355891.39886578452</v>
      </c>
      <c r="AC13" s="26">
        <f t="shared" ca="1" si="9"/>
        <v>488031.61625708884</v>
      </c>
      <c r="AD13" s="26" t="str">
        <f t="shared" ca="1" si="9"/>
        <v/>
      </c>
      <c r="AE13" s="26" t="str">
        <f t="shared" ca="1" si="9"/>
        <v/>
      </c>
      <c r="AF13" s="26" t="str">
        <f t="shared" ca="1" si="9"/>
        <v/>
      </c>
      <c r="AG13" s="26" t="str">
        <f t="shared" ca="1" si="9"/>
        <v/>
      </c>
      <c r="AH13" s="26" t="str">
        <f t="shared" ca="1" si="10"/>
        <v/>
      </c>
      <c r="AI13" s="26" t="str">
        <f t="shared" ca="1" si="1"/>
        <v/>
      </c>
      <c r="AJ13" s="26" t="str">
        <f t="shared" ca="1" si="1"/>
        <v/>
      </c>
      <c r="AK13" s="26" t="str">
        <f t="shared" ca="1" si="1"/>
        <v/>
      </c>
      <c r="AL13" s="26" t="str">
        <f t="shared" ca="1" si="1"/>
        <v/>
      </c>
      <c r="AM13" s="26" t="str">
        <f t="shared" ca="1" si="1"/>
        <v/>
      </c>
      <c r="AQ13" s="19">
        <v>-1984</v>
      </c>
      <c r="AR13" s="19">
        <f t="shared" si="11"/>
        <v>-2014.9545454545455</v>
      </c>
      <c r="AS13" s="19">
        <f t="shared" si="12"/>
        <v>4060041.8202479342</v>
      </c>
      <c r="AX13" s="26"/>
      <c r="AY13" s="26">
        <f t="shared" ca="1" si="13"/>
        <v>4060041.8202479342</v>
      </c>
      <c r="AZ13" s="26">
        <f t="shared" ca="1" si="2"/>
        <v>-1722877.7252066114</v>
      </c>
      <c r="BA13" s="26">
        <f t="shared" ca="1" si="2"/>
        <v>-544129.3161157025</v>
      </c>
      <c r="BB13" s="26">
        <f t="shared" ca="1" si="2"/>
        <v>332375.91115702479</v>
      </c>
      <c r="BC13" s="26">
        <f t="shared" ca="1" si="2"/>
        <v>-584428.40702479344</v>
      </c>
      <c r="BD13" s="26">
        <f t="shared" ca="1" si="2"/>
        <v>9983.1838842975176</v>
      </c>
      <c r="BE13" s="26">
        <f t="shared" ca="1" si="2"/>
        <v>900593.09297520656</v>
      </c>
      <c r="BF13" s="26">
        <f t="shared" ca="1" si="2"/>
        <v>882458.50206611573</v>
      </c>
      <c r="BG13" s="26">
        <f t="shared" ca="1" si="2"/>
        <v>-80689.770661157032</v>
      </c>
      <c r="BH13" s="26">
        <f t="shared" ca="1" si="2"/>
        <v>-777864.0433884298</v>
      </c>
      <c r="BI13" s="26">
        <f t="shared" ca="1" si="2"/>
        <v>-775849.08884297521</v>
      </c>
      <c r="BJ13" s="26">
        <f t="shared" ca="1" si="2"/>
        <v>-233826.31611570247</v>
      </c>
      <c r="BK13" s="26" t="str">
        <f t="shared" ca="1" si="2"/>
        <v/>
      </c>
      <c r="BL13" s="26" t="str">
        <f t="shared" ca="1" si="2"/>
        <v/>
      </c>
      <c r="BM13" s="26" t="str">
        <f t="shared" ca="1" si="2"/>
        <v/>
      </c>
      <c r="BN13" s="26" t="str">
        <f t="shared" ca="1" si="2"/>
        <v/>
      </c>
      <c r="BO13" s="26" t="str">
        <f t="shared" ca="1" si="2"/>
        <v/>
      </c>
      <c r="BP13" s="26" t="str">
        <f t="shared" ca="1" si="2"/>
        <v/>
      </c>
      <c r="BQ13" s="26" t="str">
        <f t="shared" ca="1" si="2"/>
        <v/>
      </c>
      <c r="BR13" s="26" t="str">
        <f t="shared" ca="1" si="2"/>
        <v/>
      </c>
      <c r="BS13" s="26" t="str">
        <f t="shared" ca="1" si="2"/>
        <v/>
      </c>
      <c r="BT13" s="26" t="str">
        <f t="shared" ca="1" si="2"/>
        <v/>
      </c>
      <c r="BU13" s="26"/>
      <c r="BV13"/>
      <c r="BX13" s="19">
        <v>-489</v>
      </c>
      <c r="BY13" s="19">
        <f t="shared" si="14"/>
        <v>84.333333333333371</v>
      </c>
      <c r="BZ13" s="19">
        <f>BY13^2</f>
        <v>7112.1111111111177</v>
      </c>
      <c r="CE13" s="26"/>
      <c r="CF13" s="26">
        <f t="shared" ca="1" si="15"/>
        <v>7112.1111111111177</v>
      </c>
      <c r="CG13" s="26">
        <f t="shared" ca="1" si="3"/>
        <v>-22910.555555555562</v>
      </c>
      <c r="CH13" s="26" t="str">
        <f t="shared" ca="1" si="3"/>
        <v/>
      </c>
      <c r="CI13" s="26" t="str">
        <f t="shared" ca="1" si="3"/>
        <v/>
      </c>
      <c r="CJ13" s="26" t="str">
        <f t="shared" ca="1" si="3"/>
        <v/>
      </c>
      <c r="CK13" s="26" t="str">
        <f t="shared" ca="1" si="3"/>
        <v/>
      </c>
      <c r="CL13" s="26" t="str">
        <f t="shared" ca="1" si="3"/>
        <v/>
      </c>
      <c r="CM13" s="26" t="str">
        <f t="shared" ca="1" si="3"/>
        <v/>
      </c>
      <c r="CN13" s="26" t="str">
        <f t="shared" ca="1" si="3"/>
        <v/>
      </c>
      <c r="CO13" s="26" t="str">
        <f t="shared" ca="1" si="3"/>
        <v/>
      </c>
      <c r="CP13" s="26" t="str">
        <f t="shared" ca="1" si="3"/>
        <v/>
      </c>
      <c r="CQ13" s="26" t="str">
        <f t="shared" ca="1" si="3"/>
        <v/>
      </c>
      <c r="CV13" s="19">
        <v>-356</v>
      </c>
      <c r="CW13" s="19">
        <f t="shared" si="16"/>
        <v>-320.45454545454544</v>
      </c>
      <c r="CX13" s="19">
        <f>CW13^2</f>
        <v>102691.11570247934</v>
      </c>
      <c r="DC13" s="26"/>
      <c r="DD13" s="26">
        <f t="shared" ca="1" si="17"/>
        <v>102691.11570247934</v>
      </c>
      <c r="DE13" s="26" t="str">
        <f t="shared" ca="1" si="17"/>
        <v/>
      </c>
      <c r="DF13" s="26" t="str">
        <f t="shared" ca="1" si="17"/>
        <v/>
      </c>
      <c r="DG13" s="26" t="str">
        <f t="shared" ca="1" si="17"/>
        <v/>
      </c>
      <c r="DH13" s="26" t="str">
        <f t="shared" ca="1" si="17"/>
        <v/>
      </c>
      <c r="DI13" s="26" t="str">
        <f t="shared" ca="1" si="17"/>
        <v/>
      </c>
      <c r="DJ13" s="26" t="str">
        <f t="shared" ca="1" si="17"/>
        <v/>
      </c>
      <c r="DK13" s="26" t="str">
        <f t="shared" ca="1" si="17"/>
        <v/>
      </c>
      <c r="DL13" s="26" t="str">
        <f t="shared" ca="1" si="17"/>
        <v/>
      </c>
      <c r="DM13" s="26" t="str">
        <f t="shared" ca="1" si="17"/>
        <v/>
      </c>
      <c r="DN13" s="26" t="str">
        <f t="shared" ca="1" si="17"/>
        <v/>
      </c>
      <c r="DR13" s="19">
        <v>1184</v>
      </c>
      <c r="DS13" s="19">
        <f t="shared" si="18"/>
        <v>13.416666666666742</v>
      </c>
      <c r="DT13" s="19">
        <f t="shared" si="19"/>
        <v>180.00694444444648</v>
      </c>
      <c r="DY13" s="26"/>
      <c r="DZ13" s="26">
        <f t="shared" ca="1" si="20"/>
        <v>180.00694444444648</v>
      </c>
      <c r="EA13" s="26">
        <f t="shared" ca="1" si="5"/>
        <v>12120.840277777846</v>
      </c>
      <c r="EB13" s="26">
        <f t="shared" ca="1" si="5"/>
        <v>-2556.9930555555688</v>
      </c>
      <c r="EC13" s="26">
        <f t="shared" ca="1" si="5"/>
        <v>-5347.6597222222517</v>
      </c>
      <c r="ED13" s="26">
        <f t="shared" ca="1" si="5"/>
        <v>-4099.9097222222445</v>
      </c>
      <c r="EE13" s="26">
        <f t="shared" ca="1" si="5"/>
        <v>-4649.9930555555811</v>
      </c>
      <c r="EF13" s="26">
        <f t="shared" ca="1" si="5"/>
        <v>-893.32638888889289</v>
      </c>
      <c r="EG13" s="26">
        <f t="shared" ca="1" si="5"/>
        <v>3212.1736111111304</v>
      </c>
      <c r="EH13" s="26">
        <f t="shared" ca="1" si="5"/>
        <v>1736.3402777777885</v>
      </c>
      <c r="EI13" s="26">
        <f t="shared" ca="1" si="5"/>
        <v>-5200.0763888889169</v>
      </c>
      <c r="EJ13" s="26">
        <f t="shared" ca="1" si="5"/>
        <v>-11183.909722222284</v>
      </c>
      <c r="EK13" s="26">
        <f t="shared" ca="1" si="5"/>
        <v>-11572.99305555562</v>
      </c>
      <c r="EL13" s="26">
        <f t="shared" ca="1" si="5"/>
        <v>-6380.7430555555902</v>
      </c>
      <c r="EM13" s="26">
        <f t="shared" ca="1" si="5"/>
        <v>783.75694444444991</v>
      </c>
      <c r="EN13" s="26" t="str">
        <f t="shared" ref="EA13:EW23" ca="1" si="25">IF(ROW($DR13)-2&lt;=COUNT($DR$3:$DR$26)-EN$2,($DR13-$DW$2)*(INDIRECT("DR"&amp;ROW($DR13)+EN$2)-$DW$2),"")</f>
        <v/>
      </c>
      <c r="EO13" s="26" t="str">
        <f t="shared" ca="1" si="25"/>
        <v/>
      </c>
      <c r="EP13" s="26" t="str">
        <f t="shared" ca="1" si="25"/>
        <v/>
      </c>
      <c r="EQ13" s="26" t="str">
        <f t="shared" ca="1" si="25"/>
        <v/>
      </c>
      <c r="ER13" s="26" t="str">
        <f t="shared" ca="1" si="25"/>
        <v/>
      </c>
      <c r="ES13" s="26" t="str">
        <f t="shared" ca="1" si="25"/>
        <v/>
      </c>
      <c r="ET13" s="26" t="str">
        <f t="shared" ca="1" si="25"/>
        <v/>
      </c>
      <c r="EU13" s="26" t="str">
        <f t="shared" ca="1" si="25"/>
        <v/>
      </c>
      <c r="EV13" s="26" t="str">
        <f t="shared" ca="1" si="25"/>
        <v/>
      </c>
      <c r="EW13" s="38" t="str">
        <f t="shared" ca="1" si="25"/>
        <v/>
      </c>
      <c r="EX13"/>
      <c r="EY13"/>
    </row>
    <row r="14" spans="1:155" x14ac:dyDescent="0.35">
      <c r="A14" s="19" t="s">
        <v>50</v>
      </c>
      <c r="B14" s="19">
        <v>980</v>
      </c>
      <c r="C14" s="19">
        <f t="shared" si="24"/>
        <v>-1094</v>
      </c>
      <c r="D14" s="19">
        <f t="shared" si="21"/>
        <v>-1984</v>
      </c>
      <c r="E14" s="19">
        <f>B14-B2</f>
        <v>-454</v>
      </c>
      <c r="F14" s="19"/>
      <c r="I14" s="19">
        <v>-1094</v>
      </c>
      <c r="J14" s="19">
        <f t="shared" si="6"/>
        <v>-1085.0869565217392</v>
      </c>
      <c r="K14" s="19">
        <f>J14^2</f>
        <v>1177413.7032136109</v>
      </c>
      <c r="P14" s="26"/>
      <c r="Q14" s="26">
        <f t="shared" ca="1" si="8"/>
        <v>1177413.7032136109</v>
      </c>
      <c r="R14" s="26">
        <f t="shared" ca="1" si="9"/>
        <v>216026.65973534973</v>
      </c>
      <c r="S14" s="26">
        <f t="shared" ca="1" si="9"/>
        <v>-110584.51417769378</v>
      </c>
      <c r="T14" s="26">
        <f t="shared" ca="1" si="9"/>
        <v>34817.137996219288</v>
      </c>
      <c r="U14" s="26">
        <f t="shared" ca="1" si="9"/>
        <v>-313495.775047259</v>
      </c>
      <c r="V14" s="26">
        <f t="shared" ca="1" si="9"/>
        <v>-341708.03591682424</v>
      </c>
      <c r="W14" s="26">
        <f t="shared" ca="1" si="9"/>
        <v>109688.13799621929</v>
      </c>
      <c r="X14" s="26">
        <f t="shared" ca="1" si="9"/>
        <v>551318.52930056711</v>
      </c>
      <c r="Y14" s="26">
        <f t="shared" ca="1" si="9"/>
        <v>474277.35538752365</v>
      </c>
      <c r="Z14" s="26">
        <f t="shared" ca="1" si="10"/>
        <v>21796.094517958416</v>
      </c>
      <c r="AA14" s="26">
        <f t="shared" ca="1" si="9"/>
        <v>-429600.07939508511</v>
      </c>
      <c r="AB14" s="26">
        <f t="shared" ca="1" si="9"/>
        <v>-589107.86200378079</v>
      </c>
      <c r="AC14" s="26" t="str">
        <f t="shared" ca="1" si="9"/>
        <v/>
      </c>
      <c r="AD14" s="26" t="str">
        <f t="shared" ca="1" si="9"/>
        <v/>
      </c>
      <c r="AE14" s="26" t="str">
        <f t="shared" ca="1" si="9"/>
        <v/>
      </c>
      <c r="AF14" s="26" t="str">
        <f t="shared" ca="1" si="9"/>
        <v/>
      </c>
      <c r="AG14" s="26" t="str">
        <f t="shared" ca="1" si="9"/>
        <v/>
      </c>
      <c r="AH14" s="26" t="str">
        <f t="shared" ca="1" si="10"/>
        <v/>
      </c>
      <c r="AI14" s="26" t="str">
        <f t="shared" ca="1" si="1"/>
        <v/>
      </c>
      <c r="AJ14" s="26" t="str">
        <f t="shared" ca="1" si="1"/>
        <v/>
      </c>
      <c r="AK14" s="26" t="str">
        <f t="shared" ca="1" si="1"/>
        <v/>
      </c>
      <c r="AL14" s="26" t="str">
        <f t="shared" ca="1" si="1"/>
        <v/>
      </c>
      <c r="AM14" s="26" t="str">
        <f t="shared" ca="1" si="1"/>
        <v/>
      </c>
      <c r="AQ14" s="19">
        <v>886</v>
      </c>
      <c r="AR14" s="19">
        <f t="shared" si="11"/>
        <v>855.0454545454545</v>
      </c>
      <c r="AS14" s="19">
        <f>AR14^2</f>
        <v>731102.72933884291</v>
      </c>
      <c r="AX14" s="26"/>
      <c r="AY14" s="26">
        <f t="shared" ca="1" si="13"/>
        <v>731102.72933884291</v>
      </c>
      <c r="AZ14" s="26">
        <f t="shared" ca="1" si="2"/>
        <v>230901.13842975206</v>
      </c>
      <c r="BA14" s="26">
        <f t="shared" ca="1" si="2"/>
        <v>-141043.63429752065</v>
      </c>
      <c r="BB14" s="26">
        <f t="shared" ca="1" si="2"/>
        <v>248002.04752066114</v>
      </c>
      <c r="BC14" s="26">
        <f t="shared" ca="1" si="2"/>
        <v>-4236.3615702479328</v>
      </c>
      <c r="BD14" s="26">
        <f t="shared" ca="1" si="2"/>
        <v>-382166.4524793388</v>
      </c>
      <c r="BE14" s="26">
        <f t="shared" ca="1" si="2"/>
        <v>-374471.04338842974</v>
      </c>
      <c r="BF14" s="26">
        <f t="shared" ca="1" si="2"/>
        <v>34240.683884297519</v>
      </c>
      <c r="BG14" s="26">
        <f t="shared" ca="1" si="2"/>
        <v>330086.41115702479</v>
      </c>
      <c r="BH14" s="26">
        <f t="shared" ca="1" si="2"/>
        <v>329231.36570247932</v>
      </c>
      <c r="BI14" s="26">
        <f t="shared" ca="1" si="2"/>
        <v>99224.138429752056</v>
      </c>
      <c r="BJ14" s="26" t="str">
        <f t="shared" ca="1" si="2"/>
        <v/>
      </c>
      <c r="BK14" s="26" t="str">
        <f t="shared" ca="1" si="2"/>
        <v/>
      </c>
      <c r="BL14" s="26" t="str">
        <f t="shared" ca="1" si="2"/>
        <v/>
      </c>
      <c r="BM14" s="26" t="str">
        <f t="shared" ca="1" si="2"/>
        <v/>
      </c>
      <c r="BN14" s="26" t="str">
        <f t="shared" ca="1" si="2"/>
        <v/>
      </c>
      <c r="BO14" s="26" t="str">
        <f t="shared" ca="1" si="2"/>
        <v/>
      </c>
      <c r="BP14" s="26" t="str">
        <f t="shared" ca="1" si="2"/>
        <v/>
      </c>
      <c r="BQ14" s="26" t="str">
        <f t="shared" ca="1" si="2"/>
        <v/>
      </c>
      <c r="BR14" s="26" t="str">
        <f t="shared" ca="1" si="2"/>
        <v/>
      </c>
      <c r="BS14" s="26" t="str">
        <f t="shared" ca="1" si="2"/>
        <v/>
      </c>
      <c r="BT14" s="26" t="str">
        <f t="shared" ca="1" si="2"/>
        <v/>
      </c>
      <c r="BU14" s="26"/>
      <c r="BV14"/>
      <c r="BX14" s="19">
        <v>-845</v>
      </c>
      <c r="BY14" s="19">
        <f t="shared" si="14"/>
        <v>-271.66666666666663</v>
      </c>
      <c r="BZ14" s="19">
        <f>BY14^2</f>
        <v>73802.777777777752</v>
      </c>
      <c r="CE14" s="26"/>
      <c r="CF14" s="26">
        <f t="shared" ca="1" si="15"/>
        <v>73802.777777777752</v>
      </c>
      <c r="CG14" s="26" t="str">
        <f t="shared" ca="1" si="3"/>
        <v/>
      </c>
      <c r="CH14" s="26" t="str">
        <f t="shared" ca="1" si="3"/>
        <v/>
      </c>
      <c r="CI14" s="26" t="str">
        <f t="shared" ca="1" si="3"/>
        <v/>
      </c>
      <c r="CJ14" s="26" t="str">
        <f t="shared" ca="1" si="3"/>
        <v/>
      </c>
      <c r="CK14" s="26" t="str">
        <f t="shared" ca="1" si="3"/>
        <v/>
      </c>
      <c r="CL14" s="26" t="str">
        <f t="shared" ca="1" si="3"/>
        <v/>
      </c>
      <c r="CM14" s="26" t="str">
        <f t="shared" ca="1" si="3"/>
        <v/>
      </c>
      <c r="CN14" s="26" t="str">
        <f t="shared" ca="1" si="3"/>
        <v/>
      </c>
      <c r="CO14" s="26" t="str">
        <f t="shared" ca="1" si="3"/>
        <v/>
      </c>
      <c r="CP14" s="26" t="str">
        <f t="shared" ca="1" si="3"/>
        <v/>
      </c>
      <c r="CQ14" s="26" t="str">
        <f t="shared" ca="1" si="3"/>
        <v/>
      </c>
      <c r="CV14" s="19"/>
      <c r="CW14" s="19"/>
      <c r="CX14" s="19"/>
      <c r="DC14" s="26"/>
      <c r="DD14" s="26" t="str">
        <f t="shared" ca="1" si="17"/>
        <v/>
      </c>
      <c r="DE14" s="26" t="str">
        <f t="shared" ca="1" si="17"/>
        <v/>
      </c>
      <c r="DF14" s="26" t="str">
        <f t="shared" ca="1" si="17"/>
        <v/>
      </c>
      <c r="DG14" s="26" t="str">
        <f t="shared" ca="1" si="17"/>
        <v/>
      </c>
      <c r="DH14" s="26" t="str">
        <f t="shared" ca="1" si="17"/>
        <v/>
      </c>
      <c r="DI14" s="26" t="str">
        <f t="shared" ca="1" si="17"/>
        <v/>
      </c>
      <c r="DJ14" s="26" t="str">
        <f t="shared" ca="1" si="17"/>
        <v/>
      </c>
      <c r="DK14" s="26" t="str">
        <f t="shared" ca="1" si="17"/>
        <v/>
      </c>
      <c r="DL14" s="26" t="str">
        <f t="shared" ca="1" si="17"/>
        <v/>
      </c>
      <c r="DM14" s="26" t="str">
        <f t="shared" ca="1" si="17"/>
        <v/>
      </c>
      <c r="DN14" s="26" t="str">
        <f t="shared" ca="1" si="17"/>
        <v/>
      </c>
      <c r="DR14" s="19">
        <v>2074</v>
      </c>
      <c r="DS14" s="19">
        <f t="shared" si="18"/>
        <v>903.41666666666674</v>
      </c>
      <c r="DT14" s="19">
        <f t="shared" si="19"/>
        <v>816161.67361111124</v>
      </c>
      <c r="DY14" s="26"/>
      <c r="DZ14" s="26">
        <f t="shared" ca="1" si="20"/>
        <v>816161.67361111124</v>
      </c>
      <c r="EA14" s="26">
        <f t="shared" ca="1" si="25"/>
        <v>-172176.15972222216</v>
      </c>
      <c r="EB14" s="26">
        <f t="shared" ca="1" si="25"/>
        <v>-360086.82638888888</v>
      </c>
      <c r="EC14" s="26">
        <f t="shared" ca="1" si="25"/>
        <v>-276069.07638888882</v>
      </c>
      <c r="ED14" s="26">
        <f t="shared" ca="1" si="25"/>
        <v>-313109.15972222219</v>
      </c>
      <c r="EE14" s="26">
        <f t="shared" ca="1" si="25"/>
        <v>-60152.493055555489</v>
      </c>
      <c r="EF14" s="26">
        <f t="shared" ca="1" si="25"/>
        <v>216293.00694444453</v>
      </c>
      <c r="EG14" s="26">
        <f t="shared" ca="1" si="25"/>
        <v>116917.17361111118</v>
      </c>
      <c r="EH14" s="26">
        <f t="shared" ca="1" si="25"/>
        <v>-350149.2430555555</v>
      </c>
      <c r="EI14" s="26">
        <f t="shared" ca="1" si="25"/>
        <v>-753073.07638888888</v>
      </c>
      <c r="EJ14" s="26">
        <f t="shared" ca="1" si="25"/>
        <v>-779272.15972222225</v>
      </c>
      <c r="EK14" s="26">
        <f t="shared" ca="1" si="25"/>
        <v>-429649.90972222219</v>
      </c>
      <c r="EL14" s="26">
        <f t="shared" ca="1" si="25"/>
        <v>52774.590277777854</v>
      </c>
      <c r="EM14" s="26" t="str">
        <f t="shared" ca="1" si="25"/>
        <v/>
      </c>
      <c r="EN14" s="26" t="str">
        <f t="shared" ca="1" si="25"/>
        <v/>
      </c>
      <c r="EO14" s="26" t="str">
        <f t="shared" ca="1" si="25"/>
        <v/>
      </c>
      <c r="EP14" s="26" t="str">
        <f t="shared" ca="1" si="25"/>
        <v/>
      </c>
      <c r="EQ14" s="26" t="str">
        <f t="shared" ca="1" si="25"/>
        <v/>
      </c>
      <c r="ER14" s="26" t="str">
        <f t="shared" ca="1" si="25"/>
        <v/>
      </c>
      <c r="ES14" s="26" t="str">
        <f t="shared" ca="1" si="25"/>
        <v/>
      </c>
      <c r="ET14" s="26" t="str">
        <f t="shared" ca="1" si="25"/>
        <v/>
      </c>
      <c r="EU14" s="26" t="str">
        <f t="shared" ca="1" si="25"/>
        <v/>
      </c>
      <c r="EV14" s="26" t="str">
        <f t="shared" ca="1" si="25"/>
        <v/>
      </c>
      <c r="EW14" s="38" t="str">
        <f t="shared" ca="1" si="25"/>
        <v/>
      </c>
      <c r="EX14"/>
      <c r="EY14"/>
    </row>
    <row r="15" spans="1:155" x14ac:dyDescent="0.35">
      <c r="A15" s="19" t="s">
        <v>37</v>
      </c>
      <c r="B15" s="19">
        <v>772</v>
      </c>
      <c r="C15" s="19">
        <f t="shared" si="24"/>
        <v>-208</v>
      </c>
      <c r="D15" s="19">
        <f t="shared" si="21"/>
        <v>886</v>
      </c>
      <c r="E15" s="19">
        <f>B15-B3</f>
        <v>-515</v>
      </c>
      <c r="F15" s="19">
        <f>E15-E14</f>
        <v>-61</v>
      </c>
      <c r="I15" s="19">
        <v>-208</v>
      </c>
      <c r="J15" s="19">
        <f t="shared" si="6"/>
        <v>-199.08695652173913</v>
      </c>
      <c r="K15" s="19">
        <f t="shared" si="7"/>
        <v>39635.616257088848</v>
      </c>
      <c r="P15" s="26"/>
      <c r="Q15" s="26">
        <f t="shared" ca="1" si="8"/>
        <v>39635.616257088848</v>
      </c>
      <c r="R15" s="26">
        <f t="shared" ca="1" si="9"/>
        <v>-20289.557655954632</v>
      </c>
      <c r="S15" s="26">
        <f t="shared" ca="1" si="9"/>
        <v>6388.0945179584123</v>
      </c>
      <c r="T15" s="26">
        <f t="shared" ca="1" si="9"/>
        <v>-57518.818525519848</v>
      </c>
      <c r="U15" s="26">
        <f t="shared" ca="1" si="9"/>
        <v>-62695.079395085064</v>
      </c>
      <c r="V15" s="26">
        <f t="shared" ca="1" si="9"/>
        <v>20125.094517958412</v>
      </c>
      <c r="W15" s="26">
        <f t="shared" ca="1" si="9"/>
        <v>101153.48582230623</v>
      </c>
      <c r="X15" s="26">
        <f t="shared" ca="1" si="9"/>
        <v>87018.31190926276</v>
      </c>
      <c r="Y15" s="26">
        <f t="shared" ca="1" si="9"/>
        <v>3999.0510396975428</v>
      </c>
      <c r="Z15" s="26">
        <f t="shared" ca="1" si="10"/>
        <v>-78821.122873345928</v>
      </c>
      <c r="AA15" s="26">
        <f t="shared" ca="1" si="9"/>
        <v>-108086.90548204159</v>
      </c>
      <c r="AB15" s="26" t="str">
        <f t="shared" ca="1" si="9"/>
        <v/>
      </c>
      <c r="AC15" s="26" t="str">
        <f t="shared" ca="1" si="9"/>
        <v/>
      </c>
      <c r="AD15" s="26" t="str">
        <f t="shared" ca="1" si="9"/>
        <v/>
      </c>
      <c r="AE15" s="26" t="str">
        <f t="shared" ca="1" si="9"/>
        <v/>
      </c>
      <c r="AF15" s="26" t="str">
        <f t="shared" ca="1" si="9"/>
        <v/>
      </c>
      <c r="AG15" s="26" t="str">
        <f t="shared" ca="1" si="9"/>
        <v/>
      </c>
      <c r="AH15" s="26" t="str">
        <f t="shared" ca="1" si="10"/>
        <v/>
      </c>
      <c r="AI15" s="26" t="str">
        <f t="shared" ca="1" si="1"/>
        <v/>
      </c>
      <c r="AJ15" s="26" t="str">
        <f t="shared" ca="1" si="1"/>
        <v/>
      </c>
      <c r="AK15" s="26" t="str">
        <f t="shared" ca="1" si="1"/>
        <v/>
      </c>
      <c r="AL15" s="26" t="str">
        <f t="shared" ca="1" si="1"/>
        <v/>
      </c>
      <c r="AM15" s="26" t="str">
        <f t="shared" ca="1" si="1"/>
        <v/>
      </c>
      <c r="AQ15" s="19">
        <v>301</v>
      </c>
      <c r="AR15" s="19">
        <f t="shared" si="11"/>
        <v>270.04545454545456</v>
      </c>
      <c r="AS15" s="19">
        <f t="shared" ref="AS15:AS18" si="26">AR15^2</f>
        <v>72924.547520661159</v>
      </c>
      <c r="AX15" s="26"/>
      <c r="AY15" s="26">
        <f t="shared" ca="1" si="13"/>
        <v>72924.547520661159</v>
      </c>
      <c r="AZ15" s="26">
        <f t="shared" ca="1" si="2"/>
        <v>-44545.225206611569</v>
      </c>
      <c r="BA15" s="26">
        <f t="shared" ca="1" si="2"/>
        <v>78325.456611570262</v>
      </c>
      <c r="BB15" s="26">
        <f t="shared" ca="1" si="2"/>
        <v>-1337.9524793388427</v>
      </c>
      <c r="BC15" s="26">
        <f t="shared" ca="1" si="2"/>
        <v>-120698.04338842975</v>
      </c>
      <c r="BD15" s="26">
        <f t="shared" ca="1" si="2"/>
        <v>-118267.63429752066</v>
      </c>
      <c r="BE15" s="26">
        <f t="shared" ca="1" si="2"/>
        <v>10814.092975206613</v>
      </c>
      <c r="BF15" s="26">
        <f t="shared" ref="AZ15:BT26" ca="1" si="27">IF(ROW($AQ15)-2&lt;=COUNT($AQ$3:$AQ$24)-BF$2,($AQ15-$AV$2)*(INDIRECT("AQ"&amp;ROW($AQ15)+BF$2)-$AV$2),"")</f>
        <v>104249.82024793389</v>
      </c>
      <c r="BG15" s="26">
        <f t="shared" ca="1" si="27"/>
        <v>103979.77479338844</v>
      </c>
      <c r="BH15" s="26">
        <f t="shared" ca="1" si="27"/>
        <v>31337.547520661159</v>
      </c>
      <c r="BI15" s="26" t="str">
        <f t="shared" ca="1" si="27"/>
        <v/>
      </c>
      <c r="BJ15" s="26" t="str">
        <f t="shared" ca="1" si="27"/>
        <v/>
      </c>
      <c r="BK15" s="26" t="str">
        <f t="shared" ca="1" si="27"/>
        <v/>
      </c>
      <c r="BL15" s="26" t="str">
        <f t="shared" ca="1" si="27"/>
        <v/>
      </c>
      <c r="BM15" s="26" t="str">
        <f t="shared" ca="1" si="27"/>
        <v/>
      </c>
      <c r="BN15" s="26" t="str">
        <f t="shared" ca="1" si="27"/>
        <v/>
      </c>
      <c r="BO15" s="26" t="str">
        <f t="shared" ca="1" si="27"/>
        <v/>
      </c>
      <c r="BP15" s="26" t="str">
        <f t="shared" ca="1" si="27"/>
        <v/>
      </c>
      <c r="BQ15" s="26" t="str">
        <f t="shared" ca="1" si="27"/>
        <v/>
      </c>
      <c r="BR15" s="26" t="str">
        <f t="shared" ca="1" si="27"/>
        <v/>
      </c>
      <c r="BS15" s="26" t="str">
        <f t="shared" ca="1" si="27"/>
        <v/>
      </c>
      <c r="BT15" s="26" t="str">
        <f t="shared" ca="1" si="27"/>
        <v/>
      </c>
      <c r="BU15" s="26"/>
      <c r="BV15"/>
      <c r="CE15" s="26"/>
      <c r="CF15" s="26" t="str">
        <f t="shared" ca="1" si="15"/>
        <v/>
      </c>
      <c r="CG15" s="26" t="str">
        <f t="shared" ca="1" si="3"/>
        <v/>
      </c>
      <c r="CH15" s="26" t="str">
        <f t="shared" ca="1" si="3"/>
        <v/>
      </c>
      <c r="CI15" s="26" t="str">
        <f t="shared" ca="1" si="3"/>
        <v/>
      </c>
      <c r="CJ15" s="26" t="str">
        <f t="shared" ca="1" si="3"/>
        <v/>
      </c>
      <c r="CK15" s="26" t="str">
        <f t="shared" ca="1" si="3"/>
        <v/>
      </c>
      <c r="CL15" s="26" t="str">
        <f t="shared" ca="1" si="3"/>
        <v/>
      </c>
      <c r="CM15" s="26" t="str">
        <f t="shared" ca="1" si="3"/>
        <v/>
      </c>
      <c r="CN15" s="26" t="str">
        <f t="shared" ca="1" si="3"/>
        <v/>
      </c>
      <c r="CO15" s="26" t="str">
        <f t="shared" ca="1" si="3"/>
        <v/>
      </c>
      <c r="CP15" s="26" t="str">
        <f t="shared" ca="1" si="3"/>
        <v/>
      </c>
      <c r="CQ15" s="26" t="str">
        <f t="shared" ca="1" si="3"/>
        <v/>
      </c>
      <c r="DC15" s="26"/>
      <c r="DD15" s="26" t="str">
        <f t="shared" ca="1" si="17"/>
        <v/>
      </c>
      <c r="DE15" s="26" t="str">
        <f t="shared" ca="1" si="17"/>
        <v/>
      </c>
      <c r="DF15" s="26" t="str">
        <f t="shared" ca="1" si="17"/>
        <v/>
      </c>
      <c r="DG15" s="26" t="str">
        <f t="shared" ca="1" si="17"/>
        <v/>
      </c>
      <c r="DH15" s="26" t="str">
        <f t="shared" ca="1" si="17"/>
        <v/>
      </c>
      <c r="DI15" s="26" t="str">
        <f t="shared" ca="1" si="17"/>
        <v/>
      </c>
      <c r="DJ15" s="26" t="str">
        <f t="shared" ca="1" si="17"/>
        <v/>
      </c>
      <c r="DK15" s="26" t="str">
        <f t="shared" ca="1" si="17"/>
        <v/>
      </c>
      <c r="DL15" s="26" t="str">
        <f t="shared" ca="1" si="17"/>
        <v/>
      </c>
      <c r="DM15" s="26" t="str">
        <f t="shared" ca="1" si="17"/>
        <v/>
      </c>
      <c r="DN15" s="26" t="str">
        <f t="shared" ca="1" si="17"/>
        <v/>
      </c>
      <c r="DR15" s="19">
        <v>980</v>
      </c>
      <c r="DS15" s="19">
        <f t="shared" si="18"/>
        <v>-190.58333333333326</v>
      </c>
      <c r="DT15" s="19">
        <f t="shared" si="19"/>
        <v>36322.006944444416</v>
      </c>
      <c r="DY15" s="26"/>
      <c r="DZ15" s="26">
        <f t="shared" ca="1" si="20"/>
        <v>36322.006944444416</v>
      </c>
      <c r="EA15" s="26">
        <f t="shared" ca="1" si="25"/>
        <v>75963.340277777737</v>
      </c>
      <c r="EB15" s="26">
        <f t="shared" ca="1" si="25"/>
        <v>58239.090277777737</v>
      </c>
      <c r="EC15" s="26">
        <f t="shared" ca="1" si="25"/>
        <v>66053.006944444409</v>
      </c>
      <c r="ED15" s="26">
        <f t="shared" ca="1" si="25"/>
        <v>12689.673611111091</v>
      </c>
      <c r="EE15" s="26">
        <f t="shared" ca="1" si="25"/>
        <v>-45628.826388888883</v>
      </c>
      <c r="EF15" s="26">
        <f t="shared" ca="1" si="25"/>
        <v>-24664.659722222226</v>
      </c>
      <c r="EG15" s="26">
        <f t="shared" ca="1" si="25"/>
        <v>73866.923611111066</v>
      </c>
      <c r="EH15" s="26">
        <f t="shared" ca="1" si="25"/>
        <v>158867.09027777769</v>
      </c>
      <c r="EI15" s="26">
        <f t="shared" ca="1" si="25"/>
        <v>164394.00694444435</v>
      </c>
      <c r="EJ15" s="26">
        <f t="shared" ca="1" si="25"/>
        <v>90638.256944444394</v>
      </c>
      <c r="EK15" s="26">
        <f t="shared" ca="1" si="25"/>
        <v>-11133.243055555566</v>
      </c>
      <c r="EL15" s="26" t="str">
        <f t="shared" ca="1" si="25"/>
        <v/>
      </c>
      <c r="EM15" s="26" t="str">
        <f t="shared" ca="1" si="25"/>
        <v/>
      </c>
      <c r="EN15" s="26" t="str">
        <f t="shared" ca="1" si="25"/>
        <v/>
      </c>
      <c r="EO15" s="26" t="str">
        <f t="shared" ca="1" si="25"/>
        <v/>
      </c>
      <c r="EP15" s="26" t="str">
        <f t="shared" ca="1" si="25"/>
        <v/>
      </c>
      <c r="EQ15" s="26" t="str">
        <f t="shared" ca="1" si="25"/>
        <v/>
      </c>
      <c r="ER15" s="26" t="str">
        <f t="shared" ca="1" si="25"/>
        <v/>
      </c>
      <c r="ES15" s="26" t="str">
        <f t="shared" ca="1" si="25"/>
        <v/>
      </c>
      <c r="ET15" s="26" t="str">
        <f t="shared" ca="1" si="25"/>
        <v/>
      </c>
      <c r="EU15" s="26" t="str">
        <f t="shared" ca="1" si="25"/>
        <v/>
      </c>
      <c r="EV15" s="26" t="str">
        <f t="shared" ca="1" si="25"/>
        <v/>
      </c>
      <c r="EW15" s="38" t="str">
        <f t="shared" ca="1" si="25"/>
        <v/>
      </c>
      <c r="EX15"/>
      <c r="EY15"/>
    </row>
    <row r="16" spans="1:155" x14ac:dyDescent="0.35">
      <c r="A16" s="19" t="s">
        <v>51</v>
      </c>
      <c r="B16" s="19">
        <v>865</v>
      </c>
      <c r="C16" s="19">
        <f t="shared" si="24"/>
        <v>93</v>
      </c>
      <c r="D16" s="19">
        <f t="shared" si="21"/>
        <v>301</v>
      </c>
      <c r="E16" s="19">
        <f>B16-B4</f>
        <v>-571</v>
      </c>
      <c r="F16" s="19">
        <f t="shared" ref="F16:F25" si="28">E16-E15</f>
        <v>-56</v>
      </c>
      <c r="I16" s="19">
        <v>93</v>
      </c>
      <c r="J16" s="19">
        <f t="shared" si="6"/>
        <v>101.91304347826087</v>
      </c>
      <c r="K16" s="19">
        <f t="shared" si="7"/>
        <v>10386.268431001892</v>
      </c>
      <c r="P16" s="26"/>
      <c r="Q16" s="26">
        <f t="shared" ca="1" si="8"/>
        <v>10386.268431001892</v>
      </c>
      <c r="R16" s="26">
        <f t="shared" ca="1" si="9"/>
        <v>-3270.0793950850666</v>
      </c>
      <c r="S16" s="26">
        <f t="shared" ca="1" si="9"/>
        <v>29444.007561436676</v>
      </c>
      <c r="T16" s="26">
        <f t="shared" ca="1" si="9"/>
        <v>32093.746691871456</v>
      </c>
      <c r="U16" s="26">
        <f t="shared" ca="1" si="9"/>
        <v>-10302.079395085066</v>
      </c>
      <c r="V16" s="26">
        <f t="shared" ca="1" si="9"/>
        <v>-51780.68809073724</v>
      </c>
      <c r="W16" s="26">
        <f t="shared" ca="1" si="9"/>
        <v>-44544.86200378072</v>
      </c>
      <c r="X16" s="26">
        <f t="shared" ca="1" si="9"/>
        <v>-2047.1228733459361</v>
      </c>
      <c r="Y16" s="26">
        <f t="shared" ca="1" si="9"/>
        <v>40348.703213610592</v>
      </c>
      <c r="Z16" s="26">
        <f t="shared" ca="1" si="10"/>
        <v>55329.920604914936</v>
      </c>
      <c r="AA16" s="26" t="str">
        <f t="shared" ca="1" si="9"/>
        <v/>
      </c>
      <c r="AB16" s="26" t="str">
        <f t="shared" ca="1" si="9"/>
        <v/>
      </c>
      <c r="AC16" s="26" t="str">
        <f t="shared" ca="1" si="9"/>
        <v/>
      </c>
      <c r="AD16" s="26" t="str">
        <f t="shared" ca="1" si="9"/>
        <v/>
      </c>
      <c r="AE16" s="26" t="str">
        <f t="shared" ca="1" si="9"/>
        <v/>
      </c>
      <c r="AF16" s="26" t="str">
        <f t="shared" ca="1" si="9"/>
        <v/>
      </c>
      <c r="AG16" s="26" t="str">
        <f t="shared" ca="1" si="9"/>
        <v/>
      </c>
      <c r="AH16" s="26" t="str">
        <f t="shared" ca="1" si="10"/>
        <v/>
      </c>
      <c r="AI16" s="26" t="str">
        <f t="shared" ca="1" si="1"/>
        <v/>
      </c>
      <c r="AJ16" s="26" t="str">
        <f t="shared" ca="1" si="1"/>
        <v/>
      </c>
      <c r="AK16" s="26" t="str">
        <f t="shared" ca="1" si="1"/>
        <v/>
      </c>
      <c r="AL16" s="26" t="str">
        <f t="shared" ca="1" si="1"/>
        <v/>
      </c>
      <c r="AM16" s="26" t="str">
        <f t="shared" ca="1" si="1"/>
        <v/>
      </c>
      <c r="AQ16" s="19">
        <v>-134</v>
      </c>
      <c r="AR16" s="19">
        <f t="shared" si="11"/>
        <v>-164.95454545454544</v>
      </c>
      <c r="AS16" s="19">
        <f t="shared" si="26"/>
        <v>27210.002066115696</v>
      </c>
      <c r="AX16" s="26"/>
      <c r="AY16" s="26">
        <f t="shared" ca="1" si="13"/>
        <v>27210.002066115696</v>
      </c>
      <c r="AZ16" s="26">
        <f t="shared" ca="1" si="27"/>
        <v>-47844.316115702481</v>
      </c>
      <c r="BA16" s="26">
        <f t="shared" ca="1" si="27"/>
        <v>817.27479338842943</v>
      </c>
      <c r="BB16" s="26">
        <f t="shared" ca="1" si="27"/>
        <v>73727.183884297512</v>
      </c>
      <c r="BC16" s="26">
        <f t="shared" ca="1" si="27"/>
        <v>72242.5929752066</v>
      </c>
      <c r="BD16" s="26">
        <f t="shared" ca="1" si="27"/>
        <v>-6605.6797520661157</v>
      </c>
      <c r="BE16" s="26">
        <f t="shared" ca="1" si="27"/>
        <v>-63679.952479338841</v>
      </c>
      <c r="BF16" s="26">
        <f t="shared" ca="1" si="27"/>
        <v>-63514.997933884297</v>
      </c>
      <c r="BG16" s="26">
        <f t="shared" ca="1" si="27"/>
        <v>-19142.225206611569</v>
      </c>
      <c r="BH16" s="26" t="str">
        <f t="shared" ca="1" si="27"/>
        <v/>
      </c>
      <c r="BI16" s="26" t="str">
        <f t="shared" ca="1" si="27"/>
        <v/>
      </c>
      <c r="BJ16" s="26" t="str">
        <f t="shared" ca="1" si="27"/>
        <v/>
      </c>
      <c r="BK16" s="26" t="str">
        <f t="shared" ca="1" si="27"/>
        <v/>
      </c>
      <c r="BL16" s="26" t="str">
        <f t="shared" ca="1" si="27"/>
        <v/>
      </c>
      <c r="BM16" s="26" t="str">
        <f t="shared" ca="1" si="27"/>
        <v/>
      </c>
      <c r="BN16" s="26" t="str">
        <f t="shared" ca="1" si="27"/>
        <v/>
      </c>
      <c r="BO16" s="26" t="str">
        <f t="shared" ca="1" si="27"/>
        <v/>
      </c>
      <c r="BP16" s="26" t="str">
        <f t="shared" ca="1" si="27"/>
        <v/>
      </c>
      <c r="BQ16" s="26" t="str">
        <f t="shared" ca="1" si="27"/>
        <v/>
      </c>
      <c r="BR16" s="26" t="str">
        <f t="shared" ca="1" si="27"/>
        <v/>
      </c>
      <c r="BS16" s="26" t="str">
        <f t="shared" ca="1" si="27"/>
        <v/>
      </c>
      <c r="BT16" s="26" t="str">
        <f t="shared" ca="1" si="27"/>
        <v/>
      </c>
      <c r="BU16" s="26"/>
      <c r="BV16"/>
      <c r="CE16" s="26"/>
      <c r="CF16" s="26" t="str">
        <f t="shared" ca="1" si="15"/>
        <v/>
      </c>
      <c r="CG16" s="26" t="str">
        <f t="shared" ref="CG16:CQ26" ca="1" si="29">IF(ROW($BX16)-2&lt;=COUNT($BX$3:$BX$14)-CG$2,($BX16-$CC$2)*(INDIRECT("BX"&amp;ROW($BX16)+CG$2)-$CC$2),"")</f>
        <v/>
      </c>
      <c r="CH16" s="26" t="str">
        <f t="shared" ca="1" si="29"/>
        <v/>
      </c>
      <c r="CI16" s="26" t="str">
        <f t="shared" ca="1" si="29"/>
        <v/>
      </c>
      <c r="CJ16" s="26" t="str">
        <f t="shared" ca="1" si="29"/>
        <v/>
      </c>
      <c r="CK16" s="26" t="str">
        <f t="shared" ca="1" si="29"/>
        <v/>
      </c>
      <c r="CL16" s="26" t="str">
        <f t="shared" ca="1" si="29"/>
        <v/>
      </c>
      <c r="CM16" s="26" t="str">
        <f t="shared" ca="1" si="29"/>
        <v/>
      </c>
      <c r="CN16" s="26" t="str">
        <f t="shared" ca="1" si="29"/>
        <v/>
      </c>
      <c r="CO16" s="26" t="str">
        <f t="shared" ca="1" si="29"/>
        <v/>
      </c>
      <c r="CP16" s="26" t="str">
        <f t="shared" ca="1" si="29"/>
        <v/>
      </c>
      <c r="CQ16" s="26" t="str">
        <f t="shared" ca="1" si="29"/>
        <v/>
      </c>
      <c r="DC16" s="26"/>
      <c r="DD16" s="26" t="str">
        <f t="shared" ca="1" si="17"/>
        <v/>
      </c>
      <c r="DE16" s="26" t="str">
        <f t="shared" ca="1" si="17"/>
        <v/>
      </c>
      <c r="DF16" s="26" t="str">
        <f t="shared" ca="1" si="17"/>
        <v/>
      </c>
      <c r="DG16" s="26" t="str">
        <f t="shared" ca="1" si="17"/>
        <v/>
      </c>
      <c r="DH16" s="26" t="str">
        <f t="shared" ca="1" si="17"/>
        <v/>
      </c>
      <c r="DI16" s="26" t="str">
        <f t="shared" ca="1" si="17"/>
        <v/>
      </c>
      <c r="DJ16" s="26" t="str">
        <f t="shared" ca="1" si="17"/>
        <v/>
      </c>
      <c r="DK16" s="26" t="str">
        <f t="shared" ca="1" si="17"/>
        <v/>
      </c>
      <c r="DL16" s="26" t="str">
        <f t="shared" ca="1" si="17"/>
        <v/>
      </c>
      <c r="DM16" s="26" t="str">
        <f t="shared" ca="1" si="17"/>
        <v/>
      </c>
      <c r="DN16" s="26" t="str">
        <f t="shared" ca="1" si="17"/>
        <v/>
      </c>
      <c r="DR16" s="19">
        <v>772</v>
      </c>
      <c r="DS16" s="19">
        <f t="shared" si="18"/>
        <v>-398.58333333333326</v>
      </c>
      <c r="DT16" s="19">
        <f t="shared" si="19"/>
        <v>158868.67361111104</v>
      </c>
      <c r="DY16" s="26"/>
      <c r="DZ16" s="26">
        <f t="shared" ca="1" si="20"/>
        <v>158868.67361111104</v>
      </c>
      <c r="EA16" s="26">
        <f t="shared" ca="1" si="25"/>
        <v>121800.42361111105</v>
      </c>
      <c r="EB16" s="26">
        <f t="shared" ca="1" si="25"/>
        <v>138142.34027777772</v>
      </c>
      <c r="EC16" s="26">
        <f t="shared" ca="1" si="25"/>
        <v>26539.006944444409</v>
      </c>
      <c r="ED16" s="26">
        <f t="shared" ca="1" si="25"/>
        <v>-95427.493055555562</v>
      </c>
      <c r="EE16" s="26">
        <f t="shared" ca="1" si="25"/>
        <v>-51583.326388888912</v>
      </c>
      <c r="EF16" s="26">
        <f t="shared" ca="1" si="25"/>
        <v>154484.25694444438</v>
      </c>
      <c r="EG16" s="26">
        <f t="shared" ca="1" si="25"/>
        <v>332252.42361111101</v>
      </c>
      <c r="EH16" s="26">
        <f t="shared" ca="1" si="25"/>
        <v>343811.34027777769</v>
      </c>
      <c r="EI16" s="26">
        <f t="shared" ca="1" si="25"/>
        <v>189559.59027777772</v>
      </c>
      <c r="EJ16" s="26">
        <f t="shared" ca="1" si="25"/>
        <v>-23283.909722222248</v>
      </c>
      <c r="EK16" s="26" t="str">
        <f t="shared" ca="1" si="25"/>
        <v/>
      </c>
      <c r="EL16" s="26" t="str">
        <f t="shared" ca="1" si="25"/>
        <v/>
      </c>
      <c r="EM16" s="26" t="str">
        <f t="shared" ca="1" si="25"/>
        <v/>
      </c>
      <c r="EN16" s="26" t="str">
        <f t="shared" ca="1" si="25"/>
        <v/>
      </c>
      <c r="EO16" s="26" t="str">
        <f t="shared" ca="1" si="25"/>
        <v/>
      </c>
      <c r="EP16" s="26" t="str">
        <f t="shared" ca="1" si="25"/>
        <v/>
      </c>
      <c r="EQ16" s="26" t="str">
        <f t="shared" ca="1" si="25"/>
        <v/>
      </c>
      <c r="ER16" s="26" t="str">
        <f t="shared" ca="1" si="25"/>
        <v/>
      </c>
      <c r="ES16" s="26" t="str">
        <f t="shared" ca="1" si="25"/>
        <v/>
      </c>
      <c r="ET16" s="26" t="str">
        <f t="shared" ca="1" si="25"/>
        <v/>
      </c>
      <c r="EU16" s="26" t="str">
        <f t="shared" ca="1" si="25"/>
        <v/>
      </c>
      <c r="EV16" s="26" t="str">
        <f t="shared" ca="1" si="25"/>
        <v/>
      </c>
      <c r="EW16" s="38" t="str">
        <f t="shared" ca="1" si="25"/>
        <v/>
      </c>
      <c r="EX16"/>
      <c r="EY16"/>
    </row>
    <row r="17" spans="1:155" x14ac:dyDescent="0.35">
      <c r="A17" s="19" t="s">
        <v>52</v>
      </c>
      <c r="B17" s="19">
        <v>824</v>
      </c>
      <c r="C17" s="19">
        <f t="shared" si="24"/>
        <v>-41</v>
      </c>
      <c r="D17" s="19">
        <f>C17-C16</f>
        <v>-134</v>
      </c>
      <c r="E17" s="19">
        <f t="shared" ref="E17:E25" si="30">B17-B5</f>
        <v>-549</v>
      </c>
      <c r="F17" s="19">
        <f t="shared" si="28"/>
        <v>22</v>
      </c>
      <c r="I17" s="19">
        <v>-41</v>
      </c>
      <c r="J17" s="19">
        <f t="shared" si="6"/>
        <v>-32.086956521739133</v>
      </c>
      <c r="K17" s="19">
        <f t="shared" si="7"/>
        <v>1029.5727788279773</v>
      </c>
      <c r="P17" s="26"/>
      <c r="Q17" s="26">
        <f t="shared" ca="1" si="8"/>
        <v>1029.5727788279773</v>
      </c>
      <c r="R17" s="26">
        <f t="shared" ca="1" si="9"/>
        <v>-9270.3402646502836</v>
      </c>
      <c r="S17" s="26">
        <f t="shared" ca="1" si="9"/>
        <v>-10104.601134215502</v>
      </c>
      <c r="T17" s="26">
        <f t="shared" ca="1" si="9"/>
        <v>3243.5727788279773</v>
      </c>
      <c r="U17" s="26">
        <f t="shared" ca="1" si="9"/>
        <v>16302.964083175804</v>
      </c>
      <c r="V17" s="26">
        <f t="shared" ca="1" si="9"/>
        <v>14024.790170132326</v>
      </c>
      <c r="W17" s="26">
        <f t="shared" ca="1" si="9"/>
        <v>644.52930056710784</v>
      </c>
      <c r="X17" s="26">
        <f t="shared" ca="1" si="9"/>
        <v>-12703.644612476372</v>
      </c>
      <c r="Y17" s="26">
        <f t="shared" ca="1" si="9"/>
        <v>-17420.427221172024</v>
      </c>
      <c r="Z17" s="26" t="str">
        <f t="shared" ca="1" si="10"/>
        <v/>
      </c>
      <c r="AA17" s="26" t="str">
        <f t="shared" ca="1" si="9"/>
        <v/>
      </c>
      <c r="AB17" s="26" t="str">
        <f t="shared" ca="1" si="9"/>
        <v/>
      </c>
      <c r="AC17" s="26" t="str">
        <f t="shared" ca="1" si="9"/>
        <v/>
      </c>
      <c r="AD17" s="26" t="str">
        <f t="shared" ca="1" si="9"/>
        <v/>
      </c>
      <c r="AE17" s="26" t="str">
        <f t="shared" ca="1" si="9"/>
        <v/>
      </c>
      <c r="AF17" s="26" t="str">
        <f t="shared" ca="1" si="9"/>
        <v/>
      </c>
      <c r="AG17" s="26" t="str">
        <f t="shared" ca="1" si="9"/>
        <v/>
      </c>
      <c r="AH17" s="26" t="str">
        <f t="shared" ca="1" si="10"/>
        <v/>
      </c>
      <c r="AI17" s="26" t="str">
        <f t="shared" ca="1" si="1"/>
        <v/>
      </c>
      <c r="AJ17" s="26" t="str">
        <f t="shared" ca="1" si="1"/>
        <v/>
      </c>
      <c r="AK17" s="26" t="str">
        <f t="shared" ca="1" si="1"/>
        <v/>
      </c>
      <c r="AL17" s="26" t="str">
        <f t="shared" ca="1" si="1"/>
        <v/>
      </c>
      <c r="AM17" s="26" t="str">
        <f t="shared" ca="1" si="1"/>
        <v/>
      </c>
      <c r="AQ17" s="19">
        <v>321</v>
      </c>
      <c r="AR17" s="19">
        <f t="shared" si="11"/>
        <v>290.04545454545456</v>
      </c>
      <c r="AS17" s="19">
        <f t="shared" si="26"/>
        <v>84126.36570247935</v>
      </c>
      <c r="AX17" s="26"/>
      <c r="AY17" s="26">
        <f t="shared" ca="1" si="13"/>
        <v>84126.36570247935</v>
      </c>
      <c r="AZ17" s="26">
        <f t="shared" ca="1" si="27"/>
        <v>-1437.0433884297518</v>
      </c>
      <c r="BA17" s="26">
        <f t="shared" ca="1" si="27"/>
        <v>-129637.13429752066</v>
      </c>
      <c r="BB17" s="26">
        <f t="shared" ca="1" si="27"/>
        <v>-127026.72520661158</v>
      </c>
      <c r="BC17" s="26">
        <f t="shared" ca="1" si="27"/>
        <v>11615.002066115703</v>
      </c>
      <c r="BD17" s="26">
        <f t="shared" ca="1" si="27"/>
        <v>111970.72933884298</v>
      </c>
      <c r="BE17" s="26">
        <f t="shared" ca="1" si="27"/>
        <v>111680.68388429753</v>
      </c>
      <c r="BF17" s="26">
        <f t="shared" ca="1" si="27"/>
        <v>33658.456611570247</v>
      </c>
      <c r="BG17" s="26" t="str">
        <f t="shared" ca="1" si="27"/>
        <v/>
      </c>
      <c r="BH17" s="26" t="str">
        <f t="shared" ca="1" si="27"/>
        <v/>
      </c>
      <c r="BI17" s="26" t="str">
        <f t="shared" ca="1" si="27"/>
        <v/>
      </c>
      <c r="BJ17" s="26" t="str">
        <f t="shared" ca="1" si="27"/>
        <v/>
      </c>
      <c r="BK17" s="26" t="str">
        <f t="shared" ca="1" si="27"/>
        <v/>
      </c>
      <c r="BL17" s="26" t="str">
        <f t="shared" ca="1" si="27"/>
        <v/>
      </c>
      <c r="BM17" s="26" t="str">
        <f t="shared" ca="1" si="27"/>
        <v/>
      </c>
      <c r="BN17" s="26" t="str">
        <f t="shared" ca="1" si="27"/>
        <v/>
      </c>
      <c r="BO17" s="26" t="str">
        <f t="shared" ca="1" si="27"/>
        <v/>
      </c>
      <c r="BP17" s="26" t="str">
        <f t="shared" ca="1" si="27"/>
        <v/>
      </c>
      <c r="BQ17" s="26" t="str">
        <f t="shared" ca="1" si="27"/>
        <v/>
      </c>
      <c r="BR17" s="26" t="str">
        <f t="shared" ca="1" si="27"/>
        <v/>
      </c>
      <c r="BS17" s="26" t="str">
        <f t="shared" ca="1" si="27"/>
        <v/>
      </c>
      <c r="BT17" s="26" t="str">
        <f t="shared" ca="1" si="27"/>
        <v/>
      </c>
      <c r="BU17" s="26"/>
      <c r="BV17"/>
      <c r="CE17" s="26"/>
      <c r="CF17" s="26" t="str">
        <f t="shared" ca="1" si="15"/>
        <v/>
      </c>
      <c r="CG17" s="26" t="str">
        <f t="shared" ca="1" si="29"/>
        <v/>
      </c>
      <c r="CH17" s="26" t="str">
        <f t="shared" ca="1" si="29"/>
        <v/>
      </c>
      <c r="CI17" s="26" t="str">
        <f t="shared" ca="1" si="29"/>
        <v/>
      </c>
      <c r="CJ17" s="26" t="str">
        <f t="shared" ca="1" si="29"/>
        <v/>
      </c>
      <c r="CK17" s="26" t="str">
        <f t="shared" ca="1" si="29"/>
        <v/>
      </c>
      <c r="CL17" s="26" t="str">
        <f t="shared" ca="1" si="29"/>
        <v/>
      </c>
      <c r="CM17" s="26" t="str">
        <f t="shared" ca="1" si="29"/>
        <v/>
      </c>
      <c r="CN17" s="26" t="str">
        <f t="shared" ca="1" si="29"/>
        <v/>
      </c>
      <c r="CO17" s="26" t="str">
        <f t="shared" ca="1" si="29"/>
        <v/>
      </c>
      <c r="CP17" s="26" t="str">
        <f t="shared" ca="1" si="29"/>
        <v/>
      </c>
      <c r="CQ17" s="26" t="str">
        <f t="shared" ca="1" si="29"/>
        <v/>
      </c>
      <c r="DC17" s="26"/>
      <c r="DD17" s="26" t="str">
        <f t="shared" ca="1" si="17"/>
        <v/>
      </c>
      <c r="DE17" s="26" t="str">
        <f t="shared" ca="1" si="17"/>
        <v/>
      </c>
      <c r="DF17" s="26" t="str">
        <f t="shared" ca="1" si="17"/>
        <v/>
      </c>
      <c r="DG17" s="26" t="str">
        <f t="shared" ca="1" si="17"/>
        <v/>
      </c>
      <c r="DH17" s="26" t="str">
        <f t="shared" ca="1" si="17"/>
        <v/>
      </c>
      <c r="DI17" s="26" t="str">
        <f t="shared" ca="1" si="17"/>
        <v/>
      </c>
      <c r="DJ17" s="26" t="str">
        <f t="shared" ca="1" si="17"/>
        <v/>
      </c>
      <c r="DK17" s="26" t="str">
        <f t="shared" ca="1" si="17"/>
        <v/>
      </c>
      <c r="DL17" s="26" t="str">
        <f t="shared" ca="1" si="17"/>
        <v/>
      </c>
      <c r="DM17" s="26" t="str">
        <f t="shared" ca="1" si="17"/>
        <v/>
      </c>
      <c r="DN17" s="26" t="str">
        <f t="shared" ca="1" si="17"/>
        <v/>
      </c>
      <c r="DR17" s="19">
        <v>865</v>
      </c>
      <c r="DS17" s="19">
        <f t="shared" si="18"/>
        <v>-305.58333333333326</v>
      </c>
      <c r="DT17" s="19">
        <f t="shared" si="19"/>
        <v>93381.173611111066</v>
      </c>
      <c r="DY17" s="26"/>
      <c r="DZ17" s="26">
        <f t="shared" ca="1" si="20"/>
        <v>93381.173611111066</v>
      </c>
      <c r="EA17" s="26">
        <f t="shared" ca="1" si="25"/>
        <v>105910.09027777772</v>
      </c>
      <c r="EB17" s="26">
        <f t="shared" ca="1" si="25"/>
        <v>20346.756944444416</v>
      </c>
      <c r="EC17" s="26">
        <f t="shared" ca="1" si="25"/>
        <v>-73161.743055555562</v>
      </c>
      <c r="ED17" s="26">
        <f t="shared" ca="1" si="25"/>
        <v>-39547.576388888905</v>
      </c>
      <c r="EE17" s="26">
        <f t="shared" ca="1" si="25"/>
        <v>118439.00694444439</v>
      </c>
      <c r="EF17" s="26">
        <f t="shared" ca="1" si="25"/>
        <v>254729.17361111104</v>
      </c>
      <c r="EG17" s="26">
        <f t="shared" ca="1" si="25"/>
        <v>263591.09027777769</v>
      </c>
      <c r="EH17" s="26">
        <f t="shared" ca="1" si="25"/>
        <v>145330.34027777772</v>
      </c>
      <c r="EI17" s="26">
        <f t="shared" ca="1" si="25"/>
        <v>-17851.159722222241</v>
      </c>
      <c r="EJ17" s="26" t="str">
        <f t="shared" ca="1" si="25"/>
        <v/>
      </c>
      <c r="EK17" s="26" t="str">
        <f t="shared" ca="1" si="25"/>
        <v/>
      </c>
      <c r="EL17" s="26" t="str">
        <f t="shared" ca="1" si="25"/>
        <v/>
      </c>
      <c r="EM17" s="26" t="str">
        <f t="shared" ca="1" si="25"/>
        <v/>
      </c>
      <c r="EN17" s="26" t="str">
        <f t="shared" ca="1" si="25"/>
        <v/>
      </c>
      <c r="EO17" s="26" t="str">
        <f t="shared" ca="1" si="25"/>
        <v/>
      </c>
      <c r="EP17" s="26" t="str">
        <f t="shared" ca="1" si="25"/>
        <v/>
      </c>
      <c r="EQ17" s="26" t="str">
        <f t="shared" ca="1" si="25"/>
        <v/>
      </c>
      <c r="ER17" s="26" t="str">
        <f t="shared" ca="1" si="25"/>
        <v/>
      </c>
      <c r="ES17" s="26" t="str">
        <f t="shared" ca="1" si="25"/>
        <v/>
      </c>
      <c r="ET17" s="26" t="str">
        <f t="shared" ca="1" si="25"/>
        <v/>
      </c>
      <c r="EU17" s="26" t="str">
        <f t="shared" ca="1" si="25"/>
        <v/>
      </c>
      <c r="EV17" s="26" t="str">
        <f t="shared" ca="1" si="25"/>
        <v/>
      </c>
      <c r="EW17" s="38" t="str">
        <f t="shared" ca="1" si="25"/>
        <v/>
      </c>
      <c r="EX17"/>
      <c r="EY17"/>
    </row>
    <row r="18" spans="1:155" x14ac:dyDescent="0.35">
      <c r="A18" s="19" t="s">
        <v>53</v>
      </c>
      <c r="B18" s="19">
        <v>1104</v>
      </c>
      <c r="C18" s="19">
        <f t="shared" si="24"/>
        <v>280</v>
      </c>
      <c r="D18" s="19">
        <f t="shared" si="21"/>
        <v>321</v>
      </c>
      <c r="E18" s="19">
        <f t="shared" si="30"/>
        <v>-726</v>
      </c>
      <c r="F18" s="19">
        <f>E18-E17</f>
        <v>-177</v>
      </c>
      <c r="I18" s="19">
        <v>280</v>
      </c>
      <c r="J18" s="19">
        <f t="shared" si="6"/>
        <v>288.91304347826087</v>
      </c>
      <c r="K18" s="19">
        <f t="shared" si="7"/>
        <v>83470.746691871464</v>
      </c>
      <c r="P18" s="26"/>
      <c r="Q18" s="26">
        <f t="shared" ca="1" si="8"/>
        <v>83470.746691871464</v>
      </c>
      <c r="R18" s="26">
        <f t="shared" ca="1" si="9"/>
        <v>90982.485822306247</v>
      </c>
      <c r="S18" s="26">
        <f t="shared" ca="1" si="9"/>
        <v>-29205.340264650284</v>
      </c>
      <c r="T18" s="26">
        <f t="shared" ca="1" si="9"/>
        <v>-146792.94896030246</v>
      </c>
      <c r="U18" s="26">
        <f t="shared" ca="1" si="9"/>
        <v>-126280.12287334594</v>
      </c>
      <c r="V18" s="26">
        <f t="shared" ca="1" si="9"/>
        <v>-5803.3837429111536</v>
      </c>
      <c r="W18" s="26">
        <f t="shared" ca="1" si="9"/>
        <v>114384.44234404537</v>
      </c>
      <c r="X18" s="26">
        <f t="shared" ca="1" si="9"/>
        <v>156854.65973534973</v>
      </c>
      <c r="Y18" s="26" t="str">
        <f t="shared" ca="1" si="9"/>
        <v/>
      </c>
      <c r="Z18" s="26" t="str">
        <f t="shared" ca="1" si="10"/>
        <v/>
      </c>
      <c r="AA18" s="26" t="str">
        <f t="shared" ca="1" si="9"/>
        <v/>
      </c>
      <c r="AB18" s="26" t="str">
        <f t="shared" ca="1" si="9"/>
        <v/>
      </c>
      <c r="AC18" s="26" t="str">
        <f t="shared" ca="1" si="9"/>
        <v/>
      </c>
      <c r="AD18" s="26" t="str">
        <f t="shared" ca="1" si="9"/>
        <v/>
      </c>
      <c r="AE18" s="26" t="str">
        <f t="shared" ca="1" si="9"/>
        <v/>
      </c>
      <c r="AF18" s="26" t="str">
        <f t="shared" ca="1" si="9"/>
        <v/>
      </c>
      <c r="AG18" s="26" t="str">
        <f t="shared" ca="1" si="9"/>
        <v/>
      </c>
      <c r="AH18" s="26" t="str">
        <f t="shared" ca="1" si="10"/>
        <v/>
      </c>
      <c r="AI18" s="26" t="str">
        <f t="shared" ca="1" si="1"/>
        <v/>
      </c>
      <c r="AJ18" s="26" t="str">
        <f t="shared" ca="1" si="1"/>
        <v/>
      </c>
      <c r="AK18" s="26" t="str">
        <f t="shared" ca="1" si="1"/>
        <v/>
      </c>
      <c r="AL18" s="26" t="str">
        <f t="shared" ca="1" si="1"/>
        <v/>
      </c>
      <c r="AM18" s="26" t="str">
        <f t="shared" ca="1" si="1"/>
        <v/>
      </c>
      <c r="AQ18" s="19">
        <v>26</v>
      </c>
      <c r="AR18" s="19">
        <f t="shared" si="11"/>
        <v>-4.9545454545454533</v>
      </c>
      <c r="AS18" s="19">
        <f t="shared" si="26"/>
        <v>24.547520661157012</v>
      </c>
      <c r="AX18" s="26"/>
      <c r="AY18" s="26">
        <f t="shared" ca="1" si="13"/>
        <v>24.547520661157012</v>
      </c>
      <c r="AZ18" s="26">
        <f t="shared" ca="1" si="27"/>
        <v>2214.4566115702473</v>
      </c>
      <c r="BA18" s="26">
        <f t="shared" ca="1" si="27"/>
        <v>2169.8657024793383</v>
      </c>
      <c r="BB18" s="26">
        <f t="shared" ca="1" si="27"/>
        <v>-198.40702479338839</v>
      </c>
      <c r="BC18" s="26">
        <f t="shared" ca="1" si="27"/>
        <v>-1912.6797520661153</v>
      </c>
      <c r="BD18" s="26">
        <f t="shared" ca="1" si="27"/>
        <v>-1907.7252066115698</v>
      </c>
      <c r="BE18" s="26">
        <f t="shared" ca="1" si="27"/>
        <v>-574.95247933884286</v>
      </c>
      <c r="BF18" s="26" t="str">
        <f t="shared" ca="1" si="27"/>
        <v/>
      </c>
      <c r="BG18" s="26" t="str">
        <f t="shared" ca="1" si="27"/>
        <v/>
      </c>
      <c r="BH18" s="26" t="str">
        <f t="shared" ca="1" si="27"/>
        <v/>
      </c>
      <c r="BI18" s="26" t="str">
        <f t="shared" ca="1" si="27"/>
        <v/>
      </c>
      <c r="BJ18" s="26" t="str">
        <f t="shared" ca="1" si="27"/>
        <v/>
      </c>
      <c r="BK18" s="26" t="str">
        <f t="shared" ca="1" si="27"/>
        <v/>
      </c>
      <c r="BL18" s="26" t="str">
        <f t="shared" ca="1" si="27"/>
        <v/>
      </c>
      <c r="BM18" s="26" t="str">
        <f t="shared" ca="1" si="27"/>
        <v/>
      </c>
      <c r="BN18" s="26" t="str">
        <f t="shared" ca="1" si="27"/>
        <v/>
      </c>
      <c r="BO18" s="26" t="str">
        <f t="shared" ca="1" si="27"/>
        <v/>
      </c>
      <c r="BP18" s="26" t="str">
        <f t="shared" ca="1" si="27"/>
        <v/>
      </c>
      <c r="BQ18" s="26" t="str">
        <f t="shared" ca="1" si="27"/>
        <v/>
      </c>
      <c r="BR18" s="26" t="str">
        <f t="shared" ca="1" si="27"/>
        <v/>
      </c>
      <c r="BS18" s="26" t="str">
        <f t="shared" ca="1" si="27"/>
        <v/>
      </c>
      <c r="BT18" s="26" t="str">
        <f t="shared" ca="1" si="27"/>
        <v/>
      </c>
      <c r="BU18" s="26"/>
      <c r="BV18"/>
      <c r="CE18" s="26"/>
      <c r="CF18" s="26" t="str">
        <f t="shared" ca="1" si="15"/>
        <v/>
      </c>
      <c r="CG18" s="26" t="str">
        <f t="shared" ca="1" si="29"/>
        <v/>
      </c>
      <c r="CH18" s="26" t="str">
        <f t="shared" ca="1" si="29"/>
        <v/>
      </c>
      <c r="CI18" s="26" t="str">
        <f t="shared" ca="1" si="29"/>
        <v/>
      </c>
      <c r="CJ18" s="26" t="str">
        <f t="shared" ca="1" si="29"/>
        <v/>
      </c>
      <c r="CK18" s="26" t="str">
        <f t="shared" ca="1" si="29"/>
        <v/>
      </c>
      <c r="CL18" s="26" t="str">
        <f t="shared" ca="1" si="29"/>
        <v/>
      </c>
      <c r="CM18" s="26" t="str">
        <f t="shared" ca="1" si="29"/>
        <v/>
      </c>
      <c r="CN18" s="26" t="str">
        <f t="shared" ca="1" si="29"/>
        <v/>
      </c>
      <c r="CO18" s="26" t="str">
        <f t="shared" ca="1" si="29"/>
        <v/>
      </c>
      <c r="CP18" s="26" t="str">
        <f t="shared" ca="1" si="29"/>
        <v/>
      </c>
      <c r="CQ18" s="26" t="str">
        <f t="shared" ca="1" si="29"/>
        <v/>
      </c>
      <c r="DC18" s="26"/>
      <c r="DD18" s="26" t="str">
        <f t="shared" ca="1" si="17"/>
        <v/>
      </c>
      <c r="DE18" s="26" t="str">
        <f t="shared" ca="1" si="17"/>
        <v/>
      </c>
      <c r="DF18" s="26" t="str">
        <f t="shared" ca="1" si="17"/>
        <v/>
      </c>
      <c r="DG18" s="26" t="str">
        <f t="shared" ca="1" si="17"/>
        <v/>
      </c>
      <c r="DH18" s="26" t="str">
        <f t="shared" ca="1" si="17"/>
        <v/>
      </c>
      <c r="DI18" s="26" t="str">
        <f t="shared" ca="1" si="17"/>
        <v/>
      </c>
      <c r="DJ18" s="26" t="str">
        <f t="shared" ca="1" si="17"/>
        <v/>
      </c>
      <c r="DK18" s="26" t="str">
        <f t="shared" ca="1" si="17"/>
        <v/>
      </c>
      <c r="DL18" s="26" t="str">
        <f t="shared" ca="1" si="17"/>
        <v/>
      </c>
      <c r="DM18" s="26" t="str">
        <f t="shared" ca="1" si="17"/>
        <v/>
      </c>
      <c r="DN18" s="26" t="str">
        <f t="shared" ca="1" si="17"/>
        <v/>
      </c>
      <c r="DR18" s="19">
        <v>824</v>
      </c>
      <c r="DS18" s="19">
        <f t="shared" si="18"/>
        <v>-346.58333333333326</v>
      </c>
      <c r="DT18" s="19">
        <f t="shared" si="19"/>
        <v>120120.00694444439</v>
      </c>
      <c r="DY18" s="26"/>
      <c r="DZ18" s="26">
        <f t="shared" ca="1" si="20"/>
        <v>120120.00694444439</v>
      </c>
      <c r="EA18" s="26">
        <f t="shared" ca="1" si="25"/>
        <v>23076.67361111108</v>
      </c>
      <c r="EB18" s="26">
        <f t="shared" ca="1" si="25"/>
        <v>-82977.826388888891</v>
      </c>
      <c r="EC18" s="26">
        <f t="shared" ca="1" si="25"/>
        <v>-44853.659722222241</v>
      </c>
      <c r="ED18" s="26">
        <f t="shared" ca="1" si="25"/>
        <v>134329.92361111107</v>
      </c>
      <c r="EE18" s="26">
        <f t="shared" ca="1" si="25"/>
        <v>288906.09027777769</v>
      </c>
      <c r="EF18" s="26">
        <f t="shared" ca="1" si="25"/>
        <v>298957.00694444438</v>
      </c>
      <c r="EG18" s="26">
        <f t="shared" ca="1" si="25"/>
        <v>164829.25694444438</v>
      </c>
      <c r="EH18" s="26">
        <f t="shared" ca="1" si="25"/>
        <v>-20246.243055555577</v>
      </c>
      <c r="EI18" s="26" t="str">
        <f t="shared" ca="1" si="25"/>
        <v/>
      </c>
      <c r="EJ18" s="26" t="str">
        <f t="shared" ca="1" si="25"/>
        <v/>
      </c>
      <c r="EK18" s="26" t="str">
        <f t="shared" ca="1" si="25"/>
        <v/>
      </c>
      <c r="EL18" s="26" t="str">
        <f t="shared" ca="1" si="25"/>
        <v/>
      </c>
      <c r="EM18" s="26" t="str">
        <f t="shared" ca="1" si="25"/>
        <v/>
      </c>
      <c r="EN18" s="26" t="str">
        <f t="shared" ca="1" si="25"/>
        <v/>
      </c>
      <c r="EO18" s="26" t="str">
        <f t="shared" ca="1" si="25"/>
        <v/>
      </c>
      <c r="EP18" s="26" t="str">
        <f t="shared" ca="1" si="25"/>
        <v/>
      </c>
      <c r="EQ18" s="26" t="str">
        <f t="shared" ca="1" si="25"/>
        <v/>
      </c>
      <c r="ER18" s="26" t="str">
        <f t="shared" ca="1" si="25"/>
        <v/>
      </c>
      <c r="ES18" s="26" t="str">
        <f t="shared" ca="1" si="25"/>
        <v/>
      </c>
      <c r="ET18" s="26" t="str">
        <f t="shared" ca="1" si="25"/>
        <v/>
      </c>
      <c r="EU18" s="26" t="str">
        <f t="shared" ca="1" si="25"/>
        <v/>
      </c>
      <c r="EV18" s="26" t="str">
        <f t="shared" ca="1" si="25"/>
        <v/>
      </c>
      <c r="EW18" s="38" t="str">
        <f t="shared" ca="1" si="25"/>
        <v/>
      </c>
      <c r="EX18"/>
      <c r="EY18"/>
    </row>
    <row r="19" spans="1:155" x14ac:dyDescent="0.35">
      <c r="A19" s="19" t="s">
        <v>54</v>
      </c>
      <c r="B19" s="19">
        <v>1410</v>
      </c>
      <c r="C19" s="19">
        <f t="shared" si="24"/>
        <v>306</v>
      </c>
      <c r="D19" s="19">
        <f t="shared" si="21"/>
        <v>26</v>
      </c>
      <c r="E19" s="19">
        <f>B19-B7</f>
        <v>-891</v>
      </c>
      <c r="F19" s="19">
        <f>E19-E18</f>
        <v>-165</v>
      </c>
      <c r="I19" s="19">
        <v>306</v>
      </c>
      <c r="J19" s="19">
        <f t="shared" si="6"/>
        <v>314.91304347826087</v>
      </c>
      <c r="K19" s="19">
        <f>J19^2</f>
        <v>99170.224952741017</v>
      </c>
      <c r="P19" s="26"/>
      <c r="Q19" s="26">
        <f t="shared" ca="1" si="8"/>
        <v>99170.224952741017</v>
      </c>
      <c r="R19" s="26">
        <f t="shared" ca="1" si="10"/>
        <v>-31833.6011342155</v>
      </c>
      <c r="S19" s="26">
        <f t="shared" ca="1" si="10"/>
        <v>-160003.20982986767</v>
      </c>
      <c r="T19" s="26">
        <f t="shared" ca="1" si="10"/>
        <v>-137644.38374291116</v>
      </c>
      <c r="U19" s="26">
        <f t="shared" ca="1" si="10"/>
        <v>-6325.6446124763715</v>
      </c>
      <c r="V19" s="26">
        <f t="shared" ca="1" si="10"/>
        <v>124678.18147448015</v>
      </c>
      <c r="W19" s="26">
        <f t="shared" ca="1" si="10"/>
        <v>170970.39886578449</v>
      </c>
      <c r="X19" s="26" t="str">
        <f t="shared" ca="1" si="10"/>
        <v/>
      </c>
      <c r="Y19" s="26" t="str">
        <f t="shared" ca="1" si="10"/>
        <v/>
      </c>
      <c r="Z19" s="26" t="str">
        <f t="shared" ca="1" si="10"/>
        <v/>
      </c>
      <c r="AA19" s="26" t="str">
        <f t="shared" ca="1" si="10"/>
        <v/>
      </c>
      <c r="AB19" s="26" t="str">
        <f t="shared" ca="1" si="10"/>
        <v/>
      </c>
      <c r="AC19" s="26" t="str">
        <f t="shared" ca="1" si="10"/>
        <v/>
      </c>
      <c r="AD19" s="26" t="str">
        <f t="shared" ca="1" si="10"/>
        <v/>
      </c>
      <c r="AE19" s="26" t="str">
        <f t="shared" ca="1" si="10"/>
        <v/>
      </c>
      <c r="AF19" s="26" t="str">
        <f t="shared" ca="1" si="10"/>
        <v/>
      </c>
      <c r="AG19" s="26" t="str">
        <f t="shared" ref="AG19" ca="1" si="31">IF(ROW($I19)-2&lt;=COUNT($I$3:$I$25)-AG$2,($I19-$N$2)*(INDIRECT("I"&amp;ROW($I19)+AG$2)-$N$2),"")</f>
        <v/>
      </c>
      <c r="AH19" s="26" t="str">
        <f t="shared" ca="1" si="10"/>
        <v/>
      </c>
      <c r="AI19" s="26" t="str">
        <f t="shared" ref="AI19:AI25" ca="1" si="32">IF(ROW($I19)-2&lt;=COUNT($I$3:$I$25)-AI$2,($I19-$N$2)*(INDIRECT("I"&amp;ROW($I19)+AI$2)-$N$2),"")</f>
        <v/>
      </c>
      <c r="AJ19" s="26" t="str">
        <f t="shared" ref="AJ19:AM25" ca="1" si="33">IF(ROW($I19)-2&lt;=COUNT($I$3:$I$25)-AJ$2,($I19-$N$2)*(INDIRECT("I"&amp;ROW($I19)+AJ$2)-$N$2),"")</f>
        <v/>
      </c>
      <c r="AK19" s="26" t="str">
        <f t="shared" ca="1" si="33"/>
        <v/>
      </c>
      <c r="AL19" s="26" t="str">
        <f t="shared" ca="1" si="33"/>
        <v/>
      </c>
      <c r="AM19" s="26" t="str">
        <f t="shared" ca="1" si="33"/>
        <v/>
      </c>
      <c r="AQ19" s="19">
        <v>-416</v>
      </c>
      <c r="AR19" s="19">
        <f t="shared" si="11"/>
        <v>-446.95454545454544</v>
      </c>
      <c r="AS19" s="19">
        <f>AR19^2</f>
        <v>199768.36570247932</v>
      </c>
      <c r="AX19" s="26"/>
      <c r="AY19" s="26">
        <f t="shared" ca="1" si="13"/>
        <v>199768.36570247932</v>
      </c>
      <c r="AZ19" s="26">
        <f t="shared" ca="1" si="27"/>
        <v>195745.77479338841</v>
      </c>
      <c r="BA19" s="26">
        <f t="shared" ca="1" si="27"/>
        <v>-17898.497933884297</v>
      </c>
      <c r="BB19" s="26">
        <f t="shared" ca="1" si="27"/>
        <v>-172544.77066115703</v>
      </c>
      <c r="BC19" s="26">
        <f t="shared" ca="1" si="27"/>
        <v>-172097.81611570247</v>
      </c>
      <c r="BD19" s="26">
        <f t="shared" ca="1" si="27"/>
        <v>-51867.043388429753</v>
      </c>
      <c r="BE19" s="26" t="str">
        <f t="shared" ca="1" si="27"/>
        <v/>
      </c>
      <c r="BF19" s="26" t="str">
        <f t="shared" ca="1" si="27"/>
        <v/>
      </c>
      <c r="BG19" s="26" t="str">
        <f t="shared" ca="1" si="27"/>
        <v/>
      </c>
      <c r="BH19" s="26" t="str">
        <f t="shared" ca="1" si="27"/>
        <v/>
      </c>
      <c r="BI19" s="26" t="str">
        <f t="shared" ca="1" si="27"/>
        <v/>
      </c>
      <c r="BJ19" s="26" t="str">
        <f t="shared" ca="1" si="27"/>
        <v/>
      </c>
      <c r="BK19" s="26" t="str">
        <f t="shared" ca="1" si="27"/>
        <v/>
      </c>
      <c r="BL19" s="26" t="str">
        <f t="shared" ca="1" si="27"/>
        <v/>
      </c>
      <c r="BM19" s="26" t="str">
        <f t="shared" ca="1" si="27"/>
        <v/>
      </c>
      <c r="BN19" s="26" t="str">
        <f t="shared" ca="1" si="27"/>
        <v/>
      </c>
      <c r="BO19" s="26" t="str">
        <f t="shared" ca="1" si="27"/>
        <v/>
      </c>
      <c r="BP19" s="26" t="str">
        <f t="shared" ca="1" si="27"/>
        <v/>
      </c>
      <c r="BQ19" s="26" t="str">
        <f t="shared" ca="1" si="27"/>
        <v/>
      </c>
      <c r="BR19" s="26" t="str">
        <f t="shared" ca="1" si="27"/>
        <v/>
      </c>
      <c r="BS19" s="26" t="str">
        <f t="shared" ca="1" si="27"/>
        <v/>
      </c>
      <c r="BT19" s="26" t="str">
        <f t="shared" ca="1" si="27"/>
        <v/>
      </c>
      <c r="BU19" s="26"/>
      <c r="BV19"/>
      <c r="CE19" s="26"/>
      <c r="CF19" s="26" t="str">
        <f t="shared" ca="1" si="15"/>
        <v/>
      </c>
      <c r="CG19" s="26" t="str">
        <f t="shared" ca="1" si="29"/>
        <v/>
      </c>
      <c r="CH19" s="26" t="str">
        <f t="shared" ca="1" si="29"/>
        <v/>
      </c>
      <c r="CI19" s="26" t="str">
        <f t="shared" ca="1" si="29"/>
        <v/>
      </c>
      <c r="CJ19" s="26" t="str">
        <f t="shared" ca="1" si="29"/>
        <v/>
      </c>
      <c r="CK19" s="26" t="str">
        <f t="shared" ca="1" si="29"/>
        <v/>
      </c>
      <c r="CL19" s="26" t="str">
        <f t="shared" ca="1" si="29"/>
        <v/>
      </c>
      <c r="CM19" s="26" t="str">
        <f t="shared" ca="1" si="29"/>
        <v/>
      </c>
      <c r="CN19" s="26" t="str">
        <f t="shared" ca="1" si="29"/>
        <v/>
      </c>
      <c r="CO19" s="26" t="str">
        <f t="shared" ca="1" si="29"/>
        <v/>
      </c>
      <c r="CP19" s="26" t="str">
        <f t="shared" ca="1" si="29"/>
        <v/>
      </c>
      <c r="CQ19" s="26" t="str">
        <f t="shared" ca="1" si="29"/>
        <v/>
      </c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R19" s="19">
        <v>1104</v>
      </c>
      <c r="DS19" s="19">
        <f t="shared" si="18"/>
        <v>-66.583333333333258</v>
      </c>
      <c r="DT19" s="19">
        <f t="shared" si="19"/>
        <v>4433.3402777777674</v>
      </c>
      <c r="DY19" s="26"/>
      <c r="DZ19" s="26">
        <f t="shared" ca="1" si="20"/>
        <v>4433.3402777777674</v>
      </c>
      <c r="EA19" s="26">
        <f t="shared" ca="1" si="25"/>
        <v>-15941.15972222221</v>
      </c>
      <c r="EB19" s="26">
        <f t="shared" ca="1" si="25"/>
        <v>-8616.9930555555511</v>
      </c>
      <c r="EC19" s="26">
        <f t="shared" ca="1" si="25"/>
        <v>25806.590277777745</v>
      </c>
      <c r="ED19" s="26">
        <f t="shared" ca="1" si="25"/>
        <v>55502.75694444438</v>
      </c>
      <c r="EE19" s="26">
        <f t="shared" ca="1" si="25"/>
        <v>57433.673611111044</v>
      </c>
      <c r="EF19" s="26">
        <f t="shared" ca="1" si="25"/>
        <v>31665.923611111069</v>
      </c>
      <c r="EG19" s="26">
        <f t="shared" ca="1" si="25"/>
        <v>-3889.5763888888896</v>
      </c>
      <c r="EH19" s="26" t="str">
        <f t="shared" ca="1" si="25"/>
        <v/>
      </c>
      <c r="EI19" s="26" t="str">
        <f t="shared" ca="1" si="25"/>
        <v/>
      </c>
      <c r="EJ19" s="26" t="str">
        <f t="shared" ca="1" si="25"/>
        <v/>
      </c>
      <c r="EK19" s="26" t="str">
        <f t="shared" ca="1" si="25"/>
        <v/>
      </c>
      <c r="EL19" s="26" t="str">
        <f t="shared" ca="1" si="25"/>
        <v/>
      </c>
      <c r="EM19" s="26" t="str">
        <f t="shared" ca="1" si="25"/>
        <v/>
      </c>
      <c r="EN19" s="26" t="str">
        <f t="shared" ca="1" si="25"/>
        <v/>
      </c>
      <c r="EO19" s="26" t="str">
        <f t="shared" ca="1" si="25"/>
        <v/>
      </c>
      <c r="EP19" s="26" t="str">
        <f t="shared" ca="1" si="25"/>
        <v/>
      </c>
      <c r="EQ19" s="26" t="str">
        <f t="shared" ca="1" si="25"/>
        <v/>
      </c>
      <c r="ER19" s="26" t="str">
        <f t="shared" ca="1" si="25"/>
        <v/>
      </c>
      <c r="ES19" s="26" t="str">
        <f t="shared" ca="1" si="25"/>
        <v/>
      </c>
      <c r="ET19" s="26" t="str">
        <f t="shared" ca="1" si="25"/>
        <v/>
      </c>
      <c r="EU19" s="26" t="str">
        <f t="shared" ca="1" si="25"/>
        <v/>
      </c>
      <c r="EV19" s="26" t="str">
        <f t="shared" ca="1" si="25"/>
        <v/>
      </c>
      <c r="EW19" s="38" t="str">
        <f t="shared" ca="1" si="25"/>
        <v/>
      </c>
      <c r="EX19"/>
      <c r="EY19"/>
    </row>
    <row r="20" spans="1:155" x14ac:dyDescent="0.35">
      <c r="A20" s="19" t="s">
        <v>55</v>
      </c>
      <c r="B20" s="19">
        <v>1300</v>
      </c>
      <c r="C20" s="19">
        <f t="shared" si="24"/>
        <v>-110</v>
      </c>
      <c r="D20" s="19">
        <f t="shared" si="21"/>
        <v>-416</v>
      </c>
      <c r="E20" s="19">
        <f t="shared" si="30"/>
        <v>-852</v>
      </c>
      <c r="F20" s="19">
        <f t="shared" si="28"/>
        <v>39</v>
      </c>
      <c r="I20" s="19">
        <v>-110</v>
      </c>
      <c r="J20" s="19">
        <f t="shared" si="6"/>
        <v>-101.08695652173913</v>
      </c>
      <c r="K20" s="19">
        <f t="shared" si="7"/>
        <v>10218.572778827976</v>
      </c>
      <c r="P20" s="26"/>
      <c r="Q20" s="26">
        <f t="shared" ca="1" si="8"/>
        <v>10218.572778827976</v>
      </c>
      <c r="R20" s="26">
        <f t="shared" ca="1" si="10"/>
        <v>51360.964083175801</v>
      </c>
      <c r="S20" s="26">
        <f t="shared" ca="1" si="10"/>
        <v>44183.790170132321</v>
      </c>
      <c r="T20" s="26">
        <f t="shared" ca="1" si="10"/>
        <v>2030.5293005671078</v>
      </c>
      <c r="U20" s="26">
        <f t="shared" ca="1" si="10"/>
        <v>-40021.644612476368</v>
      </c>
      <c r="V20" s="26">
        <f t="shared" ca="1" si="10"/>
        <v>-54881.427221172024</v>
      </c>
      <c r="W20" s="26" t="str">
        <f t="shared" ca="1" si="10"/>
        <v/>
      </c>
      <c r="X20" s="26" t="str">
        <f t="shared" ca="1" si="10"/>
        <v/>
      </c>
      <c r="Y20" s="26" t="str">
        <f t="shared" ca="1" si="10"/>
        <v/>
      </c>
      <c r="Z20" s="26" t="str">
        <f t="shared" ca="1" si="10"/>
        <v/>
      </c>
      <c r="AA20" s="26" t="str">
        <f t="shared" ca="1" si="10"/>
        <v/>
      </c>
      <c r="AB20" s="26" t="str">
        <f t="shared" ca="1" si="10"/>
        <v/>
      </c>
      <c r="AC20" s="26" t="str">
        <f t="shared" ca="1" si="10"/>
        <v/>
      </c>
      <c r="AD20" s="26" t="str">
        <f t="shared" ca="1" si="10"/>
        <v/>
      </c>
      <c r="AE20" s="26" t="str">
        <f t="shared" ca="1" si="10"/>
        <v/>
      </c>
      <c r="AF20" s="26" t="str">
        <f t="shared" ca="1" si="10"/>
        <v/>
      </c>
      <c r="AG20" s="26" t="str">
        <f t="shared" ca="1" si="10"/>
        <v/>
      </c>
      <c r="AH20" s="26" t="str">
        <f t="shared" ca="1" si="10"/>
        <v/>
      </c>
      <c r="AI20" s="26" t="str">
        <f t="shared" ca="1" si="32"/>
        <v/>
      </c>
      <c r="AJ20" s="26" t="str">
        <f t="shared" ca="1" si="33"/>
        <v/>
      </c>
      <c r="AK20" s="26" t="str">
        <f t="shared" ca="1" si="33"/>
        <v/>
      </c>
      <c r="AL20" s="26" t="str">
        <f t="shared" ca="1" si="33"/>
        <v/>
      </c>
      <c r="AM20" s="26" t="str">
        <f t="shared" ca="1" si="33"/>
        <v/>
      </c>
      <c r="AQ20" s="19">
        <v>-407</v>
      </c>
      <c r="AR20" s="19">
        <f t="shared" si="11"/>
        <v>-437.95454545454544</v>
      </c>
      <c r="AS20" s="19">
        <f t="shared" ref="AS20:AS24" si="34">AR20^2</f>
        <v>191804.1838842975</v>
      </c>
      <c r="AX20" s="26"/>
      <c r="AY20" s="26">
        <f t="shared" ca="1" si="13"/>
        <v>191804.1838842975</v>
      </c>
      <c r="AZ20" s="26">
        <f t="shared" ca="1" si="27"/>
        <v>-17538.088842975205</v>
      </c>
      <c r="BA20" s="26">
        <f t="shared" ca="1" si="27"/>
        <v>-169070.36157024794</v>
      </c>
      <c r="BB20" s="26">
        <f t="shared" ca="1" si="27"/>
        <v>-168632.40702479339</v>
      </c>
      <c r="BC20" s="26">
        <f t="shared" ca="1" si="27"/>
        <v>-50822.634297520657</v>
      </c>
      <c r="BD20" s="26" t="str">
        <f t="shared" ca="1" si="27"/>
        <v/>
      </c>
      <c r="BE20" s="26" t="str">
        <f t="shared" ca="1" si="27"/>
        <v/>
      </c>
      <c r="BF20" s="26" t="str">
        <f t="shared" ca="1" si="27"/>
        <v/>
      </c>
      <c r="BG20" s="26" t="str">
        <f t="shared" ca="1" si="27"/>
        <v/>
      </c>
      <c r="BH20" s="26" t="str">
        <f t="shared" ca="1" si="27"/>
        <v/>
      </c>
      <c r="BI20" s="26" t="str">
        <f t="shared" ca="1" si="27"/>
        <v/>
      </c>
      <c r="BJ20" s="26" t="str">
        <f t="shared" ca="1" si="27"/>
        <v/>
      </c>
      <c r="BK20" s="26" t="str">
        <f t="shared" ca="1" si="27"/>
        <v/>
      </c>
      <c r="BL20" s="26" t="str">
        <f t="shared" ca="1" si="27"/>
        <v/>
      </c>
      <c r="BM20" s="26" t="str">
        <f t="shared" ca="1" si="27"/>
        <v/>
      </c>
      <c r="BN20" s="26" t="str">
        <f t="shared" ca="1" si="27"/>
        <v/>
      </c>
      <c r="BO20" s="26" t="str">
        <f t="shared" ca="1" si="27"/>
        <v/>
      </c>
      <c r="BP20" s="26" t="str">
        <f t="shared" ca="1" si="27"/>
        <v/>
      </c>
      <c r="BQ20" s="26" t="str">
        <f t="shared" ca="1" si="27"/>
        <v/>
      </c>
      <c r="BR20" s="26" t="str">
        <f t="shared" ca="1" si="27"/>
        <v/>
      </c>
      <c r="BS20" s="26" t="str">
        <f t="shared" ca="1" si="27"/>
        <v/>
      </c>
      <c r="BT20" s="26" t="str">
        <f t="shared" ca="1" si="27"/>
        <v/>
      </c>
      <c r="BU20" s="26"/>
      <c r="BV20"/>
      <c r="CE20" s="26"/>
      <c r="CF20" s="26" t="str">
        <f t="shared" ca="1" si="15"/>
        <v/>
      </c>
      <c r="CG20" s="26" t="str">
        <f t="shared" ca="1" si="29"/>
        <v/>
      </c>
      <c r="CH20" s="26" t="str">
        <f t="shared" ca="1" si="29"/>
        <v/>
      </c>
      <c r="CI20" s="26" t="str">
        <f t="shared" ca="1" si="29"/>
        <v/>
      </c>
      <c r="CJ20" s="26" t="str">
        <f t="shared" ca="1" si="29"/>
        <v/>
      </c>
      <c r="CK20" s="26" t="str">
        <f t="shared" ca="1" si="29"/>
        <v/>
      </c>
      <c r="CL20" s="26" t="str">
        <f t="shared" ca="1" si="29"/>
        <v/>
      </c>
      <c r="CM20" s="26" t="str">
        <f t="shared" ca="1" si="29"/>
        <v/>
      </c>
      <c r="CN20" s="26" t="str">
        <f t="shared" ca="1" si="29"/>
        <v/>
      </c>
      <c r="CO20" s="26" t="str">
        <f t="shared" ca="1" si="29"/>
        <v/>
      </c>
      <c r="CP20" s="26" t="str">
        <f t="shared" ca="1" si="29"/>
        <v/>
      </c>
      <c r="CQ20" s="26" t="str">
        <f t="shared" ca="1" si="29"/>
        <v/>
      </c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R20" s="19">
        <v>1410</v>
      </c>
      <c r="DS20" s="19">
        <f t="shared" si="18"/>
        <v>239.41666666666674</v>
      </c>
      <c r="DT20" s="19">
        <f t="shared" si="19"/>
        <v>57320.340277777817</v>
      </c>
      <c r="DY20" s="26"/>
      <c r="DZ20" s="26">
        <f t="shared" ca="1" si="20"/>
        <v>57320.340277777817</v>
      </c>
      <c r="EA20" s="26">
        <f t="shared" ca="1" si="25"/>
        <v>30984.506944444471</v>
      </c>
      <c r="EB20" s="26">
        <f t="shared" ca="1" si="25"/>
        <v>-92793.909722222234</v>
      </c>
      <c r="EC20" s="26">
        <f t="shared" ca="1" si="25"/>
        <v>-199573.74305555559</v>
      </c>
      <c r="ED20" s="26">
        <f t="shared" ca="1" si="25"/>
        <v>-206516.82638888893</v>
      </c>
      <c r="EE20" s="26">
        <f t="shared" ca="1" si="25"/>
        <v>-113862.57638888891</v>
      </c>
      <c r="EF20" s="26">
        <f t="shared" ca="1" si="25"/>
        <v>13985.923611111133</v>
      </c>
      <c r="EG20" s="26" t="str">
        <f t="shared" ca="1" si="25"/>
        <v/>
      </c>
      <c r="EH20" s="26" t="str">
        <f t="shared" ca="1" si="25"/>
        <v/>
      </c>
      <c r="EI20" s="26" t="str">
        <f t="shared" ca="1" si="25"/>
        <v/>
      </c>
      <c r="EJ20" s="26" t="str">
        <f t="shared" ca="1" si="25"/>
        <v/>
      </c>
      <c r="EK20" s="26" t="str">
        <f t="shared" ca="1" si="25"/>
        <v/>
      </c>
      <c r="EL20" s="26" t="str">
        <f t="shared" ca="1" si="25"/>
        <v/>
      </c>
      <c r="EM20" s="26" t="str">
        <f t="shared" ca="1" si="25"/>
        <v/>
      </c>
      <c r="EN20" s="26" t="str">
        <f t="shared" ca="1" si="25"/>
        <v/>
      </c>
      <c r="EO20" s="26" t="str">
        <f t="shared" ca="1" si="25"/>
        <v/>
      </c>
      <c r="EP20" s="26" t="str">
        <f t="shared" ca="1" si="25"/>
        <v/>
      </c>
      <c r="EQ20" s="26" t="str">
        <f t="shared" ca="1" si="25"/>
        <v/>
      </c>
      <c r="ER20" s="26" t="str">
        <f t="shared" ca="1" si="25"/>
        <v/>
      </c>
      <c r="ES20" s="26" t="str">
        <f t="shared" ca="1" si="25"/>
        <v/>
      </c>
      <c r="ET20" s="26" t="str">
        <f t="shared" ca="1" si="25"/>
        <v/>
      </c>
      <c r="EU20" s="26" t="str">
        <f t="shared" ca="1" si="25"/>
        <v/>
      </c>
      <c r="EV20" s="26" t="str">
        <f t="shared" ca="1" si="25"/>
        <v/>
      </c>
      <c r="EW20" s="38" t="str">
        <f t="shared" ca="1" si="25"/>
        <v/>
      </c>
      <c r="EX20"/>
      <c r="EY20"/>
    </row>
    <row r="21" spans="1:155" x14ac:dyDescent="0.35">
      <c r="A21" s="19" t="s">
        <v>56</v>
      </c>
      <c r="B21" s="19">
        <v>783</v>
      </c>
      <c r="C21" s="19">
        <f>B21-B20</f>
        <v>-517</v>
      </c>
      <c r="D21" s="19">
        <f t="shared" si="21"/>
        <v>-407</v>
      </c>
      <c r="E21" s="19">
        <f t="shared" si="30"/>
        <v>-533</v>
      </c>
      <c r="F21" s="19">
        <f t="shared" si="28"/>
        <v>319</v>
      </c>
      <c r="I21" s="19">
        <v>-517</v>
      </c>
      <c r="J21" s="19">
        <f t="shared" si="6"/>
        <v>-508.08695652173913</v>
      </c>
      <c r="K21" s="19">
        <f t="shared" si="7"/>
        <v>258152.35538752362</v>
      </c>
      <c r="P21" s="26"/>
      <c r="Q21" s="26">
        <f t="shared" ca="1" si="8"/>
        <v>258152.35538752362</v>
      </c>
      <c r="R21" s="26">
        <f t="shared" ca="1" si="10"/>
        <v>222078.18147448014</v>
      </c>
      <c r="S21" s="26">
        <f t="shared" ca="1" si="10"/>
        <v>10205.920604914934</v>
      </c>
      <c r="T21" s="26">
        <f t="shared" ca="1" si="10"/>
        <v>-201158.25330812854</v>
      </c>
      <c r="U21" s="26">
        <f t="shared" ca="1" si="10"/>
        <v>-275847.03591682418</v>
      </c>
      <c r="V21" s="26" t="str">
        <f t="shared" ca="1" si="10"/>
        <v/>
      </c>
      <c r="W21" s="26" t="str">
        <f t="shared" ca="1" si="10"/>
        <v/>
      </c>
      <c r="X21" s="26" t="str">
        <f t="shared" ca="1" si="10"/>
        <v/>
      </c>
      <c r="Y21" s="26" t="str">
        <f t="shared" ca="1" si="10"/>
        <v/>
      </c>
      <c r="Z21" s="26" t="str">
        <f t="shared" ca="1" si="10"/>
        <v/>
      </c>
      <c r="AA21" s="26" t="str">
        <f t="shared" ca="1" si="10"/>
        <v/>
      </c>
      <c r="AB21" s="26" t="str">
        <f t="shared" ca="1" si="10"/>
        <v/>
      </c>
      <c r="AC21" s="26" t="str">
        <f t="shared" ca="1" si="10"/>
        <v/>
      </c>
      <c r="AD21" s="26" t="str">
        <f t="shared" ca="1" si="10"/>
        <v/>
      </c>
      <c r="AE21" s="26" t="str">
        <f t="shared" ca="1" si="10"/>
        <v/>
      </c>
      <c r="AF21" s="26" t="str">
        <f t="shared" ca="1" si="10"/>
        <v/>
      </c>
      <c r="AG21" s="26" t="str">
        <f t="shared" ca="1" si="10"/>
        <v/>
      </c>
      <c r="AH21" s="26" t="str">
        <f t="shared" ca="1" si="10"/>
        <v/>
      </c>
      <c r="AI21" s="26" t="str">
        <f t="shared" ca="1" si="32"/>
        <v/>
      </c>
      <c r="AJ21" s="26" t="str">
        <f t="shared" ca="1" si="33"/>
        <v/>
      </c>
      <c r="AK21" s="26" t="str">
        <f t="shared" ca="1" si="33"/>
        <v/>
      </c>
      <c r="AL21" s="26" t="str">
        <f t="shared" ca="1" si="33"/>
        <v/>
      </c>
      <c r="AM21" s="26" t="str">
        <f t="shared" ca="1" si="33"/>
        <v/>
      </c>
      <c r="AQ21" s="19">
        <v>71</v>
      </c>
      <c r="AR21" s="19">
        <f t="shared" si="11"/>
        <v>40.045454545454547</v>
      </c>
      <c r="AS21" s="19">
        <f t="shared" si="34"/>
        <v>1603.6384297520663</v>
      </c>
      <c r="AX21" s="26"/>
      <c r="AY21" s="26">
        <f t="shared" ca="1" si="13"/>
        <v>1603.6384297520663</v>
      </c>
      <c r="AZ21" s="26">
        <f t="shared" ca="1" si="27"/>
        <v>15459.365702479339</v>
      </c>
      <c r="BA21" s="26">
        <f t="shared" ca="1" si="27"/>
        <v>15419.320247933885</v>
      </c>
      <c r="BB21" s="26">
        <f t="shared" ca="1" si="27"/>
        <v>4647.0929752066122</v>
      </c>
      <c r="BC21" s="26" t="str">
        <f t="shared" ca="1" si="27"/>
        <v/>
      </c>
      <c r="BD21" s="26" t="str">
        <f t="shared" ca="1" si="27"/>
        <v/>
      </c>
      <c r="BE21" s="26" t="str">
        <f t="shared" ca="1" si="27"/>
        <v/>
      </c>
      <c r="BF21" s="26" t="str">
        <f t="shared" ca="1" si="27"/>
        <v/>
      </c>
      <c r="BG21" s="26" t="str">
        <f t="shared" ca="1" si="27"/>
        <v/>
      </c>
      <c r="BH21" s="26" t="str">
        <f t="shared" ca="1" si="27"/>
        <v/>
      </c>
      <c r="BI21" s="26" t="str">
        <f t="shared" ca="1" si="27"/>
        <v/>
      </c>
      <c r="BJ21" s="26" t="str">
        <f t="shared" ca="1" si="27"/>
        <v/>
      </c>
      <c r="BK21" s="26" t="str">
        <f t="shared" ca="1" si="27"/>
        <v/>
      </c>
      <c r="BL21" s="26" t="str">
        <f t="shared" ca="1" si="27"/>
        <v/>
      </c>
      <c r="BM21" s="26" t="str">
        <f t="shared" ca="1" si="27"/>
        <v/>
      </c>
      <c r="BN21" s="26" t="str">
        <f t="shared" ca="1" si="27"/>
        <v/>
      </c>
      <c r="BO21" s="26" t="str">
        <f t="shared" ca="1" si="27"/>
        <v/>
      </c>
      <c r="BP21" s="26" t="str">
        <f t="shared" ca="1" si="27"/>
        <v/>
      </c>
      <c r="BQ21" s="26" t="str">
        <f t="shared" ca="1" si="27"/>
        <v/>
      </c>
      <c r="BR21" s="26" t="str">
        <f t="shared" ca="1" si="27"/>
        <v/>
      </c>
      <c r="BS21" s="26" t="str">
        <f t="shared" ca="1" si="27"/>
        <v/>
      </c>
      <c r="BT21" s="26" t="str">
        <f t="shared" ca="1" si="27"/>
        <v/>
      </c>
      <c r="BU21" s="26"/>
      <c r="BV21"/>
      <c r="CE21" s="26"/>
      <c r="CF21" s="26" t="str">
        <f t="shared" ca="1" si="15"/>
        <v/>
      </c>
      <c r="CG21" s="26" t="str">
        <f t="shared" ca="1" si="29"/>
        <v/>
      </c>
      <c r="CH21" s="26" t="str">
        <f t="shared" ca="1" si="29"/>
        <v/>
      </c>
      <c r="CI21" s="26" t="str">
        <f t="shared" ca="1" si="29"/>
        <v/>
      </c>
      <c r="CJ21" s="26" t="str">
        <f t="shared" ca="1" si="29"/>
        <v/>
      </c>
      <c r="CK21" s="26" t="str">
        <f t="shared" ca="1" si="29"/>
        <v/>
      </c>
      <c r="CL21" s="26" t="str">
        <f t="shared" ca="1" si="29"/>
        <v/>
      </c>
      <c r="CM21" s="26" t="str">
        <f t="shared" ca="1" si="29"/>
        <v/>
      </c>
      <c r="CN21" s="26" t="str">
        <f t="shared" ca="1" si="29"/>
        <v/>
      </c>
      <c r="CO21" s="26" t="str">
        <f t="shared" ca="1" si="29"/>
        <v/>
      </c>
      <c r="CP21" s="26" t="str">
        <f t="shared" ca="1" si="29"/>
        <v/>
      </c>
      <c r="CQ21" s="26" t="str">
        <f t="shared" ca="1" si="29"/>
        <v/>
      </c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R21" s="19">
        <v>1300</v>
      </c>
      <c r="DS21" s="19">
        <f t="shared" si="18"/>
        <v>129.41666666666674</v>
      </c>
      <c r="DT21" s="19">
        <f t="shared" si="19"/>
        <v>16748.673611111131</v>
      </c>
      <c r="DY21" s="26"/>
      <c r="DZ21" s="26">
        <f t="shared" ca="1" si="20"/>
        <v>16748.673611111131</v>
      </c>
      <c r="EA21" s="26">
        <f t="shared" ca="1" si="25"/>
        <v>-50159.743055555577</v>
      </c>
      <c r="EB21" s="26">
        <f t="shared" ca="1" si="25"/>
        <v>-107879.57638888895</v>
      </c>
      <c r="EC21" s="26">
        <f t="shared" ca="1" si="25"/>
        <v>-111632.65972222228</v>
      </c>
      <c r="ED21" s="26">
        <f t="shared" ca="1" si="25"/>
        <v>-61548.409722222248</v>
      </c>
      <c r="EE21" s="26">
        <f t="shared" ca="1" si="25"/>
        <v>7560.0902777777919</v>
      </c>
      <c r="EF21" s="26" t="str">
        <f t="shared" ca="1" si="25"/>
        <v/>
      </c>
      <c r="EG21" s="26" t="str">
        <f t="shared" ca="1" si="25"/>
        <v/>
      </c>
      <c r="EH21" s="26" t="str">
        <f t="shared" ca="1" si="25"/>
        <v/>
      </c>
      <c r="EI21" s="26" t="str">
        <f t="shared" ca="1" si="25"/>
        <v/>
      </c>
      <c r="EJ21" s="26" t="str">
        <f t="shared" ca="1" si="25"/>
        <v/>
      </c>
      <c r="EK21" s="26" t="str">
        <f t="shared" ca="1" si="25"/>
        <v/>
      </c>
      <c r="EL21" s="26" t="str">
        <f t="shared" ca="1" si="25"/>
        <v/>
      </c>
      <c r="EM21" s="26" t="str">
        <f t="shared" ca="1" si="25"/>
        <v/>
      </c>
      <c r="EN21" s="26" t="str">
        <f t="shared" ca="1" si="25"/>
        <v/>
      </c>
      <c r="EO21" s="26" t="str">
        <f t="shared" ca="1" si="25"/>
        <v/>
      </c>
      <c r="EP21" s="26" t="str">
        <f t="shared" ca="1" si="25"/>
        <v/>
      </c>
      <c r="EQ21" s="26" t="str">
        <f t="shared" ca="1" si="25"/>
        <v/>
      </c>
      <c r="ER21" s="26" t="str">
        <f t="shared" ca="1" si="25"/>
        <v/>
      </c>
      <c r="ES21" s="26" t="str">
        <f t="shared" ca="1" si="25"/>
        <v/>
      </c>
      <c r="ET21" s="26" t="str">
        <f t="shared" ca="1" si="25"/>
        <v/>
      </c>
      <c r="EU21" s="26" t="str">
        <f t="shared" ca="1" si="25"/>
        <v/>
      </c>
      <c r="EV21" s="26" t="str">
        <f t="shared" ca="1" si="25"/>
        <v/>
      </c>
      <c r="EW21" s="38" t="str">
        <f t="shared" ca="1" si="25"/>
        <v/>
      </c>
      <c r="EX21"/>
      <c r="EY21"/>
    </row>
    <row r="22" spans="1:155" x14ac:dyDescent="0.35">
      <c r="A22" s="19" t="s">
        <v>57</v>
      </c>
      <c r="B22" s="19">
        <v>337</v>
      </c>
      <c r="C22" s="19">
        <f t="shared" si="24"/>
        <v>-446</v>
      </c>
      <c r="D22" s="19">
        <f t="shared" si="21"/>
        <v>71</v>
      </c>
      <c r="E22" s="19">
        <f t="shared" si="30"/>
        <v>-224</v>
      </c>
      <c r="F22" s="19">
        <f t="shared" si="28"/>
        <v>309</v>
      </c>
      <c r="I22" s="19">
        <v>-446</v>
      </c>
      <c r="J22" s="19">
        <f t="shared" si="6"/>
        <v>-437.08695652173913</v>
      </c>
      <c r="K22" s="19">
        <f t="shared" si="7"/>
        <v>191045.00756143668</v>
      </c>
      <c r="P22" s="26"/>
      <c r="Q22" s="26">
        <f t="shared" ca="1" si="8"/>
        <v>191045.00756143668</v>
      </c>
      <c r="R22" s="26">
        <f t="shared" ref="R22:AF25" ca="1" si="35">IF(ROW($I22)-2&lt;=COUNT($I$3:$I$25)-R$2,($I22-$N$2)*(INDIRECT("I"&amp;ROW($I22)+R$2)-$N$2),"")</f>
        <v>8779.7466918714563</v>
      </c>
      <c r="S22" s="26">
        <f t="shared" ca="1" si="35"/>
        <v>-173048.42722117202</v>
      </c>
      <c r="T22" s="26">
        <f t="shared" ca="1" si="35"/>
        <v>-237300.20982986767</v>
      </c>
      <c r="U22" s="26" t="str">
        <f t="shared" ca="1" si="35"/>
        <v/>
      </c>
      <c r="V22" s="26" t="str">
        <f t="shared" ca="1" si="35"/>
        <v/>
      </c>
      <c r="W22" s="26" t="str">
        <f t="shared" ca="1" si="35"/>
        <v/>
      </c>
      <c r="X22" s="26" t="str">
        <f t="shared" ca="1" si="35"/>
        <v/>
      </c>
      <c r="Y22" s="26" t="str">
        <f t="shared" ca="1" si="35"/>
        <v/>
      </c>
      <c r="Z22" s="26" t="str">
        <f t="shared" ca="1" si="35"/>
        <v/>
      </c>
      <c r="AA22" s="26" t="str">
        <f t="shared" ca="1" si="35"/>
        <v/>
      </c>
      <c r="AB22" s="26" t="str">
        <f t="shared" ca="1" si="35"/>
        <v/>
      </c>
      <c r="AC22" s="26" t="str">
        <f t="shared" ca="1" si="35"/>
        <v/>
      </c>
      <c r="AD22" s="26" t="str">
        <f t="shared" ca="1" si="35"/>
        <v/>
      </c>
      <c r="AE22" s="26" t="str">
        <f t="shared" ca="1" si="35"/>
        <v/>
      </c>
      <c r="AF22" s="26" t="str">
        <f t="shared" ca="1" si="35"/>
        <v/>
      </c>
      <c r="AG22" s="26" t="str">
        <f t="shared" ref="AG22:AH25" ca="1" si="36">IF(ROW($I22)-2&lt;=COUNT($I$3:$I$25)-AG$2,($I22-$N$2)*(INDIRECT("I"&amp;ROW($I22)+AG$2)-$N$2),"")</f>
        <v/>
      </c>
      <c r="AH22" s="26" t="str">
        <f t="shared" ca="1" si="36"/>
        <v/>
      </c>
      <c r="AI22" s="26" t="str">
        <f t="shared" ca="1" si="32"/>
        <v/>
      </c>
      <c r="AJ22" s="26" t="str">
        <f t="shared" ca="1" si="33"/>
        <v/>
      </c>
      <c r="AK22" s="26" t="str">
        <f t="shared" ca="1" si="33"/>
        <v/>
      </c>
      <c r="AL22" s="26" t="str">
        <f t="shared" ca="1" si="33"/>
        <v/>
      </c>
      <c r="AM22" s="26" t="str">
        <f t="shared" ca="1" si="33"/>
        <v/>
      </c>
      <c r="AQ22" s="19">
        <v>417</v>
      </c>
      <c r="AR22" s="19">
        <f t="shared" si="11"/>
        <v>386.04545454545456</v>
      </c>
      <c r="AS22" s="19">
        <f t="shared" si="34"/>
        <v>149031.09297520661</v>
      </c>
      <c r="AX22" s="26"/>
      <c r="AY22" s="26">
        <f t="shared" ca="1" si="13"/>
        <v>149031.09297520661</v>
      </c>
      <c r="AZ22" s="26">
        <f t="shared" ca="1" si="27"/>
        <v>148645.04752066117</v>
      </c>
      <c r="BA22" s="26">
        <f t="shared" ca="1" si="27"/>
        <v>44798.820247933887</v>
      </c>
      <c r="BB22" s="26" t="str">
        <f t="shared" ca="1" si="27"/>
        <v/>
      </c>
      <c r="BC22" s="26" t="str">
        <f t="shared" ca="1" si="27"/>
        <v/>
      </c>
      <c r="BD22" s="26" t="str">
        <f t="shared" ca="1" si="27"/>
        <v/>
      </c>
      <c r="BE22" s="26" t="str">
        <f t="shared" ca="1" si="27"/>
        <v/>
      </c>
      <c r="BF22" s="26" t="str">
        <f t="shared" ca="1" si="27"/>
        <v/>
      </c>
      <c r="BG22" s="26" t="str">
        <f t="shared" ca="1" si="27"/>
        <v/>
      </c>
      <c r="BH22" s="26" t="str">
        <f t="shared" ca="1" si="27"/>
        <v/>
      </c>
      <c r="BI22" s="26" t="str">
        <f t="shared" ca="1" si="27"/>
        <v/>
      </c>
      <c r="BJ22" s="26" t="str">
        <f t="shared" ca="1" si="27"/>
        <v/>
      </c>
      <c r="BK22" s="26" t="str">
        <f t="shared" ca="1" si="27"/>
        <v/>
      </c>
      <c r="BL22" s="26" t="str">
        <f t="shared" ca="1" si="27"/>
        <v/>
      </c>
      <c r="BM22" s="26" t="str">
        <f t="shared" ca="1" si="27"/>
        <v/>
      </c>
      <c r="BN22" s="26" t="str">
        <f t="shared" ca="1" si="27"/>
        <v/>
      </c>
      <c r="BO22" s="26" t="str">
        <f t="shared" ca="1" si="27"/>
        <v/>
      </c>
      <c r="BP22" s="26" t="str">
        <f t="shared" ca="1" si="27"/>
        <v/>
      </c>
      <c r="BQ22" s="26" t="str">
        <f t="shared" ca="1" si="27"/>
        <v/>
      </c>
      <c r="BR22" s="26" t="str">
        <f t="shared" ca="1" si="27"/>
        <v/>
      </c>
      <c r="BS22" s="26" t="str">
        <f t="shared" ca="1" si="27"/>
        <v/>
      </c>
      <c r="BT22" s="26" t="str">
        <f t="shared" ca="1" si="27"/>
        <v/>
      </c>
      <c r="BU22" s="26"/>
      <c r="BV22"/>
      <c r="CE22" s="26"/>
      <c r="CF22" s="26" t="str">
        <f t="shared" ca="1" si="15"/>
        <v/>
      </c>
      <c r="CG22" s="26" t="str">
        <f t="shared" ca="1" si="29"/>
        <v/>
      </c>
      <c r="CH22" s="26" t="str">
        <f t="shared" ca="1" si="29"/>
        <v/>
      </c>
      <c r="CI22" s="26" t="str">
        <f t="shared" ca="1" si="29"/>
        <v/>
      </c>
      <c r="CJ22" s="26" t="str">
        <f t="shared" ca="1" si="29"/>
        <v/>
      </c>
      <c r="CK22" s="26" t="str">
        <f t="shared" ca="1" si="29"/>
        <v/>
      </c>
      <c r="CL22" s="26" t="str">
        <f t="shared" ca="1" si="29"/>
        <v/>
      </c>
      <c r="CM22" s="26" t="str">
        <f t="shared" ca="1" si="29"/>
        <v/>
      </c>
      <c r="CN22" s="26" t="str">
        <f t="shared" ca="1" si="29"/>
        <v/>
      </c>
      <c r="CO22" s="26" t="str">
        <f t="shared" ca="1" si="29"/>
        <v/>
      </c>
      <c r="CP22" s="26" t="str">
        <f t="shared" ca="1" si="29"/>
        <v/>
      </c>
      <c r="CQ22" s="26" t="str">
        <f t="shared" ca="1" si="29"/>
        <v/>
      </c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R22" s="19">
        <v>783</v>
      </c>
      <c r="DS22" s="19">
        <f t="shared" si="18"/>
        <v>-387.58333333333326</v>
      </c>
      <c r="DT22" s="19">
        <f t="shared" si="19"/>
        <v>150220.84027777772</v>
      </c>
      <c r="DY22" s="26"/>
      <c r="DZ22" s="26">
        <f t="shared" ca="1" si="20"/>
        <v>150220.84027777772</v>
      </c>
      <c r="EA22" s="26">
        <f t="shared" ca="1" si="25"/>
        <v>323083.00694444438</v>
      </c>
      <c r="EB22" s="26">
        <f t="shared" ca="1" si="25"/>
        <v>334322.92361111101</v>
      </c>
      <c r="EC22" s="26">
        <f t="shared" ca="1" si="25"/>
        <v>184328.17361111104</v>
      </c>
      <c r="ED22" s="26">
        <f t="shared" ca="1" si="25"/>
        <v>-22641.326388888912</v>
      </c>
      <c r="EE22" s="26" t="str">
        <f t="shared" ca="1" si="25"/>
        <v/>
      </c>
      <c r="EF22" s="26" t="str">
        <f t="shared" ca="1" si="25"/>
        <v/>
      </c>
      <c r="EG22" s="26" t="str">
        <f t="shared" ca="1" si="25"/>
        <v/>
      </c>
      <c r="EH22" s="26" t="str">
        <f t="shared" ca="1" si="25"/>
        <v/>
      </c>
      <c r="EI22" s="26" t="str">
        <f t="shared" ca="1" si="25"/>
        <v/>
      </c>
      <c r="EJ22" s="26" t="str">
        <f t="shared" ca="1" si="25"/>
        <v/>
      </c>
      <c r="EK22" s="26" t="str">
        <f t="shared" ca="1" si="25"/>
        <v/>
      </c>
      <c r="EL22" s="26" t="str">
        <f t="shared" ca="1" si="25"/>
        <v/>
      </c>
      <c r="EM22" s="26" t="str">
        <f t="shared" ca="1" si="25"/>
        <v/>
      </c>
      <c r="EN22" s="26" t="str">
        <f t="shared" ca="1" si="25"/>
        <v/>
      </c>
      <c r="EO22" s="26" t="str">
        <f t="shared" ca="1" si="25"/>
        <v/>
      </c>
      <c r="EP22" s="26" t="str">
        <f t="shared" ca="1" si="25"/>
        <v/>
      </c>
      <c r="EQ22" s="26" t="str">
        <f t="shared" ca="1" si="25"/>
        <v/>
      </c>
      <c r="ER22" s="26" t="str">
        <f t="shared" ca="1" si="25"/>
        <v/>
      </c>
      <c r="ES22" s="26" t="str">
        <f t="shared" ca="1" si="25"/>
        <v/>
      </c>
      <c r="ET22" s="26" t="str">
        <f t="shared" ca="1" si="25"/>
        <v/>
      </c>
      <c r="EU22" s="26" t="str">
        <f t="shared" ca="1" si="25"/>
        <v/>
      </c>
      <c r="EV22" s="26" t="str">
        <f t="shared" ca="1" si="25"/>
        <v/>
      </c>
      <c r="EW22" s="38" t="str">
        <f t="shared" ca="1" si="25"/>
        <v/>
      </c>
      <c r="EX22"/>
      <c r="EY22"/>
    </row>
    <row r="23" spans="1:155" x14ac:dyDescent="0.35">
      <c r="A23" s="19" t="s">
        <v>58</v>
      </c>
      <c r="B23" s="19">
        <v>308</v>
      </c>
      <c r="C23" s="19">
        <f t="shared" si="24"/>
        <v>-29</v>
      </c>
      <c r="D23" s="19">
        <f t="shared" si="21"/>
        <v>417</v>
      </c>
      <c r="E23" s="19">
        <f t="shared" si="30"/>
        <v>-231</v>
      </c>
      <c r="F23" s="19">
        <f t="shared" si="28"/>
        <v>-7</v>
      </c>
      <c r="I23" s="19">
        <v>-29</v>
      </c>
      <c r="J23" s="19">
        <f t="shared" si="6"/>
        <v>-20.086956521739133</v>
      </c>
      <c r="K23" s="19">
        <f t="shared" si="7"/>
        <v>403.48582230623828</v>
      </c>
      <c r="P23" s="26"/>
      <c r="Q23" s="26">
        <f t="shared" ca="1" si="8"/>
        <v>403.48582230623828</v>
      </c>
      <c r="R23" s="26">
        <f t="shared" ca="1" si="35"/>
        <v>-7952.6880907372406</v>
      </c>
      <c r="S23" s="26">
        <f t="shared" ca="1" si="35"/>
        <v>-10905.470699432894</v>
      </c>
      <c r="T23" s="26" t="str">
        <f t="shared" ca="1" si="35"/>
        <v/>
      </c>
      <c r="U23" s="26" t="str">
        <f t="shared" ca="1" si="35"/>
        <v/>
      </c>
      <c r="V23" s="26" t="str">
        <f t="shared" ca="1" si="35"/>
        <v/>
      </c>
      <c r="W23" s="26" t="str">
        <f t="shared" ca="1" si="35"/>
        <v/>
      </c>
      <c r="X23" s="26" t="str">
        <f t="shared" ca="1" si="35"/>
        <v/>
      </c>
      <c r="Y23" s="26" t="str">
        <f t="shared" ca="1" si="35"/>
        <v/>
      </c>
      <c r="Z23" s="26" t="str">
        <f t="shared" ca="1" si="35"/>
        <v/>
      </c>
      <c r="AA23" s="26" t="str">
        <f t="shared" ca="1" si="35"/>
        <v/>
      </c>
      <c r="AB23" s="26" t="str">
        <f t="shared" ca="1" si="35"/>
        <v/>
      </c>
      <c r="AC23" s="26" t="str">
        <f t="shared" ca="1" si="35"/>
        <v/>
      </c>
      <c r="AD23" s="26" t="str">
        <f t="shared" ca="1" si="35"/>
        <v/>
      </c>
      <c r="AE23" s="26" t="str">
        <f t="shared" ca="1" si="35"/>
        <v/>
      </c>
      <c r="AF23" s="26" t="str">
        <f t="shared" ca="1" si="35"/>
        <v/>
      </c>
      <c r="AG23" s="26" t="str">
        <f t="shared" ca="1" si="36"/>
        <v/>
      </c>
      <c r="AH23" s="26" t="str">
        <f t="shared" ca="1" si="36"/>
        <v/>
      </c>
      <c r="AI23" s="26" t="str">
        <f t="shared" ca="1" si="32"/>
        <v/>
      </c>
      <c r="AJ23" s="26" t="str">
        <f t="shared" ca="1" si="33"/>
        <v/>
      </c>
      <c r="AK23" s="26" t="str">
        <f t="shared" ca="1" si="33"/>
        <v/>
      </c>
      <c r="AL23" s="26" t="str">
        <f t="shared" ca="1" si="33"/>
        <v/>
      </c>
      <c r="AM23" s="26" t="str">
        <f t="shared" ca="1" si="33"/>
        <v/>
      </c>
      <c r="AQ23" s="19">
        <v>416</v>
      </c>
      <c r="AR23" s="19">
        <f t="shared" si="11"/>
        <v>385.04545454545456</v>
      </c>
      <c r="AS23" s="19">
        <f t="shared" si="34"/>
        <v>148260.0020661157</v>
      </c>
      <c r="AX23" s="26"/>
      <c r="AY23" s="26">
        <f t="shared" ca="1" si="13"/>
        <v>148260.0020661157</v>
      </c>
      <c r="AZ23" s="26">
        <f t="shared" ca="1" si="27"/>
        <v>44682.774793388431</v>
      </c>
      <c r="BA23" s="26" t="str">
        <f t="shared" ca="1" si="27"/>
        <v/>
      </c>
      <c r="BB23" s="26" t="str">
        <f t="shared" ca="1" si="27"/>
        <v/>
      </c>
      <c r="BC23" s="26" t="str">
        <f t="shared" ca="1" si="27"/>
        <v/>
      </c>
      <c r="BD23" s="26" t="str">
        <f t="shared" ca="1" si="27"/>
        <v/>
      </c>
      <c r="BE23" s="26" t="str">
        <f t="shared" ca="1" si="27"/>
        <v/>
      </c>
      <c r="BF23" s="26" t="str">
        <f t="shared" ca="1" si="27"/>
        <v/>
      </c>
      <c r="BG23" s="26" t="str">
        <f t="shared" ca="1" si="27"/>
        <v/>
      </c>
      <c r="BH23" s="26" t="str">
        <f t="shared" ca="1" si="27"/>
        <v/>
      </c>
      <c r="BI23" s="26" t="str">
        <f t="shared" ca="1" si="27"/>
        <v/>
      </c>
      <c r="BJ23" s="26" t="str">
        <f t="shared" ca="1" si="27"/>
        <v/>
      </c>
      <c r="BK23" s="26" t="str">
        <f t="shared" ca="1" si="27"/>
        <v/>
      </c>
      <c r="BL23" s="26" t="str">
        <f t="shared" ca="1" si="27"/>
        <v/>
      </c>
      <c r="BM23" s="26" t="str">
        <f t="shared" ca="1" si="27"/>
        <v/>
      </c>
      <c r="BN23" s="26" t="str">
        <f t="shared" ca="1" si="27"/>
        <v/>
      </c>
      <c r="BO23" s="26" t="str">
        <f t="shared" ca="1" si="27"/>
        <v/>
      </c>
      <c r="BP23" s="26" t="str">
        <f t="shared" ca="1" si="27"/>
        <v/>
      </c>
      <c r="BQ23" s="26" t="str">
        <f t="shared" ca="1" si="27"/>
        <v/>
      </c>
      <c r="BR23" s="26" t="str">
        <f t="shared" ca="1" si="27"/>
        <v/>
      </c>
      <c r="BS23" s="26" t="str">
        <f t="shared" ca="1" si="27"/>
        <v/>
      </c>
      <c r="BT23" s="26" t="str">
        <f t="shared" ca="1" si="27"/>
        <v/>
      </c>
      <c r="BU23" s="26"/>
      <c r="BV23"/>
      <c r="CE23" s="26"/>
      <c r="CF23" s="26" t="str">
        <f t="shared" ca="1" si="15"/>
        <v/>
      </c>
      <c r="CG23" s="26" t="str">
        <f t="shared" ca="1" si="29"/>
        <v/>
      </c>
      <c r="CH23" s="26" t="str">
        <f t="shared" ca="1" si="29"/>
        <v/>
      </c>
      <c r="CI23" s="26" t="str">
        <f t="shared" ca="1" si="29"/>
        <v/>
      </c>
      <c r="CJ23" s="26" t="str">
        <f t="shared" ca="1" si="29"/>
        <v/>
      </c>
      <c r="CK23" s="26" t="str">
        <f t="shared" ca="1" si="29"/>
        <v/>
      </c>
      <c r="CL23" s="26" t="str">
        <f t="shared" ca="1" si="29"/>
        <v/>
      </c>
      <c r="CM23" s="26" t="str">
        <f t="shared" ca="1" si="29"/>
        <v/>
      </c>
      <c r="CN23" s="26" t="str">
        <f t="shared" ca="1" si="29"/>
        <v/>
      </c>
      <c r="CO23" s="26" t="str">
        <f t="shared" ca="1" si="29"/>
        <v/>
      </c>
      <c r="CP23" s="26" t="str">
        <f t="shared" ca="1" si="29"/>
        <v/>
      </c>
      <c r="CQ23" s="26" t="str">
        <f t="shared" ca="1" si="29"/>
        <v/>
      </c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R23" s="19">
        <v>337</v>
      </c>
      <c r="DS23" s="19">
        <f t="shared" si="18"/>
        <v>-833.58333333333326</v>
      </c>
      <c r="DT23" s="19">
        <f t="shared" si="19"/>
        <v>694861.17361111101</v>
      </c>
      <c r="DY23" s="26"/>
      <c r="DZ23" s="26">
        <f t="shared" ca="1" si="20"/>
        <v>694861.17361111101</v>
      </c>
      <c r="EA23" s="26">
        <f t="shared" ca="1" si="25"/>
        <v>719035.09027777764</v>
      </c>
      <c r="EB23" s="26">
        <f t="shared" ca="1" si="25"/>
        <v>396438.34027777769</v>
      </c>
      <c r="EC23" s="26">
        <f t="shared" ca="1" si="25"/>
        <v>-48695.159722222284</v>
      </c>
      <c r="ED23" s="26" t="str">
        <f t="shared" ca="1" si="25"/>
        <v/>
      </c>
      <c r="EE23" s="26" t="str">
        <f t="shared" ca="1" si="25"/>
        <v/>
      </c>
      <c r="EF23" s="26" t="str">
        <f t="shared" ca="1" si="25"/>
        <v/>
      </c>
      <c r="EG23" s="26" t="str">
        <f t="shared" ca="1" si="25"/>
        <v/>
      </c>
      <c r="EH23" s="26" t="str">
        <f t="shared" ca="1" si="25"/>
        <v/>
      </c>
      <c r="EI23" s="26" t="str">
        <f t="shared" ca="1" si="25"/>
        <v/>
      </c>
      <c r="EJ23" s="26" t="str">
        <f t="shared" ca="1" si="25"/>
        <v/>
      </c>
      <c r="EK23" s="26" t="str">
        <f t="shared" ca="1" si="25"/>
        <v/>
      </c>
      <c r="EL23" s="26" t="str">
        <f t="shared" ca="1" si="25"/>
        <v/>
      </c>
      <c r="EM23" s="26" t="str">
        <f t="shared" ca="1" si="25"/>
        <v/>
      </c>
      <c r="EN23" s="26" t="str">
        <f t="shared" ca="1" si="25"/>
        <v/>
      </c>
      <c r="EO23" s="26" t="str">
        <f t="shared" ca="1" si="25"/>
        <v/>
      </c>
      <c r="EP23" s="26" t="str">
        <f t="shared" ca="1" si="25"/>
        <v/>
      </c>
      <c r="EQ23" s="26" t="str">
        <f t="shared" ca="1" si="25"/>
        <v/>
      </c>
      <c r="ER23" s="26" t="str">
        <f t="shared" ca="1" si="25"/>
        <v/>
      </c>
      <c r="ES23" s="26" t="str">
        <f t="shared" ref="EA23:EW26" ca="1" si="37">IF(ROW($DR23)-2&lt;=COUNT($DR$3:$DR$26)-ES$2,($DR23-$DW$2)*(INDIRECT("DR"&amp;ROW($DR23)+ES$2)-$DW$2),"")</f>
        <v/>
      </c>
      <c r="ET23" s="26" t="str">
        <f t="shared" ca="1" si="37"/>
        <v/>
      </c>
      <c r="EU23" s="26" t="str">
        <f t="shared" ca="1" si="37"/>
        <v/>
      </c>
      <c r="EV23" s="26" t="str">
        <f t="shared" ca="1" si="37"/>
        <v/>
      </c>
      <c r="EW23" s="38" t="str">
        <f t="shared" ca="1" si="37"/>
        <v/>
      </c>
      <c r="EX23"/>
      <c r="EY23"/>
    </row>
    <row r="24" spans="1:155" x14ac:dyDescent="0.35">
      <c r="A24" s="19" t="s">
        <v>59</v>
      </c>
      <c r="B24" s="19">
        <v>695</v>
      </c>
      <c r="C24" s="19">
        <f t="shared" si="24"/>
        <v>387</v>
      </c>
      <c r="D24" s="19">
        <f t="shared" si="21"/>
        <v>416</v>
      </c>
      <c r="E24" s="19">
        <f t="shared" si="30"/>
        <v>-489</v>
      </c>
      <c r="F24" s="19">
        <f t="shared" si="28"/>
        <v>-258</v>
      </c>
      <c r="I24" s="19">
        <v>387</v>
      </c>
      <c r="J24" s="19">
        <f t="shared" si="6"/>
        <v>395.91304347826087</v>
      </c>
      <c r="K24" s="19">
        <f t="shared" si="7"/>
        <v>156747.13799621927</v>
      </c>
      <c r="P24" s="26"/>
      <c r="Q24" s="26">
        <f t="shared" ca="1" si="8"/>
        <v>156747.13799621927</v>
      </c>
      <c r="R24" s="26">
        <f t="shared" ca="1" si="35"/>
        <v>214946.35538752362</v>
      </c>
      <c r="S24" s="26" t="str">
        <f t="shared" ca="1" si="35"/>
        <v/>
      </c>
      <c r="T24" s="26" t="str">
        <f t="shared" ca="1" si="35"/>
        <v/>
      </c>
      <c r="U24" s="26" t="str">
        <f t="shared" ca="1" si="35"/>
        <v/>
      </c>
      <c r="V24" s="26" t="str">
        <f t="shared" ca="1" si="35"/>
        <v/>
      </c>
      <c r="W24" s="26" t="str">
        <f t="shared" ca="1" si="35"/>
        <v/>
      </c>
      <c r="X24" s="26" t="str">
        <f t="shared" ca="1" si="35"/>
        <v/>
      </c>
      <c r="Y24" s="26" t="str">
        <f t="shared" ca="1" si="35"/>
        <v/>
      </c>
      <c r="Z24" s="26" t="str">
        <f t="shared" ca="1" si="35"/>
        <v/>
      </c>
      <c r="AA24" s="26" t="str">
        <f t="shared" ca="1" si="35"/>
        <v/>
      </c>
      <c r="AB24" s="26" t="str">
        <f t="shared" ca="1" si="35"/>
        <v/>
      </c>
      <c r="AC24" s="26" t="str">
        <f t="shared" ca="1" si="35"/>
        <v/>
      </c>
      <c r="AD24" s="26" t="str">
        <f t="shared" ca="1" si="35"/>
        <v/>
      </c>
      <c r="AE24" s="26" t="str">
        <f t="shared" ca="1" si="35"/>
        <v/>
      </c>
      <c r="AF24" s="26" t="str">
        <f t="shared" ca="1" si="35"/>
        <v/>
      </c>
      <c r="AG24" s="26" t="str">
        <f t="shared" ca="1" si="36"/>
        <v/>
      </c>
      <c r="AH24" s="26" t="str">
        <f t="shared" ca="1" si="36"/>
        <v/>
      </c>
      <c r="AI24" s="26" t="str">
        <f t="shared" ca="1" si="32"/>
        <v/>
      </c>
      <c r="AJ24" s="26" t="str">
        <f t="shared" ca="1" si="33"/>
        <v/>
      </c>
      <c r="AK24" s="26" t="str">
        <f t="shared" ca="1" si="33"/>
        <v/>
      </c>
      <c r="AL24" s="26" t="str">
        <f t="shared" ca="1" si="33"/>
        <v/>
      </c>
      <c r="AM24" s="26" t="str">
        <f t="shared" ca="1" si="33"/>
        <v/>
      </c>
      <c r="AQ24" s="19">
        <v>147</v>
      </c>
      <c r="AR24" s="19">
        <f t="shared" si="11"/>
        <v>116.04545454545455</v>
      </c>
      <c r="AS24" s="19">
        <f t="shared" si="34"/>
        <v>13466.547520661157</v>
      </c>
      <c r="AX24" s="26"/>
      <c r="AY24" s="26">
        <f t="shared" ca="1" si="13"/>
        <v>13466.547520661157</v>
      </c>
      <c r="AZ24" s="26" t="str">
        <f t="shared" ca="1" si="27"/>
        <v/>
      </c>
      <c r="BA24" s="26" t="str">
        <f t="shared" ca="1" si="27"/>
        <v/>
      </c>
      <c r="BB24" s="26" t="str">
        <f t="shared" ca="1" si="27"/>
        <v/>
      </c>
      <c r="BC24" s="26" t="str">
        <f t="shared" ca="1" si="27"/>
        <v/>
      </c>
      <c r="BD24" s="26" t="str">
        <f t="shared" ca="1" si="27"/>
        <v/>
      </c>
      <c r="BE24" s="26" t="str">
        <f t="shared" ca="1" si="27"/>
        <v/>
      </c>
      <c r="BF24" s="26" t="str">
        <f t="shared" ca="1" si="27"/>
        <v/>
      </c>
      <c r="BG24" s="26" t="str">
        <f t="shared" ca="1" si="27"/>
        <v/>
      </c>
      <c r="BH24" s="26" t="str">
        <f t="shared" ca="1" si="27"/>
        <v/>
      </c>
      <c r="BI24" s="26" t="str">
        <f t="shared" ca="1" si="27"/>
        <v/>
      </c>
      <c r="BJ24" s="26" t="str">
        <f t="shared" ca="1" si="27"/>
        <v/>
      </c>
      <c r="BK24" s="26" t="str">
        <f t="shared" ca="1" si="27"/>
        <v/>
      </c>
      <c r="BL24" s="26" t="str">
        <f t="shared" ca="1" si="27"/>
        <v/>
      </c>
      <c r="BM24" s="26" t="str">
        <f t="shared" ca="1" si="27"/>
        <v/>
      </c>
      <c r="BN24" s="26" t="str">
        <f t="shared" ca="1" si="27"/>
        <v/>
      </c>
      <c r="BO24" s="26" t="str">
        <f t="shared" ca="1" si="27"/>
        <v/>
      </c>
      <c r="BP24" s="26" t="str">
        <f t="shared" ca="1" si="27"/>
        <v/>
      </c>
      <c r="BQ24" s="26" t="str">
        <f t="shared" ca="1" si="27"/>
        <v/>
      </c>
      <c r="BR24" s="26" t="str">
        <f t="shared" ca="1" si="27"/>
        <v/>
      </c>
      <c r="BS24" s="26" t="str">
        <f t="shared" ca="1" si="27"/>
        <v/>
      </c>
      <c r="BT24" s="26" t="str">
        <f t="shared" ca="1" si="27"/>
        <v/>
      </c>
      <c r="BU24" s="26"/>
      <c r="BV24"/>
      <c r="CE24" s="26"/>
      <c r="CF24" s="26" t="str">
        <f t="shared" ca="1" si="15"/>
        <v/>
      </c>
      <c r="CG24" s="26" t="str">
        <f t="shared" ca="1" si="29"/>
        <v/>
      </c>
      <c r="CH24" s="26" t="str">
        <f t="shared" ca="1" si="29"/>
        <v/>
      </c>
      <c r="CI24" s="26" t="str">
        <f t="shared" ca="1" si="29"/>
        <v/>
      </c>
      <c r="CJ24" s="26" t="str">
        <f t="shared" ca="1" si="29"/>
        <v/>
      </c>
      <c r="CK24" s="26" t="str">
        <f t="shared" ca="1" si="29"/>
        <v/>
      </c>
      <c r="CL24" s="26" t="str">
        <f t="shared" ca="1" si="29"/>
        <v/>
      </c>
      <c r="CM24" s="26" t="str">
        <f t="shared" ca="1" si="29"/>
        <v/>
      </c>
      <c r="CN24" s="26" t="str">
        <f t="shared" ca="1" si="29"/>
        <v/>
      </c>
      <c r="CO24" s="26" t="str">
        <f t="shared" ca="1" si="29"/>
        <v/>
      </c>
      <c r="CP24" s="26" t="str">
        <f t="shared" ca="1" si="29"/>
        <v/>
      </c>
      <c r="CQ24" s="26" t="str">
        <f t="shared" ca="1" si="29"/>
        <v/>
      </c>
      <c r="DC24" s="26"/>
      <c r="DD24" s="26" t="str">
        <f t="shared" ref="DD24:DN26" ca="1" si="38">IF(ROW($BX24)-2&lt;=COUNT($BX$3:$BX$14)-DD$2,($BX24-$CC$2)*(INDIRECT("BX"&amp;ROW($BX24)+DD$2)-$CC$2),"")</f>
        <v/>
      </c>
      <c r="DE24" s="26" t="str">
        <f t="shared" ca="1" si="38"/>
        <v/>
      </c>
      <c r="DF24" s="26" t="str">
        <f t="shared" ca="1" si="38"/>
        <v/>
      </c>
      <c r="DG24" s="26" t="str">
        <f t="shared" ca="1" si="38"/>
        <v/>
      </c>
      <c r="DH24" s="26" t="str">
        <f t="shared" ca="1" si="38"/>
        <v/>
      </c>
      <c r="DI24" s="26" t="str">
        <f t="shared" ca="1" si="38"/>
        <v/>
      </c>
      <c r="DJ24" s="26" t="str">
        <f t="shared" ca="1" si="38"/>
        <v/>
      </c>
      <c r="DK24" s="26" t="str">
        <f t="shared" ca="1" si="38"/>
        <v/>
      </c>
      <c r="DL24" s="26" t="str">
        <f t="shared" ca="1" si="38"/>
        <v/>
      </c>
      <c r="DM24" s="26" t="str">
        <f t="shared" ca="1" si="38"/>
        <v/>
      </c>
      <c r="DN24" s="26" t="str">
        <f t="shared" ca="1" si="38"/>
        <v/>
      </c>
      <c r="DR24" s="19">
        <v>308</v>
      </c>
      <c r="DS24" s="19">
        <f t="shared" si="18"/>
        <v>-862.58333333333326</v>
      </c>
      <c r="DT24" s="19">
        <f t="shared" si="19"/>
        <v>744050.00694444426</v>
      </c>
      <c r="DY24" s="26"/>
      <c r="DZ24" s="26">
        <f t="shared" ca="1" si="20"/>
        <v>744050.00694444426</v>
      </c>
      <c r="EA24" s="26">
        <f t="shared" ca="1" si="37"/>
        <v>410230.25694444432</v>
      </c>
      <c r="EB24" s="26">
        <f t="shared" ca="1" si="37"/>
        <v>-50389.243055555613</v>
      </c>
      <c r="EC24" s="26" t="str">
        <f t="shared" ca="1" si="37"/>
        <v/>
      </c>
      <c r="ED24" s="26" t="str">
        <f t="shared" ca="1" si="37"/>
        <v/>
      </c>
      <c r="EE24" s="26" t="str">
        <f t="shared" ca="1" si="37"/>
        <v/>
      </c>
      <c r="EF24" s="26" t="str">
        <f t="shared" ca="1" si="37"/>
        <v/>
      </c>
      <c r="EG24" s="26" t="str">
        <f t="shared" ca="1" si="37"/>
        <v/>
      </c>
      <c r="EH24" s="26" t="str">
        <f t="shared" ca="1" si="37"/>
        <v/>
      </c>
      <c r="EI24" s="26" t="str">
        <f t="shared" ca="1" si="37"/>
        <v/>
      </c>
      <c r="EJ24" s="26" t="str">
        <f t="shared" ca="1" si="37"/>
        <v/>
      </c>
      <c r="EK24" s="26" t="str">
        <f t="shared" ca="1" si="37"/>
        <v/>
      </c>
      <c r="EL24" s="26" t="str">
        <f t="shared" ca="1" si="37"/>
        <v/>
      </c>
      <c r="EM24" s="26" t="str">
        <f t="shared" ca="1" si="37"/>
        <v/>
      </c>
      <c r="EN24" s="26" t="str">
        <f t="shared" ca="1" si="37"/>
        <v/>
      </c>
      <c r="EO24" s="26" t="str">
        <f t="shared" ca="1" si="37"/>
        <v/>
      </c>
      <c r="EP24" s="26" t="str">
        <f t="shared" ca="1" si="37"/>
        <v/>
      </c>
      <c r="EQ24" s="26" t="str">
        <f t="shared" ca="1" si="37"/>
        <v/>
      </c>
      <c r="ER24" s="26" t="str">
        <f t="shared" ca="1" si="37"/>
        <v/>
      </c>
      <c r="ES24" s="26" t="str">
        <f t="shared" ca="1" si="37"/>
        <v/>
      </c>
      <c r="ET24" s="26" t="str">
        <f t="shared" ca="1" si="37"/>
        <v/>
      </c>
      <c r="EU24" s="26" t="str">
        <f t="shared" ca="1" si="37"/>
        <v/>
      </c>
      <c r="EV24" s="26" t="str">
        <f t="shared" ca="1" si="37"/>
        <v/>
      </c>
      <c r="EW24" s="38" t="str">
        <f t="shared" ca="1" si="37"/>
        <v/>
      </c>
      <c r="EX24"/>
      <c r="EY24"/>
    </row>
    <row r="25" spans="1:155" x14ac:dyDescent="0.35">
      <c r="A25" s="19" t="s">
        <v>60</v>
      </c>
      <c r="B25" s="19">
        <v>1229</v>
      </c>
      <c r="C25" s="19">
        <f t="shared" si="24"/>
        <v>534</v>
      </c>
      <c r="D25" s="19">
        <f t="shared" si="21"/>
        <v>147</v>
      </c>
      <c r="E25" s="19">
        <f t="shared" si="30"/>
        <v>-845</v>
      </c>
      <c r="F25" s="19">
        <f t="shared" si="28"/>
        <v>-356</v>
      </c>
      <c r="I25" s="19">
        <v>534</v>
      </c>
      <c r="J25" s="19">
        <f t="shared" si="6"/>
        <v>542.91304347826087</v>
      </c>
      <c r="K25" s="19">
        <f t="shared" si="7"/>
        <v>294754.57277882798</v>
      </c>
      <c r="P25" s="26"/>
      <c r="Q25" s="26">
        <f t="shared" ca="1" si="8"/>
        <v>294754.57277882798</v>
      </c>
      <c r="R25" s="26" t="str">
        <f t="shared" ca="1" si="35"/>
        <v/>
      </c>
      <c r="S25" s="26" t="str">
        <f t="shared" ca="1" si="35"/>
        <v/>
      </c>
      <c r="T25" s="26" t="str">
        <f t="shared" ca="1" si="35"/>
        <v/>
      </c>
      <c r="U25" s="26" t="str">
        <f t="shared" ca="1" si="35"/>
        <v/>
      </c>
      <c r="V25" s="26" t="str">
        <f t="shared" ca="1" si="35"/>
        <v/>
      </c>
      <c r="W25" s="26" t="str">
        <f t="shared" ca="1" si="35"/>
        <v/>
      </c>
      <c r="X25" s="26" t="str">
        <f t="shared" ca="1" si="35"/>
        <v/>
      </c>
      <c r="Y25" s="26" t="str">
        <f t="shared" ca="1" si="35"/>
        <v/>
      </c>
      <c r="Z25" s="26" t="str">
        <f t="shared" ca="1" si="35"/>
        <v/>
      </c>
      <c r="AA25" s="26" t="str">
        <f t="shared" ca="1" si="35"/>
        <v/>
      </c>
      <c r="AB25" s="26" t="str">
        <f t="shared" ca="1" si="35"/>
        <v/>
      </c>
      <c r="AC25" s="26" t="str">
        <f t="shared" ca="1" si="35"/>
        <v/>
      </c>
      <c r="AD25" s="26" t="str">
        <f t="shared" ca="1" si="35"/>
        <v/>
      </c>
      <c r="AE25" s="26" t="str">
        <f t="shared" ca="1" si="35"/>
        <v/>
      </c>
      <c r="AF25" s="26" t="str">
        <f t="shared" ca="1" si="35"/>
        <v/>
      </c>
      <c r="AG25" s="26" t="str">
        <f t="shared" ca="1" si="36"/>
        <v/>
      </c>
      <c r="AH25" s="26" t="str">
        <f t="shared" ca="1" si="36"/>
        <v/>
      </c>
      <c r="AI25" s="26" t="str">
        <f t="shared" ca="1" si="32"/>
        <v/>
      </c>
      <c r="AJ25" s="26" t="str">
        <f t="shared" ca="1" si="33"/>
        <v/>
      </c>
      <c r="AK25" s="26" t="str">
        <f t="shared" ca="1" si="33"/>
        <v/>
      </c>
      <c r="AL25" s="26" t="str">
        <f t="shared" ca="1" si="33"/>
        <v/>
      </c>
      <c r="AM25" s="26" t="str">
        <f t="shared" ca="1" si="33"/>
        <v/>
      </c>
      <c r="AQ25" s="19"/>
      <c r="AR25" s="19"/>
      <c r="AS25" s="19"/>
      <c r="AX25" s="26"/>
      <c r="AY25" s="26" t="str">
        <f t="shared" ca="1" si="13"/>
        <v/>
      </c>
      <c r="AZ25" s="26" t="str">
        <f t="shared" ca="1" si="27"/>
        <v/>
      </c>
      <c r="BA25" s="26" t="str">
        <f t="shared" ca="1" si="27"/>
        <v/>
      </c>
      <c r="BB25" s="26" t="str">
        <f t="shared" ca="1" si="27"/>
        <v/>
      </c>
      <c r="BC25" s="26" t="str">
        <f t="shared" ca="1" si="27"/>
        <v/>
      </c>
      <c r="BD25" s="26" t="str">
        <f t="shared" ca="1" si="27"/>
        <v/>
      </c>
      <c r="BE25" s="26" t="str">
        <f t="shared" ca="1" si="27"/>
        <v/>
      </c>
      <c r="BF25" s="26" t="str">
        <f t="shared" ca="1" si="27"/>
        <v/>
      </c>
      <c r="BG25" s="26" t="str">
        <f t="shared" ca="1" si="27"/>
        <v/>
      </c>
      <c r="BH25" s="26" t="str">
        <f t="shared" ca="1" si="27"/>
        <v/>
      </c>
      <c r="BI25" s="26" t="str">
        <f t="shared" ca="1" si="27"/>
        <v/>
      </c>
      <c r="BJ25" s="26" t="str">
        <f t="shared" ca="1" si="27"/>
        <v/>
      </c>
      <c r="BK25" s="26" t="str">
        <f t="shared" ca="1" si="27"/>
        <v/>
      </c>
      <c r="BL25" s="26" t="str">
        <f t="shared" ca="1" si="27"/>
        <v/>
      </c>
      <c r="BM25" s="26" t="str">
        <f t="shared" ca="1" si="27"/>
        <v/>
      </c>
      <c r="BN25" s="26" t="str">
        <f t="shared" ca="1" si="27"/>
        <v/>
      </c>
      <c r="BO25" s="26" t="str">
        <f t="shared" ca="1" si="27"/>
        <v/>
      </c>
      <c r="BP25" s="26" t="str">
        <f t="shared" ca="1" si="27"/>
        <v/>
      </c>
      <c r="BQ25" s="26" t="str">
        <f t="shared" ca="1" si="27"/>
        <v/>
      </c>
      <c r="BR25" s="26" t="str">
        <f t="shared" ca="1" si="27"/>
        <v/>
      </c>
      <c r="BS25" s="26" t="str">
        <f t="shared" ca="1" si="27"/>
        <v/>
      </c>
      <c r="BT25" s="26" t="str">
        <f t="shared" ca="1" si="27"/>
        <v/>
      </c>
      <c r="BU25" s="26"/>
      <c r="BV25"/>
      <c r="CE25" s="26"/>
      <c r="CF25" s="26" t="str">
        <f t="shared" ca="1" si="15"/>
        <v/>
      </c>
      <c r="CG25" s="26" t="str">
        <f t="shared" ca="1" si="29"/>
        <v/>
      </c>
      <c r="CH25" s="26" t="str">
        <f t="shared" ca="1" si="29"/>
        <v/>
      </c>
      <c r="CI25" s="26" t="str">
        <f t="shared" ca="1" si="29"/>
        <v/>
      </c>
      <c r="CJ25" s="26" t="str">
        <f t="shared" ca="1" si="29"/>
        <v/>
      </c>
      <c r="CK25" s="26" t="str">
        <f t="shared" ca="1" si="29"/>
        <v/>
      </c>
      <c r="CL25" s="26" t="str">
        <f t="shared" ca="1" si="29"/>
        <v/>
      </c>
      <c r="CM25" s="26" t="str">
        <f t="shared" ca="1" si="29"/>
        <v/>
      </c>
      <c r="CN25" s="26" t="str">
        <f t="shared" ca="1" si="29"/>
        <v/>
      </c>
      <c r="CO25" s="26" t="str">
        <f t="shared" ca="1" si="29"/>
        <v/>
      </c>
      <c r="CP25" s="26" t="str">
        <f t="shared" ca="1" si="29"/>
        <v/>
      </c>
      <c r="CQ25" s="26" t="str">
        <f t="shared" ca="1" si="29"/>
        <v/>
      </c>
      <c r="DC25" s="26"/>
      <c r="DD25" s="26" t="str">
        <f t="shared" ca="1" si="38"/>
        <v/>
      </c>
      <c r="DE25" s="26" t="str">
        <f t="shared" ca="1" si="38"/>
        <v/>
      </c>
      <c r="DF25" s="26" t="str">
        <f t="shared" ca="1" si="38"/>
        <v/>
      </c>
      <c r="DG25" s="26" t="str">
        <f t="shared" ca="1" si="38"/>
        <v/>
      </c>
      <c r="DH25" s="26" t="str">
        <f t="shared" ca="1" si="38"/>
        <v/>
      </c>
      <c r="DI25" s="26" t="str">
        <f t="shared" ca="1" si="38"/>
        <v/>
      </c>
      <c r="DJ25" s="26" t="str">
        <f t="shared" ca="1" si="38"/>
        <v/>
      </c>
      <c r="DK25" s="26" t="str">
        <f t="shared" ca="1" si="38"/>
        <v/>
      </c>
      <c r="DL25" s="26" t="str">
        <f t="shared" ca="1" si="38"/>
        <v/>
      </c>
      <c r="DM25" s="26" t="str">
        <f t="shared" ca="1" si="38"/>
        <v/>
      </c>
      <c r="DN25" s="26" t="str">
        <f t="shared" ca="1" si="38"/>
        <v/>
      </c>
      <c r="DR25" s="19">
        <v>695</v>
      </c>
      <c r="DS25" s="19">
        <f t="shared" si="18"/>
        <v>-475.58333333333326</v>
      </c>
      <c r="DT25" s="19">
        <f t="shared" si="19"/>
        <v>226179.50694444438</v>
      </c>
      <c r="DY25" s="26"/>
      <c r="DZ25" s="26">
        <f t="shared" ca="1" si="20"/>
        <v>226179.50694444438</v>
      </c>
      <c r="EA25" s="26">
        <f t="shared" ca="1" si="37"/>
        <v>-27781.993055555587</v>
      </c>
      <c r="EB25" s="26" t="str">
        <f t="shared" ca="1" si="37"/>
        <v/>
      </c>
      <c r="EC25" s="26" t="str">
        <f t="shared" ca="1" si="37"/>
        <v/>
      </c>
      <c r="ED25" s="26" t="str">
        <f t="shared" ca="1" si="37"/>
        <v/>
      </c>
      <c r="EE25" s="26" t="str">
        <f t="shared" ca="1" si="37"/>
        <v/>
      </c>
      <c r="EF25" s="26" t="str">
        <f t="shared" ca="1" si="37"/>
        <v/>
      </c>
      <c r="EG25" s="26" t="str">
        <f t="shared" ca="1" si="37"/>
        <v/>
      </c>
      <c r="EH25" s="26" t="str">
        <f t="shared" ca="1" si="37"/>
        <v/>
      </c>
      <c r="EI25" s="26" t="str">
        <f t="shared" ca="1" si="37"/>
        <v/>
      </c>
      <c r="EJ25" s="26" t="str">
        <f t="shared" ca="1" si="37"/>
        <v/>
      </c>
      <c r="EK25" s="26" t="str">
        <f t="shared" ca="1" si="37"/>
        <v/>
      </c>
      <c r="EL25" s="26" t="str">
        <f t="shared" ca="1" si="37"/>
        <v/>
      </c>
      <c r="EM25" s="26" t="str">
        <f t="shared" ca="1" si="37"/>
        <v/>
      </c>
      <c r="EN25" s="26" t="str">
        <f t="shared" ca="1" si="37"/>
        <v/>
      </c>
      <c r="EO25" s="26" t="str">
        <f t="shared" ca="1" si="37"/>
        <v/>
      </c>
      <c r="EP25" s="26" t="str">
        <f t="shared" ca="1" si="37"/>
        <v/>
      </c>
      <c r="EQ25" s="26" t="str">
        <f t="shared" ca="1" si="37"/>
        <v/>
      </c>
      <c r="ER25" s="26" t="str">
        <f t="shared" ca="1" si="37"/>
        <v/>
      </c>
      <c r="ES25" s="26" t="str">
        <f t="shared" ca="1" si="37"/>
        <v/>
      </c>
      <c r="ET25" s="26" t="str">
        <f t="shared" ca="1" si="37"/>
        <v/>
      </c>
      <c r="EU25" s="26" t="str">
        <f t="shared" ca="1" si="37"/>
        <v/>
      </c>
      <c r="EV25" s="26" t="str">
        <f t="shared" ca="1" si="37"/>
        <v/>
      </c>
      <c r="EW25" s="38" t="str">
        <f t="shared" ca="1" si="37"/>
        <v/>
      </c>
      <c r="EX25"/>
      <c r="EY25"/>
    </row>
    <row r="26" spans="1:155" x14ac:dyDescent="0.35"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X26" s="26"/>
      <c r="AY26" s="26" t="str">
        <f t="shared" ca="1" si="13"/>
        <v/>
      </c>
      <c r="AZ26" s="26" t="str">
        <f t="shared" ca="1" si="27"/>
        <v/>
      </c>
      <c r="BA26" s="26" t="str">
        <f t="shared" ca="1" si="27"/>
        <v/>
      </c>
      <c r="BB26" s="26" t="str">
        <f t="shared" ca="1" si="27"/>
        <v/>
      </c>
      <c r="BC26" s="26" t="str">
        <f t="shared" ca="1" si="27"/>
        <v/>
      </c>
      <c r="BD26" s="26" t="str">
        <f t="shared" ca="1" si="27"/>
        <v/>
      </c>
      <c r="BE26" s="26" t="str">
        <f t="shared" ca="1" si="27"/>
        <v/>
      </c>
      <c r="BF26" s="26" t="str">
        <f t="shared" ca="1" si="27"/>
        <v/>
      </c>
      <c r="BG26" s="26" t="str">
        <f t="shared" ca="1" si="27"/>
        <v/>
      </c>
      <c r="BH26" s="26" t="str">
        <f t="shared" ca="1" si="27"/>
        <v/>
      </c>
      <c r="BI26" s="26" t="str">
        <f t="shared" ca="1" si="27"/>
        <v/>
      </c>
      <c r="BJ26" s="26" t="str">
        <f t="shared" ca="1" si="27"/>
        <v/>
      </c>
      <c r="BK26" s="26" t="str">
        <f t="shared" ca="1" si="27"/>
        <v/>
      </c>
      <c r="BL26" s="26" t="str">
        <f t="shared" ca="1" si="27"/>
        <v/>
      </c>
      <c r="BM26" s="26" t="str">
        <f t="shared" ca="1" si="27"/>
        <v/>
      </c>
      <c r="BN26" s="26" t="str">
        <f t="shared" ca="1" si="27"/>
        <v/>
      </c>
      <c r="BO26" s="26" t="str">
        <f t="shared" ca="1" si="27"/>
        <v/>
      </c>
      <c r="BP26" s="26" t="str">
        <f t="shared" ca="1" si="27"/>
        <v/>
      </c>
      <c r="BQ26" s="26" t="str">
        <f t="shared" ca="1" si="27"/>
        <v/>
      </c>
      <c r="BR26" s="26" t="str">
        <f t="shared" ca="1" si="27"/>
        <v/>
      </c>
      <c r="BS26" s="26" t="str">
        <f t="shared" ref="BS26:BT26" ca="1" si="39">IF(ROW($AQ26)-2&lt;=COUNT($AQ$3:$AQ$24)-BS$2,($AQ26-$AV$2)*(INDIRECT("AQ"&amp;ROW($AQ26)+BS$2)-$AV$2),"")</f>
        <v/>
      </c>
      <c r="BT26" s="26" t="str">
        <f t="shared" ca="1" si="39"/>
        <v/>
      </c>
      <c r="BU26" s="26"/>
      <c r="BV26"/>
      <c r="CE26" s="26"/>
      <c r="CF26" s="26" t="str">
        <f t="shared" ca="1" si="15"/>
        <v/>
      </c>
      <c r="CG26" s="26" t="str">
        <f t="shared" ca="1" si="29"/>
        <v/>
      </c>
      <c r="CH26" s="26" t="str">
        <f t="shared" ca="1" si="29"/>
        <v/>
      </c>
      <c r="CI26" s="26" t="str">
        <f t="shared" ca="1" si="29"/>
        <v/>
      </c>
      <c r="CJ26" s="26" t="str">
        <f t="shared" ca="1" si="29"/>
        <v/>
      </c>
      <c r="CK26" s="26" t="str">
        <f t="shared" ca="1" si="29"/>
        <v/>
      </c>
      <c r="CL26" s="26" t="str">
        <f t="shared" ca="1" si="29"/>
        <v/>
      </c>
      <c r="CM26" s="26" t="str">
        <f t="shared" ca="1" si="29"/>
        <v/>
      </c>
      <c r="CN26" s="26" t="str">
        <f t="shared" ca="1" si="29"/>
        <v/>
      </c>
      <c r="CO26" s="26" t="str">
        <f t="shared" ca="1" si="29"/>
        <v/>
      </c>
      <c r="CP26" s="26" t="str">
        <f t="shared" ca="1" si="29"/>
        <v/>
      </c>
      <c r="CQ26" s="26" t="str">
        <f t="shared" ca="1" si="29"/>
        <v/>
      </c>
      <c r="DC26" s="26"/>
      <c r="DD26" s="26" t="str">
        <f t="shared" ca="1" si="38"/>
        <v/>
      </c>
      <c r="DE26" s="26" t="str">
        <f t="shared" ca="1" si="38"/>
        <v/>
      </c>
      <c r="DF26" s="26" t="str">
        <f t="shared" ca="1" si="38"/>
        <v/>
      </c>
      <c r="DG26" s="26" t="str">
        <f t="shared" ca="1" si="38"/>
        <v/>
      </c>
      <c r="DH26" s="26" t="str">
        <f t="shared" ca="1" si="38"/>
        <v/>
      </c>
      <c r="DI26" s="26" t="str">
        <f t="shared" ca="1" si="38"/>
        <v/>
      </c>
      <c r="DJ26" s="26" t="str">
        <f t="shared" ca="1" si="38"/>
        <v/>
      </c>
      <c r="DK26" s="26" t="str">
        <f t="shared" ca="1" si="38"/>
        <v/>
      </c>
      <c r="DL26" s="26" t="str">
        <f t="shared" ca="1" si="38"/>
        <v/>
      </c>
      <c r="DM26" s="26" t="str">
        <f t="shared" ca="1" si="38"/>
        <v/>
      </c>
      <c r="DN26" s="26" t="str">
        <f t="shared" ca="1" si="38"/>
        <v/>
      </c>
      <c r="DR26" s="19">
        <v>1229</v>
      </c>
      <c r="DS26" s="19">
        <f t="shared" si="18"/>
        <v>58.416666666666742</v>
      </c>
      <c r="DT26" s="19">
        <f t="shared" si="19"/>
        <v>3412.5069444444534</v>
      </c>
      <c r="DY26" s="26"/>
      <c r="DZ26" s="26">
        <f t="shared" ca="1" si="20"/>
        <v>3412.5069444444534</v>
      </c>
      <c r="EA26" s="26" t="str">
        <f t="shared" ca="1" si="37"/>
        <v/>
      </c>
      <c r="EB26" s="26" t="str">
        <f t="shared" ca="1" si="37"/>
        <v/>
      </c>
      <c r="EC26" s="26" t="str">
        <f t="shared" ca="1" si="37"/>
        <v/>
      </c>
      <c r="ED26" s="26" t="str">
        <f t="shared" ca="1" si="37"/>
        <v/>
      </c>
      <c r="EE26" s="26" t="str">
        <f t="shared" ca="1" si="37"/>
        <v/>
      </c>
      <c r="EF26" s="26" t="str">
        <f t="shared" ca="1" si="37"/>
        <v/>
      </c>
      <c r="EG26" s="26" t="str">
        <f t="shared" ca="1" si="37"/>
        <v/>
      </c>
      <c r="EH26" s="26" t="str">
        <f t="shared" ca="1" si="37"/>
        <v/>
      </c>
      <c r="EI26" s="26" t="str">
        <f t="shared" ca="1" si="37"/>
        <v/>
      </c>
      <c r="EJ26" s="26" t="str">
        <f t="shared" ca="1" si="37"/>
        <v/>
      </c>
      <c r="EK26" s="26" t="str">
        <f t="shared" ca="1" si="37"/>
        <v/>
      </c>
      <c r="EL26" s="26" t="str">
        <f t="shared" ca="1" si="37"/>
        <v/>
      </c>
      <c r="EM26" s="26" t="str">
        <f t="shared" ca="1" si="37"/>
        <v/>
      </c>
      <c r="EN26" s="26" t="str">
        <f t="shared" ca="1" si="37"/>
        <v/>
      </c>
      <c r="EO26" s="26" t="str">
        <f t="shared" ca="1" si="37"/>
        <v/>
      </c>
      <c r="EP26" s="26" t="str">
        <f t="shared" ca="1" si="37"/>
        <v/>
      </c>
      <c r="EQ26" s="26" t="str">
        <f t="shared" ca="1" si="37"/>
        <v/>
      </c>
      <c r="ER26" s="26" t="str">
        <f t="shared" ca="1" si="37"/>
        <v/>
      </c>
      <c r="ES26" s="26" t="str">
        <f t="shared" ca="1" si="37"/>
        <v/>
      </c>
      <c r="ET26" s="26" t="str">
        <f t="shared" ca="1" si="37"/>
        <v/>
      </c>
      <c r="EU26" s="26" t="str">
        <f t="shared" ca="1" si="37"/>
        <v/>
      </c>
      <c r="EV26" s="26" t="str">
        <f t="shared" ca="1" si="37"/>
        <v/>
      </c>
      <c r="EW26" s="38" t="str">
        <f t="shared" ca="1" si="37"/>
        <v/>
      </c>
      <c r="EX26"/>
      <c r="EY26"/>
    </row>
    <row r="27" spans="1:155" x14ac:dyDescent="0.35">
      <c r="Q27"/>
    </row>
    <row r="28" spans="1:155" x14ac:dyDescent="0.35">
      <c r="Q28"/>
    </row>
    <row r="29" spans="1:155" x14ac:dyDescent="0.35">
      <c r="O29" s="26"/>
      <c r="P29" s="27" t="s">
        <v>74</v>
      </c>
      <c r="Q29">
        <f ca="1">SUM(Q3:Q25)</f>
        <v>5312909.826086957</v>
      </c>
      <c r="R29">
        <f t="shared" ref="R29:AM29" ca="1" si="40">SUM(R3:R25)</f>
        <v>1178941.0359168239</v>
      </c>
      <c r="S29">
        <f t="shared" ca="1" si="40"/>
        <v>-2083555.7977315693</v>
      </c>
      <c r="T29">
        <f t="shared" ca="1" si="40"/>
        <v>-2666663.2400756143</v>
      </c>
      <c r="U29">
        <f t="shared" ca="1" si="40"/>
        <v>-1201323.7258979206</v>
      </c>
      <c r="V29">
        <f t="shared" ca="1" si="40"/>
        <v>1098931.8317580337</v>
      </c>
      <c r="W29">
        <f t="shared" ca="1" si="40"/>
        <v>1898519.8676748578</v>
      </c>
      <c r="X29">
        <f t="shared" ca="1" si="40"/>
        <v>822913.33837429108</v>
      </c>
      <c r="Y29">
        <f t="shared" ca="1" si="40"/>
        <v>-773688.40831758047</v>
      </c>
      <c r="Z29">
        <f t="shared" ca="1" si="40"/>
        <v>-1128439.3289224952</v>
      </c>
      <c r="AA29">
        <f t="shared" ca="1" si="40"/>
        <v>-1313050.5973534973</v>
      </c>
      <c r="AB29">
        <f t="shared" ca="1" si="40"/>
        <v>414527.2646502835</v>
      </c>
      <c r="AC29">
        <f t="shared" ca="1" si="40"/>
        <v>1838744.5614366732</v>
      </c>
      <c r="AD29">
        <f t="shared" ca="1" si="40"/>
        <v>860951.4234404536</v>
      </c>
      <c r="AE29">
        <f t="shared" ca="1" si="40"/>
        <v>-482560.84499054815</v>
      </c>
      <c r="AF29">
        <f t="shared" ca="1" si="40"/>
        <v>-1160887.7655954631</v>
      </c>
      <c r="AG29">
        <f t="shared" ca="1" si="40"/>
        <v>-749750.51228733454</v>
      </c>
      <c r="AH29">
        <f t="shared" ca="1" si="40"/>
        <v>61955.958412098276</v>
      </c>
      <c r="AI29">
        <f t="shared" ca="1" si="40"/>
        <v>447236.99432892248</v>
      </c>
      <c r="AJ29">
        <f t="shared" ca="1" si="40"/>
        <v>288720.55198487715</v>
      </c>
      <c r="AK29">
        <f t="shared" ca="1" si="40"/>
        <v>35929.066162570889</v>
      </c>
      <c r="AL29">
        <f t="shared" ca="1" si="40"/>
        <v>31062.623818525521</v>
      </c>
      <c r="AM29">
        <f t="shared" ca="1" si="40"/>
        <v>-74969.209829867672</v>
      </c>
      <c r="AW29" s="26"/>
      <c r="AX29" s="27" t="s">
        <v>74</v>
      </c>
      <c r="AY29">
        <f ca="1">SUM(AY3:AY25)</f>
        <v>7933034.9545454532</v>
      </c>
      <c r="AZ29">
        <f t="shared" ref="AZ29:BT29" ca="1" si="41">SUM(AZ3:AZ25)</f>
        <v>-759115.36570247926</v>
      </c>
      <c r="BA29">
        <f t="shared" ca="1" si="41"/>
        <v>-2485780.82231405</v>
      </c>
      <c r="BB29">
        <f t="shared" ca="1" si="41"/>
        <v>-1725169.5971074379</v>
      </c>
      <c r="BC29">
        <f t="shared" ca="1" si="41"/>
        <v>-767685.6446280994</v>
      </c>
      <c r="BD29">
        <f t="shared" ca="1" si="41"/>
        <v>1188089.8533057852</v>
      </c>
      <c r="BE29">
        <f t="shared" ca="1" si="41"/>
        <v>1513377.8057851244</v>
      </c>
      <c r="BF29">
        <f t="shared" ca="1" si="41"/>
        <v>507550.75826446287</v>
      </c>
      <c r="BG29">
        <f t="shared" ca="1" si="41"/>
        <v>-973435.33471074398</v>
      </c>
      <c r="BH29">
        <f t="shared" ca="1" si="41"/>
        <v>-142322.74586776848</v>
      </c>
      <c r="BI29">
        <f t="shared" ca="1" si="41"/>
        <v>-1690534.7479338842</v>
      </c>
      <c r="BJ29">
        <f t="shared" ca="1" si="41"/>
        <v>499876.97727272729</v>
      </c>
      <c r="BK29">
        <f t="shared" ca="1" si="41"/>
        <v>1401729.7024793387</v>
      </c>
      <c r="BL29">
        <f t="shared" ca="1" si="41"/>
        <v>510753.70041322312</v>
      </c>
      <c r="BM29">
        <f t="shared" ca="1" si="41"/>
        <v>-335568.71074380167</v>
      </c>
      <c r="BN29">
        <f t="shared" ca="1" si="41"/>
        <v>-629517.80371900834</v>
      </c>
      <c r="BO29">
        <f t="shared" ca="1" si="41"/>
        <v>-332983.85123966949</v>
      </c>
      <c r="BP29">
        <f t="shared" ca="1" si="41"/>
        <v>-19081.898760330594</v>
      </c>
      <c r="BQ29">
        <f t="shared" ca="1" si="41"/>
        <v>103159.59917355374</v>
      </c>
      <c r="BR29">
        <f t="shared" ca="1" si="41"/>
        <v>65522.551652892565</v>
      </c>
      <c r="BS29">
        <f t="shared" ca="1" si="41"/>
        <v>73860.776859504142</v>
      </c>
      <c r="BT29">
        <f t="shared" ca="1" si="41"/>
        <v>30757.320247933887</v>
      </c>
      <c r="BU29"/>
      <c r="BV29"/>
      <c r="CD29" s="26"/>
      <c r="CE29" s="27" t="s">
        <v>74</v>
      </c>
      <c r="CF29">
        <f ca="1">SUM(CF3:CF25)</f>
        <v>541882.66666666663</v>
      </c>
      <c r="CG29">
        <f t="shared" ref="CG29:CQ29" ca="1" si="42">SUM(CG3:CG25)</f>
        <v>268857.55555555556</v>
      </c>
      <c r="CH29">
        <f t="shared" ca="1" si="42"/>
        <v>-123737.88888888888</v>
      </c>
      <c r="CI29">
        <f t="shared" ca="1" si="42"/>
        <v>-317550.66666666669</v>
      </c>
      <c r="CJ29">
        <f t="shared" ca="1" si="42"/>
        <v>-232955.11111111112</v>
      </c>
      <c r="CK29">
        <f t="shared" ca="1" si="42"/>
        <v>-48917.555555555577</v>
      </c>
      <c r="CL29">
        <f ca="1">SUM(CL3:CL25)</f>
        <v>51668.333333333336</v>
      </c>
      <c r="CM29">
        <f t="shared" ca="1" si="42"/>
        <v>69516.222222222248</v>
      </c>
      <c r="CN29">
        <f t="shared" ca="1" si="42"/>
        <v>55242.77777777781</v>
      </c>
      <c r="CO29">
        <f t="shared" ca="1" si="42"/>
        <v>45137.33333333335</v>
      </c>
      <c r="CP29">
        <f t="shared" ca="1" si="42"/>
        <v>-5783.4444444444453</v>
      </c>
      <c r="CQ29">
        <f t="shared" ca="1" si="42"/>
        <v>-32418.888888888894</v>
      </c>
      <c r="DB29" s="26"/>
      <c r="DC29" s="27" t="s">
        <v>74</v>
      </c>
      <c r="DD29">
        <f ca="1">SUM(DD3:DD25)</f>
        <v>444108.72727272729</v>
      </c>
      <c r="DE29">
        <f t="shared" ref="DE29:DI29" ca="1" si="43">SUM(DE3:DE25)</f>
        <v>223223.70247933886</v>
      </c>
      <c r="DF29">
        <f t="shared" ca="1" si="43"/>
        <v>-112451.50413223141</v>
      </c>
      <c r="DG29">
        <f t="shared" ca="1" si="43"/>
        <v>-271370.1652892562</v>
      </c>
      <c r="DH29">
        <f t="shared" ca="1" si="43"/>
        <v>-160458.64462809917</v>
      </c>
      <c r="DI29">
        <f t="shared" ca="1" si="43"/>
        <v>11548.876033057848</v>
      </c>
      <c r="DJ29">
        <f ca="1">SUM(DJ3:DJ25)</f>
        <v>58521.851239669413</v>
      </c>
      <c r="DK29">
        <f t="shared" ref="DK29:DN29" ca="1" si="44">SUM(DK3:DK25)</f>
        <v>23174.371900826442</v>
      </c>
      <c r="DL29">
        <f t="shared" ca="1" si="44"/>
        <v>-14617.107438016526</v>
      </c>
      <c r="DM29">
        <f t="shared" ca="1" si="44"/>
        <v>12217.231404958675</v>
      </c>
      <c r="DN29">
        <f t="shared" ca="1" si="44"/>
        <v>8157.0247933884293</v>
      </c>
      <c r="DX29" s="26"/>
      <c r="DY29" s="27" t="s">
        <v>74</v>
      </c>
      <c r="DZ29">
        <f ca="1">SUM(DZ3:DZ26)</f>
        <v>6784105.8333333321</v>
      </c>
      <c r="EA29">
        <f t="shared" ref="EA29:EW29" ca="1" si="45">SUM(EA3:EA26)</f>
        <v>4090336.9097222225</v>
      </c>
      <c r="EB29">
        <f t="shared" ca="1" si="45"/>
        <v>282187.73611111136</v>
      </c>
      <c r="EC29">
        <f t="shared" ca="1" si="45"/>
        <v>-1469260.2708333328</v>
      </c>
      <c r="ED29">
        <f t="shared" ca="1" si="45"/>
        <v>-548616.11111111089</v>
      </c>
      <c r="EE29">
        <f t="shared" ca="1" si="45"/>
        <v>1417266.798611111</v>
      </c>
      <c r="EF29">
        <f t="shared" ca="1" si="45"/>
        <v>2120628.0416666665</v>
      </c>
      <c r="EG29">
        <f t="shared" ca="1" si="45"/>
        <v>951202.53472222225</v>
      </c>
      <c r="EH29">
        <f t="shared" ca="1" si="45"/>
        <v>-805490.13888888888</v>
      </c>
      <c r="EI29">
        <f t="shared" ca="1" si="45"/>
        <v>-1571549.5625000002</v>
      </c>
      <c r="EJ29">
        <f t="shared" ca="1" si="45"/>
        <v>-1203578.9027777778</v>
      </c>
      <c r="EK29">
        <f t="shared" ca="1" si="45"/>
        <v>308504.75694444438</v>
      </c>
      <c r="EL29">
        <f t="shared" ca="1" si="45"/>
        <v>1148844.9166666667</v>
      </c>
      <c r="EM29">
        <f t="shared" ca="1" si="45"/>
        <v>383508.07638888893</v>
      </c>
      <c r="EN29">
        <f t="shared" ca="1" si="45"/>
        <v>-1133359.2638888888</v>
      </c>
      <c r="EO29">
        <f t="shared" ca="1" si="45"/>
        <v>-2158502.604166667</v>
      </c>
      <c r="EP29">
        <f t="shared" ca="1" si="45"/>
        <v>-2016779.0277777778</v>
      </c>
      <c r="EQ29">
        <f t="shared" ca="1" si="45"/>
        <v>-1242547.7013888888</v>
      </c>
      <c r="ER29">
        <f t="shared" ca="1" si="45"/>
        <v>-654451.20833333326</v>
      </c>
      <c r="ES29">
        <f t="shared" ca="1" si="45"/>
        <v>-485827.96527777781</v>
      </c>
      <c r="ET29">
        <f t="shared" ca="1" si="45"/>
        <v>-434402.05555555568</v>
      </c>
      <c r="EU29">
        <f t="shared" ca="1" si="45"/>
        <v>-267079.89583333337</v>
      </c>
      <c r="EV29">
        <f t="shared" ca="1" si="45"/>
        <v>-118475.90277777778</v>
      </c>
      <c r="EW29">
        <f t="shared" ca="1" si="45"/>
        <v>15387.923611111135</v>
      </c>
    </row>
    <row r="30" spans="1:155" x14ac:dyDescent="0.35">
      <c r="O30" s="26"/>
      <c r="P30" s="27" t="s">
        <v>75</v>
      </c>
      <c r="Q30">
        <f ca="1">Q29/$N$3</f>
        <v>1</v>
      </c>
      <c r="R30">
        <f ca="1">R29/$N$3</f>
        <v>0.2219011943564517</v>
      </c>
      <c r="S30">
        <f t="shared" ref="S30:AM30" ca="1" si="46">S29/$N$3</f>
        <v>-0.39216848505523033</v>
      </c>
      <c r="T30">
        <f t="shared" ca="1" si="46"/>
        <v>-0.50192141921589029</v>
      </c>
      <c r="U30">
        <f t="shared" ca="1" si="46"/>
        <v>-0.22611408159033533</v>
      </c>
      <c r="V30">
        <f t="shared" ca="1" si="46"/>
        <v>0.20684180001741428</v>
      </c>
      <c r="W30">
        <f t="shared" ca="1" si="46"/>
        <v>0.35734087907024542</v>
      </c>
      <c r="X30">
        <f ca="1">X29/$N$3</f>
        <v>0.15488938553665985</v>
      </c>
      <c r="Y30">
        <f t="shared" ca="1" si="46"/>
        <v>-0.14562423109812395</v>
      </c>
      <c r="Z30">
        <f t="shared" ca="1" si="46"/>
        <v>-0.21239572397440987</v>
      </c>
      <c r="AA30">
        <f t="shared" ca="1" si="46"/>
        <v>-0.24714339981948838</v>
      </c>
      <c r="AB30">
        <f t="shared" ca="1" si="46"/>
        <v>7.8022642623240129E-2</v>
      </c>
      <c r="AC30">
        <f t="shared" ca="1" si="46"/>
        <v>0.3460899246601627</v>
      </c>
      <c r="AD30">
        <f t="shared" ca="1" si="46"/>
        <v>0.16204894335173728</v>
      </c>
      <c r="AE30">
        <f t="shared" ca="1" si="46"/>
        <v>-9.0827975777251602E-2</v>
      </c>
      <c r="AF30">
        <f t="shared" ca="1" si="46"/>
        <v>-0.21850319384217282</v>
      </c>
      <c r="AG30">
        <f t="shared" ca="1" si="46"/>
        <v>-0.14111862177783993</v>
      </c>
      <c r="AH30">
        <f t="shared" ca="1" si="46"/>
        <v>1.1661398450221737E-2</v>
      </c>
      <c r="AI30">
        <f t="shared" ca="1" si="46"/>
        <v>8.4179293262788099E-2</v>
      </c>
      <c r="AJ30">
        <f t="shared" ca="1" si="46"/>
        <v>5.4343205782870295E-2</v>
      </c>
      <c r="AK30">
        <f t="shared" ca="1" si="46"/>
        <v>6.7625966445271331E-3</v>
      </c>
      <c r="AL30">
        <f t="shared" ca="1" si="46"/>
        <v>5.8466310995915474E-3</v>
      </c>
      <c r="AM30">
        <f t="shared" ca="1" si="46"/>
        <v>-1.4110762705167855E-2</v>
      </c>
      <c r="AW30" s="26"/>
      <c r="AX30" s="27" t="s">
        <v>75</v>
      </c>
      <c r="AY30">
        <f ca="1">AY29/$AV$3</f>
        <v>1</v>
      </c>
      <c r="AZ30">
        <f t="shared" ref="AZ30:BT30" ca="1" si="47">AZ29/$AV$3</f>
        <v>-9.5690409792978784E-2</v>
      </c>
      <c r="BA30">
        <f t="shared" ca="1" si="47"/>
        <v>-0.31334550226452146</v>
      </c>
      <c r="BB30">
        <f t="shared" ca="1" si="47"/>
        <v>-0.21746653166061672</v>
      </c>
      <c r="BC30">
        <f t="shared" ca="1" si="47"/>
        <v>-9.6770737684476291E-2</v>
      </c>
      <c r="BD30">
        <f t="shared" ca="1" si="47"/>
        <v>0.14976485797847594</v>
      </c>
      <c r="BE30">
        <f t="shared" ca="1" si="47"/>
        <v>0.19076908326465805</v>
      </c>
      <c r="BF30">
        <f t="shared" ca="1" si="47"/>
        <v>6.3979392650179559E-2</v>
      </c>
      <c r="BG30">
        <f t="shared" ca="1" si="47"/>
        <v>-0.12270654803468213</v>
      </c>
      <c r="BH30">
        <f t="shared" ca="1" si="47"/>
        <v>-1.7940516672779905E-2</v>
      </c>
      <c r="BI30">
        <f t="shared" ca="1" si="47"/>
        <v>-0.21310063016490874</v>
      </c>
      <c r="BJ30">
        <f t="shared" ca="1" si="47"/>
        <v>6.3012072950253281E-2</v>
      </c>
      <c r="BK30">
        <f t="shared" ca="1" si="47"/>
        <v>0.1766952636047795</v>
      </c>
      <c r="BL30">
        <f t="shared" ca="1" si="47"/>
        <v>6.4383140039055611E-2</v>
      </c>
      <c r="BM30">
        <f t="shared" ca="1" si="47"/>
        <v>-4.2300167926466556E-2</v>
      </c>
      <c r="BN30">
        <f t="shared" ca="1" si="47"/>
        <v>-7.9353968226032912E-2</v>
      </c>
      <c r="BO30">
        <f t="shared" ca="1" si="47"/>
        <v>-4.1974333044993976E-2</v>
      </c>
      <c r="BP30">
        <f t="shared" ca="1" si="47"/>
        <v>-2.4053718242344423E-3</v>
      </c>
      <c r="BQ30">
        <f t="shared" ca="1" si="47"/>
        <v>1.3003799903143699E-2</v>
      </c>
      <c r="BR30">
        <f t="shared" ca="1" si="47"/>
        <v>8.2594558108368844E-3</v>
      </c>
      <c r="BS30">
        <f t="shared" ca="1" si="47"/>
        <v>9.3105321333777254E-3</v>
      </c>
      <c r="BT30">
        <f t="shared" ca="1" si="47"/>
        <v>3.8771189619315398E-3</v>
      </c>
      <c r="BU30"/>
      <c r="BV30"/>
      <c r="CD30" s="26"/>
      <c r="CE30" s="27" t="s">
        <v>75</v>
      </c>
      <c r="CF30">
        <f ca="1">CF29/$CC$3</f>
        <v>1</v>
      </c>
      <c r="CG30">
        <f t="shared" ref="CG30:CQ30" ca="1" si="48">CG29/$CC$3</f>
        <v>0.49615455908454154</v>
      </c>
      <c r="CH30">
        <f ca="1">CH29/$CC$3</f>
        <v>-0.22834812128250806</v>
      </c>
      <c r="CI30">
        <f t="shared" ca="1" si="48"/>
        <v>-0.58601370038286282</v>
      </c>
      <c r="CJ30">
        <f t="shared" ca="1" si="48"/>
        <v>-0.42989954364864558</v>
      </c>
      <c r="CK30">
        <f t="shared" ca="1" si="48"/>
        <v>-9.0273335104934613E-2</v>
      </c>
      <c r="CL30">
        <f ca="1">CL29/$CC$3</f>
        <v>9.5349669793214784E-2</v>
      </c>
      <c r="CM30">
        <f t="shared" ca="1" si="48"/>
        <v>0.12828648432296952</v>
      </c>
      <c r="CN30">
        <f ca="1">CN29/$CC$3</f>
        <v>0.10194601373319036</v>
      </c>
      <c r="CO30">
        <f t="shared" ca="1" si="48"/>
        <v>8.3297245160083896E-2</v>
      </c>
      <c r="CP30">
        <f t="shared" ca="1" si="48"/>
        <v>-1.0672872192094068E-2</v>
      </c>
      <c r="CQ30">
        <f t="shared" ca="1" si="48"/>
        <v>-5.9826399482954914E-2</v>
      </c>
      <c r="DB30" s="26"/>
      <c r="DC30" s="27" t="s">
        <v>75</v>
      </c>
      <c r="DD30">
        <f ca="1">DD29/$DA$3</f>
        <v>1</v>
      </c>
      <c r="DE30">
        <f t="shared" ref="DE30:DN30" ca="1" si="49">DE29/$DA$3</f>
        <v>0.50263300127010813</v>
      </c>
      <c r="DF30">
        <f t="shared" ca="1" si="49"/>
        <v>-0.253207147769413</v>
      </c>
      <c r="DG30">
        <f t="shared" ca="1" si="49"/>
        <v>-0.61104443264544928</v>
      </c>
      <c r="DH30">
        <f t="shared" ca="1" si="49"/>
        <v>-0.36130486697137448</v>
      </c>
      <c r="DI30">
        <f t="shared" ca="1" si="49"/>
        <v>2.6004614014184142E-2</v>
      </c>
      <c r="DJ30">
        <f t="shared" ca="1" si="49"/>
        <v>0.13177370235224206</v>
      </c>
      <c r="DK30">
        <f t="shared" ca="1" si="49"/>
        <v>5.2181752975538925E-2</v>
      </c>
      <c r="DL30">
        <f t="shared" ca="1" si="49"/>
        <v>-3.2913353285760033E-2</v>
      </c>
      <c r="DM30">
        <f t="shared" ca="1" si="49"/>
        <v>2.750955037516313E-2</v>
      </c>
      <c r="DN30">
        <f t="shared" ca="1" si="49"/>
        <v>1.8367179684760392E-2</v>
      </c>
      <c r="DX30" s="26"/>
      <c r="DY30" s="27" t="s">
        <v>75</v>
      </c>
      <c r="DZ30">
        <f ca="1">DZ29/$DW$3</f>
        <v>1</v>
      </c>
      <c r="EA30">
        <f ca="1">EA29/$DW$3</f>
        <v>0.60292940738403233</v>
      </c>
      <c r="EB30">
        <f t="shared" ref="EA30:EW30" ca="1" si="50">EB29/$DW$3</f>
        <v>4.1595420685302018E-2</v>
      </c>
      <c r="EC30">
        <f t="shared" ca="1" si="50"/>
        <v>-0.21657390184189093</v>
      </c>
      <c r="ED30">
        <f t="shared" ca="1" si="50"/>
        <v>-8.0867858578431331E-2</v>
      </c>
      <c r="EE30">
        <f t="shared" ca="1" si="50"/>
        <v>0.20890988929557205</v>
      </c>
      <c r="EF30">
        <f t="shared" ca="1" si="50"/>
        <v>0.31258770039333361</v>
      </c>
      <c r="EG30">
        <f t="shared" ca="1" si="50"/>
        <v>0.14021045043969402</v>
      </c>
      <c r="EH30">
        <f t="shared" ca="1" si="50"/>
        <v>-0.11873195358055254</v>
      </c>
      <c r="EI30">
        <f t="shared" ca="1" si="50"/>
        <v>-0.23165168720957707</v>
      </c>
      <c r="EJ30">
        <f t="shared" ca="1" si="50"/>
        <v>-0.17741157528292953</v>
      </c>
      <c r="EK30">
        <f t="shared" ca="1" si="50"/>
        <v>4.5474638002936683E-2</v>
      </c>
      <c r="EL30">
        <f t="shared" ca="1" si="50"/>
        <v>0.1693436017790112</v>
      </c>
      <c r="EM30">
        <f t="shared" ca="1" si="50"/>
        <v>5.653037936179342E-2</v>
      </c>
      <c r="EN30">
        <f t="shared" ca="1" si="50"/>
        <v>-0.16706096451505667</v>
      </c>
      <c r="EO30">
        <f t="shared" ca="1" si="50"/>
        <v>-0.31817053819546603</v>
      </c>
      <c r="EP30">
        <f t="shared" ca="1" si="50"/>
        <v>-0.29728000672814459</v>
      </c>
      <c r="EQ30">
        <f t="shared" ca="1" si="50"/>
        <v>-0.18315570716537155</v>
      </c>
      <c r="ER30">
        <f t="shared" ca="1" si="50"/>
        <v>-9.6468307601824718E-2</v>
      </c>
      <c r="ES30">
        <f t="shared" ca="1" si="50"/>
        <v>-7.1612674862866779E-2</v>
      </c>
      <c r="ET30">
        <f t="shared" ca="1" si="50"/>
        <v>-6.403232293652393E-2</v>
      </c>
      <c r="EU30">
        <f t="shared" ca="1" si="50"/>
        <v>-3.9368474253607739E-2</v>
      </c>
      <c r="EV30">
        <f t="shared" ca="1" si="50"/>
        <v>-1.7463746245769476E-2</v>
      </c>
      <c r="EW30">
        <f t="shared" ca="1" si="50"/>
        <v>2.2682316563375849E-3</v>
      </c>
    </row>
    <row r="31" spans="1:155" x14ac:dyDescent="0.35">
      <c r="O31" s="26"/>
      <c r="P31" s="27" t="s">
        <v>76</v>
      </c>
      <c r="Q31">
        <f ca="1">Q30^2</f>
        <v>1</v>
      </c>
      <c r="R31">
        <f t="shared" ref="R31:AM31" ca="1" si="51">R30^2</f>
        <v>4.9240140056819752E-2</v>
      </c>
      <c r="S31">
        <f t="shared" ca="1" si="51"/>
        <v>0.1537961206705144</v>
      </c>
      <c r="T31">
        <f t="shared" ca="1" si="51"/>
        <v>0.2519251110676935</v>
      </c>
      <c r="U31">
        <f t="shared" ca="1" si="51"/>
        <v>5.1127577893440822E-2</v>
      </c>
      <c r="V31">
        <f t="shared" ca="1" si="51"/>
        <v>4.2783530234444006E-2</v>
      </c>
      <c r="W31">
        <f t="shared" ca="1" si="51"/>
        <v>0.12769250385469577</v>
      </c>
      <c r="X31">
        <f t="shared" ca="1" si="51"/>
        <v>2.3990721751924054E-2</v>
      </c>
      <c r="Y31">
        <f t="shared" ca="1" si="51"/>
        <v>2.120641668291981E-2</v>
      </c>
      <c r="Z31">
        <f t="shared" ca="1" si="51"/>
        <v>4.5111943562613707E-2</v>
      </c>
      <c r="AA31">
        <f t="shared" ca="1" si="51"/>
        <v>6.1079860074335489E-2</v>
      </c>
      <c r="AB31">
        <f t="shared" ca="1" si="51"/>
        <v>6.0875327619138477E-3</v>
      </c>
      <c r="AC31">
        <f t="shared" ca="1" si="51"/>
        <v>0.1197782359512771</v>
      </c>
      <c r="AD31">
        <f t="shared" ca="1" si="51"/>
        <v>2.6259860041414559E-2</v>
      </c>
      <c r="AE31">
        <f t="shared" ca="1" si="51"/>
        <v>8.2497211837930032E-3</v>
      </c>
      <c r="AF31">
        <f t="shared" ca="1" si="51"/>
        <v>4.7743645719230149E-2</v>
      </c>
      <c r="AG31">
        <f t="shared" ca="1" si="51"/>
        <v>1.9914465412477038E-2</v>
      </c>
      <c r="AH31">
        <f t="shared" ca="1" si="51"/>
        <v>1.3598821381483392E-4</v>
      </c>
      <c r="AI31">
        <f t="shared" ca="1" si="51"/>
        <v>7.0861534142224823E-3</v>
      </c>
      <c r="AJ31">
        <f t="shared" ca="1" si="51"/>
        <v>2.9531840147593875E-3</v>
      </c>
      <c r="AK31">
        <f t="shared" ca="1" si="51"/>
        <v>4.5732713376569638E-5</v>
      </c>
      <c r="AL31">
        <f t="shared" ca="1" si="51"/>
        <v>3.4183095214711069E-5</v>
      </c>
      <c r="AM31">
        <f t="shared" ca="1" si="51"/>
        <v>1.9911362412155606E-4</v>
      </c>
      <c r="AW31" s="26"/>
      <c r="AX31" s="27" t="s">
        <v>76</v>
      </c>
      <c r="AY31">
        <f ca="1">AY30^2</f>
        <v>1</v>
      </c>
      <c r="AZ31">
        <f t="shared" ref="AZ31:BT31" ca="1" si="52">AZ30^2</f>
        <v>9.15665452634821E-3</v>
      </c>
      <c r="BA31">
        <f ca="1">BA30^2</f>
        <v>9.8185403789405226E-2</v>
      </c>
      <c r="BB31">
        <f t="shared" ca="1" si="52"/>
        <v>4.7291692392498016E-2</v>
      </c>
      <c r="BC31">
        <f t="shared" ca="1" si="52"/>
        <v>9.3645756719977196E-3</v>
      </c>
      <c r="BD31">
        <f t="shared" ca="1" si="52"/>
        <v>2.2429512685313069E-2</v>
      </c>
      <c r="BE31">
        <f t="shared" ca="1" si="52"/>
        <v>3.6392843129638038E-2</v>
      </c>
      <c r="BF31">
        <f t="shared" ca="1" si="52"/>
        <v>4.0933626838858504E-3</v>
      </c>
      <c r="BG31">
        <f t="shared" ca="1" si="52"/>
        <v>1.5056896930587753E-2</v>
      </c>
      <c r="BH31">
        <f t="shared" ca="1" si="52"/>
        <v>3.2186213848629374E-4</v>
      </c>
      <c r="BI31">
        <f t="shared" ca="1" si="52"/>
        <v>4.5411878576681212E-2</v>
      </c>
      <c r="BJ31">
        <f t="shared" ca="1" si="52"/>
        <v>3.9705213374880413E-3</v>
      </c>
      <c r="BK31">
        <f t="shared" ca="1" si="52"/>
        <v>3.1221216180362513E-2</v>
      </c>
      <c r="BL31">
        <f t="shared" ca="1" si="52"/>
        <v>4.1451887212886462E-3</v>
      </c>
      <c r="BM31">
        <f t="shared" ca="1" si="52"/>
        <v>1.7893042066072699E-3</v>
      </c>
      <c r="BN31">
        <f t="shared" ca="1" si="52"/>
        <v>6.2970522732182406E-3</v>
      </c>
      <c r="BO31">
        <f t="shared" ca="1" si="52"/>
        <v>1.7618446345720733E-3</v>
      </c>
      <c r="BP31">
        <f t="shared" ca="1" si="52"/>
        <v>5.7858136128209286E-6</v>
      </c>
      <c r="BQ31">
        <f t="shared" ca="1" si="52"/>
        <v>1.6909881192100006E-4</v>
      </c>
      <c r="BR31">
        <f t="shared" ca="1" si="52"/>
        <v>6.8218610291167174E-5</v>
      </c>
      <c r="BS31">
        <f t="shared" ca="1" si="52"/>
        <v>8.6686008606659185E-5</v>
      </c>
      <c r="BT31">
        <f t="shared" ca="1" si="52"/>
        <v>1.50320514449691E-5</v>
      </c>
      <c r="BU31"/>
      <c r="BV31"/>
      <c r="CD31" s="26"/>
      <c r="CE31" s="27" t="s">
        <v>76</v>
      </c>
      <c r="CF31">
        <f ca="1">CF30^2</f>
        <v>1</v>
      </c>
      <c r="CG31">
        <f t="shared" ref="CG31" ca="1" si="53">CG30^2</f>
        <v>0.24616934650037581</v>
      </c>
      <c r="CH31">
        <f ca="1">CH30^2</f>
        <v>5.2142864493251014E-2</v>
      </c>
      <c r="CI31">
        <f t="shared" ref="CI31:CQ31" ca="1" si="54">CI30^2</f>
        <v>0.3434120570364157</v>
      </c>
      <c r="CJ31">
        <f t="shared" ca="1" si="54"/>
        <v>0.18481361762931373</v>
      </c>
      <c r="CK31">
        <f t="shared" ca="1" si="54"/>
        <v>8.1492750309678195E-3</v>
      </c>
      <c r="CL31">
        <f t="shared" ca="1" si="54"/>
        <v>9.0915595296750962E-3</v>
      </c>
      <c r="CM31">
        <f t="shared" ca="1" si="54"/>
        <v>1.6457422059947505E-2</v>
      </c>
      <c r="CN31">
        <f t="shared" ca="1" si="54"/>
        <v>1.0392989716087837E-2</v>
      </c>
      <c r="CO31">
        <f ca="1">CO30^2</f>
        <v>6.9384310512591203E-3</v>
      </c>
      <c r="CP31">
        <f t="shared" ca="1" si="54"/>
        <v>1.1391020082877483E-4</v>
      </c>
      <c r="CQ31">
        <f t="shared" ca="1" si="54"/>
        <v>3.579198075094108E-3</v>
      </c>
      <c r="DB31" s="26"/>
      <c r="DC31" s="27" t="s">
        <v>76</v>
      </c>
      <c r="DD31">
        <f ca="1">DD30^2</f>
        <v>1</v>
      </c>
      <c r="DE31">
        <f ca="1">DE30^2</f>
        <v>0.25263993396579654</v>
      </c>
      <c r="DF31">
        <f ca="1">DF30^2</f>
        <v>6.4113859681521349E-2</v>
      </c>
      <c r="DG31">
        <f t="shared" ref="DG31:DN31" ca="1" si="55">DG30^2</f>
        <v>0.37337529866699898</v>
      </c>
      <c r="DH31">
        <f ca="1">DH30^2</f>
        <v>0.13054120689720261</v>
      </c>
      <c r="DI31">
        <f t="shared" ca="1" si="55"/>
        <v>6.762399500267023E-4</v>
      </c>
      <c r="DJ31">
        <f t="shared" ca="1" si="55"/>
        <v>1.7364308631617285E-2</v>
      </c>
      <c r="DK31">
        <f t="shared" ca="1" si="55"/>
        <v>2.7229353436001654E-3</v>
      </c>
      <c r="DL31">
        <f t="shared" ca="1" si="55"/>
        <v>1.0832888245132508E-3</v>
      </c>
      <c r="DM31">
        <f t="shared" ca="1" si="55"/>
        <v>7.5677536184363796E-4</v>
      </c>
      <c r="DN31">
        <f t="shared" ca="1" si="55"/>
        <v>3.3735328957227483E-4</v>
      </c>
      <c r="DX31" s="26"/>
      <c r="DY31" s="27" t="s">
        <v>76</v>
      </c>
      <c r="DZ31">
        <f ca="1">DZ30^2</f>
        <v>1</v>
      </c>
      <c r="EA31">
        <f t="shared" ref="EA31:EV31" ca="1" si="56">EA30^2</f>
        <v>0.36352387028846045</v>
      </c>
      <c r="EB31">
        <f t="shared" ca="1" si="56"/>
        <v>1.7301790219872509E-3</v>
      </c>
      <c r="EC31">
        <f t="shared" ca="1" si="56"/>
        <v>4.6904254959021008E-2</v>
      </c>
      <c r="ED31">
        <f t="shared" ca="1" si="56"/>
        <v>6.5396105510611702E-3</v>
      </c>
      <c r="EE31">
        <f t="shared" ca="1" si="56"/>
        <v>4.3643341845488168E-2</v>
      </c>
      <c r="EF31">
        <f t="shared" ca="1" si="56"/>
        <v>9.7711070437192502E-2</v>
      </c>
      <c r="EG31">
        <f t="shared" ca="1" si="56"/>
        <v>1.9658970412501892E-2</v>
      </c>
      <c r="EH31">
        <f t="shared" ca="1" si="56"/>
        <v>1.4097276801054482E-2</v>
      </c>
      <c r="EI31">
        <f t="shared" ca="1" si="56"/>
        <v>5.3662504187043734E-2</v>
      </c>
      <c r="EJ31">
        <f t="shared" ca="1" si="56"/>
        <v>3.1474867044370573E-2</v>
      </c>
      <c r="EK31">
        <f t="shared" ca="1" si="56"/>
        <v>2.0679427014981332E-3</v>
      </c>
      <c r="EL31">
        <f t="shared" ca="1" si="56"/>
        <v>2.8677255463488326E-2</v>
      </c>
      <c r="EM31">
        <f t="shared" ca="1" si="56"/>
        <v>3.1956837907882794E-3</v>
      </c>
      <c r="EN31">
        <f t="shared" ca="1" si="56"/>
        <v>2.7909365864701025E-2</v>
      </c>
      <c r="EO31">
        <f t="shared" ca="1" si="56"/>
        <v>0.10123249137559251</v>
      </c>
      <c r="EP31">
        <f t="shared" ca="1" si="56"/>
        <v>8.8375402400285685E-2</v>
      </c>
      <c r="EQ31">
        <f t="shared" ca="1" si="56"/>
        <v>3.3546013067247332E-2</v>
      </c>
      <c r="ER31">
        <f t="shared" ca="1" si="56"/>
        <v>9.3061343715602728E-3</v>
      </c>
      <c r="ES31">
        <f t="shared" ca="1" si="56"/>
        <v>5.1283752010146712E-3</v>
      </c>
      <c r="ET31">
        <f t="shared" ca="1" si="56"/>
        <v>4.1001383806472886E-3</v>
      </c>
      <c r="EU31">
        <f t="shared" ca="1" si="56"/>
        <v>1.5498767650569754E-3</v>
      </c>
      <c r="EV31">
        <f t="shared" ca="1" si="56"/>
        <v>3.0498243293662749E-4</v>
      </c>
      <c r="EW31">
        <f ca="1">EW30^2</f>
        <v>5.1448748468119439E-6</v>
      </c>
    </row>
    <row r="32" spans="1:155" ht="14.5" customHeight="1" x14ac:dyDescent="0.35">
      <c r="O32" s="77" t="s">
        <v>77</v>
      </c>
      <c r="P32" s="27" t="s">
        <v>78</v>
      </c>
      <c r="Q32">
        <f>NORMSINV(0.95)/SQRT(COUNT($I$3:$I$25))</f>
        <v>0.34297569023344038</v>
      </c>
      <c r="R32">
        <f t="shared" ref="R32:AM32" si="57">NORMSINV(0.95)/SQRT(COUNT($I$3:$I$25))</f>
        <v>0.34297569023344038</v>
      </c>
      <c r="S32">
        <f>NORMSINV(0.95)/SQRT(COUNT($I$3:$I$25))</f>
        <v>0.34297569023344038</v>
      </c>
      <c r="T32">
        <f t="shared" si="57"/>
        <v>0.34297569023344038</v>
      </c>
      <c r="U32">
        <f t="shared" si="57"/>
        <v>0.34297569023344038</v>
      </c>
      <c r="V32">
        <f t="shared" si="57"/>
        <v>0.34297569023344038</v>
      </c>
      <c r="W32">
        <f t="shared" si="57"/>
        <v>0.34297569023344038</v>
      </c>
      <c r="X32">
        <f t="shared" si="57"/>
        <v>0.34297569023344038</v>
      </c>
      <c r="Y32">
        <f t="shared" si="57"/>
        <v>0.34297569023344038</v>
      </c>
      <c r="Z32">
        <f t="shared" si="57"/>
        <v>0.34297569023344038</v>
      </c>
      <c r="AA32">
        <f t="shared" si="57"/>
        <v>0.34297569023344038</v>
      </c>
      <c r="AB32">
        <f t="shared" si="57"/>
        <v>0.34297569023344038</v>
      </c>
      <c r="AC32">
        <f t="shared" si="57"/>
        <v>0.34297569023344038</v>
      </c>
      <c r="AD32">
        <f t="shared" si="57"/>
        <v>0.34297569023344038</v>
      </c>
      <c r="AE32">
        <f t="shared" si="57"/>
        <v>0.34297569023344038</v>
      </c>
      <c r="AF32">
        <f t="shared" si="57"/>
        <v>0.34297569023344038</v>
      </c>
      <c r="AG32">
        <f t="shared" si="57"/>
        <v>0.34297569023344038</v>
      </c>
      <c r="AH32">
        <f t="shared" si="57"/>
        <v>0.34297569023344038</v>
      </c>
      <c r="AI32">
        <f t="shared" si="57"/>
        <v>0.34297569023344038</v>
      </c>
      <c r="AJ32">
        <f t="shared" si="57"/>
        <v>0.34297569023344038</v>
      </c>
      <c r="AK32">
        <f t="shared" si="57"/>
        <v>0.34297569023344038</v>
      </c>
      <c r="AL32">
        <f t="shared" si="57"/>
        <v>0.34297569023344038</v>
      </c>
      <c r="AM32">
        <f t="shared" si="57"/>
        <v>0.34297569023344038</v>
      </c>
      <c r="AW32" s="77" t="s">
        <v>77</v>
      </c>
      <c r="AX32" s="27" t="s">
        <v>78</v>
      </c>
      <c r="AY32">
        <f>NORMSINV(0.95)/SQRT(COUNT($AQ$3:$AQ$24))</f>
        <v>0.3506839715661777</v>
      </c>
      <c r="AZ32">
        <f t="shared" ref="AZ32:BT32" si="58">NORMSINV(0.95)/SQRT(COUNT($AQ$3:$AQ$24))</f>
        <v>0.3506839715661777</v>
      </c>
      <c r="BA32">
        <f t="shared" si="58"/>
        <v>0.3506839715661777</v>
      </c>
      <c r="BB32">
        <f t="shared" si="58"/>
        <v>0.3506839715661777</v>
      </c>
      <c r="BC32">
        <f t="shared" si="58"/>
        <v>0.3506839715661777</v>
      </c>
      <c r="BD32">
        <f t="shared" si="58"/>
        <v>0.3506839715661777</v>
      </c>
      <c r="BE32">
        <f t="shared" si="58"/>
        <v>0.3506839715661777</v>
      </c>
      <c r="BF32">
        <f t="shared" si="58"/>
        <v>0.3506839715661777</v>
      </c>
      <c r="BG32">
        <f t="shared" si="58"/>
        <v>0.3506839715661777</v>
      </c>
      <c r="BH32">
        <f t="shared" si="58"/>
        <v>0.3506839715661777</v>
      </c>
      <c r="BI32">
        <f t="shared" si="58"/>
        <v>0.3506839715661777</v>
      </c>
      <c r="BJ32">
        <f t="shared" si="58"/>
        <v>0.3506839715661777</v>
      </c>
      <c r="BK32">
        <f t="shared" si="58"/>
        <v>0.3506839715661777</v>
      </c>
      <c r="BL32">
        <f t="shared" si="58"/>
        <v>0.3506839715661777</v>
      </c>
      <c r="BM32">
        <f t="shared" si="58"/>
        <v>0.3506839715661777</v>
      </c>
      <c r="BN32">
        <f t="shared" si="58"/>
        <v>0.3506839715661777</v>
      </c>
      <c r="BO32">
        <f t="shared" si="58"/>
        <v>0.3506839715661777</v>
      </c>
      <c r="BP32">
        <f t="shared" si="58"/>
        <v>0.3506839715661777</v>
      </c>
      <c r="BQ32">
        <f t="shared" si="58"/>
        <v>0.3506839715661777</v>
      </c>
      <c r="BR32">
        <f t="shared" si="58"/>
        <v>0.3506839715661777</v>
      </c>
      <c r="BS32">
        <f t="shared" si="58"/>
        <v>0.3506839715661777</v>
      </c>
      <c r="BT32">
        <f t="shared" si="58"/>
        <v>0.3506839715661777</v>
      </c>
      <c r="BU32"/>
      <c r="BV32"/>
      <c r="CD32" s="77" t="s">
        <v>77</v>
      </c>
      <c r="CE32" s="27" t="s">
        <v>78</v>
      </c>
      <c r="CF32">
        <f>NORMSINV(0.95)/SQRT(COUNT($BX$3:$BX$14))</f>
        <v>0.47482834214898223</v>
      </c>
      <c r="CG32">
        <f t="shared" ref="CG32:CQ32" si="59">NORMSINV(0.95)/SQRT(COUNT($BX$3:$BX$14))</f>
        <v>0.47482834214898223</v>
      </c>
      <c r="CH32">
        <f t="shared" si="59"/>
        <v>0.47482834214898223</v>
      </c>
      <c r="CI32">
        <f t="shared" si="59"/>
        <v>0.47482834214898223</v>
      </c>
      <c r="CJ32">
        <f t="shared" si="59"/>
        <v>0.47482834214898223</v>
      </c>
      <c r="CK32">
        <f t="shared" si="59"/>
        <v>0.47482834214898223</v>
      </c>
      <c r="CL32">
        <f t="shared" si="59"/>
        <v>0.47482834214898223</v>
      </c>
      <c r="CM32">
        <f t="shared" si="59"/>
        <v>0.47482834214898223</v>
      </c>
      <c r="CN32">
        <f t="shared" si="59"/>
        <v>0.47482834214898223</v>
      </c>
      <c r="CO32">
        <f t="shared" si="59"/>
        <v>0.47482834214898223</v>
      </c>
      <c r="CP32">
        <f t="shared" si="59"/>
        <v>0.47482834214898223</v>
      </c>
      <c r="CQ32">
        <f t="shared" si="59"/>
        <v>0.47482834214898223</v>
      </c>
      <c r="DB32" s="77" t="s">
        <v>77</v>
      </c>
      <c r="DC32" s="27" t="s">
        <v>78</v>
      </c>
      <c r="DD32">
        <f>NORMSINV(0.95)/SQRT(COUNT($CV$3:$CV$13))</f>
        <v>0.49594202869574938</v>
      </c>
      <c r="DE32">
        <f t="shared" ref="DE32:DN32" si="60">NORMSINV(0.95)/SQRT(COUNT($CV$3:$CV$13))</f>
        <v>0.49594202869574938</v>
      </c>
      <c r="DF32">
        <f t="shared" si="60"/>
        <v>0.49594202869574938</v>
      </c>
      <c r="DG32">
        <f t="shared" si="60"/>
        <v>0.49594202869574938</v>
      </c>
      <c r="DH32">
        <f t="shared" si="60"/>
        <v>0.49594202869574938</v>
      </c>
      <c r="DI32">
        <f t="shared" si="60"/>
        <v>0.49594202869574938</v>
      </c>
      <c r="DJ32">
        <f t="shared" si="60"/>
        <v>0.49594202869574938</v>
      </c>
      <c r="DK32">
        <f t="shared" si="60"/>
        <v>0.49594202869574938</v>
      </c>
      <c r="DL32">
        <f t="shared" si="60"/>
        <v>0.49594202869574938</v>
      </c>
      <c r="DM32">
        <f t="shared" si="60"/>
        <v>0.49594202869574938</v>
      </c>
      <c r="DN32">
        <f t="shared" si="60"/>
        <v>0.49594202869574938</v>
      </c>
      <c r="DX32" s="77" t="s">
        <v>77</v>
      </c>
      <c r="DY32" s="27" t="s">
        <v>78</v>
      </c>
      <c r="DZ32">
        <f>NORMSINV(0.95)/SQRT(COUNT($DR$3:$DR$26))</f>
        <v>0.33575434063311149</v>
      </c>
      <c r="EA32">
        <f t="shared" ref="EA32:EV32" si="61">NORMSINV(0.95)/SQRT(COUNT($DR$3:$DR$26))</f>
        <v>0.33575434063311149</v>
      </c>
      <c r="EB32">
        <f t="shared" si="61"/>
        <v>0.33575434063311149</v>
      </c>
      <c r="EC32">
        <f t="shared" si="61"/>
        <v>0.33575434063311149</v>
      </c>
      <c r="ED32">
        <f t="shared" si="61"/>
        <v>0.33575434063311149</v>
      </c>
      <c r="EE32">
        <f t="shared" si="61"/>
        <v>0.33575434063311149</v>
      </c>
      <c r="EF32">
        <f t="shared" si="61"/>
        <v>0.33575434063311149</v>
      </c>
      <c r="EG32">
        <f t="shared" si="61"/>
        <v>0.33575434063311149</v>
      </c>
      <c r="EH32">
        <f t="shared" si="61"/>
        <v>0.33575434063311149</v>
      </c>
      <c r="EI32">
        <f t="shared" si="61"/>
        <v>0.33575434063311149</v>
      </c>
      <c r="EJ32">
        <f>NORMSINV(0.95)/SQRT(COUNT($DR$3:$DR$26))</f>
        <v>0.33575434063311149</v>
      </c>
      <c r="EK32">
        <f t="shared" si="61"/>
        <v>0.33575434063311149</v>
      </c>
      <c r="EL32">
        <f t="shared" si="61"/>
        <v>0.33575434063311149</v>
      </c>
      <c r="EM32">
        <f t="shared" si="61"/>
        <v>0.33575434063311149</v>
      </c>
      <c r="EN32">
        <f t="shared" si="61"/>
        <v>0.33575434063311149</v>
      </c>
      <c r="EO32">
        <f t="shared" si="61"/>
        <v>0.33575434063311149</v>
      </c>
      <c r="EP32">
        <f t="shared" si="61"/>
        <v>0.33575434063311149</v>
      </c>
      <c r="EQ32">
        <f t="shared" si="61"/>
        <v>0.33575434063311149</v>
      </c>
      <c r="ER32">
        <f t="shared" si="61"/>
        <v>0.33575434063311149</v>
      </c>
      <c r="ES32">
        <f t="shared" si="61"/>
        <v>0.33575434063311149</v>
      </c>
      <c r="ET32">
        <f t="shared" si="61"/>
        <v>0.33575434063311149</v>
      </c>
      <c r="EU32">
        <f t="shared" si="61"/>
        <v>0.33575434063311149</v>
      </c>
      <c r="EV32">
        <f t="shared" si="61"/>
        <v>0.33575434063311149</v>
      </c>
      <c r="EW32">
        <f>NORMSINV(0.95)/SQRT(COUNT($DR$3:$DR$26))</f>
        <v>0.33575434063311149</v>
      </c>
    </row>
    <row r="33" spans="9:153" x14ac:dyDescent="0.35">
      <c r="O33" s="77"/>
      <c r="P33" s="27" t="s">
        <v>79</v>
      </c>
      <c r="Q33" s="13">
        <f>-Q32</f>
        <v>-0.34297569023344038</v>
      </c>
      <c r="R33" s="13">
        <f t="shared" ref="R33:AM33" si="62">-R32</f>
        <v>-0.34297569023344038</v>
      </c>
      <c r="S33" s="13">
        <f t="shared" si="62"/>
        <v>-0.34297569023344038</v>
      </c>
      <c r="T33" s="13">
        <f t="shared" si="62"/>
        <v>-0.34297569023344038</v>
      </c>
      <c r="U33" s="13">
        <f t="shared" si="62"/>
        <v>-0.34297569023344038</v>
      </c>
      <c r="V33" s="13">
        <f t="shared" si="62"/>
        <v>-0.34297569023344038</v>
      </c>
      <c r="W33" s="13">
        <f t="shared" si="62"/>
        <v>-0.34297569023344038</v>
      </c>
      <c r="X33" s="13">
        <f t="shared" si="62"/>
        <v>-0.34297569023344038</v>
      </c>
      <c r="Y33" s="13">
        <f t="shared" si="62"/>
        <v>-0.34297569023344038</v>
      </c>
      <c r="Z33" s="13">
        <f t="shared" si="62"/>
        <v>-0.34297569023344038</v>
      </c>
      <c r="AA33" s="13">
        <f t="shared" si="62"/>
        <v>-0.34297569023344038</v>
      </c>
      <c r="AB33" s="13">
        <f t="shared" si="62"/>
        <v>-0.34297569023344038</v>
      </c>
      <c r="AC33" s="13">
        <f t="shared" si="62"/>
        <v>-0.34297569023344038</v>
      </c>
      <c r="AD33" s="13">
        <f t="shared" si="62"/>
        <v>-0.34297569023344038</v>
      </c>
      <c r="AE33" s="13">
        <f t="shared" si="62"/>
        <v>-0.34297569023344038</v>
      </c>
      <c r="AF33" s="13">
        <f t="shared" si="62"/>
        <v>-0.34297569023344038</v>
      </c>
      <c r="AG33" s="13">
        <f t="shared" si="62"/>
        <v>-0.34297569023344038</v>
      </c>
      <c r="AH33" s="13">
        <f t="shared" si="62"/>
        <v>-0.34297569023344038</v>
      </c>
      <c r="AI33" s="13">
        <f t="shared" si="62"/>
        <v>-0.34297569023344038</v>
      </c>
      <c r="AJ33" s="13">
        <f t="shared" si="62"/>
        <v>-0.34297569023344038</v>
      </c>
      <c r="AK33" s="13">
        <f t="shared" si="62"/>
        <v>-0.34297569023344038</v>
      </c>
      <c r="AL33" s="13">
        <f t="shared" si="62"/>
        <v>-0.34297569023344038</v>
      </c>
      <c r="AM33" s="13">
        <f t="shared" si="62"/>
        <v>-0.34297569023344038</v>
      </c>
      <c r="AW33" s="77"/>
      <c r="AX33" s="27" t="s">
        <v>79</v>
      </c>
      <c r="AY33" s="13">
        <f>-AY32</f>
        <v>-0.3506839715661777</v>
      </c>
      <c r="AZ33" s="13">
        <f t="shared" ref="AZ33:BT33" si="63">-AZ32</f>
        <v>-0.3506839715661777</v>
      </c>
      <c r="BA33" s="13">
        <f t="shared" si="63"/>
        <v>-0.3506839715661777</v>
      </c>
      <c r="BB33" s="13">
        <f t="shared" si="63"/>
        <v>-0.3506839715661777</v>
      </c>
      <c r="BC33" s="13">
        <f t="shared" si="63"/>
        <v>-0.3506839715661777</v>
      </c>
      <c r="BD33" s="13">
        <f t="shared" si="63"/>
        <v>-0.3506839715661777</v>
      </c>
      <c r="BE33" s="13">
        <f t="shared" si="63"/>
        <v>-0.3506839715661777</v>
      </c>
      <c r="BF33" s="13">
        <f t="shared" si="63"/>
        <v>-0.3506839715661777</v>
      </c>
      <c r="BG33" s="13">
        <f t="shared" si="63"/>
        <v>-0.3506839715661777</v>
      </c>
      <c r="BH33" s="13">
        <f t="shared" si="63"/>
        <v>-0.3506839715661777</v>
      </c>
      <c r="BI33" s="13">
        <f t="shared" si="63"/>
        <v>-0.3506839715661777</v>
      </c>
      <c r="BJ33" s="13">
        <f t="shared" si="63"/>
        <v>-0.3506839715661777</v>
      </c>
      <c r="BK33" s="13">
        <f t="shared" si="63"/>
        <v>-0.3506839715661777</v>
      </c>
      <c r="BL33" s="13">
        <f t="shared" si="63"/>
        <v>-0.3506839715661777</v>
      </c>
      <c r="BM33" s="13">
        <f t="shared" si="63"/>
        <v>-0.3506839715661777</v>
      </c>
      <c r="BN33" s="13">
        <f t="shared" si="63"/>
        <v>-0.3506839715661777</v>
      </c>
      <c r="BO33" s="13">
        <f t="shared" si="63"/>
        <v>-0.3506839715661777</v>
      </c>
      <c r="BP33" s="13">
        <f t="shared" si="63"/>
        <v>-0.3506839715661777</v>
      </c>
      <c r="BQ33" s="13">
        <f t="shared" si="63"/>
        <v>-0.3506839715661777</v>
      </c>
      <c r="BR33" s="13">
        <f t="shared" si="63"/>
        <v>-0.3506839715661777</v>
      </c>
      <c r="BS33" s="13">
        <f t="shared" si="63"/>
        <v>-0.3506839715661777</v>
      </c>
      <c r="BT33" s="13">
        <f t="shared" si="63"/>
        <v>-0.3506839715661777</v>
      </c>
      <c r="CD33" s="77"/>
      <c r="CE33" s="27" t="s">
        <v>79</v>
      </c>
      <c r="CF33" s="13">
        <f>-CF32</f>
        <v>-0.47482834214898223</v>
      </c>
      <c r="CG33" s="13">
        <f t="shared" ref="CG33:CQ33" si="64">-CG32</f>
        <v>-0.47482834214898223</v>
      </c>
      <c r="CH33" s="13">
        <f t="shared" si="64"/>
        <v>-0.47482834214898223</v>
      </c>
      <c r="CI33" s="13">
        <f t="shared" si="64"/>
        <v>-0.47482834214898223</v>
      </c>
      <c r="CJ33" s="13">
        <f t="shared" si="64"/>
        <v>-0.47482834214898223</v>
      </c>
      <c r="CK33" s="13">
        <f t="shared" si="64"/>
        <v>-0.47482834214898223</v>
      </c>
      <c r="CL33" s="13">
        <f t="shared" si="64"/>
        <v>-0.47482834214898223</v>
      </c>
      <c r="CM33" s="13">
        <f t="shared" si="64"/>
        <v>-0.47482834214898223</v>
      </c>
      <c r="CN33" s="13">
        <f t="shared" si="64"/>
        <v>-0.47482834214898223</v>
      </c>
      <c r="CO33" s="13">
        <f t="shared" si="64"/>
        <v>-0.47482834214898223</v>
      </c>
      <c r="CP33" s="13">
        <f t="shared" si="64"/>
        <v>-0.47482834214898223</v>
      </c>
      <c r="CQ33" s="13">
        <f t="shared" si="64"/>
        <v>-0.47482834214898223</v>
      </c>
      <c r="DB33" s="77"/>
      <c r="DC33" s="27" t="s">
        <v>79</v>
      </c>
      <c r="DD33" s="13">
        <f>-DD32</f>
        <v>-0.49594202869574938</v>
      </c>
      <c r="DE33" s="13">
        <f t="shared" ref="DE33:DN33" si="65">-DE32</f>
        <v>-0.49594202869574938</v>
      </c>
      <c r="DF33" s="13">
        <f>-DF32</f>
        <v>-0.49594202869574938</v>
      </c>
      <c r="DG33" s="13">
        <f t="shared" si="65"/>
        <v>-0.49594202869574938</v>
      </c>
      <c r="DH33" s="13">
        <f t="shared" si="65"/>
        <v>-0.49594202869574938</v>
      </c>
      <c r="DI33" s="13">
        <f t="shared" si="65"/>
        <v>-0.49594202869574938</v>
      </c>
      <c r="DJ33" s="13">
        <f t="shared" si="65"/>
        <v>-0.49594202869574938</v>
      </c>
      <c r="DK33" s="13">
        <f t="shared" si="65"/>
        <v>-0.49594202869574938</v>
      </c>
      <c r="DL33" s="13">
        <f t="shared" si="65"/>
        <v>-0.49594202869574938</v>
      </c>
      <c r="DM33" s="13">
        <f t="shared" si="65"/>
        <v>-0.49594202869574938</v>
      </c>
      <c r="DN33" s="13">
        <f t="shared" si="65"/>
        <v>-0.49594202869574938</v>
      </c>
      <c r="DX33" s="77"/>
      <c r="DY33" s="27" t="s">
        <v>79</v>
      </c>
      <c r="DZ33" s="13">
        <f>-DZ32</f>
        <v>-0.33575434063311149</v>
      </c>
      <c r="EA33" s="13">
        <f t="shared" ref="EA33:EW33" si="66">-EA32</f>
        <v>-0.33575434063311149</v>
      </c>
      <c r="EB33" s="13">
        <f t="shared" si="66"/>
        <v>-0.33575434063311149</v>
      </c>
      <c r="EC33" s="13">
        <f t="shared" si="66"/>
        <v>-0.33575434063311149</v>
      </c>
      <c r="ED33" s="13">
        <f t="shared" si="66"/>
        <v>-0.33575434063311149</v>
      </c>
      <c r="EE33" s="13">
        <f t="shared" si="66"/>
        <v>-0.33575434063311149</v>
      </c>
      <c r="EF33" s="13">
        <f t="shared" si="66"/>
        <v>-0.33575434063311149</v>
      </c>
      <c r="EG33" s="13">
        <f t="shared" si="66"/>
        <v>-0.33575434063311149</v>
      </c>
      <c r="EH33" s="13">
        <f t="shared" si="66"/>
        <v>-0.33575434063311149</v>
      </c>
      <c r="EI33" s="13">
        <f t="shared" si="66"/>
        <v>-0.33575434063311149</v>
      </c>
      <c r="EJ33" s="13">
        <f t="shared" si="66"/>
        <v>-0.33575434063311149</v>
      </c>
      <c r="EK33" s="13">
        <f t="shared" si="66"/>
        <v>-0.33575434063311149</v>
      </c>
      <c r="EL33" s="13">
        <f t="shared" si="66"/>
        <v>-0.33575434063311149</v>
      </c>
      <c r="EM33" s="13">
        <f t="shared" si="66"/>
        <v>-0.33575434063311149</v>
      </c>
      <c r="EN33" s="13">
        <f t="shared" si="66"/>
        <v>-0.33575434063311149</v>
      </c>
      <c r="EO33" s="13">
        <f t="shared" si="66"/>
        <v>-0.33575434063311149</v>
      </c>
      <c r="EP33" s="13">
        <f t="shared" si="66"/>
        <v>-0.33575434063311149</v>
      </c>
      <c r="EQ33" s="13">
        <f t="shared" si="66"/>
        <v>-0.33575434063311149</v>
      </c>
      <c r="ER33" s="13">
        <f t="shared" si="66"/>
        <v>-0.33575434063311149</v>
      </c>
      <c r="ES33" s="13">
        <f t="shared" si="66"/>
        <v>-0.33575434063311149</v>
      </c>
      <c r="ET33" s="13">
        <f t="shared" si="66"/>
        <v>-0.33575434063311149</v>
      </c>
      <c r="EU33" s="13">
        <f t="shared" si="66"/>
        <v>-0.33575434063311149</v>
      </c>
      <c r="EV33" s="13">
        <f t="shared" si="66"/>
        <v>-0.33575434063311149</v>
      </c>
      <c r="EW33" s="13">
        <f t="shared" si="66"/>
        <v>-0.33575434063311149</v>
      </c>
    </row>
    <row r="34" spans="9:153" x14ac:dyDescent="0.35">
      <c r="O34"/>
      <c r="P34"/>
      <c r="AW34"/>
      <c r="AX34"/>
      <c r="CD34"/>
      <c r="CE34"/>
      <c r="DB34"/>
      <c r="DC34"/>
      <c r="DX34"/>
      <c r="DY34"/>
    </row>
    <row r="35" spans="9:153" x14ac:dyDescent="0.35">
      <c r="O35" s="78" t="s">
        <v>80</v>
      </c>
      <c r="P35" s="28" t="s">
        <v>81</v>
      </c>
      <c r="Q35" s="13">
        <f>Q32</f>
        <v>0.34297569023344038</v>
      </c>
      <c r="R35" s="13">
        <f>R32</f>
        <v>0.34297569023344038</v>
      </c>
      <c r="S35" s="13">
        <f ca="1">NORMSINV(0.95)*SQRT((1/COUNT($I$3:$I$25))*(1+2*SUM($R$31:R31)))</f>
        <v>0.35946736752870245</v>
      </c>
      <c r="T35" s="13">
        <f ca="1">NORMSINV(0.95)*SQRT((1/COUNT($I$3:$I$25))*(1+2*SUM($R$31:S31)))</f>
        <v>0.40669346999841599</v>
      </c>
      <c r="U35" s="13">
        <f ca="1">NORMSINV(0.95)*SQRT((1/COUNT($I$3:$I$25))*(1+2*SUM($R$31:T31)))</f>
        <v>0.47399224799880157</v>
      </c>
      <c r="V35" s="13">
        <f ca="1">NORMSINV(0.95)*SQRT((1/COUNT($I$3:$I$25))*(1+2*SUM($R$31:U31)))</f>
        <v>0.48651532636543554</v>
      </c>
      <c r="W35" s="13">
        <f ca="1">NORMSINV(0.95)*SQRT((1/COUNT($I$3:$I$25))*(1+2*SUM($R$31:V31)))</f>
        <v>0.49675206590115528</v>
      </c>
      <c r="X35" s="13">
        <f ca="1">NORMSINV(0.95)*SQRT((1/COUNT($I$3:$I$25))*(1+2*SUM($R$31:W31)))</f>
        <v>0.52612179860935826</v>
      </c>
      <c r="Y35" s="13">
        <f ca="1">NORMSINV(0.95)*SQRT((1/COUNT($I$3:$I$25))*(1+2*SUM($R$31:X31)))</f>
        <v>0.53145866789859575</v>
      </c>
      <c r="Z35" s="13">
        <f ca="1">NORMSINV(0.95)*SQRT((1/COUNT($I$3:$I$25))*(1+2*SUM($R$31:Y31)))</f>
        <v>0.53613192018817746</v>
      </c>
      <c r="AA35" s="13">
        <f ca="1">NORMSINV(0.95)*SQRT((1/COUNT($I$3:$I$25))*(1+2*SUM($R$31:Z31)))</f>
        <v>0.54594018113318643</v>
      </c>
      <c r="AB35" s="13">
        <f ca="1">NORMSINV(0.95)*SQRT((1/COUNT($I$3:$I$25))*(1+2*SUM($R$31:AA31)))</f>
        <v>0.55894598412292351</v>
      </c>
      <c r="AC35" s="13">
        <f ca="1">NORMSINV(0.95)*SQRT((1/COUNT($I$3:$I$25))*(1+2*SUM($R$31:AB31)))</f>
        <v>0.5602256638361659</v>
      </c>
      <c r="AD35" s="13">
        <f ca="1">NORMSINV(0.95)*SQRT((1/COUNT($I$3:$I$25))*(1+2*SUM($R$31:AC31)))</f>
        <v>0.58483534346141886</v>
      </c>
      <c r="AE35" s="13">
        <f ca="1">NORMSINV(0.95)*SQRT((1/COUNT($I$3:$I$25))*(1+2*SUM($R$31:AD31)))</f>
        <v>0.59009354825789551</v>
      </c>
      <c r="AF35" s="13">
        <f ca="1">NORMSINV(0.95)*SQRT((1/COUNT($I$3:$I$25))*(1+2*SUM($R$31:AE31)))</f>
        <v>0.5917358054465689</v>
      </c>
      <c r="AG35" s="13">
        <f ca="1">NORMSINV(0.95)*SQRT((1/COUNT($I$3:$I$25))*(1+2*SUM($R$31:AF31)))</f>
        <v>0.60115194041154874</v>
      </c>
      <c r="AH35" s="13">
        <f ca="1">NORMSINV(0.95)*SQRT((1/COUNT($I$3:$I$25))*(1+2*SUM($R$31:AG31)))</f>
        <v>0.60503621805605445</v>
      </c>
      <c r="AI35" s="13">
        <f ca="1">NORMSINV(0.95)*SQRT((1/COUNT($I$3:$I$25))*(1+2*SUM($R$31:AH31)))</f>
        <v>0.60506265657273339</v>
      </c>
      <c r="AJ35" s="13">
        <f ca="1">NORMSINV(0.95)*SQRT((1/COUNT($I$3:$I$25))*(1+2*SUM($R$31:AI31)))</f>
        <v>0.60643873537960602</v>
      </c>
      <c r="AK35" s="13">
        <f ca="1">NORMSINV(0.95)*SQRT((1/COUNT($I$3:$I$25))*(1+2*SUM($R$31:AJ31)))</f>
        <v>0.60701130102088341</v>
      </c>
      <c r="AL35" s="13">
        <f ca="1">NORMSINV(0.95)*SQRT((1/COUNT($I$3:$I$25))*(1+2*SUM($R$31:AK31)))</f>
        <v>0.6070201634688821</v>
      </c>
      <c r="AM35" s="13">
        <f ca="1">NORMSINV(0.95)*SQRT((1/COUNT($I$3:$I$25))*(1+2*SUM($R$31:AL31)))</f>
        <v>0.60702678765574902</v>
      </c>
      <c r="AW35" s="78" t="s">
        <v>80</v>
      </c>
      <c r="AX35" s="28" t="s">
        <v>81</v>
      </c>
      <c r="AY35" s="13">
        <f>AY32</f>
        <v>0.3506839715661777</v>
      </c>
      <c r="AZ35" s="13">
        <f>AZ32</f>
        <v>0.3506839715661777</v>
      </c>
      <c r="BA35" s="13">
        <f ca="1">NORMSINV(0.95)*SQRT((1/COUNT($AQ$3:$AQ$24))*(1+2*SUM($AZ$31:AZ31)))</f>
        <v>0.35388049520641079</v>
      </c>
      <c r="BB35" s="13">
        <f ca="1">NORMSINV(0.95)*SQRT((1/COUNT($AQ$3:$AQ$24))*(1+2*SUM($AZ$31:BA31)))</f>
        <v>0.38649830415634306</v>
      </c>
      <c r="BC35" s="13">
        <f ca="1">NORMSINV(0.95)*SQRT((1/COUNT($AQ$3:$AQ$24))*(1+2*SUM($AZ$31:BB31)))</f>
        <v>0.40126391893826469</v>
      </c>
      <c r="BD35" s="13">
        <f ca="1">NORMSINV(0.95)*SQRT((1/COUNT($AQ$3:$AQ$24))*(1+2*SUM($AZ$31:BC31)))</f>
        <v>0.40412378003284533</v>
      </c>
      <c r="BE35" s="13">
        <f ca="1">NORMSINV(0.95)*SQRT((1/COUNT($AQ$3:$AQ$24))*(1+2*SUM($AZ$31:BD31)))</f>
        <v>0.41089263657340536</v>
      </c>
      <c r="BF35" s="13">
        <f ca="1">NORMSINV(0.95)*SQRT((1/COUNT($AQ$3:$AQ$24))*(1+2*SUM($AZ$31:BE31)))</f>
        <v>0.42164426682367334</v>
      </c>
      <c r="BG35" s="13">
        <f ca="1">NORMSINV(0.95)*SQRT((1/COUNT($AQ$3:$AQ$24))*(1+2*SUM($AZ$31:BF31)))</f>
        <v>0.42283647557167459</v>
      </c>
      <c r="BH35" s="13">
        <f ca="1">NORMSINV(0.95)*SQRT((1/COUNT($AQ$3:$AQ$24))*(1+2*SUM($AZ$31:BG31)))</f>
        <v>0.42719323121363095</v>
      </c>
      <c r="BI35" s="13">
        <f ca="1">NORMSINV(0.95)*SQRT((1/COUNT($AQ$3:$AQ$24))*(1+2*SUM($AZ$31:BH31)))</f>
        <v>0.42728587798122758</v>
      </c>
      <c r="BJ35" s="13">
        <f ca="1">NORMSINV(0.95)*SQRT((1/COUNT($AQ$3:$AQ$24))*(1+2*SUM($AZ$31:BI31)))</f>
        <v>0.44016208249868677</v>
      </c>
      <c r="BK35" s="13">
        <f ca="1">NORMSINV(0.95)*SQRT((1/COUNT($AQ$3:$AQ$24))*(1+2*SUM($AZ$31:BJ31)))</f>
        <v>0.44127003334171433</v>
      </c>
      <c r="BL35" s="13">
        <f ca="1">NORMSINV(0.95)*SQRT((1/COUNT($AQ$3:$AQ$24))*(1+2*SUM($AZ$31:BK31)))</f>
        <v>0.44988705882143887</v>
      </c>
      <c r="BM35" s="13">
        <f ca="1">NORMSINV(0.95)*SQRT((1/COUNT($AQ$3:$AQ$24))*(1+2*SUM($AZ$31:BL31)))</f>
        <v>0.4510187469250157</v>
      </c>
      <c r="BN35" s="13">
        <f ca="1">NORMSINV(0.95)*SQRT((1/COUNT($AQ$3:$AQ$24))*(1+2*SUM($AZ$31:BM31)))</f>
        <v>0.45150637276681399</v>
      </c>
      <c r="BO35" s="13">
        <f ca="1">NORMSINV(0.95)*SQRT((1/COUNT($AQ$3:$AQ$24))*(1+2*SUM($AZ$31:BN31)))</f>
        <v>0.45321828973940259</v>
      </c>
      <c r="BP35" s="13">
        <f ca="1">NORMSINV(0.95)*SQRT((1/COUNT($AQ$3:$AQ$24))*(1+2*SUM($AZ$31:BO31)))</f>
        <v>0.45369610843659319</v>
      </c>
      <c r="BQ35" s="13">
        <f ca="1">NORMSINV(0.95)*SQRT((1/COUNT($AQ$3:$AQ$24))*(1+2*SUM($AZ$31:BP31)))</f>
        <v>0.45369767674137629</v>
      </c>
      <c r="BR35" s="13">
        <f ca="1">NORMSINV(0.95)*SQRT((1/COUNT($AQ$3:$AQ$24))*(1+2*SUM($AZ$31:BQ31)))</f>
        <v>0.45374351033369997</v>
      </c>
      <c r="BS35" s="13">
        <f ca="1">NORMSINV(0.95)*SQRT((1/COUNT($AQ$3:$AQ$24))*(1+2*SUM($AZ$31:BR31)))</f>
        <v>0.45376199941899403</v>
      </c>
      <c r="BT35" s="13">
        <f ca="1">NORMSINV(0.95)*SQRT((1/COUNT($AQ$3:$AQ$24))*(1+2*SUM($AZ$31:BS31)))</f>
        <v>0.45378549258103135</v>
      </c>
      <c r="CD35" s="78" t="s">
        <v>80</v>
      </c>
      <c r="CE35" s="28" t="s">
        <v>81</v>
      </c>
      <c r="CF35" s="13">
        <f>CF32</f>
        <v>0.47482834214898223</v>
      </c>
      <c r="CG35" s="13">
        <f>CG32</f>
        <v>0.47482834214898223</v>
      </c>
      <c r="CH35" s="13">
        <f ca="1">NORMSINV(0.95)*SQRT((1/COUNT($BX$3:$BX$14))*(1+2*SUM($CG$31:CG31)))</f>
        <v>0.58005654768461179</v>
      </c>
      <c r="CI35" s="13">
        <f ca="1">NORMSINV(0.95)*SQRT((1/COUNT($BX$3:$BX$14))*(1+2*SUM($CG$31:CH31)))</f>
        <v>0.59998171871847361</v>
      </c>
      <c r="CJ35" s="13">
        <f ca="1">NORMSINV(0.95)*SQRT((1/COUNT($BX$3:$BX$14))*(1+2*SUM($CG$31:CI31)))</f>
        <v>0.71751708687558502</v>
      </c>
      <c r="CK35" s="13">
        <f ca="1">NORMSINV(0.95)*SQRT((1/COUNT($BX$3:$BX$14))*(1+2*SUM($CG$31:CJ31)))</f>
        <v>0.77341298725791141</v>
      </c>
      <c r="CL35" s="13">
        <f ca="1">NORMSINV(0.95)*SQRT((1/COUNT($BX$3:$BX$14))*(1+2*SUM($CG$31:CK31)))</f>
        <v>0.77578499071058082</v>
      </c>
      <c r="CM35" s="13">
        <f ca="1">NORMSINV(0.95)*SQRT((1/COUNT($BX$3:$BX$14))*(1+2*SUM($CG$31:CL31)))</f>
        <v>0.77842273436352549</v>
      </c>
      <c r="CN35" s="13">
        <f ca="1">NORMSINV(0.95)*SQRT((1/COUNT($BX$3:$BX$14))*(1+2*SUM($CG$31:CM31)))</f>
        <v>0.78317494754466188</v>
      </c>
      <c r="CO35" s="13">
        <f ca="1">NORMSINV(0.95)*SQRT((1/COUNT($BX$3:$BX$14))*(1+2*SUM($CG$31:CN31)))</f>
        <v>0.78616120866570638</v>
      </c>
      <c r="CP35" s="13">
        <f ca="1">NORMSINV(0.95)*SQRT((1/COUNT($BX$3:$BX$14))*(1+2*SUM($CG$31:CO31)))</f>
        <v>0.7881485586250826</v>
      </c>
      <c r="CQ35" s="13">
        <f ca="1">NORMSINV(0.95)*SQRT((1/COUNT($BX$3:$BX$14))*(1+2*SUM($CG$31:CP31)))</f>
        <v>0.78818114370735226</v>
      </c>
      <c r="DB35" s="78" t="s">
        <v>80</v>
      </c>
      <c r="DC35" s="28" t="s">
        <v>81</v>
      </c>
      <c r="DD35" s="13">
        <f>DD32</f>
        <v>0.49594202869574938</v>
      </c>
      <c r="DE35" s="13">
        <f>DE32</f>
        <v>0.49594202869574938</v>
      </c>
      <c r="DF35" s="13">
        <f ca="1">NORMSINV(0.95)*SQRT((1/COUNT($CV$3:$CV$13))*(1+2*SUM($DE$31:DE31)))</f>
        <v>0.60847051869002033</v>
      </c>
      <c r="DG35" s="13">
        <f ca="1">NORMSINV(0.95)*SQRT((1/COUNT($CV$3:$CV$13))*(1+2*SUM($DE$31:DF31)))</f>
        <v>0.63385729394931201</v>
      </c>
      <c r="DH35" s="13">
        <f ca="1">NORMSINV(0.95)*SQRT((1/COUNT($CV$3:$CV$13))*(1+2*SUM($DE$31:DG31)))</f>
        <v>0.76514359617709704</v>
      </c>
      <c r="DI35" s="13">
        <f ca="1">NORMSINV(0.95)*SQRT((1/COUNT($CV$3:$CV$13))*(1+2*SUM($DE$31:DH31)))</f>
        <v>0.80601498779770653</v>
      </c>
      <c r="DJ35" s="13">
        <f ca="1">NORMSINV(0.95)*SQRT((1/COUNT($CV$3:$CV$13))*(1+2*SUM($DE$31:DI31)))</f>
        <v>0.80622131854497014</v>
      </c>
      <c r="DK35" s="13">
        <f ca="1">NORMSINV(0.95)*SQRT((1/COUNT($CV$3:$CV$13))*(1+2*SUM($DE$31:DJ31)))</f>
        <v>0.81150145590787581</v>
      </c>
      <c r="DL35" s="13">
        <f ca="1">NORMSINV(0.95)*SQRT((1/COUNT($CV$3:$CV$13))*(1+2*SUM($DE$31:DK31)))</f>
        <v>0.81232633288801703</v>
      </c>
      <c r="DM35" s="13">
        <f ca="1">NORMSINV(0.95)*SQRT((1/COUNT($CV$3:$CV$13))*(1+2*SUM($DE$31:DL31)))</f>
        <v>0.81265426799035523</v>
      </c>
      <c r="DN35" s="13">
        <f ca="1">NORMSINV(0.95)*SQRT((1/COUNT($CV$3:$CV$13))*(1+2*SUM($DE$31:DM31)))</f>
        <v>0.81288328186911052</v>
      </c>
      <c r="DX35" s="78" t="s">
        <v>80</v>
      </c>
      <c r="DY35" s="28" t="s">
        <v>81</v>
      </c>
      <c r="DZ35" s="13">
        <f>DZ32</f>
        <v>0.33575434063311149</v>
      </c>
      <c r="EA35" s="13">
        <f>EA32</f>
        <v>0.33575434063311149</v>
      </c>
      <c r="EB35" s="13">
        <f ca="1">NORMSINV(0.95)*SQRT((1/COUNT($DR$3:$DR$26))*(1+2*SUM($EA$31:EA31)))</f>
        <v>0.44123891437576823</v>
      </c>
      <c r="EC35" s="13">
        <f ca="1">NORMSINV(0.95)*SQRT((1/COUNT($DR$3:$DR$26))*(1+2*SUM($EA$31:EB31)))</f>
        <v>0.44168073209440828</v>
      </c>
      <c r="ED35" s="13">
        <f ca="1">NORMSINV(0.95)*SQRT((1/COUNT($DR$3:$DR$26))*(1+2*SUM($EA$31:EC31)))</f>
        <v>0.45349420514627586</v>
      </c>
      <c r="EE35" s="13">
        <f ca="1">NORMSINV(0.95)*SQRT((1/COUNT($DR$3:$DR$26))*(1+2*SUM($EA$31:ED31)))</f>
        <v>0.45511693824534333</v>
      </c>
      <c r="EF35" s="13">
        <f ca="1">NORMSINV(0.95)*SQRT((1/COUNT($DR$3:$DR$26))*(1+2*SUM($EA$31:EE31)))</f>
        <v>0.46580182549186949</v>
      </c>
      <c r="EG35" s="13">
        <f ca="1">NORMSINV(0.95)*SQRT((1/COUNT($DR$3:$DR$26))*(1+2*SUM($EA$31:EF31)))</f>
        <v>0.48887776544796091</v>
      </c>
      <c r="EH35" s="13">
        <f ca="1">NORMSINV(0.95)*SQRT((1/COUNT($DR$3:$DR$26))*(1+2*SUM($EA$31:EG31)))</f>
        <v>0.49339012904820884</v>
      </c>
      <c r="EI35" s="13">
        <f ca="1">NORMSINV(0.95)*SQRT((1/COUNT($DR$3:$DR$26))*(1+2*SUM($EA$31:EH31)))</f>
        <v>0.49660066353460852</v>
      </c>
      <c r="EJ35" s="13">
        <f ca="1">NORMSINV(0.95)*SQRT((1/COUNT($DR$3:$DR$26))*(1+2*SUM($EA$31:EI31)))</f>
        <v>0.50863648325775401</v>
      </c>
      <c r="EK35" s="13">
        <f ca="1">NORMSINV(0.95)*SQRT((1/COUNT($DR$3:$DR$26))*(1+2*SUM($EA$31:EJ31)))</f>
        <v>0.51556518224422132</v>
      </c>
      <c r="EL35" s="13">
        <f ca="1">NORMSINV(0.95)*SQRT((1/COUNT($DR$3:$DR$26))*(1+2*SUM($EA$31:EK31)))</f>
        <v>0.51601715043766461</v>
      </c>
      <c r="EM35" s="13">
        <f ca="1">NORMSINV(0.95)*SQRT((1/COUNT($DR$3:$DR$26))*(1+2*SUM($EA$31:EL31)))</f>
        <v>0.52224451132829453</v>
      </c>
      <c r="EN35" s="13">
        <f ca="1">NORMSINV(0.95)*SQRT((1/COUNT($DR$3:$DR$26))*(1+2*SUM($EA$31:EM31)))</f>
        <v>0.52293387223050458</v>
      </c>
      <c r="EO35" s="13">
        <f ca="1">NORMSINV(0.95)*SQRT((1/COUNT($DR$3:$DR$26))*(1+2*SUM($EA$31:EN31)))</f>
        <v>0.52891618892119641</v>
      </c>
      <c r="EP35" s="13">
        <f ca="1">NORMSINV(0.95)*SQRT((1/COUNT($DR$3:$DR$26))*(1+2*SUM($EA$31:EO31)))</f>
        <v>0.55006945949413799</v>
      </c>
      <c r="EQ35" s="13">
        <f ca="1">NORMSINV(0.95)*SQRT((1/COUNT($DR$3:$DR$26))*(1+2*SUM($EA$31:EP31)))</f>
        <v>0.56789233242206061</v>
      </c>
      <c r="ER35" s="13">
        <f ca="1">NORMSINV(0.95)*SQRT((1/COUNT($DR$3:$DR$26))*(1+2*SUM($EA$31:EQ31)))</f>
        <v>0.57451288140115631</v>
      </c>
      <c r="ES35" s="13">
        <f ca="1">NORMSINV(0.95)*SQRT((1/COUNT($DR$3:$DR$26))*(1+2*SUM($EA$31:ER31)))</f>
        <v>0.57633603925156773</v>
      </c>
      <c r="ET35" s="13">
        <f ca="1">NORMSINV(0.95)*SQRT((1/COUNT($DR$3:$DR$26))*(1+2*SUM($EA$31:ES31)))</f>
        <v>0.57733827487570533</v>
      </c>
      <c r="EU35" s="13">
        <f ca="1">NORMSINV(0.95)*SQRT((1/COUNT($DR$3:$DR$26))*(1+2*SUM($EA$31:ET31)))</f>
        <v>0.57813831290575213</v>
      </c>
      <c r="EV35" s="13">
        <f ca="1">NORMSINV(0.95)*SQRT((1/COUNT($DR$3:$DR$26))*(1+2*SUM($EA$31:EU31)))</f>
        <v>0.57844044386108195</v>
      </c>
      <c r="EW35" s="13">
        <f ca="1">NORMSINV(0.95)*SQRT((1/COUNT($DR$3:$DR$26))*(1+2*SUM($EA$31:EV31)))</f>
        <v>0.57849987815869586</v>
      </c>
    </row>
    <row r="36" spans="9:153" x14ac:dyDescent="0.35">
      <c r="O36" s="78"/>
      <c r="P36" s="28" t="s">
        <v>82</v>
      </c>
      <c r="Q36" s="13">
        <f>-Q35</f>
        <v>-0.34297569023344038</v>
      </c>
      <c r="R36" s="13">
        <f t="shared" ref="R36:AM36" si="67">-R35</f>
        <v>-0.34297569023344038</v>
      </c>
      <c r="S36" s="13">
        <f ca="1">-S35</f>
        <v>-0.35946736752870245</v>
      </c>
      <c r="T36" s="13">
        <f t="shared" ca="1" si="67"/>
        <v>-0.40669346999841599</v>
      </c>
      <c r="U36" s="13">
        <f t="shared" ca="1" si="67"/>
        <v>-0.47399224799880157</v>
      </c>
      <c r="V36" s="13">
        <f t="shared" ca="1" si="67"/>
        <v>-0.48651532636543554</v>
      </c>
      <c r="W36" s="13">
        <f t="shared" ca="1" si="67"/>
        <v>-0.49675206590115528</v>
      </c>
      <c r="X36" s="13">
        <f t="shared" ca="1" si="67"/>
        <v>-0.52612179860935826</v>
      </c>
      <c r="Y36" s="13">
        <f t="shared" ca="1" si="67"/>
        <v>-0.53145866789859575</v>
      </c>
      <c r="Z36" s="13">
        <f t="shared" ca="1" si="67"/>
        <v>-0.53613192018817746</v>
      </c>
      <c r="AA36" s="13">
        <f t="shared" ca="1" si="67"/>
        <v>-0.54594018113318643</v>
      </c>
      <c r="AB36" s="13">
        <f t="shared" ca="1" si="67"/>
        <v>-0.55894598412292351</v>
      </c>
      <c r="AC36" s="13">
        <f t="shared" ca="1" si="67"/>
        <v>-0.5602256638361659</v>
      </c>
      <c r="AD36" s="13">
        <f t="shared" ca="1" si="67"/>
        <v>-0.58483534346141886</v>
      </c>
      <c r="AE36" s="13">
        <f t="shared" ca="1" si="67"/>
        <v>-0.59009354825789551</v>
      </c>
      <c r="AF36" s="13">
        <f t="shared" ca="1" si="67"/>
        <v>-0.5917358054465689</v>
      </c>
      <c r="AG36" s="13">
        <f t="shared" ca="1" si="67"/>
        <v>-0.60115194041154874</v>
      </c>
      <c r="AH36" s="13">
        <f t="shared" ca="1" si="67"/>
        <v>-0.60503621805605445</v>
      </c>
      <c r="AI36" s="13">
        <f t="shared" ca="1" si="67"/>
        <v>-0.60506265657273339</v>
      </c>
      <c r="AJ36" s="13">
        <f t="shared" ca="1" si="67"/>
        <v>-0.60643873537960602</v>
      </c>
      <c r="AK36" s="13">
        <f t="shared" ca="1" si="67"/>
        <v>-0.60701130102088341</v>
      </c>
      <c r="AL36" s="13">
        <f t="shared" ca="1" si="67"/>
        <v>-0.6070201634688821</v>
      </c>
      <c r="AM36" s="13">
        <f t="shared" ca="1" si="67"/>
        <v>-0.60702678765574902</v>
      </c>
      <c r="AW36" s="78"/>
      <c r="AX36" s="28" t="s">
        <v>82</v>
      </c>
      <c r="AY36" s="13">
        <f>-AY35</f>
        <v>-0.3506839715661777</v>
      </c>
      <c r="AZ36" s="13">
        <f t="shared" ref="AZ36:BS36" si="68">-AZ35</f>
        <v>-0.3506839715661777</v>
      </c>
      <c r="BA36" s="13">
        <f ca="1">-BA35</f>
        <v>-0.35388049520641079</v>
      </c>
      <c r="BB36" s="13">
        <f t="shared" ca="1" si="68"/>
        <v>-0.38649830415634306</v>
      </c>
      <c r="BC36" s="13">
        <f t="shared" ca="1" si="68"/>
        <v>-0.40126391893826469</v>
      </c>
      <c r="BD36" s="13">
        <f t="shared" ca="1" si="68"/>
        <v>-0.40412378003284533</v>
      </c>
      <c r="BE36" s="13">
        <f t="shared" ca="1" si="68"/>
        <v>-0.41089263657340536</v>
      </c>
      <c r="BF36" s="13">
        <f t="shared" ca="1" si="68"/>
        <v>-0.42164426682367334</v>
      </c>
      <c r="BG36" s="13">
        <f t="shared" ca="1" si="68"/>
        <v>-0.42283647557167459</v>
      </c>
      <c r="BH36" s="13">
        <f t="shared" ca="1" si="68"/>
        <v>-0.42719323121363095</v>
      </c>
      <c r="BI36" s="13">
        <f t="shared" ca="1" si="68"/>
        <v>-0.42728587798122758</v>
      </c>
      <c r="BJ36" s="13">
        <f t="shared" ca="1" si="68"/>
        <v>-0.44016208249868677</v>
      </c>
      <c r="BK36" s="13">
        <f t="shared" ca="1" si="68"/>
        <v>-0.44127003334171433</v>
      </c>
      <c r="BL36" s="13">
        <f t="shared" ca="1" si="68"/>
        <v>-0.44988705882143887</v>
      </c>
      <c r="BM36" s="13">
        <f t="shared" ca="1" si="68"/>
        <v>-0.4510187469250157</v>
      </c>
      <c r="BN36" s="13">
        <f t="shared" ca="1" si="68"/>
        <v>-0.45150637276681399</v>
      </c>
      <c r="BO36" s="13">
        <f t="shared" ca="1" si="68"/>
        <v>-0.45321828973940259</v>
      </c>
      <c r="BP36" s="13">
        <f t="shared" ca="1" si="68"/>
        <v>-0.45369610843659319</v>
      </c>
      <c r="BQ36" s="13">
        <f t="shared" ca="1" si="68"/>
        <v>-0.45369767674137629</v>
      </c>
      <c r="BR36" s="13">
        <f t="shared" ca="1" si="68"/>
        <v>-0.45374351033369997</v>
      </c>
      <c r="BS36" s="13">
        <f t="shared" ca="1" si="68"/>
        <v>-0.45376199941899403</v>
      </c>
      <c r="BT36" s="13">
        <f ca="1">-BT35</f>
        <v>-0.45378549258103135</v>
      </c>
      <c r="CD36" s="78"/>
      <c r="CE36" s="28" t="s">
        <v>82</v>
      </c>
      <c r="CF36" s="13">
        <f>-CF35</f>
        <v>-0.47482834214898223</v>
      </c>
      <c r="CG36" s="13">
        <f t="shared" ref="CG36" si="69">-CG35</f>
        <v>-0.47482834214898223</v>
      </c>
      <c r="CH36" s="13">
        <f ca="1">-CH35</f>
        <v>-0.58005654768461179</v>
      </c>
      <c r="CI36" s="13">
        <f t="shared" ref="CI36:CQ36" ca="1" si="70">-CI35</f>
        <v>-0.59998171871847361</v>
      </c>
      <c r="CJ36" s="13">
        <f t="shared" ca="1" si="70"/>
        <v>-0.71751708687558502</v>
      </c>
      <c r="CK36" s="13">
        <f t="shared" ca="1" si="70"/>
        <v>-0.77341298725791141</v>
      </c>
      <c r="CL36" s="13">
        <f t="shared" ca="1" si="70"/>
        <v>-0.77578499071058082</v>
      </c>
      <c r="CM36" s="13">
        <f t="shared" ca="1" si="70"/>
        <v>-0.77842273436352549</v>
      </c>
      <c r="CN36" s="13">
        <f t="shared" ca="1" si="70"/>
        <v>-0.78317494754466188</v>
      </c>
      <c r="CO36" s="13">
        <f t="shared" ca="1" si="70"/>
        <v>-0.78616120866570638</v>
      </c>
      <c r="CP36" s="13">
        <f t="shared" ca="1" si="70"/>
        <v>-0.7881485586250826</v>
      </c>
      <c r="CQ36" s="13">
        <f t="shared" ca="1" si="70"/>
        <v>-0.78818114370735226</v>
      </c>
      <c r="DB36" s="78"/>
      <c r="DC36" s="28" t="s">
        <v>82</v>
      </c>
      <c r="DD36" s="13">
        <f>-DD35</f>
        <v>-0.49594202869574938</v>
      </c>
      <c r="DE36" s="13">
        <f t="shared" ref="DE36" si="71">-DE35</f>
        <v>-0.49594202869574938</v>
      </c>
      <c r="DF36" s="13">
        <f ca="1">-DF35</f>
        <v>-0.60847051869002033</v>
      </c>
      <c r="DG36" s="13">
        <f t="shared" ref="DG36:DN36" ca="1" si="72">-DG35</f>
        <v>-0.63385729394931201</v>
      </c>
      <c r="DH36" s="13">
        <f t="shared" ca="1" si="72"/>
        <v>-0.76514359617709704</v>
      </c>
      <c r="DI36" s="13">
        <f t="shared" ca="1" si="72"/>
        <v>-0.80601498779770653</v>
      </c>
      <c r="DJ36" s="13">
        <f t="shared" ca="1" si="72"/>
        <v>-0.80622131854497014</v>
      </c>
      <c r="DK36" s="13">
        <f t="shared" ca="1" si="72"/>
        <v>-0.81150145590787581</v>
      </c>
      <c r="DL36" s="13">
        <f t="shared" ca="1" si="72"/>
        <v>-0.81232633288801703</v>
      </c>
      <c r="DM36" s="13">
        <f t="shared" ca="1" si="72"/>
        <v>-0.81265426799035523</v>
      </c>
      <c r="DN36" s="13">
        <f t="shared" ca="1" si="72"/>
        <v>-0.81288328186911052</v>
      </c>
      <c r="DX36" s="78"/>
      <c r="DY36" s="28" t="s">
        <v>82</v>
      </c>
      <c r="DZ36" s="13">
        <f>-DZ35</f>
        <v>-0.33575434063311149</v>
      </c>
      <c r="EA36" s="13">
        <f t="shared" ref="EA36:EW36" si="73">-EA35</f>
        <v>-0.33575434063311149</v>
      </c>
      <c r="EB36" s="13">
        <f t="shared" ca="1" si="73"/>
        <v>-0.44123891437576823</v>
      </c>
      <c r="EC36" s="13">
        <f t="shared" ca="1" si="73"/>
        <v>-0.44168073209440828</v>
      </c>
      <c r="ED36" s="13">
        <f t="shared" ca="1" si="73"/>
        <v>-0.45349420514627586</v>
      </c>
      <c r="EE36" s="13">
        <f t="shared" ca="1" si="73"/>
        <v>-0.45511693824534333</v>
      </c>
      <c r="EF36" s="13">
        <f t="shared" ca="1" si="73"/>
        <v>-0.46580182549186949</v>
      </c>
      <c r="EG36" s="13">
        <f t="shared" ca="1" si="73"/>
        <v>-0.48887776544796091</v>
      </c>
      <c r="EH36" s="13">
        <f t="shared" ca="1" si="73"/>
        <v>-0.49339012904820884</v>
      </c>
      <c r="EI36" s="13">
        <f t="shared" ca="1" si="73"/>
        <v>-0.49660066353460852</v>
      </c>
      <c r="EJ36" s="13">
        <f t="shared" ca="1" si="73"/>
        <v>-0.50863648325775401</v>
      </c>
      <c r="EK36" s="13">
        <f t="shared" ca="1" si="73"/>
        <v>-0.51556518224422132</v>
      </c>
      <c r="EL36" s="13">
        <f t="shared" ca="1" si="73"/>
        <v>-0.51601715043766461</v>
      </c>
      <c r="EM36" s="13">
        <f t="shared" ca="1" si="73"/>
        <v>-0.52224451132829453</v>
      </c>
      <c r="EN36" s="13">
        <f t="shared" ca="1" si="73"/>
        <v>-0.52293387223050458</v>
      </c>
      <c r="EO36" s="13">
        <f t="shared" ca="1" si="73"/>
        <v>-0.52891618892119641</v>
      </c>
      <c r="EP36" s="13">
        <f t="shared" ca="1" si="73"/>
        <v>-0.55006945949413799</v>
      </c>
      <c r="EQ36" s="13">
        <f t="shared" ca="1" si="73"/>
        <v>-0.56789233242206061</v>
      </c>
      <c r="ER36" s="13">
        <f t="shared" ca="1" si="73"/>
        <v>-0.57451288140115631</v>
      </c>
      <c r="ES36" s="13">
        <f t="shared" ca="1" si="73"/>
        <v>-0.57633603925156773</v>
      </c>
      <c r="ET36" s="13">
        <f t="shared" ca="1" si="73"/>
        <v>-0.57733827487570533</v>
      </c>
      <c r="EU36" s="13">
        <f t="shared" ca="1" si="73"/>
        <v>-0.57813831290575213</v>
      </c>
      <c r="EV36" s="13">
        <f t="shared" ca="1" si="73"/>
        <v>-0.57844044386108195</v>
      </c>
      <c r="EW36" s="13">
        <f t="shared" ca="1" si="73"/>
        <v>-0.57849987815869586</v>
      </c>
    </row>
    <row r="41" spans="9:153" ht="21" x14ac:dyDescent="0.35">
      <c r="I41" s="32"/>
    </row>
    <row r="43" spans="9:153" x14ac:dyDescent="0.35">
      <c r="P43"/>
      <c r="Q43"/>
      <c r="R43"/>
      <c r="S43"/>
      <c r="T43"/>
      <c r="U43" s="79"/>
      <c r="V43" s="79"/>
      <c r="W43" s="79"/>
      <c r="X43" s="79"/>
      <c r="Y43" s="79"/>
      <c r="Z43" s="79"/>
      <c r="AA43"/>
      <c r="AB43"/>
      <c r="AC43"/>
      <c r="AD43"/>
      <c r="AE43"/>
      <c r="AF43"/>
      <c r="AG43"/>
      <c r="AH43"/>
    </row>
    <row r="44" spans="9:153" x14ac:dyDescent="0.35">
      <c r="I44" s="33"/>
      <c r="J44" s="33"/>
      <c r="K44" s="33"/>
      <c r="P44"/>
    </row>
    <row r="45" spans="9:153" x14ac:dyDescent="0.35"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9:153" x14ac:dyDescent="0.35"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9:153" x14ac:dyDescent="0.35"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  <row r="48" spans="9:153" x14ac:dyDescent="0.35"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</row>
    <row r="49" spans="16:39" x14ac:dyDescent="0.35"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0" spans="16:39" x14ac:dyDescent="0.35"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</row>
    <row r="51" spans="16:39" x14ac:dyDescent="0.35"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 spans="16:39" x14ac:dyDescent="0.35"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3" spans="16:39" x14ac:dyDescent="0.35"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</row>
    <row r="54" spans="16:39" x14ac:dyDescent="0.35"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</row>
    <row r="55" spans="16:39" x14ac:dyDescent="0.35"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6" spans="16:39" x14ac:dyDescent="0.35"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</row>
    <row r="57" spans="16:39" x14ac:dyDescent="0.35"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6:39" x14ac:dyDescent="0.35"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6:39" x14ac:dyDescent="0.35"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6:39" x14ac:dyDescent="0.35"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6:39" x14ac:dyDescent="0.35"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6:39" x14ac:dyDescent="0.35"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16:39" x14ac:dyDescent="0.35"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16:39" x14ac:dyDescent="0.35"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r="65" spans="16:113" x14ac:dyDescent="0.35"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</row>
    <row r="66" spans="16:113" x14ac:dyDescent="0.35"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</row>
    <row r="67" spans="16:113" x14ac:dyDescent="0.35"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</row>
    <row r="68" spans="16:113" x14ac:dyDescent="0.35"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</row>
    <row r="71" spans="16:113" ht="29" x14ac:dyDescent="0.35">
      <c r="CB71" s="82" t="s">
        <v>174</v>
      </c>
      <c r="CC71" s="82" t="s">
        <v>175</v>
      </c>
      <c r="CD71" s="82" t="s">
        <v>176</v>
      </c>
      <c r="CE71" s="82" t="s">
        <v>177</v>
      </c>
      <c r="CG71" s="82" t="s">
        <v>174</v>
      </c>
      <c r="CH71" s="82" t="s">
        <v>115</v>
      </c>
      <c r="CI71" s="82" t="s">
        <v>176</v>
      </c>
      <c r="CJ71" s="82" t="s">
        <v>177</v>
      </c>
      <c r="DA71" s="82" t="s">
        <v>174</v>
      </c>
      <c r="DB71" s="82" t="s">
        <v>175</v>
      </c>
      <c r="DC71" s="82" t="s">
        <v>176</v>
      </c>
      <c r="DD71" s="82" t="s">
        <v>177</v>
      </c>
      <c r="DF71" s="82" t="s">
        <v>174</v>
      </c>
      <c r="DG71" s="82" t="s">
        <v>115</v>
      </c>
      <c r="DH71" s="82" t="s">
        <v>176</v>
      </c>
      <c r="DI71" s="82" t="s">
        <v>177</v>
      </c>
    </row>
    <row r="72" spans="16:113" x14ac:dyDescent="0.35">
      <c r="CB72" s="83">
        <v>1</v>
      </c>
      <c r="CC72" s="83">
        <v>0.49615500000000001</v>
      </c>
      <c r="CD72" s="83">
        <v>1.7186999999999999</v>
      </c>
      <c r="CE72" s="83">
        <v>5.5664999999999999E-2</v>
      </c>
      <c r="CG72" s="84">
        <v>1</v>
      </c>
      <c r="CH72" s="84">
        <v>0.49615500000000001</v>
      </c>
      <c r="CI72" s="84">
        <v>1.7186999999999999</v>
      </c>
      <c r="CJ72" s="84">
        <v>5.5664999999999999E-2</v>
      </c>
      <c r="DA72" s="84">
        <v>1</v>
      </c>
      <c r="DB72" s="84">
        <v>0.502633</v>
      </c>
      <c r="DC72" s="84">
        <v>1.667</v>
      </c>
      <c r="DD72" s="84">
        <v>6.1845999999999998E-2</v>
      </c>
      <c r="DF72" s="84">
        <v>1</v>
      </c>
      <c r="DG72" s="84">
        <v>0.502633</v>
      </c>
      <c r="DH72" s="84">
        <v>1.667</v>
      </c>
      <c r="DI72" s="84">
        <v>6.1845999999999998E-2</v>
      </c>
    </row>
    <row r="73" spans="16:113" x14ac:dyDescent="0.35">
      <c r="CB73" s="83">
        <v>2</v>
      </c>
      <c r="CC73" s="83">
        <v>-0.228348</v>
      </c>
      <c r="CD73" s="83">
        <v>-0.79100000000000004</v>
      </c>
      <c r="CE73" s="83">
        <v>0.22214300000000001</v>
      </c>
      <c r="CG73" s="84">
        <v>2</v>
      </c>
      <c r="CH73" s="84">
        <v>-0.62947500000000001</v>
      </c>
      <c r="CI73" s="84">
        <v>-2.1806000000000001</v>
      </c>
      <c r="CJ73" s="84">
        <v>2.4922E-2</v>
      </c>
      <c r="DA73" s="84">
        <v>2</v>
      </c>
      <c r="DB73" s="84">
        <v>-0.25320700000000002</v>
      </c>
      <c r="DC73" s="84">
        <v>-0.83979999999999999</v>
      </c>
      <c r="DD73" s="84">
        <v>0.209451</v>
      </c>
      <c r="DF73" s="84">
        <v>2</v>
      </c>
      <c r="DG73" s="84">
        <v>-0.67684500000000003</v>
      </c>
      <c r="DH73" s="84">
        <v>-2.2448000000000001</v>
      </c>
      <c r="DI73" s="84">
        <v>2.3153E-2</v>
      </c>
    </row>
    <row r="74" spans="16:113" x14ac:dyDescent="0.35">
      <c r="CB74" s="83">
        <v>3</v>
      </c>
      <c r="CC74" s="83">
        <v>-0.58601400000000003</v>
      </c>
      <c r="CD74" s="83">
        <v>-2.0299999999999998</v>
      </c>
      <c r="CE74" s="83">
        <v>3.2564000000000003E-2</v>
      </c>
      <c r="CG74" s="84">
        <v>3</v>
      </c>
      <c r="CH74" s="84">
        <v>-0.19573099999999999</v>
      </c>
      <c r="CI74" s="84">
        <v>-0.67800000000000005</v>
      </c>
      <c r="CJ74" s="84">
        <v>0.25530700000000001</v>
      </c>
      <c r="DA74" s="84">
        <v>3</v>
      </c>
      <c r="DB74" s="84">
        <v>-0.61104400000000003</v>
      </c>
      <c r="DC74" s="84">
        <v>-2.0266000000000002</v>
      </c>
      <c r="DD74" s="84">
        <v>3.3821999999999998E-2</v>
      </c>
      <c r="DF74" s="84">
        <v>3</v>
      </c>
      <c r="DG74" s="84">
        <v>-0.14180200000000001</v>
      </c>
      <c r="DH74" s="84">
        <v>-0.4703</v>
      </c>
      <c r="DI74" s="84">
        <v>0.32366200000000001</v>
      </c>
    </row>
    <row r="75" spans="16:113" x14ac:dyDescent="0.35">
      <c r="CB75" s="83">
        <v>4</v>
      </c>
      <c r="CC75" s="83">
        <v>-0.4299</v>
      </c>
      <c r="CD75" s="83">
        <v>-1.4892000000000001</v>
      </c>
      <c r="CE75" s="83">
        <v>8.1117999999999996E-2</v>
      </c>
      <c r="CG75" s="84">
        <v>4</v>
      </c>
      <c r="CH75" s="84">
        <v>-8.8686000000000001E-2</v>
      </c>
      <c r="CI75" s="84">
        <v>-0.30719999999999997</v>
      </c>
      <c r="CJ75" s="84">
        <v>0.38197199999999998</v>
      </c>
      <c r="DA75" s="84">
        <v>4</v>
      </c>
      <c r="DB75" s="84">
        <v>-0.36130499999999999</v>
      </c>
      <c r="DC75" s="84">
        <v>-1.1982999999999999</v>
      </c>
      <c r="DD75" s="84">
        <v>0.12798799999999999</v>
      </c>
      <c r="DF75" s="84">
        <v>4</v>
      </c>
      <c r="DG75" s="84">
        <v>6.3538999999999998E-2</v>
      </c>
      <c r="DH75" s="84">
        <v>0.2107</v>
      </c>
      <c r="DI75" s="84">
        <v>0.41847400000000001</v>
      </c>
    </row>
    <row r="76" spans="16:113" x14ac:dyDescent="0.35">
      <c r="CB76" s="83">
        <v>5</v>
      </c>
      <c r="CC76" s="83">
        <v>-9.0273000000000006E-2</v>
      </c>
      <c r="CD76" s="83">
        <v>-0.31269999999999998</v>
      </c>
      <c r="CE76" s="83">
        <v>0.37993199999999999</v>
      </c>
      <c r="CG76" s="84">
        <v>5</v>
      </c>
      <c r="CH76" s="84">
        <v>-0.208623</v>
      </c>
      <c r="CI76" s="84">
        <v>-0.72270000000000001</v>
      </c>
      <c r="CJ76" s="84">
        <v>0.24185899999999999</v>
      </c>
      <c r="DA76" s="84">
        <v>5</v>
      </c>
      <c r="DB76" s="84">
        <v>2.6005E-2</v>
      </c>
      <c r="DC76" s="84">
        <v>8.6199999999999999E-2</v>
      </c>
      <c r="DD76" s="84">
        <v>0.46640999999999999</v>
      </c>
      <c r="DF76" s="84">
        <v>5</v>
      </c>
      <c r="DG76" s="84">
        <v>-0.25217499999999998</v>
      </c>
      <c r="DH76" s="84">
        <v>-0.83640000000000003</v>
      </c>
      <c r="DI76" s="84">
        <v>0.210372</v>
      </c>
    </row>
    <row r="77" spans="16:113" x14ac:dyDescent="0.35">
      <c r="CB77" s="83">
        <v>6</v>
      </c>
      <c r="CC77" s="83">
        <v>9.5350000000000004E-2</v>
      </c>
      <c r="CD77" s="83">
        <v>0.33029999999999998</v>
      </c>
      <c r="CE77" s="83">
        <v>0.37343399999999999</v>
      </c>
      <c r="CG77" s="84">
        <v>6</v>
      </c>
      <c r="CH77" s="84">
        <v>-0.25378400000000001</v>
      </c>
      <c r="CI77" s="84">
        <v>-0.87909999999999999</v>
      </c>
      <c r="CJ77" s="84">
        <v>0.198296</v>
      </c>
      <c r="DA77" s="84">
        <v>6</v>
      </c>
      <c r="DB77" s="84">
        <v>0.131774</v>
      </c>
      <c r="DC77" s="84">
        <v>0.437</v>
      </c>
      <c r="DD77" s="84">
        <v>0.33526800000000001</v>
      </c>
      <c r="DF77" s="84">
        <v>6</v>
      </c>
      <c r="DG77" s="84">
        <v>-0.26770100000000002</v>
      </c>
      <c r="DH77" s="84">
        <v>-0.88790000000000002</v>
      </c>
      <c r="DI77" s="84">
        <v>0.19680700000000001</v>
      </c>
    </row>
    <row r="78" spans="16:113" x14ac:dyDescent="0.35">
      <c r="CB78" s="83">
        <v>7</v>
      </c>
      <c r="CC78" s="83">
        <v>0.12828600000000001</v>
      </c>
      <c r="CD78" s="83">
        <v>0.44440000000000002</v>
      </c>
      <c r="CE78" s="83">
        <v>0.33233200000000002</v>
      </c>
      <c r="CG78" s="84">
        <v>7</v>
      </c>
      <c r="CH78" s="84">
        <v>-0.10704900000000001</v>
      </c>
      <c r="CI78" s="84">
        <v>-0.37080000000000002</v>
      </c>
      <c r="CJ78" s="84">
        <v>0.35861500000000002</v>
      </c>
      <c r="DA78" s="84">
        <v>7</v>
      </c>
      <c r="DB78" s="84">
        <v>5.2181999999999999E-2</v>
      </c>
      <c r="DC78" s="84">
        <v>0.1731</v>
      </c>
      <c r="DD78" s="84">
        <v>0.43287100000000001</v>
      </c>
      <c r="DF78" s="84">
        <v>7</v>
      </c>
      <c r="DG78" s="84">
        <v>3.0793000000000001E-2</v>
      </c>
      <c r="DH78" s="84">
        <v>0.1021</v>
      </c>
      <c r="DI78" s="84">
        <v>0.46024599999999999</v>
      </c>
    </row>
    <row r="79" spans="16:113" x14ac:dyDescent="0.35">
      <c r="CB79" s="83">
        <v>8</v>
      </c>
      <c r="CC79" s="83">
        <v>0.10194599999999999</v>
      </c>
      <c r="CD79" s="83">
        <v>0.35320000000000001</v>
      </c>
      <c r="CE79" s="83">
        <v>0.36504999999999999</v>
      </c>
      <c r="CG79" s="84">
        <v>8</v>
      </c>
      <c r="CH79" s="84">
        <v>-0.127026</v>
      </c>
      <c r="CI79" s="84">
        <v>-0.44</v>
      </c>
      <c r="CJ79" s="84">
        <v>0.33386700000000002</v>
      </c>
      <c r="DA79" s="84">
        <v>8</v>
      </c>
      <c r="DB79" s="84">
        <v>-3.2912999999999998E-2</v>
      </c>
      <c r="DC79" s="84">
        <v>-0.10920000000000001</v>
      </c>
      <c r="DD79" s="84">
        <v>0.45751999999999998</v>
      </c>
      <c r="DF79" s="84">
        <v>8</v>
      </c>
      <c r="DG79" s="84">
        <v>-0.17308999999999999</v>
      </c>
      <c r="DH79" s="84">
        <v>-0.57410000000000005</v>
      </c>
      <c r="DI79" s="84">
        <v>0.28873300000000002</v>
      </c>
    </row>
    <row r="80" spans="16:113" x14ac:dyDescent="0.35">
      <c r="CB80" s="83">
        <v>9</v>
      </c>
      <c r="CC80" s="83">
        <v>8.3296999999999996E-2</v>
      </c>
      <c r="CD80" s="83">
        <v>0.28860000000000002</v>
      </c>
      <c r="CE80" s="83">
        <v>0.38892500000000002</v>
      </c>
      <c r="CG80" s="84">
        <v>9</v>
      </c>
      <c r="CH80" s="84">
        <v>-0.103417</v>
      </c>
      <c r="CI80" s="84">
        <v>-0.35820000000000002</v>
      </c>
      <c r="CJ80" s="84">
        <v>0.36319000000000001</v>
      </c>
      <c r="DA80" s="84">
        <v>9</v>
      </c>
      <c r="DB80" s="84">
        <v>2.751E-2</v>
      </c>
      <c r="DC80" s="84">
        <v>9.1200000000000003E-2</v>
      </c>
      <c r="DD80" s="84">
        <v>0.464472</v>
      </c>
      <c r="DF80" s="84">
        <v>9</v>
      </c>
      <c r="DG80" s="84">
        <v>-2.7448E-2</v>
      </c>
      <c r="DH80" s="84">
        <v>-9.0999999999999998E-2</v>
      </c>
      <c r="DI80" s="84">
        <v>0.46455099999999999</v>
      </c>
    </row>
    <row r="81" spans="80:113" x14ac:dyDescent="0.35">
      <c r="CB81" s="83">
        <v>10</v>
      </c>
      <c r="CC81" s="83">
        <v>-1.0673E-2</v>
      </c>
      <c r="CD81" s="83">
        <v>-3.6999999999999998E-2</v>
      </c>
      <c r="CE81" s="83">
        <v>0.48555799999999999</v>
      </c>
      <c r="CG81" s="84">
        <v>10</v>
      </c>
      <c r="CH81" s="84">
        <v>-0.25987199999999999</v>
      </c>
      <c r="CI81" s="84">
        <v>-0.9002</v>
      </c>
      <c r="CJ81" s="84">
        <v>0.192856</v>
      </c>
      <c r="DA81" s="84">
        <v>10</v>
      </c>
      <c r="DB81" s="84">
        <v>1.8367000000000001E-2</v>
      </c>
      <c r="DC81" s="84">
        <v>6.0900000000000003E-2</v>
      </c>
      <c r="DD81" s="84">
        <v>0.47625899999999999</v>
      </c>
      <c r="DF81" s="84">
        <v>10</v>
      </c>
      <c r="DG81" s="84">
        <v>-0.27596900000000002</v>
      </c>
      <c r="DH81" s="84">
        <v>-0.9153</v>
      </c>
      <c r="DI81" s="84">
        <v>0.189834</v>
      </c>
    </row>
    <row r="82" spans="80:113" x14ac:dyDescent="0.35">
      <c r="CB82" s="83">
        <v>11</v>
      </c>
      <c r="CC82" s="83">
        <v>-5.9825999999999997E-2</v>
      </c>
      <c r="CD82" s="83">
        <v>-0.2072</v>
      </c>
      <c r="CE82" s="83">
        <v>0.41964699999999999</v>
      </c>
      <c r="CG82" s="84">
        <v>11</v>
      </c>
      <c r="CH82" s="84">
        <v>-5.1436000000000003E-2</v>
      </c>
      <c r="CI82" s="84">
        <v>-0.1782</v>
      </c>
      <c r="CJ82" s="84">
        <v>0.43077700000000002</v>
      </c>
    </row>
    <row r="83" spans="80:113" x14ac:dyDescent="0.35">
      <c r="CB83" s="83">
        <v>12</v>
      </c>
      <c r="CC83" s="83" t="s">
        <v>178</v>
      </c>
      <c r="CD83" s="83" t="s">
        <v>178</v>
      </c>
      <c r="CE83" s="83" t="s">
        <v>178</v>
      </c>
      <c r="CG83" s="84">
        <v>12</v>
      </c>
      <c r="CH83" s="84" t="s">
        <v>178</v>
      </c>
      <c r="CI83" s="84" t="s">
        <v>178</v>
      </c>
      <c r="CJ83" s="84" t="s">
        <v>178</v>
      </c>
    </row>
    <row r="84" spans="80:113" x14ac:dyDescent="0.35">
      <c r="CB84" s="83">
        <v>13</v>
      </c>
      <c r="CC84" s="83" t="s">
        <v>178</v>
      </c>
      <c r="CD84" s="83" t="s">
        <v>178</v>
      </c>
      <c r="CE84" s="83" t="s">
        <v>178</v>
      </c>
      <c r="CG84" s="84">
        <v>13</v>
      </c>
      <c r="CH84" s="84" t="s">
        <v>178</v>
      </c>
      <c r="CI84" s="84" t="s">
        <v>178</v>
      </c>
      <c r="CJ84" s="84" t="s">
        <v>178</v>
      </c>
    </row>
    <row r="85" spans="80:113" x14ac:dyDescent="0.35">
      <c r="CB85" s="83">
        <v>14</v>
      </c>
      <c r="CC85" s="83" t="s">
        <v>178</v>
      </c>
      <c r="CD85" s="83" t="s">
        <v>178</v>
      </c>
      <c r="CE85" s="83" t="s">
        <v>178</v>
      </c>
      <c r="CG85" s="84">
        <v>14</v>
      </c>
      <c r="CH85" s="84" t="s">
        <v>178</v>
      </c>
      <c r="CI85" s="84" t="s">
        <v>178</v>
      </c>
      <c r="CJ85" s="84" t="s">
        <v>178</v>
      </c>
    </row>
    <row r="86" spans="80:113" x14ac:dyDescent="0.35">
      <c r="CB86" s="83">
        <v>15</v>
      </c>
      <c r="CC86" s="83" t="s">
        <v>178</v>
      </c>
      <c r="CD86" s="83" t="s">
        <v>178</v>
      </c>
      <c r="CE86" s="83" t="s">
        <v>178</v>
      </c>
      <c r="CG86" s="84">
        <v>15</v>
      </c>
      <c r="CH86" s="84" t="s">
        <v>178</v>
      </c>
      <c r="CI86" s="84" t="s">
        <v>178</v>
      </c>
      <c r="CJ86" s="84" t="s">
        <v>178</v>
      </c>
    </row>
    <row r="87" spans="80:113" x14ac:dyDescent="0.35">
      <c r="CB87" s="83">
        <v>16</v>
      </c>
      <c r="CC87" s="83" t="s">
        <v>178</v>
      </c>
      <c r="CD87" s="83" t="s">
        <v>178</v>
      </c>
      <c r="CE87" s="83" t="s">
        <v>178</v>
      </c>
      <c r="CG87" s="84">
        <v>16</v>
      </c>
      <c r="CH87" s="84" t="s">
        <v>178</v>
      </c>
      <c r="CI87" s="84" t="s">
        <v>178</v>
      </c>
      <c r="CJ87" s="84" t="s">
        <v>178</v>
      </c>
    </row>
    <row r="88" spans="80:113" x14ac:dyDescent="0.35">
      <c r="CB88" s="83">
        <v>17</v>
      </c>
      <c r="CC88" s="83" t="s">
        <v>178</v>
      </c>
      <c r="CD88" s="83" t="s">
        <v>178</v>
      </c>
      <c r="CE88" s="83" t="s">
        <v>178</v>
      </c>
      <c r="CG88" s="84">
        <v>17</v>
      </c>
      <c r="CH88" s="84" t="s">
        <v>178</v>
      </c>
      <c r="CI88" s="84" t="s">
        <v>178</v>
      </c>
      <c r="CJ88" s="84" t="s">
        <v>178</v>
      </c>
    </row>
    <row r="89" spans="80:113" x14ac:dyDescent="0.35">
      <c r="CB89" s="83">
        <v>18</v>
      </c>
      <c r="CC89" s="83" t="s">
        <v>178</v>
      </c>
      <c r="CD89" s="83" t="s">
        <v>178</v>
      </c>
      <c r="CE89" s="83" t="s">
        <v>178</v>
      </c>
      <c r="CG89" s="84">
        <v>18</v>
      </c>
      <c r="CH89" s="84" t="s">
        <v>178</v>
      </c>
      <c r="CI89" s="84" t="s">
        <v>178</v>
      </c>
      <c r="CJ89" s="84" t="s">
        <v>178</v>
      </c>
    </row>
    <row r="90" spans="80:113" x14ac:dyDescent="0.35">
      <c r="CB90" s="83">
        <v>19</v>
      </c>
      <c r="CC90" s="83" t="s">
        <v>178</v>
      </c>
      <c r="CD90" s="83" t="s">
        <v>178</v>
      </c>
      <c r="CE90" s="83" t="s">
        <v>178</v>
      </c>
      <c r="CG90" s="84">
        <v>19</v>
      </c>
      <c r="CH90" s="84" t="s">
        <v>178</v>
      </c>
      <c r="CI90" s="84" t="s">
        <v>178</v>
      </c>
      <c r="CJ90" s="84" t="s">
        <v>178</v>
      </c>
    </row>
    <row r="91" spans="80:113" x14ac:dyDescent="0.35">
      <c r="CB91" s="83">
        <v>20</v>
      </c>
      <c r="CC91" s="83" t="s">
        <v>178</v>
      </c>
      <c r="CD91" s="83" t="s">
        <v>178</v>
      </c>
      <c r="CE91" s="83" t="s">
        <v>178</v>
      </c>
      <c r="CG91" s="84">
        <v>20</v>
      </c>
      <c r="CH91" s="84" t="s">
        <v>178</v>
      </c>
      <c r="CI91" s="84" t="s">
        <v>178</v>
      </c>
      <c r="CJ91" s="84" t="s">
        <v>178</v>
      </c>
    </row>
    <row r="92" spans="80:113" x14ac:dyDescent="0.35">
      <c r="CB92" s="83">
        <v>21</v>
      </c>
      <c r="CC92" s="83" t="s">
        <v>178</v>
      </c>
      <c r="CD92" s="83" t="s">
        <v>178</v>
      </c>
      <c r="CE92" s="83" t="s">
        <v>178</v>
      </c>
      <c r="CG92" s="84">
        <v>21</v>
      </c>
      <c r="CH92" s="84" t="s">
        <v>178</v>
      </c>
      <c r="CI92" s="84" t="s">
        <v>178</v>
      </c>
      <c r="CJ92" s="84" t="s">
        <v>178</v>
      </c>
    </row>
    <row r="93" spans="80:113" x14ac:dyDescent="0.35">
      <c r="CB93" s="83">
        <v>22</v>
      </c>
      <c r="CC93" s="83" t="s">
        <v>178</v>
      </c>
      <c r="CD93" s="83" t="s">
        <v>178</v>
      </c>
      <c r="CE93" s="83" t="s">
        <v>178</v>
      </c>
      <c r="CG93" s="84">
        <v>22</v>
      </c>
      <c r="CH93" s="84" t="s">
        <v>178</v>
      </c>
      <c r="CI93" s="84" t="s">
        <v>178</v>
      </c>
      <c r="CJ93" s="84" t="s">
        <v>178</v>
      </c>
    </row>
    <row r="94" spans="80:113" x14ac:dyDescent="0.35">
      <c r="CB94" s="83">
        <v>23</v>
      </c>
      <c r="CC94" s="83" t="s">
        <v>178</v>
      </c>
      <c r="CD94" s="83" t="s">
        <v>178</v>
      </c>
      <c r="CE94" s="83" t="s">
        <v>178</v>
      </c>
      <c r="CG94" s="84">
        <v>23</v>
      </c>
      <c r="CH94" s="84" t="s">
        <v>178</v>
      </c>
      <c r="CI94" s="84" t="s">
        <v>178</v>
      </c>
      <c r="CJ94" s="84" t="s">
        <v>178</v>
      </c>
    </row>
    <row r="95" spans="80:113" x14ac:dyDescent="0.35">
      <c r="CB95" s="83">
        <v>24</v>
      </c>
      <c r="CC95" s="83" t="s">
        <v>178</v>
      </c>
      <c r="CD95" s="83" t="s">
        <v>178</v>
      </c>
      <c r="CE95" s="83" t="s">
        <v>178</v>
      </c>
      <c r="CG95" s="84">
        <v>24</v>
      </c>
      <c r="CH95" s="84" t="s">
        <v>178</v>
      </c>
      <c r="CI95" s="84" t="s">
        <v>178</v>
      </c>
      <c r="CJ95" s="84" t="s">
        <v>178</v>
      </c>
    </row>
    <row r="101" spans="128:136" ht="29" x14ac:dyDescent="0.35">
      <c r="DX101" s="82" t="s">
        <v>174</v>
      </c>
      <c r="DY101" s="82" t="s">
        <v>175</v>
      </c>
      <c r="DZ101" s="82" t="s">
        <v>176</v>
      </c>
      <c r="EA101" s="82" t="s">
        <v>177</v>
      </c>
      <c r="EC101" s="82" t="s">
        <v>174</v>
      </c>
      <c r="ED101" s="82" t="s">
        <v>115</v>
      </c>
      <c r="EE101" s="82" t="s">
        <v>176</v>
      </c>
      <c r="EF101" s="82" t="s">
        <v>177</v>
      </c>
    </row>
    <row r="102" spans="128:136" x14ac:dyDescent="0.35">
      <c r="DX102" s="84">
        <v>1</v>
      </c>
      <c r="DY102" s="84">
        <v>0.60292900000000005</v>
      </c>
      <c r="DZ102" s="84">
        <v>2.9537</v>
      </c>
      <c r="EA102" s="84">
        <v>3.4619999999999998E-3</v>
      </c>
      <c r="EC102" s="83">
        <v>1</v>
      </c>
      <c r="ED102" s="83">
        <v>0.60292900000000005</v>
      </c>
      <c r="EE102" s="83">
        <v>2.9537</v>
      </c>
      <c r="EF102" s="83">
        <v>3.4619999999999998E-3</v>
      </c>
    </row>
    <row r="103" spans="128:136" x14ac:dyDescent="0.35">
      <c r="DX103" s="84">
        <v>2</v>
      </c>
      <c r="DY103" s="84">
        <v>4.1595E-2</v>
      </c>
      <c r="DZ103" s="84">
        <v>0.20380000000000001</v>
      </c>
      <c r="EA103" s="84">
        <v>0.420124</v>
      </c>
      <c r="EC103" s="83">
        <v>2</v>
      </c>
      <c r="ED103" s="83">
        <v>-0.50579799999999997</v>
      </c>
      <c r="EE103" s="83">
        <v>-2.4779</v>
      </c>
      <c r="EF103" s="83">
        <v>1.0322E-2</v>
      </c>
    </row>
    <row r="104" spans="128:136" x14ac:dyDescent="0.35">
      <c r="DX104" s="84">
        <v>3</v>
      </c>
      <c r="DY104" s="84">
        <v>-0.21657399999999999</v>
      </c>
      <c r="DZ104" s="84">
        <v>-1.0609999999999999</v>
      </c>
      <c r="EA104" s="84">
        <v>0.14962700000000001</v>
      </c>
      <c r="EC104" s="83">
        <v>3</v>
      </c>
      <c r="ED104" s="83">
        <v>0.106879</v>
      </c>
      <c r="EE104" s="83">
        <v>0.52359999999999995</v>
      </c>
      <c r="EF104" s="83">
        <v>0.30268</v>
      </c>
    </row>
    <row r="105" spans="128:136" x14ac:dyDescent="0.35">
      <c r="DX105" s="84">
        <v>4</v>
      </c>
      <c r="DY105" s="84">
        <v>-8.0867999999999995E-2</v>
      </c>
      <c r="DZ105" s="84">
        <v>-0.3962</v>
      </c>
      <c r="EA105" s="84">
        <v>0.34773999999999999</v>
      </c>
      <c r="EC105" s="83">
        <v>4</v>
      </c>
      <c r="ED105" s="83">
        <v>0.18815299999999999</v>
      </c>
      <c r="EE105" s="83">
        <v>0.92179999999999995</v>
      </c>
      <c r="EF105" s="83">
        <v>0.18291399999999999</v>
      </c>
    </row>
    <row r="106" spans="128:136" x14ac:dyDescent="0.35">
      <c r="DX106" s="84">
        <v>5</v>
      </c>
      <c r="DY106" s="84">
        <v>0.20891000000000001</v>
      </c>
      <c r="DZ106" s="84">
        <v>1.0234000000000001</v>
      </c>
      <c r="EA106" s="84">
        <v>0.15815199999999999</v>
      </c>
      <c r="EC106" s="83">
        <v>5</v>
      </c>
      <c r="ED106" s="83">
        <v>0.15215300000000001</v>
      </c>
      <c r="EE106" s="83">
        <v>0.74539999999999995</v>
      </c>
      <c r="EF106" s="83">
        <v>0.23163600000000001</v>
      </c>
    </row>
    <row r="107" spans="128:136" x14ac:dyDescent="0.35">
      <c r="DX107" s="84">
        <v>6</v>
      </c>
      <c r="DY107" s="84">
        <v>0.31258799999999998</v>
      </c>
      <c r="DZ107" s="84">
        <v>1.5314000000000001</v>
      </c>
      <c r="EA107" s="84">
        <v>6.9377999999999995E-2</v>
      </c>
      <c r="EC107" s="83">
        <v>6</v>
      </c>
      <c r="ED107" s="83">
        <v>-2.3536000000000001E-2</v>
      </c>
      <c r="EE107" s="83">
        <v>-0.1153</v>
      </c>
      <c r="EF107" s="83">
        <v>0.45458300000000001</v>
      </c>
    </row>
    <row r="108" spans="128:136" x14ac:dyDescent="0.35">
      <c r="DX108" s="84">
        <v>7</v>
      </c>
      <c r="DY108" s="84">
        <v>0.14021</v>
      </c>
      <c r="DZ108" s="84">
        <v>0.68689999999999996</v>
      </c>
      <c r="EA108" s="84">
        <v>0.24936900000000001</v>
      </c>
      <c r="EC108" s="83">
        <v>7</v>
      </c>
      <c r="ED108" s="83">
        <v>-7.3542999999999997E-2</v>
      </c>
      <c r="EE108" s="83">
        <v>-0.36030000000000001</v>
      </c>
      <c r="EF108" s="83">
        <v>0.36089199999999999</v>
      </c>
    </row>
    <row r="109" spans="128:136" x14ac:dyDescent="0.35">
      <c r="DX109" s="84">
        <v>8</v>
      </c>
      <c r="DY109" s="84">
        <v>-0.118732</v>
      </c>
      <c r="DZ109" s="84">
        <v>-0.58169999999999999</v>
      </c>
      <c r="EA109" s="84">
        <v>0.28310800000000003</v>
      </c>
      <c r="EC109" s="83">
        <v>8</v>
      </c>
      <c r="ED109" s="83">
        <v>-6.2121999999999997E-2</v>
      </c>
      <c r="EE109" s="83">
        <v>-0.30430000000000001</v>
      </c>
      <c r="EF109" s="83">
        <v>0.381749</v>
      </c>
    </row>
    <row r="110" spans="128:136" x14ac:dyDescent="0.35">
      <c r="DX110" s="84">
        <v>9</v>
      </c>
      <c r="DY110" s="84">
        <v>-0.231652</v>
      </c>
      <c r="DZ110" s="84">
        <v>-1.1349</v>
      </c>
      <c r="EA110" s="84">
        <v>0.133821</v>
      </c>
      <c r="EC110" s="83">
        <v>9</v>
      </c>
      <c r="ED110" s="83">
        <v>-3.9454999999999997E-2</v>
      </c>
      <c r="EE110" s="83">
        <v>-0.1933</v>
      </c>
      <c r="EF110" s="83">
        <v>0.42417899999999997</v>
      </c>
    </row>
    <row r="111" spans="128:136" x14ac:dyDescent="0.35">
      <c r="DX111" s="84">
        <v>10</v>
      </c>
      <c r="DY111" s="84">
        <v>-0.17741199999999999</v>
      </c>
      <c r="DZ111" s="84">
        <v>-0.86909999999999998</v>
      </c>
      <c r="EA111" s="84">
        <v>0.196691</v>
      </c>
      <c r="EC111" s="83">
        <v>10</v>
      </c>
      <c r="ED111" s="83">
        <v>-0.108234</v>
      </c>
      <c r="EE111" s="83">
        <v>-0.5302</v>
      </c>
      <c r="EF111" s="83">
        <v>0.30040899999999998</v>
      </c>
    </row>
    <row r="112" spans="128:136" x14ac:dyDescent="0.35">
      <c r="DX112" s="84">
        <v>11</v>
      </c>
      <c r="DY112" s="84">
        <v>4.5475000000000002E-2</v>
      </c>
      <c r="DZ112" s="84">
        <v>0.2228</v>
      </c>
      <c r="EA112" s="84">
        <v>0.412796</v>
      </c>
      <c r="EC112" s="83">
        <v>11</v>
      </c>
      <c r="ED112" s="83">
        <v>0.194659</v>
      </c>
      <c r="EE112" s="83">
        <v>0.9536</v>
      </c>
      <c r="EF112" s="83">
        <v>0.17488899999999999</v>
      </c>
    </row>
    <row r="113" spans="128:136" x14ac:dyDescent="0.35">
      <c r="DX113" s="84">
        <v>12</v>
      </c>
      <c r="DY113" s="84">
        <v>0.16934399999999999</v>
      </c>
      <c r="DZ113" s="84">
        <v>0.8296</v>
      </c>
      <c r="EA113" s="84">
        <v>0.20746700000000001</v>
      </c>
      <c r="EC113" s="83">
        <v>12</v>
      </c>
      <c r="ED113" s="83">
        <v>-8.3874000000000004E-2</v>
      </c>
      <c r="EE113" s="83">
        <v>-0.41089999999999999</v>
      </c>
      <c r="EF113" s="83">
        <v>0.34239700000000001</v>
      </c>
    </row>
    <row r="114" spans="128:136" x14ac:dyDescent="0.35">
      <c r="DX114" s="84">
        <v>13</v>
      </c>
      <c r="DY114" s="84">
        <v>5.6529999999999997E-2</v>
      </c>
      <c r="DZ114" s="84">
        <v>0.27689999999999998</v>
      </c>
      <c r="EA114" s="84">
        <v>0.392098</v>
      </c>
      <c r="EC114" s="83">
        <v>13</v>
      </c>
      <c r="ED114" s="83">
        <v>-9.4454999999999997E-2</v>
      </c>
      <c r="EE114" s="83">
        <v>-0.4627</v>
      </c>
      <c r="EF114" s="83">
        <v>0.32386199999999998</v>
      </c>
    </row>
    <row r="115" spans="128:136" x14ac:dyDescent="0.35">
      <c r="DX115" s="84">
        <v>14</v>
      </c>
      <c r="DY115" s="84">
        <v>-0.16706099999999999</v>
      </c>
      <c r="DZ115" s="84">
        <v>-0.81840000000000002</v>
      </c>
      <c r="EA115" s="84">
        <v>0.21058199999999999</v>
      </c>
      <c r="EC115" s="83">
        <v>14</v>
      </c>
      <c r="ED115" s="83">
        <v>-6.9917000000000007E-2</v>
      </c>
      <c r="EE115" s="83">
        <v>-0.34250000000000003</v>
      </c>
      <c r="EF115" s="83">
        <v>0.36746899999999999</v>
      </c>
    </row>
    <row r="116" spans="128:136" x14ac:dyDescent="0.35">
      <c r="DX116" s="84">
        <v>15</v>
      </c>
      <c r="DY116" s="84">
        <v>-0.31817099999999998</v>
      </c>
      <c r="DZ116" s="84">
        <v>-1.5587</v>
      </c>
      <c r="EA116" s="84">
        <v>6.6077999999999998E-2</v>
      </c>
      <c r="EC116" s="83">
        <v>15</v>
      </c>
      <c r="ED116" s="83">
        <v>-0.108845</v>
      </c>
      <c r="EE116" s="83">
        <v>-0.53320000000000001</v>
      </c>
      <c r="EF116" s="83">
        <v>0.29938900000000002</v>
      </c>
    </row>
    <row r="117" spans="128:136" x14ac:dyDescent="0.35">
      <c r="DX117" s="84">
        <v>16</v>
      </c>
      <c r="DY117" s="84">
        <v>-0.29727999999999999</v>
      </c>
      <c r="DZ117" s="84">
        <v>-1.4563999999999999</v>
      </c>
      <c r="EA117" s="84">
        <v>7.9125000000000001E-2</v>
      </c>
      <c r="EC117" s="83">
        <v>16</v>
      </c>
      <c r="ED117" s="83">
        <v>-0.1242</v>
      </c>
      <c r="EE117" s="83">
        <v>-0.60850000000000004</v>
      </c>
      <c r="EF117" s="83">
        <v>0.27430100000000002</v>
      </c>
    </row>
    <row r="118" spans="128:136" x14ac:dyDescent="0.35">
      <c r="DX118" s="84">
        <v>17</v>
      </c>
      <c r="DY118" s="84">
        <v>-0.18315600000000001</v>
      </c>
      <c r="DZ118" s="84">
        <v>-0.89729999999999999</v>
      </c>
      <c r="EA118" s="84">
        <v>0.18924199999999999</v>
      </c>
      <c r="EC118" s="83">
        <v>17</v>
      </c>
      <c r="ED118" s="83">
        <v>-0.14885200000000001</v>
      </c>
      <c r="EE118" s="83">
        <v>-0.72919999999999996</v>
      </c>
      <c r="EF118" s="83">
        <v>0.236461</v>
      </c>
    </row>
    <row r="119" spans="128:136" x14ac:dyDescent="0.35">
      <c r="DX119" s="84">
        <v>18</v>
      </c>
      <c r="DY119" s="84">
        <v>-9.6467999999999998E-2</v>
      </c>
      <c r="DZ119" s="84">
        <v>-0.47260000000000002</v>
      </c>
      <c r="EA119" s="84">
        <v>0.32038499999999998</v>
      </c>
      <c r="EC119" s="83">
        <v>18</v>
      </c>
      <c r="ED119" s="83">
        <v>-7.2978000000000001E-2</v>
      </c>
      <c r="EE119" s="83">
        <v>-0.35749999999999998</v>
      </c>
      <c r="EF119" s="83">
        <v>0.36191400000000001</v>
      </c>
    </row>
    <row r="120" spans="128:136" x14ac:dyDescent="0.35">
      <c r="DX120" s="84">
        <v>19</v>
      </c>
      <c r="DY120" s="84">
        <v>-7.1612999999999996E-2</v>
      </c>
      <c r="DZ120" s="84">
        <v>-0.3508</v>
      </c>
      <c r="EA120" s="84">
        <v>0.36438900000000002</v>
      </c>
      <c r="EC120" s="83">
        <v>19</v>
      </c>
      <c r="ED120" s="83">
        <v>4.8875000000000002E-2</v>
      </c>
      <c r="EE120" s="83">
        <v>0.2394</v>
      </c>
      <c r="EF120" s="83">
        <v>0.40639900000000001</v>
      </c>
    </row>
    <row r="121" spans="128:136" x14ac:dyDescent="0.35">
      <c r="DX121" s="84">
        <v>20</v>
      </c>
      <c r="DY121" s="84">
        <v>-6.4032000000000006E-2</v>
      </c>
      <c r="DZ121" s="84">
        <v>-0.31369999999999998</v>
      </c>
      <c r="EA121" s="84">
        <v>0.37823200000000001</v>
      </c>
      <c r="EC121" s="83">
        <v>20</v>
      </c>
      <c r="ED121" s="83">
        <v>3.2589E-2</v>
      </c>
      <c r="EE121" s="83">
        <v>0.15970000000000001</v>
      </c>
      <c r="EF121" s="83">
        <v>0.43724600000000002</v>
      </c>
    </row>
    <row r="122" spans="128:136" x14ac:dyDescent="0.35">
      <c r="DX122" s="84">
        <v>21</v>
      </c>
      <c r="DY122" s="84">
        <v>-3.9368E-2</v>
      </c>
      <c r="DZ122" s="84">
        <v>-0.19289999999999999</v>
      </c>
      <c r="EA122" s="84">
        <v>0.424344</v>
      </c>
      <c r="EC122" s="83">
        <v>21</v>
      </c>
      <c r="ED122" s="83">
        <v>0.10183</v>
      </c>
      <c r="EE122" s="83">
        <v>0.49890000000000001</v>
      </c>
      <c r="EF122" s="83">
        <v>0.31120900000000001</v>
      </c>
    </row>
    <row r="123" spans="128:136" x14ac:dyDescent="0.35">
      <c r="DX123" s="84">
        <v>22</v>
      </c>
      <c r="DY123" s="84">
        <v>-1.7464E-2</v>
      </c>
      <c r="DZ123" s="84">
        <v>-8.5599999999999996E-2</v>
      </c>
      <c r="EA123" s="84">
        <v>0.46626499999999999</v>
      </c>
      <c r="EC123" s="83">
        <v>22</v>
      </c>
      <c r="ED123" s="83">
        <v>-4.5890000000000002E-3</v>
      </c>
      <c r="EE123" s="83">
        <v>-2.2499999999999999E-2</v>
      </c>
      <c r="EF123" s="83">
        <v>0.49112499999999998</v>
      </c>
    </row>
    <row r="124" spans="128:136" x14ac:dyDescent="0.35">
      <c r="DX124" s="84">
        <v>23</v>
      </c>
      <c r="DY124" s="84">
        <v>2.2680000000000001E-3</v>
      </c>
      <c r="DZ124" s="84">
        <v>1.11E-2</v>
      </c>
      <c r="EA124" s="84">
        <v>0.49561300000000003</v>
      </c>
      <c r="EC124" s="83">
        <v>23</v>
      </c>
      <c r="ED124" s="83">
        <v>-2.2720000000000001E-3</v>
      </c>
      <c r="EE124" s="83">
        <v>-1.11E-2</v>
      </c>
      <c r="EF124" s="83">
        <v>0.49560500000000002</v>
      </c>
    </row>
    <row r="133" spans="16:24" ht="29" x14ac:dyDescent="0.35">
      <c r="P133" s="82" t="s">
        <v>174</v>
      </c>
      <c r="Q133" s="82" t="s">
        <v>175</v>
      </c>
      <c r="R133" s="82" t="s">
        <v>176</v>
      </c>
      <c r="S133" s="82" t="s">
        <v>177</v>
      </c>
      <c r="U133" s="82" t="s">
        <v>174</v>
      </c>
      <c r="V133" s="82" t="s">
        <v>115</v>
      </c>
      <c r="W133" s="82" t="s">
        <v>176</v>
      </c>
      <c r="X133" s="82" t="s">
        <v>177</v>
      </c>
    </row>
    <row r="134" spans="16:24" x14ac:dyDescent="0.35">
      <c r="P134" s="83">
        <v>1</v>
      </c>
      <c r="Q134" s="83">
        <v>0.22190099999999999</v>
      </c>
      <c r="R134" s="83">
        <v>1.0642</v>
      </c>
      <c r="S134" s="83">
        <v>0.149142</v>
      </c>
      <c r="U134" s="84">
        <v>1</v>
      </c>
      <c r="V134" s="84">
        <v>0.22190099999999999</v>
      </c>
      <c r="W134" s="84">
        <v>1.0642</v>
      </c>
      <c r="X134" s="84">
        <v>0.149142</v>
      </c>
    </row>
    <row r="135" spans="16:24" x14ac:dyDescent="0.35">
      <c r="P135" s="83">
        <v>2</v>
      </c>
      <c r="Q135" s="83">
        <v>-0.39216800000000002</v>
      </c>
      <c r="R135" s="83">
        <v>-1.8808</v>
      </c>
      <c r="S135" s="83">
        <v>3.6361999999999998E-2</v>
      </c>
      <c r="U135" s="84">
        <v>2</v>
      </c>
      <c r="V135" s="84">
        <v>-0.46426899999999999</v>
      </c>
      <c r="W135" s="84">
        <v>-2.2265999999999999</v>
      </c>
      <c r="X135" s="84">
        <v>1.8027000000000001E-2</v>
      </c>
    </row>
    <row r="136" spans="16:24" x14ac:dyDescent="0.35">
      <c r="P136" s="83">
        <v>3</v>
      </c>
      <c r="Q136" s="83">
        <v>-0.50192099999999995</v>
      </c>
      <c r="R136" s="83">
        <v>-2.4070999999999998</v>
      </c>
      <c r="S136" s="83">
        <v>1.2251E-2</v>
      </c>
      <c r="U136" s="84">
        <v>3</v>
      </c>
      <c r="V136" s="84">
        <v>-0.36399199999999998</v>
      </c>
      <c r="W136" s="84">
        <v>-1.7456</v>
      </c>
      <c r="X136" s="84">
        <v>4.7109999999999999E-2</v>
      </c>
    </row>
    <row r="137" spans="16:24" x14ac:dyDescent="0.35">
      <c r="P137" s="83">
        <v>4</v>
      </c>
      <c r="Q137" s="83">
        <v>-0.22611400000000001</v>
      </c>
      <c r="R137" s="83">
        <v>-1.0844</v>
      </c>
      <c r="S137" s="83">
        <v>0.14471100000000001</v>
      </c>
      <c r="U137" s="84">
        <v>4</v>
      </c>
      <c r="V137" s="84">
        <v>-0.31339099999999998</v>
      </c>
      <c r="W137" s="84">
        <v>-1.5029999999999999</v>
      </c>
      <c r="X137" s="84">
        <v>7.3227E-2</v>
      </c>
    </row>
    <row r="138" spans="16:24" x14ac:dyDescent="0.35">
      <c r="P138" s="83">
        <v>5</v>
      </c>
      <c r="Q138" s="83">
        <v>0.206842</v>
      </c>
      <c r="R138" s="83">
        <v>0.99199999999999999</v>
      </c>
      <c r="S138" s="83">
        <v>0.165765</v>
      </c>
      <c r="U138" s="84">
        <v>5</v>
      </c>
      <c r="V138" s="84">
        <v>-0.112812</v>
      </c>
      <c r="W138" s="84">
        <v>-0.54100000000000004</v>
      </c>
      <c r="X138" s="84">
        <v>0.29684500000000003</v>
      </c>
    </row>
    <row r="139" spans="16:24" x14ac:dyDescent="0.35">
      <c r="P139" s="83">
        <v>6</v>
      </c>
      <c r="Q139" s="83">
        <v>0.35734100000000002</v>
      </c>
      <c r="R139" s="83">
        <v>1.7137</v>
      </c>
      <c r="S139" s="83">
        <v>5.0012000000000001E-2</v>
      </c>
      <c r="U139" s="84">
        <v>6</v>
      </c>
      <c r="V139" s="84">
        <v>-6.0261000000000002E-2</v>
      </c>
      <c r="W139" s="84">
        <v>-0.28899999999999998</v>
      </c>
      <c r="X139" s="84">
        <v>0.38758500000000001</v>
      </c>
    </row>
    <row r="140" spans="16:24" x14ac:dyDescent="0.35">
      <c r="P140" s="83">
        <v>7</v>
      </c>
      <c r="Q140" s="83">
        <v>0.154889</v>
      </c>
      <c r="R140" s="83">
        <v>0.74280000000000002</v>
      </c>
      <c r="S140" s="83">
        <v>0.23255400000000001</v>
      </c>
      <c r="U140" s="84">
        <v>7</v>
      </c>
      <c r="V140" s="84">
        <v>-4.8979000000000002E-2</v>
      </c>
      <c r="W140" s="84">
        <v>-0.2349</v>
      </c>
      <c r="X140" s="84">
        <v>0.40818399999999999</v>
      </c>
    </row>
    <row r="141" spans="16:24" x14ac:dyDescent="0.35">
      <c r="P141" s="83">
        <v>8</v>
      </c>
      <c r="Q141" s="83">
        <v>-0.145624</v>
      </c>
      <c r="R141" s="83">
        <v>-0.69840000000000002</v>
      </c>
      <c r="S141" s="83">
        <v>0.24596799999999999</v>
      </c>
      <c r="U141" s="84">
        <v>8</v>
      </c>
      <c r="V141" s="84">
        <v>-7.0053000000000004E-2</v>
      </c>
      <c r="W141" s="84">
        <v>-0.33600000000000002</v>
      </c>
      <c r="X141" s="84">
        <v>0.369973</v>
      </c>
    </row>
    <row r="142" spans="16:24" x14ac:dyDescent="0.35">
      <c r="P142" s="83">
        <v>9</v>
      </c>
      <c r="Q142" s="83">
        <v>-0.212396</v>
      </c>
      <c r="R142" s="83">
        <v>-1.0185999999999999</v>
      </c>
      <c r="S142" s="83">
        <v>0.15949099999999999</v>
      </c>
      <c r="U142" s="84">
        <v>9</v>
      </c>
      <c r="V142" s="84">
        <v>8.0750000000000006E-3</v>
      </c>
      <c r="W142" s="84">
        <v>3.8699999999999998E-2</v>
      </c>
      <c r="X142" s="84">
        <v>0.48472100000000001</v>
      </c>
    </row>
    <row r="143" spans="16:24" x14ac:dyDescent="0.35">
      <c r="P143" s="83">
        <v>10</v>
      </c>
      <c r="Q143" s="83">
        <v>-0.247143</v>
      </c>
      <c r="R143" s="83">
        <v>-1.1853</v>
      </c>
      <c r="S143" s="83">
        <v>0.12400899999999999</v>
      </c>
      <c r="U143" s="84">
        <v>10</v>
      </c>
      <c r="V143" s="84">
        <v>-0.28586</v>
      </c>
      <c r="W143" s="84">
        <v>-1.3709</v>
      </c>
      <c r="X143" s="84">
        <v>9.1813000000000006E-2</v>
      </c>
    </row>
    <row r="144" spans="16:24" x14ac:dyDescent="0.35">
      <c r="P144" s="83">
        <v>11</v>
      </c>
      <c r="Q144" s="83">
        <v>7.8022999999999995E-2</v>
      </c>
      <c r="R144" s="83">
        <v>0.37419999999999998</v>
      </c>
      <c r="S144" s="83">
        <v>0.355848</v>
      </c>
      <c r="U144" s="84">
        <v>11</v>
      </c>
      <c r="V144" s="84">
        <v>-3.6999999999999999E-4</v>
      </c>
      <c r="W144" s="84">
        <v>-1.8E-3</v>
      </c>
      <c r="X144" s="84">
        <v>0.49929899999999999</v>
      </c>
    </row>
    <row r="145" spans="16:24" x14ac:dyDescent="0.35">
      <c r="P145" s="83">
        <v>12</v>
      </c>
      <c r="Q145" s="83">
        <v>0.34609000000000001</v>
      </c>
      <c r="R145" s="83">
        <v>1.6597999999999999</v>
      </c>
      <c r="S145" s="83">
        <v>5.5266000000000003E-2</v>
      </c>
      <c r="U145" s="84">
        <v>12</v>
      </c>
      <c r="V145" s="84">
        <v>8.3192000000000002E-2</v>
      </c>
      <c r="W145" s="84">
        <v>0.39900000000000002</v>
      </c>
      <c r="X145" s="84">
        <v>0.34679599999999999</v>
      </c>
    </row>
    <row r="146" spans="16:24" x14ac:dyDescent="0.35">
      <c r="P146" s="83">
        <v>13</v>
      </c>
      <c r="Q146" s="83">
        <v>0.162049</v>
      </c>
      <c r="R146" s="83">
        <v>0.7772</v>
      </c>
      <c r="S146" s="83">
        <v>0.222493</v>
      </c>
      <c r="U146" s="84">
        <v>13</v>
      </c>
      <c r="V146" s="84">
        <v>-4.6927000000000003E-2</v>
      </c>
      <c r="W146" s="84">
        <v>-0.22509999999999999</v>
      </c>
      <c r="X146" s="84">
        <v>0.41196199999999999</v>
      </c>
    </row>
    <row r="147" spans="16:24" x14ac:dyDescent="0.35">
      <c r="P147" s="83">
        <v>14</v>
      </c>
      <c r="Q147" s="83">
        <v>-9.0828000000000006E-2</v>
      </c>
      <c r="R147" s="83">
        <v>-0.43559999999999999</v>
      </c>
      <c r="S147" s="83">
        <v>0.33359499999999997</v>
      </c>
      <c r="U147" s="84">
        <v>14</v>
      </c>
      <c r="V147" s="84">
        <v>2.7602999999999999E-2</v>
      </c>
      <c r="W147" s="84">
        <v>0.13239999999999999</v>
      </c>
      <c r="X147" s="84">
        <v>0.44791900000000001</v>
      </c>
    </row>
    <row r="148" spans="16:24" x14ac:dyDescent="0.35">
      <c r="P148" s="83">
        <v>15</v>
      </c>
      <c r="Q148" s="83">
        <v>-0.218503</v>
      </c>
      <c r="R148" s="83">
        <v>-1.0479000000000001</v>
      </c>
      <c r="S148" s="83">
        <v>0.152785</v>
      </c>
      <c r="U148" s="84">
        <v>15</v>
      </c>
      <c r="V148" s="84">
        <v>5.1135E-2</v>
      </c>
      <c r="W148" s="84">
        <v>0.2452</v>
      </c>
      <c r="X148" s="84">
        <v>0.40422400000000003</v>
      </c>
    </row>
    <row r="149" spans="16:24" x14ac:dyDescent="0.35">
      <c r="P149" s="83">
        <v>16</v>
      </c>
      <c r="Q149" s="83">
        <v>-0.14111899999999999</v>
      </c>
      <c r="R149" s="83">
        <v>-0.67679999999999996</v>
      </c>
      <c r="S149" s="83">
        <v>0.25264799999999998</v>
      </c>
      <c r="U149" s="84">
        <v>16</v>
      </c>
      <c r="V149" s="84">
        <v>4.2738999999999999E-2</v>
      </c>
      <c r="W149" s="84">
        <v>0.20499999999999999</v>
      </c>
      <c r="X149" s="84">
        <v>0.41970000000000002</v>
      </c>
    </row>
    <row r="150" spans="16:24" x14ac:dyDescent="0.35">
      <c r="P150" s="83">
        <v>17</v>
      </c>
      <c r="Q150" s="83">
        <v>1.1660999999999999E-2</v>
      </c>
      <c r="R150" s="83">
        <v>5.5899999999999998E-2</v>
      </c>
      <c r="S150" s="83">
        <v>0.47794199999999998</v>
      </c>
      <c r="U150" s="84">
        <v>17</v>
      </c>
      <c r="V150" s="84">
        <v>-5.1762000000000002E-2</v>
      </c>
      <c r="W150" s="84">
        <v>-0.2482</v>
      </c>
      <c r="X150" s="84">
        <v>0.40307399999999999</v>
      </c>
    </row>
    <row r="151" spans="16:24" x14ac:dyDescent="0.35">
      <c r="P151" s="83">
        <v>18</v>
      </c>
      <c r="Q151" s="83">
        <v>8.4179000000000004E-2</v>
      </c>
      <c r="R151" s="83">
        <v>0.4037</v>
      </c>
      <c r="S151" s="83">
        <v>0.345078</v>
      </c>
      <c r="U151" s="84">
        <v>18</v>
      </c>
      <c r="V151" s="84">
        <v>-0.15594</v>
      </c>
      <c r="W151" s="84">
        <v>-0.74790000000000001</v>
      </c>
      <c r="X151" s="84">
        <v>0.23106099999999999</v>
      </c>
    </row>
    <row r="152" spans="16:24" x14ac:dyDescent="0.35">
      <c r="P152" s="83">
        <v>19</v>
      </c>
      <c r="Q152" s="83">
        <v>5.4343000000000002E-2</v>
      </c>
      <c r="R152" s="83">
        <v>0.2606</v>
      </c>
      <c r="S152" s="83">
        <v>0.39835199999999998</v>
      </c>
      <c r="U152" s="84">
        <v>19</v>
      </c>
      <c r="V152" s="84">
        <v>-0.11874</v>
      </c>
      <c r="W152" s="84">
        <v>-0.56950000000000001</v>
      </c>
      <c r="X152" s="84">
        <v>0.28728199999999998</v>
      </c>
    </row>
    <row r="153" spans="16:24" x14ac:dyDescent="0.35">
      <c r="P153" s="83">
        <v>20</v>
      </c>
      <c r="Q153" s="83">
        <v>6.7629999999999999E-3</v>
      </c>
      <c r="R153" s="83">
        <v>3.2399999999999998E-2</v>
      </c>
      <c r="S153" s="83">
        <v>0.48720400000000003</v>
      </c>
      <c r="U153" s="84">
        <v>20</v>
      </c>
      <c r="V153" s="84">
        <v>-0.170345</v>
      </c>
      <c r="W153" s="84">
        <v>-0.81689999999999996</v>
      </c>
      <c r="X153" s="84">
        <v>0.211171</v>
      </c>
    </row>
    <row r="154" spans="16:24" x14ac:dyDescent="0.35">
      <c r="P154" s="83">
        <v>21</v>
      </c>
      <c r="Q154" s="83">
        <v>5.8469999999999998E-3</v>
      </c>
      <c r="R154" s="83">
        <v>2.8000000000000001E-2</v>
      </c>
      <c r="S154" s="83">
        <v>0.48893599999999998</v>
      </c>
      <c r="U154" s="84">
        <v>21</v>
      </c>
      <c r="V154" s="84">
        <v>-0.100882</v>
      </c>
      <c r="W154" s="84">
        <v>-0.48380000000000001</v>
      </c>
      <c r="X154" s="84">
        <v>0.31654599999999999</v>
      </c>
    </row>
    <row r="155" spans="16:24" x14ac:dyDescent="0.35">
      <c r="P155" s="83">
        <v>22</v>
      </c>
      <c r="Q155" s="83">
        <v>-1.4111E-2</v>
      </c>
      <c r="R155" s="83">
        <v>-6.7699999999999996E-2</v>
      </c>
      <c r="S155" s="83">
        <v>0.47331499999999999</v>
      </c>
      <c r="U155" s="84">
        <v>22</v>
      </c>
      <c r="V155" s="84">
        <v>-2.4192999999999999E-2</v>
      </c>
      <c r="W155" s="84">
        <v>-0.11600000000000001</v>
      </c>
      <c r="X155" s="84">
        <v>0.45432</v>
      </c>
    </row>
    <row r="156" spans="16:24" x14ac:dyDescent="0.35">
      <c r="P156" s="83">
        <v>23</v>
      </c>
      <c r="Q156" s="83" t="s">
        <v>178</v>
      </c>
      <c r="R156" s="83" t="s">
        <v>178</v>
      </c>
      <c r="S156" s="83" t="s">
        <v>178</v>
      </c>
      <c r="U156" s="84">
        <v>23</v>
      </c>
      <c r="V156" s="84" t="s">
        <v>178</v>
      </c>
      <c r="W156" s="84" t="s">
        <v>178</v>
      </c>
      <c r="X156" s="84" t="s">
        <v>178</v>
      </c>
    </row>
    <row r="157" spans="16:24" x14ac:dyDescent="0.35">
      <c r="P157" s="83">
        <v>24</v>
      </c>
      <c r="Q157" s="83" t="s">
        <v>178</v>
      </c>
      <c r="R157" s="83" t="s">
        <v>178</v>
      </c>
      <c r="S157" s="83" t="s">
        <v>178</v>
      </c>
      <c r="U157" s="84">
        <v>24</v>
      </c>
      <c r="V157" s="84" t="s">
        <v>178</v>
      </c>
      <c r="W157" s="84" t="s">
        <v>178</v>
      </c>
      <c r="X157" s="84" t="s">
        <v>178</v>
      </c>
    </row>
  </sheetData>
  <mergeCells count="12">
    <mergeCell ref="DX32:DX33"/>
    <mergeCell ref="DX35:DX36"/>
    <mergeCell ref="CD32:CD33"/>
    <mergeCell ref="CD35:CD36"/>
    <mergeCell ref="DB32:DB33"/>
    <mergeCell ref="DB35:DB36"/>
    <mergeCell ref="U1:Z1"/>
    <mergeCell ref="O32:O33"/>
    <mergeCell ref="O35:O36"/>
    <mergeCell ref="U43:Z43"/>
    <mergeCell ref="AW32:AW33"/>
    <mergeCell ref="AW35:AW3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BE70-BD5A-4FBA-99A8-F2CE051C9332}">
  <dimension ref="A1:BA55"/>
  <sheetViews>
    <sheetView zoomScale="107" workbookViewId="0">
      <selection activeCell="A9" sqref="A9"/>
    </sheetView>
  </sheetViews>
  <sheetFormatPr defaultRowHeight="14.5" x14ac:dyDescent="0.35"/>
  <cols>
    <col min="1" max="1" width="39.453125" bestFit="1" customWidth="1"/>
    <col min="2" max="3" width="11.90625" bestFit="1" customWidth="1"/>
    <col min="4" max="4" width="13" bestFit="1" customWidth="1"/>
    <col min="5" max="5" width="9.6328125" bestFit="1" customWidth="1"/>
    <col min="29" max="29" width="16.54296875" bestFit="1" customWidth="1"/>
  </cols>
  <sheetData>
    <row r="1" spans="1:53" ht="28.5" x14ac:dyDescent="0.35">
      <c r="A1" s="39" t="s">
        <v>110</v>
      </c>
    </row>
    <row r="2" spans="1:53" x14ac:dyDescent="0.35">
      <c r="A2" t="s">
        <v>83</v>
      </c>
    </row>
    <row r="3" spans="1:53" x14ac:dyDescent="0.35">
      <c r="A3" s="29" t="s">
        <v>84</v>
      </c>
      <c r="B3" s="26">
        <v>1</v>
      </c>
      <c r="C3" s="26">
        <v>2</v>
      </c>
      <c r="D3" s="26">
        <v>3</v>
      </c>
      <c r="E3" s="26">
        <v>4</v>
      </c>
      <c r="F3" s="26">
        <v>5</v>
      </c>
      <c r="G3" s="26">
        <v>6</v>
      </c>
      <c r="H3" s="26">
        <v>7</v>
      </c>
      <c r="I3" s="26">
        <v>8</v>
      </c>
      <c r="J3" s="26">
        <v>9</v>
      </c>
      <c r="K3" s="26">
        <v>10</v>
      </c>
      <c r="L3" s="26">
        <v>11</v>
      </c>
      <c r="M3" s="26">
        <v>12</v>
      </c>
      <c r="N3" s="26">
        <v>13</v>
      </c>
      <c r="O3" s="26">
        <v>14</v>
      </c>
      <c r="P3" s="26">
        <v>15</v>
      </c>
      <c r="Q3" s="26">
        <v>16</v>
      </c>
      <c r="R3" s="26">
        <v>17</v>
      </c>
      <c r="S3" s="26">
        <v>18</v>
      </c>
      <c r="T3" s="26">
        <v>19</v>
      </c>
      <c r="U3" s="26">
        <v>20</v>
      </c>
      <c r="V3" s="26">
        <v>21</v>
      </c>
      <c r="W3" s="26">
        <v>22</v>
      </c>
      <c r="X3" s="26">
        <v>23</v>
      </c>
    </row>
    <row r="4" spans="1:53" x14ac:dyDescent="0.35">
      <c r="A4" s="29" t="s">
        <v>86</v>
      </c>
      <c r="B4" s="26">
        <v>0.60292940738403233</v>
      </c>
      <c r="C4" s="26">
        <v>4.1595420685302018E-2</v>
      </c>
      <c r="D4" s="26">
        <v>-0.21657390184189093</v>
      </c>
      <c r="E4" s="26">
        <v>-8.0867858578431331E-2</v>
      </c>
      <c r="F4" s="26">
        <v>0.20890988929557205</v>
      </c>
      <c r="G4" s="26">
        <v>0.31258770039333361</v>
      </c>
      <c r="H4" s="26">
        <v>0.14021045043969402</v>
      </c>
      <c r="I4" s="26">
        <v>-0.11873195358055254</v>
      </c>
      <c r="J4" s="26">
        <v>-0.23165168720957707</v>
      </c>
      <c r="K4" s="26">
        <v>-0.17741157528292953</v>
      </c>
      <c r="L4" s="26">
        <v>4.5474638002936683E-2</v>
      </c>
      <c r="M4" s="26">
        <v>0.1693436017790112</v>
      </c>
      <c r="N4" s="26">
        <v>5.653037936179342E-2</v>
      </c>
      <c r="O4" s="26">
        <v>-0.16706096451505667</v>
      </c>
      <c r="P4" s="26">
        <v>-0.31817053819546603</v>
      </c>
      <c r="Q4" s="26">
        <v>-0.29728000672814459</v>
      </c>
      <c r="R4" s="26">
        <v>-0.18315570716537155</v>
      </c>
      <c r="S4" s="26">
        <v>-9.6468307601824718E-2</v>
      </c>
      <c r="T4" s="26">
        <v>-7.1612674862866779E-2</v>
      </c>
      <c r="U4" s="26">
        <v>-6.403232293652393E-2</v>
      </c>
      <c r="V4" s="26">
        <v>-3.9368474253607739E-2</v>
      </c>
      <c r="W4" s="26">
        <v>-1.7463746245769476E-2</v>
      </c>
      <c r="X4" s="26">
        <v>2.2682316563375849E-3</v>
      </c>
    </row>
    <row r="5" spans="1:53" x14ac:dyDescent="0.35">
      <c r="A5" s="29" t="s">
        <v>85</v>
      </c>
      <c r="B5" s="26">
        <v>0.60292900000000005</v>
      </c>
      <c r="C5" s="26">
        <v>4.1595E-2</v>
      </c>
      <c r="D5" s="26">
        <v>-0.21657399999999999</v>
      </c>
      <c r="E5" s="26">
        <v>-8.0867999999999995E-2</v>
      </c>
      <c r="F5" s="26">
        <v>0.20891000000000001</v>
      </c>
      <c r="G5" s="26">
        <v>0.31258799999999998</v>
      </c>
      <c r="H5" s="26">
        <v>0.14021</v>
      </c>
      <c r="I5" s="26">
        <v>-0.118732</v>
      </c>
      <c r="J5" s="26">
        <v>-0.231652</v>
      </c>
      <c r="K5" s="26">
        <v>-0.17741199999999999</v>
      </c>
      <c r="L5" s="26">
        <v>4.5475000000000002E-2</v>
      </c>
      <c r="M5" s="26">
        <v>0.16934399999999999</v>
      </c>
      <c r="N5" s="26">
        <v>5.6529999999999997E-2</v>
      </c>
      <c r="O5" s="26">
        <v>-0.16706099999999999</v>
      </c>
      <c r="P5" s="26">
        <v>-0.31817099999999998</v>
      </c>
      <c r="Q5" s="26">
        <v>-0.29727999999999999</v>
      </c>
      <c r="R5" s="26">
        <v>-0.18315600000000001</v>
      </c>
      <c r="S5" s="26">
        <v>-9.6467999999999998E-2</v>
      </c>
      <c r="T5" s="26">
        <v>-7.1612999999999996E-2</v>
      </c>
      <c r="U5" s="26">
        <v>-6.4032000000000006E-2</v>
      </c>
      <c r="V5" s="26">
        <v>-3.9368E-2</v>
      </c>
      <c r="W5" s="26">
        <v>-1.7464E-2</v>
      </c>
      <c r="X5" s="26">
        <v>2.2680000000000001E-3</v>
      </c>
    </row>
    <row r="6" spans="1:53" x14ac:dyDescent="0.35">
      <c r="A6" s="40" t="s">
        <v>87</v>
      </c>
      <c r="B6" s="41">
        <f>B4-B5</f>
        <v>4.0738403228601783E-7</v>
      </c>
      <c r="C6" s="41">
        <f>C4-C5</f>
        <v>4.2068530201749832E-7</v>
      </c>
      <c r="D6" s="41">
        <f t="shared" ref="D6:F6" si="0">D4-D5</f>
        <v>9.815810905755562E-8</v>
      </c>
      <c r="E6" s="41">
        <f t="shared" si="0"/>
        <v>1.4142156866403521E-7</v>
      </c>
      <c r="F6" s="41">
        <f t="shared" si="0"/>
        <v>-1.1070442795801938E-7</v>
      </c>
      <c r="G6" s="41">
        <f t="shared" ref="G6:I6" si="1">G4-G5</f>
        <v>-2.9960666636519306E-7</v>
      </c>
      <c r="H6" s="41">
        <f t="shared" si="1"/>
        <v>4.5043969401636907E-7</v>
      </c>
      <c r="I6" s="41">
        <f t="shared" si="1"/>
        <v>4.6419447466417019E-8</v>
      </c>
      <c r="J6" s="41">
        <f t="shared" ref="J6:L6" si="2">J4-J5</f>
        <v>3.1279042292386983E-7</v>
      </c>
      <c r="K6" s="41">
        <f t="shared" si="2"/>
        <v>4.2471707045743656E-7</v>
      </c>
      <c r="L6" s="41">
        <f t="shared" si="2"/>
        <v>-3.6199706331813131E-7</v>
      </c>
      <c r="M6" s="41">
        <f t="shared" ref="M6:O6" si="3">M4-M5</f>
        <v>-3.9822098879538359E-7</v>
      </c>
      <c r="N6" s="41">
        <f t="shared" si="3"/>
        <v>3.7936179342334952E-7</v>
      </c>
      <c r="O6" s="41">
        <f t="shared" si="3"/>
        <v>3.5484943317065643E-8</v>
      </c>
      <c r="P6" s="41">
        <f t="shared" ref="P6:R6" si="4">P4-P5</f>
        <v>4.6180453394661924E-7</v>
      </c>
      <c r="Q6" s="41">
        <f t="shared" si="4"/>
        <v>-6.7281445970124309E-9</v>
      </c>
      <c r="R6" s="41">
        <f t="shared" si="4"/>
        <v>2.9283462846252384E-7</v>
      </c>
      <c r="S6" s="41">
        <f t="shared" ref="S6:U6" si="5">S4-S5</f>
        <v>-3.0760182472000519E-7</v>
      </c>
      <c r="T6" s="41">
        <f t="shared" si="5"/>
        <v>3.2513713321691284E-7</v>
      </c>
      <c r="U6" s="41">
        <f t="shared" si="5"/>
        <v>-3.2293652392489935E-7</v>
      </c>
      <c r="V6" s="41">
        <f t="shared" ref="V6:W6" si="6">V4-V5</f>
        <v>-4.7425360773928338E-7</v>
      </c>
      <c r="W6" s="41">
        <f t="shared" si="6"/>
        <v>2.537542305239282E-7</v>
      </c>
      <c r="X6" s="41">
        <f>X4-X5</f>
        <v>2.3165633758481796E-7</v>
      </c>
    </row>
    <row r="8" spans="1:53" ht="28.5" x14ac:dyDescent="0.35">
      <c r="A8" s="39" t="s">
        <v>88</v>
      </c>
      <c r="AC8" s="100"/>
      <c r="AD8" s="101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</row>
    <row r="9" spans="1:53" ht="28.5" x14ac:dyDescent="0.35">
      <c r="A9" s="29" t="s">
        <v>84</v>
      </c>
      <c r="B9" s="26">
        <v>1</v>
      </c>
      <c r="C9" s="26">
        <v>2</v>
      </c>
      <c r="D9" s="26">
        <v>3</v>
      </c>
      <c r="E9" s="26">
        <v>4</v>
      </c>
      <c r="F9" s="26">
        <v>5</v>
      </c>
      <c r="G9" s="26">
        <v>6</v>
      </c>
      <c r="H9" s="26">
        <v>7</v>
      </c>
      <c r="I9" s="26">
        <v>8</v>
      </c>
      <c r="J9" s="26">
        <v>9</v>
      </c>
      <c r="K9" s="26">
        <v>10</v>
      </c>
      <c r="L9" s="26">
        <v>11</v>
      </c>
      <c r="M9" s="26">
        <v>12</v>
      </c>
      <c r="N9" s="26">
        <v>13</v>
      </c>
      <c r="O9" s="26">
        <v>14</v>
      </c>
      <c r="P9" s="26">
        <v>15</v>
      </c>
      <c r="Q9" s="26">
        <v>16</v>
      </c>
      <c r="R9" s="26">
        <v>17</v>
      </c>
      <c r="S9" s="26">
        <v>18</v>
      </c>
      <c r="T9" s="26">
        <v>19</v>
      </c>
      <c r="U9" s="26">
        <v>20</v>
      </c>
      <c r="V9" s="26">
        <v>21</v>
      </c>
      <c r="W9" s="26">
        <v>22</v>
      </c>
      <c r="AC9" s="102"/>
      <c r="AD9" s="101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</row>
    <row r="10" spans="1:53" ht="28.5" x14ac:dyDescent="0.35">
      <c r="A10" s="29" t="s">
        <v>86</v>
      </c>
      <c r="B10" s="26">
        <v>0.2219011943564517</v>
      </c>
      <c r="C10" s="26">
        <v>-0.39216848505523033</v>
      </c>
      <c r="D10" s="26">
        <v>-0.50192141921589029</v>
      </c>
      <c r="E10" s="26">
        <v>-0.22611408159033533</v>
      </c>
      <c r="F10" s="26">
        <v>0.20684180001741428</v>
      </c>
      <c r="G10" s="26">
        <v>0.35734087907024542</v>
      </c>
      <c r="H10" s="26">
        <v>0.15488938553665985</v>
      </c>
      <c r="I10" s="26">
        <v>-0.14562423109812395</v>
      </c>
      <c r="J10" s="26">
        <v>-0.21239572397440987</v>
      </c>
      <c r="K10" s="26">
        <v>-0.24714339981948838</v>
      </c>
      <c r="L10" s="26">
        <v>7.8022642623240129E-2</v>
      </c>
      <c r="M10" s="26">
        <v>0.3460899246601627</v>
      </c>
      <c r="N10" s="26">
        <v>0.16204894335173728</v>
      </c>
      <c r="O10" s="26">
        <v>-9.0827975777251602E-2</v>
      </c>
      <c r="P10" s="26">
        <v>-0.21850319384217282</v>
      </c>
      <c r="Q10" s="26">
        <v>-0.14111862177783993</v>
      </c>
      <c r="R10" s="26">
        <v>1.1661398450221737E-2</v>
      </c>
      <c r="S10" s="26">
        <v>8.4179293262788099E-2</v>
      </c>
      <c r="T10" s="26">
        <v>5.4343205782870295E-2</v>
      </c>
      <c r="U10" s="26">
        <v>6.7625966445271331E-3</v>
      </c>
      <c r="V10" s="26">
        <v>5.8466310995915474E-3</v>
      </c>
      <c r="W10" s="26">
        <v>-1.4110762705167855E-2</v>
      </c>
      <c r="AC10" s="102"/>
      <c r="AD10" s="101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</row>
    <row r="11" spans="1:53" ht="28.5" x14ac:dyDescent="0.35">
      <c r="A11" s="29" t="s">
        <v>85</v>
      </c>
      <c r="B11" s="26">
        <v>0.22190099999999999</v>
      </c>
      <c r="C11" s="26">
        <v>-0.39216800000000002</v>
      </c>
      <c r="D11" s="26">
        <v>-0.50192099999999995</v>
      </c>
      <c r="E11" s="26">
        <v>-0.22611400000000001</v>
      </c>
      <c r="F11" s="26">
        <v>0.206842</v>
      </c>
      <c r="G11" s="26">
        <v>0.35734100000000002</v>
      </c>
      <c r="H11" s="26">
        <v>0.154889</v>
      </c>
      <c r="I11" s="26">
        <v>-0.145624</v>
      </c>
      <c r="J11" s="26">
        <v>-0.212396</v>
      </c>
      <c r="K11" s="26">
        <v>-0.247143</v>
      </c>
      <c r="L11" s="26">
        <v>7.8022999999999995E-2</v>
      </c>
      <c r="M11" s="26">
        <v>0.34609000000000001</v>
      </c>
      <c r="N11" s="26">
        <v>0.162049</v>
      </c>
      <c r="O11" s="26">
        <v>-9.0828000000000006E-2</v>
      </c>
      <c r="P11" s="26">
        <v>-0.218503</v>
      </c>
      <c r="Q11" s="26">
        <v>-0.14111899999999999</v>
      </c>
      <c r="R11" s="26">
        <v>1.1660999999999999E-2</v>
      </c>
      <c r="S11" s="26">
        <v>8.4179000000000004E-2</v>
      </c>
      <c r="T11" s="26">
        <v>5.4343000000000002E-2</v>
      </c>
      <c r="U11" s="26">
        <v>6.7629999999999999E-3</v>
      </c>
      <c r="V11" s="26">
        <v>5.8469999999999998E-3</v>
      </c>
      <c r="W11" s="26">
        <v>-1.4111E-2</v>
      </c>
      <c r="AC11" s="102"/>
      <c r="AD11" s="101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</row>
    <row r="12" spans="1:53" ht="28.5" x14ac:dyDescent="0.35">
      <c r="A12" s="40" t="s">
        <v>87</v>
      </c>
      <c r="B12" s="41">
        <f>B10-B11</f>
        <v>1.9435645171039795E-7</v>
      </c>
      <c r="C12" s="41">
        <f>C10-C11</f>
        <v>-4.8505523031483477E-7</v>
      </c>
      <c r="D12" s="41">
        <f t="shared" ref="D12:W12" si="7">D10-D11</f>
        <v>-4.1921589033488971E-7</v>
      </c>
      <c r="E12" s="41">
        <f t="shared" si="7"/>
        <v>-8.1590335321291008E-8</v>
      </c>
      <c r="F12" s="41">
        <f t="shared" si="7"/>
        <v>-1.9998258571352068E-7</v>
      </c>
      <c r="G12" s="41">
        <f t="shared" si="7"/>
        <v>-1.2092975459898625E-7</v>
      </c>
      <c r="H12" s="41">
        <f t="shared" si="7"/>
        <v>3.8553665984708552E-7</v>
      </c>
      <c r="I12" s="41">
        <f t="shared" si="7"/>
        <v>-2.3109812394284113E-7</v>
      </c>
      <c r="J12" s="41">
        <f t="shared" si="7"/>
        <v>2.7602559013462091E-7</v>
      </c>
      <c r="K12" s="41">
        <f t="shared" si="7"/>
        <v>-3.9981948837808368E-7</v>
      </c>
      <c r="L12" s="41">
        <f t="shared" si="7"/>
        <v>-3.5737675986580175E-7</v>
      </c>
      <c r="M12" s="41">
        <f t="shared" si="7"/>
        <v>-7.5339837313226354E-8</v>
      </c>
      <c r="N12" s="41">
        <f t="shared" si="7"/>
        <v>-5.6648262719560805E-8</v>
      </c>
      <c r="O12" s="41">
        <f t="shared" si="7"/>
        <v>2.4222748404301164E-8</v>
      </c>
      <c r="P12" s="41">
        <f t="shared" si="7"/>
        <v>-1.938421728131523E-7</v>
      </c>
      <c r="Q12" s="41">
        <f t="shared" si="7"/>
        <v>3.7822216006344611E-7</v>
      </c>
      <c r="R12" s="41">
        <f t="shared" si="7"/>
        <v>3.9845022173704003E-7</v>
      </c>
      <c r="S12" s="41">
        <f t="shared" si="7"/>
        <v>2.9326278809527206E-7</v>
      </c>
      <c r="T12" s="41">
        <f t="shared" si="7"/>
        <v>2.0578287029254794E-7</v>
      </c>
      <c r="U12" s="41">
        <f t="shared" si="7"/>
        <v>-4.0335547286680234E-7</v>
      </c>
      <c r="V12" s="41">
        <f t="shared" si="7"/>
        <v>-3.6890040845238142E-7</v>
      </c>
      <c r="W12" s="41">
        <f t="shared" si="7"/>
        <v>2.3729483214496305E-7</v>
      </c>
      <c r="X12" s="30"/>
      <c r="AC12" s="102"/>
      <c r="AD12" s="101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</row>
    <row r="14" spans="1:53" ht="28.5" x14ac:dyDescent="0.35">
      <c r="A14" s="39" t="s">
        <v>111</v>
      </c>
    </row>
    <row r="15" spans="1:53" x14ac:dyDescent="0.35">
      <c r="A15" s="29" t="s">
        <v>84</v>
      </c>
      <c r="B15" s="26">
        <v>1</v>
      </c>
      <c r="C15" s="26">
        <v>2</v>
      </c>
      <c r="D15" s="26">
        <v>3</v>
      </c>
      <c r="E15" s="26">
        <v>4</v>
      </c>
      <c r="F15" s="26">
        <v>5</v>
      </c>
      <c r="G15" s="26">
        <v>6</v>
      </c>
      <c r="H15" s="26">
        <v>7</v>
      </c>
      <c r="I15" s="26">
        <v>8</v>
      </c>
      <c r="J15" s="26">
        <v>9</v>
      </c>
      <c r="K15" s="26">
        <v>10</v>
      </c>
      <c r="L15" s="26">
        <v>11</v>
      </c>
    </row>
    <row r="16" spans="1:53" x14ac:dyDescent="0.35">
      <c r="A16" s="29" t="s">
        <v>86</v>
      </c>
      <c r="B16" s="26">
        <v>0.49615455908454154</v>
      </c>
      <c r="C16" s="26">
        <v>-0.22834812128250806</v>
      </c>
      <c r="D16" s="26">
        <v>-0.58601370038286282</v>
      </c>
      <c r="E16" s="26">
        <v>-0.42989954364864558</v>
      </c>
      <c r="F16" s="26">
        <v>-9.0273335104934613E-2</v>
      </c>
      <c r="G16" s="26">
        <v>9.5349669793214784E-2</v>
      </c>
      <c r="H16" s="26">
        <v>0.12828648432296952</v>
      </c>
      <c r="I16" s="26">
        <v>0.10194601373319036</v>
      </c>
      <c r="J16" s="26">
        <v>8.3297245160083896E-2</v>
      </c>
      <c r="K16" s="26">
        <v>-1.0672872192094068E-2</v>
      </c>
      <c r="L16" s="26">
        <v>-5.9826399482954914E-2</v>
      </c>
    </row>
    <row r="17" spans="1:23" x14ac:dyDescent="0.35">
      <c r="A17" s="29" t="s">
        <v>85</v>
      </c>
      <c r="B17" s="26">
        <v>0.49615500000000001</v>
      </c>
      <c r="C17" s="26">
        <v>-0.228348</v>
      </c>
      <c r="D17" s="26">
        <v>-0.58601400000000003</v>
      </c>
      <c r="E17" s="26">
        <v>-0.4299</v>
      </c>
      <c r="F17" s="26">
        <v>-9.0273000000000006E-2</v>
      </c>
      <c r="G17" s="26">
        <v>9.5350000000000004E-2</v>
      </c>
      <c r="H17" s="26">
        <v>0.12828600000000001</v>
      </c>
      <c r="I17" s="26">
        <v>0.10194599999999999</v>
      </c>
      <c r="J17" s="26">
        <v>8.3296999999999996E-2</v>
      </c>
      <c r="K17" s="26">
        <v>-1.0673E-2</v>
      </c>
      <c r="L17" s="26">
        <v>-5.9825999999999997E-2</v>
      </c>
    </row>
    <row r="18" spans="1:23" x14ac:dyDescent="0.35">
      <c r="A18" s="40" t="s">
        <v>87</v>
      </c>
      <c r="B18" s="41">
        <f>B16-B17</f>
        <v>-4.4091545847724234E-7</v>
      </c>
      <c r="C18" s="41">
        <f>C16-C17</f>
        <v>-1.2128250806431318E-7</v>
      </c>
      <c r="D18" s="41">
        <f t="shared" ref="D18:L18" si="8">D16-D17</f>
        <v>2.9961713721160521E-7</v>
      </c>
      <c r="E18" s="41">
        <f t="shared" si="8"/>
        <v>4.5635135442756436E-7</v>
      </c>
      <c r="F18" s="41">
        <f t="shared" si="8"/>
        <v>-3.3510493460675583E-7</v>
      </c>
      <c r="G18" s="41">
        <f t="shared" si="8"/>
        <v>-3.3020678522066582E-7</v>
      </c>
      <c r="H18" s="41">
        <f t="shared" si="8"/>
        <v>4.8432296950728926E-7</v>
      </c>
      <c r="I18" s="41">
        <f t="shared" si="8"/>
        <v>1.3733190362685832E-8</v>
      </c>
      <c r="J18" s="41">
        <f t="shared" si="8"/>
        <v>2.4516008390040867E-7</v>
      </c>
      <c r="K18" s="41">
        <f t="shared" si="8"/>
        <v>1.2780790593219793E-7</v>
      </c>
      <c r="L18" s="41">
        <f t="shared" si="8"/>
        <v>-3.9948295491726293E-7</v>
      </c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21" spans="1:23" ht="28.5" x14ac:dyDescent="0.35">
      <c r="A21" s="39" t="s">
        <v>112</v>
      </c>
    </row>
    <row r="22" spans="1:23" x14ac:dyDescent="0.35">
      <c r="A22" s="29" t="s">
        <v>84</v>
      </c>
      <c r="B22" s="26">
        <v>1</v>
      </c>
      <c r="C22" s="26">
        <v>2</v>
      </c>
      <c r="D22" s="26">
        <v>3</v>
      </c>
      <c r="E22" s="26">
        <v>4</v>
      </c>
      <c r="F22" s="26">
        <v>5</v>
      </c>
      <c r="G22" s="26">
        <v>6</v>
      </c>
      <c r="H22" s="26">
        <v>7</v>
      </c>
      <c r="I22" s="26">
        <v>8</v>
      </c>
      <c r="J22" s="26">
        <v>9</v>
      </c>
      <c r="K22" s="26">
        <v>10</v>
      </c>
    </row>
    <row r="23" spans="1:23" x14ac:dyDescent="0.35">
      <c r="A23" s="29" t="s">
        <v>86</v>
      </c>
      <c r="B23" s="26">
        <v>0.50263300127010813</v>
      </c>
      <c r="C23" s="26">
        <v>-0.253207147769413</v>
      </c>
      <c r="D23" s="26">
        <v>-0.61104443264544928</v>
      </c>
      <c r="E23" s="26">
        <v>-0.36130486697137448</v>
      </c>
      <c r="F23" s="26">
        <v>2.6004614014184142E-2</v>
      </c>
      <c r="G23" s="26">
        <v>0.13177370235224206</v>
      </c>
      <c r="H23" s="26">
        <v>5.2181752975538925E-2</v>
      </c>
      <c r="I23" s="26">
        <v>-3.2913353285760033E-2</v>
      </c>
      <c r="J23" s="26">
        <v>2.750955037516313E-2</v>
      </c>
      <c r="K23" s="26">
        <v>1.8367179684760392E-2</v>
      </c>
    </row>
    <row r="24" spans="1:23" x14ac:dyDescent="0.35">
      <c r="A24" s="29" t="s">
        <v>85</v>
      </c>
      <c r="B24" s="26">
        <v>0.502633</v>
      </c>
      <c r="C24" s="26">
        <v>-0.25320700000000002</v>
      </c>
      <c r="D24" s="26">
        <v>-0.61104400000000003</v>
      </c>
      <c r="E24" s="26">
        <v>-0.36130499999999999</v>
      </c>
      <c r="F24" s="26">
        <v>2.6005E-2</v>
      </c>
      <c r="G24" s="26">
        <v>0.131774</v>
      </c>
      <c r="H24" s="26">
        <v>5.2181999999999999E-2</v>
      </c>
      <c r="I24" s="26">
        <v>-3.2912999999999998E-2</v>
      </c>
      <c r="J24" s="26">
        <v>2.751E-2</v>
      </c>
      <c r="K24" s="26">
        <v>1.8367000000000001E-2</v>
      </c>
    </row>
    <row r="25" spans="1:23" x14ac:dyDescent="0.35">
      <c r="A25" s="40" t="s">
        <v>87</v>
      </c>
      <c r="B25" s="41">
        <f>B23-B24</f>
        <v>1.2701081297805672E-9</v>
      </c>
      <c r="C25" s="41">
        <f>C23-C24</f>
        <v>-1.4776941298366708E-7</v>
      </c>
      <c r="D25" s="41">
        <f t="shared" ref="D25:K25" si="9">D23-D24</f>
        <v>-4.3264544924426218E-7</v>
      </c>
      <c r="E25" s="41">
        <f t="shared" si="9"/>
        <v>1.3302862550412797E-7</v>
      </c>
      <c r="F25" s="41">
        <f t="shared" si="9"/>
        <v>-3.8598581585808089E-7</v>
      </c>
      <c r="G25" s="41">
        <f t="shared" si="9"/>
        <v>-2.976477579408332E-7</v>
      </c>
      <c r="H25" s="41">
        <f t="shared" si="9"/>
        <v>-2.4702446107388587E-7</v>
      </c>
      <c r="I25" s="41">
        <f t="shared" si="9"/>
        <v>-3.5328576003523793E-7</v>
      </c>
      <c r="J25" s="41">
        <f t="shared" si="9"/>
        <v>-4.4962483686933341E-7</v>
      </c>
      <c r="K25" s="41">
        <f t="shared" si="9"/>
        <v>1.7968476039020853E-7</v>
      </c>
      <c r="L25" s="30"/>
    </row>
    <row r="29" spans="1:23" x14ac:dyDescent="0.35">
      <c r="A29" s="16" t="s">
        <v>113</v>
      </c>
    </row>
    <row r="30" spans="1:23" x14ac:dyDescent="0.35">
      <c r="A30" s="26"/>
      <c r="B30" s="44" t="s">
        <v>109</v>
      </c>
      <c r="C30" s="44" t="s">
        <v>62</v>
      </c>
      <c r="D30" s="44" t="s">
        <v>64</v>
      </c>
      <c r="E30" s="44" t="s">
        <v>65</v>
      </c>
    </row>
    <row r="31" spans="1:23" x14ac:dyDescent="0.35">
      <c r="A31" s="19" t="s">
        <v>114</v>
      </c>
      <c r="B31" s="42" t="s">
        <v>115</v>
      </c>
      <c r="C31" s="42" t="s">
        <v>115</v>
      </c>
      <c r="D31" s="42" t="s">
        <v>115</v>
      </c>
      <c r="E31" s="42" t="s">
        <v>115</v>
      </c>
    </row>
    <row r="32" spans="1:23" x14ac:dyDescent="0.35">
      <c r="A32" s="19">
        <v>1</v>
      </c>
      <c r="B32" s="42">
        <v>0.60292900000000005</v>
      </c>
      <c r="C32" s="42">
        <v>0.22190099999999999</v>
      </c>
      <c r="D32" s="42">
        <v>0.49615500000000001</v>
      </c>
      <c r="E32" s="42">
        <v>0.502633</v>
      </c>
    </row>
    <row r="33" spans="1:5" x14ac:dyDescent="0.35">
      <c r="A33" s="19">
        <v>2</v>
      </c>
      <c r="B33" s="42">
        <v>-0.50579799999999997</v>
      </c>
      <c r="C33" s="42">
        <v>-0.46426899999999999</v>
      </c>
      <c r="D33" s="42">
        <v>-0.62947500000000001</v>
      </c>
      <c r="E33" s="42">
        <v>-0.67684500000000003</v>
      </c>
    </row>
    <row r="34" spans="1:5" x14ac:dyDescent="0.35">
      <c r="A34" s="19">
        <v>3</v>
      </c>
      <c r="B34" s="42">
        <v>0.106879</v>
      </c>
      <c r="C34" s="42">
        <v>-0.36399199999999998</v>
      </c>
      <c r="D34" s="42">
        <v>-0.19573099999999999</v>
      </c>
      <c r="E34" s="42">
        <v>-0.14180200000000001</v>
      </c>
    </row>
    <row r="35" spans="1:5" x14ac:dyDescent="0.35">
      <c r="A35" s="19">
        <v>4</v>
      </c>
      <c r="B35" s="42">
        <v>0.18815299999999999</v>
      </c>
      <c r="C35" s="42">
        <v>-0.31339099999999998</v>
      </c>
      <c r="D35" s="42">
        <v>-8.8686000000000001E-2</v>
      </c>
      <c r="E35" s="42">
        <v>6.3538999999999998E-2</v>
      </c>
    </row>
    <row r="36" spans="1:5" x14ac:dyDescent="0.35">
      <c r="A36" s="19">
        <v>5</v>
      </c>
      <c r="B36" s="42">
        <v>0.15215300000000001</v>
      </c>
      <c r="C36" s="42">
        <v>-0.112812</v>
      </c>
      <c r="D36" s="42">
        <v>-0.208623</v>
      </c>
      <c r="E36" s="42">
        <v>-0.25217499999999998</v>
      </c>
    </row>
    <row r="37" spans="1:5" x14ac:dyDescent="0.35">
      <c r="A37" s="19">
        <v>6</v>
      </c>
      <c r="B37" s="42">
        <v>-2.3536000000000001E-2</v>
      </c>
      <c r="C37" s="42">
        <v>-6.0261000000000002E-2</v>
      </c>
      <c r="D37" s="42">
        <v>-0.25378400000000001</v>
      </c>
      <c r="E37" s="42">
        <v>-0.26770100000000002</v>
      </c>
    </row>
    <row r="38" spans="1:5" x14ac:dyDescent="0.35">
      <c r="A38" s="19">
        <v>7</v>
      </c>
      <c r="B38" s="42">
        <v>-7.3542999999999997E-2</v>
      </c>
      <c r="C38" s="42">
        <v>-4.8979000000000002E-2</v>
      </c>
      <c r="D38" s="42">
        <v>-0.10704900000000001</v>
      </c>
      <c r="E38" s="42">
        <v>3.0793000000000001E-2</v>
      </c>
    </row>
    <row r="39" spans="1:5" x14ac:dyDescent="0.35">
      <c r="A39" s="19">
        <v>8</v>
      </c>
      <c r="B39" s="42">
        <v>-6.2121999999999997E-2</v>
      </c>
      <c r="C39" s="42">
        <v>-7.0053000000000004E-2</v>
      </c>
      <c r="D39" s="42">
        <v>-0.127026</v>
      </c>
      <c r="E39" s="42">
        <v>-0.17308999999999999</v>
      </c>
    </row>
    <row r="40" spans="1:5" x14ac:dyDescent="0.35">
      <c r="A40" s="19">
        <v>9</v>
      </c>
      <c r="B40" s="42">
        <v>-3.9454999999999997E-2</v>
      </c>
      <c r="C40" s="42">
        <v>8.0750000000000006E-3</v>
      </c>
      <c r="D40" s="42">
        <v>-0.103417</v>
      </c>
      <c r="E40" s="42">
        <v>-2.7448E-2</v>
      </c>
    </row>
    <row r="41" spans="1:5" x14ac:dyDescent="0.35">
      <c r="A41" s="19">
        <v>10</v>
      </c>
      <c r="B41" s="42">
        <v>-0.108234</v>
      </c>
      <c r="C41" s="42">
        <v>-0.28586</v>
      </c>
      <c r="D41" s="42">
        <v>-0.25987199999999999</v>
      </c>
      <c r="E41" s="42">
        <v>-0.27596900000000002</v>
      </c>
    </row>
    <row r="42" spans="1:5" x14ac:dyDescent="0.35">
      <c r="A42" s="19">
        <v>11</v>
      </c>
      <c r="B42" s="42">
        <v>0.194659</v>
      </c>
      <c r="C42" s="42">
        <v>-3.6999999999999999E-4</v>
      </c>
      <c r="D42" s="42">
        <v>-5.1436000000000003E-2</v>
      </c>
      <c r="E42" s="42"/>
    </row>
    <row r="43" spans="1:5" x14ac:dyDescent="0.35">
      <c r="A43" s="19">
        <v>12</v>
      </c>
      <c r="B43" s="42">
        <v>-8.3874000000000004E-2</v>
      </c>
      <c r="C43" s="42">
        <v>8.3192000000000002E-2</v>
      </c>
      <c r="D43" s="42"/>
      <c r="E43" s="42"/>
    </row>
    <row r="44" spans="1:5" x14ac:dyDescent="0.35">
      <c r="A44" s="19">
        <v>13</v>
      </c>
      <c r="B44" s="42">
        <v>-9.4454999999999997E-2</v>
      </c>
      <c r="C44" s="42">
        <v>-4.6927000000000003E-2</v>
      </c>
      <c r="D44" s="42"/>
      <c r="E44" s="42"/>
    </row>
    <row r="45" spans="1:5" x14ac:dyDescent="0.35">
      <c r="A45" s="19">
        <v>14</v>
      </c>
      <c r="B45" s="42">
        <v>-6.9917000000000007E-2</v>
      </c>
      <c r="C45" s="42">
        <v>2.7602999999999999E-2</v>
      </c>
      <c r="D45" s="42"/>
      <c r="E45" s="42"/>
    </row>
    <row r="46" spans="1:5" x14ac:dyDescent="0.35">
      <c r="A46" s="19">
        <v>15</v>
      </c>
      <c r="B46" s="42">
        <v>-0.108845</v>
      </c>
      <c r="C46" s="42">
        <v>5.1135E-2</v>
      </c>
      <c r="D46" s="42"/>
      <c r="E46" s="42"/>
    </row>
    <row r="47" spans="1:5" x14ac:dyDescent="0.35">
      <c r="A47" s="19">
        <v>16</v>
      </c>
      <c r="B47" s="42">
        <v>-0.1242</v>
      </c>
      <c r="C47" s="42">
        <v>4.2738999999999999E-2</v>
      </c>
      <c r="D47" s="42"/>
      <c r="E47" s="42"/>
    </row>
    <row r="48" spans="1:5" x14ac:dyDescent="0.35">
      <c r="A48" s="19">
        <v>17</v>
      </c>
      <c r="B48" s="42">
        <v>-0.14885200000000001</v>
      </c>
      <c r="C48" s="42">
        <v>-5.1762000000000002E-2</v>
      </c>
      <c r="D48" s="42"/>
      <c r="E48" s="42"/>
    </row>
    <row r="49" spans="1:5" x14ac:dyDescent="0.35">
      <c r="A49" s="19">
        <v>18</v>
      </c>
      <c r="B49" s="42">
        <v>-7.2978000000000001E-2</v>
      </c>
      <c r="C49" s="42">
        <v>-0.15594</v>
      </c>
      <c r="D49" s="42"/>
      <c r="E49" s="42"/>
    </row>
    <row r="50" spans="1:5" x14ac:dyDescent="0.35">
      <c r="A50" s="19">
        <v>19</v>
      </c>
      <c r="B50" s="42">
        <v>4.8875000000000002E-2</v>
      </c>
      <c r="C50" s="42">
        <v>-0.11874</v>
      </c>
      <c r="D50" s="42"/>
      <c r="E50" s="42"/>
    </row>
    <row r="51" spans="1:5" x14ac:dyDescent="0.35">
      <c r="A51" s="19">
        <v>20</v>
      </c>
      <c r="B51" s="42">
        <v>3.2589E-2</v>
      </c>
      <c r="C51" s="42">
        <v>-0.170345</v>
      </c>
      <c r="D51" s="42"/>
      <c r="E51" s="42"/>
    </row>
    <row r="52" spans="1:5" x14ac:dyDescent="0.35">
      <c r="A52" s="19">
        <v>21</v>
      </c>
      <c r="B52" s="42">
        <v>0.10183</v>
      </c>
      <c r="C52" s="42">
        <v>-0.100882</v>
      </c>
      <c r="D52" s="42"/>
      <c r="E52" s="42"/>
    </row>
    <row r="53" spans="1:5" x14ac:dyDescent="0.35">
      <c r="A53" s="19">
        <v>22</v>
      </c>
      <c r="B53" s="42">
        <v>-4.5890000000000002E-3</v>
      </c>
      <c r="C53" s="42">
        <v>-2.4192999999999999E-2</v>
      </c>
      <c r="D53" s="42"/>
      <c r="E53" s="42"/>
    </row>
    <row r="54" spans="1:5" x14ac:dyDescent="0.35">
      <c r="A54" s="19">
        <v>23</v>
      </c>
      <c r="B54" s="42">
        <v>-2.2720000000000001E-3</v>
      </c>
      <c r="C54" s="42"/>
      <c r="D54" s="42"/>
      <c r="E54" s="42"/>
    </row>
    <row r="55" spans="1:5" x14ac:dyDescent="0.35">
      <c r="B55" s="43"/>
      <c r="C55" s="43"/>
      <c r="D55" s="43"/>
      <c r="E55" s="43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1E83-E13E-4984-A7E3-7C80DB2FD3E4}">
  <dimension ref="A1:C37"/>
  <sheetViews>
    <sheetView workbookViewId="0">
      <selection activeCell="B14" sqref="B14"/>
    </sheetView>
  </sheetViews>
  <sheetFormatPr defaultRowHeight="14.5" x14ac:dyDescent="0.35"/>
  <cols>
    <col min="1" max="1" width="8.7265625" style="13"/>
    <col min="2" max="2" width="13.1796875" style="13" customWidth="1"/>
    <col min="3" max="16384" width="8.7265625" style="13"/>
  </cols>
  <sheetData>
    <row r="1" spans="1:3" x14ac:dyDescent="0.35">
      <c r="A1" s="18" t="s">
        <v>61</v>
      </c>
      <c r="B1" s="18" t="s">
        <v>107</v>
      </c>
      <c r="C1" s="57" t="s">
        <v>124</v>
      </c>
    </row>
    <row r="2" spans="1:3" x14ac:dyDescent="0.35">
      <c r="A2" s="19">
        <v>1</v>
      </c>
      <c r="B2" s="19">
        <v>1434</v>
      </c>
      <c r="C2" s="19">
        <f>B2</f>
        <v>1434</v>
      </c>
    </row>
    <row r="3" spans="1:3" x14ac:dyDescent="0.35">
      <c r="A3" s="19">
        <v>2</v>
      </c>
      <c r="B3" s="19">
        <v>1287</v>
      </c>
      <c r="C3" s="19">
        <f t="shared" ref="C3:C4" si="0">B3</f>
        <v>1287</v>
      </c>
    </row>
    <row r="4" spans="1:3" x14ac:dyDescent="0.35">
      <c r="A4" s="19">
        <v>3</v>
      </c>
      <c r="B4" s="19">
        <v>1436</v>
      </c>
      <c r="C4" s="19">
        <f t="shared" si="0"/>
        <v>1436</v>
      </c>
    </row>
    <row r="5" spans="1:3" x14ac:dyDescent="0.35">
      <c r="A5" s="19">
        <v>4</v>
      </c>
      <c r="B5" s="19">
        <v>1373</v>
      </c>
      <c r="C5" s="19">
        <f>ROUND(AVERAGE(B2:B4),0)</f>
        <v>1386</v>
      </c>
    </row>
    <row r="6" spans="1:3" x14ac:dyDescent="0.35">
      <c r="A6" s="19">
        <v>5</v>
      </c>
      <c r="B6" s="19">
        <v>1830</v>
      </c>
      <c r="C6" s="19">
        <f t="shared" ref="C6:C37" si="1">ROUND(AVERAGE(B3:B5),0)</f>
        <v>1365</v>
      </c>
    </row>
    <row r="7" spans="1:3" x14ac:dyDescent="0.35">
      <c r="A7" s="19">
        <v>6</v>
      </c>
      <c r="B7" s="19">
        <v>2301</v>
      </c>
      <c r="C7" s="19">
        <f t="shared" si="1"/>
        <v>1546</v>
      </c>
    </row>
    <row r="8" spans="1:3" x14ac:dyDescent="0.35">
      <c r="A8" s="19">
        <v>7</v>
      </c>
      <c r="B8" s="19">
        <v>2152</v>
      </c>
      <c r="C8" s="19">
        <f t="shared" si="1"/>
        <v>1835</v>
      </c>
    </row>
    <row r="9" spans="1:3" x14ac:dyDescent="0.35">
      <c r="A9" s="19">
        <v>8</v>
      </c>
      <c r="B9" s="19">
        <v>1316</v>
      </c>
      <c r="C9" s="19">
        <f t="shared" si="1"/>
        <v>2094</v>
      </c>
    </row>
    <row r="10" spans="1:3" x14ac:dyDescent="0.35">
      <c r="A10" s="19">
        <v>9</v>
      </c>
      <c r="B10" s="19">
        <v>561</v>
      </c>
      <c r="C10" s="19">
        <f t="shared" si="1"/>
        <v>1923</v>
      </c>
    </row>
    <row r="11" spans="1:3" x14ac:dyDescent="0.35">
      <c r="A11" s="19">
        <v>10</v>
      </c>
      <c r="B11" s="19">
        <v>539</v>
      </c>
      <c r="C11" s="19">
        <f t="shared" si="1"/>
        <v>1343</v>
      </c>
    </row>
    <row r="12" spans="1:3" x14ac:dyDescent="0.35">
      <c r="A12" s="19">
        <v>11</v>
      </c>
      <c r="B12" s="19">
        <v>1184</v>
      </c>
      <c r="C12" s="19">
        <f t="shared" si="1"/>
        <v>805</v>
      </c>
    </row>
    <row r="13" spans="1:3" x14ac:dyDescent="0.35">
      <c r="A13" s="19">
        <v>12</v>
      </c>
      <c r="B13" s="19">
        <v>2074</v>
      </c>
      <c r="C13" s="19">
        <f t="shared" si="1"/>
        <v>761</v>
      </c>
    </row>
    <row r="14" spans="1:3" x14ac:dyDescent="0.35">
      <c r="A14" s="19">
        <v>13</v>
      </c>
      <c r="B14" s="19">
        <v>980</v>
      </c>
      <c r="C14" s="19">
        <f t="shared" si="1"/>
        <v>1266</v>
      </c>
    </row>
    <row r="15" spans="1:3" x14ac:dyDescent="0.35">
      <c r="A15" s="19">
        <v>14</v>
      </c>
      <c r="B15" s="19">
        <v>772</v>
      </c>
      <c r="C15" s="19">
        <f t="shared" si="1"/>
        <v>1413</v>
      </c>
    </row>
    <row r="16" spans="1:3" x14ac:dyDescent="0.35">
      <c r="A16" s="19">
        <v>15</v>
      </c>
      <c r="B16" s="19">
        <v>865</v>
      </c>
      <c r="C16" s="19">
        <f t="shared" si="1"/>
        <v>1275</v>
      </c>
    </row>
    <row r="17" spans="1:3" x14ac:dyDescent="0.35">
      <c r="A17" s="19">
        <v>16</v>
      </c>
      <c r="B17" s="19">
        <v>824</v>
      </c>
      <c r="C17" s="19">
        <f t="shared" si="1"/>
        <v>872</v>
      </c>
    </row>
    <row r="18" spans="1:3" x14ac:dyDescent="0.35">
      <c r="A18" s="19">
        <v>17</v>
      </c>
      <c r="B18" s="19">
        <v>1104</v>
      </c>
      <c r="C18" s="19">
        <f t="shared" si="1"/>
        <v>820</v>
      </c>
    </row>
    <row r="19" spans="1:3" x14ac:dyDescent="0.35">
      <c r="A19" s="19">
        <v>18</v>
      </c>
      <c r="B19" s="19">
        <v>1410</v>
      </c>
      <c r="C19" s="19">
        <f t="shared" si="1"/>
        <v>931</v>
      </c>
    </row>
    <row r="20" spans="1:3" x14ac:dyDescent="0.35">
      <c r="A20" s="19">
        <v>19</v>
      </c>
      <c r="B20" s="19">
        <v>1300</v>
      </c>
      <c r="C20" s="19">
        <f t="shared" si="1"/>
        <v>1113</v>
      </c>
    </row>
    <row r="21" spans="1:3" x14ac:dyDescent="0.35">
      <c r="A21" s="19">
        <v>20</v>
      </c>
      <c r="B21" s="19">
        <v>783</v>
      </c>
      <c r="C21" s="19">
        <f t="shared" si="1"/>
        <v>1271</v>
      </c>
    </row>
    <row r="22" spans="1:3" x14ac:dyDescent="0.35">
      <c r="A22" s="19">
        <v>21</v>
      </c>
      <c r="B22" s="19">
        <v>337</v>
      </c>
      <c r="C22" s="19">
        <f t="shared" si="1"/>
        <v>1164</v>
      </c>
    </row>
    <row r="23" spans="1:3" x14ac:dyDescent="0.35">
      <c r="A23" s="19">
        <v>22</v>
      </c>
      <c r="B23" s="19">
        <v>308</v>
      </c>
      <c r="C23" s="19">
        <f t="shared" si="1"/>
        <v>807</v>
      </c>
    </row>
    <row r="24" spans="1:3" x14ac:dyDescent="0.35">
      <c r="A24" s="19">
        <v>23</v>
      </c>
      <c r="B24" s="19">
        <v>695</v>
      </c>
      <c r="C24" s="19">
        <f t="shared" si="1"/>
        <v>476</v>
      </c>
    </row>
    <row r="25" spans="1:3" x14ac:dyDescent="0.35">
      <c r="A25" s="19">
        <v>24</v>
      </c>
      <c r="B25" s="19">
        <v>1229</v>
      </c>
      <c r="C25" s="19">
        <f t="shared" si="1"/>
        <v>447</v>
      </c>
    </row>
    <row r="26" spans="1:3" x14ac:dyDescent="0.35">
      <c r="A26" s="58">
        <v>25</v>
      </c>
      <c r="B26" s="19">
        <f>C26</f>
        <v>744</v>
      </c>
      <c r="C26" s="19">
        <f>ROUND(AVERAGE(B23:B25),0)</f>
        <v>744</v>
      </c>
    </row>
    <row r="27" spans="1:3" x14ac:dyDescent="0.35">
      <c r="A27" s="58">
        <v>26</v>
      </c>
      <c r="B27" s="19">
        <f t="shared" ref="B27:B37" si="2">C27</f>
        <v>889</v>
      </c>
      <c r="C27" s="19">
        <f>ROUND(AVERAGE(B24:B26),0)</f>
        <v>889</v>
      </c>
    </row>
    <row r="28" spans="1:3" x14ac:dyDescent="0.35">
      <c r="A28" s="58">
        <v>27</v>
      </c>
      <c r="B28" s="19">
        <f t="shared" si="2"/>
        <v>954</v>
      </c>
      <c r="C28" s="19">
        <f t="shared" si="1"/>
        <v>954</v>
      </c>
    </row>
    <row r="29" spans="1:3" x14ac:dyDescent="0.35">
      <c r="A29" s="58">
        <v>28</v>
      </c>
      <c r="B29" s="19">
        <f t="shared" si="2"/>
        <v>862</v>
      </c>
      <c r="C29" s="19">
        <f t="shared" si="1"/>
        <v>862</v>
      </c>
    </row>
    <row r="30" spans="1:3" x14ac:dyDescent="0.35">
      <c r="A30" s="58">
        <v>29</v>
      </c>
      <c r="B30" s="19">
        <f>C30</f>
        <v>902</v>
      </c>
      <c r="C30" s="19">
        <f t="shared" si="1"/>
        <v>902</v>
      </c>
    </row>
    <row r="31" spans="1:3" x14ac:dyDescent="0.35">
      <c r="A31" s="58">
        <v>30</v>
      </c>
      <c r="B31" s="19">
        <f>C31</f>
        <v>906</v>
      </c>
      <c r="C31" s="19">
        <f t="shared" si="1"/>
        <v>906</v>
      </c>
    </row>
    <row r="32" spans="1:3" x14ac:dyDescent="0.35">
      <c r="A32" s="58">
        <v>31</v>
      </c>
      <c r="B32" s="19">
        <f t="shared" si="2"/>
        <v>890</v>
      </c>
      <c r="C32" s="19">
        <f t="shared" si="1"/>
        <v>890</v>
      </c>
    </row>
    <row r="33" spans="1:3" x14ac:dyDescent="0.35">
      <c r="A33" s="58">
        <v>32</v>
      </c>
      <c r="B33" s="19">
        <f t="shared" si="2"/>
        <v>899</v>
      </c>
      <c r="C33" s="19">
        <f>ROUND(AVERAGE(B30:B32),0)</f>
        <v>899</v>
      </c>
    </row>
    <row r="34" spans="1:3" x14ac:dyDescent="0.35">
      <c r="A34" s="58">
        <v>33</v>
      </c>
      <c r="B34" s="19">
        <f t="shared" si="2"/>
        <v>898</v>
      </c>
      <c r="C34" s="19">
        <f t="shared" si="1"/>
        <v>898</v>
      </c>
    </row>
    <row r="35" spans="1:3" x14ac:dyDescent="0.35">
      <c r="A35" s="58">
        <v>34</v>
      </c>
      <c r="B35" s="19">
        <f t="shared" si="2"/>
        <v>896</v>
      </c>
      <c r="C35" s="19">
        <f t="shared" si="1"/>
        <v>896</v>
      </c>
    </row>
    <row r="36" spans="1:3" x14ac:dyDescent="0.35">
      <c r="A36" s="58">
        <v>35</v>
      </c>
      <c r="B36" s="19">
        <f t="shared" si="2"/>
        <v>898</v>
      </c>
      <c r="C36" s="19">
        <f t="shared" si="1"/>
        <v>898</v>
      </c>
    </row>
    <row r="37" spans="1:3" x14ac:dyDescent="0.35">
      <c r="A37" s="58">
        <v>36</v>
      </c>
      <c r="B37" s="19">
        <f t="shared" si="2"/>
        <v>897</v>
      </c>
      <c r="C37" s="19">
        <f t="shared" si="1"/>
        <v>897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A2A4-1200-48B9-BFC0-28E939C3D887}">
  <dimension ref="A1:L37"/>
  <sheetViews>
    <sheetView workbookViewId="0">
      <selection activeCell="B11" sqref="B11"/>
    </sheetView>
  </sheetViews>
  <sheetFormatPr defaultColWidth="10.08984375" defaultRowHeight="14.5" x14ac:dyDescent="0.35"/>
  <cols>
    <col min="2" max="2" width="11.08984375" bestFit="1" customWidth="1"/>
    <col min="6" max="6" width="14.453125" bestFit="1" customWidth="1"/>
  </cols>
  <sheetData>
    <row r="1" spans="1:12" x14ac:dyDescent="0.35">
      <c r="A1" s="18" t="s">
        <v>61</v>
      </c>
      <c r="B1" s="18" t="s">
        <v>107</v>
      </c>
      <c r="C1" s="57" t="s">
        <v>124</v>
      </c>
      <c r="F1" s="19"/>
      <c r="G1" s="19">
        <v>1</v>
      </c>
      <c r="H1" s="19">
        <v>2</v>
      </c>
      <c r="I1" s="19">
        <v>3</v>
      </c>
      <c r="K1" t="s">
        <v>73</v>
      </c>
      <c r="L1" s="13">
        <v>4</v>
      </c>
    </row>
    <row r="2" spans="1:12" x14ac:dyDescent="0.35">
      <c r="A2" s="19">
        <v>1</v>
      </c>
      <c r="B2" s="19">
        <v>1434</v>
      </c>
      <c r="C2" s="19">
        <f>B2</f>
        <v>1434</v>
      </c>
      <c r="F2" s="19" t="s">
        <v>125</v>
      </c>
      <c r="G2" s="19">
        <f>G1^$L$1</f>
        <v>1</v>
      </c>
      <c r="H2" s="19">
        <f t="shared" ref="H2" si="0">H1^$L$1</f>
        <v>16</v>
      </c>
      <c r="I2" s="19">
        <f>I1^$L$1</f>
        <v>81</v>
      </c>
    </row>
    <row r="3" spans="1:12" x14ac:dyDescent="0.35">
      <c r="A3" s="19">
        <v>2</v>
      </c>
      <c r="B3" s="19">
        <v>1287</v>
      </c>
      <c r="C3" s="19">
        <f t="shared" ref="C3:C4" si="1">B3</f>
        <v>1287</v>
      </c>
      <c r="F3" s="19" t="s">
        <v>126</v>
      </c>
      <c r="G3" s="19">
        <v>0.01</v>
      </c>
      <c r="H3" s="19">
        <v>0.16</v>
      </c>
      <c r="I3" s="19">
        <v>0.83</v>
      </c>
    </row>
    <row r="4" spans="1:12" x14ac:dyDescent="0.35">
      <c r="A4" s="19">
        <v>3</v>
      </c>
      <c r="B4" s="19">
        <v>1436</v>
      </c>
      <c r="C4" s="19">
        <f t="shared" si="1"/>
        <v>1436</v>
      </c>
    </row>
    <row r="5" spans="1:12" x14ac:dyDescent="0.35">
      <c r="A5" s="19">
        <v>4</v>
      </c>
      <c r="B5" s="19">
        <v>1373</v>
      </c>
      <c r="C5" s="19">
        <f>ROUND(B2*$G$3+B3*$H$3+B4*$I$3,0)</f>
        <v>1412</v>
      </c>
    </row>
    <row r="6" spans="1:12" x14ac:dyDescent="0.35">
      <c r="A6" s="19">
        <v>5</v>
      </c>
      <c r="B6" s="19">
        <v>1830</v>
      </c>
      <c r="C6" s="19">
        <f>ROUND(B3*$G$3+B4*$H$3+B5*$I$3,0)</f>
        <v>1382</v>
      </c>
    </row>
    <row r="7" spans="1:12" x14ac:dyDescent="0.35">
      <c r="A7" s="19">
        <v>6</v>
      </c>
      <c r="B7" s="19">
        <v>2301</v>
      </c>
      <c r="C7" s="19">
        <f t="shared" ref="C7:C37" si="2">ROUND(B4*$G$3+B5*$H$3+B6*$I$3,0)</f>
        <v>1753</v>
      </c>
    </row>
    <row r="8" spans="1:12" x14ac:dyDescent="0.35">
      <c r="A8" s="19">
        <v>7</v>
      </c>
      <c r="B8" s="19">
        <v>2152</v>
      </c>
      <c r="C8" s="19">
        <f t="shared" si="2"/>
        <v>2216</v>
      </c>
    </row>
    <row r="9" spans="1:12" x14ac:dyDescent="0.35">
      <c r="A9" s="19">
        <v>8</v>
      </c>
      <c r="B9" s="19">
        <v>1316</v>
      </c>
      <c r="C9" s="19">
        <f t="shared" si="2"/>
        <v>2173</v>
      </c>
    </row>
    <row r="10" spans="1:12" x14ac:dyDescent="0.35">
      <c r="A10" s="19">
        <v>9</v>
      </c>
      <c r="B10" s="19">
        <v>561</v>
      </c>
      <c r="C10" s="19">
        <f t="shared" si="2"/>
        <v>1460</v>
      </c>
    </row>
    <row r="11" spans="1:12" x14ac:dyDescent="0.35">
      <c r="A11" s="19">
        <v>10</v>
      </c>
      <c r="B11" s="19">
        <v>539</v>
      </c>
      <c r="C11" s="19">
        <f t="shared" si="2"/>
        <v>698</v>
      </c>
      <c r="F11" s="13"/>
      <c r="G11" s="13"/>
      <c r="H11" s="13"/>
      <c r="I11" s="13"/>
    </row>
    <row r="12" spans="1:12" x14ac:dyDescent="0.35">
      <c r="A12" s="19">
        <v>11</v>
      </c>
      <c r="B12" s="19">
        <v>1184</v>
      </c>
      <c r="C12" s="19">
        <f>ROUND(B9*$G$3+B10*$H$3+B11*$I$3,0)</f>
        <v>550</v>
      </c>
      <c r="F12" s="13"/>
      <c r="G12" s="13"/>
      <c r="H12" s="13"/>
      <c r="I12" s="13"/>
    </row>
    <row r="13" spans="1:12" x14ac:dyDescent="0.35">
      <c r="A13" s="19">
        <v>12</v>
      </c>
      <c r="B13" s="19">
        <v>2074</v>
      </c>
      <c r="C13" s="19">
        <f t="shared" si="2"/>
        <v>1075</v>
      </c>
      <c r="F13" s="13"/>
      <c r="G13" s="13"/>
      <c r="H13" s="13"/>
      <c r="I13" s="13"/>
    </row>
    <row r="14" spans="1:12" x14ac:dyDescent="0.35">
      <c r="A14" s="19">
        <v>13</v>
      </c>
      <c r="B14" s="19">
        <v>980</v>
      </c>
      <c r="C14" s="19">
        <f t="shared" si="2"/>
        <v>1916</v>
      </c>
    </row>
    <row r="15" spans="1:12" x14ac:dyDescent="0.35">
      <c r="A15" s="19">
        <v>14</v>
      </c>
      <c r="B15" s="19">
        <v>772</v>
      </c>
      <c r="C15" s="19">
        <f t="shared" si="2"/>
        <v>1157</v>
      </c>
    </row>
    <row r="16" spans="1:12" x14ac:dyDescent="0.35">
      <c r="A16" s="19">
        <v>15</v>
      </c>
      <c r="B16" s="19">
        <v>865</v>
      </c>
      <c r="C16" s="19">
        <f t="shared" si="2"/>
        <v>818</v>
      </c>
    </row>
    <row r="17" spans="1:3" x14ac:dyDescent="0.35">
      <c r="A17" s="19">
        <v>16</v>
      </c>
      <c r="B17" s="19">
        <v>824</v>
      </c>
      <c r="C17" s="19">
        <f t="shared" si="2"/>
        <v>851</v>
      </c>
    </row>
    <row r="18" spans="1:3" x14ac:dyDescent="0.35">
      <c r="A18" s="19">
        <v>17</v>
      </c>
      <c r="B18" s="19">
        <v>1104</v>
      </c>
      <c r="C18" s="19">
        <f t="shared" si="2"/>
        <v>830</v>
      </c>
    </row>
    <row r="19" spans="1:3" x14ac:dyDescent="0.35">
      <c r="A19" s="19">
        <v>18</v>
      </c>
      <c r="B19" s="19">
        <v>1410</v>
      </c>
      <c r="C19" s="19">
        <f t="shared" si="2"/>
        <v>1057</v>
      </c>
    </row>
    <row r="20" spans="1:3" x14ac:dyDescent="0.35">
      <c r="A20" s="19">
        <v>19</v>
      </c>
      <c r="B20" s="19">
        <v>1300</v>
      </c>
      <c r="C20" s="19">
        <f t="shared" si="2"/>
        <v>1355</v>
      </c>
    </row>
    <row r="21" spans="1:3" x14ac:dyDescent="0.35">
      <c r="A21" s="19">
        <v>20</v>
      </c>
      <c r="B21" s="19">
        <v>783</v>
      </c>
      <c r="C21" s="19">
        <f t="shared" si="2"/>
        <v>1316</v>
      </c>
    </row>
    <row r="22" spans="1:3" x14ac:dyDescent="0.35">
      <c r="A22" s="19">
        <v>21</v>
      </c>
      <c r="B22" s="19">
        <v>337</v>
      </c>
      <c r="C22" s="19">
        <f t="shared" si="2"/>
        <v>872</v>
      </c>
    </row>
    <row r="23" spans="1:3" x14ac:dyDescent="0.35">
      <c r="A23" s="19">
        <v>22</v>
      </c>
      <c r="B23" s="19">
        <v>308</v>
      </c>
      <c r="C23" s="19">
        <f t="shared" si="2"/>
        <v>418</v>
      </c>
    </row>
    <row r="24" spans="1:3" x14ac:dyDescent="0.35">
      <c r="A24" s="19">
        <v>23</v>
      </c>
      <c r="B24" s="19">
        <v>695</v>
      </c>
      <c r="C24" s="19">
        <f t="shared" si="2"/>
        <v>317</v>
      </c>
    </row>
    <row r="25" spans="1:3" x14ac:dyDescent="0.35">
      <c r="A25" s="19">
        <v>24</v>
      </c>
      <c r="B25" s="19">
        <v>1229</v>
      </c>
      <c r="C25" s="19">
        <f t="shared" si="2"/>
        <v>630</v>
      </c>
    </row>
    <row r="26" spans="1:3" x14ac:dyDescent="0.35">
      <c r="A26" s="58">
        <v>25</v>
      </c>
      <c r="B26" s="19">
        <f>C26</f>
        <v>1134</v>
      </c>
      <c r="C26" s="19">
        <f t="shared" si="2"/>
        <v>1134</v>
      </c>
    </row>
    <row r="27" spans="1:3" x14ac:dyDescent="0.35">
      <c r="A27" s="58">
        <v>26</v>
      </c>
      <c r="B27" s="19">
        <f>C27</f>
        <v>1145</v>
      </c>
      <c r="C27" s="19">
        <f t="shared" si="2"/>
        <v>1145</v>
      </c>
    </row>
    <row r="28" spans="1:3" x14ac:dyDescent="0.35">
      <c r="A28" s="58">
        <v>27</v>
      </c>
      <c r="B28" s="19">
        <f>C28</f>
        <v>1144</v>
      </c>
      <c r="C28" s="19">
        <f>ROUND(B25*$G$3+B26*$H$3+B27*$I$3,0)</f>
        <v>1144</v>
      </c>
    </row>
    <row r="29" spans="1:3" x14ac:dyDescent="0.35">
      <c r="A29" s="58">
        <v>28</v>
      </c>
      <c r="B29" s="19">
        <f t="shared" ref="B29:B35" si="3">C29</f>
        <v>1144</v>
      </c>
      <c r="C29" s="19">
        <f>ROUND(B26*$G$3+B27*$H$3+B28*$I$3,0)</f>
        <v>1144</v>
      </c>
    </row>
    <row r="30" spans="1:3" x14ac:dyDescent="0.35">
      <c r="A30" s="58">
        <v>29</v>
      </c>
      <c r="B30" s="19">
        <f t="shared" si="3"/>
        <v>1144</v>
      </c>
      <c r="C30" s="19">
        <f>ROUND(B27*$G$3+B28*$H$3+B29*$I$3,0)</f>
        <v>1144</v>
      </c>
    </row>
    <row r="31" spans="1:3" x14ac:dyDescent="0.35">
      <c r="A31" s="58">
        <v>30</v>
      </c>
      <c r="B31" s="19">
        <f>C31</f>
        <v>1144</v>
      </c>
      <c r="C31" s="19">
        <f>ROUND(B28*$G$3+B29*$H$3+B30*$I$3,0)</f>
        <v>1144</v>
      </c>
    </row>
    <row r="32" spans="1:3" x14ac:dyDescent="0.35">
      <c r="A32" s="58">
        <v>31</v>
      </c>
      <c r="B32" s="19">
        <f t="shared" si="3"/>
        <v>1144</v>
      </c>
      <c r="C32" s="19">
        <f t="shared" si="2"/>
        <v>1144</v>
      </c>
    </row>
    <row r="33" spans="1:3" x14ac:dyDescent="0.35">
      <c r="A33" s="58">
        <v>32</v>
      </c>
      <c r="B33" s="19">
        <f t="shared" si="3"/>
        <v>1144</v>
      </c>
      <c r="C33" s="19">
        <f t="shared" si="2"/>
        <v>1144</v>
      </c>
    </row>
    <row r="34" spans="1:3" x14ac:dyDescent="0.35">
      <c r="A34" s="58">
        <v>33</v>
      </c>
      <c r="B34" s="19">
        <f t="shared" si="3"/>
        <v>1144</v>
      </c>
      <c r="C34" s="19">
        <f t="shared" si="2"/>
        <v>1144</v>
      </c>
    </row>
    <row r="35" spans="1:3" x14ac:dyDescent="0.35">
      <c r="A35" s="58">
        <v>34</v>
      </c>
      <c r="B35" s="19">
        <f t="shared" si="3"/>
        <v>1144</v>
      </c>
      <c r="C35" s="19">
        <f t="shared" si="2"/>
        <v>1144</v>
      </c>
    </row>
    <row r="36" spans="1:3" x14ac:dyDescent="0.35">
      <c r="A36" s="58">
        <v>35</v>
      </c>
      <c r="B36" s="19">
        <f>C36</f>
        <v>1144</v>
      </c>
      <c r="C36" s="19">
        <f t="shared" si="2"/>
        <v>1144</v>
      </c>
    </row>
    <row r="37" spans="1:3" x14ac:dyDescent="0.35">
      <c r="A37" s="58">
        <v>36</v>
      </c>
      <c r="B37" s="19">
        <f>C37</f>
        <v>1144</v>
      </c>
      <c r="C37" s="19">
        <f t="shared" si="2"/>
        <v>1144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EB01-6300-41BE-94BF-E77EC477AABF}">
  <dimension ref="A1:G37"/>
  <sheetViews>
    <sheetView workbookViewId="0">
      <selection activeCell="C10" sqref="C10"/>
    </sheetView>
  </sheetViews>
  <sheetFormatPr defaultRowHeight="14.5" x14ac:dyDescent="0.35"/>
  <cols>
    <col min="2" max="2" width="11.08984375" bestFit="1" customWidth="1"/>
  </cols>
  <sheetData>
    <row r="1" spans="1:7" x14ac:dyDescent="0.35">
      <c r="A1" s="18" t="s">
        <v>61</v>
      </c>
      <c r="B1" s="18" t="s">
        <v>107</v>
      </c>
      <c r="C1" s="18" t="s">
        <v>124</v>
      </c>
      <c r="F1" s="19" t="s">
        <v>127</v>
      </c>
      <c r="G1" s="19" t="s">
        <v>128</v>
      </c>
    </row>
    <row r="2" spans="1:7" x14ac:dyDescent="0.35">
      <c r="A2" s="19">
        <v>1</v>
      </c>
      <c r="B2" s="19">
        <v>1434</v>
      </c>
      <c r="C2" s="19">
        <f>MAX(ROUND($F$2*A2+$G$2,0),0)</f>
        <v>1640</v>
      </c>
      <c r="F2" s="19" cm="1">
        <f t="array" ref="F2:G2">LINEST(B2:B25,A2:A25)</f>
        <v>-40.799130434782612</v>
      </c>
      <c r="G2" s="19">
        <v>1680.572463768116</v>
      </c>
    </row>
    <row r="3" spans="1:7" x14ac:dyDescent="0.35">
      <c r="A3" s="19">
        <v>2</v>
      </c>
      <c r="B3" s="19">
        <v>1287</v>
      </c>
      <c r="C3" s="19">
        <f t="shared" ref="C3:C24" si="0">MAX(ROUND($F$2*A3+$G$2,0),0)</f>
        <v>1599</v>
      </c>
    </row>
    <row r="4" spans="1:7" x14ac:dyDescent="0.35">
      <c r="A4" s="19">
        <v>3</v>
      </c>
      <c r="B4" s="19">
        <v>1436</v>
      </c>
      <c r="C4" s="19">
        <f t="shared" si="0"/>
        <v>1558</v>
      </c>
    </row>
    <row r="5" spans="1:7" x14ac:dyDescent="0.35">
      <c r="A5" s="19">
        <v>4</v>
      </c>
      <c r="B5" s="19">
        <v>1373</v>
      </c>
      <c r="C5" s="19">
        <f t="shared" si="0"/>
        <v>1517</v>
      </c>
    </row>
    <row r="6" spans="1:7" x14ac:dyDescent="0.35">
      <c r="A6" s="19">
        <v>5</v>
      </c>
      <c r="B6" s="19">
        <v>1830</v>
      </c>
      <c r="C6" s="19">
        <f t="shared" si="0"/>
        <v>1477</v>
      </c>
    </row>
    <row r="7" spans="1:7" x14ac:dyDescent="0.35">
      <c r="A7" s="19">
        <v>6</v>
      </c>
      <c r="B7" s="19">
        <v>2301</v>
      </c>
      <c r="C7" s="19">
        <f t="shared" si="0"/>
        <v>1436</v>
      </c>
    </row>
    <row r="8" spans="1:7" x14ac:dyDescent="0.35">
      <c r="A8" s="19">
        <v>7</v>
      </c>
      <c r="B8" s="19">
        <v>2152</v>
      </c>
      <c r="C8" s="19">
        <f t="shared" si="0"/>
        <v>1395</v>
      </c>
    </row>
    <row r="9" spans="1:7" x14ac:dyDescent="0.35">
      <c r="A9" s="19">
        <v>8</v>
      </c>
      <c r="B9" s="19">
        <v>1316</v>
      </c>
      <c r="C9" s="19">
        <f t="shared" si="0"/>
        <v>1354</v>
      </c>
    </row>
    <row r="10" spans="1:7" x14ac:dyDescent="0.35">
      <c r="A10" s="19">
        <v>9</v>
      </c>
      <c r="B10" s="19">
        <v>561</v>
      </c>
      <c r="C10" s="19">
        <f t="shared" si="0"/>
        <v>1313</v>
      </c>
    </row>
    <row r="11" spans="1:7" x14ac:dyDescent="0.35">
      <c r="A11" s="19">
        <v>10</v>
      </c>
      <c r="B11" s="19">
        <v>539</v>
      </c>
      <c r="C11" s="19">
        <f t="shared" si="0"/>
        <v>1273</v>
      </c>
    </row>
    <row r="12" spans="1:7" x14ac:dyDescent="0.35">
      <c r="A12" s="19">
        <v>11</v>
      </c>
      <c r="B12" s="19">
        <v>1184</v>
      </c>
      <c r="C12" s="19">
        <f t="shared" si="0"/>
        <v>1232</v>
      </c>
    </row>
    <row r="13" spans="1:7" x14ac:dyDescent="0.35">
      <c r="A13" s="19">
        <v>12</v>
      </c>
      <c r="B13" s="19">
        <v>2074</v>
      </c>
      <c r="C13" s="19">
        <f t="shared" si="0"/>
        <v>1191</v>
      </c>
    </row>
    <row r="14" spans="1:7" x14ac:dyDescent="0.35">
      <c r="A14" s="19">
        <v>13</v>
      </c>
      <c r="B14" s="19">
        <v>980</v>
      </c>
      <c r="C14" s="19">
        <f t="shared" si="0"/>
        <v>1150</v>
      </c>
    </row>
    <row r="15" spans="1:7" x14ac:dyDescent="0.35">
      <c r="A15" s="19">
        <v>14</v>
      </c>
      <c r="B15" s="19">
        <v>772</v>
      </c>
      <c r="C15" s="19">
        <f t="shared" si="0"/>
        <v>1109</v>
      </c>
    </row>
    <row r="16" spans="1:7" x14ac:dyDescent="0.35">
      <c r="A16" s="19">
        <v>15</v>
      </c>
      <c r="B16" s="19">
        <v>865</v>
      </c>
      <c r="C16" s="19">
        <f t="shared" si="0"/>
        <v>1069</v>
      </c>
    </row>
    <row r="17" spans="1:3" x14ac:dyDescent="0.35">
      <c r="A17" s="19">
        <v>16</v>
      </c>
      <c r="B17" s="19">
        <v>824</v>
      </c>
      <c r="C17" s="19">
        <f t="shared" si="0"/>
        <v>1028</v>
      </c>
    </row>
    <row r="18" spans="1:3" x14ac:dyDescent="0.35">
      <c r="A18" s="19">
        <v>17</v>
      </c>
      <c r="B18" s="19">
        <v>1104</v>
      </c>
      <c r="C18" s="19">
        <f t="shared" si="0"/>
        <v>987</v>
      </c>
    </row>
    <row r="19" spans="1:3" x14ac:dyDescent="0.35">
      <c r="A19" s="19">
        <v>18</v>
      </c>
      <c r="B19" s="19">
        <v>1410</v>
      </c>
      <c r="C19" s="19">
        <f t="shared" si="0"/>
        <v>946</v>
      </c>
    </row>
    <row r="20" spans="1:3" x14ac:dyDescent="0.35">
      <c r="A20" s="19">
        <v>19</v>
      </c>
      <c r="B20" s="19">
        <v>1300</v>
      </c>
      <c r="C20" s="19">
        <f t="shared" si="0"/>
        <v>905</v>
      </c>
    </row>
    <row r="21" spans="1:3" x14ac:dyDescent="0.35">
      <c r="A21" s="19">
        <v>20</v>
      </c>
      <c r="B21" s="19">
        <v>783</v>
      </c>
      <c r="C21" s="19">
        <f t="shared" si="0"/>
        <v>865</v>
      </c>
    </row>
    <row r="22" spans="1:3" x14ac:dyDescent="0.35">
      <c r="A22" s="19">
        <v>21</v>
      </c>
      <c r="B22" s="19">
        <v>337</v>
      </c>
      <c r="C22" s="19">
        <f t="shared" si="0"/>
        <v>824</v>
      </c>
    </row>
    <row r="23" spans="1:3" x14ac:dyDescent="0.35">
      <c r="A23" s="19">
        <v>22</v>
      </c>
      <c r="B23" s="19">
        <v>308</v>
      </c>
      <c r="C23" s="19">
        <f t="shared" si="0"/>
        <v>783</v>
      </c>
    </row>
    <row r="24" spans="1:3" x14ac:dyDescent="0.35">
      <c r="A24" s="19">
        <v>23</v>
      </c>
      <c r="B24" s="19">
        <v>695</v>
      </c>
      <c r="C24" s="19">
        <f t="shared" si="0"/>
        <v>742</v>
      </c>
    </row>
    <row r="25" spans="1:3" x14ac:dyDescent="0.35">
      <c r="A25" s="19">
        <v>24</v>
      </c>
      <c r="B25" s="19">
        <v>1229</v>
      </c>
      <c r="C25" s="19">
        <f>MAX(ROUND($F$2*A25+$G$2,0),0)</f>
        <v>701</v>
      </c>
    </row>
    <row r="26" spans="1:3" x14ac:dyDescent="0.35">
      <c r="A26" s="58">
        <v>25</v>
      </c>
      <c r="B26" s="19">
        <f>C26</f>
        <v>661</v>
      </c>
      <c r="C26" s="19">
        <f>MAX(ROUND($F$2*A26+$G$2,0),0)</f>
        <v>661</v>
      </c>
    </row>
    <row r="27" spans="1:3" x14ac:dyDescent="0.35">
      <c r="A27" s="58">
        <v>26</v>
      </c>
      <c r="B27" s="19">
        <f t="shared" ref="B27:B34" si="1">C27</f>
        <v>620</v>
      </c>
      <c r="C27" s="19">
        <f t="shared" ref="C27:C37" si="2">MAX(ROUND($F$2*A27+$G$2,0),0)</f>
        <v>620</v>
      </c>
    </row>
    <row r="28" spans="1:3" x14ac:dyDescent="0.35">
      <c r="A28" s="58">
        <v>27</v>
      </c>
      <c r="B28" s="19">
        <f t="shared" si="1"/>
        <v>579</v>
      </c>
      <c r="C28" s="19">
        <f t="shared" si="2"/>
        <v>579</v>
      </c>
    </row>
    <row r="29" spans="1:3" x14ac:dyDescent="0.35">
      <c r="A29" s="58">
        <v>28</v>
      </c>
      <c r="B29" s="19">
        <f t="shared" si="1"/>
        <v>538</v>
      </c>
      <c r="C29" s="19">
        <f t="shared" si="2"/>
        <v>538</v>
      </c>
    </row>
    <row r="30" spans="1:3" x14ac:dyDescent="0.35">
      <c r="A30" s="58">
        <v>29</v>
      </c>
      <c r="B30" s="19">
        <f>C30</f>
        <v>497</v>
      </c>
      <c r="C30" s="19">
        <f t="shared" si="2"/>
        <v>497</v>
      </c>
    </row>
    <row r="31" spans="1:3" x14ac:dyDescent="0.35">
      <c r="A31" s="58">
        <v>30</v>
      </c>
      <c r="B31" s="19">
        <f t="shared" si="1"/>
        <v>457</v>
      </c>
      <c r="C31" s="19">
        <f t="shared" si="2"/>
        <v>457</v>
      </c>
    </row>
    <row r="32" spans="1:3" x14ac:dyDescent="0.35">
      <c r="A32" s="58">
        <v>31</v>
      </c>
      <c r="B32" s="19">
        <f>C32</f>
        <v>416</v>
      </c>
      <c r="C32" s="19">
        <f t="shared" si="2"/>
        <v>416</v>
      </c>
    </row>
    <row r="33" spans="1:3" x14ac:dyDescent="0.35">
      <c r="A33" s="58">
        <v>32</v>
      </c>
      <c r="B33" s="19">
        <f t="shared" si="1"/>
        <v>375</v>
      </c>
      <c r="C33" s="19">
        <f t="shared" si="2"/>
        <v>375</v>
      </c>
    </row>
    <row r="34" spans="1:3" x14ac:dyDescent="0.35">
      <c r="A34" s="58">
        <v>33</v>
      </c>
      <c r="B34" s="19">
        <f t="shared" si="1"/>
        <v>334</v>
      </c>
      <c r="C34" s="19">
        <f t="shared" si="2"/>
        <v>334</v>
      </c>
    </row>
    <row r="35" spans="1:3" x14ac:dyDescent="0.35">
      <c r="A35" s="58">
        <v>34</v>
      </c>
      <c r="B35" s="19">
        <f>C35</f>
        <v>293</v>
      </c>
      <c r="C35" s="19">
        <f t="shared" si="2"/>
        <v>293</v>
      </c>
    </row>
    <row r="36" spans="1:3" x14ac:dyDescent="0.35">
      <c r="A36" s="58">
        <v>35</v>
      </c>
      <c r="B36" s="19">
        <f>C36</f>
        <v>253</v>
      </c>
      <c r="C36" s="19">
        <f t="shared" si="2"/>
        <v>253</v>
      </c>
    </row>
    <row r="37" spans="1:3" x14ac:dyDescent="0.35">
      <c r="A37" s="58">
        <v>36</v>
      </c>
      <c r="B37" s="19">
        <f>C37</f>
        <v>212</v>
      </c>
      <c r="C37" s="19">
        <f t="shared" si="2"/>
        <v>212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2C19-3F46-4BE4-A2CE-E3F0089440A8}">
  <dimension ref="A1:L37"/>
  <sheetViews>
    <sheetView zoomScale="79" workbookViewId="0">
      <selection activeCell="D12" sqref="D12"/>
    </sheetView>
  </sheetViews>
  <sheetFormatPr defaultRowHeight="14.5" x14ac:dyDescent="0.35"/>
  <cols>
    <col min="2" max="2" width="11.08984375" bestFit="1" customWidth="1"/>
  </cols>
  <sheetData>
    <row r="1" spans="1:12" x14ac:dyDescent="0.35">
      <c r="A1" s="18" t="s">
        <v>61</v>
      </c>
      <c r="B1" s="18" t="s">
        <v>107</v>
      </c>
      <c r="C1" s="18" t="s">
        <v>131</v>
      </c>
      <c r="D1" s="18" t="s">
        <v>132</v>
      </c>
      <c r="E1" s="18" t="s">
        <v>124</v>
      </c>
      <c r="F1" s="18" t="s">
        <v>134</v>
      </c>
      <c r="H1" s="59" t="s">
        <v>129</v>
      </c>
      <c r="I1" s="59" t="s">
        <v>130</v>
      </c>
      <c r="K1" t="s">
        <v>135</v>
      </c>
      <c r="L1">
        <f>SUM(F2:F25)</f>
        <v>5706771</v>
      </c>
    </row>
    <row r="2" spans="1:12" x14ac:dyDescent="0.35">
      <c r="A2" s="19">
        <v>1</v>
      </c>
      <c r="B2" s="19">
        <v>1434</v>
      </c>
      <c r="C2" s="19">
        <f>B2</f>
        <v>1434</v>
      </c>
      <c r="D2" s="26">
        <f>B3-B2</f>
        <v>-147</v>
      </c>
      <c r="E2" s="26">
        <f>C2</f>
        <v>1434</v>
      </c>
      <c r="F2" s="26">
        <f>POWER(E2-B2,2)</f>
        <v>0</v>
      </c>
      <c r="H2" s="26">
        <v>0.999960116819686</v>
      </c>
      <c r="I2" s="26">
        <v>2.2674344118544638E-2</v>
      </c>
    </row>
    <row r="3" spans="1:12" x14ac:dyDescent="0.35">
      <c r="A3" s="19">
        <v>2</v>
      </c>
      <c r="B3" s="19">
        <v>1287</v>
      </c>
      <c r="C3" s="19">
        <f>$H$2*B3+(1-$H$2)*(C2+D2)</f>
        <v>1287</v>
      </c>
      <c r="D3" s="26">
        <f>$I$2*(C3-C2)+(1-$I$2)*D2</f>
        <v>-147</v>
      </c>
      <c r="E3" s="26">
        <f>MAX(ROUND(C2+D2,0),0)</f>
        <v>1287</v>
      </c>
      <c r="F3" s="26">
        <f>POWER(E3-B3,2)</f>
        <v>0</v>
      </c>
    </row>
    <row r="4" spans="1:12" x14ac:dyDescent="0.35">
      <c r="A4" s="19">
        <v>3</v>
      </c>
      <c r="B4" s="19">
        <v>1436</v>
      </c>
      <c r="C4" s="19">
        <f t="shared" ref="C4:C20" si="0">$H$2*B4+(1-$H$2)*(C3+D3)</f>
        <v>1435.9881945786269</v>
      </c>
      <c r="D4" s="26">
        <f>$I$2*(C4-C3)+(1-$I$2)*D3</f>
        <v>-140.28866182109746</v>
      </c>
      <c r="E4" s="26">
        <f>MAX(ROUND(C3+D3,0),0)</f>
        <v>1140</v>
      </c>
      <c r="F4" s="26">
        <f t="shared" ref="F4:F23" si="1">POWER(E4-B4,2)</f>
        <v>87616</v>
      </c>
    </row>
    <row r="5" spans="1:12" x14ac:dyDescent="0.35">
      <c r="A5" s="19">
        <v>4</v>
      </c>
      <c r="B5" s="19">
        <v>1373</v>
      </c>
      <c r="C5" s="19">
        <f t="shared" si="0"/>
        <v>1372.9969170115264</v>
      </c>
      <c r="D5" s="26">
        <f t="shared" ref="D5:D20" si="2">$I$2*(C5-C4)+(1-$I$2)*D4</f>
        <v>-138.53599433105896</v>
      </c>
      <c r="E5" s="26">
        <f t="shared" ref="E5:E20" si="3">MAX(ROUND(C4+D4,0),0)</f>
        <v>1296</v>
      </c>
      <c r="F5" s="26">
        <f t="shared" si="1"/>
        <v>5929</v>
      </c>
    </row>
    <row r="6" spans="1:12" x14ac:dyDescent="0.35">
      <c r="A6" s="19">
        <v>5</v>
      </c>
      <c r="B6" s="19">
        <v>1830</v>
      </c>
      <c r="C6" s="19">
        <f t="shared" si="0"/>
        <v>1829.9762480075954</v>
      </c>
      <c r="D6" s="26">
        <f t="shared" si="2"/>
        <v>-125.03307491672462</v>
      </c>
      <c r="E6" s="26">
        <f t="shared" si="3"/>
        <v>1234</v>
      </c>
      <c r="F6" s="26">
        <f t="shared" si="1"/>
        <v>355216</v>
      </c>
    </row>
    <row r="7" spans="1:12" x14ac:dyDescent="0.35">
      <c r="A7" s="19">
        <v>6</v>
      </c>
      <c r="B7" s="19">
        <v>2301</v>
      </c>
      <c r="C7" s="19">
        <f t="shared" si="0"/>
        <v>2300.9762273580945</v>
      </c>
      <c r="D7" s="26">
        <f>$I$2*(C7-C6)+(1-$I$2)*D6</f>
        <v>-111.5184163382424</v>
      </c>
      <c r="E7" s="26">
        <f t="shared" si="3"/>
        <v>1705</v>
      </c>
      <c r="F7" s="26">
        <f t="shared" si="1"/>
        <v>355216</v>
      </c>
    </row>
    <row r="8" spans="1:12" x14ac:dyDescent="0.35">
      <c r="A8" s="19">
        <v>7</v>
      </c>
      <c r="B8" s="19">
        <v>2152</v>
      </c>
      <c r="C8" s="19">
        <f t="shared" si="0"/>
        <v>2152.0014939366311</v>
      </c>
      <c r="D8" s="26">
        <f t="shared" si="2"/>
        <v>-112.36771376120068</v>
      </c>
      <c r="E8" s="26">
        <f t="shared" si="3"/>
        <v>2189</v>
      </c>
      <c r="F8" s="26">
        <f t="shared" si="1"/>
        <v>1369</v>
      </c>
    </row>
    <row r="9" spans="1:12" x14ac:dyDescent="0.35">
      <c r="A9" s="19">
        <v>8</v>
      </c>
      <c r="B9" s="19">
        <v>1316</v>
      </c>
      <c r="C9" s="19">
        <f t="shared" si="0"/>
        <v>1316.0288608165361</v>
      </c>
      <c r="D9" s="26">
        <f t="shared" si="2"/>
        <v>-128.774980708616</v>
      </c>
      <c r="E9" s="26">
        <f t="shared" si="3"/>
        <v>2040</v>
      </c>
      <c r="F9" s="26">
        <f t="shared" si="1"/>
        <v>524176</v>
      </c>
    </row>
    <row r="10" spans="1:12" x14ac:dyDescent="0.35">
      <c r="A10" s="19">
        <v>9</v>
      </c>
      <c r="B10" s="19">
        <v>561</v>
      </c>
      <c r="C10" s="19">
        <f t="shared" si="0"/>
        <v>561.02497699642265</v>
      </c>
      <c r="D10" s="26">
        <f t="shared" si="2"/>
        <v>-142.97431035474483</v>
      </c>
      <c r="E10" s="26">
        <f t="shared" si="3"/>
        <v>1187</v>
      </c>
      <c r="F10" s="26">
        <f t="shared" si="1"/>
        <v>391876</v>
      </c>
    </row>
    <row r="11" spans="1:12" x14ac:dyDescent="0.35">
      <c r="A11" s="19">
        <v>10</v>
      </c>
      <c r="B11" s="19">
        <v>539</v>
      </c>
      <c r="C11" s="19">
        <f t="shared" si="0"/>
        <v>538.99517615592879</v>
      </c>
      <c r="D11" s="26">
        <f t="shared" si="2"/>
        <v>-140.23197292677008</v>
      </c>
      <c r="E11" s="26">
        <f t="shared" si="3"/>
        <v>418</v>
      </c>
      <c r="F11" s="26">
        <f t="shared" si="1"/>
        <v>14641</v>
      </c>
    </row>
    <row r="12" spans="1:12" x14ac:dyDescent="0.35">
      <c r="A12" s="19">
        <v>11</v>
      </c>
      <c r="B12" s="19">
        <v>1184</v>
      </c>
      <c r="C12" s="19">
        <f t="shared" si="0"/>
        <v>1183.968682259245</v>
      </c>
      <c r="D12" s="26">
        <f t="shared" si="2"/>
        <v>-122.42795369147521</v>
      </c>
      <c r="E12" s="26">
        <f t="shared" si="3"/>
        <v>399</v>
      </c>
      <c r="F12" s="26">
        <f t="shared" si="1"/>
        <v>616225</v>
      </c>
    </row>
    <row r="13" spans="1:12" x14ac:dyDescent="0.35">
      <c r="A13" s="19">
        <v>12</v>
      </c>
      <c r="B13" s="19">
        <v>2074</v>
      </c>
      <c r="C13" s="19">
        <f t="shared" si="0"/>
        <v>2073.9596199043167</v>
      </c>
      <c r="D13" s="26">
        <f t="shared" si="2"/>
        <v>-99.47201935719491</v>
      </c>
      <c r="E13" s="26">
        <f t="shared" si="3"/>
        <v>1062</v>
      </c>
      <c r="F13" s="26">
        <f t="shared" si="1"/>
        <v>1024144</v>
      </c>
    </row>
    <row r="14" spans="1:12" x14ac:dyDescent="0.35">
      <c r="A14" s="19">
        <v>13</v>
      </c>
      <c r="B14" s="19">
        <v>980</v>
      </c>
      <c r="C14" s="19">
        <f t="shared" si="0"/>
        <v>980.0396633282927</v>
      </c>
      <c r="D14" s="26">
        <f t="shared" si="2"/>
        <v>-122.02047409367151</v>
      </c>
      <c r="E14" s="26">
        <f t="shared" si="3"/>
        <v>1974</v>
      </c>
      <c r="F14" s="26">
        <f t="shared" si="1"/>
        <v>988036</v>
      </c>
    </row>
    <row r="15" spans="1:12" x14ac:dyDescent="0.35">
      <c r="A15" s="19">
        <v>14</v>
      </c>
      <c r="B15" s="19">
        <v>772</v>
      </c>
      <c r="C15" s="19">
        <f t="shared" si="0"/>
        <v>772.00343071883469</v>
      </c>
      <c r="D15" s="26">
        <f t="shared" si="2"/>
        <v>-123.97082500187608</v>
      </c>
      <c r="E15" s="26">
        <f t="shared" si="3"/>
        <v>858</v>
      </c>
      <c r="F15" s="26">
        <f t="shared" si="1"/>
        <v>7396</v>
      </c>
    </row>
    <row r="16" spans="1:12" x14ac:dyDescent="0.35">
      <c r="A16" s="19">
        <v>15</v>
      </c>
      <c r="B16" s="19">
        <v>865</v>
      </c>
      <c r="C16" s="19">
        <f t="shared" si="0"/>
        <v>864.99134665029158</v>
      </c>
      <c r="D16" s="26">
        <f t="shared" si="2"/>
        <v>-119.05142785042752</v>
      </c>
      <c r="E16" s="26">
        <f t="shared" si="3"/>
        <v>648</v>
      </c>
      <c r="F16" s="26">
        <f t="shared" si="1"/>
        <v>47089</v>
      </c>
    </row>
    <row r="17" spans="1:7" x14ac:dyDescent="0.35">
      <c r="A17" s="19">
        <v>16</v>
      </c>
      <c r="B17" s="19">
        <v>824</v>
      </c>
      <c r="C17" s="19">
        <f t="shared" si="0"/>
        <v>823.99688671570618</v>
      </c>
      <c r="D17" s="26">
        <f t="shared" si="2"/>
        <v>-117.28153729905351</v>
      </c>
      <c r="E17" s="26">
        <f t="shared" si="3"/>
        <v>746</v>
      </c>
      <c r="F17" s="26">
        <f t="shared" si="1"/>
        <v>6084</v>
      </c>
    </row>
    <row r="18" spans="1:7" x14ac:dyDescent="0.35">
      <c r="A18" s="19">
        <v>17</v>
      </c>
      <c r="B18" s="19">
        <v>1104</v>
      </c>
      <c r="C18" s="19">
        <f t="shared" si="0"/>
        <v>1103.9841550246449</v>
      </c>
      <c r="D18" s="26">
        <f t="shared" si="2"/>
        <v>-108.27372769313467</v>
      </c>
      <c r="E18" s="26">
        <f t="shared" si="3"/>
        <v>707</v>
      </c>
      <c r="F18" s="26">
        <f t="shared" si="1"/>
        <v>157609</v>
      </c>
    </row>
    <row r="19" spans="1:7" x14ac:dyDescent="0.35">
      <c r="A19" s="19">
        <v>18</v>
      </c>
      <c r="B19" s="19">
        <v>1410</v>
      </c>
      <c r="C19" s="19">
        <f t="shared" si="0"/>
        <v>1409.9834768142709</v>
      </c>
      <c r="D19" s="26">
        <f t="shared" si="2"/>
        <v>-98.880358010123686</v>
      </c>
      <c r="E19" s="26">
        <f t="shared" si="3"/>
        <v>996</v>
      </c>
      <c r="F19" s="26">
        <f t="shared" si="1"/>
        <v>171396</v>
      </c>
    </row>
    <row r="20" spans="1:7" x14ac:dyDescent="0.35">
      <c r="A20" s="19">
        <v>19</v>
      </c>
      <c r="B20" s="19">
        <v>1300</v>
      </c>
      <c r="C20" s="19">
        <f t="shared" si="0"/>
        <v>1300.0004428276893</v>
      </c>
      <c r="D20" s="26">
        <f t="shared" si="2"/>
        <v>-99.132103905850585</v>
      </c>
      <c r="E20" s="26">
        <f t="shared" si="3"/>
        <v>1311</v>
      </c>
      <c r="F20" s="26">
        <f t="shared" si="1"/>
        <v>121</v>
      </c>
    </row>
    <row r="21" spans="1:7" x14ac:dyDescent="0.35">
      <c r="A21" s="19">
        <v>20</v>
      </c>
      <c r="B21" s="19">
        <v>783</v>
      </c>
      <c r="C21" s="19">
        <f>$H$2*B21+(1-$H$2)*(C20+D20)</f>
        <v>783.01666591830872</v>
      </c>
      <c r="D21" s="26">
        <f>$I$2*(C21-C20)+(1-$I$2)*D20</f>
        <v>-108.6066165300422</v>
      </c>
      <c r="E21" s="26">
        <f>MAX(ROUND(C20+D20,0),0)</f>
        <v>1201</v>
      </c>
      <c r="F21" s="26">
        <f t="shared" si="1"/>
        <v>174724</v>
      </c>
    </row>
    <row r="22" spans="1:7" x14ac:dyDescent="0.35">
      <c r="A22" s="19">
        <v>21</v>
      </c>
      <c r="B22" s="19">
        <v>337</v>
      </c>
      <c r="C22" s="19">
        <f t="shared" ref="C22:C25" si="4">$H$2*B22+(1-$H$2)*(C21+D21)</f>
        <v>337.01345698583953</v>
      </c>
      <c r="D22" s="26">
        <f t="shared" ref="D22:D25" si="5">$I$2*(C22-C21)+(1-$I$2)*D21</f>
        <v>-116.25686297059917</v>
      </c>
      <c r="E22" s="26">
        <f t="shared" ref="E22:E25" si="6">MAX(ROUND(C21+D21,0),0)</f>
        <v>674</v>
      </c>
      <c r="F22" s="26">
        <f t="shared" si="1"/>
        <v>113569</v>
      </c>
    </row>
    <row r="23" spans="1:7" x14ac:dyDescent="0.35">
      <c r="A23" s="19">
        <v>22</v>
      </c>
      <c r="B23" s="19">
        <v>308</v>
      </c>
      <c r="C23" s="19">
        <f t="shared" si="4"/>
        <v>307.99652045550789</v>
      </c>
      <c r="D23" s="26">
        <f t="shared" si="5"/>
        <v>-114.27875485761602</v>
      </c>
      <c r="E23" s="26">
        <f t="shared" si="6"/>
        <v>221</v>
      </c>
      <c r="F23" s="26">
        <f t="shared" si="1"/>
        <v>7569</v>
      </c>
    </row>
    <row r="24" spans="1:7" x14ac:dyDescent="0.35">
      <c r="A24" s="19">
        <v>23</v>
      </c>
      <c r="B24" s="19">
        <v>695</v>
      </c>
      <c r="C24" s="19">
        <f t="shared" si="4"/>
        <v>694.98000727025715</v>
      </c>
      <c r="D24" s="26">
        <f t="shared" si="5"/>
        <v>-102.91296229630373</v>
      </c>
      <c r="E24" s="26">
        <f t="shared" si="6"/>
        <v>194</v>
      </c>
      <c r="F24" s="26">
        <f>POWER(E24-B24,2)</f>
        <v>251001</v>
      </c>
    </row>
    <row r="25" spans="1:7" x14ac:dyDescent="0.35">
      <c r="A25" s="19">
        <v>24</v>
      </c>
      <c r="B25" s="19">
        <v>1229</v>
      </c>
      <c r="C25" s="19">
        <f t="shared" si="4"/>
        <v>1228.9745970881067</v>
      </c>
      <c r="D25" s="26">
        <f t="shared" si="5"/>
        <v>-88.471501287967513</v>
      </c>
      <c r="E25" s="26">
        <f t="shared" si="6"/>
        <v>592</v>
      </c>
      <c r="F25" s="26">
        <f>POWER(E25-B25,2)</f>
        <v>405769</v>
      </c>
      <c r="G25" s="60" t="s">
        <v>133</v>
      </c>
    </row>
    <row r="26" spans="1:7" x14ac:dyDescent="0.35">
      <c r="A26" s="19">
        <v>25</v>
      </c>
      <c r="E26">
        <f t="shared" ref="E26:E37" si="7">MAX(ROUND($C$25+$D$25*G26,0),0)</f>
        <v>1141</v>
      </c>
      <c r="G26" s="60">
        <v>1</v>
      </c>
    </row>
    <row r="27" spans="1:7" x14ac:dyDescent="0.35">
      <c r="A27" s="19">
        <v>26</v>
      </c>
      <c r="E27">
        <f t="shared" si="7"/>
        <v>1052</v>
      </c>
      <c r="G27" s="60">
        <v>2</v>
      </c>
    </row>
    <row r="28" spans="1:7" x14ac:dyDescent="0.35">
      <c r="A28" s="19">
        <v>27</v>
      </c>
      <c r="E28">
        <f t="shared" si="7"/>
        <v>964</v>
      </c>
      <c r="G28" s="60">
        <v>3</v>
      </c>
    </row>
    <row r="29" spans="1:7" x14ac:dyDescent="0.35">
      <c r="A29" s="19">
        <v>28</v>
      </c>
      <c r="E29">
        <f t="shared" si="7"/>
        <v>875</v>
      </c>
      <c r="G29" s="60">
        <v>4</v>
      </c>
    </row>
    <row r="30" spans="1:7" x14ac:dyDescent="0.35">
      <c r="A30" s="19">
        <v>29</v>
      </c>
      <c r="E30">
        <f t="shared" si="7"/>
        <v>787</v>
      </c>
      <c r="G30" s="60">
        <v>5</v>
      </c>
    </row>
    <row r="31" spans="1:7" x14ac:dyDescent="0.35">
      <c r="A31" s="19">
        <v>30</v>
      </c>
      <c r="E31">
        <f>MAX(ROUND($C$25+$D$25*G31,0),0)</f>
        <v>698</v>
      </c>
      <c r="G31" s="60">
        <v>6</v>
      </c>
    </row>
    <row r="32" spans="1:7" x14ac:dyDescent="0.35">
      <c r="A32" s="19">
        <v>31</v>
      </c>
      <c r="E32">
        <f t="shared" si="7"/>
        <v>610</v>
      </c>
      <c r="G32" s="60">
        <v>7</v>
      </c>
    </row>
    <row r="33" spans="1:7" x14ac:dyDescent="0.35">
      <c r="A33" s="19">
        <v>32</v>
      </c>
      <c r="E33">
        <f t="shared" si="7"/>
        <v>521</v>
      </c>
      <c r="G33" s="60">
        <v>8</v>
      </c>
    </row>
    <row r="34" spans="1:7" x14ac:dyDescent="0.35">
      <c r="A34" s="19">
        <v>33</v>
      </c>
      <c r="E34">
        <f t="shared" si="7"/>
        <v>433</v>
      </c>
      <c r="G34" s="60">
        <v>9</v>
      </c>
    </row>
    <row r="35" spans="1:7" x14ac:dyDescent="0.35">
      <c r="A35" s="19">
        <v>34</v>
      </c>
      <c r="E35">
        <f>MAX(ROUND($C$25+$D$25*G35,0),0)</f>
        <v>344</v>
      </c>
      <c r="G35" s="60">
        <v>10</v>
      </c>
    </row>
    <row r="36" spans="1:7" x14ac:dyDescent="0.35">
      <c r="A36" s="19">
        <v>35</v>
      </c>
      <c r="E36">
        <f t="shared" si="7"/>
        <v>256</v>
      </c>
      <c r="G36" s="60">
        <v>11</v>
      </c>
    </row>
    <row r="37" spans="1:7" x14ac:dyDescent="0.35">
      <c r="A37" s="19">
        <v>36</v>
      </c>
      <c r="E37">
        <f t="shared" si="7"/>
        <v>167</v>
      </c>
      <c r="G37" s="60">
        <v>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4A62-2217-4BAC-9C0B-922BF7A2B193}">
  <dimension ref="A1:F37"/>
  <sheetViews>
    <sheetView zoomScale="68" zoomScaleNormal="100" workbookViewId="0">
      <selection activeCell="C6" sqref="C6"/>
    </sheetView>
  </sheetViews>
  <sheetFormatPr defaultRowHeight="14.5" x14ac:dyDescent="0.35"/>
  <cols>
    <col min="1" max="1" width="6.453125" style="13" bestFit="1" customWidth="1"/>
    <col min="2" max="2" width="11.08984375" style="13" bestFit="1" customWidth="1"/>
    <col min="3" max="3" width="14.26953125" style="13" bestFit="1" customWidth="1"/>
    <col min="4" max="4" width="22.90625" style="13" bestFit="1" customWidth="1"/>
    <col min="5" max="5" width="15.453125" style="13" bestFit="1" customWidth="1"/>
    <col min="6" max="6" width="11.08984375" style="13" customWidth="1"/>
    <col min="7" max="16384" width="8.7265625" style="13"/>
  </cols>
  <sheetData>
    <row r="1" spans="1:6" x14ac:dyDescent="0.35">
      <c r="A1" s="27" t="s">
        <v>61</v>
      </c>
      <c r="B1" s="27" t="s">
        <v>136</v>
      </c>
      <c r="C1" s="27" t="s">
        <v>96</v>
      </c>
      <c r="D1" s="27" t="s">
        <v>137</v>
      </c>
      <c r="E1" s="27" t="s">
        <v>138</v>
      </c>
      <c r="F1" s="27" t="s">
        <v>139</v>
      </c>
    </row>
    <row r="2" spans="1:6" x14ac:dyDescent="0.35">
      <c r="A2" s="19">
        <v>1</v>
      </c>
      <c r="B2" s="19">
        <v>1434</v>
      </c>
      <c r="C2" s="19">
        <v>1434</v>
      </c>
      <c r="D2" s="19">
        <v>1434</v>
      </c>
      <c r="E2" s="19">
        <v>1640</v>
      </c>
      <c r="F2" s="19">
        <v>1434</v>
      </c>
    </row>
    <row r="3" spans="1:6" x14ac:dyDescent="0.35">
      <c r="A3" s="19">
        <v>2</v>
      </c>
      <c r="B3" s="19">
        <v>1287</v>
      </c>
      <c r="C3" s="19">
        <v>1287</v>
      </c>
      <c r="D3" s="19">
        <v>1287</v>
      </c>
      <c r="E3" s="19">
        <v>1599</v>
      </c>
      <c r="F3" s="19">
        <v>1287</v>
      </c>
    </row>
    <row r="4" spans="1:6" x14ac:dyDescent="0.35">
      <c r="A4" s="19">
        <v>3</v>
      </c>
      <c r="B4" s="19">
        <v>1436</v>
      </c>
      <c r="C4" s="19">
        <v>1436</v>
      </c>
      <c r="D4" s="19">
        <v>1436</v>
      </c>
      <c r="E4" s="19">
        <v>1558</v>
      </c>
      <c r="F4" s="19">
        <v>1140</v>
      </c>
    </row>
    <row r="5" spans="1:6" x14ac:dyDescent="0.35">
      <c r="A5" s="19">
        <v>4</v>
      </c>
      <c r="B5" s="19">
        <v>1373</v>
      </c>
      <c r="C5" s="19">
        <v>1386</v>
      </c>
      <c r="D5" s="19">
        <v>1412</v>
      </c>
      <c r="E5" s="19">
        <v>1517</v>
      </c>
      <c r="F5" s="19">
        <v>1296</v>
      </c>
    </row>
    <row r="6" spans="1:6" x14ac:dyDescent="0.35">
      <c r="A6" s="19">
        <v>5</v>
      </c>
      <c r="B6" s="19">
        <v>1830</v>
      </c>
      <c r="C6" s="19">
        <v>1365</v>
      </c>
      <c r="D6" s="19">
        <v>1382</v>
      </c>
      <c r="E6" s="19">
        <v>1477</v>
      </c>
      <c r="F6" s="19">
        <v>1234</v>
      </c>
    </row>
    <row r="7" spans="1:6" x14ac:dyDescent="0.35">
      <c r="A7" s="19">
        <v>6</v>
      </c>
      <c r="B7" s="19">
        <v>2301</v>
      </c>
      <c r="C7" s="19">
        <v>1546</v>
      </c>
      <c r="D7" s="19">
        <v>1753</v>
      </c>
      <c r="E7" s="19">
        <v>1436</v>
      </c>
      <c r="F7" s="19">
        <v>1705</v>
      </c>
    </row>
    <row r="8" spans="1:6" x14ac:dyDescent="0.35">
      <c r="A8" s="19">
        <v>7</v>
      </c>
      <c r="B8" s="19">
        <v>2152</v>
      </c>
      <c r="C8" s="19">
        <v>1835</v>
      </c>
      <c r="D8" s="19">
        <v>2216</v>
      </c>
      <c r="E8" s="19">
        <v>1395</v>
      </c>
      <c r="F8" s="19">
        <v>2189</v>
      </c>
    </row>
    <row r="9" spans="1:6" x14ac:dyDescent="0.35">
      <c r="A9" s="19">
        <v>8</v>
      </c>
      <c r="B9" s="19">
        <v>1316</v>
      </c>
      <c r="C9" s="19">
        <v>2094</v>
      </c>
      <c r="D9" s="19">
        <v>2173</v>
      </c>
      <c r="E9" s="19">
        <v>1354</v>
      </c>
      <c r="F9" s="19">
        <v>2040</v>
      </c>
    </row>
    <row r="10" spans="1:6" x14ac:dyDescent="0.35">
      <c r="A10" s="19">
        <v>9</v>
      </c>
      <c r="B10" s="19">
        <v>561</v>
      </c>
      <c r="C10" s="19">
        <v>1923</v>
      </c>
      <c r="D10" s="19">
        <v>1460</v>
      </c>
      <c r="E10" s="19">
        <v>1313</v>
      </c>
      <c r="F10" s="19">
        <v>1187</v>
      </c>
    </row>
    <row r="11" spans="1:6" x14ac:dyDescent="0.35">
      <c r="A11" s="19">
        <v>10</v>
      </c>
      <c r="B11" s="19">
        <v>539</v>
      </c>
      <c r="C11" s="19">
        <v>1343</v>
      </c>
      <c r="D11" s="19">
        <v>698</v>
      </c>
      <c r="E11" s="19">
        <v>1273</v>
      </c>
      <c r="F11" s="19">
        <v>418</v>
      </c>
    </row>
    <row r="12" spans="1:6" x14ac:dyDescent="0.35">
      <c r="A12" s="19">
        <v>11</v>
      </c>
      <c r="B12" s="19">
        <v>1184</v>
      </c>
      <c r="C12" s="19">
        <v>805</v>
      </c>
      <c r="D12" s="19">
        <v>550</v>
      </c>
      <c r="E12" s="19">
        <v>1232</v>
      </c>
      <c r="F12" s="19">
        <v>399</v>
      </c>
    </row>
    <row r="13" spans="1:6" x14ac:dyDescent="0.35">
      <c r="A13" s="19">
        <v>12</v>
      </c>
      <c r="B13" s="19">
        <v>2074</v>
      </c>
      <c r="C13" s="19">
        <v>761</v>
      </c>
      <c r="D13" s="19">
        <v>1075</v>
      </c>
      <c r="E13" s="19">
        <v>1191</v>
      </c>
      <c r="F13" s="19">
        <v>1062</v>
      </c>
    </row>
    <row r="14" spans="1:6" x14ac:dyDescent="0.35">
      <c r="A14" s="19">
        <v>13</v>
      </c>
      <c r="B14" s="19">
        <v>980</v>
      </c>
      <c r="C14" s="19">
        <v>1266</v>
      </c>
      <c r="D14" s="19">
        <v>1916</v>
      </c>
      <c r="E14" s="19">
        <v>1150</v>
      </c>
      <c r="F14" s="19">
        <v>1974</v>
      </c>
    </row>
    <row r="15" spans="1:6" x14ac:dyDescent="0.35">
      <c r="A15" s="19">
        <v>14</v>
      </c>
      <c r="B15" s="19">
        <v>772</v>
      </c>
      <c r="C15" s="19">
        <v>1413</v>
      </c>
      <c r="D15" s="19">
        <v>1157</v>
      </c>
      <c r="E15" s="19">
        <v>1109</v>
      </c>
      <c r="F15" s="19">
        <v>858</v>
      </c>
    </row>
    <row r="16" spans="1:6" x14ac:dyDescent="0.35">
      <c r="A16" s="19">
        <v>15</v>
      </c>
      <c r="B16" s="19">
        <v>865</v>
      </c>
      <c r="C16" s="19">
        <v>1275</v>
      </c>
      <c r="D16" s="19">
        <v>818</v>
      </c>
      <c r="E16" s="19">
        <v>1069</v>
      </c>
      <c r="F16" s="19">
        <v>648</v>
      </c>
    </row>
    <row r="17" spans="1:6" x14ac:dyDescent="0.35">
      <c r="A17" s="19">
        <v>16</v>
      </c>
      <c r="B17" s="19">
        <v>824</v>
      </c>
      <c r="C17" s="19">
        <v>872</v>
      </c>
      <c r="D17" s="19">
        <v>851</v>
      </c>
      <c r="E17" s="19">
        <v>1028</v>
      </c>
      <c r="F17" s="19">
        <v>746</v>
      </c>
    </row>
    <row r="18" spans="1:6" x14ac:dyDescent="0.35">
      <c r="A18" s="19">
        <v>17</v>
      </c>
      <c r="B18" s="19">
        <v>1104</v>
      </c>
      <c r="C18" s="19">
        <v>820</v>
      </c>
      <c r="D18" s="19">
        <v>830</v>
      </c>
      <c r="E18" s="19">
        <v>987</v>
      </c>
      <c r="F18" s="19">
        <v>707</v>
      </c>
    </row>
    <row r="19" spans="1:6" x14ac:dyDescent="0.35">
      <c r="A19" s="19">
        <v>18</v>
      </c>
      <c r="B19" s="19">
        <v>1410</v>
      </c>
      <c r="C19" s="19">
        <v>931</v>
      </c>
      <c r="D19" s="19">
        <v>1057</v>
      </c>
      <c r="E19" s="19">
        <v>946</v>
      </c>
      <c r="F19" s="19">
        <v>996</v>
      </c>
    </row>
    <row r="20" spans="1:6" x14ac:dyDescent="0.35">
      <c r="A20" s="19">
        <v>19</v>
      </c>
      <c r="B20" s="19">
        <v>1300</v>
      </c>
      <c r="C20" s="19">
        <v>1113</v>
      </c>
      <c r="D20" s="19">
        <v>1355</v>
      </c>
      <c r="E20" s="19">
        <v>905</v>
      </c>
      <c r="F20" s="19">
        <v>1311</v>
      </c>
    </row>
    <row r="21" spans="1:6" x14ac:dyDescent="0.35">
      <c r="A21" s="19">
        <v>20</v>
      </c>
      <c r="B21" s="19">
        <v>783</v>
      </c>
      <c r="C21" s="19">
        <v>1271</v>
      </c>
      <c r="D21" s="19">
        <v>1316</v>
      </c>
      <c r="E21" s="19">
        <v>865</v>
      </c>
      <c r="F21" s="19">
        <v>1201</v>
      </c>
    </row>
    <row r="22" spans="1:6" x14ac:dyDescent="0.35">
      <c r="A22" s="19">
        <v>21</v>
      </c>
      <c r="B22" s="19">
        <v>337</v>
      </c>
      <c r="C22" s="19">
        <v>1164</v>
      </c>
      <c r="D22" s="19">
        <v>872</v>
      </c>
      <c r="E22" s="19">
        <v>824</v>
      </c>
      <c r="F22" s="19">
        <v>674</v>
      </c>
    </row>
    <row r="23" spans="1:6" x14ac:dyDescent="0.35">
      <c r="A23" s="19">
        <v>22</v>
      </c>
      <c r="B23" s="19">
        <v>308</v>
      </c>
      <c r="C23" s="19">
        <v>807</v>
      </c>
      <c r="D23" s="19">
        <v>418</v>
      </c>
      <c r="E23" s="19">
        <v>783</v>
      </c>
      <c r="F23" s="19">
        <v>221</v>
      </c>
    </row>
    <row r="24" spans="1:6" x14ac:dyDescent="0.35">
      <c r="A24" s="19">
        <v>23</v>
      </c>
      <c r="B24" s="19">
        <v>695</v>
      </c>
      <c r="C24" s="19">
        <v>476</v>
      </c>
      <c r="D24" s="19">
        <v>317</v>
      </c>
      <c r="E24" s="19">
        <v>742</v>
      </c>
      <c r="F24" s="19">
        <v>194</v>
      </c>
    </row>
    <row r="25" spans="1:6" x14ac:dyDescent="0.35">
      <c r="A25" s="19">
        <v>24</v>
      </c>
      <c r="B25" s="19">
        <v>1229</v>
      </c>
      <c r="C25" s="19">
        <v>447</v>
      </c>
      <c r="D25" s="19">
        <v>630</v>
      </c>
      <c r="E25" s="19">
        <v>701</v>
      </c>
      <c r="F25" s="19">
        <v>592</v>
      </c>
    </row>
    <row r="26" spans="1:6" x14ac:dyDescent="0.35">
      <c r="A26" s="19">
        <v>25</v>
      </c>
      <c r="B26" s="19"/>
      <c r="C26" s="19">
        <v>744</v>
      </c>
      <c r="D26" s="19">
        <v>1134</v>
      </c>
      <c r="E26" s="19">
        <v>661</v>
      </c>
      <c r="F26" s="19">
        <v>1141</v>
      </c>
    </row>
    <row r="27" spans="1:6" x14ac:dyDescent="0.35">
      <c r="A27" s="19">
        <v>26</v>
      </c>
      <c r="B27" s="19"/>
      <c r="C27" s="19">
        <v>889</v>
      </c>
      <c r="D27" s="19">
        <v>1145</v>
      </c>
      <c r="E27" s="19">
        <v>620</v>
      </c>
      <c r="F27" s="19">
        <v>1052</v>
      </c>
    </row>
    <row r="28" spans="1:6" x14ac:dyDescent="0.35">
      <c r="A28" s="19">
        <v>27</v>
      </c>
      <c r="B28" s="19"/>
      <c r="C28" s="19">
        <v>954</v>
      </c>
      <c r="D28" s="19">
        <v>1144</v>
      </c>
      <c r="E28" s="19">
        <v>579</v>
      </c>
      <c r="F28" s="19">
        <v>964</v>
      </c>
    </row>
    <row r="29" spans="1:6" x14ac:dyDescent="0.35">
      <c r="A29" s="19">
        <v>28</v>
      </c>
      <c r="B29" s="19"/>
      <c r="C29" s="19">
        <v>862</v>
      </c>
      <c r="D29" s="19">
        <v>1144</v>
      </c>
      <c r="E29" s="19">
        <v>538</v>
      </c>
      <c r="F29" s="19">
        <v>875</v>
      </c>
    </row>
    <row r="30" spans="1:6" x14ac:dyDescent="0.35">
      <c r="A30" s="19">
        <v>29</v>
      </c>
      <c r="B30" s="19"/>
      <c r="C30" s="19">
        <v>902</v>
      </c>
      <c r="D30" s="19">
        <v>1144</v>
      </c>
      <c r="E30" s="19">
        <v>497</v>
      </c>
      <c r="F30" s="19">
        <v>787</v>
      </c>
    </row>
    <row r="31" spans="1:6" x14ac:dyDescent="0.35">
      <c r="A31" s="19">
        <v>30</v>
      </c>
      <c r="B31" s="19"/>
      <c r="C31" s="19">
        <v>906</v>
      </c>
      <c r="D31" s="19">
        <v>1144</v>
      </c>
      <c r="E31" s="19">
        <v>457</v>
      </c>
      <c r="F31" s="19">
        <v>698</v>
      </c>
    </row>
    <row r="32" spans="1:6" x14ac:dyDescent="0.35">
      <c r="A32" s="19">
        <v>31</v>
      </c>
      <c r="B32" s="19"/>
      <c r="C32" s="19">
        <v>890</v>
      </c>
      <c r="D32" s="19">
        <v>1144</v>
      </c>
      <c r="E32" s="19">
        <v>416</v>
      </c>
      <c r="F32" s="19">
        <v>610</v>
      </c>
    </row>
    <row r="33" spans="1:6" x14ac:dyDescent="0.35">
      <c r="A33" s="19">
        <v>32</v>
      </c>
      <c r="B33" s="19"/>
      <c r="C33" s="19">
        <v>899</v>
      </c>
      <c r="D33" s="19">
        <v>1144</v>
      </c>
      <c r="E33" s="19">
        <v>375</v>
      </c>
      <c r="F33" s="19">
        <v>521</v>
      </c>
    </row>
    <row r="34" spans="1:6" x14ac:dyDescent="0.35">
      <c r="A34" s="19">
        <v>33</v>
      </c>
      <c r="B34" s="19"/>
      <c r="C34" s="19">
        <v>898</v>
      </c>
      <c r="D34" s="19">
        <v>1144</v>
      </c>
      <c r="E34" s="19">
        <v>334</v>
      </c>
      <c r="F34" s="19">
        <v>433</v>
      </c>
    </row>
    <row r="35" spans="1:6" x14ac:dyDescent="0.35">
      <c r="A35" s="19">
        <v>34</v>
      </c>
      <c r="B35" s="19"/>
      <c r="C35" s="19">
        <v>896</v>
      </c>
      <c r="D35" s="19">
        <v>1144</v>
      </c>
      <c r="E35" s="19">
        <v>293</v>
      </c>
      <c r="F35" s="19">
        <v>344</v>
      </c>
    </row>
    <row r="36" spans="1:6" x14ac:dyDescent="0.35">
      <c r="A36" s="19">
        <v>35</v>
      </c>
      <c r="B36" s="19"/>
      <c r="C36" s="19">
        <v>898</v>
      </c>
      <c r="D36" s="19">
        <v>1144</v>
      </c>
      <c r="E36" s="19">
        <v>253</v>
      </c>
      <c r="F36" s="19">
        <v>256</v>
      </c>
    </row>
    <row r="37" spans="1:6" x14ac:dyDescent="0.35">
      <c r="A37" s="19">
        <v>36</v>
      </c>
      <c r="B37" s="19"/>
      <c r="C37" s="19">
        <v>897</v>
      </c>
      <c r="D37" s="19">
        <v>1144</v>
      </c>
      <c r="E37" s="19">
        <v>212</v>
      </c>
      <c r="F37" s="19">
        <v>167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25F3-2FEE-4FDB-BC86-BCE8DA1DDAD6}">
  <dimension ref="A1:R37"/>
  <sheetViews>
    <sheetView zoomScale="109" workbookViewId="0">
      <selection activeCell="D5" sqref="D5"/>
    </sheetView>
  </sheetViews>
  <sheetFormatPr defaultRowHeight="14.5" x14ac:dyDescent="0.35"/>
  <sheetData>
    <row r="1" spans="1:18" x14ac:dyDescent="0.35">
      <c r="A1" s="18" t="s">
        <v>61</v>
      </c>
      <c r="B1" s="18" t="s">
        <v>136</v>
      </c>
      <c r="C1" s="18" t="s">
        <v>124</v>
      </c>
      <c r="D1" s="18" t="s">
        <v>140</v>
      </c>
      <c r="E1" s="18" t="s">
        <v>141</v>
      </c>
      <c r="F1" s="18"/>
      <c r="K1" s="61"/>
      <c r="L1" s="62"/>
      <c r="N1" s="25" t="s">
        <v>142</v>
      </c>
      <c r="O1" s="26">
        <v>0.8704706184111507</v>
      </c>
      <c r="Q1" s="25" t="s">
        <v>144</v>
      </c>
      <c r="R1" s="26">
        <f>SUM(E2:E37)</f>
        <v>4378347</v>
      </c>
    </row>
    <row r="2" spans="1:18" x14ac:dyDescent="0.35">
      <c r="A2" s="19">
        <v>1</v>
      </c>
      <c r="B2" s="19">
        <v>1434</v>
      </c>
      <c r="C2" s="19">
        <f>B2</f>
        <v>1434</v>
      </c>
      <c r="D2" s="19">
        <f>B2-C2</f>
        <v>0</v>
      </c>
      <c r="E2" s="19">
        <f>D2*D2</f>
        <v>0</v>
      </c>
      <c r="F2" s="19"/>
      <c r="N2" s="25" t="s">
        <v>143</v>
      </c>
      <c r="O2" s="26">
        <v>-0.46689889683248526</v>
      </c>
    </row>
    <row r="3" spans="1:18" x14ac:dyDescent="0.35">
      <c r="A3" s="19">
        <v>2</v>
      </c>
      <c r="B3" s="19">
        <v>1287</v>
      </c>
      <c r="C3" s="19">
        <f>MAX(ROUND($O$1*B2-$O$2*D2,0),0)</f>
        <v>1248</v>
      </c>
      <c r="D3" s="19">
        <f t="shared" ref="D3:D37" si="0">B3-C3</f>
        <v>39</v>
      </c>
      <c r="E3" s="19">
        <f t="shared" ref="E3:E37" si="1">D3*D3</f>
        <v>1521</v>
      </c>
      <c r="F3" s="19"/>
    </row>
    <row r="4" spans="1:18" x14ac:dyDescent="0.35">
      <c r="A4" s="19">
        <v>3</v>
      </c>
      <c r="B4" s="19">
        <v>1436</v>
      </c>
      <c r="C4" s="19">
        <f>MAX(ROUND($O$1*B3-$O$2*D3,0),0)</f>
        <v>1139</v>
      </c>
      <c r="D4" s="19">
        <f t="shared" si="0"/>
        <v>297</v>
      </c>
      <c r="E4" s="19">
        <f t="shared" si="1"/>
        <v>88209</v>
      </c>
      <c r="F4" s="19"/>
    </row>
    <row r="5" spans="1:18" x14ac:dyDescent="0.35">
      <c r="A5" s="19">
        <v>4</v>
      </c>
      <c r="B5" s="19">
        <v>1373</v>
      </c>
      <c r="C5" s="19">
        <f t="shared" ref="C5:C25" si="2">MAX(ROUND($O$1*B4-$O$2*D4,0),0)</f>
        <v>1389</v>
      </c>
      <c r="D5" s="19">
        <f t="shared" si="0"/>
        <v>-16</v>
      </c>
      <c r="E5" s="19">
        <f t="shared" si="1"/>
        <v>256</v>
      </c>
      <c r="F5" s="19"/>
    </row>
    <row r="6" spans="1:18" x14ac:dyDescent="0.35">
      <c r="A6" s="19">
        <v>5</v>
      </c>
      <c r="B6" s="19">
        <v>1830</v>
      </c>
      <c r="C6" s="19">
        <f t="shared" si="2"/>
        <v>1188</v>
      </c>
      <c r="D6" s="19">
        <f t="shared" si="0"/>
        <v>642</v>
      </c>
      <c r="E6" s="19">
        <f t="shared" si="1"/>
        <v>412164</v>
      </c>
      <c r="F6" s="19"/>
    </row>
    <row r="7" spans="1:18" x14ac:dyDescent="0.35">
      <c r="A7" s="19">
        <v>6</v>
      </c>
      <c r="B7" s="19">
        <v>2301</v>
      </c>
      <c r="C7" s="19">
        <f t="shared" si="2"/>
        <v>1893</v>
      </c>
      <c r="D7" s="19">
        <f t="shared" si="0"/>
        <v>408</v>
      </c>
      <c r="E7" s="19">
        <f t="shared" si="1"/>
        <v>166464</v>
      </c>
      <c r="F7" s="19"/>
    </row>
    <row r="8" spans="1:18" x14ac:dyDescent="0.35">
      <c r="A8" s="19">
        <v>7</v>
      </c>
      <c r="B8" s="19">
        <v>2152</v>
      </c>
      <c r="C8" s="19">
        <f t="shared" si="2"/>
        <v>2193</v>
      </c>
      <c r="D8" s="19">
        <f t="shared" si="0"/>
        <v>-41</v>
      </c>
      <c r="E8" s="19">
        <f t="shared" si="1"/>
        <v>1681</v>
      </c>
      <c r="F8" s="19"/>
    </row>
    <row r="9" spans="1:18" x14ac:dyDescent="0.35">
      <c r="A9" s="19">
        <v>8</v>
      </c>
      <c r="B9" s="19">
        <v>1316</v>
      </c>
      <c r="C9" s="19">
        <f t="shared" si="2"/>
        <v>1854</v>
      </c>
      <c r="D9" s="19">
        <f t="shared" si="0"/>
        <v>-538</v>
      </c>
      <c r="E9" s="19">
        <f t="shared" si="1"/>
        <v>289444</v>
      </c>
      <c r="F9" s="19"/>
    </row>
    <row r="10" spans="1:18" x14ac:dyDescent="0.35">
      <c r="A10" s="19">
        <v>9</v>
      </c>
      <c r="B10" s="19">
        <v>561</v>
      </c>
      <c r="C10" s="19">
        <f t="shared" si="2"/>
        <v>894</v>
      </c>
      <c r="D10" s="19">
        <f t="shared" si="0"/>
        <v>-333</v>
      </c>
      <c r="E10" s="19">
        <f t="shared" si="1"/>
        <v>110889</v>
      </c>
      <c r="F10" s="19"/>
    </row>
    <row r="11" spans="1:18" x14ac:dyDescent="0.35">
      <c r="A11" s="19">
        <v>10</v>
      </c>
      <c r="B11" s="19">
        <v>539</v>
      </c>
      <c r="C11" s="19">
        <f t="shared" si="2"/>
        <v>333</v>
      </c>
      <c r="D11" s="19">
        <f t="shared" si="0"/>
        <v>206</v>
      </c>
      <c r="E11" s="19">
        <f t="shared" si="1"/>
        <v>42436</v>
      </c>
      <c r="F11" s="19"/>
    </row>
    <row r="12" spans="1:18" x14ac:dyDescent="0.35">
      <c r="A12" s="19">
        <v>11</v>
      </c>
      <c r="B12" s="19">
        <v>1184</v>
      </c>
      <c r="C12" s="19">
        <f t="shared" si="2"/>
        <v>565</v>
      </c>
      <c r="D12" s="19">
        <f t="shared" si="0"/>
        <v>619</v>
      </c>
      <c r="E12" s="19">
        <f t="shared" si="1"/>
        <v>383161</v>
      </c>
      <c r="F12" s="19"/>
    </row>
    <row r="13" spans="1:18" x14ac:dyDescent="0.35">
      <c r="A13" s="19">
        <v>12</v>
      </c>
      <c r="B13" s="19">
        <v>2074</v>
      </c>
      <c r="C13" s="19">
        <f t="shared" si="2"/>
        <v>1320</v>
      </c>
      <c r="D13" s="19">
        <f t="shared" si="0"/>
        <v>754</v>
      </c>
      <c r="E13" s="19">
        <f t="shared" si="1"/>
        <v>568516</v>
      </c>
      <c r="F13" s="19"/>
    </row>
    <row r="14" spans="1:18" x14ac:dyDescent="0.35">
      <c r="A14" s="19">
        <v>13</v>
      </c>
      <c r="B14" s="19">
        <v>980</v>
      </c>
      <c r="C14" s="19">
        <f t="shared" si="2"/>
        <v>2157</v>
      </c>
      <c r="D14" s="19">
        <f t="shared" si="0"/>
        <v>-1177</v>
      </c>
      <c r="E14" s="19">
        <f t="shared" si="1"/>
        <v>1385329</v>
      </c>
      <c r="F14" s="19"/>
    </row>
    <row r="15" spans="1:18" x14ac:dyDescent="0.35">
      <c r="A15" s="19">
        <v>14</v>
      </c>
      <c r="B15" s="19">
        <v>772</v>
      </c>
      <c r="C15" s="19">
        <f t="shared" si="2"/>
        <v>304</v>
      </c>
      <c r="D15" s="19">
        <f t="shared" si="0"/>
        <v>468</v>
      </c>
      <c r="E15" s="19">
        <f t="shared" si="1"/>
        <v>219024</v>
      </c>
      <c r="F15" s="19"/>
    </row>
    <row r="16" spans="1:18" x14ac:dyDescent="0.35">
      <c r="A16" s="19">
        <v>15</v>
      </c>
      <c r="B16" s="19">
        <v>865</v>
      </c>
      <c r="C16" s="19">
        <f t="shared" si="2"/>
        <v>891</v>
      </c>
      <c r="D16" s="19">
        <f t="shared" si="0"/>
        <v>-26</v>
      </c>
      <c r="E16" s="19">
        <f t="shared" si="1"/>
        <v>676</v>
      </c>
      <c r="F16" s="19"/>
    </row>
    <row r="17" spans="1:6" x14ac:dyDescent="0.35">
      <c r="A17" s="19">
        <v>16</v>
      </c>
      <c r="B17" s="19">
        <v>824</v>
      </c>
      <c r="C17" s="19">
        <f t="shared" si="2"/>
        <v>741</v>
      </c>
      <c r="D17" s="19">
        <f t="shared" si="0"/>
        <v>83</v>
      </c>
      <c r="E17" s="19">
        <f t="shared" si="1"/>
        <v>6889</v>
      </c>
      <c r="F17" s="19"/>
    </row>
    <row r="18" spans="1:6" x14ac:dyDescent="0.35">
      <c r="A18" s="19">
        <v>17</v>
      </c>
      <c r="B18" s="19">
        <v>1104</v>
      </c>
      <c r="C18" s="19">
        <f t="shared" si="2"/>
        <v>756</v>
      </c>
      <c r="D18" s="19">
        <f t="shared" si="0"/>
        <v>348</v>
      </c>
      <c r="E18" s="19">
        <f t="shared" si="1"/>
        <v>121104</v>
      </c>
      <c r="F18" s="19"/>
    </row>
    <row r="19" spans="1:6" x14ac:dyDescent="0.35">
      <c r="A19" s="19">
        <v>18</v>
      </c>
      <c r="B19" s="19">
        <v>1410</v>
      </c>
      <c r="C19" s="19">
        <f t="shared" si="2"/>
        <v>1123</v>
      </c>
      <c r="D19" s="19">
        <f t="shared" si="0"/>
        <v>287</v>
      </c>
      <c r="E19" s="19">
        <f t="shared" si="1"/>
        <v>82369</v>
      </c>
      <c r="F19" s="19"/>
    </row>
    <row r="20" spans="1:6" x14ac:dyDescent="0.35">
      <c r="A20" s="19">
        <v>19</v>
      </c>
      <c r="B20" s="19">
        <v>1300</v>
      </c>
      <c r="C20" s="19">
        <f t="shared" si="2"/>
        <v>1361</v>
      </c>
      <c r="D20" s="19">
        <f t="shared" si="0"/>
        <v>-61</v>
      </c>
      <c r="E20" s="19">
        <f t="shared" si="1"/>
        <v>3721</v>
      </c>
      <c r="F20" s="19"/>
    </row>
    <row r="21" spans="1:6" x14ac:dyDescent="0.35">
      <c r="A21" s="19">
        <v>20</v>
      </c>
      <c r="B21" s="19">
        <v>783</v>
      </c>
      <c r="C21" s="19">
        <f t="shared" si="2"/>
        <v>1103</v>
      </c>
      <c r="D21" s="19">
        <f t="shared" si="0"/>
        <v>-320</v>
      </c>
      <c r="E21" s="19">
        <f t="shared" si="1"/>
        <v>102400</v>
      </c>
      <c r="F21" s="19"/>
    </row>
    <row r="22" spans="1:6" x14ac:dyDescent="0.35">
      <c r="A22" s="19">
        <v>21</v>
      </c>
      <c r="B22" s="19">
        <v>337</v>
      </c>
      <c r="C22" s="19">
        <f t="shared" si="2"/>
        <v>532</v>
      </c>
      <c r="D22" s="19">
        <f t="shared" si="0"/>
        <v>-195</v>
      </c>
      <c r="E22" s="19">
        <f t="shared" si="1"/>
        <v>38025</v>
      </c>
      <c r="F22" s="19"/>
    </row>
    <row r="23" spans="1:6" x14ac:dyDescent="0.35">
      <c r="A23" s="19">
        <v>22</v>
      </c>
      <c r="B23" s="19">
        <v>308</v>
      </c>
      <c r="C23" s="19">
        <f t="shared" si="2"/>
        <v>202</v>
      </c>
      <c r="D23" s="19">
        <f t="shared" si="0"/>
        <v>106</v>
      </c>
      <c r="E23" s="19">
        <f t="shared" si="1"/>
        <v>11236</v>
      </c>
      <c r="F23" s="19"/>
    </row>
    <row r="24" spans="1:6" x14ac:dyDescent="0.35">
      <c r="A24" s="19">
        <v>23</v>
      </c>
      <c r="B24" s="19">
        <v>695</v>
      </c>
      <c r="C24" s="19">
        <f t="shared" si="2"/>
        <v>318</v>
      </c>
      <c r="D24" s="19">
        <f t="shared" si="0"/>
        <v>377</v>
      </c>
      <c r="E24" s="19">
        <f t="shared" si="1"/>
        <v>142129</v>
      </c>
      <c r="F24" s="19"/>
    </row>
    <row r="25" spans="1:6" x14ac:dyDescent="0.35">
      <c r="A25" s="19">
        <v>24</v>
      </c>
      <c r="B25" s="19">
        <v>1229</v>
      </c>
      <c r="C25" s="19">
        <f t="shared" si="2"/>
        <v>781</v>
      </c>
      <c r="D25" s="19">
        <f t="shared" si="0"/>
        <v>448</v>
      </c>
      <c r="E25" s="19">
        <f t="shared" si="1"/>
        <v>200704</v>
      </c>
      <c r="F25" s="19"/>
    </row>
    <row r="26" spans="1:6" x14ac:dyDescent="0.35">
      <c r="A26" s="18">
        <v>25</v>
      </c>
      <c r="B26" s="19">
        <f>MAX(ROUND($O$1*B25-$O$2*D25,0),0)</f>
        <v>1279</v>
      </c>
      <c r="C26" s="19">
        <f>B26</f>
        <v>1279</v>
      </c>
      <c r="D26" s="19">
        <f t="shared" si="0"/>
        <v>0</v>
      </c>
      <c r="E26" s="19">
        <f t="shared" si="1"/>
        <v>0</v>
      </c>
      <c r="F26" s="19"/>
    </row>
    <row r="27" spans="1:6" x14ac:dyDescent="0.35">
      <c r="A27" s="18">
        <v>26</v>
      </c>
      <c r="B27" s="19">
        <f t="shared" ref="B27:B37" si="3">MAX(ROUND($O$1*B26-$O$2*D26,0),0)</f>
        <v>1113</v>
      </c>
      <c r="C27" s="19">
        <f t="shared" ref="C27:C37" si="4">B27</f>
        <v>1113</v>
      </c>
      <c r="D27" s="19">
        <f t="shared" si="0"/>
        <v>0</v>
      </c>
      <c r="E27" s="19">
        <f t="shared" si="1"/>
        <v>0</v>
      </c>
      <c r="F27" s="19"/>
    </row>
    <row r="28" spans="1:6" x14ac:dyDescent="0.35">
      <c r="A28" s="18">
        <v>27</v>
      </c>
      <c r="B28" s="19">
        <f t="shared" si="3"/>
        <v>969</v>
      </c>
      <c r="C28" s="19">
        <f t="shared" si="4"/>
        <v>969</v>
      </c>
      <c r="D28" s="19">
        <f t="shared" si="0"/>
        <v>0</v>
      </c>
      <c r="E28" s="19">
        <f t="shared" si="1"/>
        <v>0</v>
      </c>
      <c r="F28" s="19"/>
    </row>
    <row r="29" spans="1:6" x14ac:dyDescent="0.35">
      <c r="A29" s="18">
        <v>28</v>
      </c>
      <c r="B29" s="19">
        <f t="shared" si="3"/>
        <v>843</v>
      </c>
      <c r="C29" s="19">
        <f t="shared" si="4"/>
        <v>843</v>
      </c>
      <c r="D29" s="19">
        <f t="shared" si="0"/>
        <v>0</v>
      </c>
      <c r="E29" s="19">
        <f t="shared" si="1"/>
        <v>0</v>
      </c>
      <c r="F29" s="19"/>
    </row>
    <row r="30" spans="1:6" x14ac:dyDescent="0.35">
      <c r="A30" s="18">
        <v>29</v>
      </c>
      <c r="B30" s="19">
        <f t="shared" si="3"/>
        <v>734</v>
      </c>
      <c r="C30" s="19">
        <f t="shared" si="4"/>
        <v>734</v>
      </c>
      <c r="D30" s="19">
        <f t="shared" si="0"/>
        <v>0</v>
      </c>
      <c r="E30" s="19">
        <f t="shared" si="1"/>
        <v>0</v>
      </c>
      <c r="F30" s="19"/>
    </row>
    <row r="31" spans="1:6" x14ac:dyDescent="0.35">
      <c r="A31" s="18">
        <v>30</v>
      </c>
      <c r="B31" s="19">
        <f t="shared" si="3"/>
        <v>639</v>
      </c>
      <c r="C31" s="19">
        <f t="shared" si="4"/>
        <v>639</v>
      </c>
      <c r="D31" s="19">
        <f t="shared" si="0"/>
        <v>0</v>
      </c>
      <c r="E31" s="19">
        <f t="shared" si="1"/>
        <v>0</v>
      </c>
      <c r="F31" s="19"/>
    </row>
    <row r="32" spans="1:6" x14ac:dyDescent="0.35">
      <c r="A32" s="18">
        <v>31</v>
      </c>
      <c r="B32" s="19">
        <f t="shared" si="3"/>
        <v>556</v>
      </c>
      <c r="C32" s="19">
        <f t="shared" si="4"/>
        <v>556</v>
      </c>
      <c r="D32" s="19">
        <f t="shared" si="0"/>
        <v>0</v>
      </c>
      <c r="E32" s="19">
        <f t="shared" si="1"/>
        <v>0</v>
      </c>
      <c r="F32" s="19"/>
    </row>
    <row r="33" spans="1:6" x14ac:dyDescent="0.35">
      <c r="A33" s="18">
        <v>32</v>
      </c>
      <c r="B33" s="19">
        <f t="shared" si="3"/>
        <v>484</v>
      </c>
      <c r="C33" s="19">
        <f t="shared" si="4"/>
        <v>484</v>
      </c>
      <c r="D33" s="19">
        <f t="shared" si="0"/>
        <v>0</v>
      </c>
      <c r="E33" s="19">
        <f t="shared" si="1"/>
        <v>0</v>
      </c>
      <c r="F33" s="19"/>
    </row>
    <row r="34" spans="1:6" x14ac:dyDescent="0.35">
      <c r="A34" s="18">
        <v>33</v>
      </c>
      <c r="B34" s="19">
        <f t="shared" si="3"/>
        <v>421</v>
      </c>
      <c r="C34" s="19">
        <f t="shared" si="4"/>
        <v>421</v>
      </c>
      <c r="D34" s="19">
        <f t="shared" si="0"/>
        <v>0</v>
      </c>
      <c r="E34" s="19">
        <f t="shared" si="1"/>
        <v>0</v>
      </c>
      <c r="F34" s="19"/>
    </row>
    <row r="35" spans="1:6" x14ac:dyDescent="0.35">
      <c r="A35" s="18">
        <v>34</v>
      </c>
      <c r="B35" s="19">
        <f t="shared" si="3"/>
        <v>366</v>
      </c>
      <c r="C35" s="19">
        <f t="shared" si="4"/>
        <v>366</v>
      </c>
      <c r="D35" s="19">
        <f t="shared" si="0"/>
        <v>0</v>
      </c>
      <c r="E35" s="19">
        <f t="shared" si="1"/>
        <v>0</v>
      </c>
      <c r="F35" s="19"/>
    </row>
    <row r="36" spans="1:6" x14ac:dyDescent="0.35">
      <c r="A36" s="18">
        <v>35</v>
      </c>
      <c r="B36" s="19">
        <f t="shared" si="3"/>
        <v>319</v>
      </c>
      <c r="C36" s="19">
        <f t="shared" si="4"/>
        <v>319</v>
      </c>
      <c r="D36" s="19">
        <f t="shared" si="0"/>
        <v>0</v>
      </c>
      <c r="E36" s="19">
        <f t="shared" si="1"/>
        <v>0</v>
      </c>
      <c r="F36" s="19"/>
    </row>
    <row r="37" spans="1:6" x14ac:dyDescent="0.35">
      <c r="A37" s="18">
        <v>36</v>
      </c>
      <c r="B37" s="19">
        <f t="shared" si="3"/>
        <v>278</v>
      </c>
      <c r="C37" s="19">
        <f t="shared" si="4"/>
        <v>278</v>
      </c>
      <c r="D37" s="19">
        <f t="shared" si="0"/>
        <v>0</v>
      </c>
      <c r="E37" s="19">
        <f t="shared" si="1"/>
        <v>0</v>
      </c>
      <c r="F37" s="1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A17E-C63F-4BBD-BB05-25B689012A05}">
  <dimension ref="A1:AB46"/>
  <sheetViews>
    <sheetView zoomScale="68" workbookViewId="0">
      <selection activeCell="T21" sqref="T21:V46"/>
    </sheetView>
  </sheetViews>
  <sheetFormatPr defaultRowHeight="14.5" x14ac:dyDescent="0.35"/>
  <cols>
    <col min="22" max="22" width="9.81640625" bestFit="1" customWidth="1"/>
    <col min="23" max="23" width="10.453125" bestFit="1" customWidth="1"/>
    <col min="24" max="24" width="9.81640625" customWidth="1"/>
    <col min="25" max="25" width="20" bestFit="1" customWidth="1"/>
    <col min="26" max="26" width="11.7265625" bestFit="1" customWidth="1"/>
    <col min="27" max="27" width="11.54296875" bestFit="1" customWidth="1"/>
    <col min="28" max="28" width="11.36328125" bestFit="1" customWidth="1"/>
  </cols>
  <sheetData>
    <row r="1" spans="1:18" x14ac:dyDescent="0.35">
      <c r="A1" s="18" t="s">
        <v>61</v>
      </c>
      <c r="B1" s="18" t="s">
        <v>136</v>
      </c>
      <c r="C1" s="18" t="s">
        <v>124</v>
      </c>
      <c r="D1" s="18" t="s">
        <v>140</v>
      </c>
      <c r="E1" s="18" t="s">
        <v>141</v>
      </c>
      <c r="N1" s="26" t="s">
        <v>142</v>
      </c>
      <c r="O1" s="26">
        <v>-0.25518091008306215</v>
      </c>
      <c r="Q1" s="26" t="s">
        <v>144</v>
      </c>
      <c r="R1" s="26">
        <f>SUM(E2:E37)</f>
        <v>4564626</v>
      </c>
    </row>
    <row r="2" spans="1:18" x14ac:dyDescent="0.35">
      <c r="A2" s="13">
        <v>1</v>
      </c>
      <c r="B2" s="13">
        <v>1434</v>
      </c>
      <c r="C2" s="13">
        <f>B2</f>
        <v>1434</v>
      </c>
      <c r="D2" s="13">
        <f>B2-C2</f>
        <v>0</v>
      </c>
      <c r="E2" s="13">
        <f>D2*D2</f>
        <v>0</v>
      </c>
      <c r="N2" s="26" t="s">
        <v>143</v>
      </c>
      <c r="O2" s="26">
        <v>-0.63448029096893577</v>
      </c>
    </row>
    <row r="3" spans="1:18" x14ac:dyDescent="0.35">
      <c r="A3" s="13">
        <v>2</v>
      </c>
      <c r="B3" s="13">
        <v>1287</v>
      </c>
      <c r="C3" s="13">
        <f>B3</f>
        <v>1287</v>
      </c>
      <c r="D3" s="13">
        <f t="shared" ref="D3:D37" si="0">B3-C3</f>
        <v>0</v>
      </c>
      <c r="E3" s="13">
        <f t="shared" ref="E3:E37" si="1">D3*D3</f>
        <v>0</v>
      </c>
    </row>
    <row r="4" spans="1:18" x14ac:dyDescent="0.35">
      <c r="A4" s="13">
        <v>3</v>
      </c>
      <c r="B4" s="13">
        <v>1436</v>
      </c>
      <c r="C4" s="13">
        <f>MAX(ROUND(-$O$1*B2+($O$1+1)*B3-$O$2*D3,0),0)</f>
        <v>1325</v>
      </c>
      <c r="D4" s="13">
        <f t="shared" si="0"/>
        <v>111</v>
      </c>
      <c r="E4" s="13">
        <f t="shared" si="1"/>
        <v>12321</v>
      </c>
    </row>
    <row r="5" spans="1:18" x14ac:dyDescent="0.35">
      <c r="A5" s="13">
        <v>4</v>
      </c>
      <c r="B5" s="13">
        <v>1373</v>
      </c>
      <c r="C5" s="13">
        <f t="shared" ref="C5:C25" si="2">MAX(ROUND(-$O$1*B3+($O$1+1)*B4-$O$2*D4,0),0)</f>
        <v>1468</v>
      </c>
      <c r="D5" s="13">
        <f t="shared" si="0"/>
        <v>-95</v>
      </c>
      <c r="E5" s="13">
        <f t="shared" si="1"/>
        <v>9025</v>
      </c>
    </row>
    <row r="6" spans="1:18" x14ac:dyDescent="0.35">
      <c r="A6" s="13">
        <v>5</v>
      </c>
      <c r="B6" s="13">
        <v>1830</v>
      </c>
      <c r="C6" s="13">
        <f t="shared" si="2"/>
        <v>1329</v>
      </c>
      <c r="D6" s="13">
        <f t="shared" si="0"/>
        <v>501</v>
      </c>
      <c r="E6" s="13">
        <f t="shared" si="1"/>
        <v>251001</v>
      </c>
    </row>
    <row r="7" spans="1:18" x14ac:dyDescent="0.35">
      <c r="A7" s="13">
        <v>6</v>
      </c>
      <c r="B7" s="13">
        <v>2301</v>
      </c>
      <c r="C7" s="13">
        <f t="shared" si="2"/>
        <v>2031</v>
      </c>
      <c r="D7" s="13">
        <f t="shared" si="0"/>
        <v>270</v>
      </c>
      <c r="E7" s="13">
        <f t="shared" si="1"/>
        <v>72900</v>
      </c>
    </row>
    <row r="8" spans="1:18" x14ac:dyDescent="0.35">
      <c r="A8" s="13">
        <v>7</v>
      </c>
      <c r="B8" s="13">
        <v>2152</v>
      </c>
      <c r="C8" s="13">
        <f t="shared" si="2"/>
        <v>2352</v>
      </c>
      <c r="D8" s="13">
        <f t="shared" si="0"/>
        <v>-200</v>
      </c>
      <c r="E8" s="13">
        <f t="shared" si="1"/>
        <v>40000</v>
      </c>
    </row>
    <row r="9" spans="1:18" x14ac:dyDescent="0.35">
      <c r="A9" s="13">
        <v>8</v>
      </c>
      <c r="B9" s="13">
        <v>1316</v>
      </c>
      <c r="C9" s="13">
        <f t="shared" si="2"/>
        <v>2063</v>
      </c>
      <c r="D9" s="13">
        <f t="shared" si="0"/>
        <v>-747</v>
      </c>
      <c r="E9" s="13">
        <f t="shared" si="1"/>
        <v>558009</v>
      </c>
    </row>
    <row r="10" spans="1:18" x14ac:dyDescent="0.35">
      <c r="A10" s="13">
        <v>9</v>
      </c>
      <c r="B10" s="13">
        <v>561</v>
      </c>
      <c r="C10" s="13">
        <f t="shared" si="2"/>
        <v>1055</v>
      </c>
      <c r="D10" s="13">
        <f t="shared" si="0"/>
        <v>-494</v>
      </c>
      <c r="E10" s="13">
        <f t="shared" si="1"/>
        <v>244036</v>
      </c>
    </row>
    <row r="11" spans="1:18" x14ac:dyDescent="0.35">
      <c r="A11" s="13">
        <v>10</v>
      </c>
      <c r="B11" s="13">
        <v>539</v>
      </c>
      <c r="C11" s="13">
        <f t="shared" si="2"/>
        <v>440</v>
      </c>
      <c r="D11" s="13">
        <f t="shared" si="0"/>
        <v>99</v>
      </c>
      <c r="E11" s="13">
        <f t="shared" si="1"/>
        <v>9801</v>
      </c>
    </row>
    <row r="12" spans="1:18" x14ac:dyDescent="0.35">
      <c r="A12" s="13">
        <v>11</v>
      </c>
      <c r="B12" s="13">
        <v>1184</v>
      </c>
      <c r="C12" s="13">
        <f t="shared" si="2"/>
        <v>607</v>
      </c>
      <c r="D12" s="13">
        <f t="shared" si="0"/>
        <v>577</v>
      </c>
      <c r="E12" s="13">
        <f t="shared" si="1"/>
        <v>332929</v>
      </c>
    </row>
    <row r="13" spans="1:18" x14ac:dyDescent="0.35">
      <c r="A13" s="13">
        <v>12</v>
      </c>
      <c r="B13" s="13">
        <v>2074</v>
      </c>
      <c r="C13" s="13">
        <f t="shared" si="2"/>
        <v>1386</v>
      </c>
      <c r="D13" s="13">
        <f t="shared" si="0"/>
        <v>688</v>
      </c>
      <c r="E13" s="13">
        <f t="shared" si="1"/>
        <v>473344</v>
      </c>
    </row>
    <row r="14" spans="1:18" x14ac:dyDescent="0.35">
      <c r="A14" s="13">
        <v>13</v>
      </c>
      <c r="B14" s="13">
        <v>980</v>
      </c>
      <c r="C14" s="13">
        <f t="shared" si="2"/>
        <v>2283</v>
      </c>
      <c r="D14" s="13">
        <f t="shared" si="0"/>
        <v>-1303</v>
      </c>
      <c r="E14" s="13">
        <f t="shared" si="1"/>
        <v>1697809</v>
      </c>
    </row>
    <row r="15" spans="1:18" x14ac:dyDescent="0.35">
      <c r="A15" s="13">
        <v>14</v>
      </c>
      <c r="B15" s="13">
        <v>772</v>
      </c>
      <c r="C15" s="13">
        <f t="shared" si="2"/>
        <v>432</v>
      </c>
      <c r="D15" s="13">
        <f t="shared" si="0"/>
        <v>340</v>
      </c>
      <c r="E15" s="13">
        <f t="shared" si="1"/>
        <v>115600</v>
      </c>
    </row>
    <row r="16" spans="1:18" x14ac:dyDescent="0.35">
      <c r="A16" s="13">
        <v>15</v>
      </c>
      <c r="B16" s="13">
        <v>865</v>
      </c>
      <c r="C16" s="13">
        <f t="shared" si="2"/>
        <v>1041</v>
      </c>
      <c r="D16" s="13">
        <f t="shared" si="0"/>
        <v>-176</v>
      </c>
      <c r="E16" s="13">
        <f t="shared" si="1"/>
        <v>30976</v>
      </c>
    </row>
    <row r="17" spans="1:28" x14ac:dyDescent="0.35">
      <c r="A17" s="13">
        <v>16</v>
      </c>
      <c r="B17" s="13">
        <v>824</v>
      </c>
      <c r="C17" s="13">
        <f t="shared" si="2"/>
        <v>730</v>
      </c>
      <c r="D17" s="13">
        <f t="shared" si="0"/>
        <v>94</v>
      </c>
      <c r="E17" s="13">
        <f t="shared" si="1"/>
        <v>8836</v>
      </c>
    </row>
    <row r="18" spans="1:28" x14ac:dyDescent="0.35">
      <c r="A18" s="13">
        <v>17</v>
      </c>
      <c r="B18" s="13">
        <v>1104</v>
      </c>
      <c r="C18" s="13">
        <f t="shared" si="2"/>
        <v>894</v>
      </c>
      <c r="D18" s="13">
        <f t="shared" si="0"/>
        <v>210</v>
      </c>
      <c r="E18" s="13">
        <f t="shared" si="1"/>
        <v>44100</v>
      </c>
    </row>
    <row r="19" spans="1:28" x14ac:dyDescent="0.35">
      <c r="A19" s="13">
        <v>18</v>
      </c>
      <c r="B19" s="13">
        <v>1410</v>
      </c>
      <c r="C19" s="13">
        <f t="shared" si="2"/>
        <v>1166</v>
      </c>
      <c r="D19" s="13">
        <f t="shared" si="0"/>
        <v>244</v>
      </c>
      <c r="E19" s="13">
        <f t="shared" si="1"/>
        <v>59536</v>
      </c>
    </row>
    <row r="20" spans="1:28" ht="21" x14ac:dyDescent="0.5">
      <c r="A20" s="13">
        <v>19</v>
      </c>
      <c r="B20" s="13">
        <v>1300</v>
      </c>
      <c r="C20" s="13">
        <f t="shared" si="2"/>
        <v>1487</v>
      </c>
      <c r="D20" s="13">
        <f t="shared" si="0"/>
        <v>-187</v>
      </c>
      <c r="E20" s="13">
        <f t="shared" si="1"/>
        <v>34969</v>
      </c>
      <c r="T20" s="88" t="s">
        <v>179</v>
      </c>
      <c r="U20" s="16"/>
      <c r="V20" s="16"/>
    </row>
    <row r="21" spans="1:28" ht="21" x14ac:dyDescent="0.5">
      <c r="A21" s="13">
        <v>20</v>
      </c>
      <c r="B21" s="13">
        <v>783</v>
      </c>
      <c r="C21" s="13">
        <f t="shared" si="2"/>
        <v>1209</v>
      </c>
      <c r="D21" s="13">
        <f t="shared" si="0"/>
        <v>-426</v>
      </c>
      <c r="E21" s="13">
        <f t="shared" si="1"/>
        <v>181476</v>
      </c>
      <c r="G21" s="88" t="s">
        <v>179</v>
      </c>
      <c r="H21" s="16"/>
      <c r="I21" s="16"/>
      <c r="T21" s="27" t="s">
        <v>211</v>
      </c>
      <c r="U21" s="27" t="s">
        <v>212</v>
      </c>
      <c r="V21" s="27" t="s">
        <v>213</v>
      </c>
      <c r="W21" s="19" t="s">
        <v>214</v>
      </c>
      <c r="X21" s="19" t="s">
        <v>215</v>
      </c>
      <c r="Y21" s="19" t="s">
        <v>216</v>
      </c>
      <c r="Z21" s="19" t="s">
        <v>217</v>
      </c>
      <c r="AA21" s="19" t="s">
        <v>218</v>
      </c>
      <c r="AB21" s="19" t="s">
        <v>219</v>
      </c>
    </row>
    <row r="22" spans="1:28" x14ac:dyDescent="0.35">
      <c r="A22" s="13">
        <v>21</v>
      </c>
      <c r="B22" s="13">
        <v>337</v>
      </c>
      <c r="C22" s="13">
        <f t="shared" si="2"/>
        <v>645</v>
      </c>
      <c r="D22" s="13">
        <f t="shared" si="0"/>
        <v>-308</v>
      </c>
      <c r="E22" s="13">
        <f t="shared" si="1"/>
        <v>94864</v>
      </c>
      <c r="T22" s="19">
        <v>12</v>
      </c>
      <c r="U22" s="19">
        <v>2074</v>
      </c>
      <c r="V22" s="19" t="s">
        <v>220</v>
      </c>
      <c r="W22" s="19" t="s">
        <v>220</v>
      </c>
      <c r="X22" s="19" t="s">
        <v>220</v>
      </c>
      <c r="Y22" s="19" t="s">
        <v>220</v>
      </c>
      <c r="Z22" s="19" t="s">
        <v>220</v>
      </c>
      <c r="AA22" s="19" t="s">
        <v>220</v>
      </c>
      <c r="AB22" s="19" t="s">
        <v>220</v>
      </c>
    </row>
    <row r="23" spans="1:28" x14ac:dyDescent="0.35">
      <c r="A23" s="13">
        <v>22</v>
      </c>
      <c r="B23" s="13">
        <v>308</v>
      </c>
      <c r="C23" s="13">
        <f t="shared" si="2"/>
        <v>255</v>
      </c>
      <c r="D23" s="13">
        <f t="shared" si="0"/>
        <v>53</v>
      </c>
      <c r="E23" s="13">
        <f t="shared" si="1"/>
        <v>2809</v>
      </c>
      <c r="T23" s="19">
        <v>13</v>
      </c>
      <c r="U23" s="19">
        <v>980</v>
      </c>
      <c r="V23" s="19" t="s">
        <v>220</v>
      </c>
      <c r="W23" s="19" t="s">
        <v>220</v>
      </c>
      <c r="X23" s="19" t="s">
        <v>220</v>
      </c>
      <c r="Y23" s="19" t="s">
        <v>220</v>
      </c>
      <c r="Z23" s="19" t="s">
        <v>220</v>
      </c>
      <c r="AA23" s="19" t="s">
        <v>220</v>
      </c>
      <c r="AB23" s="19" t="s">
        <v>220</v>
      </c>
    </row>
    <row r="24" spans="1:28" x14ac:dyDescent="0.35">
      <c r="A24" s="13">
        <v>23</v>
      </c>
      <c r="B24" s="13">
        <v>695</v>
      </c>
      <c r="C24" s="13">
        <f t="shared" si="2"/>
        <v>349</v>
      </c>
      <c r="D24" s="13">
        <f t="shared" si="0"/>
        <v>346</v>
      </c>
      <c r="E24" s="13">
        <f t="shared" si="1"/>
        <v>119716</v>
      </c>
      <c r="T24" s="19">
        <v>14</v>
      </c>
      <c r="U24" s="19">
        <v>772</v>
      </c>
      <c r="V24" s="19" t="s">
        <v>220</v>
      </c>
      <c r="W24" s="19" t="s">
        <v>220</v>
      </c>
      <c r="X24" s="19" t="s">
        <v>220</v>
      </c>
      <c r="Y24" s="19" t="s">
        <v>220</v>
      </c>
      <c r="Z24" s="19" t="s">
        <v>220</v>
      </c>
      <c r="AA24" s="19" t="s">
        <v>220</v>
      </c>
      <c r="AB24" s="19" t="s">
        <v>220</v>
      </c>
    </row>
    <row r="25" spans="1:28" x14ac:dyDescent="0.35">
      <c r="A25" s="13">
        <v>24</v>
      </c>
      <c r="B25" s="13">
        <v>1229</v>
      </c>
      <c r="C25" s="13">
        <f t="shared" si="2"/>
        <v>816</v>
      </c>
      <c r="D25" s="13">
        <f t="shared" si="0"/>
        <v>413</v>
      </c>
      <c r="E25" s="13">
        <f t="shared" si="1"/>
        <v>170569</v>
      </c>
      <c r="T25" s="19">
        <v>15</v>
      </c>
      <c r="U25" s="19">
        <v>865</v>
      </c>
      <c r="V25" s="19" t="s">
        <v>220</v>
      </c>
      <c r="W25" s="19" t="s">
        <v>220</v>
      </c>
      <c r="X25" s="19" t="s">
        <v>220</v>
      </c>
      <c r="Y25" s="19" t="s">
        <v>220</v>
      </c>
      <c r="Z25" s="19" t="s">
        <v>220</v>
      </c>
      <c r="AA25" s="19" t="s">
        <v>220</v>
      </c>
      <c r="AB25" s="19" t="s">
        <v>220</v>
      </c>
    </row>
    <row r="26" spans="1:28" x14ac:dyDescent="0.35">
      <c r="A26" s="63">
        <v>25</v>
      </c>
      <c r="B26" s="13">
        <f>C26</f>
        <v>1355</v>
      </c>
      <c r="C26" s="13">
        <f>MAX(ROUND(-$O$1*B24+($O$1+1)*B25-$O$2*D25,0),0)</f>
        <v>1355</v>
      </c>
      <c r="D26" s="13">
        <f t="shared" si="0"/>
        <v>0</v>
      </c>
      <c r="E26" s="13">
        <f t="shared" si="1"/>
        <v>0</v>
      </c>
      <c r="T26" s="19">
        <v>16</v>
      </c>
      <c r="U26" s="19">
        <v>824</v>
      </c>
      <c r="V26" s="19" t="s">
        <v>220</v>
      </c>
      <c r="W26" s="19" t="s">
        <v>220</v>
      </c>
      <c r="X26" s="19" t="s">
        <v>220</v>
      </c>
      <c r="Y26" s="19" t="s">
        <v>220</v>
      </c>
      <c r="Z26" s="19" t="s">
        <v>220</v>
      </c>
      <c r="AA26" s="19" t="s">
        <v>220</v>
      </c>
      <c r="AB26" s="19" t="s">
        <v>220</v>
      </c>
    </row>
    <row r="27" spans="1:28" x14ac:dyDescent="0.35">
      <c r="A27" s="63">
        <v>26</v>
      </c>
      <c r="B27" s="13">
        <f>C27</f>
        <v>1323</v>
      </c>
      <c r="C27" s="13">
        <f>MAX(ROUND(-$O$1*B25+($O$1+1)*B26-$O$2*D26,0),0)</f>
        <v>1323</v>
      </c>
      <c r="D27" s="13">
        <f t="shared" si="0"/>
        <v>0</v>
      </c>
      <c r="E27" s="13">
        <f t="shared" si="1"/>
        <v>0</v>
      </c>
      <c r="T27" s="19">
        <v>17</v>
      </c>
      <c r="U27" s="19">
        <v>1104</v>
      </c>
      <c r="V27" s="19" t="s">
        <v>220</v>
      </c>
      <c r="W27" s="19" t="s">
        <v>220</v>
      </c>
      <c r="X27" s="19" t="s">
        <v>220</v>
      </c>
      <c r="Y27" s="19" t="s">
        <v>220</v>
      </c>
      <c r="Z27" s="19" t="s">
        <v>220</v>
      </c>
      <c r="AA27" s="19" t="s">
        <v>220</v>
      </c>
      <c r="AB27" s="19" t="s">
        <v>220</v>
      </c>
    </row>
    <row r="28" spans="1:28" x14ac:dyDescent="0.35">
      <c r="A28" s="63">
        <v>27</v>
      </c>
      <c r="B28" s="13">
        <f>C28</f>
        <v>1331</v>
      </c>
      <c r="C28" s="13">
        <f t="shared" ref="C28:C37" si="3">MAX(ROUND(-$O$1*B26+($O$1+1)*B27-$O$2*D27,0),0)</f>
        <v>1331</v>
      </c>
      <c r="D28" s="13">
        <f t="shared" si="0"/>
        <v>0</v>
      </c>
      <c r="E28" s="13">
        <f t="shared" si="1"/>
        <v>0</v>
      </c>
      <c r="T28" s="19">
        <v>18</v>
      </c>
      <c r="U28" s="19">
        <v>1410</v>
      </c>
      <c r="V28" s="19" t="s">
        <v>220</v>
      </c>
      <c r="W28" s="19" t="s">
        <v>220</v>
      </c>
      <c r="X28" s="19" t="s">
        <v>220</v>
      </c>
      <c r="Y28" s="19" t="s">
        <v>220</v>
      </c>
      <c r="Z28" s="19" t="s">
        <v>220</v>
      </c>
      <c r="AA28" s="19" t="s">
        <v>220</v>
      </c>
      <c r="AB28" s="19" t="s">
        <v>220</v>
      </c>
    </row>
    <row r="29" spans="1:28" x14ac:dyDescent="0.35">
      <c r="A29" s="63">
        <v>28</v>
      </c>
      <c r="B29" s="13">
        <f t="shared" ref="B29:B37" si="4">C29</f>
        <v>1329</v>
      </c>
      <c r="C29" s="13">
        <f t="shared" si="3"/>
        <v>1329</v>
      </c>
      <c r="D29" s="13">
        <f t="shared" si="0"/>
        <v>0</v>
      </c>
      <c r="E29" s="13">
        <f t="shared" si="1"/>
        <v>0</v>
      </c>
      <c r="T29" s="19">
        <v>19</v>
      </c>
      <c r="U29" s="19">
        <v>1300</v>
      </c>
      <c r="V29" s="19" t="s">
        <v>220</v>
      </c>
      <c r="W29" s="19" t="s">
        <v>220</v>
      </c>
      <c r="X29" s="19" t="s">
        <v>220</v>
      </c>
      <c r="Y29" s="19" t="s">
        <v>220</v>
      </c>
      <c r="Z29" s="19" t="s">
        <v>220</v>
      </c>
      <c r="AA29" s="19" t="s">
        <v>220</v>
      </c>
      <c r="AB29" s="19" t="s">
        <v>220</v>
      </c>
    </row>
    <row r="30" spans="1:28" x14ac:dyDescent="0.35">
      <c r="A30" s="63">
        <v>29</v>
      </c>
      <c r="B30" s="13">
        <f t="shared" si="4"/>
        <v>1330</v>
      </c>
      <c r="C30" s="13">
        <f t="shared" si="3"/>
        <v>1330</v>
      </c>
      <c r="D30" s="13">
        <f t="shared" si="0"/>
        <v>0</v>
      </c>
      <c r="E30" s="13">
        <f t="shared" si="1"/>
        <v>0</v>
      </c>
      <c r="T30" s="19">
        <v>20</v>
      </c>
      <c r="U30" s="19">
        <v>783</v>
      </c>
      <c r="V30" s="19" t="s">
        <v>220</v>
      </c>
      <c r="W30" s="19" t="s">
        <v>220</v>
      </c>
      <c r="X30" s="19" t="s">
        <v>220</v>
      </c>
      <c r="Y30" s="19" t="s">
        <v>220</v>
      </c>
      <c r="Z30" s="19" t="s">
        <v>220</v>
      </c>
      <c r="AA30" s="19" t="s">
        <v>220</v>
      </c>
      <c r="AB30" s="19" t="s">
        <v>220</v>
      </c>
    </row>
    <row r="31" spans="1:28" x14ac:dyDescent="0.35">
      <c r="A31" s="63">
        <v>30</v>
      </c>
      <c r="B31" s="13">
        <f t="shared" si="4"/>
        <v>1330</v>
      </c>
      <c r="C31" s="13">
        <f t="shared" si="3"/>
        <v>1330</v>
      </c>
      <c r="D31" s="13">
        <f t="shared" si="0"/>
        <v>0</v>
      </c>
      <c r="E31" s="13">
        <f t="shared" si="1"/>
        <v>0</v>
      </c>
      <c r="T31" s="19">
        <v>21</v>
      </c>
      <c r="U31" s="19">
        <v>337</v>
      </c>
      <c r="V31" s="19" t="s">
        <v>220</v>
      </c>
      <c r="W31" s="19" t="s">
        <v>220</v>
      </c>
      <c r="X31" s="19" t="s">
        <v>220</v>
      </c>
      <c r="Y31" s="19" t="s">
        <v>220</v>
      </c>
      <c r="Z31" s="19" t="s">
        <v>220</v>
      </c>
      <c r="AA31" s="19" t="s">
        <v>220</v>
      </c>
      <c r="AB31" s="19" t="s">
        <v>220</v>
      </c>
    </row>
    <row r="32" spans="1:28" x14ac:dyDescent="0.35">
      <c r="A32" s="63">
        <v>31</v>
      </c>
      <c r="B32" s="13">
        <f t="shared" si="4"/>
        <v>1330</v>
      </c>
      <c r="C32" s="13">
        <f t="shared" si="3"/>
        <v>1330</v>
      </c>
      <c r="D32" s="13">
        <f t="shared" si="0"/>
        <v>0</v>
      </c>
      <c r="E32" s="13">
        <f t="shared" si="1"/>
        <v>0</v>
      </c>
      <c r="T32" s="19">
        <v>22</v>
      </c>
      <c r="U32" s="19">
        <v>308</v>
      </c>
      <c r="V32" s="19" t="s">
        <v>220</v>
      </c>
      <c r="W32" s="19" t="s">
        <v>220</v>
      </c>
      <c r="X32" s="19" t="s">
        <v>220</v>
      </c>
      <c r="Y32" s="19" t="s">
        <v>220</v>
      </c>
      <c r="Z32" s="19" t="s">
        <v>220</v>
      </c>
      <c r="AA32" s="19" t="s">
        <v>220</v>
      </c>
      <c r="AB32" s="19" t="s">
        <v>220</v>
      </c>
    </row>
    <row r="33" spans="1:28" x14ac:dyDescent="0.35">
      <c r="A33" s="63">
        <v>32</v>
      </c>
      <c r="B33" s="13">
        <f>C33</f>
        <v>1330</v>
      </c>
      <c r="C33" s="13">
        <f t="shared" si="3"/>
        <v>1330</v>
      </c>
      <c r="D33" s="13">
        <f t="shared" si="0"/>
        <v>0</v>
      </c>
      <c r="E33" s="13">
        <f t="shared" si="1"/>
        <v>0</v>
      </c>
      <c r="T33" s="19">
        <v>23</v>
      </c>
      <c r="U33" s="19">
        <v>695</v>
      </c>
      <c r="V33" s="19" t="s">
        <v>220</v>
      </c>
      <c r="W33" s="19" t="s">
        <v>220</v>
      </c>
      <c r="X33" s="19" t="s">
        <v>220</v>
      </c>
      <c r="Y33" s="19" t="s">
        <v>220</v>
      </c>
      <c r="Z33" s="19" t="s">
        <v>220</v>
      </c>
      <c r="AA33" s="19" t="s">
        <v>220</v>
      </c>
      <c r="AB33" s="19" t="s">
        <v>220</v>
      </c>
    </row>
    <row r="34" spans="1:28" x14ac:dyDescent="0.35">
      <c r="A34" s="63">
        <v>33</v>
      </c>
      <c r="B34" s="13">
        <f t="shared" si="4"/>
        <v>1330</v>
      </c>
      <c r="C34" s="13">
        <f t="shared" si="3"/>
        <v>1330</v>
      </c>
      <c r="D34" s="13">
        <f t="shared" si="0"/>
        <v>0</v>
      </c>
      <c r="E34" s="13">
        <f t="shared" si="1"/>
        <v>0</v>
      </c>
      <c r="T34" s="19">
        <v>24</v>
      </c>
      <c r="U34" s="19">
        <v>1229</v>
      </c>
      <c r="V34" s="19" t="s">
        <v>220</v>
      </c>
      <c r="W34" s="19" t="s">
        <v>220</v>
      </c>
      <c r="X34" s="19" t="s">
        <v>220</v>
      </c>
      <c r="Y34" s="19" t="s">
        <v>220</v>
      </c>
      <c r="Z34" s="19" t="s">
        <v>220</v>
      </c>
      <c r="AA34" s="19" t="s">
        <v>220</v>
      </c>
      <c r="AB34" s="19" t="s">
        <v>220</v>
      </c>
    </row>
    <row r="35" spans="1:28" x14ac:dyDescent="0.35">
      <c r="A35" s="63">
        <v>34</v>
      </c>
      <c r="B35" s="13">
        <f t="shared" si="4"/>
        <v>1330</v>
      </c>
      <c r="C35" s="13">
        <f t="shared" si="3"/>
        <v>1330</v>
      </c>
      <c r="D35" s="13">
        <f t="shared" si="0"/>
        <v>0</v>
      </c>
      <c r="E35" s="13">
        <f t="shared" si="1"/>
        <v>0</v>
      </c>
      <c r="T35" s="19">
        <v>25</v>
      </c>
      <c r="U35" s="19">
        <v>1355</v>
      </c>
      <c r="V35" s="19">
        <v>1354.4585</v>
      </c>
      <c r="W35" s="19">
        <v>474.24689999999998</v>
      </c>
      <c r="X35" s="19">
        <v>2234.67</v>
      </c>
      <c r="Y35" s="19">
        <v>0.4995</v>
      </c>
      <c r="Z35" s="19">
        <v>0.61</v>
      </c>
      <c r="AA35" s="19">
        <v>0.79779999999999995</v>
      </c>
      <c r="AB35" s="19">
        <v>0.61</v>
      </c>
    </row>
    <row r="36" spans="1:28" x14ac:dyDescent="0.35">
      <c r="A36" s="63">
        <v>35</v>
      </c>
      <c r="B36" s="13">
        <f t="shared" si="4"/>
        <v>1330</v>
      </c>
      <c r="C36" s="13">
        <f t="shared" si="3"/>
        <v>1330</v>
      </c>
      <c r="D36" s="13">
        <f t="shared" si="0"/>
        <v>0</v>
      </c>
      <c r="E36" s="13">
        <f t="shared" si="1"/>
        <v>0</v>
      </c>
      <c r="T36" s="19">
        <v>26</v>
      </c>
      <c r="U36" s="19">
        <v>1323</v>
      </c>
      <c r="V36" s="19">
        <v>1328.1858999999999</v>
      </c>
      <c r="W36" s="19">
        <v>-161.20349999999999</v>
      </c>
      <c r="X36" s="19">
        <v>2817.5753</v>
      </c>
      <c r="Y36" s="19">
        <v>0.49730000000000002</v>
      </c>
      <c r="Z36" s="19">
        <v>0.4859</v>
      </c>
      <c r="AA36" s="19">
        <v>0.76790000000000003</v>
      </c>
      <c r="AB36" s="19">
        <v>0.55189999999999995</v>
      </c>
    </row>
    <row r="37" spans="1:28" x14ac:dyDescent="0.35">
      <c r="A37" s="63">
        <v>36</v>
      </c>
      <c r="B37" s="13">
        <f t="shared" si="4"/>
        <v>1330</v>
      </c>
      <c r="C37" s="13">
        <f t="shared" si="3"/>
        <v>1330</v>
      </c>
      <c r="D37" s="13">
        <f t="shared" si="0"/>
        <v>0</v>
      </c>
      <c r="E37" s="13">
        <f t="shared" si="1"/>
        <v>0</v>
      </c>
      <c r="T37" s="19">
        <v>27</v>
      </c>
      <c r="U37" s="19">
        <v>1331</v>
      </c>
      <c r="V37" s="19">
        <v>1333.6876999999999</v>
      </c>
      <c r="W37" s="19">
        <v>-538.38649999999996</v>
      </c>
      <c r="X37" s="19">
        <v>3205.7619</v>
      </c>
      <c r="Y37" s="19">
        <v>0.49890000000000001</v>
      </c>
      <c r="Z37" s="19">
        <v>0.50449999999999995</v>
      </c>
      <c r="AA37" s="19">
        <v>0.68820000000000003</v>
      </c>
      <c r="AB37" s="19">
        <v>0.54359999999999997</v>
      </c>
    </row>
    <row r="38" spans="1:28" x14ac:dyDescent="0.35">
      <c r="T38" s="19">
        <v>28</v>
      </c>
      <c r="U38" s="19">
        <v>1329</v>
      </c>
      <c r="V38" s="19">
        <v>1332.5355999999999</v>
      </c>
      <c r="W38" s="19">
        <v>-863.64250000000004</v>
      </c>
      <c r="X38" s="19">
        <v>3528.7136</v>
      </c>
      <c r="Y38" s="19">
        <v>0.49869999999999998</v>
      </c>
      <c r="Z38" s="19">
        <v>0.50049999999999994</v>
      </c>
      <c r="AA38" s="19">
        <v>0.67500000000000004</v>
      </c>
      <c r="AB38" s="19">
        <v>0.53680000000000005</v>
      </c>
    </row>
    <row r="39" spans="1:28" x14ac:dyDescent="0.35">
      <c r="T39" s="19">
        <v>29</v>
      </c>
      <c r="U39" s="19">
        <v>1330</v>
      </c>
      <c r="V39" s="19">
        <v>1332.7768000000001</v>
      </c>
      <c r="W39" s="19">
        <v>-1144.1098</v>
      </c>
      <c r="X39" s="19">
        <v>3809.6635000000001</v>
      </c>
      <c r="Y39" s="19">
        <v>0.49909999999999999</v>
      </c>
      <c r="Z39" s="19">
        <v>0.50119999999999998</v>
      </c>
      <c r="AA39" s="19">
        <v>0.57179999999999997</v>
      </c>
      <c r="AB39" s="19">
        <v>0.53269999999999995</v>
      </c>
    </row>
    <row r="40" spans="1:28" x14ac:dyDescent="0.35">
      <c r="T40" s="19">
        <v>30</v>
      </c>
      <c r="U40" s="19">
        <v>1330</v>
      </c>
      <c r="V40" s="19">
        <v>1332.7263</v>
      </c>
      <c r="W40" s="19">
        <v>-1396.4041</v>
      </c>
      <c r="X40" s="19">
        <v>4061.8566999999998</v>
      </c>
      <c r="Y40" s="19">
        <v>0.49919999999999998</v>
      </c>
      <c r="Z40" s="19">
        <v>0.50080000000000002</v>
      </c>
      <c r="AA40" s="19">
        <v>0.47789999999999999</v>
      </c>
      <c r="AB40" s="19">
        <v>0.52969999999999995</v>
      </c>
    </row>
    <row r="41" spans="1:28" x14ac:dyDescent="0.35">
      <c r="T41" s="19">
        <v>31</v>
      </c>
      <c r="U41" s="19">
        <v>1330</v>
      </c>
      <c r="V41" s="19">
        <v>1332.7369000000001</v>
      </c>
      <c r="W41" s="19">
        <v>-1627.1686999999999</v>
      </c>
      <c r="X41" s="19">
        <v>4292.6424999999999</v>
      </c>
      <c r="Y41" s="19">
        <v>0.49930000000000002</v>
      </c>
      <c r="Z41" s="19">
        <v>0.50070000000000003</v>
      </c>
      <c r="AA41" s="19">
        <v>0.50860000000000005</v>
      </c>
      <c r="AB41" s="19">
        <v>0.52739999999999998</v>
      </c>
    </row>
    <row r="42" spans="1:28" x14ac:dyDescent="0.35">
      <c r="T42" s="19">
        <v>32</v>
      </c>
      <c r="U42" s="19">
        <v>1330</v>
      </c>
      <c r="V42" s="19">
        <v>1332.7347</v>
      </c>
      <c r="W42" s="19">
        <v>-1841.2206000000001</v>
      </c>
      <c r="X42" s="19">
        <v>4506.6899000000003</v>
      </c>
      <c r="Y42" s="19">
        <v>0.49930000000000002</v>
      </c>
      <c r="Z42" s="19">
        <v>0.50070000000000003</v>
      </c>
      <c r="AA42" s="19">
        <v>0.63290000000000002</v>
      </c>
      <c r="AB42" s="19">
        <v>0.52549999999999997</v>
      </c>
    </row>
    <row r="43" spans="1:28" x14ac:dyDescent="0.35">
      <c r="T43" s="19">
        <v>33</v>
      </c>
      <c r="U43" s="19">
        <v>1330</v>
      </c>
      <c r="V43" s="19">
        <v>1332.7351000000001</v>
      </c>
      <c r="W43" s="19">
        <v>-2041.7174</v>
      </c>
      <c r="X43" s="19">
        <v>4707.1876000000002</v>
      </c>
      <c r="Y43" s="19">
        <v>0.49940000000000001</v>
      </c>
      <c r="Z43" s="19">
        <v>0.50060000000000004</v>
      </c>
      <c r="AA43" s="19">
        <v>0.71850000000000003</v>
      </c>
      <c r="AB43" s="19">
        <v>0.52400000000000002</v>
      </c>
    </row>
    <row r="44" spans="1:28" x14ac:dyDescent="0.35">
      <c r="T44" s="19">
        <v>34</v>
      </c>
      <c r="U44" s="19">
        <v>1330</v>
      </c>
      <c r="V44" s="19">
        <v>1332.7349999999999</v>
      </c>
      <c r="W44" s="19">
        <v>-2230.9526999999998</v>
      </c>
      <c r="X44" s="19">
        <v>4896.4227000000001</v>
      </c>
      <c r="Y44" s="19">
        <v>0.49940000000000001</v>
      </c>
      <c r="Z44" s="19">
        <v>0.50060000000000004</v>
      </c>
      <c r="AA44" s="19">
        <v>0.71350000000000002</v>
      </c>
      <c r="AB44" s="19">
        <v>0.52270000000000005</v>
      </c>
    </row>
    <row r="45" spans="1:28" x14ac:dyDescent="0.35">
      <c r="T45" s="19">
        <v>35</v>
      </c>
      <c r="U45" s="19">
        <v>1330</v>
      </c>
      <c r="V45" s="19">
        <v>1332.7351000000001</v>
      </c>
      <c r="W45" s="19">
        <v>-2410.6336999999999</v>
      </c>
      <c r="X45" s="19">
        <v>5076.1037999999999</v>
      </c>
      <c r="Y45" s="19">
        <v>0.49940000000000001</v>
      </c>
      <c r="Z45" s="19">
        <v>0.50060000000000004</v>
      </c>
      <c r="AA45" s="19">
        <v>0.63080000000000003</v>
      </c>
      <c r="AB45" s="19">
        <v>0.52170000000000005</v>
      </c>
    </row>
    <row r="46" spans="1:28" x14ac:dyDescent="0.35">
      <c r="T46" s="19">
        <v>36</v>
      </c>
      <c r="U46" s="19">
        <v>1330</v>
      </c>
      <c r="V46" s="19">
        <v>1332.7351000000001</v>
      </c>
      <c r="W46" s="19">
        <v>-2582.0765000000001</v>
      </c>
      <c r="X46" s="19">
        <v>5247.5466999999999</v>
      </c>
      <c r="Y46" s="19">
        <v>0.499</v>
      </c>
      <c r="Z46" s="19"/>
      <c r="AA46" s="19"/>
      <c r="AB46" s="19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862E-2680-4203-ADDE-5761B0C03050}">
  <dimension ref="A1:R37"/>
  <sheetViews>
    <sheetView topLeftCell="A3" zoomScale="106" workbookViewId="0">
      <selection activeCell="F17" sqref="F17:I22"/>
    </sheetView>
  </sheetViews>
  <sheetFormatPr defaultRowHeight="14.5" x14ac:dyDescent="0.35"/>
  <cols>
    <col min="13" max="13" width="9.7265625" bestFit="1" customWidth="1"/>
  </cols>
  <sheetData>
    <row r="1" spans="1:18" x14ac:dyDescent="0.35">
      <c r="A1" s="27" t="s">
        <v>61</v>
      </c>
      <c r="B1" s="27" t="s">
        <v>136</v>
      </c>
      <c r="C1" s="27" t="s">
        <v>145</v>
      </c>
      <c r="D1" s="27" t="s">
        <v>140</v>
      </c>
      <c r="E1" s="27" t="s">
        <v>144</v>
      </c>
      <c r="H1" s="64" t="s">
        <v>146</v>
      </c>
      <c r="I1" s="64" t="s">
        <v>147</v>
      </c>
      <c r="J1" s="64" t="s">
        <v>148</v>
      </c>
      <c r="K1" s="65"/>
      <c r="L1" s="64" t="s">
        <v>144</v>
      </c>
      <c r="M1" s="66">
        <f>SUM(E2:E37)</f>
        <v>7198339</v>
      </c>
      <c r="N1" s="13"/>
      <c r="O1" s="13"/>
      <c r="P1" s="13"/>
      <c r="R1" s="13"/>
    </row>
    <row r="2" spans="1:18" x14ac:dyDescent="0.35">
      <c r="A2" s="19">
        <v>1</v>
      </c>
      <c r="B2" s="19">
        <v>1434</v>
      </c>
      <c r="C2" s="19">
        <f>B2</f>
        <v>1434</v>
      </c>
      <c r="D2" s="19">
        <f>B2-C2</f>
        <v>0</v>
      </c>
      <c r="E2" s="19">
        <f>D2^2</f>
        <v>0</v>
      </c>
      <c r="H2" s="64">
        <v>-1</v>
      </c>
      <c r="I2" s="64">
        <v>0</v>
      </c>
      <c r="J2" s="64">
        <v>0.42544874976059627</v>
      </c>
      <c r="K2" s="65"/>
      <c r="L2" s="13"/>
      <c r="M2" s="13"/>
    </row>
    <row r="3" spans="1:18" x14ac:dyDescent="0.35">
      <c r="A3" s="19">
        <v>2</v>
      </c>
      <c r="B3" s="19">
        <v>1287</v>
      </c>
      <c r="C3" s="19">
        <f t="shared" ref="C3:C5" si="0">B3</f>
        <v>1287</v>
      </c>
      <c r="D3" s="19">
        <f t="shared" ref="D3:D37" si="1">B3-C3</f>
        <v>0</v>
      </c>
      <c r="E3" s="19">
        <f t="shared" ref="E3:E37" si="2">D3^2</f>
        <v>0</v>
      </c>
      <c r="H3" s="13"/>
      <c r="I3" s="13"/>
      <c r="J3" s="13"/>
      <c r="K3" s="13"/>
      <c r="L3" s="85"/>
      <c r="M3" s="85"/>
      <c r="N3" s="86"/>
    </row>
    <row r="4" spans="1:18" ht="21" x14ac:dyDescent="0.35">
      <c r="A4" s="19">
        <v>3</v>
      </c>
      <c r="B4" s="19">
        <v>1436</v>
      </c>
      <c r="C4" s="19">
        <f t="shared" si="0"/>
        <v>1436</v>
      </c>
      <c r="D4" s="19">
        <f t="shared" si="1"/>
        <v>0</v>
      </c>
      <c r="E4" s="19">
        <f t="shared" si="2"/>
        <v>0</v>
      </c>
      <c r="H4" s="13"/>
      <c r="I4" s="13"/>
      <c r="J4" s="13"/>
      <c r="K4" s="13"/>
      <c r="L4" s="85"/>
      <c r="M4" s="87"/>
      <c r="N4" s="86"/>
    </row>
    <row r="5" spans="1:18" x14ac:dyDescent="0.35">
      <c r="A5" s="19">
        <v>4</v>
      </c>
      <c r="B5" s="19">
        <v>1373</v>
      </c>
      <c r="C5" s="19">
        <f t="shared" si="0"/>
        <v>1373</v>
      </c>
      <c r="D5" s="19">
        <f t="shared" si="1"/>
        <v>0</v>
      </c>
      <c r="E5" s="19">
        <f t="shared" si="2"/>
        <v>0</v>
      </c>
      <c r="H5" s="13"/>
      <c r="I5" s="13"/>
      <c r="J5" s="13"/>
      <c r="K5" s="13"/>
      <c r="L5" s="85"/>
      <c r="M5" s="85"/>
      <c r="N5" s="86"/>
    </row>
    <row r="6" spans="1:18" x14ac:dyDescent="0.35">
      <c r="A6" s="19">
        <v>5</v>
      </c>
      <c r="B6" s="19">
        <v>1830</v>
      </c>
      <c r="C6" s="19">
        <f>MAX(ROUND(-$J$2*D5-(-B5)-B5+B4-$H$2*B5+$H$2*B4+$H$2*B4-$H$2*B3-$I$2*B4+$I$2*B3+$I$2*B3-$I$2*B2,0),0)</f>
        <v>1224</v>
      </c>
      <c r="D6" s="19">
        <f t="shared" si="1"/>
        <v>606</v>
      </c>
      <c r="E6" s="19">
        <f>D6^2</f>
        <v>367236</v>
      </c>
      <c r="H6" s="13"/>
      <c r="I6" s="13"/>
      <c r="J6" s="13"/>
      <c r="K6" s="13"/>
      <c r="L6" s="13"/>
      <c r="M6" s="13"/>
    </row>
    <row r="7" spans="1:18" x14ac:dyDescent="0.35">
      <c r="A7" s="19">
        <v>6</v>
      </c>
      <c r="B7" s="19">
        <v>2301</v>
      </c>
      <c r="C7" s="19">
        <f t="shared" ref="C7:C25" si="3">MAX(ROUND(-$J$2*D6-(-B6)-B6+B5-$H$2*B6+$H$2*B5+$H$2*B5-$H$2*B4-$I$2*B5+$I$2*B4+$I$2*B4-$I$2*B3,0),0)</f>
        <v>1635</v>
      </c>
      <c r="D7" s="19">
        <f t="shared" si="1"/>
        <v>666</v>
      </c>
      <c r="E7" s="19">
        <f t="shared" si="2"/>
        <v>443556</v>
      </c>
      <c r="H7" s="64" t="s">
        <v>149</v>
      </c>
      <c r="I7" s="19">
        <f>H2+I2</f>
        <v>-1</v>
      </c>
      <c r="J7" s="13"/>
      <c r="K7" s="13"/>
      <c r="L7" s="13"/>
      <c r="M7" s="13"/>
    </row>
    <row r="8" spans="1:18" x14ac:dyDescent="0.35">
      <c r="A8" s="19">
        <v>7</v>
      </c>
      <c r="B8" s="19">
        <v>2152</v>
      </c>
      <c r="C8" s="19">
        <f t="shared" si="3"/>
        <v>1561</v>
      </c>
      <c r="D8" s="19">
        <f t="shared" si="1"/>
        <v>591</v>
      </c>
      <c r="E8" s="19">
        <f t="shared" si="2"/>
        <v>349281</v>
      </c>
      <c r="H8" s="64" t="s">
        <v>150</v>
      </c>
      <c r="I8" s="19">
        <f>H2-I2</f>
        <v>-1</v>
      </c>
      <c r="J8" s="13"/>
      <c r="K8" s="13"/>
      <c r="L8" s="13"/>
      <c r="M8" s="13"/>
    </row>
    <row r="9" spans="1:18" x14ac:dyDescent="0.35">
      <c r="A9" s="19">
        <v>8</v>
      </c>
      <c r="B9" s="19">
        <v>1316</v>
      </c>
      <c r="C9" s="19">
        <f t="shared" si="3"/>
        <v>1430</v>
      </c>
      <c r="D9" s="19">
        <f t="shared" si="1"/>
        <v>-114</v>
      </c>
      <c r="E9" s="19">
        <f t="shared" si="2"/>
        <v>12996</v>
      </c>
      <c r="H9" s="13"/>
      <c r="I9" s="13"/>
      <c r="J9" s="13"/>
      <c r="K9" s="13"/>
      <c r="L9" s="13"/>
      <c r="M9" s="13"/>
    </row>
    <row r="10" spans="1:18" x14ac:dyDescent="0.35">
      <c r="A10" s="19">
        <v>9</v>
      </c>
      <c r="B10" s="19">
        <v>561</v>
      </c>
      <c r="C10" s="19">
        <f t="shared" si="3"/>
        <v>1514</v>
      </c>
      <c r="D10" s="19">
        <f t="shared" si="1"/>
        <v>-953</v>
      </c>
      <c r="E10" s="19">
        <f t="shared" si="2"/>
        <v>908209</v>
      </c>
    </row>
    <row r="11" spans="1:18" x14ac:dyDescent="0.35">
      <c r="A11" s="19">
        <v>10</v>
      </c>
      <c r="B11" s="19">
        <v>539</v>
      </c>
      <c r="C11" s="19">
        <f t="shared" si="3"/>
        <v>1802</v>
      </c>
      <c r="D11" s="19">
        <f t="shared" si="1"/>
        <v>-1263</v>
      </c>
      <c r="E11" s="19">
        <f t="shared" si="2"/>
        <v>1595169</v>
      </c>
    </row>
    <row r="12" spans="1:18" x14ac:dyDescent="0.35">
      <c r="A12" s="19">
        <v>11</v>
      </c>
      <c r="B12" s="19">
        <v>1184</v>
      </c>
      <c r="C12" s="19">
        <f t="shared" si="3"/>
        <v>1831</v>
      </c>
      <c r="D12" s="19">
        <f t="shared" si="1"/>
        <v>-647</v>
      </c>
      <c r="E12" s="19">
        <f t="shared" si="2"/>
        <v>418609</v>
      </c>
    </row>
    <row r="13" spans="1:18" x14ac:dyDescent="0.35">
      <c r="A13" s="19">
        <v>12</v>
      </c>
      <c r="B13" s="19">
        <v>2074</v>
      </c>
      <c r="C13" s="19">
        <f t="shared" si="3"/>
        <v>1481</v>
      </c>
      <c r="D13" s="19">
        <f t="shared" si="1"/>
        <v>593</v>
      </c>
      <c r="E13" s="19">
        <f t="shared" si="2"/>
        <v>351649</v>
      </c>
    </row>
    <row r="14" spans="1:18" x14ac:dyDescent="0.35">
      <c r="A14" s="19">
        <v>13</v>
      </c>
      <c r="B14" s="19">
        <v>980</v>
      </c>
      <c r="C14" s="19">
        <f t="shared" si="3"/>
        <v>1177</v>
      </c>
      <c r="D14" s="19">
        <f t="shared" si="1"/>
        <v>-197</v>
      </c>
      <c r="E14" s="19">
        <f t="shared" si="2"/>
        <v>38809</v>
      </c>
    </row>
    <row r="15" spans="1:18" x14ac:dyDescent="0.35">
      <c r="A15" s="19">
        <v>14</v>
      </c>
      <c r="B15" s="19">
        <v>772</v>
      </c>
      <c r="C15" s="19">
        <f t="shared" si="3"/>
        <v>174</v>
      </c>
      <c r="D15" s="19">
        <f t="shared" si="1"/>
        <v>598</v>
      </c>
      <c r="E15" s="19">
        <f t="shared" si="2"/>
        <v>357604</v>
      </c>
    </row>
    <row r="16" spans="1:18" x14ac:dyDescent="0.35">
      <c r="A16" s="19">
        <v>15</v>
      </c>
      <c r="B16" s="19">
        <v>865</v>
      </c>
      <c r="C16" s="19">
        <f t="shared" si="3"/>
        <v>1612</v>
      </c>
      <c r="D16" s="19">
        <f t="shared" si="1"/>
        <v>-747</v>
      </c>
      <c r="E16" s="19">
        <f t="shared" si="2"/>
        <v>558009</v>
      </c>
    </row>
    <row r="17" spans="1:9" x14ac:dyDescent="0.35">
      <c r="A17" s="19">
        <v>16</v>
      </c>
      <c r="B17" s="19">
        <v>824</v>
      </c>
      <c r="C17" s="19">
        <f t="shared" si="3"/>
        <v>1391</v>
      </c>
      <c r="D17" s="19">
        <f t="shared" si="1"/>
        <v>-567</v>
      </c>
      <c r="E17" s="19">
        <f t="shared" si="2"/>
        <v>321489</v>
      </c>
      <c r="F17" s="86"/>
      <c r="G17" s="86"/>
      <c r="H17" s="86"/>
      <c r="I17" s="86"/>
    </row>
    <row r="18" spans="1:9" x14ac:dyDescent="0.35">
      <c r="A18" s="19">
        <v>17</v>
      </c>
      <c r="B18" s="19">
        <v>1104</v>
      </c>
      <c r="C18" s="19">
        <f t="shared" si="3"/>
        <v>972</v>
      </c>
      <c r="D18" s="19">
        <f t="shared" si="1"/>
        <v>132</v>
      </c>
      <c r="E18" s="19">
        <f t="shared" si="2"/>
        <v>17424</v>
      </c>
      <c r="F18" s="86"/>
      <c r="G18" s="86"/>
      <c r="H18" s="86"/>
      <c r="I18" s="86"/>
    </row>
    <row r="19" spans="1:9" x14ac:dyDescent="0.35">
      <c r="A19" s="19">
        <v>18</v>
      </c>
      <c r="B19" s="19">
        <v>1410</v>
      </c>
      <c r="C19" s="19">
        <f t="shared" si="3"/>
        <v>1089</v>
      </c>
      <c r="D19" s="19">
        <f t="shared" si="1"/>
        <v>321</v>
      </c>
      <c r="E19" s="19">
        <f t="shared" si="2"/>
        <v>103041</v>
      </c>
      <c r="F19" s="86"/>
      <c r="G19" s="86"/>
      <c r="H19" s="86"/>
      <c r="I19" s="86"/>
    </row>
    <row r="20" spans="1:9" x14ac:dyDescent="0.35">
      <c r="A20" s="19">
        <v>19</v>
      </c>
      <c r="B20" s="19">
        <v>1300</v>
      </c>
      <c r="C20" s="19">
        <f t="shared" si="3"/>
        <v>993</v>
      </c>
      <c r="D20" s="19">
        <f t="shared" si="1"/>
        <v>307</v>
      </c>
      <c r="E20" s="19">
        <f t="shared" si="2"/>
        <v>94249</v>
      </c>
      <c r="F20" s="86"/>
      <c r="G20" s="86"/>
      <c r="H20" s="86"/>
      <c r="I20" s="86"/>
    </row>
    <row r="21" spans="1:9" x14ac:dyDescent="0.35">
      <c r="A21" s="19">
        <v>20</v>
      </c>
      <c r="B21" s="19">
        <v>783</v>
      </c>
      <c r="C21" s="19">
        <f t="shared" si="3"/>
        <v>863</v>
      </c>
      <c r="D21" s="19">
        <f t="shared" si="1"/>
        <v>-80</v>
      </c>
      <c r="E21" s="19">
        <f t="shared" si="2"/>
        <v>6400</v>
      </c>
      <c r="F21" s="86"/>
      <c r="G21" s="86"/>
      <c r="H21" s="86"/>
      <c r="I21" s="86"/>
    </row>
    <row r="22" spans="1:9" x14ac:dyDescent="0.35">
      <c r="A22" s="19">
        <v>21</v>
      </c>
      <c r="B22" s="19">
        <v>337</v>
      </c>
      <c r="C22" s="19">
        <f t="shared" si="3"/>
        <v>927</v>
      </c>
      <c r="D22" s="19">
        <f t="shared" si="1"/>
        <v>-590</v>
      </c>
      <c r="E22" s="19">
        <f t="shared" si="2"/>
        <v>348100</v>
      </c>
      <c r="F22" s="86"/>
      <c r="G22" s="86"/>
      <c r="H22" s="86"/>
      <c r="I22" s="86"/>
    </row>
    <row r="23" spans="1:9" x14ac:dyDescent="0.35">
      <c r="A23" s="19">
        <v>22</v>
      </c>
      <c r="B23" s="19">
        <v>308</v>
      </c>
      <c r="C23" s="19">
        <f t="shared" si="3"/>
        <v>1105</v>
      </c>
      <c r="D23" s="19">
        <f t="shared" si="1"/>
        <v>-797</v>
      </c>
      <c r="E23" s="19">
        <f t="shared" si="2"/>
        <v>635209</v>
      </c>
    </row>
    <row r="24" spans="1:9" x14ac:dyDescent="0.35">
      <c r="A24" s="19">
        <v>23</v>
      </c>
      <c r="B24" s="19">
        <v>695</v>
      </c>
      <c r="C24" s="19">
        <f t="shared" si="3"/>
        <v>1093</v>
      </c>
      <c r="D24" s="19">
        <f t="shared" si="1"/>
        <v>-398</v>
      </c>
      <c r="E24" s="19">
        <f t="shared" si="2"/>
        <v>158404</v>
      </c>
    </row>
    <row r="25" spans="1:9" x14ac:dyDescent="0.35">
      <c r="A25" s="19">
        <v>24</v>
      </c>
      <c r="B25" s="19">
        <v>1229</v>
      </c>
      <c r="C25" s="19">
        <f t="shared" si="3"/>
        <v>893</v>
      </c>
      <c r="D25" s="19">
        <f t="shared" si="1"/>
        <v>336</v>
      </c>
      <c r="E25" s="19">
        <f t="shared" si="2"/>
        <v>112896</v>
      </c>
    </row>
    <row r="26" spans="1:9" x14ac:dyDescent="0.35">
      <c r="A26" s="19">
        <v>25</v>
      </c>
      <c r="B26" s="19">
        <f>C26</f>
        <v>699</v>
      </c>
      <c r="C26" s="19">
        <f>MAX(ROUND(-$J$2*D25-(-B25)-B25+B24-$H$2*B25+$H$2*B24+$H$2*B24-$H$2*B23-$I$2*B24+$I$2*B23+$I$2*B23-$I$2*B22,0),0)</f>
        <v>699</v>
      </c>
      <c r="D26" s="19">
        <f t="shared" si="1"/>
        <v>0</v>
      </c>
      <c r="E26" s="19">
        <f t="shared" si="2"/>
        <v>0</v>
      </c>
    </row>
    <row r="27" spans="1:9" x14ac:dyDescent="0.35">
      <c r="A27" s="19">
        <v>26</v>
      </c>
      <c r="B27" s="19">
        <f t="shared" ref="B27:B37" si="4">C27</f>
        <v>165</v>
      </c>
      <c r="C27" s="19">
        <f>MAX(ROUND(-$J$2*D26-(-B26)-B26+B25-$H$2*B26+$H$2*B25+$H$2*B25-$H$2*B24-$I$2*B25+$I$2*B24+$I$2*B24-$I$2*B23,0),0)</f>
        <v>165</v>
      </c>
      <c r="D27" s="19">
        <f t="shared" si="1"/>
        <v>0</v>
      </c>
      <c r="E27" s="19">
        <f t="shared" si="2"/>
        <v>0</v>
      </c>
    </row>
    <row r="28" spans="1:9" x14ac:dyDescent="0.35">
      <c r="A28" s="19">
        <v>27</v>
      </c>
      <c r="B28" s="19">
        <f t="shared" si="4"/>
        <v>695</v>
      </c>
      <c r="C28" s="19">
        <f>MAX(ROUND(-$J$2*D27-(-B27)-B27+B26-$H$2*B27+$H$2*B26+$H$2*B26-$H$2*B25-$I$2*B26+$I$2*B25+$I$2*B25-$I$2*B24,0),0)</f>
        <v>695</v>
      </c>
      <c r="D28" s="19">
        <f t="shared" si="1"/>
        <v>0</v>
      </c>
      <c r="E28" s="19">
        <f t="shared" si="2"/>
        <v>0</v>
      </c>
    </row>
    <row r="29" spans="1:9" x14ac:dyDescent="0.35">
      <c r="A29" s="19">
        <v>28</v>
      </c>
      <c r="B29" s="19">
        <f t="shared" si="4"/>
        <v>1229</v>
      </c>
      <c r="C29" s="19">
        <f t="shared" ref="C29:C37" si="5">MAX(ROUND(-$J$2*D28-(-B28)-B28+B27-$H$2*B28+$H$2*B27+$H$2*B27-$H$2*B26-$I$2*B27+$I$2*B26+$I$2*B26-$I$2*B25,0),0)</f>
        <v>1229</v>
      </c>
      <c r="D29" s="19">
        <f t="shared" si="1"/>
        <v>0</v>
      </c>
      <c r="E29" s="19">
        <f t="shared" si="2"/>
        <v>0</v>
      </c>
    </row>
    <row r="30" spans="1:9" x14ac:dyDescent="0.35">
      <c r="A30" s="19">
        <v>29</v>
      </c>
      <c r="B30" s="19">
        <f t="shared" si="4"/>
        <v>699</v>
      </c>
      <c r="C30" s="19">
        <f t="shared" si="5"/>
        <v>699</v>
      </c>
      <c r="D30" s="19">
        <f t="shared" si="1"/>
        <v>0</v>
      </c>
      <c r="E30" s="19">
        <f t="shared" si="2"/>
        <v>0</v>
      </c>
    </row>
    <row r="31" spans="1:9" x14ac:dyDescent="0.35">
      <c r="A31" s="19">
        <v>30</v>
      </c>
      <c r="B31" s="19">
        <f t="shared" si="4"/>
        <v>165</v>
      </c>
      <c r="C31" s="19">
        <f t="shared" si="5"/>
        <v>165</v>
      </c>
      <c r="D31" s="19">
        <f t="shared" si="1"/>
        <v>0</v>
      </c>
      <c r="E31" s="19">
        <f t="shared" si="2"/>
        <v>0</v>
      </c>
    </row>
    <row r="32" spans="1:9" x14ac:dyDescent="0.35">
      <c r="A32" s="19">
        <v>31</v>
      </c>
      <c r="B32" s="19">
        <f t="shared" si="4"/>
        <v>695</v>
      </c>
      <c r="C32" s="19">
        <f t="shared" si="5"/>
        <v>695</v>
      </c>
      <c r="D32" s="19">
        <f t="shared" si="1"/>
        <v>0</v>
      </c>
      <c r="E32" s="19">
        <f t="shared" si="2"/>
        <v>0</v>
      </c>
    </row>
    <row r="33" spans="1:5" x14ac:dyDescent="0.35">
      <c r="A33" s="19">
        <v>32</v>
      </c>
      <c r="B33" s="19">
        <f t="shared" si="4"/>
        <v>1229</v>
      </c>
      <c r="C33" s="19">
        <f t="shared" si="5"/>
        <v>1229</v>
      </c>
      <c r="D33" s="19">
        <f t="shared" si="1"/>
        <v>0</v>
      </c>
      <c r="E33" s="19">
        <f t="shared" si="2"/>
        <v>0</v>
      </c>
    </row>
    <row r="34" spans="1:5" x14ac:dyDescent="0.35">
      <c r="A34" s="19">
        <v>33</v>
      </c>
      <c r="B34" s="19">
        <f t="shared" si="4"/>
        <v>699</v>
      </c>
      <c r="C34" s="19">
        <f t="shared" si="5"/>
        <v>699</v>
      </c>
      <c r="D34" s="19">
        <f t="shared" si="1"/>
        <v>0</v>
      </c>
      <c r="E34" s="19">
        <f t="shared" si="2"/>
        <v>0</v>
      </c>
    </row>
    <row r="35" spans="1:5" x14ac:dyDescent="0.35">
      <c r="A35" s="19">
        <v>34</v>
      </c>
      <c r="B35" s="19">
        <f t="shared" si="4"/>
        <v>165</v>
      </c>
      <c r="C35" s="19">
        <f t="shared" si="5"/>
        <v>165</v>
      </c>
      <c r="D35" s="19">
        <f t="shared" si="1"/>
        <v>0</v>
      </c>
      <c r="E35" s="19">
        <f t="shared" si="2"/>
        <v>0</v>
      </c>
    </row>
    <row r="36" spans="1:5" x14ac:dyDescent="0.35">
      <c r="A36" s="19">
        <v>35</v>
      </c>
      <c r="B36" s="19">
        <f t="shared" si="4"/>
        <v>695</v>
      </c>
      <c r="C36" s="19">
        <f t="shared" si="5"/>
        <v>695</v>
      </c>
      <c r="D36" s="19">
        <f t="shared" si="1"/>
        <v>0</v>
      </c>
      <c r="E36" s="19">
        <f t="shared" si="2"/>
        <v>0</v>
      </c>
    </row>
    <row r="37" spans="1:5" x14ac:dyDescent="0.35">
      <c r="A37" s="19">
        <v>36</v>
      </c>
      <c r="B37" s="19">
        <f t="shared" si="4"/>
        <v>1229</v>
      </c>
      <c r="C37" s="19">
        <f t="shared" si="5"/>
        <v>1229</v>
      </c>
      <c r="D37" s="19">
        <f t="shared" si="1"/>
        <v>0</v>
      </c>
      <c r="E37" s="19">
        <f t="shared" si="2"/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9CEE-2669-4ADE-8C39-0AA385307FE8}">
  <dimension ref="A1:S37"/>
  <sheetViews>
    <sheetView topLeftCell="C1" workbookViewId="0">
      <selection activeCell="D12" sqref="D12"/>
    </sheetView>
  </sheetViews>
  <sheetFormatPr defaultRowHeight="14.5" x14ac:dyDescent="0.35"/>
  <sheetData>
    <row r="1" spans="1:19" x14ac:dyDescent="0.35">
      <c r="A1" s="18" t="s">
        <v>61</v>
      </c>
      <c r="B1" s="18" t="s">
        <v>151</v>
      </c>
      <c r="C1" s="18" t="s">
        <v>124</v>
      </c>
      <c r="D1" s="68" t="s">
        <v>144</v>
      </c>
      <c r="E1" s="68" t="s">
        <v>140</v>
      </c>
      <c r="F1" s="68" t="s">
        <v>134</v>
      </c>
      <c r="G1" s="68" t="s">
        <v>152</v>
      </c>
      <c r="H1" s="68" t="s">
        <v>153</v>
      </c>
      <c r="I1" s="68" t="s">
        <v>154</v>
      </c>
      <c r="J1" s="68" t="s">
        <v>155</v>
      </c>
      <c r="L1" s="61" t="s">
        <v>156</v>
      </c>
      <c r="M1">
        <f>SUM(D2:D25)</f>
        <v>8699968</v>
      </c>
    </row>
    <row r="2" spans="1:19" x14ac:dyDescent="0.35">
      <c r="A2" s="13">
        <v>1</v>
      </c>
      <c r="B2" s="13">
        <v>1434</v>
      </c>
      <c r="C2" s="13">
        <v>1434</v>
      </c>
      <c r="D2" s="13">
        <f>E2^2</f>
        <v>0</v>
      </c>
      <c r="E2" s="13">
        <f>B2-C2</f>
        <v>0</v>
      </c>
      <c r="F2" s="13">
        <f>E2^2</f>
        <v>0</v>
      </c>
      <c r="G2" s="13">
        <f>ABS(E2)</f>
        <v>0</v>
      </c>
      <c r="H2" s="13">
        <f>E2/B2</f>
        <v>0</v>
      </c>
      <c r="I2" s="13">
        <f>H2^2</f>
        <v>0</v>
      </c>
      <c r="J2" s="13">
        <f>ABS(H2)</f>
        <v>0</v>
      </c>
    </row>
    <row r="3" spans="1:19" x14ac:dyDescent="0.35">
      <c r="A3" s="13">
        <v>2</v>
      </c>
      <c r="B3" s="13">
        <v>1287</v>
      </c>
      <c r="C3" s="13">
        <v>1287</v>
      </c>
      <c r="D3" s="13">
        <f t="shared" ref="D3:D25" si="0">E3^2</f>
        <v>0</v>
      </c>
      <c r="E3" s="13">
        <f t="shared" ref="E3:E25" si="1">B3-C3</f>
        <v>0</v>
      </c>
      <c r="F3" s="13">
        <f t="shared" ref="F3:F25" si="2">E3^2</f>
        <v>0</v>
      </c>
      <c r="G3" s="13">
        <f t="shared" ref="G3:G25" si="3">ABS(E3)</f>
        <v>0</v>
      </c>
      <c r="H3" s="13">
        <f t="shared" ref="H3:H25" si="4">E3/B3</f>
        <v>0</v>
      </c>
      <c r="I3" s="13">
        <f t="shared" ref="I3:I25" si="5">H3^2</f>
        <v>0</v>
      </c>
      <c r="J3" s="13">
        <f t="shared" ref="J3:J25" si="6">ABS(H3)</f>
        <v>0</v>
      </c>
    </row>
    <row r="4" spans="1:19" x14ac:dyDescent="0.35">
      <c r="A4" s="13">
        <v>3</v>
      </c>
      <c r="B4" s="13">
        <v>1436</v>
      </c>
      <c r="C4" s="13">
        <v>1436</v>
      </c>
      <c r="D4" s="13">
        <f t="shared" si="0"/>
        <v>0</v>
      </c>
      <c r="E4" s="13">
        <f t="shared" si="1"/>
        <v>0</v>
      </c>
      <c r="F4" s="13">
        <f t="shared" si="2"/>
        <v>0</v>
      </c>
      <c r="G4" s="13">
        <f t="shared" si="3"/>
        <v>0</v>
      </c>
      <c r="H4" s="13">
        <f t="shared" si="4"/>
        <v>0</v>
      </c>
      <c r="I4" s="13">
        <f t="shared" si="5"/>
        <v>0</v>
      </c>
      <c r="J4" s="13">
        <f t="shared" si="6"/>
        <v>0</v>
      </c>
      <c r="L4" s="67" t="s">
        <v>157</v>
      </c>
      <c r="M4" s="67" t="s">
        <v>158</v>
      </c>
      <c r="N4" s="67" t="s">
        <v>159</v>
      </c>
      <c r="O4" s="67" t="s">
        <v>160</v>
      </c>
      <c r="P4" s="67" t="s">
        <v>161</v>
      </c>
      <c r="Q4" s="67" t="s">
        <v>162</v>
      </c>
      <c r="R4" s="67" t="s">
        <v>163</v>
      </c>
      <c r="S4" s="67" t="s">
        <v>164</v>
      </c>
    </row>
    <row r="5" spans="1:19" x14ac:dyDescent="0.35">
      <c r="A5" s="13">
        <v>4</v>
      </c>
      <c r="B5" s="13">
        <v>1373</v>
      </c>
      <c r="C5" s="13">
        <v>1386</v>
      </c>
      <c r="D5" s="13">
        <f t="shared" si="0"/>
        <v>169</v>
      </c>
      <c r="E5" s="13">
        <f t="shared" si="1"/>
        <v>-13</v>
      </c>
      <c r="F5" s="13">
        <f t="shared" si="2"/>
        <v>169</v>
      </c>
      <c r="G5" s="13">
        <f t="shared" si="3"/>
        <v>13</v>
      </c>
      <c r="H5" s="13">
        <f t="shared" si="4"/>
        <v>-9.468317552804079E-3</v>
      </c>
      <c r="I5" s="13">
        <f t="shared" si="5"/>
        <v>8.9649037280737818E-5</v>
      </c>
      <c r="J5" s="13">
        <f t="shared" si="6"/>
        <v>9.468317552804079E-3</v>
      </c>
      <c r="L5" s="26">
        <f>AVERAGE(F5:F25)</f>
        <v>414284.19047619047</v>
      </c>
      <c r="M5" s="26">
        <f>SQRT(L5)</f>
        <v>643.64912062100302</v>
      </c>
      <c r="N5" s="26">
        <f>AVERAGE(G5:G25)</f>
        <v>539.80952380952385</v>
      </c>
      <c r="O5" s="26">
        <f>MEDIAN(G5:G25)</f>
        <v>479</v>
      </c>
      <c r="P5" s="26">
        <f>AVERAGE(J5:J25)</f>
        <v>0.67841838091293827</v>
      </c>
      <c r="Q5" s="26">
        <f>MEDIAN(J5:J25)</f>
        <v>0.33971631205673758</v>
      </c>
      <c r="R5" s="26">
        <f>SQRT(AVERAGE(I5:I25))</f>
        <v>0.97371437094681834</v>
      </c>
      <c r="S5" s="26">
        <f>SQRT(MEDIAN(I5:I25))</f>
        <v>0.33971631205673758</v>
      </c>
    </row>
    <row r="6" spans="1:19" x14ac:dyDescent="0.35">
      <c r="A6" s="13">
        <v>5</v>
      </c>
      <c r="B6" s="13">
        <v>1830</v>
      </c>
      <c r="C6" s="13">
        <v>1365</v>
      </c>
      <c r="D6" s="13">
        <f t="shared" si="0"/>
        <v>216225</v>
      </c>
      <c r="E6" s="13">
        <f t="shared" si="1"/>
        <v>465</v>
      </c>
      <c r="F6" s="13">
        <f t="shared" si="2"/>
        <v>216225</v>
      </c>
      <c r="G6" s="13">
        <f t="shared" si="3"/>
        <v>465</v>
      </c>
      <c r="H6" s="13">
        <f t="shared" si="4"/>
        <v>0.25409836065573771</v>
      </c>
      <c r="I6" s="13">
        <f t="shared" si="5"/>
        <v>6.4565976887933349E-2</v>
      </c>
      <c r="J6" s="13">
        <f t="shared" si="6"/>
        <v>0.25409836065573771</v>
      </c>
    </row>
    <row r="7" spans="1:19" x14ac:dyDescent="0.35">
      <c r="A7" s="13">
        <v>6</v>
      </c>
      <c r="B7" s="13">
        <v>2301</v>
      </c>
      <c r="C7" s="13">
        <v>1546</v>
      </c>
      <c r="D7" s="13">
        <f t="shared" si="0"/>
        <v>570025</v>
      </c>
      <c r="E7" s="13">
        <f t="shared" si="1"/>
        <v>755</v>
      </c>
      <c r="F7" s="13">
        <f t="shared" si="2"/>
        <v>570025</v>
      </c>
      <c r="G7" s="13">
        <f t="shared" si="3"/>
        <v>755</v>
      </c>
      <c r="H7" s="13">
        <f t="shared" si="4"/>
        <v>0.32811820947414166</v>
      </c>
      <c r="I7" s="13">
        <f t="shared" si="5"/>
        <v>0.10766155938851671</v>
      </c>
      <c r="J7" s="13">
        <f t="shared" si="6"/>
        <v>0.32811820947414166</v>
      </c>
    </row>
    <row r="8" spans="1:19" x14ac:dyDescent="0.35">
      <c r="A8" s="13">
        <v>7</v>
      </c>
      <c r="B8" s="13">
        <v>2152</v>
      </c>
      <c r="C8" s="13">
        <v>1835</v>
      </c>
      <c r="D8" s="13">
        <f t="shared" si="0"/>
        <v>100489</v>
      </c>
      <c r="E8" s="13">
        <f t="shared" si="1"/>
        <v>317</v>
      </c>
      <c r="F8" s="13">
        <f t="shared" si="2"/>
        <v>100489</v>
      </c>
      <c r="G8" s="13">
        <f t="shared" si="3"/>
        <v>317</v>
      </c>
      <c r="H8" s="13">
        <f t="shared" si="4"/>
        <v>0.14730483271375464</v>
      </c>
      <c r="I8" s="13">
        <f t="shared" si="5"/>
        <v>2.1698713740827238E-2</v>
      </c>
      <c r="J8" s="13">
        <f t="shared" si="6"/>
        <v>0.14730483271375464</v>
      </c>
    </row>
    <row r="9" spans="1:19" x14ac:dyDescent="0.35">
      <c r="A9" s="13">
        <v>8</v>
      </c>
      <c r="B9" s="13">
        <v>1316</v>
      </c>
      <c r="C9" s="13">
        <v>2094</v>
      </c>
      <c r="D9" s="13">
        <f t="shared" si="0"/>
        <v>605284</v>
      </c>
      <c r="E9" s="13">
        <f t="shared" si="1"/>
        <v>-778</v>
      </c>
      <c r="F9" s="13">
        <f t="shared" si="2"/>
        <v>605284</v>
      </c>
      <c r="G9" s="13">
        <f t="shared" si="3"/>
        <v>778</v>
      </c>
      <c r="H9" s="13">
        <f t="shared" si="4"/>
        <v>-0.59118541033434646</v>
      </c>
      <c r="I9" s="13">
        <f t="shared" si="5"/>
        <v>0.34950018939218958</v>
      </c>
      <c r="J9" s="13">
        <f t="shared" si="6"/>
        <v>0.59118541033434646</v>
      </c>
    </row>
    <row r="10" spans="1:19" x14ac:dyDescent="0.35">
      <c r="A10" s="13">
        <v>9</v>
      </c>
      <c r="B10" s="13">
        <v>561</v>
      </c>
      <c r="C10" s="13">
        <v>1923</v>
      </c>
      <c r="D10" s="13">
        <f t="shared" si="0"/>
        <v>1855044</v>
      </c>
      <c r="E10" s="13">
        <f t="shared" si="1"/>
        <v>-1362</v>
      </c>
      <c r="F10" s="13">
        <f t="shared" si="2"/>
        <v>1855044</v>
      </c>
      <c r="G10" s="13">
        <f t="shared" si="3"/>
        <v>1362</v>
      </c>
      <c r="H10" s="13">
        <f t="shared" si="4"/>
        <v>-2.427807486631016</v>
      </c>
      <c r="I10" s="13">
        <f t="shared" si="5"/>
        <v>5.8942491921416105</v>
      </c>
      <c r="J10" s="13">
        <f t="shared" si="6"/>
        <v>2.427807486631016</v>
      </c>
    </row>
    <row r="11" spans="1:19" x14ac:dyDescent="0.35">
      <c r="A11" s="13">
        <v>10</v>
      </c>
      <c r="B11" s="13">
        <v>539</v>
      </c>
      <c r="C11" s="13">
        <v>1343</v>
      </c>
      <c r="D11" s="13">
        <f t="shared" si="0"/>
        <v>646416</v>
      </c>
      <c r="E11" s="13">
        <f t="shared" si="1"/>
        <v>-804</v>
      </c>
      <c r="F11" s="13">
        <f t="shared" si="2"/>
        <v>646416</v>
      </c>
      <c r="G11" s="13">
        <f t="shared" si="3"/>
        <v>804</v>
      </c>
      <c r="H11" s="13">
        <f t="shared" si="4"/>
        <v>-1.4916512059369202</v>
      </c>
      <c r="I11" s="13">
        <f t="shared" si="5"/>
        <v>2.2250233201730683</v>
      </c>
      <c r="J11" s="13">
        <f t="shared" si="6"/>
        <v>1.4916512059369202</v>
      </c>
    </row>
    <row r="12" spans="1:19" x14ac:dyDescent="0.35">
      <c r="A12" s="13">
        <v>11</v>
      </c>
      <c r="B12" s="13">
        <v>1184</v>
      </c>
      <c r="C12" s="13">
        <v>805</v>
      </c>
      <c r="D12" s="13">
        <f t="shared" si="0"/>
        <v>143641</v>
      </c>
      <c r="E12" s="13">
        <f t="shared" si="1"/>
        <v>379</v>
      </c>
      <c r="F12" s="13">
        <f t="shared" si="2"/>
        <v>143641</v>
      </c>
      <c r="G12" s="13">
        <f t="shared" si="3"/>
        <v>379</v>
      </c>
      <c r="H12" s="13">
        <f t="shared" si="4"/>
        <v>0.32010135135135137</v>
      </c>
      <c r="I12" s="13">
        <f t="shared" si="5"/>
        <v>0.1024648751369613</v>
      </c>
      <c r="J12" s="13">
        <f t="shared" si="6"/>
        <v>0.32010135135135137</v>
      </c>
    </row>
    <row r="13" spans="1:19" x14ac:dyDescent="0.35">
      <c r="A13" s="13">
        <v>12</v>
      </c>
      <c r="B13" s="13">
        <v>2074</v>
      </c>
      <c r="C13" s="13">
        <v>761</v>
      </c>
      <c r="D13" s="13">
        <f t="shared" si="0"/>
        <v>1723969</v>
      </c>
      <c r="E13" s="13">
        <f t="shared" si="1"/>
        <v>1313</v>
      </c>
      <c r="F13" s="13">
        <f t="shared" si="2"/>
        <v>1723969</v>
      </c>
      <c r="G13" s="13">
        <f t="shared" si="3"/>
        <v>1313</v>
      </c>
      <c r="H13" s="13">
        <f t="shared" si="4"/>
        <v>0.63307618129218901</v>
      </c>
      <c r="I13" s="13">
        <f t="shared" si="5"/>
        <v>0.40078545131950055</v>
      </c>
      <c r="J13" s="13">
        <f t="shared" si="6"/>
        <v>0.63307618129218901</v>
      </c>
    </row>
    <row r="14" spans="1:19" x14ac:dyDescent="0.35">
      <c r="A14" s="13">
        <v>13</v>
      </c>
      <c r="B14" s="13">
        <v>980</v>
      </c>
      <c r="C14" s="13">
        <v>1266</v>
      </c>
      <c r="D14" s="13">
        <f t="shared" si="0"/>
        <v>81796</v>
      </c>
      <c r="E14" s="13">
        <f t="shared" si="1"/>
        <v>-286</v>
      </c>
      <c r="F14" s="13">
        <f t="shared" si="2"/>
        <v>81796</v>
      </c>
      <c r="G14" s="13">
        <f t="shared" si="3"/>
        <v>286</v>
      </c>
      <c r="H14" s="13">
        <f t="shared" si="4"/>
        <v>-0.29183673469387755</v>
      </c>
      <c r="I14" s="13">
        <f t="shared" si="5"/>
        <v>8.516867971678467E-2</v>
      </c>
      <c r="J14" s="13">
        <f t="shared" si="6"/>
        <v>0.29183673469387755</v>
      </c>
    </row>
    <row r="15" spans="1:19" x14ac:dyDescent="0.35">
      <c r="A15" s="13">
        <v>14</v>
      </c>
      <c r="B15" s="13">
        <v>772</v>
      </c>
      <c r="C15" s="13">
        <v>1413</v>
      </c>
      <c r="D15" s="13">
        <f t="shared" si="0"/>
        <v>410881</v>
      </c>
      <c r="E15" s="13">
        <f t="shared" si="1"/>
        <v>-641</v>
      </c>
      <c r="F15" s="13">
        <f t="shared" si="2"/>
        <v>410881</v>
      </c>
      <c r="G15" s="13">
        <f t="shared" si="3"/>
        <v>641</v>
      </c>
      <c r="H15" s="13">
        <f t="shared" si="4"/>
        <v>-0.8303108808290155</v>
      </c>
      <c r="I15" s="13">
        <f t="shared" si="5"/>
        <v>0.68941615882305562</v>
      </c>
      <c r="J15" s="13">
        <f t="shared" si="6"/>
        <v>0.8303108808290155</v>
      </c>
    </row>
    <row r="16" spans="1:19" x14ac:dyDescent="0.35">
      <c r="A16" s="13">
        <v>15</v>
      </c>
      <c r="B16" s="13">
        <v>865</v>
      </c>
      <c r="C16" s="13">
        <v>1275</v>
      </c>
      <c r="D16" s="13">
        <f t="shared" si="0"/>
        <v>168100</v>
      </c>
      <c r="E16" s="13">
        <f t="shared" si="1"/>
        <v>-410</v>
      </c>
      <c r="F16" s="13">
        <f t="shared" si="2"/>
        <v>168100</v>
      </c>
      <c r="G16" s="13">
        <f t="shared" si="3"/>
        <v>410</v>
      </c>
      <c r="H16" s="13">
        <f t="shared" si="4"/>
        <v>-0.47398843930635837</v>
      </c>
      <c r="I16" s="13">
        <f t="shared" si="5"/>
        <v>0.22466504059607736</v>
      </c>
      <c r="J16" s="13">
        <f t="shared" si="6"/>
        <v>0.47398843930635837</v>
      </c>
    </row>
    <row r="17" spans="1:10" x14ac:dyDescent="0.35">
      <c r="A17" s="13">
        <v>16</v>
      </c>
      <c r="B17" s="13">
        <v>824</v>
      </c>
      <c r="C17" s="13">
        <v>872</v>
      </c>
      <c r="D17" s="13">
        <f t="shared" si="0"/>
        <v>2304</v>
      </c>
      <c r="E17" s="13">
        <f t="shared" si="1"/>
        <v>-48</v>
      </c>
      <c r="F17" s="13">
        <f t="shared" si="2"/>
        <v>2304</v>
      </c>
      <c r="G17" s="13">
        <f t="shared" si="3"/>
        <v>48</v>
      </c>
      <c r="H17" s="13">
        <f t="shared" si="4"/>
        <v>-5.8252427184466021E-2</v>
      </c>
      <c r="I17" s="13">
        <f t="shared" si="5"/>
        <v>3.3933452728815159E-3</v>
      </c>
      <c r="J17" s="13">
        <f t="shared" si="6"/>
        <v>5.8252427184466021E-2</v>
      </c>
    </row>
    <row r="18" spans="1:10" x14ac:dyDescent="0.35">
      <c r="A18" s="13">
        <v>17</v>
      </c>
      <c r="B18" s="13">
        <v>1104</v>
      </c>
      <c r="C18" s="13">
        <v>820</v>
      </c>
      <c r="D18" s="13">
        <f t="shared" si="0"/>
        <v>80656</v>
      </c>
      <c r="E18" s="13">
        <f t="shared" si="1"/>
        <v>284</v>
      </c>
      <c r="F18" s="13">
        <f t="shared" si="2"/>
        <v>80656</v>
      </c>
      <c r="G18" s="13">
        <f t="shared" si="3"/>
        <v>284</v>
      </c>
      <c r="H18" s="13">
        <f t="shared" si="4"/>
        <v>0.25724637681159418</v>
      </c>
      <c r="I18" s="13">
        <f t="shared" si="5"/>
        <v>6.6175698382692702E-2</v>
      </c>
      <c r="J18" s="13">
        <f t="shared" si="6"/>
        <v>0.25724637681159418</v>
      </c>
    </row>
    <row r="19" spans="1:10" x14ac:dyDescent="0.35">
      <c r="A19" s="13">
        <v>18</v>
      </c>
      <c r="B19" s="13">
        <v>1410</v>
      </c>
      <c r="C19" s="13">
        <v>931</v>
      </c>
      <c r="D19" s="13">
        <f t="shared" si="0"/>
        <v>229441</v>
      </c>
      <c r="E19" s="13">
        <f t="shared" si="1"/>
        <v>479</v>
      </c>
      <c r="F19" s="13">
        <f t="shared" si="2"/>
        <v>229441</v>
      </c>
      <c r="G19" s="13">
        <f t="shared" si="3"/>
        <v>479</v>
      </c>
      <c r="H19" s="13">
        <f t="shared" si="4"/>
        <v>0.33971631205673758</v>
      </c>
      <c r="I19" s="13">
        <f t="shared" si="5"/>
        <v>0.11540717267743071</v>
      </c>
      <c r="J19" s="13">
        <f t="shared" si="6"/>
        <v>0.33971631205673758</v>
      </c>
    </row>
    <row r="20" spans="1:10" x14ac:dyDescent="0.35">
      <c r="A20" s="13">
        <v>19</v>
      </c>
      <c r="B20" s="13">
        <v>1300</v>
      </c>
      <c r="C20" s="13">
        <v>1113</v>
      </c>
      <c r="D20" s="13">
        <f t="shared" si="0"/>
        <v>34969</v>
      </c>
      <c r="E20" s="13">
        <f t="shared" si="1"/>
        <v>187</v>
      </c>
      <c r="F20" s="13">
        <f t="shared" si="2"/>
        <v>34969</v>
      </c>
      <c r="G20" s="13">
        <f t="shared" si="3"/>
        <v>187</v>
      </c>
      <c r="H20" s="13">
        <f t="shared" si="4"/>
        <v>0.14384615384615385</v>
      </c>
      <c r="I20" s="13">
        <f t="shared" si="5"/>
        <v>2.0691715976331362E-2</v>
      </c>
      <c r="J20" s="13">
        <f t="shared" si="6"/>
        <v>0.14384615384615385</v>
      </c>
    </row>
    <row r="21" spans="1:10" x14ac:dyDescent="0.35">
      <c r="A21" s="13">
        <v>20</v>
      </c>
      <c r="B21" s="13">
        <v>783</v>
      </c>
      <c r="C21" s="13">
        <v>1271</v>
      </c>
      <c r="D21" s="13">
        <f t="shared" si="0"/>
        <v>238144</v>
      </c>
      <c r="E21" s="13">
        <f t="shared" si="1"/>
        <v>-488</v>
      </c>
      <c r="F21" s="13">
        <f t="shared" si="2"/>
        <v>238144</v>
      </c>
      <c r="G21" s="13">
        <f t="shared" si="3"/>
        <v>488</v>
      </c>
      <c r="H21" s="13">
        <f t="shared" si="4"/>
        <v>-0.62324393358876118</v>
      </c>
      <c r="I21" s="13">
        <f t="shared" si="5"/>
        <v>0.38843300075519216</v>
      </c>
      <c r="J21" s="13">
        <f t="shared" si="6"/>
        <v>0.62324393358876118</v>
      </c>
    </row>
    <row r="22" spans="1:10" x14ac:dyDescent="0.35">
      <c r="A22" s="13">
        <v>21</v>
      </c>
      <c r="B22" s="13">
        <v>337</v>
      </c>
      <c r="C22" s="13">
        <v>1164</v>
      </c>
      <c r="D22" s="13">
        <f t="shared" si="0"/>
        <v>683929</v>
      </c>
      <c r="E22" s="13">
        <f t="shared" si="1"/>
        <v>-827</v>
      </c>
      <c r="F22" s="13">
        <f t="shared" si="2"/>
        <v>683929</v>
      </c>
      <c r="G22" s="13">
        <f t="shared" si="3"/>
        <v>827</v>
      </c>
      <c r="H22" s="13">
        <f t="shared" si="4"/>
        <v>-2.4540059347181007</v>
      </c>
      <c r="I22" s="13">
        <f t="shared" si="5"/>
        <v>6.0221451276316591</v>
      </c>
      <c r="J22" s="13">
        <f t="shared" si="6"/>
        <v>2.4540059347181007</v>
      </c>
    </row>
    <row r="23" spans="1:10" x14ac:dyDescent="0.35">
      <c r="A23" s="13">
        <v>22</v>
      </c>
      <c r="B23" s="13">
        <v>308</v>
      </c>
      <c r="C23" s="13">
        <v>807</v>
      </c>
      <c r="D23" s="13">
        <f t="shared" si="0"/>
        <v>249001</v>
      </c>
      <c r="E23" s="13">
        <f t="shared" si="1"/>
        <v>-499</v>
      </c>
      <c r="F23" s="13">
        <f t="shared" si="2"/>
        <v>249001</v>
      </c>
      <c r="G23" s="13">
        <f t="shared" si="3"/>
        <v>499</v>
      </c>
      <c r="H23" s="13">
        <f t="shared" si="4"/>
        <v>-1.6201298701298701</v>
      </c>
      <c r="I23" s="13">
        <f t="shared" si="5"/>
        <v>2.6248207960870298</v>
      </c>
      <c r="J23" s="13">
        <f t="shared" si="6"/>
        <v>1.6201298701298701</v>
      </c>
    </row>
    <row r="24" spans="1:10" x14ac:dyDescent="0.35">
      <c r="A24" s="13">
        <v>23</v>
      </c>
      <c r="B24" s="13">
        <v>695</v>
      </c>
      <c r="C24" s="13">
        <v>476</v>
      </c>
      <c r="D24" s="13">
        <f t="shared" si="0"/>
        <v>47961</v>
      </c>
      <c r="E24" s="13">
        <f t="shared" si="1"/>
        <v>219</v>
      </c>
      <c r="F24" s="13">
        <f t="shared" si="2"/>
        <v>47961</v>
      </c>
      <c r="G24" s="13">
        <f t="shared" si="3"/>
        <v>219</v>
      </c>
      <c r="H24" s="13">
        <f t="shared" si="4"/>
        <v>0.31510791366906477</v>
      </c>
      <c r="I24" s="13">
        <f t="shared" si="5"/>
        <v>9.9292997256870769E-2</v>
      </c>
      <c r="J24" s="13">
        <f t="shared" si="6"/>
        <v>0.31510791366906477</v>
      </c>
    </row>
    <row r="25" spans="1:10" x14ac:dyDescent="0.35">
      <c r="A25" s="13">
        <v>24</v>
      </c>
      <c r="B25" s="13">
        <v>1229</v>
      </c>
      <c r="C25" s="13">
        <v>447</v>
      </c>
      <c r="D25" s="13">
        <f t="shared" si="0"/>
        <v>611524</v>
      </c>
      <c r="E25" s="13">
        <f t="shared" si="1"/>
        <v>782</v>
      </c>
      <c r="F25" s="13">
        <f t="shared" si="2"/>
        <v>611524</v>
      </c>
      <c r="G25" s="13">
        <f t="shared" si="3"/>
        <v>782</v>
      </c>
      <c r="H25" s="13">
        <f t="shared" si="4"/>
        <v>0.63628966639544349</v>
      </c>
      <c r="I25" s="13">
        <f t="shared" si="5"/>
        <v>0.40486453956162477</v>
      </c>
      <c r="J25" s="13">
        <f t="shared" si="6"/>
        <v>0.63628966639544349</v>
      </c>
    </row>
    <row r="26" spans="1:10" x14ac:dyDescent="0.35">
      <c r="A26" s="13">
        <v>25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10" x14ac:dyDescent="0.35">
      <c r="A27" s="13">
        <v>26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10" x14ac:dyDescent="0.35">
      <c r="A28" s="13">
        <v>27</v>
      </c>
      <c r="B28" s="13"/>
      <c r="C28" s="13"/>
      <c r="D28" s="13"/>
      <c r="E28" s="13"/>
      <c r="F28" s="13"/>
      <c r="G28" s="13"/>
      <c r="H28" s="13"/>
      <c r="I28" s="13"/>
      <c r="J28" s="13"/>
    </row>
    <row r="29" spans="1:10" x14ac:dyDescent="0.35">
      <c r="A29" s="13">
        <v>28</v>
      </c>
      <c r="B29" s="13"/>
      <c r="C29" s="13"/>
      <c r="D29" s="13"/>
      <c r="E29" s="13"/>
      <c r="F29" s="13"/>
      <c r="G29" s="13"/>
      <c r="H29" s="13"/>
      <c r="I29" s="13"/>
      <c r="J29" s="13"/>
    </row>
    <row r="30" spans="1:10" x14ac:dyDescent="0.35">
      <c r="A30" s="13">
        <v>29</v>
      </c>
      <c r="B30" s="13"/>
      <c r="C30" s="13"/>
      <c r="D30" s="13"/>
      <c r="E30" s="13"/>
      <c r="F30" s="13"/>
      <c r="G30" s="13"/>
      <c r="H30" s="13"/>
      <c r="I30" s="13"/>
      <c r="J30" s="13"/>
    </row>
    <row r="31" spans="1:10" x14ac:dyDescent="0.35">
      <c r="A31" s="13">
        <v>30</v>
      </c>
      <c r="B31" s="13"/>
      <c r="C31" s="13"/>
      <c r="D31" s="13"/>
      <c r="E31" s="13"/>
      <c r="F31" s="13"/>
      <c r="G31" s="13"/>
      <c r="H31" s="13"/>
      <c r="I31" s="13"/>
      <c r="J31" s="13"/>
    </row>
    <row r="32" spans="1:10" x14ac:dyDescent="0.35">
      <c r="A32" s="13">
        <v>31</v>
      </c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35">
      <c r="A33" s="13">
        <v>32</v>
      </c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35">
      <c r="A34" s="13">
        <v>33</v>
      </c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35">
      <c r="A35" s="13">
        <v>34</v>
      </c>
      <c r="B35" s="13"/>
      <c r="C35" s="13"/>
      <c r="D35" s="13"/>
      <c r="E35" s="13"/>
      <c r="F35" s="13"/>
      <c r="G35" s="13"/>
      <c r="H35" s="13"/>
      <c r="I35" s="13"/>
      <c r="J35" s="13"/>
    </row>
    <row r="36" spans="1:10" x14ac:dyDescent="0.35">
      <c r="A36" s="13">
        <v>35</v>
      </c>
      <c r="B36" s="13"/>
      <c r="C36" s="13"/>
      <c r="D36" s="13"/>
      <c r="E36" s="13"/>
      <c r="F36" s="13"/>
      <c r="G36" s="13"/>
      <c r="H36" s="13"/>
      <c r="I36" s="13"/>
      <c r="J36" s="13"/>
    </row>
    <row r="37" spans="1:10" x14ac:dyDescent="0.35">
      <c r="A37" s="13">
        <v>36</v>
      </c>
      <c r="B37" s="13"/>
      <c r="C37" s="13"/>
      <c r="D37" s="13"/>
      <c r="E37" s="13"/>
      <c r="F37" s="13"/>
      <c r="G37" s="13"/>
      <c r="H37" s="13"/>
      <c r="I37" s="13"/>
      <c r="J37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0C-B06E-47ED-8729-C6BEE3B55EAF}">
  <dimension ref="A1:S25"/>
  <sheetViews>
    <sheetView workbookViewId="0">
      <selection activeCell="L5" sqref="L5:S5"/>
    </sheetView>
  </sheetViews>
  <sheetFormatPr defaultRowHeight="14.5" x14ac:dyDescent="0.35"/>
  <sheetData>
    <row r="1" spans="1:19" x14ac:dyDescent="0.35">
      <c r="A1" s="18" t="s">
        <v>61</v>
      </c>
      <c r="B1" s="18" t="s">
        <v>151</v>
      </c>
      <c r="C1" s="18" t="s">
        <v>124</v>
      </c>
      <c r="D1" s="68" t="s">
        <v>144</v>
      </c>
      <c r="E1" s="68" t="s">
        <v>140</v>
      </c>
      <c r="F1" s="68" t="s">
        <v>134</v>
      </c>
      <c r="G1" s="68" t="s">
        <v>152</v>
      </c>
      <c r="H1" s="68" t="s">
        <v>153</v>
      </c>
      <c r="I1" s="68" t="s">
        <v>154</v>
      </c>
      <c r="J1" s="68" t="s">
        <v>155</v>
      </c>
      <c r="L1" s="61" t="s">
        <v>156</v>
      </c>
      <c r="M1">
        <f>SUM(D2:D25)</f>
        <v>5788581</v>
      </c>
    </row>
    <row r="2" spans="1:19" x14ac:dyDescent="0.35">
      <c r="A2" s="26">
        <v>1</v>
      </c>
      <c r="B2" s="26">
        <v>1434</v>
      </c>
      <c r="C2" s="26">
        <v>1434</v>
      </c>
      <c r="D2" s="26">
        <f>E2^2</f>
        <v>0</v>
      </c>
      <c r="E2" s="26">
        <f>B2-C2</f>
        <v>0</v>
      </c>
      <c r="F2" s="26">
        <f>E2^2</f>
        <v>0</v>
      </c>
      <c r="G2" s="26">
        <f>ABS(E2)</f>
        <v>0</v>
      </c>
      <c r="H2" s="26">
        <f>E2/B2</f>
        <v>0</v>
      </c>
      <c r="I2" s="26">
        <f>H2^2</f>
        <v>0</v>
      </c>
      <c r="J2" s="26">
        <f>ABS(H2)</f>
        <v>0</v>
      </c>
    </row>
    <row r="3" spans="1:19" x14ac:dyDescent="0.35">
      <c r="A3" s="26">
        <v>2</v>
      </c>
      <c r="B3" s="26">
        <v>1287</v>
      </c>
      <c r="C3" s="26">
        <v>1287</v>
      </c>
      <c r="D3" s="26">
        <f t="shared" ref="D3:D25" si="0">E3^2</f>
        <v>0</v>
      </c>
      <c r="E3" s="26">
        <f t="shared" ref="E3:E25" si="1">B3-C3</f>
        <v>0</v>
      </c>
      <c r="F3" s="26">
        <f t="shared" ref="F3:F25" si="2">E3^2</f>
        <v>0</v>
      </c>
      <c r="G3" s="26">
        <f t="shared" ref="G3:G25" si="3">ABS(E3)</f>
        <v>0</v>
      </c>
      <c r="H3" s="26">
        <f t="shared" ref="H3:H25" si="4">E3/B3</f>
        <v>0</v>
      </c>
      <c r="I3" s="26">
        <f t="shared" ref="I3:I25" si="5">H3^2</f>
        <v>0</v>
      </c>
      <c r="J3" s="26">
        <f t="shared" ref="J3:J25" si="6">ABS(H3)</f>
        <v>0</v>
      </c>
    </row>
    <row r="4" spans="1:19" x14ac:dyDescent="0.35">
      <c r="A4" s="26">
        <v>3</v>
      </c>
      <c r="B4" s="26">
        <v>1436</v>
      </c>
      <c r="C4" s="26">
        <v>1436</v>
      </c>
      <c r="D4" s="26">
        <f t="shared" si="0"/>
        <v>0</v>
      </c>
      <c r="E4" s="26">
        <f t="shared" si="1"/>
        <v>0</v>
      </c>
      <c r="F4" s="26">
        <f t="shared" si="2"/>
        <v>0</v>
      </c>
      <c r="G4" s="26">
        <f t="shared" si="3"/>
        <v>0</v>
      </c>
      <c r="H4" s="26">
        <f t="shared" si="4"/>
        <v>0</v>
      </c>
      <c r="I4" s="26">
        <f t="shared" si="5"/>
        <v>0</v>
      </c>
      <c r="J4" s="26">
        <f t="shared" si="6"/>
        <v>0</v>
      </c>
      <c r="L4" s="67" t="s">
        <v>157</v>
      </c>
      <c r="M4" s="67" t="s">
        <v>158</v>
      </c>
      <c r="N4" s="67" t="s">
        <v>159</v>
      </c>
      <c r="O4" s="67" t="s">
        <v>160</v>
      </c>
      <c r="P4" s="67" t="s">
        <v>161</v>
      </c>
      <c r="Q4" s="67" t="s">
        <v>162</v>
      </c>
      <c r="R4" s="67" t="s">
        <v>163</v>
      </c>
      <c r="S4" s="67" t="s">
        <v>164</v>
      </c>
    </row>
    <row r="5" spans="1:19" x14ac:dyDescent="0.35">
      <c r="A5" s="26">
        <v>4</v>
      </c>
      <c r="B5" s="26">
        <v>1373</v>
      </c>
      <c r="C5" s="26">
        <v>1412</v>
      </c>
      <c r="D5" s="26">
        <f t="shared" si="0"/>
        <v>1521</v>
      </c>
      <c r="E5" s="26">
        <f t="shared" si="1"/>
        <v>-39</v>
      </c>
      <c r="F5" s="26">
        <f t="shared" si="2"/>
        <v>1521</v>
      </c>
      <c r="G5" s="26">
        <f t="shared" si="3"/>
        <v>39</v>
      </c>
      <c r="H5" s="26">
        <f t="shared" si="4"/>
        <v>-2.8404952658412235E-2</v>
      </c>
      <c r="I5" s="26">
        <f t="shared" si="5"/>
        <v>8.0684133552664031E-4</v>
      </c>
      <c r="J5" s="26">
        <f t="shared" si="6"/>
        <v>2.8404952658412235E-2</v>
      </c>
      <c r="L5" s="26">
        <f>AVERAGE(F5:F25)</f>
        <v>275646.71428571426</v>
      </c>
      <c r="M5" s="26">
        <f>SQRT(L5)</f>
        <v>525.02067986481666</v>
      </c>
      <c r="N5" s="26">
        <f>AVERAGE(G5:G25)</f>
        <v>422.8095238095238</v>
      </c>
      <c r="O5" s="26">
        <f>MEDIAN(G5:G25)</f>
        <v>385</v>
      </c>
      <c r="P5" s="26">
        <f>AVERAGE(J5:J25)</f>
        <v>0.46882817049980041</v>
      </c>
      <c r="Q5" s="26">
        <f>MEDIAN(J5:J25)</f>
        <v>0.35714285714285715</v>
      </c>
      <c r="R5" s="26">
        <f>SQRT(AVERAGE(I5:I25))</f>
        <v>0.64186310825391013</v>
      </c>
      <c r="S5" s="26">
        <f>SQRT(MEDIAN(I5:I25))</f>
        <v>0.35714285714285715</v>
      </c>
    </row>
    <row r="6" spans="1:19" x14ac:dyDescent="0.35">
      <c r="A6" s="26">
        <v>5</v>
      </c>
      <c r="B6" s="26">
        <v>1830</v>
      </c>
      <c r="C6" s="26">
        <v>1382</v>
      </c>
      <c r="D6" s="26">
        <f t="shared" si="0"/>
        <v>200704</v>
      </c>
      <c r="E6" s="26">
        <f t="shared" si="1"/>
        <v>448</v>
      </c>
      <c r="F6" s="26">
        <f t="shared" si="2"/>
        <v>200704</v>
      </c>
      <c r="G6" s="26">
        <f t="shared" si="3"/>
        <v>448</v>
      </c>
      <c r="H6" s="26">
        <f t="shared" si="4"/>
        <v>0.24480874316939891</v>
      </c>
      <c r="I6" s="26">
        <f t="shared" si="5"/>
        <v>5.9931320732180715E-2</v>
      </c>
      <c r="J6" s="26">
        <f t="shared" si="6"/>
        <v>0.24480874316939891</v>
      </c>
    </row>
    <row r="7" spans="1:19" x14ac:dyDescent="0.35">
      <c r="A7" s="26">
        <v>6</v>
      </c>
      <c r="B7" s="26">
        <v>2301</v>
      </c>
      <c r="C7" s="26">
        <v>1753</v>
      </c>
      <c r="D7" s="26">
        <f t="shared" si="0"/>
        <v>300304</v>
      </c>
      <c r="E7" s="26">
        <f t="shared" si="1"/>
        <v>548</v>
      </c>
      <c r="F7" s="26">
        <f t="shared" si="2"/>
        <v>300304</v>
      </c>
      <c r="G7" s="26">
        <f t="shared" si="3"/>
        <v>548</v>
      </c>
      <c r="H7" s="26">
        <f t="shared" si="4"/>
        <v>0.23815732290308561</v>
      </c>
      <c r="I7" s="26">
        <f t="shared" si="5"/>
        <v>5.6718910452364588E-2</v>
      </c>
      <c r="J7" s="26">
        <f t="shared" si="6"/>
        <v>0.23815732290308561</v>
      </c>
    </row>
    <row r="8" spans="1:19" x14ac:dyDescent="0.35">
      <c r="A8" s="26">
        <v>7</v>
      </c>
      <c r="B8" s="26">
        <v>2152</v>
      </c>
      <c r="C8" s="26">
        <v>2216</v>
      </c>
      <c r="D8" s="26">
        <f t="shared" si="0"/>
        <v>4096</v>
      </c>
      <c r="E8" s="26">
        <f t="shared" si="1"/>
        <v>-64</v>
      </c>
      <c r="F8" s="26">
        <f t="shared" si="2"/>
        <v>4096</v>
      </c>
      <c r="G8" s="26">
        <f t="shared" si="3"/>
        <v>64</v>
      </c>
      <c r="H8" s="26">
        <f t="shared" si="4"/>
        <v>-2.9739776951672861E-2</v>
      </c>
      <c r="I8" s="26">
        <f t="shared" si="5"/>
        <v>8.8445433313525236E-4</v>
      </c>
      <c r="J8" s="26">
        <f t="shared" si="6"/>
        <v>2.9739776951672861E-2</v>
      </c>
    </row>
    <row r="9" spans="1:19" x14ac:dyDescent="0.35">
      <c r="A9" s="26">
        <v>8</v>
      </c>
      <c r="B9" s="26">
        <v>1316</v>
      </c>
      <c r="C9" s="26">
        <v>2173</v>
      </c>
      <c r="D9" s="26">
        <f t="shared" si="0"/>
        <v>734449</v>
      </c>
      <c r="E9" s="26">
        <f t="shared" si="1"/>
        <v>-857</v>
      </c>
      <c r="F9" s="26">
        <f t="shared" si="2"/>
        <v>734449</v>
      </c>
      <c r="G9" s="26">
        <f t="shared" si="3"/>
        <v>857</v>
      </c>
      <c r="H9" s="26">
        <f t="shared" si="4"/>
        <v>-0.65121580547112456</v>
      </c>
      <c r="I9" s="26">
        <f t="shared" si="5"/>
        <v>0.42408202529540556</v>
      </c>
      <c r="J9" s="26">
        <f t="shared" si="6"/>
        <v>0.65121580547112456</v>
      </c>
    </row>
    <row r="10" spans="1:19" x14ac:dyDescent="0.35">
      <c r="A10" s="26">
        <v>9</v>
      </c>
      <c r="B10" s="26">
        <v>561</v>
      </c>
      <c r="C10" s="26">
        <v>1460</v>
      </c>
      <c r="D10" s="26">
        <f t="shared" si="0"/>
        <v>808201</v>
      </c>
      <c r="E10" s="26">
        <f t="shared" si="1"/>
        <v>-899</v>
      </c>
      <c r="F10" s="26">
        <f t="shared" si="2"/>
        <v>808201</v>
      </c>
      <c r="G10" s="26">
        <f t="shared" si="3"/>
        <v>899</v>
      </c>
      <c r="H10" s="26">
        <f t="shared" si="4"/>
        <v>-1.6024955436720143</v>
      </c>
      <c r="I10" s="26">
        <f t="shared" si="5"/>
        <v>2.5679919674886649</v>
      </c>
      <c r="J10" s="26">
        <f t="shared" si="6"/>
        <v>1.6024955436720143</v>
      </c>
    </row>
    <row r="11" spans="1:19" x14ac:dyDescent="0.35">
      <c r="A11" s="26">
        <v>10</v>
      </c>
      <c r="B11" s="26">
        <v>539</v>
      </c>
      <c r="C11" s="26">
        <v>698</v>
      </c>
      <c r="D11" s="26">
        <f t="shared" si="0"/>
        <v>25281</v>
      </c>
      <c r="E11" s="26">
        <f t="shared" si="1"/>
        <v>-159</v>
      </c>
      <c r="F11" s="26">
        <f t="shared" si="2"/>
        <v>25281</v>
      </c>
      <c r="G11" s="26">
        <f t="shared" si="3"/>
        <v>159</v>
      </c>
      <c r="H11" s="26">
        <f t="shared" si="4"/>
        <v>-0.29499072356215211</v>
      </c>
      <c r="I11" s="26">
        <f t="shared" si="5"/>
        <v>8.7019526987722043E-2</v>
      </c>
      <c r="J11" s="26">
        <f t="shared" si="6"/>
        <v>0.29499072356215211</v>
      </c>
    </row>
    <row r="12" spans="1:19" x14ac:dyDescent="0.35">
      <c r="A12" s="26">
        <v>11</v>
      </c>
      <c r="B12" s="26">
        <v>1184</v>
      </c>
      <c r="C12" s="26">
        <v>550</v>
      </c>
      <c r="D12" s="26">
        <f t="shared" si="0"/>
        <v>401956</v>
      </c>
      <c r="E12" s="26">
        <f t="shared" si="1"/>
        <v>634</v>
      </c>
      <c r="F12" s="26">
        <f t="shared" si="2"/>
        <v>401956</v>
      </c>
      <c r="G12" s="26">
        <f t="shared" si="3"/>
        <v>634</v>
      </c>
      <c r="H12" s="26">
        <f t="shared" si="4"/>
        <v>0.53547297297297303</v>
      </c>
      <c r="I12" s="26">
        <f t="shared" si="5"/>
        <v>0.28673130478451431</v>
      </c>
      <c r="J12" s="26">
        <f t="shared" si="6"/>
        <v>0.53547297297297303</v>
      </c>
    </row>
    <row r="13" spans="1:19" x14ac:dyDescent="0.35">
      <c r="A13" s="26">
        <v>12</v>
      </c>
      <c r="B13" s="26">
        <v>2074</v>
      </c>
      <c r="C13" s="26">
        <v>1075</v>
      </c>
      <c r="D13" s="26">
        <f t="shared" si="0"/>
        <v>998001</v>
      </c>
      <c r="E13" s="26">
        <f t="shared" si="1"/>
        <v>999</v>
      </c>
      <c r="F13" s="26">
        <f t="shared" si="2"/>
        <v>998001</v>
      </c>
      <c r="G13" s="26">
        <f t="shared" si="3"/>
        <v>999</v>
      </c>
      <c r="H13" s="26">
        <f t="shared" si="4"/>
        <v>0.48167791706846674</v>
      </c>
      <c r="I13" s="26">
        <f t="shared" si="5"/>
        <v>0.23201361579141672</v>
      </c>
      <c r="J13" s="26">
        <f t="shared" si="6"/>
        <v>0.48167791706846674</v>
      </c>
    </row>
    <row r="14" spans="1:19" x14ac:dyDescent="0.35">
      <c r="A14" s="26">
        <v>13</v>
      </c>
      <c r="B14" s="26">
        <v>980</v>
      </c>
      <c r="C14" s="26">
        <v>1916</v>
      </c>
      <c r="D14" s="26">
        <f t="shared" si="0"/>
        <v>876096</v>
      </c>
      <c r="E14" s="26">
        <f t="shared" si="1"/>
        <v>-936</v>
      </c>
      <c r="F14" s="26">
        <f t="shared" si="2"/>
        <v>876096</v>
      </c>
      <c r="G14" s="26">
        <f t="shared" si="3"/>
        <v>936</v>
      </c>
      <c r="H14" s="26">
        <f t="shared" si="4"/>
        <v>-0.95510204081632655</v>
      </c>
      <c r="I14" s="26">
        <f t="shared" si="5"/>
        <v>0.9122199083715119</v>
      </c>
      <c r="J14" s="26">
        <f t="shared" si="6"/>
        <v>0.95510204081632655</v>
      </c>
    </row>
    <row r="15" spans="1:19" x14ac:dyDescent="0.35">
      <c r="A15" s="26">
        <v>14</v>
      </c>
      <c r="B15" s="26">
        <v>772</v>
      </c>
      <c r="C15" s="26">
        <v>1157</v>
      </c>
      <c r="D15" s="26">
        <f t="shared" si="0"/>
        <v>148225</v>
      </c>
      <c r="E15" s="26">
        <f t="shared" si="1"/>
        <v>-385</v>
      </c>
      <c r="F15" s="26">
        <f t="shared" si="2"/>
        <v>148225</v>
      </c>
      <c r="G15" s="26">
        <f t="shared" si="3"/>
        <v>385</v>
      </c>
      <c r="H15" s="26">
        <f t="shared" si="4"/>
        <v>-0.49870466321243523</v>
      </c>
      <c r="I15" s="26">
        <f t="shared" si="5"/>
        <v>0.24870634110982845</v>
      </c>
      <c r="J15" s="26">
        <f t="shared" si="6"/>
        <v>0.49870466321243523</v>
      </c>
    </row>
    <row r="16" spans="1:19" x14ac:dyDescent="0.35">
      <c r="A16" s="26">
        <v>15</v>
      </c>
      <c r="B16" s="26">
        <v>865</v>
      </c>
      <c r="C16" s="26">
        <v>818</v>
      </c>
      <c r="D16" s="26">
        <f t="shared" si="0"/>
        <v>2209</v>
      </c>
      <c r="E16" s="26">
        <f t="shared" si="1"/>
        <v>47</v>
      </c>
      <c r="F16" s="26">
        <f t="shared" si="2"/>
        <v>2209</v>
      </c>
      <c r="G16" s="26">
        <f t="shared" si="3"/>
        <v>47</v>
      </c>
      <c r="H16" s="26">
        <f t="shared" si="4"/>
        <v>5.4335260115606937E-2</v>
      </c>
      <c r="I16" s="26">
        <f t="shared" si="5"/>
        <v>2.9523204918306661E-3</v>
      </c>
      <c r="J16" s="26">
        <f t="shared" si="6"/>
        <v>5.4335260115606937E-2</v>
      </c>
    </row>
    <row r="17" spans="1:10" x14ac:dyDescent="0.35">
      <c r="A17" s="26">
        <v>16</v>
      </c>
      <c r="B17" s="26">
        <v>824</v>
      </c>
      <c r="C17" s="26">
        <v>851</v>
      </c>
      <c r="D17" s="26">
        <f t="shared" si="0"/>
        <v>729</v>
      </c>
      <c r="E17" s="26">
        <f t="shared" si="1"/>
        <v>-27</v>
      </c>
      <c r="F17" s="26">
        <f t="shared" si="2"/>
        <v>729</v>
      </c>
      <c r="G17" s="26">
        <f t="shared" si="3"/>
        <v>27</v>
      </c>
      <c r="H17" s="26">
        <f t="shared" si="4"/>
        <v>-3.2766990291262135E-2</v>
      </c>
      <c r="I17" s="26">
        <f t="shared" si="5"/>
        <v>1.073675652747667E-3</v>
      </c>
      <c r="J17" s="26">
        <f t="shared" si="6"/>
        <v>3.2766990291262135E-2</v>
      </c>
    </row>
    <row r="18" spans="1:10" x14ac:dyDescent="0.35">
      <c r="A18" s="26">
        <v>17</v>
      </c>
      <c r="B18" s="26">
        <v>1104</v>
      </c>
      <c r="C18" s="26">
        <v>830</v>
      </c>
      <c r="D18" s="26">
        <f t="shared" si="0"/>
        <v>75076</v>
      </c>
      <c r="E18" s="26">
        <f t="shared" si="1"/>
        <v>274</v>
      </c>
      <c r="F18" s="26">
        <f t="shared" si="2"/>
        <v>75076</v>
      </c>
      <c r="G18" s="26">
        <f t="shared" si="3"/>
        <v>274</v>
      </c>
      <c r="H18" s="26">
        <f t="shared" si="4"/>
        <v>0.24818840579710144</v>
      </c>
      <c r="I18" s="26">
        <f t="shared" si="5"/>
        <v>6.1597484772106699E-2</v>
      </c>
      <c r="J18" s="26">
        <f t="shared" si="6"/>
        <v>0.24818840579710144</v>
      </c>
    </row>
    <row r="19" spans="1:10" x14ac:dyDescent="0.35">
      <c r="A19" s="26">
        <v>18</v>
      </c>
      <c r="B19" s="26">
        <v>1410</v>
      </c>
      <c r="C19" s="26">
        <v>1057</v>
      </c>
      <c r="D19" s="26">
        <f t="shared" si="0"/>
        <v>124609</v>
      </c>
      <c r="E19" s="26">
        <f t="shared" si="1"/>
        <v>353</v>
      </c>
      <c r="F19" s="26">
        <f t="shared" si="2"/>
        <v>124609</v>
      </c>
      <c r="G19" s="26">
        <f t="shared" si="3"/>
        <v>353</v>
      </c>
      <c r="H19" s="26">
        <f t="shared" si="4"/>
        <v>0.25035460992907799</v>
      </c>
      <c r="I19" s="26">
        <f t="shared" si="5"/>
        <v>6.2677430712740789E-2</v>
      </c>
      <c r="J19" s="26">
        <f t="shared" si="6"/>
        <v>0.25035460992907799</v>
      </c>
    </row>
    <row r="20" spans="1:10" x14ac:dyDescent="0.35">
      <c r="A20" s="26">
        <v>19</v>
      </c>
      <c r="B20" s="26">
        <v>1300</v>
      </c>
      <c r="C20" s="26">
        <v>1355</v>
      </c>
      <c r="D20" s="26">
        <f t="shared" si="0"/>
        <v>3025</v>
      </c>
      <c r="E20" s="26">
        <f t="shared" si="1"/>
        <v>-55</v>
      </c>
      <c r="F20" s="26">
        <f t="shared" si="2"/>
        <v>3025</v>
      </c>
      <c r="G20" s="26">
        <f t="shared" si="3"/>
        <v>55</v>
      </c>
      <c r="H20" s="26">
        <f t="shared" si="4"/>
        <v>-4.230769230769231E-2</v>
      </c>
      <c r="I20" s="26">
        <f t="shared" si="5"/>
        <v>1.7899408284023672E-3</v>
      </c>
      <c r="J20" s="26">
        <f t="shared" si="6"/>
        <v>4.230769230769231E-2</v>
      </c>
    </row>
    <row r="21" spans="1:10" x14ac:dyDescent="0.35">
      <c r="A21" s="26">
        <v>20</v>
      </c>
      <c r="B21" s="26">
        <v>783</v>
      </c>
      <c r="C21" s="26">
        <v>1316</v>
      </c>
      <c r="D21" s="26">
        <f t="shared" si="0"/>
        <v>284089</v>
      </c>
      <c r="E21" s="26">
        <f t="shared" si="1"/>
        <v>-533</v>
      </c>
      <c r="F21" s="26">
        <f t="shared" si="2"/>
        <v>284089</v>
      </c>
      <c r="G21" s="26">
        <f t="shared" si="3"/>
        <v>533</v>
      </c>
      <c r="H21" s="26">
        <f t="shared" si="4"/>
        <v>-0.68071519795657731</v>
      </c>
      <c r="I21" s="26">
        <f t="shared" si="5"/>
        <v>0.46337318072906225</v>
      </c>
      <c r="J21" s="26">
        <f t="shared" si="6"/>
        <v>0.68071519795657731</v>
      </c>
    </row>
    <row r="22" spans="1:10" x14ac:dyDescent="0.35">
      <c r="A22" s="26">
        <v>21</v>
      </c>
      <c r="B22" s="26">
        <v>337</v>
      </c>
      <c r="C22" s="26">
        <v>872</v>
      </c>
      <c r="D22" s="26">
        <f t="shared" si="0"/>
        <v>286225</v>
      </c>
      <c r="E22" s="26">
        <f t="shared" si="1"/>
        <v>-535</v>
      </c>
      <c r="F22" s="26">
        <f t="shared" si="2"/>
        <v>286225</v>
      </c>
      <c r="G22" s="26">
        <f t="shared" si="3"/>
        <v>535</v>
      </c>
      <c r="H22" s="26">
        <f t="shared" si="4"/>
        <v>-1.5875370919881306</v>
      </c>
      <c r="I22" s="26">
        <f t="shared" si="5"/>
        <v>2.5202740184381303</v>
      </c>
      <c r="J22" s="26">
        <f t="shared" si="6"/>
        <v>1.5875370919881306</v>
      </c>
    </row>
    <row r="23" spans="1:10" x14ac:dyDescent="0.35">
      <c r="A23" s="26">
        <v>22</v>
      </c>
      <c r="B23" s="26">
        <v>308</v>
      </c>
      <c r="C23" s="26">
        <v>418</v>
      </c>
      <c r="D23" s="26">
        <f t="shared" si="0"/>
        <v>12100</v>
      </c>
      <c r="E23" s="26">
        <f t="shared" si="1"/>
        <v>-110</v>
      </c>
      <c r="F23" s="26">
        <f t="shared" si="2"/>
        <v>12100</v>
      </c>
      <c r="G23" s="26">
        <f t="shared" si="3"/>
        <v>110</v>
      </c>
      <c r="H23" s="26">
        <f t="shared" si="4"/>
        <v>-0.35714285714285715</v>
      </c>
      <c r="I23" s="26">
        <f t="shared" si="5"/>
        <v>0.12755102040816327</v>
      </c>
      <c r="J23" s="26">
        <f t="shared" si="6"/>
        <v>0.35714285714285715</v>
      </c>
    </row>
    <row r="24" spans="1:10" x14ac:dyDescent="0.35">
      <c r="A24" s="26">
        <v>23</v>
      </c>
      <c r="B24" s="26">
        <v>695</v>
      </c>
      <c r="C24" s="26">
        <v>317</v>
      </c>
      <c r="D24" s="26">
        <f t="shared" si="0"/>
        <v>142884</v>
      </c>
      <c r="E24" s="26">
        <f t="shared" si="1"/>
        <v>378</v>
      </c>
      <c r="F24" s="26">
        <f t="shared" si="2"/>
        <v>142884</v>
      </c>
      <c r="G24" s="26">
        <f t="shared" si="3"/>
        <v>378</v>
      </c>
      <c r="H24" s="26">
        <f t="shared" si="4"/>
        <v>0.54388489208633095</v>
      </c>
      <c r="I24" s="26">
        <f t="shared" si="5"/>
        <v>0.29581077583975984</v>
      </c>
      <c r="J24" s="26">
        <f t="shared" si="6"/>
        <v>0.54388489208633095</v>
      </c>
    </row>
    <row r="25" spans="1:10" x14ac:dyDescent="0.35">
      <c r="A25" s="26">
        <v>24</v>
      </c>
      <c r="B25" s="26">
        <v>1229</v>
      </c>
      <c r="C25" s="26">
        <v>630</v>
      </c>
      <c r="D25" s="26">
        <f t="shared" si="0"/>
        <v>358801</v>
      </c>
      <c r="E25" s="26">
        <f t="shared" si="1"/>
        <v>599</v>
      </c>
      <c r="F25" s="26">
        <f t="shared" si="2"/>
        <v>358801</v>
      </c>
      <c r="G25" s="26">
        <f t="shared" si="3"/>
        <v>599</v>
      </c>
      <c r="H25" s="26">
        <f t="shared" si="4"/>
        <v>0.4873881204231082</v>
      </c>
      <c r="I25" s="26">
        <f t="shared" si="5"/>
        <v>0.23754717992957022</v>
      </c>
      <c r="J25" s="26">
        <f t="shared" si="6"/>
        <v>0.4873881204231082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1710-A29C-49D7-A201-B0642DFE70FD}">
  <dimension ref="A1:S25"/>
  <sheetViews>
    <sheetView workbookViewId="0">
      <selection activeCell="B5" sqref="B5"/>
    </sheetView>
  </sheetViews>
  <sheetFormatPr defaultRowHeight="14.5" x14ac:dyDescent="0.35"/>
  <sheetData>
    <row r="1" spans="1:19" x14ac:dyDescent="0.35">
      <c r="A1" s="18" t="s">
        <v>61</v>
      </c>
      <c r="B1" s="18" t="s">
        <v>151</v>
      </c>
      <c r="C1" s="18" t="s">
        <v>124</v>
      </c>
      <c r="D1" s="68" t="s">
        <v>144</v>
      </c>
      <c r="E1" s="68" t="s">
        <v>140</v>
      </c>
      <c r="F1" s="68" t="s">
        <v>134</v>
      </c>
      <c r="G1" s="68" t="s">
        <v>152</v>
      </c>
      <c r="H1" s="68" t="s">
        <v>153</v>
      </c>
      <c r="I1" s="68" t="s">
        <v>154</v>
      </c>
      <c r="J1" s="68" t="s">
        <v>155</v>
      </c>
      <c r="L1" s="61" t="s">
        <v>156</v>
      </c>
      <c r="M1">
        <f>SUM(D2:D25)</f>
        <v>4870202</v>
      </c>
    </row>
    <row r="2" spans="1:19" x14ac:dyDescent="0.35">
      <c r="A2" s="13">
        <v>1</v>
      </c>
      <c r="B2" s="13">
        <v>1434</v>
      </c>
      <c r="C2" s="13">
        <v>1640</v>
      </c>
      <c r="D2" s="13">
        <f>E2^2</f>
        <v>42436</v>
      </c>
      <c r="E2" s="13">
        <f>B2-C2</f>
        <v>-206</v>
      </c>
      <c r="F2" s="13">
        <f>E2^2</f>
        <v>42436</v>
      </c>
      <c r="G2" s="13">
        <f>ABS(E2)</f>
        <v>206</v>
      </c>
      <c r="H2" s="13">
        <f>E2/B2</f>
        <v>-0.14365411436541142</v>
      </c>
      <c r="I2" s="13">
        <f>H2^2</f>
        <v>2.0636504574110703E-2</v>
      </c>
      <c r="J2" s="13">
        <f>ABS(H2)</f>
        <v>0.14365411436541142</v>
      </c>
    </row>
    <row r="3" spans="1:19" x14ac:dyDescent="0.35">
      <c r="A3" s="13">
        <v>2</v>
      </c>
      <c r="B3" s="13">
        <v>1287</v>
      </c>
      <c r="C3" s="13">
        <v>1599</v>
      </c>
      <c r="D3" s="13">
        <f t="shared" ref="D3:D25" si="0">E3^2</f>
        <v>97344</v>
      </c>
      <c r="E3" s="13">
        <f t="shared" ref="E3:E25" si="1">B3-C3</f>
        <v>-312</v>
      </c>
      <c r="F3" s="13">
        <f t="shared" ref="F3:F25" si="2">E3^2</f>
        <v>97344</v>
      </c>
      <c r="G3" s="13">
        <f t="shared" ref="G3:G25" si="3">ABS(E3)</f>
        <v>312</v>
      </c>
      <c r="H3" s="13">
        <f t="shared" ref="H3:H25" si="4">E3/B3</f>
        <v>-0.24242424242424243</v>
      </c>
      <c r="I3" s="13">
        <f t="shared" ref="I3:I25" si="5">H3^2</f>
        <v>5.8769513314967867E-2</v>
      </c>
      <c r="J3" s="13">
        <f t="shared" ref="J3:J25" si="6">ABS(H3)</f>
        <v>0.24242424242424243</v>
      </c>
    </row>
    <row r="4" spans="1:19" x14ac:dyDescent="0.35">
      <c r="A4" s="13">
        <v>3</v>
      </c>
      <c r="B4" s="13">
        <v>1436</v>
      </c>
      <c r="C4" s="13">
        <v>1558</v>
      </c>
      <c r="D4" s="13">
        <f t="shared" si="0"/>
        <v>14884</v>
      </c>
      <c r="E4" s="13">
        <f t="shared" si="1"/>
        <v>-122</v>
      </c>
      <c r="F4" s="13">
        <f t="shared" si="2"/>
        <v>14884</v>
      </c>
      <c r="G4" s="13">
        <f t="shared" si="3"/>
        <v>122</v>
      </c>
      <c r="H4" s="13">
        <f t="shared" si="4"/>
        <v>-8.495821727019498E-2</v>
      </c>
      <c r="I4" s="13">
        <f t="shared" si="5"/>
        <v>7.2178986817296566E-3</v>
      </c>
      <c r="J4" s="13">
        <f t="shared" si="6"/>
        <v>8.495821727019498E-2</v>
      </c>
      <c r="L4" s="67" t="s">
        <v>157</v>
      </c>
      <c r="M4" s="67" t="s">
        <v>158</v>
      </c>
      <c r="N4" s="67" t="s">
        <v>159</v>
      </c>
      <c r="O4" s="67" t="s">
        <v>160</v>
      </c>
      <c r="P4" s="67" t="s">
        <v>161</v>
      </c>
      <c r="Q4" s="67" t="s">
        <v>162</v>
      </c>
      <c r="R4" s="67" t="s">
        <v>163</v>
      </c>
      <c r="S4" s="67" t="s">
        <v>164</v>
      </c>
    </row>
    <row r="5" spans="1:19" x14ac:dyDescent="0.35">
      <c r="A5" s="13">
        <v>4</v>
      </c>
      <c r="B5" s="13">
        <v>1373</v>
      </c>
      <c r="C5" s="13">
        <v>1517</v>
      </c>
      <c r="D5" s="13">
        <f t="shared" si="0"/>
        <v>20736</v>
      </c>
      <c r="E5" s="13">
        <f t="shared" si="1"/>
        <v>-144</v>
      </c>
      <c r="F5" s="13">
        <f t="shared" si="2"/>
        <v>20736</v>
      </c>
      <c r="G5" s="13">
        <f t="shared" si="3"/>
        <v>144</v>
      </c>
      <c r="H5" s="13">
        <f t="shared" si="4"/>
        <v>-0.10487982520029134</v>
      </c>
      <c r="I5" s="13">
        <f t="shared" si="5"/>
        <v>1.0999777734043665E-2</v>
      </c>
      <c r="J5" s="13">
        <f t="shared" si="6"/>
        <v>0.10487982520029134</v>
      </c>
      <c r="L5" s="26">
        <f>AVERAGE(F5:F25)</f>
        <v>224549.42857142858</v>
      </c>
      <c r="M5" s="26">
        <f>SQRT(L5)</f>
        <v>473.86646702571028</v>
      </c>
      <c r="N5" s="26">
        <f>AVERAGE(G5:G25)</f>
        <v>384.95238095238096</v>
      </c>
      <c r="O5" s="26">
        <f>MEDIAN(G5:G25)</f>
        <v>353</v>
      </c>
      <c r="P5" s="26">
        <f>AVERAGE(J5:J25)</f>
        <v>0.45926023489956708</v>
      </c>
      <c r="Q5" s="26">
        <f>MEDIAN(J5:J25)</f>
        <v>0.30384615384615382</v>
      </c>
      <c r="R5" s="26">
        <f>SQRT(AVERAGE(I5:I25))</f>
        <v>0.66778038022541486</v>
      </c>
      <c r="S5" s="26">
        <f>SQRT(MEDIAN(I5:I25))</f>
        <v>0.30384615384615382</v>
      </c>
    </row>
    <row r="6" spans="1:19" x14ac:dyDescent="0.35">
      <c r="A6" s="13">
        <v>5</v>
      </c>
      <c r="B6" s="13">
        <v>1830</v>
      </c>
      <c r="C6" s="13">
        <v>1477</v>
      </c>
      <c r="D6" s="13">
        <f t="shared" si="0"/>
        <v>124609</v>
      </c>
      <c r="E6" s="13">
        <f t="shared" si="1"/>
        <v>353</v>
      </c>
      <c r="F6" s="13">
        <f t="shared" si="2"/>
        <v>124609</v>
      </c>
      <c r="G6" s="13">
        <f t="shared" si="3"/>
        <v>353</v>
      </c>
      <c r="H6" s="13">
        <f t="shared" si="4"/>
        <v>0.19289617486338798</v>
      </c>
      <c r="I6" s="13">
        <f t="shared" si="5"/>
        <v>3.7208934276926751E-2</v>
      </c>
      <c r="J6" s="13">
        <f t="shared" si="6"/>
        <v>0.19289617486338798</v>
      </c>
    </row>
    <row r="7" spans="1:19" x14ac:dyDescent="0.35">
      <c r="A7" s="13">
        <v>6</v>
      </c>
      <c r="B7" s="13">
        <v>2301</v>
      </c>
      <c r="C7" s="13">
        <v>1436</v>
      </c>
      <c r="D7" s="13">
        <f t="shared" si="0"/>
        <v>748225</v>
      </c>
      <c r="E7" s="13">
        <f t="shared" si="1"/>
        <v>865</v>
      </c>
      <c r="F7" s="13">
        <f t="shared" si="2"/>
        <v>748225</v>
      </c>
      <c r="G7" s="13">
        <f t="shared" si="3"/>
        <v>865</v>
      </c>
      <c r="H7" s="13">
        <f t="shared" si="4"/>
        <v>0.37592351151673187</v>
      </c>
      <c r="I7" s="13">
        <f t="shared" si="5"/>
        <v>0.14131848651107043</v>
      </c>
      <c r="J7" s="13">
        <f t="shared" si="6"/>
        <v>0.37592351151673187</v>
      </c>
    </row>
    <row r="8" spans="1:19" x14ac:dyDescent="0.35">
      <c r="A8" s="13">
        <v>7</v>
      </c>
      <c r="B8" s="13">
        <v>2152</v>
      </c>
      <c r="C8" s="13">
        <v>1395</v>
      </c>
      <c r="D8" s="13">
        <f t="shared" si="0"/>
        <v>573049</v>
      </c>
      <c r="E8" s="13">
        <f t="shared" si="1"/>
        <v>757</v>
      </c>
      <c r="F8" s="13">
        <f t="shared" si="2"/>
        <v>573049</v>
      </c>
      <c r="G8" s="13">
        <f t="shared" si="3"/>
        <v>757</v>
      </c>
      <c r="H8" s="13">
        <f t="shared" si="4"/>
        <v>0.35176579925650558</v>
      </c>
      <c r="I8" s="13">
        <f t="shared" si="5"/>
        <v>0.12373917752656818</v>
      </c>
      <c r="J8" s="13">
        <f t="shared" si="6"/>
        <v>0.35176579925650558</v>
      </c>
    </row>
    <row r="9" spans="1:19" x14ac:dyDescent="0.35">
      <c r="A9" s="13">
        <v>8</v>
      </c>
      <c r="B9" s="13">
        <v>1316</v>
      </c>
      <c r="C9" s="13">
        <v>1354</v>
      </c>
      <c r="D9" s="13">
        <f t="shared" si="0"/>
        <v>1444</v>
      </c>
      <c r="E9" s="13">
        <f t="shared" si="1"/>
        <v>-38</v>
      </c>
      <c r="F9" s="13">
        <f t="shared" si="2"/>
        <v>1444</v>
      </c>
      <c r="G9" s="13">
        <f t="shared" si="3"/>
        <v>38</v>
      </c>
      <c r="H9" s="13">
        <f t="shared" si="4"/>
        <v>-2.8875379939209727E-2</v>
      </c>
      <c r="I9" s="13">
        <f t="shared" si="5"/>
        <v>8.3378756663371554E-4</v>
      </c>
      <c r="J9" s="13">
        <f t="shared" si="6"/>
        <v>2.8875379939209727E-2</v>
      </c>
    </row>
    <row r="10" spans="1:19" x14ac:dyDescent="0.35">
      <c r="A10" s="13">
        <v>9</v>
      </c>
      <c r="B10" s="13">
        <v>561</v>
      </c>
      <c r="C10" s="13">
        <v>1313</v>
      </c>
      <c r="D10" s="13">
        <f t="shared" si="0"/>
        <v>565504</v>
      </c>
      <c r="E10" s="13">
        <f t="shared" si="1"/>
        <v>-752</v>
      </c>
      <c r="F10" s="13">
        <f t="shared" si="2"/>
        <v>565504</v>
      </c>
      <c r="G10" s="13">
        <f t="shared" si="3"/>
        <v>752</v>
      </c>
      <c r="H10" s="13">
        <f t="shared" si="4"/>
        <v>-1.340463458110517</v>
      </c>
      <c r="I10" s="13">
        <f t="shared" si="5"/>
        <v>1.7968422825296058</v>
      </c>
      <c r="J10" s="13">
        <f t="shared" si="6"/>
        <v>1.340463458110517</v>
      </c>
    </row>
    <row r="11" spans="1:19" x14ac:dyDescent="0.35">
      <c r="A11" s="13">
        <v>10</v>
      </c>
      <c r="B11" s="13">
        <v>539</v>
      </c>
      <c r="C11" s="13">
        <v>1273</v>
      </c>
      <c r="D11" s="13">
        <f t="shared" si="0"/>
        <v>538756</v>
      </c>
      <c r="E11" s="13">
        <f t="shared" si="1"/>
        <v>-734</v>
      </c>
      <c r="F11" s="13">
        <f t="shared" si="2"/>
        <v>538756</v>
      </c>
      <c r="G11" s="13">
        <f t="shared" si="3"/>
        <v>734</v>
      </c>
      <c r="H11" s="13">
        <f t="shared" si="4"/>
        <v>-1.3617810760667903</v>
      </c>
      <c r="I11" s="13">
        <f t="shared" si="5"/>
        <v>1.8544476991336254</v>
      </c>
      <c r="J11" s="13">
        <f t="shared" si="6"/>
        <v>1.3617810760667903</v>
      </c>
    </row>
    <row r="12" spans="1:19" x14ac:dyDescent="0.35">
      <c r="A12" s="13">
        <v>11</v>
      </c>
      <c r="B12" s="13">
        <v>1184</v>
      </c>
      <c r="C12" s="13">
        <v>1232</v>
      </c>
      <c r="D12" s="13">
        <f t="shared" si="0"/>
        <v>2304</v>
      </c>
      <c r="E12" s="13">
        <f t="shared" si="1"/>
        <v>-48</v>
      </c>
      <c r="F12" s="13">
        <f t="shared" si="2"/>
        <v>2304</v>
      </c>
      <c r="G12" s="13">
        <f t="shared" si="3"/>
        <v>48</v>
      </c>
      <c r="H12" s="13">
        <f t="shared" si="4"/>
        <v>-4.0540540540540543E-2</v>
      </c>
      <c r="I12" s="13">
        <f t="shared" si="5"/>
        <v>1.6435354273192113E-3</v>
      </c>
      <c r="J12" s="13">
        <f t="shared" si="6"/>
        <v>4.0540540540540543E-2</v>
      </c>
    </row>
    <row r="13" spans="1:19" x14ac:dyDescent="0.35">
      <c r="A13" s="13">
        <v>12</v>
      </c>
      <c r="B13" s="13">
        <v>2074</v>
      </c>
      <c r="C13" s="13">
        <v>1191</v>
      </c>
      <c r="D13" s="13">
        <f t="shared" si="0"/>
        <v>779689</v>
      </c>
      <c r="E13" s="13">
        <f t="shared" si="1"/>
        <v>883</v>
      </c>
      <c r="F13" s="13">
        <f t="shared" si="2"/>
        <v>779689</v>
      </c>
      <c r="G13" s="13">
        <f t="shared" si="3"/>
        <v>883</v>
      </c>
      <c r="H13" s="13">
        <f t="shared" si="4"/>
        <v>0.42574734811957571</v>
      </c>
      <c r="I13" s="13">
        <f t="shared" si="5"/>
        <v>0.18126080443085119</v>
      </c>
      <c r="J13" s="13">
        <f t="shared" si="6"/>
        <v>0.42574734811957571</v>
      </c>
    </row>
    <row r="14" spans="1:19" x14ac:dyDescent="0.35">
      <c r="A14" s="13">
        <v>13</v>
      </c>
      <c r="B14" s="13">
        <v>980</v>
      </c>
      <c r="C14" s="13">
        <v>1150</v>
      </c>
      <c r="D14" s="13">
        <f t="shared" si="0"/>
        <v>28900</v>
      </c>
      <c r="E14" s="13">
        <f t="shared" si="1"/>
        <v>-170</v>
      </c>
      <c r="F14" s="13">
        <f t="shared" si="2"/>
        <v>28900</v>
      </c>
      <c r="G14" s="13">
        <f t="shared" si="3"/>
        <v>170</v>
      </c>
      <c r="H14" s="13">
        <f t="shared" si="4"/>
        <v>-0.17346938775510204</v>
      </c>
      <c r="I14" s="13">
        <f t="shared" si="5"/>
        <v>3.0091628488129945E-2</v>
      </c>
      <c r="J14" s="13">
        <f t="shared" si="6"/>
        <v>0.17346938775510204</v>
      </c>
    </row>
    <row r="15" spans="1:19" x14ac:dyDescent="0.35">
      <c r="A15" s="13">
        <v>14</v>
      </c>
      <c r="B15" s="13">
        <v>772</v>
      </c>
      <c r="C15" s="13">
        <v>1109</v>
      </c>
      <c r="D15" s="13">
        <f t="shared" si="0"/>
        <v>113569</v>
      </c>
      <c r="E15" s="13">
        <f t="shared" si="1"/>
        <v>-337</v>
      </c>
      <c r="F15" s="13">
        <f t="shared" si="2"/>
        <v>113569</v>
      </c>
      <c r="G15" s="13">
        <f t="shared" si="3"/>
        <v>337</v>
      </c>
      <c r="H15" s="13">
        <f t="shared" si="4"/>
        <v>-0.43652849740932642</v>
      </c>
      <c r="I15" s="13">
        <f t="shared" si="5"/>
        <v>0.19055712905044431</v>
      </c>
      <c r="J15" s="13">
        <f t="shared" si="6"/>
        <v>0.43652849740932642</v>
      </c>
    </row>
    <row r="16" spans="1:19" x14ac:dyDescent="0.35">
      <c r="A16" s="13">
        <v>15</v>
      </c>
      <c r="B16" s="13">
        <v>865</v>
      </c>
      <c r="C16" s="13">
        <v>1069</v>
      </c>
      <c r="D16" s="13">
        <f t="shared" si="0"/>
        <v>41616</v>
      </c>
      <c r="E16" s="13">
        <f t="shared" si="1"/>
        <v>-204</v>
      </c>
      <c r="F16" s="13">
        <f t="shared" si="2"/>
        <v>41616</v>
      </c>
      <c r="G16" s="13">
        <f t="shared" si="3"/>
        <v>204</v>
      </c>
      <c r="H16" s="13">
        <f t="shared" si="4"/>
        <v>-0.23583815028901733</v>
      </c>
      <c r="I16" s="13">
        <f t="shared" si="5"/>
        <v>5.561963313174513E-2</v>
      </c>
      <c r="J16" s="13">
        <f t="shared" si="6"/>
        <v>0.23583815028901733</v>
      </c>
    </row>
    <row r="17" spans="1:10" x14ac:dyDescent="0.35">
      <c r="A17" s="13">
        <v>16</v>
      </c>
      <c r="B17" s="13">
        <v>824</v>
      </c>
      <c r="C17" s="13">
        <v>1028</v>
      </c>
      <c r="D17" s="13">
        <f t="shared" si="0"/>
        <v>41616</v>
      </c>
      <c r="E17" s="13">
        <f t="shared" si="1"/>
        <v>-204</v>
      </c>
      <c r="F17" s="13">
        <f t="shared" si="2"/>
        <v>41616</v>
      </c>
      <c r="G17" s="13">
        <f t="shared" si="3"/>
        <v>204</v>
      </c>
      <c r="H17" s="13">
        <f t="shared" si="4"/>
        <v>-0.24757281553398058</v>
      </c>
      <c r="I17" s="13">
        <f t="shared" si="5"/>
        <v>6.1292298991422377E-2</v>
      </c>
      <c r="J17" s="13">
        <f t="shared" si="6"/>
        <v>0.24757281553398058</v>
      </c>
    </row>
    <row r="18" spans="1:10" x14ac:dyDescent="0.35">
      <c r="A18" s="13">
        <v>17</v>
      </c>
      <c r="B18" s="13">
        <v>1104</v>
      </c>
      <c r="C18" s="13">
        <v>987</v>
      </c>
      <c r="D18" s="13">
        <f t="shared" si="0"/>
        <v>13689</v>
      </c>
      <c r="E18" s="13">
        <f t="shared" si="1"/>
        <v>117</v>
      </c>
      <c r="F18" s="13">
        <f t="shared" si="2"/>
        <v>13689</v>
      </c>
      <c r="G18" s="13">
        <f t="shared" si="3"/>
        <v>117</v>
      </c>
      <c r="H18" s="13">
        <f t="shared" si="4"/>
        <v>0.10597826086956522</v>
      </c>
      <c r="I18" s="13">
        <f t="shared" si="5"/>
        <v>1.1231391776937619E-2</v>
      </c>
      <c r="J18" s="13">
        <f t="shared" si="6"/>
        <v>0.10597826086956522</v>
      </c>
    </row>
    <row r="19" spans="1:10" x14ac:dyDescent="0.35">
      <c r="A19" s="13">
        <v>18</v>
      </c>
      <c r="B19" s="13">
        <v>1410</v>
      </c>
      <c r="C19" s="13">
        <v>946</v>
      </c>
      <c r="D19" s="13">
        <f t="shared" si="0"/>
        <v>215296</v>
      </c>
      <c r="E19" s="13">
        <f t="shared" si="1"/>
        <v>464</v>
      </c>
      <c r="F19" s="13">
        <f t="shared" si="2"/>
        <v>215296</v>
      </c>
      <c r="G19" s="13">
        <f t="shared" si="3"/>
        <v>464</v>
      </c>
      <c r="H19" s="13">
        <f t="shared" si="4"/>
        <v>0.32907801418439714</v>
      </c>
      <c r="I19" s="13">
        <f t="shared" si="5"/>
        <v>0.10829233941954629</v>
      </c>
      <c r="J19" s="13">
        <f t="shared" si="6"/>
        <v>0.32907801418439714</v>
      </c>
    </row>
    <row r="20" spans="1:10" x14ac:dyDescent="0.35">
      <c r="A20" s="13">
        <v>19</v>
      </c>
      <c r="B20" s="13">
        <v>1300</v>
      </c>
      <c r="C20" s="13">
        <v>905</v>
      </c>
      <c r="D20" s="13">
        <f t="shared" si="0"/>
        <v>156025</v>
      </c>
      <c r="E20" s="13">
        <f t="shared" si="1"/>
        <v>395</v>
      </c>
      <c r="F20" s="13">
        <f t="shared" si="2"/>
        <v>156025</v>
      </c>
      <c r="G20" s="13">
        <f t="shared" si="3"/>
        <v>395</v>
      </c>
      <c r="H20" s="13">
        <f t="shared" si="4"/>
        <v>0.30384615384615382</v>
      </c>
      <c r="I20" s="13">
        <f t="shared" si="5"/>
        <v>9.2322485207100582E-2</v>
      </c>
      <c r="J20" s="13">
        <f t="shared" si="6"/>
        <v>0.30384615384615382</v>
      </c>
    </row>
    <row r="21" spans="1:10" x14ac:dyDescent="0.35">
      <c r="A21" s="13">
        <v>20</v>
      </c>
      <c r="B21" s="13">
        <v>783</v>
      </c>
      <c r="C21" s="13">
        <v>865</v>
      </c>
      <c r="D21" s="13">
        <f t="shared" si="0"/>
        <v>6724</v>
      </c>
      <c r="E21" s="13">
        <f t="shared" si="1"/>
        <v>-82</v>
      </c>
      <c r="F21" s="13">
        <f t="shared" si="2"/>
        <v>6724</v>
      </c>
      <c r="G21" s="13">
        <f t="shared" si="3"/>
        <v>82</v>
      </c>
      <c r="H21" s="13">
        <f t="shared" si="4"/>
        <v>-0.10472541507024266</v>
      </c>
      <c r="I21" s="13">
        <f t="shared" si="5"/>
        <v>1.0967412561634608E-2</v>
      </c>
      <c r="J21" s="13">
        <f t="shared" si="6"/>
        <v>0.10472541507024266</v>
      </c>
    </row>
    <row r="22" spans="1:10" x14ac:dyDescent="0.35">
      <c r="A22" s="13">
        <v>21</v>
      </c>
      <c r="B22" s="13">
        <v>337</v>
      </c>
      <c r="C22" s="13">
        <v>824</v>
      </c>
      <c r="D22" s="13">
        <f t="shared" si="0"/>
        <v>237169</v>
      </c>
      <c r="E22" s="13">
        <f t="shared" si="1"/>
        <v>-487</v>
      </c>
      <c r="F22" s="13">
        <f t="shared" si="2"/>
        <v>237169</v>
      </c>
      <c r="G22" s="13">
        <f t="shared" si="3"/>
        <v>487</v>
      </c>
      <c r="H22" s="13">
        <f t="shared" si="4"/>
        <v>-1.4451038575667656</v>
      </c>
      <c r="I22" s="13">
        <f t="shared" si="5"/>
        <v>2.0883251591543468</v>
      </c>
      <c r="J22" s="13">
        <f t="shared" si="6"/>
        <v>1.4451038575667656</v>
      </c>
    </row>
    <row r="23" spans="1:10" x14ac:dyDescent="0.35">
      <c r="A23" s="13">
        <v>22</v>
      </c>
      <c r="B23" s="13">
        <v>308</v>
      </c>
      <c r="C23" s="13">
        <v>783</v>
      </c>
      <c r="D23" s="13">
        <f t="shared" si="0"/>
        <v>225625</v>
      </c>
      <c r="E23" s="13">
        <f t="shared" si="1"/>
        <v>-475</v>
      </c>
      <c r="F23" s="13">
        <f t="shared" si="2"/>
        <v>225625</v>
      </c>
      <c r="G23" s="13">
        <f t="shared" si="3"/>
        <v>475</v>
      </c>
      <c r="H23" s="13">
        <f t="shared" si="4"/>
        <v>-1.5422077922077921</v>
      </c>
      <c r="I23" s="13">
        <f t="shared" si="5"/>
        <v>2.3784048743464328</v>
      </c>
      <c r="J23" s="13">
        <f t="shared" si="6"/>
        <v>1.5422077922077921</v>
      </c>
    </row>
    <row r="24" spans="1:10" x14ac:dyDescent="0.35">
      <c r="A24" s="13">
        <v>23</v>
      </c>
      <c r="B24" s="13">
        <v>695</v>
      </c>
      <c r="C24" s="13">
        <v>742</v>
      </c>
      <c r="D24" s="13">
        <f t="shared" si="0"/>
        <v>2209</v>
      </c>
      <c r="E24" s="13">
        <f t="shared" si="1"/>
        <v>-47</v>
      </c>
      <c r="F24" s="13">
        <f t="shared" si="2"/>
        <v>2209</v>
      </c>
      <c r="G24" s="13">
        <f t="shared" si="3"/>
        <v>47</v>
      </c>
      <c r="H24" s="13">
        <f t="shared" si="4"/>
        <v>-6.7625899280575538E-2</v>
      </c>
      <c r="I24" s="13">
        <f t="shared" si="5"/>
        <v>4.5732622535065472E-3</v>
      </c>
      <c r="J24" s="13">
        <f t="shared" si="6"/>
        <v>6.7625899280575538E-2</v>
      </c>
    </row>
    <row r="25" spans="1:10" x14ac:dyDescent="0.35">
      <c r="A25" s="13">
        <v>24</v>
      </c>
      <c r="B25" s="13">
        <v>1229</v>
      </c>
      <c r="C25" s="13">
        <v>701</v>
      </c>
      <c r="D25" s="13">
        <f t="shared" si="0"/>
        <v>278784</v>
      </c>
      <c r="E25" s="13">
        <f t="shared" si="1"/>
        <v>528</v>
      </c>
      <c r="F25" s="13">
        <f t="shared" si="2"/>
        <v>278784</v>
      </c>
      <c r="G25" s="13">
        <f t="shared" si="3"/>
        <v>528</v>
      </c>
      <c r="H25" s="13">
        <f t="shared" si="4"/>
        <v>0.42961757526444266</v>
      </c>
      <c r="I25" s="13">
        <f t="shared" si="5"/>
        <v>0.18457126097609905</v>
      </c>
      <c r="J25" s="13">
        <f t="shared" si="6"/>
        <v>0.42961757526444266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CAEE-78CB-4037-ABBC-5C4AA702212E}">
  <dimension ref="A1:S25"/>
  <sheetViews>
    <sheetView workbookViewId="0">
      <selection activeCell="D10" sqref="D10"/>
    </sheetView>
  </sheetViews>
  <sheetFormatPr defaultRowHeight="14.5" x14ac:dyDescent="0.35"/>
  <sheetData>
    <row r="1" spans="1:19" x14ac:dyDescent="0.35">
      <c r="A1" s="18" t="s">
        <v>61</v>
      </c>
      <c r="B1" s="18" t="s">
        <v>151</v>
      </c>
      <c r="C1" s="18" t="s">
        <v>124</v>
      </c>
      <c r="D1" s="68" t="s">
        <v>144</v>
      </c>
      <c r="E1" s="68" t="s">
        <v>140</v>
      </c>
      <c r="F1" s="68" t="s">
        <v>134</v>
      </c>
      <c r="G1" s="68" t="s">
        <v>152</v>
      </c>
      <c r="H1" s="68" t="s">
        <v>153</v>
      </c>
      <c r="I1" s="68" t="s">
        <v>154</v>
      </c>
      <c r="J1" s="68" t="s">
        <v>155</v>
      </c>
      <c r="L1" s="61" t="s">
        <v>156</v>
      </c>
      <c r="M1">
        <f>SUM(D2:D25)</f>
        <v>5706771</v>
      </c>
    </row>
    <row r="2" spans="1:19" x14ac:dyDescent="0.35">
      <c r="A2" s="19">
        <v>1</v>
      </c>
      <c r="B2" s="19">
        <v>1434</v>
      </c>
      <c r="C2" s="19">
        <v>1434</v>
      </c>
      <c r="D2" s="19">
        <f>E2^2</f>
        <v>0</v>
      </c>
      <c r="E2" s="19">
        <f>B2-C2</f>
        <v>0</v>
      </c>
      <c r="F2" s="19">
        <f>E2^2</f>
        <v>0</v>
      </c>
      <c r="G2" s="19">
        <f>ABS(E2)</f>
        <v>0</v>
      </c>
      <c r="H2" s="19">
        <f>E2/B2</f>
        <v>0</v>
      </c>
      <c r="I2" s="19">
        <f>H2^2</f>
        <v>0</v>
      </c>
      <c r="J2" s="19">
        <f>ABS(H2)</f>
        <v>0</v>
      </c>
    </row>
    <row r="3" spans="1:19" x14ac:dyDescent="0.35">
      <c r="A3" s="19">
        <v>2</v>
      </c>
      <c r="B3" s="19">
        <v>1287</v>
      </c>
      <c r="C3" s="19">
        <v>1287</v>
      </c>
      <c r="D3" s="19">
        <f t="shared" ref="D3:D25" si="0">E3^2</f>
        <v>0</v>
      </c>
      <c r="E3" s="19">
        <f t="shared" ref="E3:E25" si="1">B3-C3</f>
        <v>0</v>
      </c>
      <c r="F3" s="19">
        <f t="shared" ref="F3:F25" si="2">E3^2</f>
        <v>0</v>
      </c>
      <c r="G3" s="19">
        <f t="shared" ref="G3:G25" si="3">ABS(E3)</f>
        <v>0</v>
      </c>
      <c r="H3" s="19">
        <f t="shared" ref="H3:H25" si="4">E3/B3</f>
        <v>0</v>
      </c>
      <c r="I3" s="19">
        <f t="shared" ref="I3:I25" si="5">H3^2</f>
        <v>0</v>
      </c>
      <c r="J3" s="19">
        <f t="shared" ref="J3:J25" si="6">ABS(H3)</f>
        <v>0</v>
      </c>
    </row>
    <row r="4" spans="1:19" x14ac:dyDescent="0.35">
      <c r="A4" s="19">
        <v>3</v>
      </c>
      <c r="B4" s="19">
        <v>1436</v>
      </c>
      <c r="C4" s="19">
        <v>1140</v>
      </c>
      <c r="D4" s="19">
        <f t="shared" si="0"/>
        <v>87616</v>
      </c>
      <c r="E4" s="19">
        <f t="shared" si="1"/>
        <v>296</v>
      </c>
      <c r="F4" s="19">
        <f t="shared" si="2"/>
        <v>87616</v>
      </c>
      <c r="G4" s="19">
        <f t="shared" si="3"/>
        <v>296</v>
      </c>
      <c r="H4" s="19">
        <f t="shared" si="4"/>
        <v>0.20612813370473537</v>
      </c>
      <c r="I4" s="19">
        <f t="shared" si="5"/>
        <v>4.2488807504597263E-2</v>
      </c>
      <c r="J4" s="19">
        <f t="shared" si="6"/>
        <v>0.20612813370473537</v>
      </c>
      <c r="L4" s="67" t="s">
        <v>157</v>
      </c>
      <c r="M4" s="67" t="s">
        <v>158</v>
      </c>
      <c r="N4" s="67" t="s">
        <v>159</v>
      </c>
      <c r="O4" s="67" t="s">
        <v>160</v>
      </c>
      <c r="P4" s="67" t="s">
        <v>161</v>
      </c>
      <c r="Q4" s="67" t="s">
        <v>162</v>
      </c>
      <c r="R4" s="67" t="s">
        <v>163</v>
      </c>
      <c r="S4" s="67" t="s">
        <v>164</v>
      </c>
    </row>
    <row r="5" spans="1:19" x14ac:dyDescent="0.35">
      <c r="A5" s="19">
        <v>4</v>
      </c>
      <c r="B5" s="19">
        <v>1373</v>
      </c>
      <c r="C5" s="19">
        <v>1296</v>
      </c>
      <c r="D5" s="19">
        <f t="shared" si="0"/>
        <v>5929</v>
      </c>
      <c r="E5" s="19">
        <f t="shared" si="1"/>
        <v>77</v>
      </c>
      <c r="F5" s="19">
        <f t="shared" si="2"/>
        <v>5929</v>
      </c>
      <c r="G5" s="19">
        <f t="shared" si="3"/>
        <v>77</v>
      </c>
      <c r="H5" s="19">
        <f t="shared" si="4"/>
        <v>5.6081573197378005E-2</v>
      </c>
      <c r="I5" s="19">
        <f t="shared" si="5"/>
        <v>3.145142852292867E-3</v>
      </c>
      <c r="J5" s="19">
        <f t="shared" si="6"/>
        <v>5.6081573197378005E-2</v>
      </c>
      <c r="L5" s="26">
        <f>AVERAGE(F5:F25)</f>
        <v>267578.80952380953</v>
      </c>
      <c r="M5" s="26">
        <f>SQRT(L5)</f>
        <v>517.28020407107169</v>
      </c>
      <c r="N5" s="26">
        <f>AVERAGE(G5:G25)</f>
        <v>416.71428571428572</v>
      </c>
      <c r="O5" s="26">
        <f>MEDIAN(G5:G25)</f>
        <v>414</v>
      </c>
      <c r="P5" s="26">
        <f>AVERAGE(J5:J25)</f>
        <v>0.42322901644992245</v>
      </c>
      <c r="Q5" s="26">
        <f>MEDIAN(J5:J25)</f>
        <v>0.3256830601092896</v>
      </c>
      <c r="R5" s="26">
        <f>SQRT(AVERAGE(I5:I25))</f>
        <v>0.53158461220172293</v>
      </c>
      <c r="S5" s="26">
        <f>SQRT(MEDIAN(I5:I25))</f>
        <v>0.3256830601092896</v>
      </c>
    </row>
    <row r="6" spans="1:19" x14ac:dyDescent="0.35">
      <c r="A6" s="19">
        <v>5</v>
      </c>
      <c r="B6" s="19">
        <v>1830</v>
      </c>
      <c r="C6" s="19">
        <v>1234</v>
      </c>
      <c r="D6" s="19">
        <f t="shared" si="0"/>
        <v>355216</v>
      </c>
      <c r="E6" s="19">
        <f t="shared" si="1"/>
        <v>596</v>
      </c>
      <c r="F6" s="19">
        <f t="shared" si="2"/>
        <v>355216</v>
      </c>
      <c r="G6" s="19">
        <f t="shared" si="3"/>
        <v>596</v>
      </c>
      <c r="H6" s="19">
        <f t="shared" si="4"/>
        <v>0.3256830601092896</v>
      </c>
      <c r="I6" s="19">
        <f t="shared" si="5"/>
        <v>0.10606945564215114</v>
      </c>
      <c r="J6" s="19">
        <f t="shared" si="6"/>
        <v>0.3256830601092896</v>
      </c>
    </row>
    <row r="7" spans="1:19" x14ac:dyDescent="0.35">
      <c r="A7" s="19">
        <v>6</v>
      </c>
      <c r="B7" s="19">
        <v>2301</v>
      </c>
      <c r="C7" s="19">
        <v>1705</v>
      </c>
      <c r="D7" s="19">
        <f t="shared" si="0"/>
        <v>355216</v>
      </c>
      <c r="E7" s="19">
        <f t="shared" si="1"/>
        <v>596</v>
      </c>
      <c r="F7" s="19">
        <f t="shared" si="2"/>
        <v>355216</v>
      </c>
      <c r="G7" s="19">
        <f t="shared" si="3"/>
        <v>596</v>
      </c>
      <c r="H7" s="19">
        <f t="shared" si="4"/>
        <v>0.25901781833985221</v>
      </c>
      <c r="I7" s="19">
        <f t="shared" si="5"/>
        <v>6.7090230217536684E-2</v>
      </c>
      <c r="J7" s="19">
        <f t="shared" si="6"/>
        <v>0.25901781833985221</v>
      </c>
    </row>
    <row r="8" spans="1:19" x14ac:dyDescent="0.35">
      <c r="A8" s="19">
        <v>7</v>
      </c>
      <c r="B8" s="19">
        <v>2152</v>
      </c>
      <c r="C8" s="19">
        <v>2189</v>
      </c>
      <c r="D8" s="19">
        <f t="shared" si="0"/>
        <v>1369</v>
      </c>
      <c r="E8" s="19">
        <f t="shared" si="1"/>
        <v>-37</v>
      </c>
      <c r="F8" s="19">
        <f t="shared" si="2"/>
        <v>1369</v>
      </c>
      <c r="G8" s="19">
        <f t="shared" si="3"/>
        <v>37</v>
      </c>
      <c r="H8" s="19">
        <f t="shared" si="4"/>
        <v>-1.7193308550185873E-2</v>
      </c>
      <c r="I8" s="19">
        <f t="shared" si="5"/>
        <v>2.9560985890189466E-4</v>
      </c>
      <c r="J8" s="19">
        <f t="shared" si="6"/>
        <v>1.7193308550185873E-2</v>
      </c>
    </row>
    <row r="9" spans="1:19" x14ac:dyDescent="0.35">
      <c r="A9" s="19">
        <v>8</v>
      </c>
      <c r="B9" s="19">
        <v>1316</v>
      </c>
      <c r="C9" s="19">
        <v>2040</v>
      </c>
      <c r="D9" s="19">
        <f t="shared" si="0"/>
        <v>524176</v>
      </c>
      <c r="E9" s="19">
        <f t="shared" si="1"/>
        <v>-724</v>
      </c>
      <c r="F9" s="19">
        <f t="shared" si="2"/>
        <v>524176</v>
      </c>
      <c r="G9" s="19">
        <f t="shared" si="3"/>
        <v>724</v>
      </c>
      <c r="H9" s="19">
        <f t="shared" si="4"/>
        <v>-0.55015197568389063</v>
      </c>
      <c r="I9" s="19">
        <f t="shared" si="5"/>
        <v>0.30266719634888817</v>
      </c>
      <c r="J9" s="19">
        <f t="shared" si="6"/>
        <v>0.55015197568389063</v>
      </c>
    </row>
    <row r="10" spans="1:19" x14ac:dyDescent="0.35">
      <c r="A10" s="19">
        <v>9</v>
      </c>
      <c r="B10" s="19">
        <v>561</v>
      </c>
      <c r="C10" s="19">
        <v>1187</v>
      </c>
      <c r="D10" s="19">
        <f t="shared" si="0"/>
        <v>391876</v>
      </c>
      <c r="E10" s="19">
        <f t="shared" si="1"/>
        <v>-626</v>
      </c>
      <c r="F10" s="19">
        <f t="shared" si="2"/>
        <v>391876</v>
      </c>
      <c r="G10" s="19">
        <f t="shared" si="3"/>
        <v>626</v>
      </c>
      <c r="H10" s="19">
        <f t="shared" si="4"/>
        <v>-1.1158645276292336</v>
      </c>
      <c r="I10" s="19">
        <f t="shared" si="5"/>
        <v>1.2451536440212125</v>
      </c>
      <c r="J10" s="19">
        <f t="shared" si="6"/>
        <v>1.1158645276292336</v>
      </c>
    </row>
    <row r="11" spans="1:19" x14ac:dyDescent="0.35">
      <c r="A11" s="19">
        <v>10</v>
      </c>
      <c r="B11" s="19">
        <v>539</v>
      </c>
      <c r="C11" s="19">
        <v>418</v>
      </c>
      <c r="D11" s="19">
        <f t="shared" si="0"/>
        <v>14641</v>
      </c>
      <c r="E11" s="19">
        <f t="shared" si="1"/>
        <v>121</v>
      </c>
      <c r="F11" s="19">
        <f t="shared" si="2"/>
        <v>14641</v>
      </c>
      <c r="G11" s="19">
        <f t="shared" si="3"/>
        <v>121</v>
      </c>
      <c r="H11" s="19">
        <f t="shared" si="4"/>
        <v>0.22448979591836735</v>
      </c>
      <c r="I11" s="19">
        <f t="shared" si="5"/>
        <v>5.0395668471470222E-2</v>
      </c>
      <c r="J11" s="19">
        <f t="shared" si="6"/>
        <v>0.22448979591836735</v>
      </c>
    </row>
    <row r="12" spans="1:19" x14ac:dyDescent="0.35">
      <c r="A12" s="19">
        <v>11</v>
      </c>
      <c r="B12" s="19">
        <v>1184</v>
      </c>
      <c r="C12" s="19">
        <v>399</v>
      </c>
      <c r="D12" s="19">
        <f t="shared" si="0"/>
        <v>616225</v>
      </c>
      <c r="E12" s="19">
        <f t="shared" si="1"/>
        <v>785</v>
      </c>
      <c r="F12" s="19">
        <f t="shared" si="2"/>
        <v>616225</v>
      </c>
      <c r="G12" s="19">
        <f t="shared" si="3"/>
        <v>785</v>
      </c>
      <c r="H12" s="19">
        <f t="shared" si="4"/>
        <v>0.6630067567567568</v>
      </c>
      <c r="I12" s="19">
        <f t="shared" si="5"/>
        <v>0.4395779595051133</v>
      </c>
      <c r="J12" s="19">
        <f t="shared" si="6"/>
        <v>0.6630067567567568</v>
      </c>
    </row>
    <row r="13" spans="1:19" x14ac:dyDescent="0.35">
      <c r="A13" s="19">
        <v>12</v>
      </c>
      <c r="B13" s="19">
        <v>2074</v>
      </c>
      <c r="C13" s="19">
        <v>1062</v>
      </c>
      <c r="D13" s="19">
        <f t="shared" si="0"/>
        <v>1024144</v>
      </c>
      <c r="E13" s="19">
        <f t="shared" si="1"/>
        <v>1012</v>
      </c>
      <c r="F13" s="19">
        <f t="shared" si="2"/>
        <v>1024144</v>
      </c>
      <c r="G13" s="19">
        <f t="shared" si="3"/>
        <v>1012</v>
      </c>
      <c r="H13" s="19">
        <f t="shared" si="4"/>
        <v>0.48794599807135969</v>
      </c>
      <c r="I13" s="19">
        <f t="shared" si="5"/>
        <v>0.23809129703385534</v>
      </c>
      <c r="J13" s="19">
        <f t="shared" si="6"/>
        <v>0.48794599807135969</v>
      </c>
    </row>
    <row r="14" spans="1:19" x14ac:dyDescent="0.35">
      <c r="A14" s="19">
        <v>13</v>
      </c>
      <c r="B14" s="19">
        <v>980</v>
      </c>
      <c r="C14" s="19">
        <v>1974</v>
      </c>
      <c r="D14" s="19">
        <f t="shared" si="0"/>
        <v>988036</v>
      </c>
      <c r="E14" s="19">
        <f t="shared" si="1"/>
        <v>-994</v>
      </c>
      <c r="F14" s="19">
        <f t="shared" si="2"/>
        <v>988036</v>
      </c>
      <c r="G14" s="19">
        <f t="shared" si="3"/>
        <v>994</v>
      </c>
      <c r="H14" s="19">
        <f t="shared" si="4"/>
        <v>-1.0142857142857142</v>
      </c>
      <c r="I14" s="19">
        <f t="shared" si="5"/>
        <v>1.0287755102040814</v>
      </c>
      <c r="J14" s="19">
        <f t="shared" si="6"/>
        <v>1.0142857142857142</v>
      </c>
    </row>
    <row r="15" spans="1:19" x14ac:dyDescent="0.35">
      <c r="A15" s="19">
        <v>14</v>
      </c>
      <c r="B15" s="19">
        <v>772</v>
      </c>
      <c r="C15" s="19">
        <v>858</v>
      </c>
      <c r="D15" s="19">
        <f t="shared" si="0"/>
        <v>7396</v>
      </c>
      <c r="E15" s="19">
        <f t="shared" si="1"/>
        <v>-86</v>
      </c>
      <c r="F15" s="19">
        <f t="shared" si="2"/>
        <v>7396</v>
      </c>
      <c r="G15" s="19">
        <f t="shared" si="3"/>
        <v>86</v>
      </c>
      <c r="H15" s="19">
        <f t="shared" si="4"/>
        <v>-0.11139896373056994</v>
      </c>
      <c r="I15" s="19">
        <f t="shared" si="5"/>
        <v>1.2409729120244838E-2</v>
      </c>
      <c r="J15" s="19">
        <f t="shared" si="6"/>
        <v>0.11139896373056994</v>
      </c>
    </row>
    <row r="16" spans="1:19" x14ac:dyDescent="0.35">
      <c r="A16" s="19">
        <v>15</v>
      </c>
      <c r="B16" s="19">
        <v>865</v>
      </c>
      <c r="C16" s="19">
        <v>648</v>
      </c>
      <c r="D16" s="19">
        <f t="shared" si="0"/>
        <v>47089</v>
      </c>
      <c r="E16" s="19">
        <f t="shared" si="1"/>
        <v>217</v>
      </c>
      <c r="F16" s="19">
        <f t="shared" si="2"/>
        <v>47089</v>
      </c>
      <c r="G16" s="19">
        <f t="shared" si="3"/>
        <v>217</v>
      </c>
      <c r="H16" s="19">
        <f t="shared" si="4"/>
        <v>0.25086705202312137</v>
      </c>
      <c r="I16" s="19">
        <f t="shared" si="5"/>
        <v>6.2934277790771487E-2</v>
      </c>
      <c r="J16" s="19">
        <f t="shared" si="6"/>
        <v>0.25086705202312137</v>
      </c>
    </row>
    <row r="17" spans="1:10" x14ac:dyDescent="0.35">
      <c r="A17" s="19">
        <v>16</v>
      </c>
      <c r="B17" s="19">
        <v>824</v>
      </c>
      <c r="C17" s="19">
        <v>746</v>
      </c>
      <c r="D17" s="19">
        <f t="shared" si="0"/>
        <v>6084</v>
      </c>
      <c r="E17" s="19">
        <f t="shared" si="1"/>
        <v>78</v>
      </c>
      <c r="F17" s="19">
        <f t="shared" si="2"/>
        <v>6084</v>
      </c>
      <c r="G17" s="19">
        <f t="shared" si="3"/>
        <v>78</v>
      </c>
      <c r="H17" s="19">
        <f t="shared" si="4"/>
        <v>9.4660194174757281E-2</v>
      </c>
      <c r="I17" s="19">
        <f t="shared" si="5"/>
        <v>8.9605523612027518E-3</v>
      </c>
      <c r="J17" s="19">
        <f t="shared" si="6"/>
        <v>9.4660194174757281E-2</v>
      </c>
    </row>
    <row r="18" spans="1:10" x14ac:dyDescent="0.35">
      <c r="A18" s="19">
        <v>17</v>
      </c>
      <c r="B18" s="19">
        <v>1104</v>
      </c>
      <c r="C18" s="19">
        <v>707</v>
      </c>
      <c r="D18" s="19">
        <f t="shared" si="0"/>
        <v>157609</v>
      </c>
      <c r="E18" s="19">
        <f t="shared" si="1"/>
        <v>397</v>
      </c>
      <c r="F18" s="19">
        <f t="shared" si="2"/>
        <v>157609</v>
      </c>
      <c r="G18" s="19">
        <f t="shared" si="3"/>
        <v>397</v>
      </c>
      <c r="H18" s="19">
        <f t="shared" si="4"/>
        <v>0.35960144927536231</v>
      </c>
      <c r="I18" s="19">
        <f t="shared" si="5"/>
        <v>0.12931320232094096</v>
      </c>
      <c r="J18" s="19">
        <f t="shared" si="6"/>
        <v>0.35960144927536231</v>
      </c>
    </row>
    <row r="19" spans="1:10" x14ac:dyDescent="0.35">
      <c r="A19" s="19">
        <v>18</v>
      </c>
      <c r="B19" s="19">
        <v>1410</v>
      </c>
      <c r="C19" s="19">
        <v>996</v>
      </c>
      <c r="D19" s="19">
        <f t="shared" si="0"/>
        <v>171396</v>
      </c>
      <c r="E19" s="19">
        <f t="shared" si="1"/>
        <v>414</v>
      </c>
      <c r="F19" s="19">
        <f t="shared" si="2"/>
        <v>171396</v>
      </c>
      <c r="G19" s="19">
        <f t="shared" si="3"/>
        <v>414</v>
      </c>
      <c r="H19" s="19">
        <f t="shared" si="4"/>
        <v>0.29361702127659572</v>
      </c>
      <c r="I19" s="19">
        <f t="shared" si="5"/>
        <v>8.6210955183340862E-2</v>
      </c>
      <c r="J19" s="19">
        <f t="shared" si="6"/>
        <v>0.29361702127659572</v>
      </c>
    </row>
    <row r="20" spans="1:10" x14ac:dyDescent="0.35">
      <c r="A20" s="19">
        <v>19</v>
      </c>
      <c r="B20" s="19">
        <v>1300</v>
      </c>
      <c r="C20" s="19">
        <v>1311</v>
      </c>
      <c r="D20" s="19">
        <f t="shared" si="0"/>
        <v>121</v>
      </c>
      <c r="E20" s="19">
        <f t="shared" si="1"/>
        <v>-11</v>
      </c>
      <c r="F20" s="19">
        <f t="shared" si="2"/>
        <v>121</v>
      </c>
      <c r="G20" s="19">
        <f t="shared" si="3"/>
        <v>11</v>
      </c>
      <c r="H20" s="19">
        <f t="shared" si="4"/>
        <v>-8.4615384615384613E-3</v>
      </c>
      <c r="I20" s="19">
        <f t="shared" si="5"/>
        <v>7.1597633136094671E-5</v>
      </c>
      <c r="J20" s="19">
        <f t="shared" si="6"/>
        <v>8.4615384615384613E-3</v>
      </c>
    </row>
    <row r="21" spans="1:10" x14ac:dyDescent="0.35">
      <c r="A21" s="19">
        <v>20</v>
      </c>
      <c r="B21" s="19">
        <v>783</v>
      </c>
      <c r="C21" s="19">
        <v>1201</v>
      </c>
      <c r="D21" s="19">
        <f t="shared" si="0"/>
        <v>174724</v>
      </c>
      <c r="E21" s="19">
        <f t="shared" si="1"/>
        <v>-418</v>
      </c>
      <c r="F21" s="19">
        <f t="shared" si="2"/>
        <v>174724</v>
      </c>
      <c r="G21" s="19">
        <f t="shared" si="3"/>
        <v>418</v>
      </c>
      <c r="H21" s="19">
        <f t="shared" si="4"/>
        <v>-0.5338441890166028</v>
      </c>
      <c r="I21" s="19">
        <f t="shared" si="5"/>
        <v>0.28498961814679435</v>
      </c>
      <c r="J21" s="19">
        <f t="shared" si="6"/>
        <v>0.5338441890166028</v>
      </c>
    </row>
    <row r="22" spans="1:10" x14ac:dyDescent="0.35">
      <c r="A22" s="19">
        <v>21</v>
      </c>
      <c r="B22" s="19">
        <v>337</v>
      </c>
      <c r="C22" s="19">
        <v>674</v>
      </c>
      <c r="D22" s="19">
        <f t="shared" si="0"/>
        <v>113569</v>
      </c>
      <c r="E22" s="19">
        <f t="shared" si="1"/>
        <v>-337</v>
      </c>
      <c r="F22" s="19">
        <f t="shared" si="2"/>
        <v>113569</v>
      </c>
      <c r="G22" s="19">
        <f t="shared" si="3"/>
        <v>337</v>
      </c>
      <c r="H22" s="19">
        <f t="shared" si="4"/>
        <v>-1</v>
      </c>
      <c r="I22" s="19">
        <f t="shared" si="5"/>
        <v>1</v>
      </c>
      <c r="J22" s="19">
        <f t="shared" si="6"/>
        <v>1</v>
      </c>
    </row>
    <row r="23" spans="1:10" x14ac:dyDescent="0.35">
      <c r="A23" s="19">
        <v>22</v>
      </c>
      <c r="B23" s="19">
        <v>308</v>
      </c>
      <c r="C23" s="19">
        <v>221</v>
      </c>
      <c r="D23" s="19">
        <f t="shared" si="0"/>
        <v>7569</v>
      </c>
      <c r="E23" s="19">
        <f t="shared" si="1"/>
        <v>87</v>
      </c>
      <c r="F23" s="19">
        <f t="shared" si="2"/>
        <v>7569</v>
      </c>
      <c r="G23" s="19">
        <f t="shared" si="3"/>
        <v>87</v>
      </c>
      <c r="H23" s="19">
        <f t="shared" si="4"/>
        <v>0.28246753246753248</v>
      </c>
      <c r="I23" s="19">
        <f t="shared" si="5"/>
        <v>7.9787906898296512E-2</v>
      </c>
      <c r="J23" s="19">
        <f t="shared" si="6"/>
        <v>0.28246753246753248</v>
      </c>
    </row>
    <row r="24" spans="1:10" x14ac:dyDescent="0.35">
      <c r="A24" s="19">
        <v>23</v>
      </c>
      <c r="B24" s="19">
        <v>695</v>
      </c>
      <c r="C24" s="19">
        <v>194</v>
      </c>
      <c r="D24" s="19">
        <f t="shared" si="0"/>
        <v>251001</v>
      </c>
      <c r="E24" s="19">
        <f t="shared" si="1"/>
        <v>501</v>
      </c>
      <c r="F24" s="19">
        <f t="shared" si="2"/>
        <v>251001</v>
      </c>
      <c r="G24" s="19">
        <f t="shared" si="3"/>
        <v>501</v>
      </c>
      <c r="H24" s="19">
        <f t="shared" si="4"/>
        <v>0.72086330935251797</v>
      </c>
      <c r="I24" s="19">
        <f t="shared" si="5"/>
        <v>0.51964391077066396</v>
      </c>
      <c r="J24" s="19">
        <f t="shared" si="6"/>
        <v>0.72086330935251797</v>
      </c>
    </row>
    <row r="25" spans="1:10" x14ac:dyDescent="0.35">
      <c r="A25" s="19">
        <v>24</v>
      </c>
      <c r="B25" s="19">
        <v>1229</v>
      </c>
      <c r="C25" s="19">
        <v>592</v>
      </c>
      <c r="D25" s="19">
        <f t="shared" si="0"/>
        <v>405769</v>
      </c>
      <c r="E25" s="19">
        <f t="shared" si="1"/>
        <v>637</v>
      </c>
      <c r="F25" s="19">
        <f t="shared" si="2"/>
        <v>405769</v>
      </c>
      <c r="G25" s="19">
        <f t="shared" si="3"/>
        <v>637</v>
      </c>
      <c r="H25" s="19">
        <f t="shared" si="4"/>
        <v>0.51830756712774617</v>
      </c>
      <c r="I25" s="19">
        <f t="shared" si="5"/>
        <v>0.26864273414188311</v>
      </c>
      <c r="J25" s="19">
        <f t="shared" si="6"/>
        <v>0.51830756712774617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E4D6-6A35-4DE6-99BB-E148CA509ECE}">
  <dimension ref="A1:S25"/>
  <sheetViews>
    <sheetView workbookViewId="0">
      <selection activeCell="L5" sqref="L5:S5"/>
    </sheetView>
  </sheetViews>
  <sheetFormatPr defaultRowHeight="14.5" x14ac:dyDescent="0.35"/>
  <sheetData>
    <row r="1" spans="1:19" x14ac:dyDescent="0.35">
      <c r="A1" s="18" t="s">
        <v>61</v>
      </c>
      <c r="B1" s="18" t="s">
        <v>151</v>
      </c>
      <c r="C1" s="18" t="s">
        <v>124</v>
      </c>
      <c r="D1" s="68" t="s">
        <v>144</v>
      </c>
      <c r="E1" s="68" t="s">
        <v>140</v>
      </c>
      <c r="F1" s="68" t="s">
        <v>134</v>
      </c>
      <c r="G1" s="68" t="s">
        <v>152</v>
      </c>
      <c r="H1" s="68" t="s">
        <v>153</v>
      </c>
      <c r="I1" s="68" t="s">
        <v>154</v>
      </c>
      <c r="J1" s="68" t="s">
        <v>155</v>
      </c>
      <c r="L1" s="61" t="s">
        <v>156</v>
      </c>
      <c r="M1">
        <f>SUM(D2:D25)</f>
        <v>4378347</v>
      </c>
    </row>
    <row r="2" spans="1:19" x14ac:dyDescent="0.35">
      <c r="A2" s="19">
        <v>1</v>
      </c>
      <c r="B2" s="19">
        <v>1434</v>
      </c>
      <c r="C2" s="19">
        <v>1434</v>
      </c>
      <c r="D2" s="19">
        <f>E2^2</f>
        <v>0</v>
      </c>
      <c r="E2" s="19">
        <f>B2-C2</f>
        <v>0</v>
      </c>
      <c r="F2" s="19">
        <f>E2^2</f>
        <v>0</v>
      </c>
      <c r="G2" s="19">
        <f>ABS(E2)</f>
        <v>0</v>
      </c>
      <c r="H2" s="19">
        <f>E2/B2</f>
        <v>0</v>
      </c>
      <c r="I2" s="19">
        <f>H2^2</f>
        <v>0</v>
      </c>
      <c r="J2" s="19">
        <f>ABS(H2)</f>
        <v>0</v>
      </c>
    </row>
    <row r="3" spans="1:19" x14ac:dyDescent="0.35">
      <c r="A3" s="19">
        <v>2</v>
      </c>
      <c r="B3" s="19">
        <v>1287</v>
      </c>
      <c r="C3" s="19">
        <v>1248</v>
      </c>
      <c r="D3" s="19">
        <f t="shared" ref="D3:D25" si="0">E3^2</f>
        <v>1521</v>
      </c>
      <c r="E3" s="19">
        <f t="shared" ref="E3:E25" si="1">B3-C3</f>
        <v>39</v>
      </c>
      <c r="F3" s="19">
        <f t="shared" ref="F3:F25" si="2">E3^2</f>
        <v>1521</v>
      </c>
      <c r="G3" s="19">
        <f t="shared" ref="G3:G25" si="3">ABS(E3)</f>
        <v>39</v>
      </c>
      <c r="H3" s="19">
        <f t="shared" ref="H3:H25" si="4">E3/B3</f>
        <v>3.0303030303030304E-2</v>
      </c>
      <c r="I3" s="19">
        <f t="shared" ref="I3:I25" si="5">H3^2</f>
        <v>9.1827364554637292E-4</v>
      </c>
      <c r="J3" s="19">
        <f t="shared" ref="J3:J25" si="6">ABS(H3)</f>
        <v>3.0303030303030304E-2</v>
      </c>
    </row>
    <row r="4" spans="1:19" x14ac:dyDescent="0.35">
      <c r="A4" s="19">
        <v>3</v>
      </c>
      <c r="B4" s="19">
        <v>1436</v>
      </c>
      <c r="C4" s="19">
        <v>1139</v>
      </c>
      <c r="D4" s="19">
        <f t="shared" si="0"/>
        <v>88209</v>
      </c>
      <c r="E4" s="19">
        <f t="shared" si="1"/>
        <v>297</v>
      </c>
      <c r="F4" s="19">
        <f t="shared" si="2"/>
        <v>88209</v>
      </c>
      <c r="G4" s="19">
        <f t="shared" si="3"/>
        <v>297</v>
      </c>
      <c r="H4" s="19">
        <f t="shared" si="4"/>
        <v>0.20682451253481896</v>
      </c>
      <c r="I4" s="19">
        <f t="shared" si="5"/>
        <v>4.2776378985265484E-2</v>
      </c>
      <c r="J4" s="19">
        <f t="shared" si="6"/>
        <v>0.20682451253481896</v>
      </c>
      <c r="L4" s="67" t="s">
        <v>157</v>
      </c>
      <c r="M4" s="67" t="s">
        <v>158</v>
      </c>
      <c r="N4" s="67" t="s">
        <v>159</v>
      </c>
      <c r="O4" s="67" t="s">
        <v>160</v>
      </c>
      <c r="P4" s="67" t="s">
        <v>161</v>
      </c>
      <c r="Q4" s="67" t="s">
        <v>162</v>
      </c>
      <c r="R4" s="67" t="s">
        <v>163</v>
      </c>
      <c r="S4" s="67" t="s">
        <v>164</v>
      </c>
    </row>
    <row r="5" spans="1:19" x14ac:dyDescent="0.35">
      <c r="A5" s="19">
        <v>4</v>
      </c>
      <c r="B5" s="19">
        <v>1373</v>
      </c>
      <c r="C5" s="19">
        <v>1389</v>
      </c>
      <c r="D5" s="19">
        <f t="shared" si="0"/>
        <v>256</v>
      </c>
      <c r="E5" s="19">
        <f t="shared" si="1"/>
        <v>-16</v>
      </c>
      <c r="F5" s="19">
        <f t="shared" si="2"/>
        <v>256</v>
      </c>
      <c r="G5" s="19">
        <f t="shared" si="3"/>
        <v>16</v>
      </c>
      <c r="H5" s="19">
        <f t="shared" si="4"/>
        <v>-1.1653313911143482E-2</v>
      </c>
      <c r="I5" s="19">
        <f t="shared" si="5"/>
        <v>1.357997251116502E-4</v>
      </c>
      <c r="J5" s="19">
        <f t="shared" si="6"/>
        <v>1.1653313911143482E-2</v>
      </c>
      <c r="L5" s="26">
        <f>AVERAGE(F5:F25)</f>
        <v>204219.85714285713</v>
      </c>
      <c r="M5" s="26">
        <f>SQRT(L5)</f>
        <v>451.90691203261889</v>
      </c>
      <c r="N5" s="26">
        <f>AVERAGE(G5:G25)</f>
        <v>354.90476190476193</v>
      </c>
      <c r="O5" s="26">
        <f>MEDIAN(G5:G25)</f>
        <v>333</v>
      </c>
      <c r="P5" s="26">
        <f>AVERAGE(J5:J25)</f>
        <v>0.36056831970870318</v>
      </c>
      <c r="Q5" s="26">
        <f>MEDIAN(J5:J25)</f>
        <v>0.36354869816779173</v>
      </c>
      <c r="R5" s="26">
        <f>SQRT(AVERAGE(I5:I25))</f>
        <v>0.44920291328508805</v>
      </c>
      <c r="S5" s="26">
        <f>SQRT(MEDIAN(I5:I25))</f>
        <v>0.36354869816779173</v>
      </c>
    </row>
    <row r="6" spans="1:19" x14ac:dyDescent="0.35">
      <c r="A6" s="19">
        <v>5</v>
      </c>
      <c r="B6" s="19">
        <v>1830</v>
      </c>
      <c r="C6" s="19">
        <v>1188</v>
      </c>
      <c r="D6" s="19">
        <f t="shared" si="0"/>
        <v>412164</v>
      </c>
      <c r="E6" s="19">
        <f t="shared" si="1"/>
        <v>642</v>
      </c>
      <c r="F6" s="19">
        <f t="shared" si="2"/>
        <v>412164</v>
      </c>
      <c r="G6" s="19">
        <f t="shared" si="3"/>
        <v>642</v>
      </c>
      <c r="H6" s="19">
        <f t="shared" si="4"/>
        <v>0.35081967213114756</v>
      </c>
      <c r="I6" s="19">
        <f t="shared" si="5"/>
        <v>0.12307444235420588</v>
      </c>
      <c r="J6" s="19">
        <f t="shared" si="6"/>
        <v>0.35081967213114756</v>
      </c>
    </row>
    <row r="7" spans="1:19" x14ac:dyDescent="0.35">
      <c r="A7" s="19">
        <v>6</v>
      </c>
      <c r="B7" s="19">
        <v>2301</v>
      </c>
      <c r="C7" s="19">
        <v>1893</v>
      </c>
      <c r="D7" s="19">
        <f t="shared" si="0"/>
        <v>166464</v>
      </c>
      <c r="E7" s="19">
        <f t="shared" si="1"/>
        <v>408</v>
      </c>
      <c r="F7" s="19">
        <f t="shared" si="2"/>
        <v>166464</v>
      </c>
      <c r="G7" s="19">
        <f t="shared" si="3"/>
        <v>408</v>
      </c>
      <c r="H7" s="19">
        <f t="shared" si="4"/>
        <v>0.17731421121251631</v>
      </c>
      <c r="I7" s="19">
        <f t="shared" si="5"/>
        <v>3.1440329497916843E-2</v>
      </c>
      <c r="J7" s="19">
        <f t="shared" si="6"/>
        <v>0.17731421121251631</v>
      </c>
    </row>
    <row r="8" spans="1:19" x14ac:dyDescent="0.35">
      <c r="A8" s="19">
        <v>7</v>
      </c>
      <c r="B8" s="19">
        <v>2152</v>
      </c>
      <c r="C8" s="19">
        <v>2193</v>
      </c>
      <c r="D8" s="19">
        <f t="shared" si="0"/>
        <v>1681</v>
      </c>
      <c r="E8" s="19">
        <f t="shared" si="1"/>
        <v>-41</v>
      </c>
      <c r="F8" s="19">
        <f t="shared" si="2"/>
        <v>1681</v>
      </c>
      <c r="G8" s="19">
        <f t="shared" si="3"/>
        <v>41</v>
      </c>
      <c r="H8" s="19">
        <f t="shared" si="4"/>
        <v>-1.9052044609665426E-2</v>
      </c>
      <c r="I8" s="19">
        <f t="shared" si="5"/>
        <v>3.6298040380868142E-4</v>
      </c>
      <c r="J8" s="19">
        <f t="shared" si="6"/>
        <v>1.9052044609665426E-2</v>
      </c>
    </row>
    <row r="9" spans="1:19" x14ac:dyDescent="0.35">
      <c r="A9" s="19">
        <v>8</v>
      </c>
      <c r="B9" s="19">
        <v>1316</v>
      </c>
      <c r="C9" s="19">
        <v>1854</v>
      </c>
      <c r="D9" s="19">
        <f t="shared" si="0"/>
        <v>289444</v>
      </c>
      <c r="E9" s="19">
        <f t="shared" si="1"/>
        <v>-538</v>
      </c>
      <c r="F9" s="19">
        <f t="shared" si="2"/>
        <v>289444</v>
      </c>
      <c r="G9" s="19">
        <f t="shared" si="3"/>
        <v>538</v>
      </c>
      <c r="H9" s="19">
        <f t="shared" si="4"/>
        <v>-0.40881458966565348</v>
      </c>
      <c r="I9" s="19">
        <f t="shared" si="5"/>
        <v>0.16712936872349662</v>
      </c>
      <c r="J9" s="19">
        <f t="shared" si="6"/>
        <v>0.40881458966565348</v>
      </c>
    </row>
    <row r="10" spans="1:19" x14ac:dyDescent="0.35">
      <c r="A10" s="19">
        <v>9</v>
      </c>
      <c r="B10" s="19">
        <v>561</v>
      </c>
      <c r="C10" s="19">
        <v>894</v>
      </c>
      <c r="D10" s="19">
        <f t="shared" si="0"/>
        <v>110889</v>
      </c>
      <c r="E10" s="19">
        <f t="shared" si="1"/>
        <v>-333</v>
      </c>
      <c r="F10" s="19">
        <f t="shared" si="2"/>
        <v>110889</v>
      </c>
      <c r="G10" s="19">
        <f t="shared" si="3"/>
        <v>333</v>
      </c>
      <c r="H10" s="19">
        <f t="shared" si="4"/>
        <v>-0.5935828877005348</v>
      </c>
      <c r="I10" s="19">
        <f t="shared" si="5"/>
        <v>0.35234064457090569</v>
      </c>
      <c r="J10" s="19">
        <f t="shared" si="6"/>
        <v>0.5935828877005348</v>
      </c>
    </row>
    <row r="11" spans="1:19" x14ac:dyDescent="0.35">
      <c r="A11" s="19">
        <v>10</v>
      </c>
      <c r="B11" s="19">
        <v>539</v>
      </c>
      <c r="C11" s="19">
        <v>333</v>
      </c>
      <c r="D11" s="19">
        <f t="shared" si="0"/>
        <v>42436</v>
      </c>
      <c r="E11" s="19">
        <f t="shared" si="1"/>
        <v>206</v>
      </c>
      <c r="F11" s="19">
        <f t="shared" si="2"/>
        <v>42436</v>
      </c>
      <c r="G11" s="19">
        <f t="shared" si="3"/>
        <v>206</v>
      </c>
      <c r="H11" s="19">
        <f t="shared" si="4"/>
        <v>0.38218923933209648</v>
      </c>
      <c r="I11" s="19">
        <f t="shared" si="5"/>
        <v>0.14606861466124652</v>
      </c>
      <c r="J11" s="19">
        <f t="shared" si="6"/>
        <v>0.38218923933209648</v>
      </c>
    </row>
    <row r="12" spans="1:19" x14ac:dyDescent="0.35">
      <c r="A12" s="19">
        <v>11</v>
      </c>
      <c r="B12" s="19">
        <v>1184</v>
      </c>
      <c r="C12" s="19">
        <v>565</v>
      </c>
      <c r="D12" s="19">
        <f t="shared" si="0"/>
        <v>383161</v>
      </c>
      <c r="E12" s="19">
        <f t="shared" si="1"/>
        <v>619</v>
      </c>
      <c r="F12" s="19">
        <f t="shared" si="2"/>
        <v>383161</v>
      </c>
      <c r="G12" s="19">
        <f t="shared" si="3"/>
        <v>619</v>
      </c>
      <c r="H12" s="19">
        <f t="shared" si="4"/>
        <v>0.52280405405405406</v>
      </c>
      <c r="I12" s="19">
        <f t="shared" si="5"/>
        <v>0.27332407893535426</v>
      </c>
      <c r="J12" s="19">
        <f t="shared" si="6"/>
        <v>0.52280405405405406</v>
      </c>
    </row>
    <row r="13" spans="1:19" x14ac:dyDescent="0.35">
      <c r="A13" s="19">
        <v>12</v>
      </c>
      <c r="B13" s="19">
        <v>2074</v>
      </c>
      <c r="C13" s="19">
        <v>1320</v>
      </c>
      <c r="D13" s="19">
        <f t="shared" si="0"/>
        <v>568516</v>
      </c>
      <c r="E13" s="19">
        <f t="shared" si="1"/>
        <v>754</v>
      </c>
      <c r="F13" s="19">
        <f t="shared" si="2"/>
        <v>568516</v>
      </c>
      <c r="G13" s="19">
        <f t="shared" si="3"/>
        <v>754</v>
      </c>
      <c r="H13" s="19">
        <f t="shared" si="4"/>
        <v>0.36354869816779173</v>
      </c>
      <c r="I13" s="19">
        <f t="shared" si="5"/>
        <v>0.13216765593949614</v>
      </c>
      <c r="J13" s="19">
        <f t="shared" si="6"/>
        <v>0.36354869816779173</v>
      </c>
    </row>
    <row r="14" spans="1:19" x14ac:dyDescent="0.35">
      <c r="A14" s="19">
        <v>13</v>
      </c>
      <c r="B14" s="19">
        <v>980</v>
      </c>
      <c r="C14" s="19">
        <v>2157</v>
      </c>
      <c r="D14" s="19">
        <f t="shared" si="0"/>
        <v>1385329</v>
      </c>
      <c r="E14" s="19">
        <f t="shared" si="1"/>
        <v>-1177</v>
      </c>
      <c r="F14" s="19">
        <f t="shared" si="2"/>
        <v>1385329</v>
      </c>
      <c r="G14" s="19">
        <f t="shared" si="3"/>
        <v>1177</v>
      </c>
      <c r="H14" s="19">
        <f t="shared" si="4"/>
        <v>-1.2010204081632654</v>
      </c>
      <c r="I14" s="19">
        <f t="shared" si="5"/>
        <v>1.4424500208246567</v>
      </c>
      <c r="J14" s="19">
        <f t="shared" si="6"/>
        <v>1.2010204081632654</v>
      </c>
    </row>
    <row r="15" spans="1:19" x14ac:dyDescent="0.35">
      <c r="A15" s="19">
        <v>14</v>
      </c>
      <c r="B15" s="19">
        <v>772</v>
      </c>
      <c r="C15" s="19">
        <v>304</v>
      </c>
      <c r="D15" s="19">
        <f t="shared" si="0"/>
        <v>219024</v>
      </c>
      <c r="E15" s="19">
        <f t="shared" si="1"/>
        <v>468</v>
      </c>
      <c r="F15" s="19">
        <f t="shared" si="2"/>
        <v>219024</v>
      </c>
      <c r="G15" s="19">
        <f t="shared" si="3"/>
        <v>468</v>
      </c>
      <c r="H15" s="19">
        <f t="shared" si="4"/>
        <v>0.60621761658031093</v>
      </c>
      <c r="I15" s="19">
        <f t="shared" si="5"/>
        <v>0.36749979865231286</v>
      </c>
      <c r="J15" s="19">
        <f t="shared" si="6"/>
        <v>0.60621761658031093</v>
      </c>
    </row>
    <row r="16" spans="1:19" x14ac:dyDescent="0.35">
      <c r="A16" s="19">
        <v>15</v>
      </c>
      <c r="B16" s="19">
        <v>865</v>
      </c>
      <c r="C16" s="19">
        <v>891</v>
      </c>
      <c r="D16" s="19">
        <f t="shared" si="0"/>
        <v>676</v>
      </c>
      <c r="E16" s="19">
        <f t="shared" si="1"/>
        <v>-26</v>
      </c>
      <c r="F16" s="19">
        <f t="shared" si="2"/>
        <v>676</v>
      </c>
      <c r="G16" s="19">
        <f t="shared" si="3"/>
        <v>26</v>
      </c>
      <c r="H16" s="19">
        <f t="shared" si="4"/>
        <v>-3.0057803468208091E-2</v>
      </c>
      <c r="I16" s="19">
        <f t="shared" si="5"/>
        <v>9.0347154933342238E-4</v>
      </c>
      <c r="J16" s="19">
        <f t="shared" si="6"/>
        <v>3.0057803468208091E-2</v>
      </c>
    </row>
    <row r="17" spans="1:10" x14ac:dyDescent="0.35">
      <c r="A17" s="19">
        <v>16</v>
      </c>
      <c r="B17" s="19">
        <v>824</v>
      </c>
      <c r="C17" s="19">
        <v>741</v>
      </c>
      <c r="D17" s="19">
        <f t="shared" si="0"/>
        <v>6889</v>
      </c>
      <c r="E17" s="19">
        <f t="shared" si="1"/>
        <v>83</v>
      </c>
      <c r="F17" s="19">
        <f t="shared" si="2"/>
        <v>6889</v>
      </c>
      <c r="G17" s="19">
        <f t="shared" si="3"/>
        <v>83</v>
      </c>
      <c r="H17" s="19">
        <f t="shared" si="4"/>
        <v>0.10072815533980582</v>
      </c>
      <c r="I17" s="19">
        <f t="shared" si="5"/>
        <v>1.0146161278160051E-2</v>
      </c>
      <c r="J17" s="19">
        <f t="shared" si="6"/>
        <v>0.10072815533980582</v>
      </c>
    </row>
    <row r="18" spans="1:10" x14ac:dyDescent="0.35">
      <c r="A18" s="19">
        <v>17</v>
      </c>
      <c r="B18" s="19">
        <v>1104</v>
      </c>
      <c r="C18" s="19">
        <v>756</v>
      </c>
      <c r="D18" s="19">
        <f t="shared" si="0"/>
        <v>121104</v>
      </c>
      <c r="E18" s="19">
        <f t="shared" si="1"/>
        <v>348</v>
      </c>
      <c r="F18" s="19">
        <f t="shared" si="2"/>
        <v>121104</v>
      </c>
      <c r="G18" s="19">
        <f t="shared" si="3"/>
        <v>348</v>
      </c>
      <c r="H18" s="19">
        <f t="shared" si="4"/>
        <v>0.31521739130434784</v>
      </c>
      <c r="I18" s="19">
        <f t="shared" si="5"/>
        <v>9.9362003780718341E-2</v>
      </c>
      <c r="J18" s="19">
        <f t="shared" si="6"/>
        <v>0.31521739130434784</v>
      </c>
    </row>
    <row r="19" spans="1:10" x14ac:dyDescent="0.35">
      <c r="A19" s="19">
        <v>18</v>
      </c>
      <c r="B19" s="19">
        <v>1410</v>
      </c>
      <c r="C19" s="19">
        <v>1123</v>
      </c>
      <c r="D19" s="19">
        <f t="shared" si="0"/>
        <v>82369</v>
      </c>
      <c r="E19" s="19">
        <f t="shared" si="1"/>
        <v>287</v>
      </c>
      <c r="F19" s="19">
        <f t="shared" si="2"/>
        <v>82369</v>
      </c>
      <c r="G19" s="19">
        <f t="shared" si="3"/>
        <v>287</v>
      </c>
      <c r="H19" s="19">
        <f t="shared" si="4"/>
        <v>0.20354609929078013</v>
      </c>
      <c r="I19" s="19">
        <f t="shared" si="5"/>
        <v>4.1431014536492124E-2</v>
      </c>
      <c r="J19" s="19">
        <f t="shared" si="6"/>
        <v>0.20354609929078013</v>
      </c>
    </row>
    <row r="20" spans="1:10" x14ac:dyDescent="0.35">
      <c r="A20" s="19">
        <v>19</v>
      </c>
      <c r="B20" s="19">
        <v>1300</v>
      </c>
      <c r="C20" s="19">
        <v>1361</v>
      </c>
      <c r="D20" s="19">
        <f t="shared" si="0"/>
        <v>3721</v>
      </c>
      <c r="E20" s="19">
        <f t="shared" si="1"/>
        <v>-61</v>
      </c>
      <c r="F20" s="19">
        <f t="shared" si="2"/>
        <v>3721</v>
      </c>
      <c r="G20" s="19">
        <f t="shared" si="3"/>
        <v>61</v>
      </c>
      <c r="H20" s="19">
        <f t="shared" si="4"/>
        <v>-4.6923076923076922E-2</v>
      </c>
      <c r="I20" s="19">
        <f t="shared" si="5"/>
        <v>2.2017751479289941E-3</v>
      </c>
      <c r="J20" s="19">
        <f t="shared" si="6"/>
        <v>4.6923076923076922E-2</v>
      </c>
    </row>
    <row r="21" spans="1:10" x14ac:dyDescent="0.35">
      <c r="A21" s="19">
        <v>20</v>
      </c>
      <c r="B21" s="19">
        <v>783</v>
      </c>
      <c r="C21" s="19">
        <v>1103</v>
      </c>
      <c r="D21" s="19">
        <f t="shared" si="0"/>
        <v>102400</v>
      </c>
      <c r="E21" s="19">
        <f t="shared" si="1"/>
        <v>-320</v>
      </c>
      <c r="F21" s="19">
        <f t="shared" si="2"/>
        <v>102400</v>
      </c>
      <c r="G21" s="19">
        <f t="shared" si="3"/>
        <v>320</v>
      </c>
      <c r="H21" s="19">
        <f t="shared" si="4"/>
        <v>-0.40868454661558112</v>
      </c>
      <c r="I21" s="19">
        <f t="shared" si="5"/>
        <v>0.16702305864238309</v>
      </c>
      <c r="J21" s="19">
        <f t="shared" si="6"/>
        <v>0.40868454661558112</v>
      </c>
    </row>
    <row r="22" spans="1:10" x14ac:dyDescent="0.35">
      <c r="A22" s="19">
        <v>21</v>
      </c>
      <c r="B22" s="19">
        <v>337</v>
      </c>
      <c r="C22" s="19">
        <v>532</v>
      </c>
      <c r="D22" s="19">
        <f t="shared" si="0"/>
        <v>38025</v>
      </c>
      <c r="E22" s="19">
        <f t="shared" si="1"/>
        <v>-195</v>
      </c>
      <c r="F22" s="19">
        <f t="shared" si="2"/>
        <v>38025</v>
      </c>
      <c r="G22" s="19">
        <f t="shared" si="3"/>
        <v>195</v>
      </c>
      <c r="H22" s="19">
        <f t="shared" si="4"/>
        <v>-0.57863501483679525</v>
      </c>
      <c r="I22" s="19">
        <f t="shared" si="5"/>
        <v>0.33481848039517825</v>
      </c>
      <c r="J22" s="19">
        <f t="shared" si="6"/>
        <v>0.57863501483679525</v>
      </c>
    </row>
    <row r="23" spans="1:10" x14ac:dyDescent="0.35">
      <c r="A23" s="19">
        <v>22</v>
      </c>
      <c r="B23" s="19">
        <v>308</v>
      </c>
      <c r="C23" s="19">
        <v>202</v>
      </c>
      <c r="D23" s="19">
        <f t="shared" si="0"/>
        <v>11236</v>
      </c>
      <c r="E23" s="19">
        <f t="shared" si="1"/>
        <v>106</v>
      </c>
      <c r="F23" s="19">
        <f t="shared" si="2"/>
        <v>11236</v>
      </c>
      <c r="G23" s="19">
        <f t="shared" si="3"/>
        <v>106</v>
      </c>
      <c r="H23" s="19">
        <f t="shared" si="4"/>
        <v>0.34415584415584416</v>
      </c>
      <c r="I23" s="19">
        <f t="shared" si="5"/>
        <v>0.1184432450666217</v>
      </c>
      <c r="J23" s="19">
        <f t="shared" si="6"/>
        <v>0.34415584415584416</v>
      </c>
    </row>
    <row r="24" spans="1:10" x14ac:dyDescent="0.35">
      <c r="A24" s="19">
        <v>23</v>
      </c>
      <c r="B24" s="19">
        <v>695</v>
      </c>
      <c r="C24" s="19">
        <v>318</v>
      </c>
      <c r="D24" s="19">
        <f t="shared" si="0"/>
        <v>142129</v>
      </c>
      <c r="E24" s="19">
        <f t="shared" si="1"/>
        <v>377</v>
      </c>
      <c r="F24" s="19">
        <f t="shared" si="2"/>
        <v>142129</v>
      </c>
      <c r="G24" s="19">
        <f t="shared" si="3"/>
        <v>377</v>
      </c>
      <c r="H24" s="19">
        <f t="shared" si="4"/>
        <v>0.54244604316546763</v>
      </c>
      <c r="I24" s="19">
        <f t="shared" si="5"/>
        <v>0.29424770974587239</v>
      </c>
      <c r="J24" s="19">
        <f t="shared" si="6"/>
        <v>0.54244604316546763</v>
      </c>
    </row>
    <row r="25" spans="1:10" x14ac:dyDescent="0.35">
      <c r="A25" s="19">
        <v>24</v>
      </c>
      <c r="B25" s="19">
        <v>1229</v>
      </c>
      <c r="C25" s="19">
        <v>781</v>
      </c>
      <c r="D25" s="19">
        <f t="shared" si="0"/>
        <v>200704</v>
      </c>
      <c r="E25" s="19">
        <f t="shared" si="1"/>
        <v>448</v>
      </c>
      <c r="F25" s="19">
        <f t="shared" si="2"/>
        <v>200704</v>
      </c>
      <c r="G25" s="19">
        <f t="shared" si="3"/>
        <v>448</v>
      </c>
      <c r="H25" s="19">
        <f t="shared" si="4"/>
        <v>0.3645240032546786</v>
      </c>
      <c r="I25" s="19">
        <f t="shared" si="5"/>
        <v>0.13287774894881693</v>
      </c>
      <c r="J25" s="19">
        <f t="shared" si="6"/>
        <v>0.3645240032546786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40BA-ACEC-49F9-BD81-8E0C45FE9EF2}">
  <dimension ref="A1:S25"/>
  <sheetViews>
    <sheetView workbookViewId="0">
      <selection activeCell="L5" sqref="L5:S5"/>
    </sheetView>
  </sheetViews>
  <sheetFormatPr defaultRowHeight="14.5" x14ac:dyDescent="0.35"/>
  <sheetData>
    <row r="1" spans="1:19" x14ac:dyDescent="0.35">
      <c r="A1" s="18" t="s">
        <v>61</v>
      </c>
      <c r="B1" s="18" t="s">
        <v>151</v>
      </c>
      <c r="C1" s="18" t="s">
        <v>124</v>
      </c>
      <c r="D1" s="68" t="s">
        <v>144</v>
      </c>
      <c r="E1" s="68" t="s">
        <v>140</v>
      </c>
      <c r="F1" s="68" t="s">
        <v>134</v>
      </c>
      <c r="G1" s="68" t="s">
        <v>152</v>
      </c>
      <c r="H1" s="68" t="s">
        <v>153</v>
      </c>
      <c r="I1" s="68" t="s">
        <v>154</v>
      </c>
      <c r="J1" s="68" t="s">
        <v>155</v>
      </c>
      <c r="L1" s="61" t="s">
        <v>156</v>
      </c>
      <c r="M1">
        <f>SUM(D2:D25)</f>
        <v>4564626</v>
      </c>
    </row>
    <row r="2" spans="1:19" x14ac:dyDescent="0.35">
      <c r="A2" s="19">
        <v>1</v>
      </c>
      <c r="B2" s="19">
        <v>1434</v>
      </c>
      <c r="C2" s="19">
        <v>1434</v>
      </c>
      <c r="D2" s="19">
        <f>E2^2</f>
        <v>0</v>
      </c>
      <c r="E2" s="19">
        <f>B2-C2</f>
        <v>0</v>
      </c>
      <c r="F2" s="19">
        <f>E2^2</f>
        <v>0</v>
      </c>
      <c r="G2" s="19">
        <f>ABS(E2)</f>
        <v>0</v>
      </c>
      <c r="H2" s="19">
        <f>E2/B2</f>
        <v>0</v>
      </c>
      <c r="I2" s="19">
        <f>H2^2</f>
        <v>0</v>
      </c>
      <c r="J2" s="19">
        <f>ABS(H2)</f>
        <v>0</v>
      </c>
    </row>
    <row r="3" spans="1:19" x14ac:dyDescent="0.35">
      <c r="A3" s="19">
        <v>2</v>
      </c>
      <c r="B3" s="19">
        <v>1287</v>
      </c>
      <c r="C3" s="19">
        <v>1287</v>
      </c>
      <c r="D3" s="19">
        <f t="shared" ref="D3:D25" si="0">E3^2</f>
        <v>0</v>
      </c>
      <c r="E3" s="19">
        <f t="shared" ref="E3:E25" si="1">B3-C3</f>
        <v>0</v>
      </c>
      <c r="F3" s="19">
        <f t="shared" ref="F3:F25" si="2">E3^2</f>
        <v>0</v>
      </c>
      <c r="G3" s="19">
        <f t="shared" ref="G3:G25" si="3">ABS(E3)</f>
        <v>0</v>
      </c>
      <c r="H3" s="19">
        <f t="shared" ref="H3:H25" si="4">E3/B3</f>
        <v>0</v>
      </c>
      <c r="I3" s="19">
        <f t="shared" ref="I3:I25" si="5">H3^2</f>
        <v>0</v>
      </c>
      <c r="J3" s="19">
        <f t="shared" ref="J3:J25" si="6">ABS(H3)</f>
        <v>0</v>
      </c>
    </row>
    <row r="4" spans="1:19" x14ac:dyDescent="0.35">
      <c r="A4" s="19">
        <v>3</v>
      </c>
      <c r="B4" s="19">
        <v>1436</v>
      </c>
      <c r="C4" s="19">
        <v>1325</v>
      </c>
      <c r="D4" s="19">
        <f t="shared" si="0"/>
        <v>12321</v>
      </c>
      <c r="E4" s="19">
        <f t="shared" si="1"/>
        <v>111</v>
      </c>
      <c r="F4" s="19">
        <f t="shared" si="2"/>
        <v>12321</v>
      </c>
      <c r="G4" s="19">
        <f t="shared" si="3"/>
        <v>111</v>
      </c>
      <c r="H4" s="19">
        <f t="shared" si="4"/>
        <v>7.7298050139275765E-2</v>
      </c>
      <c r="I4" s="19">
        <f t="shared" si="5"/>
        <v>5.9749885553339903E-3</v>
      </c>
      <c r="J4" s="19">
        <f t="shared" si="6"/>
        <v>7.7298050139275765E-2</v>
      </c>
      <c r="L4" s="67" t="s">
        <v>157</v>
      </c>
      <c r="M4" s="67" t="s">
        <v>158</v>
      </c>
      <c r="N4" s="67" t="s">
        <v>159</v>
      </c>
      <c r="O4" s="67" t="s">
        <v>160</v>
      </c>
      <c r="P4" s="67" t="s">
        <v>161</v>
      </c>
      <c r="Q4" s="67" t="s">
        <v>162</v>
      </c>
      <c r="R4" s="67" t="s">
        <v>163</v>
      </c>
      <c r="S4" s="67" t="s">
        <v>164</v>
      </c>
    </row>
    <row r="5" spans="1:19" x14ac:dyDescent="0.35">
      <c r="A5" s="19">
        <v>4</v>
      </c>
      <c r="B5" s="19">
        <v>1373</v>
      </c>
      <c r="C5" s="19">
        <v>1468</v>
      </c>
      <c r="D5" s="19">
        <f t="shared" si="0"/>
        <v>9025</v>
      </c>
      <c r="E5" s="19">
        <f t="shared" si="1"/>
        <v>-95</v>
      </c>
      <c r="F5" s="19">
        <f t="shared" si="2"/>
        <v>9025</v>
      </c>
      <c r="G5" s="19">
        <f t="shared" si="3"/>
        <v>95</v>
      </c>
      <c r="H5" s="19">
        <f t="shared" si="4"/>
        <v>-6.9191551347414421E-2</v>
      </c>
      <c r="I5" s="19">
        <f t="shared" si="5"/>
        <v>4.7874707778618863E-3</v>
      </c>
      <c r="J5" s="19">
        <f t="shared" si="6"/>
        <v>6.9191551347414421E-2</v>
      </c>
      <c r="L5" s="26">
        <f>AVERAGE(F5:F25)</f>
        <v>216776.42857142858</v>
      </c>
      <c r="M5" s="26">
        <f>SQRT(L5)</f>
        <v>465.59255639607102</v>
      </c>
      <c r="N5" s="26">
        <f>AVERAGE(G5:G25)</f>
        <v>370.04761904761904</v>
      </c>
      <c r="O5" s="26">
        <f>MEDIAN(G5:G25)</f>
        <v>308</v>
      </c>
      <c r="P5" s="26">
        <f>AVERAGE(J5:J25)</f>
        <v>0.38394323444160883</v>
      </c>
      <c r="Q5" s="26">
        <f>MEDIAN(J5:J25)</f>
        <v>0.27377049180327867</v>
      </c>
      <c r="R5" s="26">
        <f>SQRT(AVERAGE(I5:I25))</f>
        <v>0.49788689114751306</v>
      </c>
      <c r="S5" s="26">
        <f>SQRT(MEDIAN(I5:I25))</f>
        <v>0.27377049180327867</v>
      </c>
    </row>
    <row r="6" spans="1:19" x14ac:dyDescent="0.35">
      <c r="A6" s="19">
        <v>5</v>
      </c>
      <c r="B6" s="19">
        <v>1830</v>
      </c>
      <c r="C6" s="19">
        <v>1329</v>
      </c>
      <c r="D6" s="19">
        <f t="shared" si="0"/>
        <v>251001</v>
      </c>
      <c r="E6" s="19">
        <f t="shared" si="1"/>
        <v>501</v>
      </c>
      <c r="F6" s="19">
        <f t="shared" si="2"/>
        <v>251001</v>
      </c>
      <c r="G6" s="19">
        <f t="shared" si="3"/>
        <v>501</v>
      </c>
      <c r="H6" s="19">
        <f t="shared" si="4"/>
        <v>0.27377049180327867</v>
      </c>
      <c r="I6" s="19">
        <f t="shared" si="5"/>
        <v>7.4950282182209074E-2</v>
      </c>
      <c r="J6" s="19">
        <f t="shared" si="6"/>
        <v>0.27377049180327867</v>
      </c>
    </row>
    <row r="7" spans="1:19" x14ac:dyDescent="0.35">
      <c r="A7" s="19">
        <v>6</v>
      </c>
      <c r="B7" s="19">
        <v>2301</v>
      </c>
      <c r="C7" s="19">
        <v>2031</v>
      </c>
      <c r="D7" s="19">
        <f t="shared" si="0"/>
        <v>72900</v>
      </c>
      <c r="E7" s="19">
        <f t="shared" si="1"/>
        <v>270</v>
      </c>
      <c r="F7" s="19">
        <f t="shared" si="2"/>
        <v>72900</v>
      </c>
      <c r="G7" s="19">
        <f t="shared" si="3"/>
        <v>270</v>
      </c>
      <c r="H7" s="19">
        <f t="shared" si="4"/>
        <v>0.11734028683181226</v>
      </c>
      <c r="I7" s="19">
        <f t="shared" si="5"/>
        <v>1.3768742913771973E-2</v>
      </c>
      <c r="J7" s="19">
        <f t="shared" si="6"/>
        <v>0.11734028683181226</v>
      </c>
    </row>
    <row r="8" spans="1:19" x14ac:dyDescent="0.35">
      <c r="A8" s="19">
        <v>7</v>
      </c>
      <c r="B8" s="19">
        <v>2152</v>
      </c>
      <c r="C8" s="19">
        <v>2352</v>
      </c>
      <c r="D8" s="19">
        <f t="shared" si="0"/>
        <v>40000</v>
      </c>
      <c r="E8" s="19">
        <f t="shared" si="1"/>
        <v>-200</v>
      </c>
      <c r="F8" s="19">
        <f t="shared" si="2"/>
        <v>40000</v>
      </c>
      <c r="G8" s="19">
        <f t="shared" si="3"/>
        <v>200</v>
      </c>
      <c r="H8" s="19">
        <f t="shared" si="4"/>
        <v>-9.2936802973977689E-2</v>
      </c>
      <c r="I8" s="19">
        <f t="shared" si="5"/>
        <v>8.6372493470239474E-3</v>
      </c>
      <c r="J8" s="19">
        <f t="shared" si="6"/>
        <v>9.2936802973977689E-2</v>
      </c>
    </row>
    <row r="9" spans="1:19" x14ac:dyDescent="0.35">
      <c r="A9" s="19">
        <v>8</v>
      </c>
      <c r="B9" s="19">
        <v>1316</v>
      </c>
      <c r="C9" s="19">
        <v>2063</v>
      </c>
      <c r="D9" s="19">
        <f t="shared" si="0"/>
        <v>558009</v>
      </c>
      <c r="E9" s="19">
        <f t="shared" si="1"/>
        <v>-747</v>
      </c>
      <c r="F9" s="19">
        <f t="shared" si="2"/>
        <v>558009</v>
      </c>
      <c r="G9" s="19">
        <f t="shared" si="3"/>
        <v>747</v>
      </c>
      <c r="H9" s="19">
        <f t="shared" si="4"/>
        <v>-0.56762917933130697</v>
      </c>
      <c r="I9" s="19">
        <f t="shared" si="5"/>
        <v>0.32220288522833307</v>
      </c>
      <c r="J9" s="19">
        <f t="shared" si="6"/>
        <v>0.56762917933130697</v>
      </c>
    </row>
    <row r="10" spans="1:19" x14ac:dyDescent="0.35">
      <c r="A10" s="19">
        <v>9</v>
      </c>
      <c r="B10" s="19">
        <v>561</v>
      </c>
      <c r="C10" s="19">
        <v>1055</v>
      </c>
      <c r="D10" s="19">
        <f t="shared" si="0"/>
        <v>244036</v>
      </c>
      <c r="E10" s="19">
        <f t="shared" si="1"/>
        <v>-494</v>
      </c>
      <c r="F10" s="19">
        <f t="shared" si="2"/>
        <v>244036</v>
      </c>
      <c r="G10" s="19">
        <f t="shared" si="3"/>
        <v>494</v>
      </c>
      <c r="H10" s="19">
        <f t="shared" si="4"/>
        <v>-0.88057040998217473</v>
      </c>
      <c r="I10" s="19">
        <f t="shared" si="5"/>
        <v>0.77540424693617527</v>
      </c>
      <c r="J10" s="19">
        <f t="shared" si="6"/>
        <v>0.88057040998217473</v>
      </c>
    </row>
    <row r="11" spans="1:19" x14ac:dyDescent="0.35">
      <c r="A11" s="19">
        <v>10</v>
      </c>
      <c r="B11" s="19">
        <v>539</v>
      </c>
      <c r="C11" s="19">
        <v>440</v>
      </c>
      <c r="D11" s="19">
        <f t="shared" si="0"/>
        <v>9801</v>
      </c>
      <c r="E11" s="19">
        <f t="shared" si="1"/>
        <v>99</v>
      </c>
      <c r="F11" s="19">
        <f t="shared" si="2"/>
        <v>9801</v>
      </c>
      <c r="G11" s="19">
        <f t="shared" si="3"/>
        <v>99</v>
      </c>
      <c r="H11" s="19">
        <f t="shared" si="4"/>
        <v>0.18367346938775511</v>
      </c>
      <c r="I11" s="19">
        <f t="shared" si="5"/>
        <v>3.3735943356934611E-2</v>
      </c>
      <c r="J11" s="19">
        <f t="shared" si="6"/>
        <v>0.18367346938775511</v>
      </c>
    </row>
    <row r="12" spans="1:19" x14ac:dyDescent="0.35">
      <c r="A12" s="19">
        <v>11</v>
      </c>
      <c r="B12" s="19">
        <v>1184</v>
      </c>
      <c r="C12" s="19">
        <v>607</v>
      </c>
      <c r="D12" s="19">
        <f t="shared" si="0"/>
        <v>332929</v>
      </c>
      <c r="E12" s="19">
        <f t="shared" si="1"/>
        <v>577</v>
      </c>
      <c r="F12" s="19">
        <f t="shared" si="2"/>
        <v>332929</v>
      </c>
      <c r="G12" s="19">
        <f t="shared" si="3"/>
        <v>577</v>
      </c>
      <c r="H12" s="19">
        <f t="shared" si="4"/>
        <v>0.48733108108108109</v>
      </c>
      <c r="I12" s="19">
        <f t="shared" si="5"/>
        <v>0.23749158258765524</v>
      </c>
      <c r="J12" s="19">
        <f t="shared" si="6"/>
        <v>0.48733108108108109</v>
      </c>
    </row>
    <row r="13" spans="1:19" x14ac:dyDescent="0.35">
      <c r="A13" s="19">
        <v>12</v>
      </c>
      <c r="B13" s="19">
        <v>2074</v>
      </c>
      <c r="C13" s="19">
        <v>1386</v>
      </c>
      <c r="D13" s="19">
        <f t="shared" si="0"/>
        <v>473344</v>
      </c>
      <c r="E13" s="19">
        <f t="shared" si="1"/>
        <v>688</v>
      </c>
      <c r="F13" s="19">
        <f t="shared" si="2"/>
        <v>473344</v>
      </c>
      <c r="G13" s="19">
        <f t="shared" si="3"/>
        <v>688</v>
      </c>
      <c r="H13" s="19">
        <f t="shared" si="4"/>
        <v>0.33172613307618132</v>
      </c>
      <c r="I13" s="19">
        <f t="shared" si="5"/>
        <v>0.11004222736567636</v>
      </c>
      <c r="J13" s="19">
        <f t="shared" si="6"/>
        <v>0.33172613307618132</v>
      </c>
    </row>
    <row r="14" spans="1:19" x14ac:dyDescent="0.35">
      <c r="A14" s="19">
        <v>13</v>
      </c>
      <c r="B14" s="19">
        <v>980</v>
      </c>
      <c r="C14" s="19">
        <v>2283</v>
      </c>
      <c r="D14" s="19">
        <f t="shared" si="0"/>
        <v>1697809</v>
      </c>
      <c r="E14" s="19">
        <f t="shared" si="1"/>
        <v>-1303</v>
      </c>
      <c r="F14" s="19">
        <f t="shared" si="2"/>
        <v>1697809</v>
      </c>
      <c r="G14" s="19">
        <f t="shared" si="3"/>
        <v>1303</v>
      </c>
      <c r="H14" s="19">
        <f t="shared" si="4"/>
        <v>-1.3295918367346939</v>
      </c>
      <c r="I14" s="19">
        <f t="shared" si="5"/>
        <v>1.7678144523115371</v>
      </c>
      <c r="J14" s="19">
        <f t="shared" si="6"/>
        <v>1.3295918367346939</v>
      </c>
    </row>
    <row r="15" spans="1:19" x14ac:dyDescent="0.35">
      <c r="A15" s="19">
        <v>14</v>
      </c>
      <c r="B15" s="19">
        <v>772</v>
      </c>
      <c r="C15" s="19">
        <v>432</v>
      </c>
      <c r="D15" s="19">
        <f t="shared" si="0"/>
        <v>115600</v>
      </c>
      <c r="E15" s="19">
        <f t="shared" si="1"/>
        <v>340</v>
      </c>
      <c r="F15" s="19">
        <f t="shared" si="2"/>
        <v>115600</v>
      </c>
      <c r="G15" s="19">
        <f t="shared" si="3"/>
        <v>340</v>
      </c>
      <c r="H15" s="19">
        <f t="shared" si="4"/>
        <v>0.44041450777202074</v>
      </c>
      <c r="I15" s="19">
        <f t="shared" si="5"/>
        <v>0.19396493865607131</v>
      </c>
      <c r="J15" s="19">
        <f t="shared" si="6"/>
        <v>0.44041450777202074</v>
      </c>
    </row>
    <row r="16" spans="1:19" x14ac:dyDescent="0.35">
      <c r="A16" s="19">
        <v>15</v>
      </c>
      <c r="B16" s="19">
        <v>865</v>
      </c>
      <c r="C16" s="19">
        <v>1041</v>
      </c>
      <c r="D16" s="19">
        <f t="shared" si="0"/>
        <v>30976</v>
      </c>
      <c r="E16" s="19">
        <f t="shared" si="1"/>
        <v>-176</v>
      </c>
      <c r="F16" s="19">
        <f t="shared" si="2"/>
        <v>30976</v>
      </c>
      <c r="G16" s="19">
        <f t="shared" si="3"/>
        <v>176</v>
      </c>
      <c r="H16" s="19">
        <f t="shared" si="4"/>
        <v>-0.20346820809248556</v>
      </c>
      <c r="I16" s="19">
        <f t="shared" si="5"/>
        <v>4.1399311704367003E-2</v>
      </c>
      <c r="J16" s="19">
        <f t="shared" si="6"/>
        <v>0.20346820809248556</v>
      </c>
    </row>
    <row r="17" spans="1:10" x14ac:dyDescent="0.35">
      <c r="A17" s="19">
        <v>16</v>
      </c>
      <c r="B17" s="19">
        <v>824</v>
      </c>
      <c r="C17" s="19">
        <v>730</v>
      </c>
      <c r="D17" s="19">
        <f t="shared" si="0"/>
        <v>8836</v>
      </c>
      <c r="E17" s="19">
        <f t="shared" si="1"/>
        <v>94</v>
      </c>
      <c r="F17" s="19">
        <f t="shared" si="2"/>
        <v>8836</v>
      </c>
      <c r="G17" s="19">
        <f t="shared" si="3"/>
        <v>94</v>
      </c>
      <c r="H17" s="19">
        <f t="shared" si="4"/>
        <v>0.11407766990291263</v>
      </c>
      <c r="I17" s="19">
        <f t="shared" si="5"/>
        <v>1.3013714770477898E-2</v>
      </c>
      <c r="J17" s="19">
        <f t="shared" si="6"/>
        <v>0.11407766990291263</v>
      </c>
    </row>
    <row r="18" spans="1:10" x14ac:dyDescent="0.35">
      <c r="A18" s="19">
        <v>17</v>
      </c>
      <c r="B18" s="19">
        <v>1104</v>
      </c>
      <c r="C18" s="19">
        <v>894</v>
      </c>
      <c r="D18" s="19">
        <f t="shared" si="0"/>
        <v>44100</v>
      </c>
      <c r="E18" s="19">
        <f t="shared" si="1"/>
        <v>210</v>
      </c>
      <c r="F18" s="19">
        <f t="shared" si="2"/>
        <v>44100</v>
      </c>
      <c r="G18" s="19">
        <f t="shared" si="3"/>
        <v>210</v>
      </c>
      <c r="H18" s="19">
        <f t="shared" si="4"/>
        <v>0.19021739130434784</v>
      </c>
      <c r="I18" s="19">
        <f t="shared" si="5"/>
        <v>3.6182655954631382E-2</v>
      </c>
      <c r="J18" s="19">
        <f t="shared" si="6"/>
        <v>0.19021739130434784</v>
      </c>
    </row>
    <row r="19" spans="1:10" x14ac:dyDescent="0.35">
      <c r="A19" s="19">
        <v>18</v>
      </c>
      <c r="B19" s="19">
        <v>1410</v>
      </c>
      <c r="C19" s="19">
        <v>1166</v>
      </c>
      <c r="D19" s="19">
        <f t="shared" si="0"/>
        <v>59536</v>
      </c>
      <c r="E19" s="19">
        <f t="shared" si="1"/>
        <v>244</v>
      </c>
      <c r="F19" s="19">
        <f t="shared" si="2"/>
        <v>59536</v>
      </c>
      <c r="G19" s="19">
        <f t="shared" si="3"/>
        <v>244</v>
      </c>
      <c r="H19" s="19">
        <f t="shared" si="4"/>
        <v>0.17304964539007092</v>
      </c>
      <c r="I19" s="19">
        <f t="shared" si="5"/>
        <v>2.9946179769629294E-2</v>
      </c>
      <c r="J19" s="19">
        <f t="shared" si="6"/>
        <v>0.17304964539007092</v>
      </c>
    </row>
    <row r="20" spans="1:10" x14ac:dyDescent="0.35">
      <c r="A20" s="19">
        <v>19</v>
      </c>
      <c r="B20" s="19">
        <v>1300</v>
      </c>
      <c r="C20" s="19">
        <v>1487</v>
      </c>
      <c r="D20" s="19">
        <f t="shared" si="0"/>
        <v>34969</v>
      </c>
      <c r="E20" s="19">
        <f t="shared" si="1"/>
        <v>-187</v>
      </c>
      <c r="F20" s="19">
        <f t="shared" si="2"/>
        <v>34969</v>
      </c>
      <c r="G20" s="19">
        <f t="shared" si="3"/>
        <v>187</v>
      </c>
      <c r="H20" s="19">
        <f t="shared" si="4"/>
        <v>-0.14384615384615385</v>
      </c>
      <c r="I20" s="19">
        <f t="shared" si="5"/>
        <v>2.0691715976331362E-2</v>
      </c>
      <c r="J20" s="19">
        <f t="shared" si="6"/>
        <v>0.14384615384615385</v>
      </c>
    </row>
    <row r="21" spans="1:10" x14ac:dyDescent="0.35">
      <c r="A21" s="19">
        <v>20</v>
      </c>
      <c r="B21" s="19">
        <v>783</v>
      </c>
      <c r="C21" s="19">
        <v>1209</v>
      </c>
      <c r="D21" s="19">
        <f t="shared" si="0"/>
        <v>181476</v>
      </c>
      <c r="E21" s="19">
        <f t="shared" si="1"/>
        <v>-426</v>
      </c>
      <c r="F21" s="19">
        <f t="shared" si="2"/>
        <v>181476</v>
      </c>
      <c r="G21" s="19">
        <f t="shared" si="3"/>
        <v>426</v>
      </c>
      <c r="H21" s="19">
        <f t="shared" si="4"/>
        <v>-0.54406130268199238</v>
      </c>
      <c r="I21" s="19">
        <f t="shared" si="5"/>
        <v>0.2960027010760265</v>
      </c>
      <c r="J21" s="19">
        <f t="shared" si="6"/>
        <v>0.54406130268199238</v>
      </c>
    </row>
    <row r="22" spans="1:10" x14ac:dyDescent="0.35">
      <c r="A22" s="19">
        <v>21</v>
      </c>
      <c r="B22" s="19">
        <v>337</v>
      </c>
      <c r="C22" s="19">
        <v>645</v>
      </c>
      <c r="D22" s="19">
        <f t="shared" si="0"/>
        <v>94864</v>
      </c>
      <c r="E22" s="19">
        <f t="shared" si="1"/>
        <v>-308</v>
      </c>
      <c r="F22" s="19">
        <f t="shared" si="2"/>
        <v>94864</v>
      </c>
      <c r="G22" s="19">
        <f t="shared" si="3"/>
        <v>308</v>
      </c>
      <c r="H22" s="19">
        <f t="shared" si="4"/>
        <v>-0.91394658753709201</v>
      </c>
      <c r="I22" s="19">
        <f t="shared" si="5"/>
        <v>0.83529836487069542</v>
      </c>
      <c r="J22" s="19">
        <f t="shared" si="6"/>
        <v>0.91394658753709201</v>
      </c>
    </row>
    <row r="23" spans="1:10" x14ac:dyDescent="0.35">
      <c r="A23" s="19">
        <v>22</v>
      </c>
      <c r="B23" s="19">
        <v>308</v>
      </c>
      <c r="C23" s="19">
        <v>255</v>
      </c>
      <c r="D23" s="19">
        <f t="shared" si="0"/>
        <v>2809</v>
      </c>
      <c r="E23" s="19">
        <f t="shared" si="1"/>
        <v>53</v>
      </c>
      <c r="F23" s="19">
        <f t="shared" si="2"/>
        <v>2809</v>
      </c>
      <c r="G23" s="19">
        <f t="shared" si="3"/>
        <v>53</v>
      </c>
      <c r="H23" s="19">
        <f t="shared" si="4"/>
        <v>0.17207792207792208</v>
      </c>
      <c r="I23" s="19">
        <f t="shared" si="5"/>
        <v>2.9610811266655424E-2</v>
      </c>
      <c r="J23" s="19">
        <f t="shared" si="6"/>
        <v>0.17207792207792208</v>
      </c>
    </row>
    <row r="24" spans="1:10" x14ac:dyDescent="0.35">
      <c r="A24" s="19">
        <v>23</v>
      </c>
      <c r="B24" s="19">
        <v>695</v>
      </c>
      <c r="C24" s="19">
        <v>349</v>
      </c>
      <c r="D24" s="19">
        <f t="shared" si="0"/>
        <v>119716</v>
      </c>
      <c r="E24" s="19">
        <f t="shared" si="1"/>
        <v>346</v>
      </c>
      <c r="F24" s="19">
        <f t="shared" si="2"/>
        <v>119716</v>
      </c>
      <c r="G24" s="19">
        <f t="shared" si="3"/>
        <v>346</v>
      </c>
      <c r="H24" s="19">
        <f t="shared" si="4"/>
        <v>0.49784172661870502</v>
      </c>
      <c r="I24" s="19">
        <f t="shared" si="5"/>
        <v>0.24784638476269341</v>
      </c>
      <c r="J24" s="19">
        <f t="shared" si="6"/>
        <v>0.49784172661870502</v>
      </c>
    </row>
    <row r="25" spans="1:10" x14ac:dyDescent="0.35">
      <c r="A25" s="19">
        <v>24</v>
      </c>
      <c r="B25" s="19">
        <v>1229</v>
      </c>
      <c r="C25" s="19">
        <v>816</v>
      </c>
      <c r="D25" s="19">
        <f t="shared" si="0"/>
        <v>170569</v>
      </c>
      <c r="E25" s="19">
        <f t="shared" si="1"/>
        <v>413</v>
      </c>
      <c r="F25" s="19">
        <f t="shared" si="2"/>
        <v>170569</v>
      </c>
      <c r="G25" s="19">
        <f t="shared" si="3"/>
        <v>413</v>
      </c>
      <c r="H25" s="19">
        <f t="shared" si="4"/>
        <v>0.33604556550040682</v>
      </c>
      <c r="I25" s="19">
        <f t="shared" si="5"/>
        <v>0.1129266220924882</v>
      </c>
      <c r="J25" s="19">
        <f t="shared" si="6"/>
        <v>0.33604556550040682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90E-7006-4065-9BA5-FB805844F7D3}">
  <dimension ref="A1:S25"/>
  <sheetViews>
    <sheetView workbookViewId="0">
      <selection activeCell="L5" sqref="L5:S5"/>
    </sheetView>
  </sheetViews>
  <sheetFormatPr defaultRowHeight="14.5" x14ac:dyDescent="0.35"/>
  <sheetData>
    <row r="1" spans="1:19" x14ac:dyDescent="0.35">
      <c r="A1" s="18" t="s">
        <v>61</v>
      </c>
      <c r="B1" s="18" t="s">
        <v>151</v>
      </c>
      <c r="C1" s="18" t="s">
        <v>124</v>
      </c>
      <c r="D1" s="68" t="s">
        <v>144</v>
      </c>
      <c r="E1" s="68" t="s">
        <v>140</v>
      </c>
      <c r="F1" s="68" t="s">
        <v>134</v>
      </c>
      <c r="G1" s="68" t="s">
        <v>152</v>
      </c>
      <c r="H1" s="68" t="s">
        <v>153</v>
      </c>
      <c r="I1" s="68" t="s">
        <v>154</v>
      </c>
      <c r="J1" s="68" t="s">
        <v>155</v>
      </c>
      <c r="L1" s="61" t="s">
        <v>156</v>
      </c>
      <c r="M1">
        <f>SUM(D2:D25)</f>
        <v>7198339</v>
      </c>
    </row>
    <row r="2" spans="1:19" x14ac:dyDescent="0.35">
      <c r="A2" s="19">
        <v>1</v>
      </c>
      <c r="B2" s="19">
        <v>1434</v>
      </c>
      <c r="C2" s="19">
        <v>1434</v>
      </c>
      <c r="D2" s="19">
        <f>E2^2</f>
        <v>0</v>
      </c>
      <c r="E2" s="19">
        <f>B2-C2</f>
        <v>0</v>
      </c>
      <c r="F2" s="19">
        <f>E2^2</f>
        <v>0</v>
      </c>
      <c r="G2" s="19">
        <f>ABS(E2)</f>
        <v>0</v>
      </c>
      <c r="H2" s="19">
        <f>E2/B2</f>
        <v>0</v>
      </c>
      <c r="I2" s="19">
        <f>H2^2</f>
        <v>0</v>
      </c>
      <c r="J2" s="19">
        <f>ABS(H2)</f>
        <v>0</v>
      </c>
    </row>
    <row r="3" spans="1:19" x14ac:dyDescent="0.35">
      <c r="A3" s="19">
        <v>2</v>
      </c>
      <c r="B3" s="19">
        <v>1287</v>
      </c>
      <c r="C3" s="19">
        <v>1287</v>
      </c>
      <c r="D3" s="19">
        <f t="shared" ref="D3:D25" si="0">E3^2</f>
        <v>0</v>
      </c>
      <c r="E3" s="19">
        <f t="shared" ref="E3:E25" si="1">B3-C3</f>
        <v>0</v>
      </c>
      <c r="F3" s="19">
        <f t="shared" ref="F3:F25" si="2">E3^2</f>
        <v>0</v>
      </c>
      <c r="G3" s="19">
        <f t="shared" ref="G3:G25" si="3">ABS(E3)</f>
        <v>0</v>
      </c>
      <c r="H3" s="19">
        <f t="shared" ref="H3:H25" si="4">E3/B3</f>
        <v>0</v>
      </c>
      <c r="I3" s="19">
        <f t="shared" ref="I3:I25" si="5">H3^2</f>
        <v>0</v>
      </c>
      <c r="J3" s="19">
        <f t="shared" ref="J3:J25" si="6">ABS(H3)</f>
        <v>0</v>
      </c>
    </row>
    <row r="4" spans="1:19" x14ac:dyDescent="0.35">
      <c r="A4" s="19">
        <v>3</v>
      </c>
      <c r="B4" s="19">
        <v>1436</v>
      </c>
      <c r="C4" s="19">
        <v>1436</v>
      </c>
      <c r="D4" s="19">
        <f t="shared" si="0"/>
        <v>0</v>
      </c>
      <c r="E4" s="19">
        <f t="shared" si="1"/>
        <v>0</v>
      </c>
      <c r="F4" s="19">
        <f t="shared" si="2"/>
        <v>0</v>
      </c>
      <c r="G4" s="19">
        <f t="shared" si="3"/>
        <v>0</v>
      </c>
      <c r="H4" s="19">
        <f t="shared" si="4"/>
        <v>0</v>
      </c>
      <c r="I4" s="19">
        <f t="shared" si="5"/>
        <v>0</v>
      </c>
      <c r="J4" s="19">
        <f t="shared" si="6"/>
        <v>0</v>
      </c>
      <c r="L4" s="67" t="s">
        <v>157</v>
      </c>
      <c r="M4" s="67" t="s">
        <v>158</v>
      </c>
      <c r="N4" s="67" t="s">
        <v>159</v>
      </c>
      <c r="O4" s="67" t="s">
        <v>160</v>
      </c>
      <c r="P4" s="67" t="s">
        <v>161</v>
      </c>
      <c r="Q4" s="67" t="s">
        <v>162</v>
      </c>
      <c r="R4" s="67" t="s">
        <v>163</v>
      </c>
      <c r="S4" s="67" t="s">
        <v>164</v>
      </c>
    </row>
    <row r="5" spans="1:19" x14ac:dyDescent="0.35">
      <c r="A5" s="19">
        <v>4</v>
      </c>
      <c r="B5" s="19">
        <v>1373</v>
      </c>
      <c r="C5" s="19">
        <v>1373</v>
      </c>
      <c r="D5" s="19">
        <f t="shared" si="0"/>
        <v>0</v>
      </c>
      <c r="E5" s="19">
        <f t="shared" si="1"/>
        <v>0</v>
      </c>
      <c r="F5" s="19">
        <f t="shared" si="2"/>
        <v>0</v>
      </c>
      <c r="G5" s="19">
        <f t="shared" si="3"/>
        <v>0</v>
      </c>
      <c r="H5" s="19">
        <f t="shared" si="4"/>
        <v>0</v>
      </c>
      <c r="I5" s="19">
        <f t="shared" si="5"/>
        <v>0</v>
      </c>
      <c r="J5" s="19">
        <f t="shared" si="6"/>
        <v>0</v>
      </c>
      <c r="L5" s="26">
        <f>AVERAGE(F5:F25)</f>
        <v>342778.04761904763</v>
      </c>
      <c r="M5" s="26">
        <f>SQRT(L5)</f>
        <v>585.47249945582212</v>
      </c>
      <c r="N5" s="26">
        <f>AVERAGE(G5:G25)</f>
        <v>500.14285714285717</v>
      </c>
      <c r="O5" s="26">
        <f>MEDIAN(G5:G25)</f>
        <v>590</v>
      </c>
      <c r="P5" s="26">
        <f>AVERAGE(J5:J25)</f>
        <v>0.67873936228898402</v>
      </c>
      <c r="Q5" s="26">
        <f>MEDIAN(J5:J25)</f>
        <v>0.28943937418513688</v>
      </c>
      <c r="R5" s="26">
        <f>SQRT(AVERAGE(I5:I25))</f>
        <v>1.0044901214266515</v>
      </c>
      <c r="S5" s="26">
        <f>SQRT(MEDIAN(I5:I25))</f>
        <v>0.28943937418513688</v>
      </c>
    </row>
    <row r="6" spans="1:19" x14ac:dyDescent="0.35">
      <c r="A6" s="19">
        <v>5</v>
      </c>
      <c r="B6" s="19">
        <v>1830</v>
      </c>
      <c r="C6" s="19">
        <v>1224</v>
      </c>
      <c r="D6" s="19">
        <f t="shared" si="0"/>
        <v>367236</v>
      </c>
      <c r="E6" s="19">
        <f t="shared" si="1"/>
        <v>606</v>
      </c>
      <c r="F6" s="19">
        <f t="shared" si="2"/>
        <v>367236</v>
      </c>
      <c r="G6" s="19">
        <f t="shared" si="3"/>
        <v>606</v>
      </c>
      <c r="H6" s="19">
        <f t="shared" si="4"/>
        <v>0.33114754098360655</v>
      </c>
      <c r="I6" s="19">
        <f t="shared" si="5"/>
        <v>0.10965869389948937</v>
      </c>
      <c r="J6" s="19">
        <f t="shared" si="6"/>
        <v>0.33114754098360655</v>
      </c>
    </row>
    <row r="7" spans="1:19" x14ac:dyDescent="0.35">
      <c r="A7" s="19">
        <v>6</v>
      </c>
      <c r="B7" s="19">
        <v>2301</v>
      </c>
      <c r="C7" s="19">
        <v>1635</v>
      </c>
      <c r="D7" s="19">
        <f t="shared" si="0"/>
        <v>443556</v>
      </c>
      <c r="E7" s="19">
        <f t="shared" si="1"/>
        <v>666</v>
      </c>
      <c r="F7" s="19">
        <f t="shared" si="2"/>
        <v>443556</v>
      </c>
      <c r="G7" s="19">
        <f t="shared" si="3"/>
        <v>666</v>
      </c>
      <c r="H7" s="19">
        <f t="shared" si="4"/>
        <v>0.28943937418513688</v>
      </c>
      <c r="I7" s="19">
        <f t="shared" si="5"/>
        <v>8.3775151328683684E-2</v>
      </c>
      <c r="J7" s="19">
        <f t="shared" si="6"/>
        <v>0.28943937418513688</v>
      </c>
    </row>
    <row r="8" spans="1:19" x14ac:dyDescent="0.35">
      <c r="A8" s="19">
        <v>7</v>
      </c>
      <c r="B8" s="19">
        <v>2152</v>
      </c>
      <c r="C8" s="19">
        <v>1561</v>
      </c>
      <c r="D8" s="19">
        <f t="shared" si="0"/>
        <v>349281</v>
      </c>
      <c r="E8" s="19">
        <f t="shared" si="1"/>
        <v>591</v>
      </c>
      <c r="F8" s="19">
        <f t="shared" si="2"/>
        <v>349281</v>
      </c>
      <c r="G8" s="19">
        <f t="shared" si="3"/>
        <v>591</v>
      </c>
      <c r="H8" s="19">
        <f t="shared" si="4"/>
        <v>0.2746282527881041</v>
      </c>
      <c r="I8" s="19">
        <f t="shared" si="5"/>
        <v>7.54206772294468E-2</v>
      </c>
      <c r="J8" s="19">
        <f t="shared" si="6"/>
        <v>0.2746282527881041</v>
      </c>
    </row>
    <row r="9" spans="1:19" x14ac:dyDescent="0.35">
      <c r="A9" s="19">
        <v>8</v>
      </c>
      <c r="B9" s="19">
        <v>1316</v>
      </c>
      <c r="C9" s="19">
        <v>1430</v>
      </c>
      <c r="D9" s="19">
        <f t="shared" si="0"/>
        <v>12996</v>
      </c>
      <c r="E9" s="19">
        <f t="shared" si="1"/>
        <v>-114</v>
      </c>
      <c r="F9" s="19">
        <f t="shared" si="2"/>
        <v>12996</v>
      </c>
      <c r="G9" s="19">
        <f t="shared" si="3"/>
        <v>114</v>
      </c>
      <c r="H9" s="19">
        <f t="shared" si="4"/>
        <v>-8.6626139817629177E-2</v>
      </c>
      <c r="I9" s="19">
        <f t="shared" si="5"/>
        <v>7.504088099703439E-3</v>
      </c>
      <c r="J9" s="19">
        <f t="shared" si="6"/>
        <v>8.6626139817629177E-2</v>
      </c>
    </row>
    <row r="10" spans="1:19" x14ac:dyDescent="0.35">
      <c r="A10" s="19">
        <v>9</v>
      </c>
      <c r="B10" s="19">
        <v>561</v>
      </c>
      <c r="C10" s="19">
        <v>1514</v>
      </c>
      <c r="D10" s="19">
        <f t="shared" si="0"/>
        <v>908209</v>
      </c>
      <c r="E10" s="19">
        <f t="shared" si="1"/>
        <v>-953</v>
      </c>
      <c r="F10" s="19">
        <f t="shared" si="2"/>
        <v>908209</v>
      </c>
      <c r="G10" s="19">
        <f t="shared" si="3"/>
        <v>953</v>
      </c>
      <c r="H10" s="19">
        <f t="shared" si="4"/>
        <v>-1.6987522281639929</v>
      </c>
      <c r="I10" s="19">
        <f t="shared" si="5"/>
        <v>2.8857591326921304</v>
      </c>
      <c r="J10" s="19">
        <f t="shared" si="6"/>
        <v>1.6987522281639929</v>
      </c>
    </row>
    <row r="11" spans="1:19" x14ac:dyDescent="0.35">
      <c r="A11" s="19">
        <v>10</v>
      </c>
      <c r="B11" s="19">
        <v>539</v>
      </c>
      <c r="C11" s="19">
        <v>1802</v>
      </c>
      <c r="D11" s="19">
        <f t="shared" si="0"/>
        <v>1595169</v>
      </c>
      <c r="E11" s="19">
        <f t="shared" si="1"/>
        <v>-1263</v>
      </c>
      <c r="F11" s="19">
        <f t="shared" si="2"/>
        <v>1595169</v>
      </c>
      <c r="G11" s="19">
        <f t="shared" si="3"/>
        <v>1263</v>
      </c>
      <c r="H11" s="19">
        <f t="shared" si="4"/>
        <v>-2.3432282003710574</v>
      </c>
      <c r="I11" s="19">
        <f t="shared" si="5"/>
        <v>5.4907183990141846</v>
      </c>
      <c r="J11" s="19">
        <f t="shared" si="6"/>
        <v>2.3432282003710574</v>
      </c>
    </row>
    <row r="12" spans="1:19" x14ac:dyDescent="0.35">
      <c r="A12" s="19">
        <v>11</v>
      </c>
      <c r="B12" s="19">
        <v>1184</v>
      </c>
      <c r="C12" s="19">
        <v>1831</v>
      </c>
      <c r="D12" s="19">
        <f t="shared" si="0"/>
        <v>418609</v>
      </c>
      <c r="E12" s="19">
        <f t="shared" si="1"/>
        <v>-647</v>
      </c>
      <c r="F12" s="19">
        <f t="shared" si="2"/>
        <v>418609</v>
      </c>
      <c r="G12" s="19">
        <f t="shared" si="3"/>
        <v>647</v>
      </c>
      <c r="H12" s="19">
        <f t="shared" si="4"/>
        <v>-0.54645270270270274</v>
      </c>
      <c r="I12" s="19">
        <f t="shared" si="5"/>
        <v>0.2986105562910884</v>
      </c>
      <c r="J12" s="19">
        <f t="shared" si="6"/>
        <v>0.54645270270270274</v>
      </c>
    </row>
    <row r="13" spans="1:19" x14ac:dyDescent="0.35">
      <c r="A13" s="19">
        <v>12</v>
      </c>
      <c r="B13" s="19">
        <v>2074</v>
      </c>
      <c r="C13" s="19">
        <v>1481</v>
      </c>
      <c r="D13" s="19">
        <f t="shared" si="0"/>
        <v>351649</v>
      </c>
      <c r="E13" s="19">
        <f t="shared" si="1"/>
        <v>593</v>
      </c>
      <c r="F13" s="19">
        <f t="shared" si="2"/>
        <v>351649</v>
      </c>
      <c r="G13" s="19">
        <f t="shared" si="3"/>
        <v>593</v>
      </c>
      <c r="H13" s="19">
        <f t="shared" si="4"/>
        <v>0.28592092574734812</v>
      </c>
      <c r="I13" s="19">
        <f t="shared" si="5"/>
        <v>8.1750775780220553E-2</v>
      </c>
      <c r="J13" s="19">
        <f t="shared" si="6"/>
        <v>0.28592092574734812</v>
      </c>
    </row>
    <row r="14" spans="1:19" x14ac:dyDescent="0.35">
      <c r="A14" s="19">
        <v>13</v>
      </c>
      <c r="B14" s="19">
        <v>980</v>
      </c>
      <c r="C14" s="19">
        <v>1177</v>
      </c>
      <c r="D14" s="19">
        <f t="shared" si="0"/>
        <v>38809</v>
      </c>
      <c r="E14" s="19">
        <f t="shared" si="1"/>
        <v>-197</v>
      </c>
      <c r="F14" s="19">
        <f t="shared" si="2"/>
        <v>38809</v>
      </c>
      <c r="G14" s="19">
        <f t="shared" si="3"/>
        <v>197</v>
      </c>
      <c r="H14" s="19">
        <f t="shared" si="4"/>
        <v>-0.2010204081632653</v>
      </c>
      <c r="I14" s="19">
        <f t="shared" si="5"/>
        <v>4.0409204498125781E-2</v>
      </c>
      <c r="J14" s="19">
        <f t="shared" si="6"/>
        <v>0.2010204081632653</v>
      </c>
    </row>
    <row r="15" spans="1:19" x14ac:dyDescent="0.35">
      <c r="A15" s="19">
        <v>14</v>
      </c>
      <c r="B15" s="19">
        <v>772</v>
      </c>
      <c r="C15" s="19">
        <v>174</v>
      </c>
      <c r="D15" s="19">
        <f t="shared" si="0"/>
        <v>357604</v>
      </c>
      <c r="E15" s="19">
        <f t="shared" si="1"/>
        <v>598</v>
      </c>
      <c r="F15" s="19">
        <f t="shared" si="2"/>
        <v>357604</v>
      </c>
      <c r="G15" s="19">
        <f t="shared" si="3"/>
        <v>598</v>
      </c>
      <c r="H15" s="19">
        <f t="shared" si="4"/>
        <v>0.77461139896373055</v>
      </c>
      <c r="I15" s="19">
        <f t="shared" si="5"/>
        <v>0.60002281940454771</v>
      </c>
      <c r="J15" s="19">
        <f t="shared" si="6"/>
        <v>0.77461139896373055</v>
      </c>
    </row>
    <row r="16" spans="1:19" x14ac:dyDescent="0.35">
      <c r="A16" s="19">
        <v>15</v>
      </c>
      <c r="B16" s="19">
        <v>865</v>
      </c>
      <c r="C16" s="19">
        <v>1612</v>
      </c>
      <c r="D16" s="19">
        <f t="shared" si="0"/>
        <v>558009</v>
      </c>
      <c r="E16" s="19">
        <f t="shared" si="1"/>
        <v>-747</v>
      </c>
      <c r="F16" s="19">
        <f t="shared" si="2"/>
        <v>558009</v>
      </c>
      <c r="G16" s="19">
        <f t="shared" si="3"/>
        <v>747</v>
      </c>
      <c r="H16" s="19">
        <f t="shared" si="4"/>
        <v>-0.86358381502890169</v>
      </c>
      <c r="I16" s="19">
        <f t="shared" si="5"/>
        <v>0.74577700557987225</v>
      </c>
      <c r="J16" s="19">
        <f t="shared" si="6"/>
        <v>0.86358381502890169</v>
      </c>
    </row>
    <row r="17" spans="1:10" x14ac:dyDescent="0.35">
      <c r="A17" s="19">
        <v>16</v>
      </c>
      <c r="B17" s="19">
        <v>824</v>
      </c>
      <c r="C17" s="19">
        <v>1391</v>
      </c>
      <c r="D17" s="19">
        <f t="shared" si="0"/>
        <v>321489</v>
      </c>
      <c r="E17" s="19">
        <f t="shared" si="1"/>
        <v>-567</v>
      </c>
      <c r="F17" s="19">
        <f t="shared" si="2"/>
        <v>321489</v>
      </c>
      <c r="G17" s="19">
        <f t="shared" si="3"/>
        <v>567</v>
      </c>
      <c r="H17" s="19">
        <f t="shared" si="4"/>
        <v>-0.68810679611650483</v>
      </c>
      <c r="I17" s="19">
        <f t="shared" si="5"/>
        <v>0.47349096286172115</v>
      </c>
      <c r="J17" s="19">
        <f t="shared" si="6"/>
        <v>0.68810679611650483</v>
      </c>
    </row>
    <row r="18" spans="1:10" x14ac:dyDescent="0.35">
      <c r="A18" s="19">
        <v>17</v>
      </c>
      <c r="B18" s="19">
        <v>1104</v>
      </c>
      <c r="C18" s="19">
        <v>972</v>
      </c>
      <c r="D18" s="19">
        <f t="shared" si="0"/>
        <v>17424</v>
      </c>
      <c r="E18" s="19">
        <f t="shared" si="1"/>
        <v>132</v>
      </c>
      <c r="F18" s="19">
        <f t="shared" si="2"/>
        <v>17424</v>
      </c>
      <c r="G18" s="19">
        <f t="shared" si="3"/>
        <v>132</v>
      </c>
      <c r="H18" s="19">
        <f t="shared" si="4"/>
        <v>0.11956521739130435</v>
      </c>
      <c r="I18" s="19">
        <f t="shared" si="5"/>
        <v>1.4295841209829869E-2</v>
      </c>
      <c r="J18" s="19">
        <f t="shared" si="6"/>
        <v>0.11956521739130435</v>
      </c>
    </row>
    <row r="19" spans="1:10" x14ac:dyDescent="0.35">
      <c r="A19" s="19">
        <v>18</v>
      </c>
      <c r="B19" s="19">
        <v>1410</v>
      </c>
      <c r="C19" s="19">
        <v>1089</v>
      </c>
      <c r="D19" s="19">
        <f t="shared" si="0"/>
        <v>103041</v>
      </c>
      <c r="E19" s="19">
        <f t="shared" si="1"/>
        <v>321</v>
      </c>
      <c r="F19" s="19">
        <f t="shared" si="2"/>
        <v>103041</v>
      </c>
      <c r="G19" s="19">
        <f t="shared" si="3"/>
        <v>321</v>
      </c>
      <c r="H19" s="19">
        <f t="shared" si="4"/>
        <v>0.2276595744680851</v>
      </c>
      <c r="I19" s="19">
        <f t="shared" si="5"/>
        <v>5.1828881846989583E-2</v>
      </c>
      <c r="J19" s="19">
        <f t="shared" si="6"/>
        <v>0.2276595744680851</v>
      </c>
    </row>
    <row r="20" spans="1:10" x14ac:dyDescent="0.35">
      <c r="A20" s="19">
        <v>19</v>
      </c>
      <c r="B20" s="19">
        <v>1300</v>
      </c>
      <c r="C20" s="19">
        <v>993</v>
      </c>
      <c r="D20" s="19">
        <f t="shared" si="0"/>
        <v>94249</v>
      </c>
      <c r="E20" s="19">
        <f t="shared" si="1"/>
        <v>307</v>
      </c>
      <c r="F20" s="19">
        <f t="shared" si="2"/>
        <v>94249</v>
      </c>
      <c r="G20" s="19">
        <f t="shared" si="3"/>
        <v>307</v>
      </c>
      <c r="H20" s="19">
        <f t="shared" si="4"/>
        <v>0.23615384615384616</v>
      </c>
      <c r="I20" s="19">
        <f t="shared" si="5"/>
        <v>5.5768639053254437E-2</v>
      </c>
      <c r="J20" s="19">
        <f t="shared" si="6"/>
        <v>0.23615384615384616</v>
      </c>
    </row>
    <row r="21" spans="1:10" x14ac:dyDescent="0.35">
      <c r="A21" s="19">
        <v>20</v>
      </c>
      <c r="B21" s="19">
        <v>783</v>
      </c>
      <c r="C21" s="19">
        <v>863</v>
      </c>
      <c r="D21" s="19">
        <f t="shared" si="0"/>
        <v>6400</v>
      </c>
      <c r="E21" s="19">
        <f t="shared" si="1"/>
        <v>-80</v>
      </c>
      <c r="F21" s="19">
        <f t="shared" si="2"/>
        <v>6400</v>
      </c>
      <c r="G21" s="19">
        <f t="shared" si="3"/>
        <v>80</v>
      </c>
      <c r="H21" s="19">
        <f t="shared" si="4"/>
        <v>-0.10217113665389528</v>
      </c>
      <c r="I21" s="19">
        <f t="shared" si="5"/>
        <v>1.0438941165148943E-2</v>
      </c>
      <c r="J21" s="19">
        <f t="shared" si="6"/>
        <v>0.10217113665389528</v>
      </c>
    </row>
    <row r="22" spans="1:10" x14ac:dyDescent="0.35">
      <c r="A22" s="19">
        <v>21</v>
      </c>
      <c r="B22" s="19">
        <v>337</v>
      </c>
      <c r="C22" s="19">
        <v>927</v>
      </c>
      <c r="D22" s="19">
        <f t="shared" si="0"/>
        <v>348100</v>
      </c>
      <c r="E22" s="19">
        <f t="shared" si="1"/>
        <v>-590</v>
      </c>
      <c r="F22" s="19">
        <f t="shared" si="2"/>
        <v>348100</v>
      </c>
      <c r="G22" s="19">
        <f t="shared" si="3"/>
        <v>590</v>
      </c>
      <c r="H22" s="19">
        <f t="shared" si="4"/>
        <v>-1.7507418397626113</v>
      </c>
      <c r="I22" s="19">
        <f t="shared" si="5"/>
        <v>3.0650969894953732</v>
      </c>
      <c r="J22" s="19">
        <f t="shared" si="6"/>
        <v>1.7507418397626113</v>
      </c>
    </row>
    <row r="23" spans="1:10" x14ac:dyDescent="0.35">
      <c r="A23" s="19">
        <v>22</v>
      </c>
      <c r="B23" s="19">
        <v>308</v>
      </c>
      <c r="C23" s="19">
        <v>1105</v>
      </c>
      <c r="D23" s="19">
        <f t="shared" si="0"/>
        <v>635209</v>
      </c>
      <c r="E23" s="19">
        <f t="shared" si="1"/>
        <v>-797</v>
      </c>
      <c r="F23" s="19">
        <f t="shared" si="2"/>
        <v>635209</v>
      </c>
      <c r="G23" s="19">
        <f t="shared" si="3"/>
        <v>797</v>
      </c>
      <c r="H23" s="19">
        <f t="shared" si="4"/>
        <v>-2.5876623376623376</v>
      </c>
      <c r="I23" s="19">
        <f t="shared" si="5"/>
        <v>6.6959963737561132</v>
      </c>
      <c r="J23" s="19">
        <f t="shared" si="6"/>
        <v>2.5876623376623376</v>
      </c>
    </row>
    <row r="24" spans="1:10" x14ac:dyDescent="0.35">
      <c r="A24" s="19">
        <v>23</v>
      </c>
      <c r="B24" s="19">
        <v>695</v>
      </c>
      <c r="C24" s="19">
        <v>1093</v>
      </c>
      <c r="D24" s="19">
        <f t="shared" si="0"/>
        <v>158404</v>
      </c>
      <c r="E24" s="19">
        <f t="shared" si="1"/>
        <v>-398</v>
      </c>
      <c r="F24" s="19">
        <f t="shared" si="2"/>
        <v>158404</v>
      </c>
      <c r="G24" s="19">
        <f t="shared" si="3"/>
        <v>398</v>
      </c>
      <c r="H24" s="19">
        <f t="shared" si="4"/>
        <v>-0.57266187050359707</v>
      </c>
      <c r="I24" s="19">
        <f t="shared" si="5"/>
        <v>0.3279416179286786</v>
      </c>
      <c r="J24" s="19">
        <f t="shared" si="6"/>
        <v>0.57266187050359707</v>
      </c>
    </row>
    <row r="25" spans="1:10" x14ac:dyDescent="0.35">
      <c r="A25" s="19">
        <v>24</v>
      </c>
      <c r="B25" s="19">
        <v>1229</v>
      </c>
      <c r="C25" s="19">
        <v>893</v>
      </c>
      <c r="D25" s="19">
        <f t="shared" si="0"/>
        <v>112896</v>
      </c>
      <c r="E25" s="19">
        <f t="shared" si="1"/>
        <v>336</v>
      </c>
      <c r="F25" s="19">
        <f t="shared" si="2"/>
        <v>112896</v>
      </c>
      <c r="G25" s="19">
        <f t="shared" si="3"/>
        <v>336</v>
      </c>
      <c r="H25" s="19">
        <f t="shared" si="4"/>
        <v>0.27339300244100895</v>
      </c>
      <c r="I25" s="19">
        <f t="shared" si="5"/>
        <v>7.4743733783709521E-2</v>
      </c>
      <c r="J25" s="19">
        <f t="shared" si="6"/>
        <v>0.27339300244100895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B08F-A181-4878-BBBD-E6EEE4351DBB}">
  <dimension ref="A1:L32"/>
  <sheetViews>
    <sheetView zoomScale="84" workbookViewId="0"/>
  </sheetViews>
  <sheetFormatPr defaultRowHeight="14.5" x14ac:dyDescent="0.35"/>
  <cols>
    <col min="1" max="1" width="21.08984375" bestFit="1" customWidth="1"/>
    <col min="2" max="2" width="12.81640625" bestFit="1" customWidth="1"/>
    <col min="10" max="10" width="11.81640625" bestFit="1" customWidth="1"/>
    <col min="12" max="12" width="19.08984375" bestFit="1" customWidth="1"/>
  </cols>
  <sheetData>
    <row r="1" spans="1:12" x14ac:dyDescent="0.35">
      <c r="A1" s="26"/>
      <c r="B1" s="28" t="s">
        <v>157</v>
      </c>
      <c r="C1" s="28" t="s">
        <v>158</v>
      </c>
      <c r="D1" s="28" t="s">
        <v>159</v>
      </c>
      <c r="E1" s="28" t="s">
        <v>160</v>
      </c>
      <c r="F1" s="28" t="s">
        <v>161</v>
      </c>
      <c r="G1" s="28" t="s">
        <v>162</v>
      </c>
      <c r="H1" s="28" t="s">
        <v>163</v>
      </c>
      <c r="I1" s="28" t="s">
        <v>164</v>
      </c>
    </row>
    <row r="2" spans="1:12" x14ac:dyDescent="0.35">
      <c r="A2" s="103" t="s">
        <v>165</v>
      </c>
      <c r="B2" s="69">
        <v>414284.19047619047</v>
      </c>
      <c r="C2" s="69">
        <v>643.64912062100302</v>
      </c>
      <c r="D2" s="69">
        <v>539.80952380952385</v>
      </c>
      <c r="E2" s="69">
        <v>479</v>
      </c>
      <c r="F2" s="70">
        <v>0.67841838091293827</v>
      </c>
      <c r="G2" s="70">
        <v>0.33971631205673758</v>
      </c>
      <c r="H2" s="70">
        <v>0.97371437094681834</v>
      </c>
      <c r="I2" s="70">
        <v>0.33971631205673758</v>
      </c>
    </row>
    <row r="3" spans="1:12" x14ac:dyDescent="0.35">
      <c r="A3" s="103" t="s">
        <v>137</v>
      </c>
      <c r="B3" s="69">
        <v>275646.71428571426</v>
      </c>
      <c r="C3" s="69">
        <v>525.02067986481666</v>
      </c>
      <c r="D3" s="69">
        <v>422.8095238095238</v>
      </c>
      <c r="E3" s="69">
        <v>385</v>
      </c>
      <c r="F3" s="70">
        <v>0.46882817049980041</v>
      </c>
      <c r="G3" s="70">
        <v>0.35714285714285715</v>
      </c>
      <c r="H3" s="70">
        <v>0.64186310825391013</v>
      </c>
      <c r="I3" s="70">
        <v>0.35714285714285715</v>
      </c>
    </row>
    <row r="4" spans="1:12" x14ac:dyDescent="0.35">
      <c r="A4" s="103" t="s">
        <v>166</v>
      </c>
      <c r="B4" s="69">
        <v>224549.42857142858</v>
      </c>
      <c r="C4" s="69">
        <v>473.86646702571028</v>
      </c>
      <c r="D4" s="69">
        <v>384.95238095238096</v>
      </c>
      <c r="E4" s="69">
        <v>353</v>
      </c>
      <c r="F4" s="70">
        <v>0.45926023489956708</v>
      </c>
      <c r="G4" s="70">
        <v>0.30384615384615382</v>
      </c>
      <c r="H4" s="70">
        <v>0.66778038022541486</v>
      </c>
      <c r="I4" s="70">
        <v>0.30384615384615382</v>
      </c>
    </row>
    <row r="5" spans="1:12" x14ac:dyDescent="0.35">
      <c r="A5" s="103" t="s">
        <v>167</v>
      </c>
      <c r="B5" s="69">
        <v>267578.80952380953</v>
      </c>
      <c r="C5" s="69">
        <v>517.28020407107169</v>
      </c>
      <c r="D5" s="69">
        <v>416.71428571428572</v>
      </c>
      <c r="E5" s="69">
        <v>414</v>
      </c>
      <c r="F5" s="70">
        <v>0.42322901644992245</v>
      </c>
      <c r="G5" s="70">
        <v>0.3256830601092896</v>
      </c>
      <c r="H5" s="70">
        <v>0.53158461220172293</v>
      </c>
      <c r="I5" s="70">
        <v>0.3256830601092896</v>
      </c>
    </row>
    <row r="6" spans="1:12" x14ac:dyDescent="0.35">
      <c r="A6" s="103" t="s">
        <v>168</v>
      </c>
      <c r="B6" s="69">
        <v>204219.85714285713</v>
      </c>
      <c r="C6" s="69">
        <v>451.90691203261889</v>
      </c>
      <c r="D6" s="69">
        <v>354.90476190476193</v>
      </c>
      <c r="E6" s="69">
        <v>333</v>
      </c>
      <c r="F6" s="70">
        <v>0.36056831970870318</v>
      </c>
      <c r="G6" s="70">
        <v>0.36354869816779173</v>
      </c>
      <c r="H6" s="70">
        <v>0.44920291328508805</v>
      </c>
      <c r="I6" s="70">
        <v>0.36354869816779173</v>
      </c>
    </row>
    <row r="7" spans="1:12" x14ac:dyDescent="0.35">
      <c r="A7" s="103" t="s">
        <v>169</v>
      </c>
      <c r="B7" s="69">
        <v>216776.42857142858</v>
      </c>
      <c r="C7" s="69">
        <v>465.59255639607102</v>
      </c>
      <c r="D7" s="69">
        <v>370.04761904761904</v>
      </c>
      <c r="E7" s="69">
        <v>308</v>
      </c>
      <c r="F7" s="70">
        <v>0.38394323444160883</v>
      </c>
      <c r="G7" s="70">
        <v>0.27377049180327867</v>
      </c>
      <c r="H7" s="70">
        <v>0.49788689114751306</v>
      </c>
      <c r="I7" s="70">
        <v>0.27377049180327867</v>
      </c>
    </row>
    <row r="8" spans="1:12" x14ac:dyDescent="0.35">
      <c r="A8" s="103" t="s">
        <v>170</v>
      </c>
      <c r="B8" s="69">
        <v>342778.04761904763</v>
      </c>
      <c r="C8" s="69">
        <v>585.47249945582212</v>
      </c>
      <c r="D8" s="69">
        <v>500.14285714285717</v>
      </c>
      <c r="E8" s="69">
        <v>590</v>
      </c>
      <c r="F8" s="70">
        <v>0.67873936228898402</v>
      </c>
      <c r="G8" s="70">
        <v>0.28943937418513688</v>
      </c>
      <c r="H8" s="70">
        <v>1.0044901214266515</v>
      </c>
      <c r="I8" s="70">
        <v>0.28943937418513688</v>
      </c>
    </row>
    <row r="9" spans="1:12" x14ac:dyDescent="0.35">
      <c r="A9" s="104"/>
    </row>
    <row r="10" spans="1:12" x14ac:dyDescent="0.35">
      <c r="A10" s="59"/>
      <c r="B10" s="27" t="s">
        <v>157</v>
      </c>
      <c r="C10" s="27" t="s">
        <v>158</v>
      </c>
      <c r="D10" s="27" t="s">
        <v>159</v>
      </c>
      <c r="E10" s="27" t="s">
        <v>160</v>
      </c>
      <c r="F10" s="27" t="s">
        <v>161</v>
      </c>
      <c r="G10" s="27" t="s">
        <v>162</v>
      </c>
      <c r="H10" s="27" t="s">
        <v>163</v>
      </c>
      <c r="I10" s="27" t="s">
        <v>164</v>
      </c>
      <c r="J10" s="13"/>
      <c r="K10" s="13"/>
      <c r="L10" s="13"/>
    </row>
    <row r="11" spans="1:12" x14ac:dyDescent="0.35">
      <c r="A11" s="105" t="s">
        <v>171</v>
      </c>
      <c r="B11" s="71">
        <v>0.125</v>
      </c>
      <c r="C11" s="71">
        <v>0.125</v>
      </c>
      <c r="D11" s="71">
        <v>0.125</v>
      </c>
      <c r="E11" s="71">
        <v>0.125</v>
      </c>
      <c r="F11" s="71">
        <v>0.125</v>
      </c>
      <c r="G11" s="71">
        <v>0.125</v>
      </c>
      <c r="H11" s="71">
        <v>0.125</v>
      </c>
      <c r="I11" s="71">
        <v>0.125</v>
      </c>
      <c r="J11" s="75" t="s">
        <v>173</v>
      </c>
      <c r="K11" s="108" t="s">
        <v>221</v>
      </c>
      <c r="L11" s="13"/>
    </row>
    <row r="12" spans="1:12" x14ac:dyDescent="0.35">
      <c r="A12" s="106" t="s">
        <v>165</v>
      </c>
      <c r="B12" s="72">
        <f>B2/MAX($B$2:$B$8)</f>
        <v>1</v>
      </c>
      <c r="C12" s="72">
        <f>C2/MAX($C$2:$C$8)</f>
        <v>1</v>
      </c>
      <c r="D12" s="72">
        <f>D2/MAX($D$2:$D$8)</f>
        <v>1</v>
      </c>
      <c r="E12" s="72">
        <f>E2/MAX($E$2:$E$8)</f>
        <v>0.81186440677966099</v>
      </c>
      <c r="F12" s="72">
        <f>F2/MAX($F$2:$F$8)</f>
        <v>0.99952709185015698</v>
      </c>
      <c r="G12" s="72">
        <f>G2/MAX($G$2:$G$8)</f>
        <v>0.93444513422503139</v>
      </c>
      <c r="H12" s="72">
        <f>H2/MAX($H$2:$H$8)</f>
        <v>0.96936181867460958</v>
      </c>
      <c r="I12" s="72">
        <f>I2/MAX($I$2:$I$8)</f>
        <v>0.93444513422503139</v>
      </c>
      <c r="J12" s="73">
        <f>SUMPRODUCT($B$11:$I$11,B12:I12)</f>
        <v>0.95620544821931119</v>
      </c>
      <c r="K12" s="19">
        <f>RANK(J12,$J$12:$J$18,1)</f>
        <v>7</v>
      </c>
      <c r="L12" s="13"/>
    </row>
    <row r="13" spans="1:12" x14ac:dyDescent="0.35">
      <c r="A13" s="106" t="s">
        <v>137</v>
      </c>
      <c r="B13" s="72">
        <f t="shared" ref="B13:B18" si="0">B3/MAX($B$2:$B$8)</f>
        <v>0.66535658521962371</v>
      </c>
      <c r="C13" s="72">
        <f t="shared" ref="C13:C18" si="1">C3/MAX($C$2:$C$8)</f>
        <v>0.81569392863967294</v>
      </c>
      <c r="D13" s="72">
        <f t="shared" ref="D13:D18" si="2">D3/MAX($D$2:$D$8)</f>
        <v>0.78325688073394484</v>
      </c>
      <c r="E13" s="72">
        <f t="shared" ref="E13:E18" si="3">E3/MAX($E$2:$E$8)</f>
        <v>0.65254237288135597</v>
      </c>
      <c r="F13" s="72">
        <f t="shared" ref="F13:F18" si="4">F3/MAX($F$2:$F$8)</f>
        <v>0.6907337286564933</v>
      </c>
      <c r="G13" s="72">
        <f t="shared" ref="G13:G18" si="5">G3/MAX($G$2:$G$8)</f>
        <v>0.98237968927624097</v>
      </c>
      <c r="H13" s="72">
        <f t="shared" ref="H13:H18" si="6">H3/MAX($H$2:$H$8)</f>
        <v>0.63899394783722552</v>
      </c>
      <c r="I13" s="72">
        <f t="shared" ref="I13:I18" si="7">I3/MAX($I$2:$I$8)</f>
        <v>0.98237968927624097</v>
      </c>
      <c r="J13" s="73">
        <f t="shared" ref="J13:J18" si="8">SUMPRODUCT($B$11:$I$11,B13:I13)</f>
        <v>0.77641710281509979</v>
      </c>
      <c r="K13" s="19">
        <f t="shared" ref="K13:K18" si="9">RANK(J13,$J$12:$J$18,1)</f>
        <v>5</v>
      </c>
      <c r="L13" s="13"/>
    </row>
    <row r="14" spans="1:12" x14ac:dyDescent="0.35">
      <c r="A14" s="106" t="s">
        <v>166</v>
      </c>
      <c r="B14" s="72">
        <f t="shared" si="0"/>
        <v>0.5420178556978601</v>
      </c>
      <c r="C14" s="72">
        <f t="shared" si="1"/>
        <v>0.73621861949957501</v>
      </c>
      <c r="D14" s="72">
        <f>D4/MAX($D$2:$D$8)</f>
        <v>0.71312632321806635</v>
      </c>
      <c r="E14" s="72">
        <f t="shared" si="3"/>
        <v>0.59830508474576272</v>
      </c>
      <c r="F14" s="72">
        <f t="shared" si="4"/>
        <v>0.6766371016862136</v>
      </c>
      <c r="G14" s="72">
        <f t="shared" si="5"/>
        <v>0.83577841256886343</v>
      </c>
      <c r="H14" s="72">
        <f t="shared" si="6"/>
        <v>0.66479536829788188</v>
      </c>
      <c r="I14" s="72">
        <f t="shared" si="7"/>
        <v>0.83577841256886343</v>
      </c>
      <c r="J14" s="73">
        <f>SUMPRODUCT($B$11:$I$11,B14:I14)</f>
        <v>0.70033214728538584</v>
      </c>
      <c r="K14" s="19">
        <f t="shared" si="9"/>
        <v>3</v>
      </c>
      <c r="L14" s="13"/>
    </row>
    <row r="15" spans="1:12" x14ac:dyDescent="0.35">
      <c r="A15" s="106" t="s">
        <v>167</v>
      </c>
      <c r="B15" s="72">
        <f t="shared" si="0"/>
        <v>0.64588226071636123</v>
      </c>
      <c r="C15" s="72">
        <f t="shared" si="1"/>
        <v>0.80366800403920602</v>
      </c>
      <c r="D15" s="72">
        <f t="shared" si="2"/>
        <v>0.77196541990119971</v>
      </c>
      <c r="E15" s="72">
        <f t="shared" si="3"/>
        <v>0.70169491525423733</v>
      </c>
      <c r="F15" s="72">
        <f t="shared" si="4"/>
        <v>0.62355160163781098</v>
      </c>
      <c r="G15" s="72">
        <f t="shared" si="5"/>
        <v>0.8958443854995578</v>
      </c>
      <c r="H15" s="72">
        <f t="shared" si="6"/>
        <v>0.52920840221576992</v>
      </c>
      <c r="I15" s="72">
        <f t="shared" si="7"/>
        <v>0.8958443854995578</v>
      </c>
      <c r="J15" s="73">
        <f t="shared" si="8"/>
        <v>0.73345742184546259</v>
      </c>
      <c r="K15" s="19">
        <f t="shared" si="9"/>
        <v>4</v>
      </c>
      <c r="L15" s="13"/>
    </row>
    <row r="16" spans="1:12" x14ac:dyDescent="0.35">
      <c r="A16" s="106" t="s">
        <v>168</v>
      </c>
      <c r="B16" s="72">
        <f t="shared" si="0"/>
        <v>0.49294629589442163</v>
      </c>
      <c r="C16" s="72">
        <f t="shared" si="1"/>
        <v>0.70210134303704452</v>
      </c>
      <c r="D16" s="72">
        <f t="shared" si="2"/>
        <v>0.65746294989414256</v>
      </c>
      <c r="E16" s="72">
        <f t="shared" si="3"/>
        <v>0.56440677966101693</v>
      </c>
      <c r="F16" s="72">
        <f t="shared" si="4"/>
        <v>0.53123236951032393</v>
      </c>
      <c r="G16" s="72">
        <f t="shared" si="5"/>
        <v>1</v>
      </c>
      <c r="H16" s="72">
        <f t="shared" si="6"/>
        <v>0.44719495364185036</v>
      </c>
      <c r="I16" s="72">
        <f t="shared" si="7"/>
        <v>1</v>
      </c>
      <c r="J16" s="73">
        <f t="shared" si="8"/>
        <v>0.67441808645485002</v>
      </c>
      <c r="K16" s="19">
        <f t="shared" si="9"/>
        <v>2</v>
      </c>
      <c r="L16" s="13"/>
    </row>
    <row r="17" spans="1:12" x14ac:dyDescent="0.35">
      <c r="A17" s="106" t="s">
        <v>169</v>
      </c>
      <c r="B17" s="72">
        <f t="shared" si="0"/>
        <v>0.52325537289332558</v>
      </c>
      <c r="C17" s="72">
        <f t="shared" si="1"/>
        <v>0.72336392838828056</v>
      </c>
      <c r="D17" s="72">
        <f t="shared" si="2"/>
        <v>0.68551517290049391</v>
      </c>
      <c r="E17" s="72">
        <f t="shared" si="3"/>
        <v>0.52203389830508473</v>
      </c>
      <c r="F17" s="72">
        <f t="shared" si="4"/>
        <v>0.56567108933655585</v>
      </c>
      <c r="G17" s="72">
        <f t="shared" si="5"/>
        <v>0.753050397877984</v>
      </c>
      <c r="H17" s="72">
        <f t="shared" si="6"/>
        <v>0.49566131167161415</v>
      </c>
      <c r="I17" s="72">
        <f t="shared" si="7"/>
        <v>0.753050397877984</v>
      </c>
      <c r="J17" s="73">
        <f t="shared" si="8"/>
        <v>0.62770019615641537</v>
      </c>
      <c r="K17" s="58">
        <f t="shared" si="9"/>
        <v>1</v>
      </c>
      <c r="L17" s="63" t="s">
        <v>172</v>
      </c>
    </row>
    <row r="18" spans="1:12" x14ac:dyDescent="0.35">
      <c r="A18" s="106" t="s">
        <v>170</v>
      </c>
      <c r="B18" s="72">
        <f t="shared" si="0"/>
        <v>0.82739833066052659</v>
      </c>
      <c r="C18" s="72">
        <f t="shared" si="1"/>
        <v>0.90961438569347974</v>
      </c>
      <c r="D18" s="72">
        <f t="shared" si="2"/>
        <v>0.92651729004940009</v>
      </c>
      <c r="E18" s="72">
        <f t="shared" si="3"/>
        <v>1</v>
      </c>
      <c r="F18" s="72">
        <f t="shared" si="4"/>
        <v>1</v>
      </c>
      <c r="G18" s="72">
        <f t="shared" si="5"/>
        <v>0.79615021493365234</v>
      </c>
      <c r="H18" s="72">
        <f t="shared" si="6"/>
        <v>1</v>
      </c>
      <c r="I18" s="72">
        <f t="shared" si="7"/>
        <v>0.79615021493365234</v>
      </c>
      <c r="J18" s="73">
        <f t="shared" si="8"/>
        <v>0.90697880453383883</v>
      </c>
      <c r="K18" s="19">
        <f t="shared" si="9"/>
        <v>6</v>
      </c>
      <c r="L18" s="13"/>
    </row>
    <row r="23" spans="1:12" x14ac:dyDescent="0.35">
      <c r="A23" s="19"/>
      <c r="B23" s="27" t="s">
        <v>157</v>
      </c>
      <c r="C23" s="27" t="s">
        <v>158</v>
      </c>
      <c r="D23" s="27" t="s">
        <v>159</v>
      </c>
      <c r="E23" s="27" t="s">
        <v>160</v>
      </c>
      <c r="F23" s="27" t="s">
        <v>161</v>
      </c>
      <c r="G23" s="27" t="s">
        <v>162</v>
      </c>
      <c r="H23" s="27" t="s">
        <v>163</v>
      </c>
      <c r="I23" s="27" t="s">
        <v>164</v>
      </c>
      <c r="J23" s="19"/>
      <c r="K23" s="19"/>
      <c r="L23" s="19"/>
    </row>
    <row r="24" spans="1:12" x14ac:dyDescent="0.35">
      <c r="A24" s="107" t="s">
        <v>171</v>
      </c>
      <c r="B24" s="74">
        <v>3</v>
      </c>
      <c r="C24" s="74">
        <v>1</v>
      </c>
      <c r="D24" s="74">
        <v>2</v>
      </c>
      <c r="E24" s="74">
        <v>1</v>
      </c>
      <c r="F24" s="74">
        <v>2</v>
      </c>
      <c r="G24" s="74">
        <v>1</v>
      </c>
      <c r="H24" s="74">
        <v>2</v>
      </c>
      <c r="I24" s="74">
        <v>1</v>
      </c>
      <c r="J24" s="19"/>
      <c r="K24" s="19"/>
      <c r="L24" s="19"/>
    </row>
    <row r="25" spans="1:12" x14ac:dyDescent="0.35">
      <c r="A25" s="107"/>
      <c r="B25" s="74">
        <f>B24/SUM($B$24:$I$24)</f>
        <v>0.23076923076923078</v>
      </c>
      <c r="C25" s="74">
        <f t="shared" ref="C25:I25" si="10">C24/SUM($B$24:$I$24)</f>
        <v>7.6923076923076927E-2</v>
      </c>
      <c r="D25" s="74">
        <f t="shared" si="10"/>
        <v>0.15384615384615385</v>
      </c>
      <c r="E25" s="74">
        <f t="shared" si="10"/>
        <v>7.6923076923076927E-2</v>
      </c>
      <c r="F25" s="74">
        <f t="shared" si="10"/>
        <v>0.15384615384615385</v>
      </c>
      <c r="G25" s="74">
        <f t="shared" si="10"/>
        <v>7.6923076923076927E-2</v>
      </c>
      <c r="H25" s="74">
        <f t="shared" si="10"/>
        <v>0.15384615384615385</v>
      </c>
      <c r="I25" s="74">
        <f t="shared" si="10"/>
        <v>7.6923076923076927E-2</v>
      </c>
      <c r="J25" s="75" t="s">
        <v>173</v>
      </c>
      <c r="K25" s="108" t="s">
        <v>221</v>
      </c>
      <c r="L25" s="19"/>
    </row>
    <row r="26" spans="1:12" x14ac:dyDescent="0.35">
      <c r="A26" s="27" t="s">
        <v>165</v>
      </c>
      <c r="B26" s="19">
        <v>1</v>
      </c>
      <c r="C26" s="19">
        <v>1</v>
      </c>
      <c r="D26" s="19">
        <v>1</v>
      </c>
      <c r="E26" s="19">
        <v>0.81186440677966099</v>
      </c>
      <c r="F26" s="19">
        <v>0.99952709185015698</v>
      </c>
      <c r="G26" s="19">
        <v>0.93444513422503139</v>
      </c>
      <c r="H26" s="19">
        <v>0.96936181867460958</v>
      </c>
      <c r="I26" s="19">
        <v>0.93444513422503139</v>
      </c>
      <c r="J26" s="19">
        <f>SUMPRODUCT($B$25:$I$25,B26:I26)</f>
        <v>0.97065634586763516</v>
      </c>
      <c r="K26" s="19">
        <f>RANK(J26,$J$26:$J$32,1)</f>
        <v>7</v>
      </c>
      <c r="L26" s="19"/>
    </row>
    <row r="27" spans="1:12" x14ac:dyDescent="0.35">
      <c r="A27" s="27" t="s">
        <v>137</v>
      </c>
      <c r="B27" s="19">
        <v>0.66535658521962371</v>
      </c>
      <c r="C27" s="19">
        <v>0.81569392863967294</v>
      </c>
      <c r="D27" s="19">
        <v>0.78325688073394484</v>
      </c>
      <c r="E27" s="19">
        <v>0.65254237288135597</v>
      </c>
      <c r="F27" s="19">
        <v>0.6907337286564933</v>
      </c>
      <c r="G27" s="19">
        <v>0.98237968927624097</v>
      </c>
      <c r="H27" s="19">
        <v>0.63899394783722552</v>
      </c>
      <c r="I27" s="19">
        <v>0.98237968927624097</v>
      </c>
      <c r="J27" s="19">
        <f t="shared" ref="J27:J32" si="11">SUMPRODUCT($B$25:$I$25,B27:I27)</f>
        <v>0.74269496539905455</v>
      </c>
      <c r="K27" s="19">
        <f t="shared" ref="K27:K32" si="12">RANK(J27,$J$26:$J$32,1)</f>
        <v>5</v>
      </c>
      <c r="L27" s="19"/>
    </row>
    <row r="28" spans="1:12" x14ac:dyDescent="0.35">
      <c r="A28" s="27" t="s">
        <v>166</v>
      </c>
      <c r="B28" s="19">
        <v>0.5420178556978601</v>
      </c>
      <c r="C28" s="19">
        <v>0.73621861949957501</v>
      </c>
      <c r="D28" s="19">
        <v>0.71312632321806635</v>
      </c>
      <c r="E28" s="19">
        <v>0.59830508474576272</v>
      </c>
      <c r="F28" s="19">
        <v>0.6766371016862136</v>
      </c>
      <c r="G28" s="19">
        <v>0.83577841256886343</v>
      </c>
      <c r="H28" s="19">
        <v>0.66479536829788188</v>
      </c>
      <c r="I28" s="19">
        <v>0.83577841256886343</v>
      </c>
      <c r="J28" s="19">
        <f t="shared" si="11"/>
        <v>0.67240397560622833</v>
      </c>
      <c r="K28" s="19">
        <f t="shared" si="12"/>
        <v>3</v>
      </c>
      <c r="L28" s="19"/>
    </row>
    <row r="29" spans="1:12" x14ac:dyDescent="0.35">
      <c r="A29" s="27" t="s">
        <v>167</v>
      </c>
      <c r="B29" s="19">
        <v>0.64588226071636123</v>
      </c>
      <c r="C29" s="19">
        <v>0.80366800403920602</v>
      </c>
      <c r="D29" s="19">
        <v>0.77196541990119971</v>
      </c>
      <c r="E29" s="19">
        <v>0.70169491525423733</v>
      </c>
      <c r="F29" s="19">
        <v>0.62355160163781098</v>
      </c>
      <c r="G29" s="19">
        <v>0.8958443854995578</v>
      </c>
      <c r="H29" s="19">
        <v>0.52920840221576992</v>
      </c>
      <c r="I29" s="19">
        <v>0.8958443854995578</v>
      </c>
      <c r="J29" s="19">
        <f t="shared" si="11"/>
        <v>0.69878071691932342</v>
      </c>
      <c r="K29" s="19">
        <f t="shared" si="12"/>
        <v>4</v>
      </c>
      <c r="L29" s="19"/>
    </row>
    <row r="30" spans="1:12" x14ac:dyDescent="0.35">
      <c r="A30" s="27" t="s">
        <v>168</v>
      </c>
      <c r="B30" s="19">
        <v>0.49294629589442163</v>
      </c>
      <c r="C30" s="19">
        <v>0.70210134303704452</v>
      </c>
      <c r="D30" s="19">
        <v>0.65746294989414256</v>
      </c>
      <c r="E30" s="19">
        <v>0.56440677966101693</v>
      </c>
      <c r="F30" s="19">
        <v>0.53123236951032393</v>
      </c>
      <c r="G30" s="19">
        <v>1</v>
      </c>
      <c r="H30" s="19">
        <v>0.44719495364185036</v>
      </c>
      <c r="I30" s="19">
        <v>1</v>
      </c>
      <c r="J30" s="19">
        <f t="shared" si="11"/>
        <v>0.6167021197287661</v>
      </c>
      <c r="K30" s="19">
        <f t="shared" si="12"/>
        <v>2</v>
      </c>
      <c r="L30" s="19"/>
    </row>
    <row r="31" spans="1:12" x14ac:dyDescent="0.35">
      <c r="A31" s="27" t="s">
        <v>169</v>
      </c>
      <c r="B31" s="19">
        <v>0.52325537289332558</v>
      </c>
      <c r="C31" s="19">
        <v>0.72336392838828056</v>
      </c>
      <c r="D31" s="19">
        <v>0.68551517290049391</v>
      </c>
      <c r="E31" s="19">
        <v>0.52203389830508473</v>
      </c>
      <c r="F31" s="19">
        <v>0.56567108933655585</v>
      </c>
      <c r="G31" s="19">
        <v>0.753050397877984</v>
      </c>
      <c r="H31" s="19">
        <v>0.49566131167161415</v>
      </c>
      <c r="I31" s="19">
        <v>0.753050397877984</v>
      </c>
      <c r="J31" s="19">
        <f t="shared" si="11"/>
        <v>0.60115076068820295</v>
      </c>
      <c r="K31" s="58">
        <f t="shared" si="12"/>
        <v>1</v>
      </c>
      <c r="L31" s="58" t="s">
        <v>172</v>
      </c>
    </row>
    <row r="32" spans="1:12" x14ac:dyDescent="0.35">
      <c r="A32" s="27" t="s">
        <v>170</v>
      </c>
      <c r="B32" s="19">
        <v>0.82739833066052659</v>
      </c>
      <c r="C32" s="19">
        <v>0.90961438569347974</v>
      </c>
      <c r="D32" s="19">
        <v>0.92651729004940009</v>
      </c>
      <c r="E32" s="19">
        <v>1</v>
      </c>
      <c r="F32" s="19">
        <v>1</v>
      </c>
      <c r="G32" s="19">
        <v>0.79615021493365234</v>
      </c>
      <c r="H32" s="19">
        <v>1</v>
      </c>
      <c r="I32" s="19">
        <v>0.79615021493365234</v>
      </c>
      <c r="J32" s="19">
        <f t="shared" si="11"/>
        <v>0.91054956828008959</v>
      </c>
      <c r="K32" s="19">
        <f t="shared" si="12"/>
        <v>6</v>
      </c>
      <c r="L32" s="1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1640-1A50-476A-B2B0-4A008AAA2133}">
  <dimension ref="A1:N730"/>
  <sheetViews>
    <sheetView zoomScale="79" workbookViewId="0">
      <selection activeCell="F1" sqref="F1:H16"/>
    </sheetView>
  </sheetViews>
  <sheetFormatPr defaultRowHeight="14.5" x14ac:dyDescent="0.35"/>
  <cols>
    <col min="1" max="1" width="9.453125" bestFit="1" customWidth="1"/>
    <col min="2" max="2" width="8.81640625" bestFit="1" customWidth="1"/>
    <col min="3" max="3" width="8.81640625" style="13" bestFit="1" customWidth="1"/>
    <col min="4" max="4" width="12.26953125" bestFit="1" customWidth="1"/>
    <col min="8" max="8" width="10.81640625" bestFit="1" customWidth="1"/>
  </cols>
  <sheetData>
    <row r="1" spans="1:14" ht="16.5" x14ac:dyDescent="0.45">
      <c r="A1" s="94" t="s">
        <v>8</v>
      </c>
      <c r="B1" s="25" t="s">
        <v>180</v>
      </c>
      <c r="C1" s="18" t="s">
        <v>192</v>
      </c>
      <c r="D1" s="25" t="s">
        <v>193</v>
      </c>
      <c r="F1" s="111" t="s">
        <v>4</v>
      </c>
      <c r="G1" s="89">
        <v>4.1969696969696972</v>
      </c>
      <c r="H1" s="90" t="s">
        <v>9</v>
      </c>
      <c r="L1" s="3"/>
      <c r="M1" s="4"/>
      <c r="N1" s="4"/>
    </row>
    <row r="2" spans="1:14" ht="16.5" x14ac:dyDescent="0.45">
      <c r="A2" s="95">
        <v>44197</v>
      </c>
      <c r="B2" s="26">
        <v>45</v>
      </c>
      <c r="C2" s="19">
        <f>ROUND($G$10*(G3/(G2+G3)),0)</f>
        <v>1734</v>
      </c>
      <c r="D2" s="26">
        <f>C2-B2</f>
        <v>1689</v>
      </c>
      <c r="F2" s="111" t="s">
        <v>5</v>
      </c>
      <c r="G2" s="89">
        <v>4.1969696969696973E-3</v>
      </c>
      <c r="H2" s="90" t="s">
        <v>10</v>
      </c>
      <c r="L2" s="3"/>
      <c r="M2" s="6"/>
      <c r="N2" s="4"/>
    </row>
    <row r="3" spans="1:14" ht="16.5" x14ac:dyDescent="0.45">
      <c r="A3" s="95">
        <v>44198</v>
      </c>
      <c r="B3" s="26">
        <v>46</v>
      </c>
      <c r="C3" s="19">
        <v>0</v>
      </c>
      <c r="D3" s="26">
        <f>D2+C3-B3</f>
        <v>1643</v>
      </c>
      <c r="F3" s="111" t="s">
        <v>6</v>
      </c>
      <c r="G3" s="89">
        <v>2.0984848484848485E-2</v>
      </c>
      <c r="H3" s="90" t="s">
        <v>10</v>
      </c>
      <c r="L3" s="3"/>
      <c r="M3" s="6"/>
      <c r="N3" s="4"/>
    </row>
    <row r="4" spans="1:14" ht="16.5" x14ac:dyDescent="0.45">
      <c r="A4" s="95">
        <v>44199</v>
      </c>
      <c r="B4" s="26">
        <v>47</v>
      </c>
      <c r="C4" s="19">
        <v>0</v>
      </c>
      <c r="D4" s="26">
        <f>D3+C4-B4</f>
        <v>1596</v>
      </c>
      <c r="F4" s="111" t="s">
        <v>7</v>
      </c>
      <c r="G4" s="89">
        <v>3.2585000000000002</v>
      </c>
      <c r="H4" s="90" t="s">
        <v>1</v>
      </c>
      <c r="L4" s="3"/>
      <c r="M4" s="6"/>
      <c r="N4" s="4"/>
    </row>
    <row r="5" spans="1:14" x14ac:dyDescent="0.35">
      <c r="A5" s="95">
        <v>44200</v>
      </c>
      <c r="B5" s="26">
        <v>46</v>
      </c>
      <c r="C5" s="19">
        <v>0</v>
      </c>
      <c r="D5" s="26">
        <f t="shared" ref="D5:D67" si="0">D4+C5-B5</f>
        <v>1550</v>
      </c>
      <c r="F5" s="111" t="s">
        <v>2</v>
      </c>
      <c r="G5" s="90">
        <v>1</v>
      </c>
      <c r="H5" s="90" t="s">
        <v>11</v>
      </c>
      <c r="L5" s="3"/>
      <c r="M5" s="6"/>
      <c r="N5" s="4"/>
    </row>
    <row r="6" spans="1:14" x14ac:dyDescent="0.35">
      <c r="A6" s="95">
        <v>44201</v>
      </c>
      <c r="B6" s="26">
        <v>46</v>
      </c>
      <c r="C6" s="19">
        <v>0</v>
      </c>
      <c r="D6" s="26">
        <f>D5+C6-B6</f>
        <v>1504</v>
      </c>
      <c r="F6" s="111" t="s">
        <v>3</v>
      </c>
      <c r="G6" s="91">
        <v>0.5</v>
      </c>
      <c r="H6" s="90" t="s">
        <v>11</v>
      </c>
      <c r="L6" s="3"/>
      <c r="M6" s="4"/>
      <c r="N6" s="4"/>
    </row>
    <row r="7" spans="1:14" x14ac:dyDescent="0.35">
      <c r="A7" s="95">
        <v>44202</v>
      </c>
      <c r="B7" s="26">
        <v>46</v>
      </c>
      <c r="C7" s="19">
        <v>0</v>
      </c>
      <c r="D7" s="26">
        <f t="shared" si="0"/>
        <v>1458</v>
      </c>
      <c r="F7" s="112" t="s">
        <v>181</v>
      </c>
      <c r="G7" s="90">
        <f>SQRT((2*COUNT($B$2:$B$730)*G1)/(G2*SUM($B$2:$B$730)))*SQRT(G2+G3)/G3</f>
        <v>54.476560177614523</v>
      </c>
      <c r="H7" s="92" t="s">
        <v>11</v>
      </c>
      <c r="L7" s="3"/>
      <c r="M7" s="5"/>
      <c r="N7" s="4"/>
    </row>
    <row r="8" spans="1:14" x14ac:dyDescent="0.35">
      <c r="A8" s="95">
        <v>44203</v>
      </c>
      <c r="B8" s="26">
        <v>46</v>
      </c>
      <c r="C8" s="19">
        <v>0</v>
      </c>
      <c r="D8" s="26">
        <f t="shared" si="0"/>
        <v>1412</v>
      </c>
      <c r="F8" s="112" t="s">
        <v>182</v>
      </c>
      <c r="G8" s="90">
        <f>SQRT((2*SUM($B$2:$B$730)*G1)/(G2*COUNT($B$2:$B$730)))*SQRT(G2+G3)/G3</f>
        <v>2099.4025811109773</v>
      </c>
      <c r="H8" s="92" t="s">
        <v>183</v>
      </c>
    </row>
    <row r="9" spans="1:14" x14ac:dyDescent="0.35">
      <c r="A9" s="95">
        <v>44204</v>
      </c>
      <c r="B9" s="26">
        <v>47</v>
      </c>
      <c r="C9" s="19">
        <v>0</v>
      </c>
      <c r="D9" s="26">
        <f t="shared" si="0"/>
        <v>1365</v>
      </c>
      <c r="F9" s="112" t="s">
        <v>184</v>
      </c>
      <c r="G9" s="26">
        <f>ROUND(G7,0)</f>
        <v>54</v>
      </c>
      <c r="H9" s="92" t="s">
        <v>11</v>
      </c>
    </row>
    <row r="10" spans="1:14" x14ac:dyDescent="0.35">
      <c r="A10" s="95">
        <v>44205</v>
      </c>
      <c r="B10" s="26">
        <v>47</v>
      </c>
      <c r="C10" s="19">
        <v>0</v>
      </c>
      <c r="D10" s="26">
        <f t="shared" si="0"/>
        <v>1318</v>
      </c>
      <c r="F10" s="112" t="s">
        <v>185</v>
      </c>
      <c r="G10" s="26">
        <f>ROUND(G9*G8/G7,0)</f>
        <v>2081</v>
      </c>
      <c r="H10" s="92" t="s">
        <v>183</v>
      </c>
    </row>
    <row r="11" spans="1:14" x14ac:dyDescent="0.35">
      <c r="A11" s="95">
        <v>44206</v>
      </c>
      <c r="B11" s="26">
        <v>47</v>
      </c>
      <c r="C11" s="19">
        <v>0</v>
      </c>
      <c r="D11" s="26">
        <f t="shared" si="0"/>
        <v>1271</v>
      </c>
      <c r="F11" s="113"/>
      <c r="G11" s="26"/>
      <c r="H11" s="26"/>
    </row>
    <row r="12" spans="1:14" x14ac:dyDescent="0.35">
      <c r="A12" s="95">
        <v>44207</v>
      </c>
      <c r="B12" s="26">
        <v>46</v>
      </c>
      <c r="C12" s="19">
        <v>0</v>
      </c>
      <c r="D12" s="26">
        <f t="shared" si="0"/>
        <v>1225</v>
      </c>
      <c r="F12" s="112" t="s">
        <v>186</v>
      </c>
      <c r="G12" s="93">
        <f>COUNTIF($C$2:$C$731,"&gt;0")*G1</f>
        <v>58.757575757575765</v>
      </c>
      <c r="H12" s="92" t="s">
        <v>187</v>
      </c>
    </row>
    <row r="13" spans="1:14" x14ac:dyDescent="0.35">
      <c r="A13" s="95">
        <v>44208</v>
      </c>
      <c r="B13" s="26">
        <v>46</v>
      </c>
      <c r="C13" s="19">
        <v>0</v>
      </c>
      <c r="D13" s="26">
        <f t="shared" si="0"/>
        <v>1179</v>
      </c>
      <c r="F13" s="112" t="s">
        <v>188</v>
      </c>
      <c r="G13" s="93">
        <f>SUMIF(D2:D731,"&gt;0")*G2</f>
        <v>472.15909090909093</v>
      </c>
      <c r="H13" s="93" t="s">
        <v>187</v>
      </c>
    </row>
    <row r="14" spans="1:14" x14ac:dyDescent="0.35">
      <c r="A14" s="95">
        <v>44209</v>
      </c>
      <c r="B14" s="26">
        <v>46</v>
      </c>
      <c r="C14" s="19">
        <v>0</v>
      </c>
      <c r="D14" s="26">
        <f t="shared" si="0"/>
        <v>1133</v>
      </c>
      <c r="F14" s="112" t="s">
        <v>189</v>
      </c>
      <c r="G14" s="93">
        <f>ABS(SUMIF(D2:D731,"&lt;0")*G3)</f>
        <v>21900.438409090908</v>
      </c>
      <c r="H14" s="93" t="s">
        <v>187</v>
      </c>
    </row>
    <row r="15" spans="1:14" x14ac:dyDescent="0.35">
      <c r="A15" s="95">
        <v>44210</v>
      </c>
      <c r="B15" s="26">
        <v>47</v>
      </c>
      <c r="C15" s="19">
        <v>0</v>
      </c>
      <c r="D15" s="26">
        <f t="shared" si="0"/>
        <v>1086</v>
      </c>
      <c r="F15" s="112" t="s">
        <v>190</v>
      </c>
      <c r="G15" s="93">
        <f>SUM(C2:C731)*G4</f>
        <v>93802.439500000008</v>
      </c>
      <c r="H15" s="93" t="s">
        <v>187</v>
      </c>
    </row>
    <row r="16" spans="1:14" x14ac:dyDescent="0.35">
      <c r="A16" s="95">
        <v>44211</v>
      </c>
      <c r="B16" s="26">
        <v>47</v>
      </c>
      <c r="C16" s="19">
        <v>0</v>
      </c>
      <c r="D16" s="26">
        <f t="shared" si="0"/>
        <v>1039</v>
      </c>
      <c r="F16" s="112" t="s">
        <v>191</v>
      </c>
      <c r="G16" s="93">
        <f>SUM(G12:G15)</f>
        <v>116233.79457575758</v>
      </c>
      <c r="H16" s="93" t="s">
        <v>187</v>
      </c>
    </row>
    <row r="17" spans="1:4" x14ac:dyDescent="0.35">
      <c r="A17" s="95">
        <v>44212</v>
      </c>
      <c r="B17" s="26">
        <v>47</v>
      </c>
      <c r="C17" s="19">
        <v>0</v>
      </c>
      <c r="D17" s="26">
        <f t="shared" si="0"/>
        <v>992</v>
      </c>
    </row>
    <row r="18" spans="1:4" x14ac:dyDescent="0.35">
      <c r="A18" s="95">
        <v>44213</v>
      </c>
      <c r="B18" s="26">
        <v>46</v>
      </c>
      <c r="C18" s="19">
        <v>0</v>
      </c>
      <c r="D18" s="26">
        <f t="shared" si="0"/>
        <v>946</v>
      </c>
    </row>
    <row r="19" spans="1:4" x14ac:dyDescent="0.35">
      <c r="A19" s="95">
        <v>44214</v>
      </c>
      <c r="B19" s="26">
        <v>46</v>
      </c>
      <c r="C19" s="19">
        <v>0</v>
      </c>
      <c r="D19" s="26">
        <f t="shared" si="0"/>
        <v>900</v>
      </c>
    </row>
    <row r="20" spans="1:4" x14ac:dyDescent="0.35">
      <c r="A20" s="95">
        <v>44215</v>
      </c>
      <c r="B20" s="26">
        <v>46</v>
      </c>
      <c r="C20" s="19">
        <v>0</v>
      </c>
      <c r="D20" s="26">
        <f t="shared" si="0"/>
        <v>854</v>
      </c>
    </row>
    <row r="21" spans="1:4" x14ac:dyDescent="0.35">
      <c r="A21" s="95">
        <v>44216</v>
      </c>
      <c r="B21" s="26">
        <v>46</v>
      </c>
      <c r="C21" s="19">
        <v>0</v>
      </c>
      <c r="D21" s="26">
        <f t="shared" si="0"/>
        <v>808</v>
      </c>
    </row>
    <row r="22" spans="1:4" x14ac:dyDescent="0.35">
      <c r="A22" s="95">
        <v>44217</v>
      </c>
      <c r="B22" s="26">
        <v>46</v>
      </c>
      <c r="C22" s="19">
        <v>0</v>
      </c>
      <c r="D22" s="26">
        <f t="shared" si="0"/>
        <v>762</v>
      </c>
    </row>
    <row r="23" spans="1:4" x14ac:dyDescent="0.35">
      <c r="A23" s="95">
        <v>44218</v>
      </c>
      <c r="B23" s="26">
        <v>46</v>
      </c>
      <c r="C23" s="19">
        <v>0</v>
      </c>
      <c r="D23" s="26">
        <f t="shared" si="0"/>
        <v>716</v>
      </c>
    </row>
    <row r="24" spans="1:4" x14ac:dyDescent="0.35">
      <c r="A24" s="95">
        <v>44219</v>
      </c>
      <c r="B24" s="26">
        <v>46</v>
      </c>
      <c r="C24" s="19">
        <v>0</v>
      </c>
      <c r="D24" s="26">
        <f t="shared" si="0"/>
        <v>670</v>
      </c>
    </row>
    <row r="25" spans="1:4" x14ac:dyDescent="0.35">
      <c r="A25" s="95">
        <v>44220</v>
      </c>
      <c r="B25" s="26">
        <v>47</v>
      </c>
      <c r="C25" s="19">
        <v>0</v>
      </c>
      <c r="D25" s="26">
        <f t="shared" si="0"/>
        <v>623</v>
      </c>
    </row>
    <row r="26" spans="1:4" x14ac:dyDescent="0.35">
      <c r="A26" s="95">
        <v>44221</v>
      </c>
      <c r="B26" s="26">
        <v>46</v>
      </c>
      <c r="C26" s="19">
        <v>0</v>
      </c>
      <c r="D26" s="26">
        <f t="shared" si="0"/>
        <v>577</v>
      </c>
    </row>
    <row r="27" spans="1:4" x14ac:dyDescent="0.35">
      <c r="A27" s="95">
        <v>44222</v>
      </c>
      <c r="B27" s="26">
        <v>46</v>
      </c>
      <c r="C27" s="19">
        <v>0</v>
      </c>
      <c r="D27" s="26">
        <f t="shared" si="0"/>
        <v>531</v>
      </c>
    </row>
    <row r="28" spans="1:4" x14ac:dyDescent="0.35">
      <c r="A28" s="95">
        <v>44223</v>
      </c>
      <c r="B28" s="26">
        <v>46</v>
      </c>
      <c r="C28" s="19">
        <v>0</v>
      </c>
      <c r="D28" s="26">
        <f t="shared" si="0"/>
        <v>485</v>
      </c>
    </row>
    <row r="29" spans="1:4" x14ac:dyDescent="0.35">
      <c r="A29" s="95">
        <v>44224</v>
      </c>
      <c r="B29" s="26">
        <v>46</v>
      </c>
      <c r="C29" s="19">
        <v>0</v>
      </c>
      <c r="D29" s="26">
        <f t="shared" si="0"/>
        <v>439</v>
      </c>
    </row>
    <row r="30" spans="1:4" x14ac:dyDescent="0.35">
      <c r="A30" s="95">
        <v>44225</v>
      </c>
      <c r="B30" s="26">
        <v>46</v>
      </c>
      <c r="C30" s="19">
        <v>0</v>
      </c>
      <c r="D30" s="26">
        <f t="shared" si="0"/>
        <v>393</v>
      </c>
    </row>
    <row r="31" spans="1:4" x14ac:dyDescent="0.35">
      <c r="A31" s="95">
        <v>44226</v>
      </c>
      <c r="B31" s="26">
        <v>47</v>
      </c>
      <c r="C31" s="19">
        <v>0</v>
      </c>
      <c r="D31" s="26">
        <f t="shared" si="0"/>
        <v>346</v>
      </c>
    </row>
    <row r="32" spans="1:4" x14ac:dyDescent="0.35">
      <c r="A32" s="95">
        <v>44227</v>
      </c>
      <c r="B32" s="26">
        <v>46</v>
      </c>
      <c r="C32" s="19">
        <v>0</v>
      </c>
      <c r="D32" s="26">
        <f t="shared" si="0"/>
        <v>300</v>
      </c>
    </row>
    <row r="33" spans="1:4" x14ac:dyDescent="0.35">
      <c r="A33" s="95">
        <v>44228</v>
      </c>
      <c r="B33" s="26">
        <v>46</v>
      </c>
      <c r="C33" s="19">
        <v>0</v>
      </c>
      <c r="D33" s="26">
        <f t="shared" si="0"/>
        <v>254</v>
      </c>
    </row>
    <row r="34" spans="1:4" x14ac:dyDescent="0.35">
      <c r="A34" s="95">
        <v>44229</v>
      </c>
      <c r="B34" s="26">
        <v>46</v>
      </c>
      <c r="C34" s="19">
        <v>0</v>
      </c>
      <c r="D34" s="26">
        <f t="shared" si="0"/>
        <v>208</v>
      </c>
    </row>
    <row r="35" spans="1:4" x14ac:dyDescent="0.35">
      <c r="A35" s="95">
        <v>44230</v>
      </c>
      <c r="B35" s="26">
        <v>47</v>
      </c>
      <c r="C35" s="19">
        <v>0</v>
      </c>
      <c r="D35" s="26">
        <f t="shared" si="0"/>
        <v>161</v>
      </c>
    </row>
    <row r="36" spans="1:4" x14ac:dyDescent="0.35">
      <c r="A36" s="95">
        <v>44231</v>
      </c>
      <c r="B36" s="26">
        <v>46</v>
      </c>
      <c r="C36" s="19">
        <v>0</v>
      </c>
      <c r="D36" s="26">
        <f t="shared" si="0"/>
        <v>115</v>
      </c>
    </row>
    <row r="37" spans="1:4" x14ac:dyDescent="0.35">
      <c r="A37" s="95">
        <v>44232</v>
      </c>
      <c r="B37" s="26">
        <v>46</v>
      </c>
      <c r="C37" s="19">
        <v>0</v>
      </c>
      <c r="D37" s="26">
        <f t="shared" si="0"/>
        <v>69</v>
      </c>
    </row>
    <row r="38" spans="1:4" x14ac:dyDescent="0.35">
      <c r="A38" s="95">
        <v>44233</v>
      </c>
      <c r="B38" s="26">
        <v>45</v>
      </c>
      <c r="C38" s="19">
        <v>0</v>
      </c>
      <c r="D38" s="26">
        <f t="shared" si="0"/>
        <v>24</v>
      </c>
    </row>
    <row r="39" spans="1:4" x14ac:dyDescent="0.35">
      <c r="A39" s="95">
        <v>44234</v>
      </c>
      <c r="B39" s="26">
        <v>46</v>
      </c>
      <c r="C39" s="19">
        <v>0</v>
      </c>
      <c r="D39" s="26">
        <f t="shared" si="0"/>
        <v>-22</v>
      </c>
    </row>
    <row r="40" spans="1:4" x14ac:dyDescent="0.35">
      <c r="A40" s="95">
        <v>44235</v>
      </c>
      <c r="B40" s="26">
        <v>46</v>
      </c>
      <c r="C40" s="19">
        <v>0</v>
      </c>
      <c r="D40" s="26">
        <f t="shared" si="0"/>
        <v>-68</v>
      </c>
    </row>
    <row r="41" spans="1:4" x14ac:dyDescent="0.35">
      <c r="A41" s="95">
        <v>44236</v>
      </c>
      <c r="B41" s="26">
        <v>47</v>
      </c>
      <c r="C41" s="19">
        <v>0</v>
      </c>
      <c r="D41" s="26">
        <f t="shared" si="0"/>
        <v>-115</v>
      </c>
    </row>
    <row r="42" spans="1:4" x14ac:dyDescent="0.35">
      <c r="A42" s="95">
        <v>44237</v>
      </c>
      <c r="B42" s="26">
        <v>46</v>
      </c>
      <c r="C42" s="19">
        <v>0</v>
      </c>
      <c r="D42" s="26">
        <f t="shared" si="0"/>
        <v>-161</v>
      </c>
    </row>
    <row r="43" spans="1:4" x14ac:dyDescent="0.35">
      <c r="A43" s="95">
        <v>44238</v>
      </c>
      <c r="B43" s="26">
        <v>46</v>
      </c>
      <c r="C43" s="19">
        <v>0</v>
      </c>
      <c r="D43" s="26">
        <f t="shared" si="0"/>
        <v>-207</v>
      </c>
    </row>
    <row r="44" spans="1:4" x14ac:dyDescent="0.35">
      <c r="A44" s="95">
        <v>44239</v>
      </c>
      <c r="B44" s="26">
        <v>45</v>
      </c>
      <c r="C44" s="19">
        <v>0</v>
      </c>
      <c r="D44" s="26">
        <f t="shared" si="0"/>
        <v>-252</v>
      </c>
    </row>
    <row r="45" spans="1:4" x14ac:dyDescent="0.35">
      <c r="A45" s="95">
        <v>44240</v>
      </c>
      <c r="B45" s="26">
        <v>45</v>
      </c>
      <c r="C45" s="19">
        <v>0</v>
      </c>
      <c r="D45" s="26">
        <f t="shared" si="0"/>
        <v>-297</v>
      </c>
    </row>
    <row r="46" spans="1:4" x14ac:dyDescent="0.35">
      <c r="A46" s="95">
        <v>44241</v>
      </c>
      <c r="B46" s="26">
        <v>46</v>
      </c>
      <c r="C46" s="19">
        <v>0</v>
      </c>
      <c r="D46" s="26">
        <f t="shared" si="0"/>
        <v>-343</v>
      </c>
    </row>
    <row r="47" spans="1:4" x14ac:dyDescent="0.35">
      <c r="A47" s="95">
        <v>44242</v>
      </c>
      <c r="B47" s="26">
        <v>46</v>
      </c>
      <c r="C47" s="19">
        <v>0</v>
      </c>
      <c r="D47" s="26">
        <f t="shared" si="0"/>
        <v>-389</v>
      </c>
    </row>
    <row r="48" spans="1:4" x14ac:dyDescent="0.35">
      <c r="A48" s="95">
        <v>44243</v>
      </c>
      <c r="B48" s="26">
        <v>46</v>
      </c>
      <c r="C48" s="19">
        <v>0</v>
      </c>
      <c r="D48" s="26">
        <f t="shared" si="0"/>
        <v>-435</v>
      </c>
    </row>
    <row r="49" spans="1:4" x14ac:dyDescent="0.35">
      <c r="A49" s="95">
        <v>44244</v>
      </c>
      <c r="B49" s="26">
        <v>46</v>
      </c>
      <c r="C49" s="19">
        <v>0</v>
      </c>
      <c r="D49" s="26">
        <f t="shared" si="0"/>
        <v>-481</v>
      </c>
    </row>
    <row r="50" spans="1:4" x14ac:dyDescent="0.35">
      <c r="A50" s="95">
        <v>44245</v>
      </c>
      <c r="B50" s="26">
        <v>46</v>
      </c>
      <c r="C50" s="19">
        <v>0</v>
      </c>
      <c r="D50" s="26">
        <f t="shared" si="0"/>
        <v>-527</v>
      </c>
    </row>
    <row r="51" spans="1:4" x14ac:dyDescent="0.35">
      <c r="A51" s="95">
        <v>44246</v>
      </c>
      <c r="B51" s="26">
        <v>46</v>
      </c>
      <c r="C51" s="19">
        <v>0</v>
      </c>
      <c r="D51" s="26">
        <f t="shared" si="0"/>
        <v>-573</v>
      </c>
    </row>
    <row r="52" spans="1:4" x14ac:dyDescent="0.35">
      <c r="A52" s="95">
        <v>44247</v>
      </c>
      <c r="B52" s="26">
        <v>46</v>
      </c>
      <c r="C52" s="19">
        <v>0</v>
      </c>
      <c r="D52" s="26">
        <f t="shared" si="0"/>
        <v>-619</v>
      </c>
    </row>
    <row r="53" spans="1:4" x14ac:dyDescent="0.35">
      <c r="A53" s="95">
        <v>44248</v>
      </c>
      <c r="B53" s="26">
        <v>45</v>
      </c>
      <c r="C53" s="19">
        <v>0</v>
      </c>
      <c r="D53" s="26">
        <f t="shared" si="0"/>
        <v>-664</v>
      </c>
    </row>
    <row r="54" spans="1:4" x14ac:dyDescent="0.35">
      <c r="A54" s="95">
        <v>44249</v>
      </c>
      <c r="B54" s="26">
        <v>46</v>
      </c>
      <c r="C54" s="19">
        <v>0</v>
      </c>
      <c r="D54" s="26">
        <f t="shared" si="0"/>
        <v>-710</v>
      </c>
    </row>
    <row r="55" spans="1:4" x14ac:dyDescent="0.35">
      <c r="A55" s="95">
        <v>44250</v>
      </c>
      <c r="B55" s="26">
        <v>46</v>
      </c>
      <c r="C55" s="19">
        <v>0</v>
      </c>
      <c r="D55" s="26">
        <f t="shared" si="0"/>
        <v>-756</v>
      </c>
    </row>
    <row r="56" spans="1:4" x14ac:dyDescent="0.35">
      <c r="A56" s="95">
        <v>44251</v>
      </c>
      <c r="B56" s="26">
        <v>47</v>
      </c>
      <c r="C56" s="19">
        <f>IF(AND(C3=0,C4=0,C5=0,C6=0,C7=0,C8=0,C9=0,C10=0,C11=0,C12=0,C13=0,C14=0,C15=0,C16=0,C17=0,C18=0,C19=0,C20=0,C21=0,C22=0,C23=0,C24=0,C25=0,C26=0,C27=0,C28=0,C29=0,C30=0,C31=0,C32=0,C33=0,C34=0,C35=0,C36=0,C37=0,C38=0,C39=0,C40=0,C41=0,C42=0,C43=0,C44=0,C45=0,C46=0,C47=0,C48=0,C49=0,C50=0,C51=0,C52=0,C53=0,C54=0,C55=0),$G$10,0)</f>
        <v>2081</v>
      </c>
      <c r="D56" s="26">
        <f t="shared" si="0"/>
        <v>1278</v>
      </c>
    </row>
    <row r="57" spans="1:4" x14ac:dyDescent="0.35">
      <c r="A57" s="95">
        <v>44252</v>
      </c>
      <c r="B57" s="26">
        <v>46</v>
      </c>
      <c r="C57" s="19">
        <v>0</v>
      </c>
      <c r="D57" s="26">
        <f t="shared" si="0"/>
        <v>1232</v>
      </c>
    </row>
    <row r="58" spans="1:4" x14ac:dyDescent="0.35">
      <c r="A58" s="95">
        <v>44253</v>
      </c>
      <c r="B58" s="26">
        <v>46</v>
      </c>
      <c r="C58" s="19">
        <v>0</v>
      </c>
      <c r="D58" s="26">
        <f t="shared" si="0"/>
        <v>1186</v>
      </c>
    </row>
    <row r="59" spans="1:4" x14ac:dyDescent="0.35">
      <c r="A59" s="95">
        <v>44254</v>
      </c>
      <c r="B59" s="26">
        <v>46</v>
      </c>
      <c r="C59" s="19">
        <v>0</v>
      </c>
      <c r="D59" s="26">
        <f t="shared" si="0"/>
        <v>1140</v>
      </c>
    </row>
    <row r="60" spans="1:4" x14ac:dyDescent="0.35">
      <c r="A60" s="95">
        <v>44255</v>
      </c>
      <c r="B60" s="26">
        <v>46</v>
      </c>
      <c r="C60" s="19">
        <v>0</v>
      </c>
      <c r="D60" s="26">
        <f t="shared" si="0"/>
        <v>1094</v>
      </c>
    </row>
    <row r="61" spans="1:4" x14ac:dyDescent="0.35">
      <c r="A61" s="95">
        <v>44256</v>
      </c>
      <c r="B61" s="26">
        <v>46</v>
      </c>
      <c r="C61" s="19">
        <v>0</v>
      </c>
      <c r="D61" s="26">
        <f t="shared" si="0"/>
        <v>1048</v>
      </c>
    </row>
    <row r="62" spans="1:4" x14ac:dyDescent="0.35">
      <c r="A62" s="95">
        <v>44257</v>
      </c>
      <c r="B62" s="26">
        <v>46</v>
      </c>
      <c r="C62" s="19">
        <v>0</v>
      </c>
      <c r="D62" s="26">
        <f t="shared" si="0"/>
        <v>1002</v>
      </c>
    </row>
    <row r="63" spans="1:4" x14ac:dyDescent="0.35">
      <c r="A63" s="95">
        <v>44258</v>
      </c>
      <c r="B63" s="26">
        <v>46</v>
      </c>
      <c r="C63" s="19">
        <v>0</v>
      </c>
      <c r="D63" s="26">
        <f t="shared" si="0"/>
        <v>956</v>
      </c>
    </row>
    <row r="64" spans="1:4" x14ac:dyDescent="0.35">
      <c r="A64" s="95">
        <v>44259</v>
      </c>
      <c r="B64" s="26">
        <v>46</v>
      </c>
      <c r="C64" s="19">
        <v>0</v>
      </c>
      <c r="D64" s="26">
        <f t="shared" si="0"/>
        <v>910</v>
      </c>
    </row>
    <row r="65" spans="1:4" x14ac:dyDescent="0.35">
      <c r="A65" s="95">
        <v>44260</v>
      </c>
      <c r="B65" s="26">
        <v>46</v>
      </c>
      <c r="C65" s="19">
        <v>0</v>
      </c>
      <c r="D65" s="26">
        <f t="shared" si="0"/>
        <v>864</v>
      </c>
    </row>
    <row r="66" spans="1:4" x14ac:dyDescent="0.35">
      <c r="A66" s="95">
        <v>44261</v>
      </c>
      <c r="B66" s="26">
        <v>47</v>
      </c>
      <c r="C66" s="19">
        <v>0</v>
      </c>
      <c r="D66" s="26">
        <f t="shared" si="0"/>
        <v>817</v>
      </c>
    </row>
    <row r="67" spans="1:4" x14ac:dyDescent="0.35">
      <c r="A67" s="95">
        <v>44262</v>
      </c>
      <c r="B67" s="26">
        <v>46</v>
      </c>
      <c r="C67" s="19">
        <v>0</v>
      </c>
      <c r="D67" s="26">
        <f t="shared" si="0"/>
        <v>771</v>
      </c>
    </row>
    <row r="68" spans="1:4" x14ac:dyDescent="0.35">
      <c r="A68" s="95">
        <v>44263</v>
      </c>
      <c r="B68" s="26">
        <v>47</v>
      </c>
      <c r="C68" s="19">
        <v>0</v>
      </c>
      <c r="D68" s="26">
        <f t="shared" ref="D68:D131" si="1">D67+C68-B68</f>
        <v>724</v>
      </c>
    </row>
    <row r="69" spans="1:4" x14ac:dyDescent="0.35">
      <c r="A69" s="95">
        <v>44264</v>
      </c>
      <c r="B69" s="26">
        <v>46</v>
      </c>
      <c r="C69" s="19">
        <v>0</v>
      </c>
      <c r="D69" s="26">
        <f t="shared" si="1"/>
        <v>678</v>
      </c>
    </row>
    <row r="70" spans="1:4" x14ac:dyDescent="0.35">
      <c r="A70" s="95">
        <v>44265</v>
      </c>
      <c r="B70" s="26">
        <v>47</v>
      </c>
      <c r="C70" s="19">
        <v>0</v>
      </c>
      <c r="D70" s="26">
        <f t="shared" si="1"/>
        <v>631</v>
      </c>
    </row>
    <row r="71" spans="1:4" x14ac:dyDescent="0.35">
      <c r="A71" s="95">
        <v>44266</v>
      </c>
      <c r="B71" s="26">
        <v>47</v>
      </c>
      <c r="C71" s="19">
        <v>0</v>
      </c>
      <c r="D71" s="26">
        <f t="shared" si="1"/>
        <v>584</v>
      </c>
    </row>
    <row r="72" spans="1:4" x14ac:dyDescent="0.35">
      <c r="A72" s="95">
        <v>44267</v>
      </c>
      <c r="B72" s="26">
        <v>46</v>
      </c>
      <c r="C72" s="19">
        <v>0</v>
      </c>
      <c r="D72" s="26">
        <f t="shared" si="1"/>
        <v>538</v>
      </c>
    </row>
    <row r="73" spans="1:4" x14ac:dyDescent="0.35">
      <c r="A73" s="95">
        <v>44268</v>
      </c>
      <c r="B73" s="26">
        <v>46</v>
      </c>
      <c r="C73" s="19">
        <v>0</v>
      </c>
      <c r="D73" s="26">
        <f t="shared" si="1"/>
        <v>492</v>
      </c>
    </row>
    <row r="74" spans="1:4" x14ac:dyDescent="0.35">
      <c r="A74" s="95">
        <v>44269</v>
      </c>
      <c r="B74" s="26">
        <v>46</v>
      </c>
      <c r="C74" s="19">
        <v>0</v>
      </c>
      <c r="D74" s="26">
        <f t="shared" si="1"/>
        <v>446</v>
      </c>
    </row>
    <row r="75" spans="1:4" x14ac:dyDescent="0.35">
      <c r="A75" s="95">
        <v>44270</v>
      </c>
      <c r="B75" s="26">
        <v>46</v>
      </c>
      <c r="C75" s="19">
        <v>0</v>
      </c>
      <c r="D75" s="26">
        <f t="shared" si="1"/>
        <v>400</v>
      </c>
    </row>
    <row r="76" spans="1:4" x14ac:dyDescent="0.35">
      <c r="A76" s="95">
        <v>44271</v>
      </c>
      <c r="B76" s="26">
        <v>46</v>
      </c>
      <c r="C76" s="19">
        <v>0</v>
      </c>
      <c r="D76" s="26">
        <f t="shared" si="1"/>
        <v>354</v>
      </c>
    </row>
    <row r="77" spans="1:4" x14ac:dyDescent="0.35">
      <c r="A77" s="95">
        <v>44272</v>
      </c>
      <c r="B77" s="26">
        <v>46</v>
      </c>
      <c r="C77" s="19">
        <v>0</v>
      </c>
      <c r="D77" s="26">
        <f t="shared" si="1"/>
        <v>308</v>
      </c>
    </row>
    <row r="78" spans="1:4" x14ac:dyDescent="0.35">
      <c r="A78" s="95">
        <v>44273</v>
      </c>
      <c r="B78" s="26">
        <v>47</v>
      </c>
      <c r="C78" s="19">
        <v>0</v>
      </c>
      <c r="D78" s="26">
        <f t="shared" si="1"/>
        <v>261</v>
      </c>
    </row>
    <row r="79" spans="1:4" x14ac:dyDescent="0.35">
      <c r="A79" s="95">
        <v>44274</v>
      </c>
      <c r="B79" s="26">
        <v>47</v>
      </c>
      <c r="C79" s="19">
        <v>0</v>
      </c>
      <c r="D79" s="26">
        <f t="shared" si="1"/>
        <v>214</v>
      </c>
    </row>
    <row r="80" spans="1:4" x14ac:dyDescent="0.35">
      <c r="A80" s="95">
        <v>44275</v>
      </c>
      <c r="B80" s="26">
        <v>47</v>
      </c>
      <c r="C80" s="19">
        <v>0</v>
      </c>
      <c r="D80" s="26">
        <f t="shared" si="1"/>
        <v>167</v>
      </c>
    </row>
    <row r="81" spans="1:4" x14ac:dyDescent="0.35">
      <c r="A81" s="95">
        <v>44276</v>
      </c>
      <c r="B81" s="26">
        <v>46</v>
      </c>
      <c r="C81" s="19">
        <v>0</v>
      </c>
      <c r="D81" s="26">
        <f t="shared" si="1"/>
        <v>121</v>
      </c>
    </row>
    <row r="82" spans="1:4" x14ac:dyDescent="0.35">
      <c r="A82" s="95">
        <v>44277</v>
      </c>
      <c r="B82" s="26">
        <v>47</v>
      </c>
      <c r="C82" s="19">
        <v>0</v>
      </c>
      <c r="D82" s="26">
        <f t="shared" si="1"/>
        <v>74</v>
      </c>
    </row>
    <row r="83" spans="1:4" x14ac:dyDescent="0.35">
      <c r="A83" s="95">
        <v>44278</v>
      </c>
      <c r="B83" s="26">
        <v>47</v>
      </c>
      <c r="C83" s="19">
        <v>0</v>
      </c>
      <c r="D83" s="26">
        <f t="shared" si="1"/>
        <v>27</v>
      </c>
    </row>
    <row r="84" spans="1:4" x14ac:dyDescent="0.35">
      <c r="A84" s="95">
        <v>44279</v>
      </c>
      <c r="B84" s="26">
        <v>47</v>
      </c>
      <c r="C84" s="19">
        <v>0</v>
      </c>
      <c r="D84" s="26">
        <f t="shared" si="1"/>
        <v>-20</v>
      </c>
    </row>
    <row r="85" spans="1:4" x14ac:dyDescent="0.35">
      <c r="A85" s="95">
        <v>44280</v>
      </c>
      <c r="B85" s="26">
        <v>47</v>
      </c>
      <c r="C85" s="19">
        <v>0</v>
      </c>
      <c r="D85" s="26">
        <f t="shared" si="1"/>
        <v>-67</v>
      </c>
    </row>
    <row r="86" spans="1:4" x14ac:dyDescent="0.35">
      <c r="A86" s="95">
        <v>44281</v>
      </c>
      <c r="B86" s="26">
        <v>46</v>
      </c>
      <c r="C86" s="19">
        <v>0</v>
      </c>
      <c r="D86" s="26">
        <f t="shared" si="1"/>
        <v>-113</v>
      </c>
    </row>
    <row r="87" spans="1:4" x14ac:dyDescent="0.35">
      <c r="A87" s="95">
        <v>44282</v>
      </c>
      <c r="B87" s="26">
        <v>46</v>
      </c>
      <c r="C87" s="19">
        <v>0</v>
      </c>
      <c r="D87" s="26">
        <f t="shared" si="1"/>
        <v>-159</v>
      </c>
    </row>
    <row r="88" spans="1:4" x14ac:dyDescent="0.35">
      <c r="A88" s="95">
        <v>44283</v>
      </c>
      <c r="B88" s="26">
        <v>46</v>
      </c>
      <c r="C88" s="19">
        <v>0</v>
      </c>
      <c r="D88" s="26">
        <f t="shared" si="1"/>
        <v>-205</v>
      </c>
    </row>
    <row r="89" spans="1:4" x14ac:dyDescent="0.35">
      <c r="A89" s="95">
        <v>44284</v>
      </c>
      <c r="B89" s="26">
        <v>46</v>
      </c>
      <c r="C89" s="19">
        <v>0</v>
      </c>
      <c r="D89" s="26">
        <f t="shared" si="1"/>
        <v>-251</v>
      </c>
    </row>
    <row r="90" spans="1:4" x14ac:dyDescent="0.35">
      <c r="A90" s="95">
        <v>44285</v>
      </c>
      <c r="B90" s="26">
        <v>45</v>
      </c>
      <c r="C90" s="19">
        <v>0</v>
      </c>
      <c r="D90" s="26">
        <f t="shared" si="1"/>
        <v>-296</v>
      </c>
    </row>
    <row r="91" spans="1:4" x14ac:dyDescent="0.35">
      <c r="A91" s="95">
        <v>44286</v>
      </c>
      <c r="B91" s="26">
        <v>46</v>
      </c>
      <c r="C91" s="19">
        <v>0</v>
      </c>
      <c r="D91" s="26">
        <f t="shared" si="1"/>
        <v>-342</v>
      </c>
    </row>
    <row r="92" spans="1:4" x14ac:dyDescent="0.35">
      <c r="A92" s="95">
        <v>44287</v>
      </c>
      <c r="B92" s="26">
        <v>46</v>
      </c>
      <c r="C92" s="19">
        <v>0</v>
      </c>
      <c r="D92" s="26">
        <f t="shared" si="1"/>
        <v>-388</v>
      </c>
    </row>
    <row r="93" spans="1:4" x14ac:dyDescent="0.35">
      <c r="A93" s="95">
        <v>44288</v>
      </c>
      <c r="B93" s="26">
        <v>46</v>
      </c>
      <c r="C93" s="19">
        <v>0</v>
      </c>
      <c r="D93" s="26">
        <f t="shared" si="1"/>
        <v>-434</v>
      </c>
    </row>
    <row r="94" spans="1:4" x14ac:dyDescent="0.35">
      <c r="A94" s="95">
        <v>44289</v>
      </c>
      <c r="B94" s="26">
        <v>45</v>
      </c>
      <c r="C94" s="19">
        <v>0</v>
      </c>
      <c r="D94" s="26">
        <f t="shared" si="1"/>
        <v>-479</v>
      </c>
    </row>
    <row r="95" spans="1:4" x14ac:dyDescent="0.35">
      <c r="A95" s="95">
        <v>44290</v>
      </c>
      <c r="B95" s="26">
        <v>44</v>
      </c>
      <c r="C95" s="19">
        <v>0</v>
      </c>
      <c r="D95" s="26">
        <f t="shared" si="1"/>
        <v>-523</v>
      </c>
    </row>
    <row r="96" spans="1:4" x14ac:dyDescent="0.35">
      <c r="A96" s="95">
        <v>44291</v>
      </c>
      <c r="B96" s="26">
        <v>45</v>
      </c>
      <c r="C96" s="19">
        <v>0</v>
      </c>
      <c r="D96" s="26">
        <f t="shared" si="1"/>
        <v>-568</v>
      </c>
    </row>
    <row r="97" spans="1:4" x14ac:dyDescent="0.35">
      <c r="A97" s="95">
        <v>44292</v>
      </c>
      <c r="B97" s="26">
        <v>45</v>
      </c>
      <c r="C97" s="19">
        <v>0</v>
      </c>
      <c r="D97" s="26">
        <f t="shared" si="1"/>
        <v>-613</v>
      </c>
    </row>
    <row r="98" spans="1:4" x14ac:dyDescent="0.35">
      <c r="A98" s="95">
        <v>44293</v>
      </c>
      <c r="B98" s="26">
        <v>45</v>
      </c>
      <c r="C98" s="19">
        <v>0</v>
      </c>
      <c r="D98" s="26">
        <f t="shared" si="1"/>
        <v>-658</v>
      </c>
    </row>
    <row r="99" spans="1:4" x14ac:dyDescent="0.35">
      <c r="A99" s="95">
        <v>44294</v>
      </c>
      <c r="B99" s="26">
        <v>45</v>
      </c>
      <c r="C99" s="19">
        <v>0</v>
      </c>
      <c r="D99" s="26">
        <f t="shared" si="1"/>
        <v>-703</v>
      </c>
    </row>
    <row r="100" spans="1:4" x14ac:dyDescent="0.35">
      <c r="A100" s="95">
        <v>44295</v>
      </c>
      <c r="B100" s="26">
        <v>46</v>
      </c>
      <c r="C100" s="19">
        <v>0</v>
      </c>
      <c r="D100" s="26">
        <f t="shared" si="1"/>
        <v>-749</v>
      </c>
    </row>
    <row r="101" spans="1:4" x14ac:dyDescent="0.35">
      <c r="A101" s="95">
        <v>44296</v>
      </c>
      <c r="B101" s="26">
        <v>46</v>
      </c>
      <c r="C101" s="19">
        <v>0</v>
      </c>
      <c r="D101" s="26">
        <f t="shared" si="1"/>
        <v>-795</v>
      </c>
    </row>
    <row r="102" spans="1:4" x14ac:dyDescent="0.35">
      <c r="A102" s="95">
        <v>44297</v>
      </c>
      <c r="B102" s="26">
        <v>46</v>
      </c>
      <c r="C102" s="19">
        <v>0</v>
      </c>
      <c r="D102" s="26">
        <f t="shared" si="1"/>
        <v>-841</v>
      </c>
    </row>
    <row r="103" spans="1:4" x14ac:dyDescent="0.35">
      <c r="A103" s="95">
        <v>44298</v>
      </c>
      <c r="B103" s="26">
        <v>46</v>
      </c>
      <c r="C103" s="19">
        <v>0</v>
      </c>
      <c r="D103" s="26">
        <f t="shared" si="1"/>
        <v>-887</v>
      </c>
    </row>
    <row r="104" spans="1:4" x14ac:dyDescent="0.35">
      <c r="A104" s="95">
        <v>44299</v>
      </c>
      <c r="B104" s="26">
        <v>47</v>
      </c>
      <c r="C104" s="19">
        <v>0</v>
      </c>
      <c r="D104" s="26">
        <f t="shared" si="1"/>
        <v>-934</v>
      </c>
    </row>
    <row r="105" spans="1:4" x14ac:dyDescent="0.35">
      <c r="A105" s="95">
        <v>44300</v>
      </c>
      <c r="B105" s="26">
        <v>47</v>
      </c>
      <c r="C105" s="19">
        <v>0</v>
      </c>
      <c r="D105" s="26">
        <f t="shared" si="1"/>
        <v>-981</v>
      </c>
    </row>
    <row r="106" spans="1:4" x14ac:dyDescent="0.35">
      <c r="A106" s="95">
        <v>44301</v>
      </c>
      <c r="B106" s="26">
        <v>46</v>
      </c>
      <c r="C106" s="19">
        <v>0</v>
      </c>
      <c r="D106" s="26">
        <f t="shared" si="1"/>
        <v>-1027</v>
      </c>
    </row>
    <row r="107" spans="1:4" x14ac:dyDescent="0.35">
      <c r="A107" s="95">
        <v>44302</v>
      </c>
      <c r="B107" s="26">
        <v>46</v>
      </c>
      <c r="C107" s="19">
        <v>0</v>
      </c>
      <c r="D107" s="26">
        <f t="shared" si="1"/>
        <v>-1073</v>
      </c>
    </row>
    <row r="108" spans="1:4" x14ac:dyDescent="0.35">
      <c r="A108" s="95">
        <v>44303</v>
      </c>
      <c r="B108" s="26">
        <v>45</v>
      </c>
      <c r="C108" s="19">
        <v>0</v>
      </c>
      <c r="D108" s="26">
        <f t="shared" si="1"/>
        <v>-1118</v>
      </c>
    </row>
    <row r="109" spans="1:4" x14ac:dyDescent="0.35">
      <c r="A109" s="95">
        <v>44304</v>
      </c>
      <c r="B109" s="26">
        <v>45</v>
      </c>
      <c r="C109" s="19">
        <v>0</v>
      </c>
      <c r="D109" s="26">
        <f t="shared" si="1"/>
        <v>-1163</v>
      </c>
    </row>
    <row r="110" spans="1:4" x14ac:dyDescent="0.35">
      <c r="A110" s="95">
        <v>44305</v>
      </c>
      <c r="B110" s="26">
        <v>45</v>
      </c>
      <c r="C110" s="19">
        <f>IF(AND(C57=0,C58=0,C59=0,C60=0,C61=0,C62=0,C63=0,C64=0,C65=0,C66=0,C67=0,C68=0,C69=0,C70=0,C71=0,C72=0,C73=0,C74=0,C75=0,C76=0,C77=0,C78=0,C79=0,C80=0,C81=0,C82=0,C83=0,C84=0,C85=0,C86=0,C87=0,C88=0,C89=0,C90=0,C91=0,C92=0,C93=0,C94=0,C95=0,C96=0,C97=0,C98=0,C99=0,C100=0,C101=0,C102=0,C103=0,C104=0,C105=0,C106=0,C107=0,C108=0,C109=0),$G$10,0)</f>
        <v>2081</v>
      </c>
      <c r="D110" s="26">
        <f t="shared" si="1"/>
        <v>873</v>
      </c>
    </row>
    <row r="111" spans="1:4" x14ac:dyDescent="0.35">
      <c r="A111" s="95">
        <v>44306</v>
      </c>
      <c r="B111" s="26">
        <v>46</v>
      </c>
      <c r="C111" s="19">
        <v>0</v>
      </c>
      <c r="D111" s="26">
        <f t="shared" si="1"/>
        <v>827</v>
      </c>
    </row>
    <row r="112" spans="1:4" x14ac:dyDescent="0.35">
      <c r="A112" s="95">
        <v>44307</v>
      </c>
      <c r="B112" s="26">
        <v>46</v>
      </c>
      <c r="C112" s="19">
        <v>0</v>
      </c>
      <c r="D112" s="26">
        <f t="shared" si="1"/>
        <v>781</v>
      </c>
    </row>
    <row r="113" spans="1:4" x14ac:dyDescent="0.35">
      <c r="A113" s="95">
        <v>44308</v>
      </c>
      <c r="B113" s="26">
        <v>46</v>
      </c>
      <c r="C113" s="19">
        <v>0</v>
      </c>
      <c r="D113" s="26">
        <f t="shared" si="1"/>
        <v>735</v>
      </c>
    </row>
    <row r="114" spans="1:4" x14ac:dyDescent="0.35">
      <c r="A114" s="95">
        <v>44309</v>
      </c>
      <c r="B114" s="26">
        <v>46</v>
      </c>
      <c r="C114" s="19">
        <v>0</v>
      </c>
      <c r="D114" s="26">
        <f t="shared" si="1"/>
        <v>689</v>
      </c>
    </row>
    <row r="115" spans="1:4" x14ac:dyDescent="0.35">
      <c r="A115" s="95">
        <v>44310</v>
      </c>
      <c r="B115" s="26">
        <v>46</v>
      </c>
      <c r="C115" s="19">
        <v>0</v>
      </c>
      <c r="D115" s="26">
        <f t="shared" si="1"/>
        <v>643</v>
      </c>
    </row>
    <row r="116" spans="1:4" x14ac:dyDescent="0.35">
      <c r="A116" s="95">
        <v>44311</v>
      </c>
      <c r="B116" s="26">
        <v>46</v>
      </c>
      <c r="C116" s="19">
        <v>0</v>
      </c>
      <c r="D116" s="26">
        <f t="shared" si="1"/>
        <v>597</v>
      </c>
    </row>
    <row r="117" spans="1:4" x14ac:dyDescent="0.35">
      <c r="A117" s="95">
        <v>44312</v>
      </c>
      <c r="B117" s="26">
        <v>46</v>
      </c>
      <c r="C117" s="19">
        <v>0</v>
      </c>
      <c r="D117" s="26">
        <f t="shared" si="1"/>
        <v>551</v>
      </c>
    </row>
    <row r="118" spans="1:4" x14ac:dyDescent="0.35">
      <c r="A118" s="95">
        <v>44313</v>
      </c>
      <c r="B118" s="26">
        <v>46</v>
      </c>
      <c r="C118" s="19">
        <v>0</v>
      </c>
      <c r="D118" s="26">
        <f t="shared" si="1"/>
        <v>505</v>
      </c>
    </row>
    <row r="119" spans="1:4" x14ac:dyDescent="0.35">
      <c r="A119" s="95">
        <v>44314</v>
      </c>
      <c r="B119" s="26">
        <v>46</v>
      </c>
      <c r="C119" s="19">
        <v>0</v>
      </c>
      <c r="D119" s="26">
        <f t="shared" si="1"/>
        <v>459</v>
      </c>
    </row>
    <row r="120" spans="1:4" x14ac:dyDescent="0.35">
      <c r="A120" s="95">
        <v>44315</v>
      </c>
      <c r="B120" s="26">
        <v>47</v>
      </c>
      <c r="C120" s="19">
        <v>0</v>
      </c>
      <c r="D120" s="26">
        <f t="shared" si="1"/>
        <v>412</v>
      </c>
    </row>
    <row r="121" spans="1:4" x14ac:dyDescent="0.35">
      <c r="A121" s="95">
        <v>44316</v>
      </c>
      <c r="B121" s="26">
        <v>46</v>
      </c>
      <c r="C121" s="19">
        <v>0</v>
      </c>
      <c r="D121" s="26">
        <f t="shared" si="1"/>
        <v>366</v>
      </c>
    </row>
    <row r="122" spans="1:4" x14ac:dyDescent="0.35">
      <c r="A122" s="95">
        <v>44317</v>
      </c>
      <c r="B122" s="26">
        <v>46</v>
      </c>
      <c r="C122" s="19">
        <v>0</v>
      </c>
      <c r="D122" s="26">
        <f t="shared" si="1"/>
        <v>320</v>
      </c>
    </row>
    <row r="123" spans="1:4" x14ac:dyDescent="0.35">
      <c r="A123" s="95">
        <v>44318</v>
      </c>
      <c r="B123" s="26">
        <v>46</v>
      </c>
      <c r="C123" s="19">
        <v>0</v>
      </c>
      <c r="D123" s="26">
        <f t="shared" si="1"/>
        <v>274</v>
      </c>
    </row>
    <row r="124" spans="1:4" x14ac:dyDescent="0.35">
      <c r="A124" s="95">
        <v>44319</v>
      </c>
      <c r="B124" s="26">
        <v>47</v>
      </c>
      <c r="C124" s="19">
        <v>0</v>
      </c>
      <c r="D124" s="26">
        <f t="shared" si="1"/>
        <v>227</v>
      </c>
    </row>
    <row r="125" spans="1:4" x14ac:dyDescent="0.35">
      <c r="A125" s="95">
        <v>44320</v>
      </c>
      <c r="B125" s="26">
        <v>48</v>
      </c>
      <c r="C125" s="19">
        <v>0</v>
      </c>
      <c r="D125" s="26">
        <f t="shared" si="1"/>
        <v>179</v>
      </c>
    </row>
    <row r="126" spans="1:4" x14ac:dyDescent="0.35">
      <c r="A126" s="95">
        <v>44321</v>
      </c>
      <c r="B126" s="26">
        <v>49</v>
      </c>
      <c r="C126" s="19">
        <v>0</v>
      </c>
      <c r="D126" s="26">
        <f t="shared" si="1"/>
        <v>130</v>
      </c>
    </row>
    <row r="127" spans="1:4" x14ac:dyDescent="0.35">
      <c r="A127" s="95">
        <v>44322</v>
      </c>
      <c r="B127" s="26">
        <v>50</v>
      </c>
      <c r="C127" s="19">
        <v>0</v>
      </c>
      <c r="D127" s="26">
        <f t="shared" si="1"/>
        <v>80</v>
      </c>
    </row>
    <row r="128" spans="1:4" x14ac:dyDescent="0.35">
      <c r="A128" s="95">
        <v>44323</v>
      </c>
      <c r="B128" s="26">
        <v>51</v>
      </c>
      <c r="C128" s="19">
        <v>0</v>
      </c>
      <c r="D128" s="26">
        <f t="shared" si="1"/>
        <v>29</v>
      </c>
    </row>
    <row r="129" spans="1:4" x14ac:dyDescent="0.35">
      <c r="A129" s="95">
        <v>44324</v>
      </c>
      <c r="B129" s="26">
        <v>52</v>
      </c>
      <c r="C129" s="19">
        <v>0</v>
      </c>
      <c r="D129" s="26">
        <f t="shared" si="1"/>
        <v>-23</v>
      </c>
    </row>
    <row r="130" spans="1:4" x14ac:dyDescent="0.35">
      <c r="A130" s="95">
        <v>44325</v>
      </c>
      <c r="B130" s="26">
        <v>53</v>
      </c>
      <c r="C130" s="19">
        <v>0</v>
      </c>
      <c r="D130" s="26">
        <f t="shared" si="1"/>
        <v>-76</v>
      </c>
    </row>
    <row r="131" spans="1:4" x14ac:dyDescent="0.35">
      <c r="A131" s="95">
        <v>44326</v>
      </c>
      <c r="B131" s="26">
        <v>54</v>
      </c>
      <c r="C131" s="19">
        <v>0</v>
      </c>
      <c r="D131" s="26">
        <f t="shared" si="1"/>
        <v>-130</v>
      </c>
    </row>
    <row r="132" spans="1:4" x14ac:dyDescent="0.35">
      <c r="A132" s="95">
        <v>44327</v>
      </c>
      <c r="B132" s="26">
        <v>55</v>
      </c>
      <c r="C132" s="19">
        <v>0</v>
      </c>
      <c r="D132" s="26">
        <f t="shared" ref="D132:D195" si="2">D131+C132-B132</f>
        <v>-185</v>
      </c>
    </row>
    <row r="133" spans="1:4" x14ac:dyDescent="0.35">
      <c r="A133" s="95">
        <v>44328</v>
      </c>
      <c r="B133" s="26">
        <v>55</v>
      </c>
      <c r="C133" s="19">
        <v>0</v>
      </c>
      <c r="D133" s="26">
        <f t="shared" si="2"/>
        <v>-240</v>
      </c>
    </row>
    <row r="134" spans="1:4" x14ac:dyDescent="0.35">
      <c r="A134" s="95">
        <v>44329</v>
      </c>
      <c r="B134" s="26">
        <v>57</v>
      </c>
      <c r="C134" s="19">
        <v>0</v>
      </c>
      <c r="D134" s="26">
        <f t="shared" si="2"/>
        <v>-297</v>
      </c>
    </row>
    <row r="135" spans="1:4" x14ac:dyDescent="0.35">
      <c r="A135" s="95">
        <v>44330</v>
      </c>
      <c r="B135" s="26">
        <v>58</v>
      </c>
      <c r="C135" s="19">
        <v>0</v>
      </c>
      <c r="D135" s="26">
        <f t="shared" si="2"/>
        <v>-355</v>
      </c>
    </row>
    <row r="136" spans="1:4" x14ac:dyDescent="0.35">
      <c r="A136" s="95">
        <v>44331</v>
      </c>
      <c r="B136" s="26">
        <v>59</v>
      </c>
      <c r="C136" s="19">
        <v>0</v>
      </c>
      <c r="D136" s="26">
        <f t="shared" si="2"/>
        <v>-414</v>
      </c>
    </row>
    <row r="137" spans="1:4" x14ac:dyDescent="0.35">
      <c r="A137" s="95">
        <v>44332</v>
      </c>
      <c r="B137" s="26">
        <v>60</v>
      </c>
      <c r="C137" s="19">
        <v>0</v>
      </c>
      <c r="D137" s="26">
        <f t="shared" si="2"/>
        <v>-474</v>
      </c>
    </row>
    <row r="138" spans="1:4" x14ac:dyDescent="0.35">
      <c r="A138" s="95">
        <v>44333</v>
      </c>
      <c r="B138" s="26">
        <v>60</v>
      </c>
      <c r="C138" s="19">
        <v>0</v>
      </c>
      <c r="D138" s="26">
        <f t="shared" si="2"/>
        <v>-534</v>
      </c>
    </row>
    <row r="139" spans="1:4" x14ac:dyDescent="0.35">
      <c r="A139" s="95">
        <v>44334</v>
      </c>
      <c r="B139" s="26">
        <v>61</v>
      </c>
      <c r="C139" s="19">
        <v>0</v>
      </c>
      <c r="D139" s="26">
        <f t="shared" si="2"/>
        <v>-595</v>
      </c>
    </row>
    <row r="140" spans="1:4" x14ac:dyDescent="0.35">
      <c r="A140" s="95">
        <v>44335</v>
      </c>
      <c r="B140" s="26">
        <v>61</v>
      </c>
      <c r="C140" s="19">
        <v>0</v>
      </c>
      <c r="D140" s="26">
        <f t="shared" si="2"/>
        <v>-656</v>
      </c>
    </row>
    <row r="141" spans="1:4" x14ac:dyDescent="0.35">
      <c r="A141" s="95">
        <v>44336</v>
      </c>
      <c r="B141" s="26">
        <v>63</v>
      </c>
      <c r="C141" s="19">
        <v>0</v>
      </c>
      <c r="D141" s="26">
        <f t="shared" si="2"/>
        <v>-719</v>
      </c>
    </row>
    <row r="142" spans="1:4" x14ac:dyDescent="0.35">
      <c r="A142" s="95">
        <v>44337</v>
      </c>
      <c r="B142" s="26">
        <v>64</v>
      </c>
      <c r="C142" s="19">
        <v>0</v>
      </c>
      <c r="D142" s="26">
        <f t="shared" si="2"/>
        <v>-783</v>
      </c>
    </row>
    <row r="143" spans="1:4" x14ac:dyDescent="0.35">
      <c r="A143" s="95">
        <v>44338</v>
      </c>
      <c r="B143" s="26">
        <v>65</v>
      </c>
      <c r="C143" s="19">
        <v>0</v>
      </c>
      <c r="D143" s="26">
        <f t="shared" si="2"/>
        <v>-848</v>
      </c>
    </row>
    <row r="144" spans="1:4" x14ac:dyDescent="0.35">
      <c r="A144" s="95">
        <v>44339</v>
      </c>
      <c r="B144" s="26">
        <v>65</v>
      </c>
      <c r="C144" s="19">
        <v>0</v>
      </c>
      <c r="D144" s="26">
        <f t="shared" si="2"/>
        <v>-913</v>
      </c>
    </row>
    <row r="145" spans="1:4" x14ac:dyDescent="0.35">
      <c r="A145" s="95">
        <v>44340</v>
      </c>
      <c r="B145" s="26">
        <v>65</v>
      </c>
      <c r="C145" s="19">
        <v>0</v>
      </c>
      <c r="D145" s="26">
        <f t="shared" si="2"/>
        <v>-978</v>
      </c>
    </row>
    <row r="146" spans="1:4" x14ac:dyDescent="0.35">
      <c r="A146" s="95">
        <v>44341</v>
      </c>
      <c r="B146" s="26">
        <v>67</v>
      </c>
      <c r="C146" s="19">
        <v>0</v>
      </c>
      <c r="D146" s="26">
        <f t="shared" si="2"/>
        <v>-1045</v>
      </c>
    </row>
    <row r="147" spans="1:4" x14ac:dyDescent="0.35">
      <c r="A147" s="95">
        <v>44342</v>
      </c>
      <c r="B147" s="26">
        <v>68</v>
      </c>
      <c r="C147" s="19">
        <v>0</v>
      </c>
      <c r="D147" s="26">
        <f t="shared" si="2"/>
        <v>-1113</v>
      </c>
    </row>
    <row r="148" spans="1:4" x14ac:dyDescent="0.35">
      <c r="A148" s="95">
        <v>44343</v>
      </c>
      <c r="B148" s="26">
        <v>69</v>
      </c>
      <c r="C148" s="19">
        <v>0</v>
      </c>
      <c r="D148" s="26">
        <f t="shared" si="2"/>
        <v>-1182</v>
      </c>
    </row>
    <row r="149" spans="1:4" x14ac:dyDescent="0.35">
      <c r="A149" s="95">
        <v>44344</v>
      </c>
      <c r="B149" s="26">
        <v>69</v>
      </c>
      <c r="C149" s="19">
        <v>0</v>
      </c>
      <c r="D149" s="26">
        <f t="shared" si="2"/>
        <v>-1251</v>
      </c>
    </row>
    <row r="150" spans="1:4" x14ac:dyDescent="0.35">
      <c r="A150" s="95">
        <v>44345</v>
      </c>
      <c r="B150" s="26">
        <v>70</v>
      </c>
      <c r="C150" s="19">
        <v>0</v>
      </c>
      <c r="D150" s="26">
        <f t="shared" si="2"/>
        <v>-1321</v>
      </c>
    </row>
    <row r="151" spans="1:4" x14ac:dyDescent="0.35">
      <c r="A151" s="95">
        <v>44346</v>
      </c>
      <c r="B151" s="26">
        <v>71</v>
      </c>
      <c r="C151" s="19">
        <v>0</v>
      </c>
      <c r="D151" s="26">
        <f t="shared" si="2"/>
        <v>-1392</v>
      </c>
    </row>
    <row r="152" spans="1:4" x14ac:dyDescent="0.35">
      <c r="A152" s="95">
        <v>44347</v>
      </c>
      <c r="B152" s="26">
        <v>72</v>
      </c>
      <c r="C152" s="19">
        <v>0</v>
      </c>
      <c r="D152" s="26">
        <f t="shared" si="2"/>
        <v>-1464</v>
      </c>
    </row>
    <row r="153" spans="1:4" x14ac:dyDescent="0.35">
      <c r="A153" s="95">
        <v>44348</v>
      </c>
      <c r="B153" s="26">
        <v>72</v>
      </c>
      <c r="C153" s="19">
        <v>0</v>
      </c>
      <c r="D153" s="26">
        <f t="shared" si="2"/>
        <v>-1536</v>
      </c>
    </row>
    <row r="154" spans="1:4" x14ac:dyDescent="0.35">
      <c r="A154" s="95">
        <v>44349</v>
      </c>
      <c r="B154" s="26">
        <v>73</v>
      </c>
      <c r="C154" s="19">
        <v>0</v>
      </c>
      <c r="D154" s="26">
        <f t="shared" si="2"/>
        <v>-1609</v>
      </c>
    </row>
    <row r="155" spans="1:4" x14ac:dyDescent="0.35">
      <c r="A155" s="95">
        <v>44350</v>
      </c>
      <c r="B155" s="26">
        <v>73</v>
      </c>
      <c r="C155" s="19">
        <v>0</v>
      </c>
      <c r="D155" s="26">
        <f t="shared" si="2"/>
        <v>-1682</v>
      </c>
    </row>
    <row r="156" spans="1:4" x14ac:dyDescent="0.35">
      <c r="A156" s="95">
        <v>44351</v>
      </c>
      <c r="B156" s="26">
        <v>74</v>
      </c>
      <c r="C156" s="19">
        <v>0</v>
      </c>
      <c r="D156" s="26">
        <f t="shared" si="2"/>
        <v>-1756</v>
      </c>
    </row>
    <row r="157" spans="1:4" x14ac:dyDescent="0.35">
      <c r="A157" s="95">
        <v>44352</v>
      </c>
      <c r="B157" s="26">
        <v>74</v>
      </c>
      <c r="C157" s="19">
        <v>0</v>
      </c>
      <c r="D157" s="26">
        <f t="shared" si="2"/>
        <v>-1830</v>
      </c>
    </row>
    <row r="158" spans="1:4" x14ac:dyDescent="0.35">
      <c r="A158" s="95">
        <v>44353</v>
      </c>
      <c r="B158" s="26">
        <v>74</v>
      </c>
      <c r="C158" s="19">
        <v>0</v>
      </c>
      <c r="D158" s="26">
        <f t="shared" si="2"/>
        <v>-1904</v>
      </c>
    </row>
    <row r="159" spans="1:4" x14ac:dyDescent="0.35">
      <c r="A159" s="95">
        <v>44354</v>
      </c>
      <c r="B159" s="26">
        <v>74</v>
      </c>
      <c r="C159" s="19">
        <v>0</v>
      </c>
      <c r="D159" s="26">
        <f t="shared" si="2"/>
        <v>-1978</v>
      </c>
    </row>
    <row r="160" spans="1:4" x14ac:dyDescent="0.35">
      <c r="A160" s="95">
        <v>44355</v>
      </c>
      <c r="B160" s="26">
        <v>75</v>
      </c>
      <c r="C160" s="19">
        <v>0</v>
      </c>
      <c r="D160" s="26">
        <f t="shared" si="2"/>
        <v>-2053</v>
      </c>
    </row>
    <row r="161" spans="1:4" x14ac:dyDescent="0.35">
      <c r="A161" s="95">
        <v>44356</v>
      </c>
      <c r="B161" s="26">
        <v>75</v>
      </c>
      <c r="C161" s="19">
        <v>0</v>
      </c>
      <c r="D161" s="26">
        <f t="shared" si="2"/>
        <v>-2128</v>
      </c>
    </row>
    <row r="162" spans="1:4" x14ac:dyDescent="0.35">
      <c r="A162" s="95">
        <v>44357</v>
      </c>
      <c r="B162" s="26">
        <v>75</v>
      </c>
      <c r="C162" s="19">
        <v>0</v>
      </c>
      <c r="D162" s="26">
        <f t="shared" si="2"/>
        <v>-2203</v>
      </c>
    </row>
    <row r="163" spans="1:4" x14ac:dyDescent="0.35">
      <c r="A163" s="95">
        <v>44358</v>
      </c>
      <c r="B163" s="26">
        <v>76</v>
      </c>
      <c r="C163" s="19">
        <v>0</v>
      </c>
      <c r="D163" s="26">
        <f t="shared" si="2"/>
        <v>-2279</v>
      </c>
    </row>
    <row r="164" spans="1:4" x14ac:dyDescent="0.35">
      <c r="A164" s="95">
        <v>44359</v>
      </c>
      <c r="B164" s="26">
        <v>77</v>
      </c>
      <c r="C164" s="19">
        <f>IF(AND(C111=0,C112=0,C113=0,C114=0,C115=0,C116=0,C117=0,C118=0,C119=0,C120=0,C121=0,C122=0,C123=0,C124=0,C125=0,C126=0,C127=0,C128=0,C129=0,C130=0,C131=0,C132=0,C133=0,C134=0,C135=0,C136=0,C137=0,C138=0,C139=0,C140=0,C141=0,C142=0,C143=0,C144=0,C145=0,C146=0,C147=0,C148=0,C149=0,C150=0,C151=0,C152=0,C153=0,C154=0,C155=0,C156=0,C157=0,C158=0,C159=0,C160=0,C161=0,C162=0,C163=0),$G$10,0)</f>
        <v>2081</v>
      </c>
      <c r="D164" s="26">
        <f t="shared" si="2"/>
        <v>-275</v>
      </c>
    </row>
    <row r="165" spans="1:4" x14ac:dyDescent="0.35">
      <c r="A165" s="95">
        <v>44360</v>
      </c>
      <c r="B165" s="26">
        <v>77</v>
      </c>
      <c r="C165" s="19">
        <v>0</v>
      </c>
      <c r="D165" s="26">
        <f t="shared" si="2"/>
        <v>-352</v>
      </c>
    </row>
    <row r="166" spans="1:4" x14ac:dyDescent="0.35">
      <c r="A166" s="95">
        <v>44361</v>
      </c>
      <c r="B166" s="26">
        <v>77</v>
      </c>
      <c r="C166" s="19">
        <v>0</v>
      </c>
      <c r="D166" s="26">
        <f t="shared" si="2"/>
        <v>-429</v>
      </c>
    </row>
    <row r="167" spans="1:4" x14ac:dyDescent="0.35">
      <c r="A167" s="95">
        <v>44362</v>
      </c>
      <c r="B167" s="26">
        <v>77</v>
      </c>
      <c r="C167" s="19">
        <v>0</v>
      </c>
      <c r="D167" s="26">
        <f t="shared" si="2"/>
        <v>-506</v>
      </c>
    </row>
    <row r="168" spans="1:4" x14ac:dyDescent="0.35">
      <c r="A168" s="95">
        <v>44363</v>
      </c>
      <c r="B168" s="26">
        <v>78</v>
      </c>
      <c r="C168" s="19">
        <v>0</v>
      </c>
      <c r="D168" s="26">
        <f t="shared" si="2"/>
        <v>-584</v>
      </c>
    </row>
    <row r="169" spans="1:4" x14ac:dyDescent="0.35">
      <c r="A169" s="95">
        <v>44364</v>
      </c>
      <c r="B169" s="26">
        <v>78</v>
      </c>
      <c r="C169" s="19">
        <v>0</v>
      </c>
      <c r="D169" s="26">
        <f t="shared" si="2"/>
        <v>-662</v>
      </c>
    </row>
    <row r="170" spans="1:4" x14ac:dyDescent="0.35">
      <c r="A170" s="95">
        <v>44365</v>
      </c>
      <c r="B170" s="26">
        <v>78</v>
      </c>
      <c r="C170" s="19">
        <v>0</v>
      </c>
      <c r="D170" s="26">
        <f t="shared" si="2"/>
        <v>-740</v>
      </c>
    </row>
    <row r="171" spans="1:4" x14ac:dyDescent="0.35">
      <c r="A171" s="95">
        <v>44366</v>
      </c>
      <c r="B171" s="26">
        <v>79</v>
      </c>
      <c r="C171" s="19">
        <v>0</v>
      </c>
      <c r="D171" s="26">
        <f t="shared" si="2"/>
        <v>-819</v>
      </c>
    </row>
    <row r="172" spans="1:4" x14ac:dyDescent="0.35">
      <c r="A172" s="95">
        <v>44367</v>
      </c>
      <c r="B172" s="26">
        <v>79</v>
      </c>
      <c r="C172" s="19">
        <v>0</v>
      </c>
      <c r="D172" s="26">
        <f t="shared" si="2"/>
        <v>-898</v>
      </c>
    </row>
    <row r="173" spans="1:4" x14ac:dyDescent="0.35">
      <c r="A173" s="95">
        <v>44368</v>
      </c>
      <c r="B173" s="26">
        <v>79</v>
      </c>
      <c r="C173" s="19">
        <v>0</v>
      </c>
      <c r="D173" s="26">
        <f t="shared" si="2"/>
        <v>-977</v>
      </c>
    </row>
    <row r="174" spans="1:4" x14ac:dyDescent="0.35">
      <c r="A174" s="95">
        <v>44369</v>
      </c>
      <c r="B174" s="26">
        <v>79</v>
      </c>
      <c r="C174" s="19">
        <v>0</v>
      </c>
      <c r="D174" s="26">
        <f t="shared" si="2"/>
        <v>-1056</v>
      </c>
    </row>
    <row r="175" spans="1:4" x14ac:dyDescent="0.35">
      <c r="A175" s="95">
        <v>44370</v>
      </c>
      <c r="B175" s="26">
        <v>79</v>
      </c>
      <c r="C175" s="19">
        <v>0</v>
      </c>
      <c r="D175" s="26">
        <f t="shared" si="2"/>
        <v>-1135</v>
      </c>
    </row>
    <row r="176" spans="1:4" x14ac:dyDescent="0.35">
      <c r="A176" s="95">
        <v>44371</v>
      </c>
      <c r="B176" s="26">
        <v>78</v>
      </c>
      <c r="C176" s="19">
        <v>0</v>
      </c>
      <c r="D176" s="26">
        <f t="shared" si="2"/>
        <v>-1213</v>
      </c>
    </row>
    <row r="177" spans="1:4" x14ac:dyDescent="0.35">
      <c r="A177" s="95">
        <v>44372</v>
      </c>
      <c r="B177" s="26">
        <v>79</v>
      </c>
      <c r="C177" s="19">
        <v>0</v>
      </c>
      <c r="D177" s="26">
        <f t="shared" si="2"/>
        <v>-1292</v>
      </c>
    </row>
    <row r="178" spans="1:4" x14ac:dyDescent="0.35">
      <c r="A178" s="95">
        <v>44373</v>
      </c>
      <c r="B178" s="26">
        <v>78</v>
      </c>
      <c r="C178" s="19">
        <v>0</v>
      </c>
      <c r="D178" s="26">
        <f t="shared" si="2"/>
        <v>-1370</v>
      </c>
    </row>
    <row r="179" spans="1:4" x14ac:dyDescent="0.35">
      <c r="A179" s="95">
        <v>44374</v>
      </c>
      <c r="B179" s="26">
        <v>79</v>
      </c>
      <c r="C179" s="19">
        <v>0</v>
      </c>
      <c r="D179" s="26">
        <f t="shared" si="2"/>
        <v>-1449</v>
      </c>
    </row>
    <row r="180" spans="1:4" x14ac:dyDescent="0.35">
      <c r="A180" s="95">
        <v>44375</v>
      </c>
      <c r="B180" s="26">
        <v>79</v>
      </c>
      <c r="C180" s="19">
        <v>0</v>
      </c>
      <c r="D180" s="26">
        <f t="shared" si="2"/>
        <v>-1528</v>
      </c>
    </row>
    <row r="181" spans="1:4" x14ac:dyDescent="0.35">
      <c r="A181" s="95">
        <v>44376</v>
      </c>
      <c r="B181" s="26">
        <v>78</v>
      </c>
      <c r="C181" s="19">
        <v>0</v>
      </c>
      <c r="D181" s="26">
        <f t="shared" si="2"/>
        <v>-1606</v>
      </c>
    </row>
    <row r="182" spans="1:4" x14ac:dyDescent="0.35">
      <c r="A182" s="95">
        <v>44377</v>
      </c>
      <c r="B182" s="26">
        <v>78</v>
      </c>
      <c r="C182" s="19">
        <v>0</v>
      </c>
      <c r="D182" s="26">
        <f t="shared" si="2"/>
        <v>-1684</v>
      </c>
    </row>
    <row r="183" spans="1:4" x14ac:dyDescent="0.35">
      <c r="A183" s="95">
        <v>44378</v>
      </c>
      <c r="B183" s="26">
        <v>77</v>
      </c>
      <c r="C183" s="19">
        <v>0</v>
      </c>
      <c r="D183" s="26">
        <f t="shared" si="2"/>
        <v>-1761</v>
      </c>
    </row>
    <row r="184" spans="1:4" x14ac:dyDescent="0.35">
      <c r="A184" s="95">
        <v>44379</v>
      </c>
      <c r="B184" s="26">
        <v>77</v>
      </c>
      <c r="C184" s="19">
        <v>0</v>
      </c>
      <c r="D184" s="26">
        <f t="shared" si="2"/>
        <v>-1838</v>
      </c>
    </row>
    <row r="185" spans="1:4" x14ac:dyDescent="0.35">
      <c r="A185" s="95">
        <v>44380</v>
      </c>
      <c r="B185" s="26">
        <v>77</v>
      </c>
      <c r="C185" s="19">
        <v>0</v>
      </c>
      <c r="D185" s="26">
        <f t="shared" si="2"/>
        <v>-1915</v>
      </c>
    </row>
    <row r="186" spans="1:4" x14ac:dyDescent="0.35">
      <c r="A186" s="95">
        <v>44381</v>
      </c>
      <c r="B186" s="26">
        <v>76</v>
      </c>
      <c r="C186" s="19">
        <v>0</v>
      </c>
      <c r="D186" s="26">
        <f t="shared" si="2"/>
        <v>-1991</v>
      </c>
    </row>
    <row r="187" spans="1:4" x14ac:dyDescent="0.35">
      <c r="A187" s="95">
        <v>44382</v>
      </c>
      <c r="B187" s="26">
        <v>75</v>
      </c>
      <c r="C187" s="19">
        <v>0</v>
      </c>
      <c r="D187" s="26">
        <f t="shared" si="2"/>
        <v>-2066</v>
      </c>
    </row>
    <row r="188" spans="1:4" x14ac:dyDescent="0.35">
      <c r="A188" s="95">
        <v>44383</v>
      </c>
      <c r="B188" s="26">
        <v>76</v>
      </c>
      <c r="C188" s="19">
        <v>0</v>
      </c>
      <c r="D188" s="26">
        <f t="shared" si="2"/>
        <v>-2142</v>
      </c>
    </row>
    <row r="189" spans="1:4" x14ac:dyDescent="0.35">
      <c r="A189" s="95">
        <v>44384</v>
      </c>
      <c r="B189" s="26">
        <v>75</v>
      </c>
      <c r="C189" s="19">
        <v>0</v>
      </c>
      <c r="D189" s="26">
        <f t="shared" si="2"/>
        <v>-2217</v>
      </c>
    </row>
    <row r="190" spans="1:4" x14ac:dyDescent="0.35">
      <c r="A190" s="95">
        <v>44385</v>
      </c>
      <c r="B190" s="26">
        <v>74</v>
      </c>
      <c r="C190" s="19">
        <v>0</v>
      </c>
      <c r="D190" s="26">
        <f t="shared" si="2"/>
        <v>-2291</v>
      </c>
    </row>
    <row r="191" spans="1:4" x14ac:dyDescent="0.35">
      <c r="A191" s="95">
        <v>44386</v>
      </c>
      <c r="B191" s="26">
        <v>74</v>
      </c>
      <c r="C191" s="19">
        <v>0</v>
      </c>
      <c r="D191" s="26">
        <f t="shared" si="2"/>
        <v>-2365</v>
      </c>
    </row>
    <row r="192" spans="1:4" x14ac:dyDescent="0.35">
      <c r="A192" s="95">
        <v>44387</v>
      </c>
      <c r="B192" s="26">
        <v>74</v>
      </c>
      <c r="C192" s="19">
        <v>0</v>
      </c>
      <c r="D192" s="26">
        <f t="shared" si="2"/>
        <v>-2439</v>
      </c>
    </row>
    <row r="193" spans="1:4" x14ac:dyDescent="0.35">
      <c r="A193" s="95">
        <v>44388</v>
      </c>
      <c r="B193" s="26">
        <v>73</v>
      </c>
      <c r="C193" s="19">
        <v>0</v>
      </c>
      <c r="D193" s="26">
        <f t="shared" si="2"/>
        <v>-2512</v>
      </c>
    </row>
    <row r="194" spans="1:4" x14ac:dyDescent="0.35">
      <c r="A194" s="95">
        <v>44389</v>
      </c>
      <c r="B194" s="26">
        <v>72</v>
      </c>
      <c r="C194" s="19">
        <v>0</v>
      </c>
      <c r="D194" s="26">
        <f t="shared" si="2"/>
        <v>-2584</v>
      </c>
    </row>
    <row r="195" spans="1:4" x14ac:dyDescent="0.35">
      <c r="A195" s="95">
        <v>44390</v>
      </c>
      <c r="B195" s="26">
        <v>71</v>
      </c>
      <c r="C195" s="19">
        <v>0</v>
      </c>
      <c r="D195" s="26">
        <f t="shared" si="2"/>
        <v>-2655</v>
      </c>
    </row>
    <row r="196" spans="1:4" x14ac:dyDescent="0.35">
      <c r="A196" s="95">
        <v>44391</v>
      </c>
      <c r="B196" s="26">
        <v>71</v>
      </c>
      <c r="C196" s="19">
        <v>0</v>
      </c>
      <c r="D196" s="26">
        <f t="shared" ref="D196:D259" si="3">D195+C196-B196</f>
        <v>-2726</v>
      </c>
    </row>
    <row r="197" spans="1:4" x14ac:dyDescent="0.35">
      <c r="A197" s="95">
        <v>44392</v>
      </c>
      <c r="B197" s="26">
        <v>71</v>
      </c>
      <c r="C197" s="19">
        <v>0</v>
      </c>
      <c r="D197" s="26">
        <f t="shared" si="3"/>
        <v>-2797</v>
      </c>
    </row>
    <row r="198" spans="1:4" x14ac:dyDescent="0.35">
      <c r="A198" s="95">
        <v>44393</v>
      </c>
      <c r="B198" s="26">
        <v>70</v>
      </c>
      <c r="C198" s="19">
        <v>0</v>
      </c>
      <c r="D198" s="26">
        <f t="shared" si="3"/>
        <v>-2867</v>
      </c>
    </row>
    <row r="199" spans="1:4" x14ac:dyDescent="0.35">
      <c r="A199" s="95">
        <v>44394</v>
      </c>
      <c r="B199" s="26">
        <v>70</v>
      </c>
      <c r="C199" s="19">
        <v>0</v>
      </c>
      <c r="D199" s="26">
        <f t="shared" si="3"/>
        <v>-2937</v>
      </c>
    </row>
    <row r="200" spans="1:4" x14ac:dyDescent="0.35">
      <c r="A200" s="95">
        <v>44395</v>
      </c>
      <c r="B200" s="26">
        <v>69</v>
      </c>
      <c r="C200" s="19">
        <v>0</v>
      </c>
      <c r="D200" s="26">
        <f t="shared" si="3"/>
        <v>-3006</v>
      </c>
    </row>
    <row r="201" spans="1:4" x14ac:dyDescent="0.35">
      <c r="A201" s="95">
        <v>44396</v>
      </c>
      <c r="B201" s="26">
        <v>69</v>
      </c>
      <c r="C201" s="19">
        <v>0</v>
      </c>
      <c r="D201" s="26">
        <f t="shared" si="3"/>
        <v>-3075</v>
      </c>
    </row>
    <row r="202" spans="1:4" x14ac:dyDescent="0.35">
      <c r="A202" s="95">
        <v>44397</v>
      </c>
      <c r="B202" s="26">
        <v>68</v>
      </c>
      <c r="C202" s="19">
        <v>0</v>
      </c>
      <c r="D202" s="26">
        <f t="shared" si="3"/>
        <v>-3143</v>
      </c>
    </row>
    <row r="203" spans="1:4" x14ac:dyDescent="0.35">
      <c r="A203" s="95">
        <v>44398</v>
      </c>
      <c r="B203" s="26">
        <v>67</v>
      </c>
      <c r="C203" s="19">
        <v>0</v>
      </c>
      <c r="D203" s="26">
        <f t="shared" si="3"/>
        <v>-3210</v>
      </c>
    </row>
    <row r="204" spans="1:4" x14ac:dyDescent="0.35">
      <c r="A204" s="95">
        <v>44399</v>
      </c>
      <c r="B204" s="26">
        <v>66</v>
      </c>
      <c r="C204" s="19">
        <v>0</v>
      </c>
      <c r="D204" s="26">
        <f t="shared" si="3"/>
        <v>-3276</v>
      </c>
    </row>
    <row r="205" spans="1:4" x14ac:dyDescent="0.35">
      <c r="A205" s="95">
        <v>44400</v>
      </c>
      <c r="B205" s="26">
        <v>65</v>
      </c>
      <c r="C205" s="19">
        <v>0</v>
      </c>
      <c r="D205" s="26">
        <f t="shared" si="3"/>
        <v>-3341</v>
      </c>
    </row>
    <row r="206" spans="1:4" x14ac:dyDescent="0.35">
      <c r="A206" s="95">
        <v>44401</v>
      </c>
      <c r="B206" s="26">
        <v>65</v>
      </c>
      <c r="C206" s="19">
        <v>0</v>
      </c>
      <c r="D206" s="26">
        <f t="shared" si="3"/>
        <v>-3406</v>
      </c>
    </row>
    <row r="207" spans="1:4" x14ac:dyDescent="0.35">
      <c r="A207" s="95">
        <v>44402</v>
      </c>
      <c r="B207" s="26">
        <v>65</v>
      </c>
      <c r="C207" s="19">
        <v>0</v>
      </c>
      <c r="D207" s="26">
        <f t="shared" si="3"/>
        <v>-3471</v>
      </c>
    </row>
    <row r="208" spans="1:4" x14ac:dyDescent="0.35">
      <c r="A208" s="95">
        <v>44403</v>
      </c>
      <c r="B208" s="26">
        <v>64</v>
      </c>
      <c r="C208" s="19">
        <v>0</v>
      </c>
      <c r="D208" s="26">
        <f t="shared" si="3"/>
        <v>-3535</v>
      </c>
    </row>
    <row r="209" spans="1:4" x14ac:dyDescent="0.35">
      <c r="A209" s="95">
        <v>44404</v>
      </c>
      <c r="B209" s="26">
        <v>63</v>
      </c>
      <c r="C209" s="19">
        <v>0</v>
      </c>
      <c r="D209" s="26">
        <f t="shared" si="3"/>
        <v>-3598</v>
      </c>
    </row>
    <row r="210" spans="1:4" x14ac:dyDescent="0.35">
      <c r="A210" s="95">
        <v>44405</v>
      </c>
      <c r="B210" s="26">
        <v>61</v>
      </c>
      <c r="C210" s="19">
        <v>0</v>
      </c>
      <c r="D210" s="26">
        <f t="shared" si="3"/>
        <v>-3659</v>
      </c>
    </row>
    <row r="211" spans="1:4" x14ac:dyDescent="0.35">
      <c r="A211" s="95">
        <v>44406</v>
      </c>
      <c r="B211" s="26">
        <v>60</v>
      </c>
      <c r="C211" s="19">
        <v>0</v>
      </c>
      <c r="D211" s="26">
        <f t="shared" si="3"/>
        <v>-3719</v>
      </c>
    </row>
    <row r="212" spans="1:4" x14ac:dyDescent="0.35">
      <c r="A212" s="95">
        <v>44407</v>
      </c>
      <c r="B212" s="26">
        <v>59</v>
      </c>
      <c r="C212" s="19">
        <v>0</v>
      </c>
      <c r="D212" s="26">
        <f t="shared" si="3"/>
        <v>-3778</v>
      </c>
    </row>
    <row r="213" spans="1:4" x14ac:dyDescent="0.35">
      <c r="A213" s="95">
        <v>44408</v>
      </c>
      <c r="B213" s="26">
        <v>58</v>
      </c>
      <c r="C213" s="19">
        <v>0</v>
      </c>
      <c r="D213" s="26">
        <f t="shared" si="3"/>
        <v>-3836</v>
      </c>
    </row>
    <row r="214" spans="1:4" x14ac:dyDescent="0.35">
      <c r="A214" s="95">
        <v>44409</v>
      </c>
      <c r="B214" s="26">
        <v>57</v>
      </c>
      <c r="C214" s="19">
        <v>0</v>
      </c>
      <c r="D214" s="26">
        <f t="shared" si="3"/>
        <v>-3893</v>
      </c>
    </row>
    <row r="215" spans="1:4" x14ac:dyDescent="0.35">
      <c r="A215" s="95">
        <v>44410</v>
      </c>
      <c r="B215" s="26">
        <v>56</v>
      </c>
      <c r="C215" s="19">
        <v>0</v>
      </c>
      <c r="D215" s="26">
        <f t="shared" si="3"/>
        <v>-3949</v>
      </c>
    </row>
    <row r="216" spans="1:4" x14ac:dyDescent="0.35">
      <c r="A216" s="95">
        <v>44411</v>
      </c>
      <c r="B216" s="26">
        <v>55</v>
      </c>
      <c r="C216" s="19">
        <v>0</v>
      </c>
      <c r="D216" s="26">
        <f t="shared" si="3"/>
        <v>-4004</v>
      </c>
    </row>
    <row r="217" spans="1:4" x14ac:dyDescent="0.35">
      <c r="A217" s="95">
        <v>44412</v>
      </c>
      <c r="B217" s="26">
        <v>54</v>
      </c>
      <c r="C217" s="19">
        <v>0</v>
      </c>
      <c r="D217" s="26">
        <f t="shared" si="3"/>
        <v>-4058</v>
      </c>
    </row>
    <row r="218" spans="1:4" x14ac:dyDescent="0.35">
      <c r="A218" s="95">
        <v>44413</v>
      </c>
      <c r="B218" s="26">
        <v>53</v>
      </c>
      <c r="C218" s="19">
        <f>IF(AND(C165=0,C166=0,C167=0,C168=0,C169=0,C170=0,C171=0,C172=0,C173=0,C174=0,C175=0,C176=0,C177=0,C178=0,C179=0,C180=0,C181=0,C182=0,C183=0,C184=0,C185=0,C186=0,C187=0,C188=0,C189=0,C190=0,C191=0,C192=0,C193=0,C194=0,C195=0,C196=0,C197=0,C198=0,C199=0,C200=0,C201=0,C202=0,C203=0,C204=0,C205=0,C206=0,C207=0,C208=0,C209=0,C210=0,C211=0,C212=0,C213=0,C214=0,C215=0,C216=0,C217=0),$G$10,0)</f>
        <v>2081</v>
      </c>
      <c r="D218" s="26">
        <f t="shared" si="3"/>
        <v>-2030</v>
      </c>
    </row>
    <row r="219" spans="1:4" x14ac:dyDescent="0.35">
      <c r="A219" s="95">
        <v>44414</v>
      </c>
      <c r="B219" s="26">
        <v>53</v>
      </c>
      <c r="C219" s="19">
        <v>0</v>
      </c>
      <c r="D219" s="26">
        <f t="shared" si="3"/>
        <v>-2083</v>
      </c>
    </row>
    <row r="220" spans="1:4" x14ac:dyDescent="0.35">
      <c r="A220" s="95">
        <v>44415</v>
      </c>
      <c r="B220" s="26">
        <v>51</v>
      </c>
      <c r="C220" s="19">
        <v>0</v>
      </c>
      <c r="D220" s="26">
        <f t="shared" si="3"/>
        <v>-2134</v>
      </c>
    </row>
    <row r="221" spans="1:4" x14ac:dyDescent="0.35">
      <c r="A221" s="95">
        <v>44416</v>
      </c>
      <c r="B221" s="26">
        <v>50</v>
      </c>
      <c r="C221" s="19">
        <v>0</v>
      </c>
      <c r="D221" s="26">
        <f t="shared" si="3"/>
        <v>-2184</v>
      </c>
    </row>
    <row r="222" spans="1:4" x14ac:dyDescent="0.35">
      <c r="A222" s="95">
        <v>44417</v>
      </c>
      <c r="B222" s="26">
        <v>50</v>
      </c>
      <c r="C222" s="19">
        <v>0</v>
      </c>
      <c r="D222" s="26">
        <f t="shared" si="3"/>
        <v>-2234</v>
      </c>
    </row>
    <row r="223" spans="1:4" x14ac:dyDescent="0.35">
      <c r="A223" s="95">
        <v>44418</v>
      </c>
      <c r="B223" s="26">
        <v>49</v>
      </c>
      <c r="C223" s="19">
        <v>0</v>
      </c>
      <c r="D223" s="26">
        <f t="shared" si="3"/>
        <v>-2283</v>
      </c>
    </row>
    <row r="224" spans="1:4" x14ac:dyDescent="0.35">
      <c r="A224" s="95">
        <v>44419</v>
      </c>
      <c r="B224" s="26">
        <v>48</v>
      </c>
      <c r="C224" s="19">
        <v>0</v>
      </c>
      <c r="D224" s="26">
        <f t="shared" si="3"/>
        <v>-2331</v>
      </c>
    </row>
    <row r="225" spans="1:4" x14ac:dyDescent="0.35">
      <c r="A225" s="95">
        <v>44420</v>
      </c>
      <c r="B225" s="26">
        <v>46</v>
      </c>
      <c r="C225" s="19">
        <v>0</v>
      </c>
      <c r="D225" s="26">
        <f t="shared" si="3"/>
        <v>-2377</v>
      </c>
    </row>
    <row r="226" spans="1:4" x14ac:dyDescent="0.35">
      <c r="A226" s="95">
        <v>44421</v>
      </c>
      <c r="B226" s="26">
        <v>45</v>
      </c>
      <c r="C226" s="19">
        <v>0</v>
      </c>
      <c r="D226" s="26">
        <f t="shared" si="3"/>
        <v>-2422</v>
      </c>
    </row>
    <row r="227" spans="1:4" x14ac:dyDescent="0.35">
      <c r="A227" s="95">
        <v>44422</v>
      </c>
      <c r="B227" s="26">
        <v>43</v>
      </c>
      <c r="C227" s="19">
        <v>0</v>
      </c>
      <c r="D227" s="26">
        <f t="shared" si="3"/>
        <v>-2465</v>
      </c>
    </row>
    <row r="228" spans="1:4" x14ac:dyDescent="0.35">
      <c r="A228" s="95">
        <v>44423</v>
      </c>
      <c r="B228" s="26">
        <v>43</v>
      </c>
      <c r="C228" s="19">
        <v>0</v>
      </c>
      <c r="D228" s="26">
        <f t="shared" si="3"/>
        <v>-2508</v>
      </c>
    </row>
    <row r="229" spans="1:4" x14ac:dyDescent="0.35">
      <c r="A229" s="95">
        <v>44424</v>
      </c>
      <c r="B229" s="26">
        <v>42</v>
      </c>
      <c r="C229" s="19">
        <v>0</v>
      </c>
      <c r="D229" s="26">
        <f t="shared" si="3"/>
        <v>-2550</v>
      </c>
    </row>
    <row r="230" spans="1:4" x14ac:dyDescent="0.35">
      <c r="A230" s="95">
        <v>44425</v>
      </c>
      <c r="B230" s="26">
        <v>41</v>
      </c>
      <c r="C230" s="19">
        <v>0</v>
      </c>
      <c r="D230" s="26">
        <f t="shared" si="3"/>
        <v>-2591</v>
      </c>
    </row>
    <row r="231" spans="1:4" x14ac:dyDescent="0.35">
      <c r="A231" s="95">
        <v>44426</v>
      </c>
      <c r="B231" s="26">
        <v>40</v>
      </c>
      <c r="C231" s="19">
        <v>0</v>
      </c>
      <c r="D231" s="26">
        <f t="shared" si="3"/>
        <v>-2631</v>
      </c>
    </row>
    <row r="232" spans="1:4" x14ac:dyDescent="0.35">
      <c r="A232" s="95">
        <v>44427</v>
      </c>
      <c r="B232" s="26">
        <v>39</v>
      </c>
      <c r="C232" s="19">
        <v>0</v>
      </c>
      <c r="D232" s="26">
        <f t="shared" si="3"/>
        <v>-2670</v>
      </c>
    </row>
    <row r="233" spans="1:4" x14ac:dyDescent="0.35">
      <c r="A233" s="95">
        <v>44428</v>
      </c>
      <c r="B233" s="26">
        <v>38</v>
      </c>
      <c r="C233" s="19">
        <v>0</v>
      </c>
      <c r="D233" s="26">
        <f t="shared" si="3"/>
        <v>-2708</v>
      </c>
    </row>
    <row r="234" spans="1:4" x14ac:dyDescent="0.35">
      <c r="A234" s="95">
        <v>44429</v>
      </c>
      <c r="B234" s="26">
        <v>37</v>
      </c>
      <c r="C234" s="19">
        <v>0</v>
      </c>
      <c r="D234" s="26">
        <f t="shared" si="3"/>
        <v>-2745</v>
      </c>
    </row>
    <row r="235" spans="1:4" x14ac:dyDescent="0.35">
      <c r="A235" s="95">
        <v>44430</v>
      </c>
      <c r="B235" s="26">
        <v>36</v>
      </c>
      <c r="C235" s="19">
        <v>0</v>
      </c>
      <c r="D235" s="26">
        <f t="shared" si="3"/>
        <v>-2781</v>
      </c>
    </row>
    <row r="236" spans="1:4" x14ac:dyDescent="0.35">
      <c r="A236" s="95">
        <v>44431</v>
      </c>
      <c r="B236" s="26">
        <v>35</v>
      </c>
      <c r="C236" s="19">
        <v>0</v>
      </c>
      <c r="D236" s="26">
        <f t="shared" si="3"/>
        <v>-2816</v>
      </c>
    </row>
    <row r="237" spans="1:4" x14ac:dyDescent="0.35">
      <c r="A237" s="95">
        <v>44432</v>
      </c>
      <c r="B237" s="26">
        <v>35</v>
      </c>
      <c r="C237" s="19">
        <v>0</v>
      </c>
      <c r="D237" s="26">
        <f t="shared" si="3"/>
        <v>-2851</v>
      </c>
    </row>
    <row r="238" spans="1:4" x14ac:dyDescent="0.35">
      <c r="A238" s="95">
        <v>44433</v>
      </c>
      <c r="B238" s="26">
        <v>34</v>
      </c>
      <c r="C238" s="19">
        <v>0</v>
      </c>
      <c r="D238" s="26">
        <f t="shared" si="3"/>
        <v>-2885</v>
      </c>
    </row>
    <row r="239" spans="1:4" x14ac:dyDescent="0.35">
      <c r="A239" s="95">
        <v>44434</v>
      </c>
      <c r="B239" s="26">
        <v>33</v>
      </c>
      <c r="C239" s="19">
        <v>0</v>
      </c>
      <c r="D239" s="26">
        <f t="shared" si="3"/>
        <v>-2918</v>
      </c>
    </row>
    <row r="240" spans="1:4" x14ac:dyDescent="0.35">
      <c r="A240" s="95">
        <v>44435</v>
      </c>
      <c r="B240" s="26">
        <v>32</v>
      </c>
      <c r="C240" s="19">
        <v>0</v>
      </c>
      <c r="D240" s="26">
        <f t="shared" si="3"/>
        <v>-2950</v>
      </c>
    </row>
    <row r="241" spans="1:4" x14ac:dyDescent="0.35">
      <c r="A241" s="95">
        <v>44436</v>
      </c>
      <c r="B241" s="26">
        <v>31</v>
      </c>
      <c r="C241" s="19">
        <v>0</v>
      </c>
      <c r="D241" s="26">
        <f t="shared" si="3"/>
        <v>-2981</v>
      </c>
    </row>
    <row r="242" spans="1:4" x14ac:dyDescent="0.35">
      <c r="A242" s="95">
        <v>44437</v>
      </c>
      <c r="B242" s="26">
        <v>31</v>
      </c>
      <c r="C242" s="19">
        <v>0</v>
      </c>
      <c r="D242" s="26">
        <f>D241+C242-B242</f>
        <v>-3012</v>
      </c>
    </row>
    <row r="243" spans="1:4" x14ac:dyDescent="0.35">
      <c r="A243" s="95">
        <v>44438</v>
      </c>
      <c r="B243" s="26">
        <v>30</v>
      </c>
      <c r="C243" s="19">
        <v>0</v>
      </c>
      <c r="D243" s="26">
        <f t="shared" si="3"/>
        <v>-3042</v>
      </c>
    </row>
    <row r="244" spans="1:4" x14ac:dyDescent="0.35">
      <c r="A244" s="95">
        <v>44439</v>
      </c>
      <c r="B244" s="26">
        <v>29</v>
      </c>
      <c r="C244" s="19">
        <v>0</v>
      </c>
      <c r="D244" s="26">
        <f t="shared" si="3"/>
        <v>-3071</v>
      </c>
    </row>
    <row r="245" spans="1:4" x14ac:dyDescent="0.35">
      <c r="A245" s="95">
        <v>44440</v>
      </c>
      <c r="B245" s="26">
        <v>28</v>
      </c>
      <c r="C245" s="19">
        <v>0</v>
      </c>
      <c r="D245" s="26">
        <f t="shared" si="3"/>
        <v>-3099</v>
      </c>
    </row>
    <row r="246" spans="1:4" x14ac:dyDescent="0.35">
      <c r="A246" s="95">
        <v>44441</v>
      </c>
      <c r="B246" s="26">
        <v>26</v>
      </c>
      <c r="C246" s="19">
        <v>0</v>
      </c>
      <c r="D246" s="26">
        <f t="shared" si="3"/>
        <v>-3125</v>
      </c>
    </row>
    <row r="247" spans="1:4" x14ac:dyDescent="0.35">
      <c r="A247" s="95">
        <v>44442</v>
      </c>
      <c r="B247" s="26">
        <v>26</v>
      </c>
      <c r="C247" s="19">
        <v>0</v>
      </c>
      <c r="D247" s="26">
        <f t="shared" si="3"/>
        <v>-3151</v>
      </c>
    </row>
    <row r="248" spans="1:4" x14ac:dyDescent="0.35">
      <c r="A248" s="95">
        <v>44443</v>
      </c>
      <c r="B248" s="26">
        <v>25</v>
      </c>
      <c r="C248" s="19">
        <v>0</v>
      </c>
      <c r="D248" s="26">
        <f t="shared" si="3"/>
        <v>-3176</v>
      </c>
    </row>
    <row r="249" spans="1:4" x14ac:dyDescent="0.35">
      <c r="A249" s="95">
        <v>44444</v>
      </c>
      <c r="B249" s="26">
        <v>24</v>
      </c>
      <c r="C249" s="19">
        <v>0</v>
      </c>
      <c r="D249" s="26">
        <f t="shared" si="3"/>
        <v>-3200</v>
      </c>
    </row>
    <row r="250" spans="1:4" x14ac:dyDescent="0.35">
      <c r="A250" s="95">
        <v>44445</v>
      </c>
      <c r="B250" s="26">
        <v>24</v>
      </c>
      <c r="C250" s="19">
        <v>0</v>
      </c>
      <c r="D250" s="26">
        <f t="shared" si="3"/>
        <v>-3224</v>
      </c>
    </row>
    <row r="251" spans="1:4" x14ac:dyDescent="0.35">
      <c r="A251" s="95">
        <v>44446</v>
      </c>
      <c r="B251" s="26">
        <v>23</v>
      </c>
      <c r="C251" s="19">
        <v>0</v>
      </c>
      <c r="D251" s="26">
        <f t="shared" si="3"/>
        <v>-3247</v>
      </c>
    </row>
    <row r="252" spans="1:4" x14ac:dyDescent="0.35">
      <c r="A252" s="95">
        <v>44447</v>
      </c>
      <c r="B252" s="26">
        <v>22</v>
      </c>
      <c r="C252" s="19">
        <v>0</v>
      </c>
      <c r="D252" s="26">
        <f t="shared" si="3"/>
        <v>-3269</v>
      </c>
    </row>
    <row r="253" spans="1:4" x14ac:dyDescent="0.35">
      <c r="A253" s="95">
        <v>44448</v>
      </c>
      <c r="B253" s="26">
        <v>21</v>
      </c>
      <c r="C253" s="19">
        <v>0</v>
      </c>
      <c r="D253" s="26">
        <f t="shared" si="3"/>
        <v>-3290</v>
      </c>
    </row>
    <row r="254" spans="1:4" x14ac:dyDescent="0.35">
      <c r="A254" s="95">
        <v>44449</v>
      </c>
      <c r="B254" s="26">
        <v>20</v>
      </c>
      <c r="C254" s="19">
        <v>0</v>
      </c>
      <c r="D254" s="26">
        <f t="shared" si="3"/>
        <v>-3310</v>
      </c>
    </row>
    <row r="255" spans="1:4" x14ac:dyDescent="0.35">
      <c r="A255" s="95">
        <v>44450</v>
      </c>
      <c r="B255" s="26">
        <v>20</v>
      </c>
      <c r="C255" s="19">
        <v>0</v>
      </c>
      <c r="D255" s="26">
        <f t="shared" si="3"/>
        <v>-3330</v>
      </c>
    </row>
    <row r="256" spans="1:4" x14ac:dyDescent="0.35">
      <c r="A256" s="95">
        <v>44451</v>
      </c>
      <c r="B256" s="26">
        <v>19</v>
      </c>
      <c r="C256" s="19">
        <v>0</v>
      </c>
      <c r="D256" s="26">
        <f t="shared" si="3"/>
        <v>-3349</v>
      </c>
    </row>
    <row r="257" spans="1:4" x14ac:dyDescent="0.35">
      <c r="A257" s="95">
        <v>44452</v>
      </c>
      <c r="B257" s="26">
        <v>20</v>
      </c>
      <c r="C257" s="19">
        <v>0</v>
      </c>
      <c r="D257" s="26">
        <f t="shared" si="3"/>
        <v>-3369</v>
      </c>
    </row>
    <row r="258" spans="1:4" x14ac:dyDescent="0.35">
      <c r="A258" s="95">
        <v>44453</v>
      </c>
      <c r="B258" s="26">
        <v>19</v>
      </c>
      <c r="C258" s="19">
        <v>0</v>
      </c>
      <c r="D258" s="26">
        <f t="shared" si="3"/>
        <v>-3388</v>
      </c>
    </row>
    <row r="259" spans="1:4" x14ac:dyDescent="0.35">
      <c r="A259" s="95">
        <v>44454</v>
      </c>
      <c r="B259" s="26">
        <v>19</v>
      </c>
      <c r="C259" s="19">
        <v>0</v>
      </c>
      <c r="D259" s="26">
        <f t="shared" si="3"/>
        <v>-3407</v>
      </c>
    </row>
    <row r="260" spans="1:4" x14ac:dyDescent="0.35">
      <c r="A260" s="95">
        <v>44455</v>
      </c>
      <c r="B260" s="26">
        <v>18</v>
      </c>
      <c r="C260" s="19">
        <v>0</v>
      </c>
      <c r="D260" s="26">
        <f t="shared" ref="D260:D323" si="4">D259+C260-B260</f>
        <v>-3425</v>
      </c>
    </row>
    <row r="261" spans="1:4" x14ac:dyDescent="0.35">
      <c r="A261" s="95">
        <v>44456</v>
      </c>
      <c r="B261" s="26">
        <v>17</v>
      </c>
      <c r="C261" s="19">
        <v>0</v>
      </c>
      <c r="D261" s="26">
        <f t="shared" si="4"/>
        <v>-3442</v>
      </c>
    </row>
    <row r="262" spans="1:4" x14ac:dyDescent="0.35">
      <c r="A262" s="95">
        <v>44457</v>
      </c>
      <c r="B262" s="26">
        <v>17</v>
      </c>
      <c r="C262" s="19">
        <v>0</v>
      </c>
      <c r="D262" s="26">
        <f t="shared" si="4"/>
        <v>-3459</v>
      </c>
    </row>
    <row r="263" spans="1:4" x14ac:dyDescent="0.35">
      <c r="A263" s="95">
        <v>44458</v>
      </c>
      <c r="B263" s="26">
        <v>16</v>
      </c>
      <c r="C263" s="19">
        <v>0</v>
      </c>
      <c r="D263" s="26">
        <f t="shared" si="4"/>
        <v>-3475</v>
      </c>
    </row>
    <row r="264" spans="1:4" x14ac:dyDescent="0.35">
      <c r="A264" s="95">
        <v>44459</v>
      </c>
      <c r="B264" s="26">
        <v>16</v>
      </c>
      <c r="C264" s="19">
        <v>0</v>
      </c>
      <c r="D264" s="26">
        <f t="shared" si="4"/>
        <v>-3491</v>
      </c>
    </row>
    <row r="265" spans="1:4" x14ac:dyDescent="0.35">
      <c r="A265" s="95">
        <v>44460</v>
      </c>
      <c r="B265" s="26">
        <v>16</v>
      </c>
      <c r="C265" s="19">
        <v>0</v>
      </c>
      <c r="D265" s="26">
        <f t="shared" si="4"/>
        <v>-3507</v>
      </c>
    </row>
    <row r="266" spans="1:4" x14ac:dyDescent="0.35">
      <c r="A266" s="95">
        <v>44461</v>
      </c>
      <c r="B266" s="26">
        <v>14</v>
      </c>
      <c r="C266" s="19">
        <v>0</v>
      </c>
      <c r="D266" s="26">
        <f t="shared" si="4"/>
        <v>-3521</v>
      </c>
    </row>
    <row r="267" spans="1:4" x14ac:dyDescent="0.35">
      <c r="A267" s="95">
        <v>44462</v>
      </c>
      <c r="B267" s="26">
        <v>14</v>
      </c>
      <c r="C267" s="19">
        <v>0</v>
      </c>
      <c r="D267" s="26">
        <f t="shared" si="4"/>
        <v>-3535</v>
      </c>
    </row>
    <row r="268" spans="1:4" x14ac:dyDescent="0.35">
      <c r="A268" s="95">
        <v>44463</v>
      </c>
      <c r="B268" s="26">
        <v>14</v>
      </c>
      <c r="C268" s="19">
        <v>0</v>
      </c>
      <c r="D268" s="26">
        <f t="shared" si="4"/>
        <v>-3549</v>
      </c>
    </row>
    <row r="269" spans="1:4" x14ac:dyDescent="0.35">
      <c r="A269" s="95">
        <v>44464</v>
      </c>
      <c r="B269" s="26">
        <v>14</v>
      </c>
      <c r="C269" s="19">
        <v>0</v>
      </c>
      <c r="D269" s="26">
        <f t="shared" si="4"/>
        <v>-3563</v>
      </c>
    </row>
    <row r="270" spans="1:4" x14ac:dyDescent="0.35">
      <c r="A270" s="95">
        <v>44465</v>
      </c>
      <c r="B270" s="26">
        <v>14</v>
      </c>
      <c r="C270" s="19">
        <v>0</v>
      </c>
      <c r="D270" s="26">
        <f t="shared" si="4"/>
        <v>-3577</v>
      </c>
    </row>
    <row r="271" spans="1:4" x14ac:dyDescent="0.35">
      <c r="A271" s="95">
        <v>44466</v>
      </c>
      <c r="B271" s="26">
        <v>14</v>
      </c>
      <c r="C271" s="19">
        <v>0</v>
      </c>
      <c r="D271" s="26">
        <f t="shared" si="4"/>
        <v>-3591</v>
      </c>
    </row>
    <row r="272" spans="1:4" x14ac:dyDescent="0.35">
      <c r="A272" s="95">
        <v>44467</v>
      </c>
      <c r="B272" s="26">
        <v>14</v>
      </c>
      <c r="C272" s="19">
        <f>IF(AND(C219=0,C220=0,C221=0,C222=0,C223=0,C224=0,C225=0,C226=0,C227=0,C228=0,C229=0,C230=0,C231=0,C232=0,C233=0,C234=0,C235=0,C236=0,C237=0,C238=0,C239=0,C240=0,C241=0,C242=0,C243=0,C244=0,C245=0,C246=0,C247=0,C248=0,C249=0,C250=0,C251=0,C252=0,C253=0,C254=0,C255=0,C256=0,C257=0,C258=0,C259=0,C260=0,C261=0,C262=0,C263=0,C264=0,C265=0,C266=0,C267=0,C268=0,C269=0,C270=0,C271=0),$G$10,0)</f>
        <v>2081</v>
      </c>
      <c r="D272" s="26">
        <f t="shared" si="4"/>
        <v>-1524</v>
      </c>
    </row>
    <row r="273" spans="1:4" x14ac:dyDescent="0.35">
      <c r="A273" s="95">
        <v>44468</v>
      </c>
      <c r="B273" s="26">
        <v>13</v>
      </c>
      <c r="C273" s="19">
        <v>0</v>
      </c>
      <c r="D273" s="26">
        <f t="shared" si="4"/>
        <v>-1537</v>
      </c>
    </row>
    <row r="274" spans="1:4" x14ac:dyDescent="0.35">
      <c r="A274" s="95">
        <v>44469</v>
      </c>
      <c r="B274" s="26">
        <v>14</v>
      </c>
      <c r="C274" s="19">
        <v>0</v>
      </c>
      <c r="D274" s="26">
        <f t="shared" si="4"/>
        <v>-1551</v>
      </c>
    </row>
    <row r="275" spans="1:4" x14ac:dyDescent="0.35">
      <c r="A275" s="95">
        <v>44470</v>
      </c>
      <c r="B275" s="26">
        <v>14</v>
      </c>
      <c r="C275" s="19">
        <v>0</v>
      </c>
      <c r="D275" s="26">
        <f t="shared" si="4"/>
        <v>-1565</v>
      </c>
    </row>
    <row r="276" spans="1:4" x14ac:dyDescent="0.35">
      <c r="A276" s="95">
        <v>44471</v>
      </c>
      <c r="B276" s="26">
        <v>14</v>
      </c>
      <c r="C276" s="19">
        <v>0</v>
      </c>
      <c r="D276" s="26">
        <f t="shared" si="4"/>
        <v>-1579</v>
      </c>
    </row>
    <row r="277" spans="1:4" x14ac:dyDescent="0.35">
      <c r="A277" s="95">
        <v>44472</v>
      </c>
      <c r="B277" s="26">
        <v>14</v>
      </c>
      <c r="C277" s="19">
        <v>0</v>
      </c>
      <c r="D277" s="26">
        <f t="shared" si="4"/>
        <v>-1593</v>
      </c>
    </row>
    <row r="278" spans="1:4" x14ac:dyDescent="0.35">
      <c r="A278" s="95">
        <v>44473</v>
      </c>
      <c r="B278" s="26">
        <v>13</v>
      </c>
      <c r="C278" s="19">
        <v>0</v>
      </c>
      <c r="D278" s="26">
        <f t="shared" si="4"/>
        <v>-1606</v>
      </c>
    </row>
    <row r="279" spans="1:4" x14ac:dyDescent="0.35">
      <c r="A279" s="95">
        <v>44474</v>
      </c>
      <c r="B279" s="26">
        <v>13</v>
      </c>
      <c r="C279" s="19">
        <v>0</v>
      </c>
      <c r="D279" s="26">
        <f t="shared" si="4"/>
        <v>-1619</v>
      </c>
    </row>
    <row r="280" spans="1:4" x14ac:dyDescent="0.35">
      <c r="A280" s="95">
        <v>44475</v>
      </c>
      <c r="B280" s="26">
        <v>13</v>
      </c>
      <c r="C280" s="19">
        <v>0</v>
      </c>
      <c r="D280" s="26">
        <f t="shared" si="4"/>
        <v>-1632</v>
      </c>
    </row>
    <row r="281" spans="1:4" x14ac:dyDescent="0.35">
      <c r="A281" s="95">
        <v>44476</v>
      </c>
      <c r="B281" s="26">
        <v>14</v>
      </c>
      <c r="C281" s="19">
        <v>0</v>
      </c>
      <c r="D281" s="26">
        <f t="shared" si="4"/>
        <v>-1646</v>
      </c>
    </row>
    <row r="282" spans="1:4" x14ac:dyDescent="0.35">
      <c r="A282" s="95">
        <v>44477</v>
      </c>
      <c r="B282" s="26">
        <v>13</v>
      </c>
      <c r="C282" s="19">
        <v>0</v>
      </c>
      <c r="D282" s="26">
        <f t="shared" si="4"/>
        <v>-1659</v>
      </c>
    </row>
    <row r="283" spans="1:4" x14ac:dyDescent="0.35">
      <c r="A283" s="95">
        <v>44478</v>
      </c>
      <c r="B283" s="26">
        <v>14</v>
      </c>
      <c r="C283" s="19">
        <v>0</v>
      </c>
      <c r="D283" s="26">
        <f t="shared" si="4"/>
        <v>-1673</v>
      </c>
    </row>
    <row r="284" spans="1:4" x14ac:dyDescent="0.35">
      <c r="A284" s="95">
        <v>44479</v>
      </c>
      <c r="B284" s="26">
        <v>15</v>
      </c>
      <c r="C284" s="19">
        <v>0</v>
      </c>
      <c r="D284" s="26">
        <f t="shared" si="4"/>
        <v>-1688</v>
      </c>
    </row>
    <row r="285" spans="1:4" x14ac:dyDescent="0.35">
      <c r="A285" s="95">
        <v>44480</v>
      </c>
      <c r="B285" s="26">
        <v>15</v>
      </c>
      <c r="C285" s="19">
        <v>0</v>
      </c>
      <c r="D285" s="26">
        <f t="shared" si="4"/>
        <v>-1703</v>
      </c>
    </row>
    <row r="286" spans="1:4" x14ac:dyDescent="0.35">
      <c r="A286" s="95">
        <v>44481</v>
      </c>
      <c r="B286" s="26">
        <v>14</v>
      </c>
      <c r="C286" s="19">
        <v>0</v>
      </c>
      <c r="D286" s="26">
        <f t="shared" si="4"/>
        <v>-1717</v>
      </c>
    </row>
    <row r="287" spans="1:4" x14ac:dyDescent="0.35">
      <c r="A287" s="95">
        <v>44482</v>
      </c>
      <c r="B287" s="26">
        <v>14</v>
      </c>
      <c r="C287" s="19">
        <v>0</v>
      </c>
      <c r="D287" s="26">
        <f t="shared" si="4"/>
        <v>-1731</v>
      </c>
    </row>
    <row r="288" spans="1:4" x14ac:dyDescent="0.35">
      <c r="A288" s="95">
        <v>44483</v>
      </c>
      <c r="B288" s="26">
        <v>14</v>
      </c>
      <c r="C288" s="19">
        <v>0</v>
      </c>
      <c r="D288" s="26">
        <f t="shared" si="4"/>
        <v>-1745</v>
      </c>
    </row>
    <row r="289" spans="1:4" x14ac:dyDescent="0.35">
      <c r="A289" s="95">
        <v>44484</v>
      </c>
      <c r="B289" s="26">
        <v>16</v>
      </c>
      <c r="C289" s="19">
        <v>0</v>
      </c>
      <c r="D289" s="26">
        <f t="shared" si="4"/>
        <v>-1761</v>
      </c>
    </row>
    <row r="290" spans="1:4" x14ac:dyDescent="0.35">
      <c r="A290" s="95">
        <v>44485</v>
      </c>
      <c r="B290" s="26">
        <v>17</v>
      </c>
      <c r="C290" s="19">
        <v>0</v>
      </c>
      <c r="D290" s="26">
        <f t="shared" si="4"/>
        <v>-1778</v>
      </c>
    </row>
    <row r="291" spans="1:4" x14ac:dyDescent="0.35">
      <c r="A291" s="95">
        <v>44486</v>
      </c>
      <c r="B291" s="26">
        <v>17</v>
      </c>
      <c r="C291" s="19">
        <v>0</v>
      </c>
      <c r="D291" s="26">
        <f t="shared" si="4"/>
        <v>-1795</v>
      </c>
    </row>
    <row r="292" spans="1:4" x14ac:dyDescent="0.35">
      <c r="A292" s="95">
        <v>44487</v>
      </c>
      <c r="B292" s="26">
        <v>18</v>
      </c>
      <c r="C292" s="19">
        <v>0</v>
      </c>
      <c r="D292" s="26">
        <f t="shared" si="4"/>
        <v>-1813</v>
      </c>
    </row>
    <row r="293" spans="1:4" x14ac:dyDescent="0.35">
      <c r="A293" s="95">
        <v>44488</v>
      </c>
      <c r="B293" s="26">
        <v>19</v>
      </c>
      <c r="C293" s="19">
        <v>0</v>
      </c>
      <c r="D293" s="26">
        <f t="shared" si="4"/>
        <v>-1832</v>
      </c>
    </row>
    <row r="294" spans="1:4" x14ac:dyDescent="0.35">
      <c r="A294" s="95">
        <v>44489</v>
      </c>
      <c r="B294" s="26">
        <v>19</v>
      </c>
      <c r="C294" s="19">
        <v>0</v>
      </c>
      <c r="D294" s="26">
        <f t="shared" si="4"/>
        <v>-1851</v>
      </c>
    </row>
    <row r="295" spans="1:4" x14ac:dyDescent="0.35">
      <c r="A295" s="95">
        <v>44490</v>
      </c>
      <c r="B295" s="26">
        <v>18</v>
      </c>
      <c r="C295" s="19">
        <v>0</v>
      </c>
      <c r="D295" s="26">
        <f t="shared" si="4"/>
        <v>-1869</v>
      </c>
    </row>
    <row r="296" spans="1:4" x14ac:dyDescent="0.35">
      <c r="A296" s="95">
        <v>44491</v>
      </c>
      <c r="B296" s="26">
        <v>19</v>
      </c>
      <c r="C296" s="19">
        <v>0</v>
      </c>
      <c r="D296" s="26">
        <f t="shared" si="4"/>
        <v>-1888</v>
      </c>
    </row>
    <row r="297" spans="1:4" x14ac:dyDescent="0.35">
      <c r="A297" s="95">
        <v>44492</v>
      </c>
      <c r="B297" s="26">
        <v>19</v>
      </c>
      <c r="C297" s="19">
        <v>0</v>
      </c>
      <c r="D297" s="26">
        <f t="shared" si="4"/>
        <v>-1907</v>
      </c>
    </row>
    <row r="298" spans="1:4" x14ac:dyDescent="0.35">
      <c r="A298" s="95">
        <v>44493</v>
      </c>
      <c r="B298" s="26">
        <v>20</v>
      </c>
      <c r="C298" s="19">
        <v>0</v>
      </c>
      <c r="D298" s="26">
        <f t="shared" si="4"/>
        <v>-1927</v>
      </c>
    </row>
    <row r="299" spans="1:4" x14ac:dyDescent="0.35">
      <c r="A299" s="95">
        <v>44494</v>
      </c>
      <c r="B299" s="26">
        <v>20</v>
      </c>
      <c r="C299" s="19">
        <v>0</v>
      </c>
      <c r="D299" s="26">
        <f t="shared" si="4"/>
        <v>-1947</v>
      </c>
    </row>
    <row r="300" spans="1:4" x14ac:dyDescent="0.35">
      <c r="A300" s="95">
        <v>44495</v>
      </c>
      <c r="B300" s="26">
        <v>22</v>
      </c>
      <c r="C300" s="19">
        <v>0</v>
      </c>
      <c r="D300" s="26">
        <f t="shared" si="4"/>
        <v>-1969</v>
      </c>
    </row>
    <row r="301" spans="1:4" x14ac:dyDescent="0.35">
      <c r="A301" s="95">
        <v>44496</v>
      </c>
      <c r="B301" s="26">
        <v>23</v>
      </c>
      <c r="C301" s="19">
        <v>0</v>
      </c>
      <c r="D301" s="26">
        <f t="shared" si="4"/>
        <v>-1992</v>
      </c>
    </row>
    <row r="302" spans="1:4" x14ac:dyDescent="0.35">
      <c r="A302" s="95">
        <v>44497</v>
      </c>
      <c r="B302" s="26">
        <v>24</v>
      </c>
      <c r="C302" s="19">
        <v>0</v>
      </c>
      <c r="D302" s="26">
        <f t="shared" si="4"/>
        <v>-2016</v>
      </c>
    </row>
    <row r="303" spans="1:4" x14ac:dyDescent="0.35">
      <c r="A303" s="95">
        <v>44498</v>
      </c>
      <c r="B303" s="26">
        <v>24</v>
      </c>
      <c r="C303" s="19">
        <v>0</v>
      </c>
      <c r="D303" s="26">
        <f t="shared" si="4"/>
        <v>-2040</v>
      </c>
    </row>
    <row r="304" spans="1:4" x14ac:dyDescent="0.35">
      <c r="A304" s="95">
        <v>44499</v>
      </c>
      <c r="B304" s="26">
        <v>25</v>
      </c>
      <c r="C304" s="19">
        <v>0</v>
      </c>
      <c r="D304" s="26">
        <f t="shared" si="4"/>
        <v>-2065</v>
      </c>
    </row>
    <row r="305" spans="1:4" x14ac:dyDescent="0.35">
      <c r="A305" s="95">
        <v>44500</v>
      </c>
      <c r="B305" s="26">
        <v>25</v>
      </c>
      <c r="C305" s="19">
        <v>0</v>
      </c>
      <c r="D305" s="26">
        <f t="shared" si="4"/>
        <v>-2090</v>
      </c>
    </row>
    <row r="306" spans="1:4" x14ac:dyDescent="0.35">
      <c r="A306" s="95">
        <v>44501</v>
      </c>
      <c r="B306" s="26">
        <v>26</v>
      </c>
      <c r="C306" s="19">
        <v>0</v>
      </c>
      <c r="D306" s="26">
        <f t="shared" si="4"/>
        <v>-2116</v>
      </c>
    </row>
    <row r="307" spans="1:4" x14ac:dyDescent="0.35">
      <c r="A307" s="95">
        <v>44502</v>
      </c>
      <c r="B307" s="26">
        <v>27</v>
      </c>
      <c r="C307" s="19">
        <v>0</v>
      </c>
      <c r="D307" s="26">
        <f t="shared" si="4"/>
        <v>-2143</v>
      </c>
    </row>
    <row r="308" spans="1:4" x14ac:dyDescent="0.35">
      <c r="A308" s="95">
        <v>44503</v>
      </c>
      <c r="B308" s="26">
        <v>28</v>
      </c>
      <c r="C308" s="19">
        <v>0</v>
      </c>
      <c r="D308" s="26">
        <f t="shared" si="4"/>
        <v>-2171</v>
      </c>
    </row>
    <row r="309" spans="1:4" x14ac:dyDescent="0.35">
      <c r="A309" s="95">
        <v>44504</v>
      </c>
      <c r="B309" s="26">
        <v>28</v>
      </c>
      <c r="C309" s="19">
        <v>0</v>
      </c>
      <c r="D309" s="26">
        <f t="shared" si="4"/>
        <v>-2199</v>
      </c>
    </row>
    <row r="310" spans="1:4" x14ac:dyDescent="0.35">
      <c r="A310" s="95">
        <v>44505</v>
      </c>
      <c r="B310" s="26">
        <v>29</v>
      </c>
      <c r="C310" s="19">
        <v>0</v>
      </c>
      <c r="D310" s="26">
        <f t="shared" si="4"/>
        <v>-2228</v>
      </c>
    </row>
    <row r="311" spans="1:4" x14ac:dyDescent="0.35">
      <c r="A311" s="95">
        <v>44506</v>
      </c>
      <c r="B311" s="26">
        <v>30</v>
      </c>
      <c r="C311" s="19">
        <v>0</v>
      </c>
      <c r="D311" s="26">
        <f t="shared" si="4"/>
        <v>-2258</v>
      </c>
    </row>
    <row r="312" spans="1:4" x14ac:dyDescent="0.35">
      <c r="A312" s="95">
        <v>44507</v>
      </c>
      <c r="B312" s="26">
        <v>32</v>
      </c>
      <c r="C312" s="19">
        <v>0</v>
      </c>
      <c r="D312" s="26">
        <f t="shared" si="4"/>
        <v>-2290</v>
      </c>
    </row>
    <row r="313" spans="1:4" x14ac:dyDescent="0.35">
      <c r="A313" s="95">
        <v>44508</v>
      </c>
      <c r="B313" s="26">
        <v>33</v>
      </c>
      <c r="C313" s="19">
        <v>0</v>
      </c>
      <c r="D313" s="26">
        <f t="shared" si="4"/>
        <v>-2323</v>
      </c>
    </row>
    <row r="314" spans="1:4" x14ac:dyDescent="0.35">
      <c r="A314" s="95">
        <v>44509</v>
      </c>
      <c r="B314" s="26">
        <v>34</v>
      </c>
      <c r="C314" s="19">
        <v>0</v>
      </c>
      <c r="D314" s="26">
        <f t="shared" si="4"/>
        <v>-2357</v>
      </c>
    </row>
    <row r="315" spans="1:4" x14ac:dyDescent="0.35">
      <c r="A315" s="95">
        <v>44510</v>
      </c>
      <c r="B315" s="26">
        <v>34</v>
      </c>
      <c r="C315" s="19">
        <v>0</v>
      </c>
      <c r="D315" s="26">
        <f t="shared" si="4"/>
        <v>-2391</v>
      </c>
    </row>
    <row r="316" spans="1:4" x14ac:dyDescent="0.35">
      <c r="A316" s="95">
        <v>44511</v>
      </c>
      <c r="B316" s="26">
        <v>35</v>
      </c>
      <c r="C316" s="19">
        <v>0</v>
      </c>
      <c r="D316" s="26">
        <f t="shared" si="4"/>
        <v>-2426</v>
      </c>
    </row>
    <row r="317" spans="1:4" x14ac:dyDescent="0.35">
      <c r="A317" s="95">
        <v>44512</v>
      </c>
      <c r="B317" s="26">
        <v>35</v>
      </c>
      <c r="C317" s="19">
        <v>0</v>
      </c>
      <c r="D317" s="26">
        <f t="shared" si="4"/>
        <v>-2461</v>
      </c>
    </row>
    <row r="318" spans="1:4" x14ac:dyDescent="0.35">
      <c r="A318" s="95">
        <v>44513</v>
      </c>
      <c r="B318" s="26">
        <v>36</v>
      </c>
      <c r="C318" s="19">
        <v>0</v>
      </c>
      <c r="D318" s="26">
        <f t="shared" si="4"/>
        <v>-2497</v>
      </c>
    </row>
    <row r="319" spans="1:4" x14ac:dyDescent="0.35">
      <c r="A319" s="95">
        <v>44514</v>
      </c>
      <c r="B319" s="26">
        <v>37</v>
      </c>
      <c r="C319" s="19">
        <v>0</v>
      </c>
      <c r="D319" s="26">
        <f t="shared" si="4"/>
        <v>-2534</v>
      </c>
    </row>
    <row r="320" spans="1:4" x14ac:dyDescent="0.35">
      <c r="A320" s="95">
        <v>44515</v>
      </c>
      <c r="B320" s="26">
        <v>39</v>
      </c>
      <c r="C320" s="19">
        <v>0</v>
      </c>
      <c r="D320" s="26">
        <f t="shared" si="4"/>
        <v>-2573</v>
      </c>
    </row>
    <row r="321" spans="1:4" x14ac:dyDescent="0.35">
      <c r="A321" s="95">
        <v>44516</v>
      </c>
      <c r="B321" s="26">
        <v>40</v>
      </c>
      <c r="C321" s="19">
        <v>0</v>
      </c>
      <c r="D321" s="26">
        <f t="shared" si="4"/>
        <v>-2613</v>
      </c>
    </row>
    <row r="322" spans="1:4" x14ac:dyDescent="0.35">
      <c r="A322" s="95">
        <v>44517</v>
      </c>
      <c r="B322" s="26">
        <v>41</v>
      </c>
      <c r="C322" s="19">
        <v>0</v>
      </c>
      <c r="D322" s="26">
        <f t="shared" si="4"/>
        <v>-2654</v>
      </c>
    </row>
    <row r="323" spans="1:4" x14ac:dyDescent="0.35">
      <c r="A323" s="95">
        <v>44518</v>
      </c>
      <c r="B323" s="26">
        <v>42</v>
      </c>
      <c r="C323" s="19">
        <v>0</v>
      </c>
      <c r="D323" s="26">
        <f t="shared" si="4"/>
        <v>-2696</v>
      </c>
    </row>
    <row r="324" spans="1:4" x14ac:dyDescent="0.35">
      <c r="A324" s="95">
        <v>44519</v>
      </c>
      <c r="B324" s="26">
        <v>42</v>
      </c>
      <c r="C324" s="19">
        <v>0</v>
      </c>
      <c r="D324" s="26">
        <f t="shared" ref="D324:D387" si="5">D323+C324-B324</f>
        <v>-2738</v>
      </c>
    </row>
    <row r="325" spans="1:4" x14ac:dyDescent="0.35">
      <c r="A325" s="95">
        <v>44520</v>
      </c>
      <c r="B325" s="26">
        <v>44</v>
      </c>
      <c r="C325" s="19">
        <v>0</v>
      </c>
      <c r="D325" s="26">
        <f t="shared" si="5"/>
        <v>-2782</v>
      </c>
    </row>
    <row r="326" spans="1:4" x14ac:dyDescent="0.35">
      <c r="A326" s="95">
        <v>44521</v>
      </c>
      <c r="B326" s="26">
        <v>45</v>
      </c>
      <c r="C326" s="19">
        <f>IF(AND(C273=0,C274=0,C275=0,C276=0,C277=0,C278=0,C279=0,C280=0,C281=0,C282=0,C283=0,C284=0,C285=0,C286=0,C287=0,C288=0,C289=0,C290=0,C291=0,C292=0,C293=0,C294=0,C295=0,C296=0,C297=0,C298=0,C299=0,C300=0,C301=0,C302=0,C303=0,C304=0,C305=0,C306=0,C307=0,C308=0,C309=0,C310=0,C311=0,C312=0,C313=0,C314=0,C315=0,C316=0,C317=0,C318=0,C319=0,C320=0,C321=0,C322=0,C323=0,C324=0,C325=0),$G$10,0)</f>
        <v>2081</v>
      </c>
      <c r="D326" s="26">
        <f t="shared" si="5"/>
        <v>-746</v>
      </c>
    </row>
    <row r="327" spans="1:4" x14ac:dyDescent="0.35">
      <c r="A327" s="95">
        <v>44522</v>
      </c>
      <c r="B327" s="26">
        <v>46</v>
      </c>
      <c r="C327" s="19">
        <v>0</v>
      </c>
      <c r="D327" s="26">
        <f t="shared" si="5"/>
        <v>-792</v>
      </c>
    </row>
    <row r="328" spans="1:4" x14ac:dyDescent="0.35">
      <c r="A328" s="95">
        <v>44523</v>
      </c>
      <c r="B328" s="26">
        <v>47</v>
      </c>
      <c r="C328" s="19">
        <v>0</v>
      </c>
      <c r="D328" s="26">
        <f t="shared" si="5"/>
        <v>-839</v>
      </c>
    </row>
    <row r="329" spans="1:4" x14ac:dyDescent="0.35">
      <c r="A329" s="95">
        <v>44524</v>
      </c>
      <c r="B329" s="26">
        <v>48</v>
      </c>
      <c r="C329" s="19">
        <v>0</v>
      </c>
      <c r="D329" s="26">
        <f t="shared" si="5"/>
        <v>-887</v>
      </c>
    </row>
    <row r="330" spans="1:4" x14ac:dyDescent="0.35">
      <c r="A330" s="95">
        <v>44525</v>
      </c>
      <c r="B330" s="26">
        <v>49</v>
      </c>
      <c r="C330" s="19">
        <v>0</v>
      </c>
      <c r="D330" s="26">
        <f t="shared" si="5"/>
        <v>-936</v>
      </c>
    </row>
    <row r="331" spans="1:4" x14ac:dyDescent="0.35">
      <c r="A331" s="95">
        <v>44526</v>
      </c>
      <c r="B331" s="26">
        <v>50</v>
      </c>
      <c r="C331" s="19">
        <v>0</v>
      </c>
      <c r="D331" s="26">
        <f t="shared" si="5"/>
        <v>-986</v>
      </c>
    </row>
    <row r="332" spans="1:4" x14ac:dyDescent="0.35">
      <c r="A332" s="95">
        <v>44527</v>
      </c>
      <c r="B332" s="26">
        <v>51</v>
      </c>
      <c r="C332" s="19">
        <v>0</v>
      </c>
      <c r="D332" s="26">
        <f t="shared" si="5"/>
        <v>-1037</v>
      </c>
    </row>
    <row r="333" spans="1:4" x14ac:dyDescent="0.35">
      <c r="A333" s="95">
        <v>44528</v>
      </c>
      <c r="B333" s="26">
        <v>51</v>
      </c>
      <c r="C333" s="19">
        <v>0</v>
      </c>
      <c r="D333" s="26">
        <f t="shared" si="5"/>
        <v>-1088</v>
      </c>
    </row>
    <row r="334" spans="1:4" x14ac:dyDescent="0.35">
      <c r="A334" s="95">
        <v>44529</v>
      </c>
      <c r="B334" s="26">
        <v>52</v>
      </c>
      <c r="C334" s="19">
        <v>0</v>
      </c>
      <c r="D334" s="26">
        <f t="shared" si="5"/>
        <v>-1140</v>
      </c>
    </row>
    <row r="335" spans="1:4" x14ac:dyDescent="0.35">
      <c r="A335" s="95">
        <v>44530</v>
      </c>
      <c r="B335" s="26">
        <v>53</v>
      </c>
      <c r="C335" s="19">
        <v>0</v>
      </c>
      <c r="D335" s="26">
        <f t="shared" si="5"/>
        <v>-1193</v>
      </c>
    </row>
    <row r="336" spans="1:4" x14ac:dyDescent="0.35">
      <c r="A336" s="95">
        <v>44531</v>
      </c>
      <c r="B336" s="26">
        <v>55</v>
      </c>
      <c r="C336" s="19">
        <v>0</v>
      </c>
      <c r="D336" s="26">
        <f t="shared" si="5"/>
        <v>-1248</v>
      </c>
    </row>
    <row r="337" spans="1:4" x14ac:dyDescent="0.35">
      <c r="A337" s="95">
        <v>44532</v>
      </c>
      <c r="B337" s="26">
        <v>55</v>
      </c>
      <c r="C337" s="19">
        <v>0</v>
      </c>
      <c r="D337" s="26">
        <f t="shared" si="5"/>
        <v>-1303</v>
      </c>
    </row>
    <row r="338" spans="1:4" x14ac:dyDescent="0.35">
      <c r="A338" s="95">
        <v>44533</v>
      </c>
      <c r="B338" s="26">
        <v>55</v>
      </c>
      <c r="C338" s="19">
        <v>0</v>
      </c>
      <c r="D338" s="26">
        <f t="shared" si="5"/>
        <v>-1358</v>
      </c>
    </row>
    <row r="339" spans="1:4" x14ac:dyDescent="0.35">
      <c r="A339" s="95">
        <v>44534</v>
      </c>
      <c r="B339" s="26">
        <v>56</v>
      </c>
      <c r="C339" s="19">
        <v>0</v>
      </c>
      <c r="D339" s="26">
        <f t="shared" si="5"/>
        <v>-1414</v>
      </c>
    </row>
    <row r="340" spans="1:4" x14ac:dyDescent="0.35">
      <c r="A340" s="95">
        <v>44535</v>
      </c>
      <c r="B340" s="26">
        <v>58</v>
      </c>
      <c r="C340" s="19">
        <v>0</v>
      </c>
      <c r="D340" s="26">
        <f t="shared" si="5"/>
        <v>-1472</v>
      </c>
    </row>
    <row r="341" spans="1:4" x14ac:dyDescent="0.35">
      <c r="A341" s="95">
        <v>44536</v>
      </c>
      <c r="B341" s="26">
        <v>59</v>
      </c>
      <c r="C341" s="19">
        <v>0</v>
      </c>
      <c r="D341" s="26">
        <f t="shared" si="5"/>
        <v>-1531</v>
      </c>
    </row>
    <row r="342" spans="1:4" x14ac:dyDescent="0.35">
      <c r="A342" s="95">
        <v>44537</v>
      </c>
      <c r="B342" s="26">
        <v>60</v>
      </c>
      <c r="C342" s="19">
        <v>0</v>
      </c>
      <c r="D342" s="26">
        <f t="shared" si="5"/>
        <v>-1591</v>
      </c>
    </row>
    <row r="343" spans="1:4" x14ac:dyDescent="0.35">
      <c r="A343" s="95">
        <v>44538</v>
      </c>
      <c r="B343" s="26">
        <v>62</v>
      </c>
      <c r="C343" s="19">
        <v>0</v>
      </c>
      <c r="D343" s="26">
        <f t="shared" si="5"/>
        <v>-1653</v>
      </c>
    </row>
    <row r="344" spans="1:4" x14ac:dyDescent="0.35">
      <c r="A344" s="95">
        <v>44539</v>
      </c>
      <c r="B344" s="26">
        <v>62</v>
      </c>
      <c r="C344" s="19">
        <v>0</v>
      </c>
      <c r="D344" s="26">
        <f t="shared" si="5"/>
        <v>-1715</v>
      </c>
    </row>
    <row r="345" spans="1:4" x14ac:dyDescent="0.35">
      <c r="A345" s="95">
        <v>44540</v>
      </c>
      <c r="B345" s="26">
        <v>63</v>
      </c>
      <c r="C345" s="19">
        <v>0</v>
      </c>
      <c r="D345" s="26">
        <f t="shared" si="5"/>
        <v>-1778</v>
      </c>
    </row>
    <row r="346" spans="1:4" x14ac:dyDescent="0.35">
      <c r="A346" s="95">
        <v>44541</v>
      </c>
      <c r="B346" s="26">
        <v>63</v>
      </c>
      <c r="C346" s="19">
        <v>0</v>
      </c>
      <c r="D346" s="26">
        <f t="shared" si="5"/>
        <v>-1841</v>
      </c>
    </row>
    <row r="347" spans="1:4" x14ac:dyDescent="0.35">
      <c r="A347" s="95">
        <v>44542</v>
      </c>
      <c r="B347" s="26">
        <v>64</v>
      </c>
      <c r="C347" s="19">
        <v>0</v>
      </c>
      <c r="D347" s="26">
        <f t="shared" si="5"/>
        <v>-1905</v>
      </c>
    </row>
    <row r="348" spans="1:4" x14ac:dyDescent="0.35">
      <c r="A348" s="95">
        <v>44543</v>
      </c>
      <c r="B348" s="26">
        <v>66</v>
      </c>
      <c r="C348" s="19">
        <v>0</v>
      </c>
      <c r="D348" s="26">
        <f t="shared" si="5"/>
        <v>-1971</v>
      </c>
    </row>
    <row r="349" spans="1:4" x14ac:dyDescent="0.35">
      <c r="A349" s="95">
        <v>44544</v>
      </c>
      <c r="B349" s="26">
        <v>67</v>
      </c>
      <c r="C349" s="19">
        <v>0</v>
      </c>
      <c r="D349" s="26">
        <f t="shared" si="5"/>
        <v>-2038</v>
      </c>
    </row>
    <row r="350" spans="1:4" x14ac:dyDescent="0.35">
      <c r="A350" s="95">
        <v>44545</v>
      </c>
      <c r="B350" s="26">
        <v>67</v>
      </c>
      <c r="C350" s="19">
        <v>0</v>
      </c>
      <c r="D350" s="26">
        <f t="shared" si="5"/>
        <v>-2105</v>
      </c>
    </row>
    <row r="351" spans="1:4" x14ac:dyDescent="0.35">
      <c r="A351" s="95">
        <v>44546</v>
      </c>
      <c r="B351" s="26">
        <v>67</v>
      </c>
      <c r="C351" s="19">
        <v>0</v>
      </c>
      <c r="D351" s="26">
        <f t="shared" si="5"/>
        <v>-2172</v>
      </c>
    </row>
    <row r="352" spans="1:4" x14ac:dyDescent="0.35">
      <c r="A352" s="95">
        <v>44547</v>
      </c>
      <c r="B352" s="26">
        <v>68</v>
      </c>
      <c r="C352" s="19">
        <v>0</v>
      </c>
      <c r="D352" s="26">
        <f t="shared" si="5"/>
        <v>-2240</v>
      </c>
    </row>
    <row r="353" spans="1:4" x14ac:dyDescent="0.35">
      <c r="A353" s="95">
        <v>44548</v>
      </c>
      <c r="B353" s="26">
        <v>69</v>
      </c>
      <c r="C353" s="19">
        <v>0</v>
      </c>
      <c r="D353" s="26">
        <f t="shared" si="5"/>
        <v>-2309</v>
      </c>
    </row>
    <row r="354" spans="1:4" x14ac:dyDescent="0.35">
      <c r="A354" s="95">
        <v>44549</v>
      </c>
      <c r="B354" s="26">
        <v>70</v>
      </c>
      <c r="C354" s="19">
        <v>0</v>
      </c>
      <c r="D354" s="26">
        <f t="shared" si="5"/>
        <v>-2379</v>
      </c>
    </row>
    <row r="355" spans="1:4" x14ac:dyDescent="0.35">
      <c r="A355" s="95">
        <v>44550</v>
      </c>
      <c r="B355" s="26">
        <v>71</v>
      </c>
      <c r="C355" s="19">
        <v>0</v>
      </c>
      <c r="D355" s="26">
        <f t="shared" si="5"/>
        <v>-2450</v>
      </c>
    </row>
    <row r="356" spans="1:4" x14ac:dyDescent="0.35">
      <c r="A356" s="95">
        <v>44551</v>
      </c>
      <c r="B356" s="26">
        <v>71</v>
      </c>
      <c r="C356" s="19">
        <v>0</v>
      </c>
      <c r="D356" s="26">
        <f t="shared" si="5"/>
        <v>-2521</v>
      </c>
    </row>
    <row r="357" spans="1:4" x14ac:dyDescent="0.35">
      <c r="A357" s="95">
        <v>44552</v>
      </c>
      <c r="B357" s="26">
        <v>72</v>
      </c>
      <c r="C357" s="19">
        <v>0</v>
      </c>
      <c r="D357" s="26">
        <f t="shared" si="5"/>
        <v>-2593</v>
      </c>
    </row>
    <row r="358" spans="1:4" x14ac:dyDescent="0.35">
      <c r="A358" s="95">
        <v>44553</v>
      </c>
      <c r="B358" s="26">
        <v>72</v>
      </c>
      <c r="C358" s="19">
        <v>0</v>
      </c>
      <c r="D358" s="26">
        <f t="shared" si="5"/>
        <v>-2665</v>
      </c>
    </row>
    <row r="359" spans="1:4" x14ac:dyDescent="0.35">
      <c r="A359" s="95">
        <v>44554</v>
      </c>
      <c r="B359" s="26">
        <v>73</v>
      </c>
      <c r="C359" s="19">
        <v>0</v>
      </c>
      <c r="D359" s="26">
        <f t="shared" si="5"/>
        <v>-2738</v>
      </c>
    </row>
    <row r="360" spans="1:4" x14ac:dyDescent="0.35">
      <c r="A360" s="95">
        <v>44555</v>
      </c>
      <c r="B360" s="26">
        <v>74</v>
      </c>
      <c r="C360" s="19">
        <v>0</v>
      </c>
      <c r="D360" s="26">
        <f t="shared" si="5"/>
        <v>-2812</v>
      </c>
    </row>
    <row r="361" spans="1:4" x14ac:dyDescent="0.35">
      <c r="A361" s="95">
        <v>44556</v>
      </c>
      <c r="B361" s="26">
        <v>75</v>
      </c>
      <c r="C361" s="19">
        <v>0</v>
      </c>
      <c r="D361" s="26">
        <f t="shared" si="5"/>
        <v>-2887</v>
      </c>
    </row>
    <row r="362" spans="1:4" x14ac:dyDescent="0.35">
      <c r="A362" s="95">
        <v>44557</v>
      </c>
      <c r="B362" s="26">
        <v>75</v>
      </c>
      <c r="C362" s="19">
        <v>0</v>
      </c>
      <c r="D362" s="26">
        <f t="shared" si="5"/>
        <v>-2962</v>
      </c>
    </row>
    <row r="363" spans="1:4" x14ac:dyDescent="0.35">
      <c r="A363" s="95">
        <v>44558</v>
      </c>
      <c r="B363" s="26">
        <v>75</v>
      </c>
      <c r="C363" s="19">
        <v>0</v>
      </c>
      <c r="D363" s="26">
        <f t="shared" si="5"/>
        <v>-3037</v>
      </c>
    </row>
    <row r="364" spans="1:4" x14ac:dyDescent="0.35">
      <c r="A364" s="95">
        <v>44559</v>
      </c>
      <c r="B364" s="26">
        <v>76</v>
      </c>
      <c r="C364" s="19">
        <v>0</v>
      </c>
      <c r="D364" s="26">
        <f t="shared" si="5"/>
        <v>-3113</v>
      </c>
    </row>
    <row r="365" spans="1:4" x14ac:dyDescent="0.35">
      <c r="A365" s="95">
        <v>44560</v>
      </c>
      <c r="B365" s="26">
        <v>77</v>
      </c>
      <c r="C365" s="19">
        <v>0</v>
      </c>
      <c r="D365" s="26">
        <f t="shared" si="5"/>
        <v>-3190</v>
      </c>
    </row>
    <row r="366" spans="1:4" x14ac:dyDescent="0.35">
      <c r="A366" s="95">
        <v>44561</v>
      </c>
      <c r="B366" s="26">
        <v>77</v>
      </c>
      <c r="C366" s="19">
        <v>0</v>
      </c>
      <c r="D366" s="26">
        <f t="shared" si="5"/>
        <v>-3267</v>
      </c>
    </row>
    <row r="367" spans="1:4" x14ac:dyDescent="0.35">
      <c r="A367" s="95">
        <v>44562</v>
      </c>
      <c r="B367" s="26">
        <v>77</v>
      </c>
      <c r="C367" s="19">
        <v>0</v>
      </c>
      <c r="D367" s="26">
        <f t="shared" si="5"/>
        <v>-3344</v>
      </c>
    </row>
    <row r="368" spans="1:4" x14ac:dyDescent="0.35">
      <c r="A368" s="95">
        <v>44563</v>
      </c>
      <c r="B368" s="26">
        <v>61</v>
      </c>
      <c r="C368" s="19">
        <v>0</v>
      </c>
      <c r="D368" s="26">
        <f t="shared" si="5"/>
        <v>-3405</v>
      </c>
    </row>
    <row r="369" spans="1:4" x14ac:dyDescent="0.35">
      <c r="A369" s="95">
        <v>44564</v>
      </c>
      <c r="B369" s="26">
        <v>45</v>
      </c>
      <c r="C369" s="19">
        <v>0</v>
      </c>
      <c r="D369" s="26">
        <f t="shared" si="5"/>
        <v>-3450</v>
      </c>
    </row>
    <row r="370" spans="1:4" x14ac:dyDescent="0.35">
      <c r="A370" s="95">
        <v>44565</v>
      </c>
      <c r="B370" s="26">
        <v>29</v>
      </c>
      <c r="C370" s="19">
        <v>0</v>
      </c>
      <c r="D370" s="26">
        <f t="shared" si="5"/>
        <v>-3479</v>
      </c>
    </row>
    <row r="371" spans="1:4" x14ac:dyDescent="0.35">
      <c r="A371" s="95">
        <v>44566</v>
      </c>
      <c r="B371" s="26">
        <v>29</v>
      </c>
      <c r="C371" s="19">
        <v>0</v>
      </c>
      <c r="D371" s="26">
        <f t="shared" si="5"/>
        <v>-3508</v>
      </c>
    </row>
    <row r="372" spans="1:4" x14ac:dyDescent="0.35">
      <c r="A372" s="95">
        <v>44567</v>
      </c>
      <c r="B372" s="26">
        <v>29</v>
      </c>
      <c r="C372" s="19">
        <v>0</v>
      </c>
      <c r="D372" s="26">
        <f t="shared" si="5"/>
        <v>-3537</v>
      </c>
    </row>
    <row r="373" spans="1:4" x14ac:dyDescent="0.35">
      <c r="A373" s="95">
        <v>44568</v>
      </c>
      <c r="B373" s="26">
        <v>27</v>
      </c>
      <c r="C373" s="19">
        <v>0</v>
      </c>
      <c r="D373" s="26">
        <f t="shared" si="5"/>
        <v>-3564</v>
      </c>
    </row>
    <row r="374" spans="1:4" x14ac:dyDescent="0.35">
      <c r="A374" s="95">
        <v>44569</v>
      </c>
      <c r="B374" s="26">
        <v>28</v>
      </c>
      <c r="C374" s="19">
        <v>0</v>
      </c>
      <c r="D374" s="26">
        <f t="shared" si="5"/>
        <v>-3592</v>
      </c>
    </row>
    <row r="375" spans="1:4" x14ac:dyDescent="0.35">
      <c r="A375" s="95">
        <v>44570</v>
      </c>
      <c r="B375" s="26">
        <v>28</v>
      </c>
      <c r="C375" s="19">
        <v>0</v>
      </c>
      <c r="D375" s="26">
        <f t="shared" si="5"/>
        <v>-3620</v>
      </c>
    </row>
    <row r="376" spans="1:4" x14ac:dyDescent="0.35">
      <c r="A376" s="95">
        <v>44571</v>
      </c>
      <c r="B376" s="26">
        <v>30</v>
      </c>
      <c r="C376" s="19">
        <v>0</v>
      </c>
      <c r="D376" s="26">
        <f t="shared" si="5"/>
        <v>-3650</v>
      </c>
    </row>
    <row r="377" spans="1:4" x14ac:dyDescent="0.35">
      <c r="A377" s="95">
        <v>44572</v>
      </c>
      <c r="B377" s="26">
        <v>30</v>
      </c>
      <c r="C377" s="19">
        <v>0</v>
      </c>
      <c r="D377" s="26">
        <f t="shared" si="5"/>
        <v>-3680</v>
      </c>
    </row>
    <row r="378" spans="1:4" x14ac:dyDescent="0.35">
      <c r="A378" s="95">
        <v>44573</v>
      </c>
      <c r="B378" s="26">
        <v>29</v>
      </c>
      <c r="C378" s="19">
        <v>0</v>
      </c>
      <c r="D378" s="26">
        <f t="shared" si="5"/>
        <v>-3709</v>
      </c>
    </row>
    <row r="379" spans="1:4" x14ac:dyDescent="0.35">
      <c r="A379" s="95">
        <v>44574</v>
      </c>
      <c r="B379" s="26">
        <v>28</v>
      </c>
      <c r="C379" s="19">
        <v>0</v>
      </c>
      <c r="D379" s="26">
        <f t="shared" si="5"/>
        <v>-3737</v>
      </c>
    </row>
    <row r="380" spans="1:4" x14ac:dyDescent="0.35">
      <c r="A380" s="95">
        <v>44575</v>
      </c>
      <c r="B380" s="26">
        <v>27</v>
      </c>
      <c r="C380" s="19">
        <f>IF(AND(C327=0,C328=0,C329=0,C330=0,C331=0,C332=0,C333=0,C334=0,C335=0,C336=0,C337=0,C338=0,C339=0,C340=0,C341=0,C342=0,C343=0,C344=0,C345=0,C346=0,C347=0,C348=0,C349=0,C350=0,C351=0,C352=0,C353=0,C354=0,C355=0,C356=0,C357=0,C358=0,C359=0,C360=0,C361=0,C362=0,C363=0,C364=0,C365=0,C366=0,C367=0,C368=0,C369=0,C370=0,C371=0,C372=0,C373=0,C374=0,C375=0,C376=0,C377=0,C378=0,C379=0),$G$10,0)</f>
        <v>2081</v>
      </c>
      <c r="D380" s="26">
        <f t="shared" si="5"/>
        <v>-1683</v>
      </c>
    </row>
    <row r="381" spans="1:4" x14ac:dyDescent="0.35">
      <c r="A381" s="95">
        <v>44576</v>
      </c>
      <c r="B381" s="26">
        <v>28</v>
      </c>
      <c r="C381" s="19">
        <v>0</v>
      </c>
      <c r="D381" s="26">
        <f t="shared" si="5"/>
        <v>-1711</v>
      </c>
    </row>
    <row r="382" spans="1:4" x14ac:dyDescent="0.35">
      <c r="A382" s="95">
        <v>44577</v>
      </c>
      <c r="B382" s="26">
        <v>29</v>
      </c>
      <c r="C382" s="19">
        <v>0</v>
      </c>
      <c r="D382" s="26">
        <f t="shared" si="5"/>
        <v>-1740</v>
      </c>
    </row>
    <row r="383" spans="1:4" x14ac:dyDescent="0.35">
      <c r="A383" s="95">
        <v>44578</v>
      </c>
      <c r="B383" s="26">
        <v>30</v>
      </c>
      <c r="C383" s="19">
        <v>0</v>
      </c>
      <c r="D383" s="26">
        <f t="shared" si="5"/>
        <v>-1770</v>
      </c>
    </row>
    <row r="384" spans="1:4" x14ac:dyDescent="0.35">
      <c r="A384" s="95">
        <v>44579</v>
      </c>
      <c r="B384" s="26">
        <v>29</v>
      </c>
      <c r="C384" s="19">
        <v>0</v>
      </c>
      <c r="D384" s="26">
        <f t="shared" si="5"/>
        <v>-1799</v>
      </c>
    </row>
    <row r="385" spans="1:4" x14ac:dyDescent="0.35">
      <c r="A385" s="95">
        <v>44580</v>
      </c>
      <c r="B385" s="26">
        <v>28</v>
      </c>
      <c r="C385" s="19">
        <v>0</v>
      </c>
      <c r="D385" s="26">
        <f t="shared" si="5"/>
        <v>-1827</v>
      </c>
    </row>
    <row r="386" spans="1:4" x14ac:dyDescent="0.35">
      <c r="A386" s="95">
        <v>44581</v>
      </c>
      <c r="B386" s="26">
        <v>29</v>
      </c>
      <c r="C386" s="19">
        <v>0</v>
      </c>
      <c r="D386" s="26">
        <f t="shared" si="5"/>
        <v>-1856</v>
      </c>
    </row>
    <row r="387" spans="1:4" x14ac:dyDescent="0.35">
      <c r="A387" s="95">
        <v>44582</v>
      </c>
      <c r="B387" s="26">
        <v>28</v>
      </c>
      <c r="C387" s="19">
        <v>0</v>
      </c>
      <c r="D387" s="26">
        <f t="shared" si="5"/>
        <v>-1884</v>
      </c>
    </row>
    <row r="388" spans="1:4" x14ac:dyDescent="0.35">
      <c r="A388" s="95">
        <v>44583</v>
      </c>
      <c r="B388" s="26">
        <v>27</v>
      </c>
      <c r="C388" s="19">
        <v>0</v>
      </c>
      <c r="D388" s="26">
        <f t="shared" ref="D388:D451" si="6">D387+C388-B388</f>
        <v>-1911</v>
      </c>
    </row>
    <row r="389" spans="1:4" x14ac:dyDescent="0.35">
      <c r="A389" s="95">
        <v>44584</v>
      </c>
      <c r="B389" s="26">
        <v>27</v>
      </c>
      <c r="C389" s="19">
        <v>0</v>
      </c>
      <c r="D389" s="26">
        <f t="shared" si="6"/>
        <v>-1938</v>
      </c>
    </row>
    <row r="390" spans="1:4" x14ac:dyDescent="0.35">
      <c r="A390" s="95">
        <v>44585</v>
      </c>
      <c r="B390" s="26">
        <v>29</v>
      </c>
      <c r="C390" s="19">
        <v>0</v>
      </c>
      <c r="D390" s="26">
        <f t="shared" si="6"/>
        <v>-1967</v>
      </c>
    </row>
    <row r="391" spans="1:4" x14ac:dyDescent="0.35">
      <c r="A391" s="95">
        <v>44586</v>
      </c>
      <c r="B391" s="26">
        <v>30</v>
      </c>
      <c r="C391" s="19">
        <v>0</v>
      </c>
      <c r="D391" s="26">
        <f t="shared" si="6"/>
        <v>-1997</v>
      </c>
    </row>
    <row r="392" spans="1:4" x14ac:dyDescent="0.35">
      <c r="A392" s="95">
        <v>44587</v>
      </c>
      <c r="B392" s="26">
        <v>30</v>
      </c>
      <c r="C392" s="19">
        <v>0</v>
      </c>
      <c r="D392" s="26">
        <f t="shared" si="6"/>
        <v>-2027</v>
      </c>
    </row>
    <row r="393" spans="1:4" x14ac:dyDescent="0.35">
      <c r="A393" s="95">
        <v>44588</v>
      </c>
      <c r="B393" s="26">
        <v>29</v>
      </c>
      <c r="C393" s="19">
        <v>0</v>
      </c>
      <c r="D393" s="26">
        <f t="shared" si="6"/>
        <v>-2056</v>
      </c>
    </row>
    <row r="394" spans="1:4" x14ac:dyDescent="0.35">
      <c r="A394" s="95">
        <v>44589</v>
      </c>
      <c r="B394" s="26">
        <v>28</v>
      </c>
      <c r="C394" s="19">
        <v>0</v>
      </c>
      <c r="D394" s="26">
        <f t="shared" si="6"/>
        <v>-2084</v>
      </c>
    </row>
    <row r="395" spans="1:4" x14ac:dyDescent="0.35">
      <c r="A395" s="95">
        <v>44590</v>
      </c>
      <c r="B395" s="26">
        <v>28</v>
      </c>
      <c r="C395" s="19">
        <v>0</v>
      </c>
      <c r="D395" s="26">
        <f t="shared" si="6"/>
        <v>-2112</v>
      </c>
    </row>
    <row r="396" spans="1:4" x14ac:dyDescent="0.35">
      <c r="A396" s="95">
        <v>44591</v>
      </c>
      <c r="B396" s="26">
        <v>27</v>
      </c>
      <c r="C396" s="19">
        <v>0</v>
      </c>
      <c r="D396" s="26">
        <f t="shared" si="6"/>
        <v>-2139</v>
      </c>
    </row>
    <row r="397" spans="1:4" x14ac:dyDescent="0.35">
      <c r="A397" s="95">
        <v>44592</v>
      </c>
      <c r="B397" s="26">
        <v>27</v>
      </c>
      <c r="C397" s="19">
        <v>0</v>
      </c>
      <c r="D397" s="26">
        <f t="shared" si="6"/>
        <v>-2166</v>
      </c>
    </row>
    <row r="398" spans="1:4" x14ac:dyDescent="0.35">
      <c r="A398" s="95">
        <v>44593</v>
      </c>
      <c r="B398" s="26">
        <v>26</v>
      </c>
      <c r="C398" s="19">
        <v>0</v>
      </c>
      <c r="D398" s="26">
        <f t="shared" si="6"/>
        <v>-2192</v>
      </c>
    </row>
    <row r="399" spans="1:4" x14ac:dyDescent="0.35">
      <c r="A399" s="95">
        <v>44594</v>
      </c>
      <c r="B399" s="26">
        <v>28</v>
      </c>
      <c r="C399" s="19">
        <v>0</v>
      </c>
      <c r="D399" s="26">
        <f t="shared" si="6"/>
        <v>-2220</v>
      </c>
    </row>
    <row r="400" spans="1:4" x14ac:dyDescent="0.35">
      <c r="A400" s="95">
        <v>44595</v>
      </c>
      <c r="B400" s="26">
        <v>30</v>
      </c>
      <c r="C400" s="19">
        <v>0</v>
      </c>
      <c r="D400" s="26">
        <f t="shared" si="6"/>
        <v>-2250</v>
      </c>
    </row>
    <row r="401" spans="1:4" x14ac:dyDescent="0.35">
      <c r="A401" s="95">
        <v>44596</v>
      </c>
      <c r="B401" s="26">
        <v>30</v>
      </c>
      <c r="C401" s="19">
        <v>0</v>
      </c>
      <c r="D401" s="26">
        <f t="shared" si="6"/>
        <v>-2280</v>
      </c>
    </row>
    <row r="402" spans="1:4" x14ac:dyDescent="0.35">
      <c r="A402" s="95">
        <v>44597</v>
      </c>
      <c r="B402" s="26">
        <v>28</v>
      </c>
      <c r="C402" s="19">
        <v>0</v>
      </c>
      <c r="D402" s="26">
        <f t="shared" si="6"/>
        <v>-2308</v>
      </c>
    </row>
    <row r="403" spans="1:4" x14ac:dyDescent="0.35">
      <c r="A403" s="95">
        <v>44598</v>
      </c>
      <c r="B403" s="26">
        <v>27</v>
      </c>
      <c r="C403" s="19">
        <v>0</v>
      </c>
      <c r="D403" s="26">
        <f t="shared" si="6"/>
        <v>-2335</v>
      </c>
    </row>
    <row r="404" spans="1:4" x14ac:dyDescent="0.35">
      <c r="A404" s="95">
        <v>44599</v>
      </c>
      <c r="B404" s="26">
        <v>27</v>
      </c>
      <c r="C404" s="19">
        <v>0</v>
      </c>
      <c r="D404" s="26">
        <f t="shared" si="6"/>
        <v>-2362</v>
      </c>
    </row>
    <row r="405" spans="1:4" x14ac:dyDescent="0.35">
      <c r="A405" s="95">
        <v>44600</v>
      </c>
      <c r="B405" s="26">
        <v>28</v>
      </c>
      <c r="C405" s="19">
        <v>0</v>
      </c>
      <c r="D405" s="26">
        <f t="shared" si="6"/>
        <v>-2390</v>
      </c>
    </row>
    <row r="406" spans="1:4" x14ac:dyDescent="0.35">
      <c r="A406" s="95">
        <v>44601</v>
      </c>
      <c r="B406" s="26">
        <v>29</v>
      </c>
      <c r="C406" s="19">
        <v>0</v>
      </c>
      <c r="D406" s="26">
        <f t="shared" si="6"/>
        <v>-2419</v>
      </c>
    </row>
    <row r="407" spans="1:4" x14ac:dyDescent="0.35">
      <c r="A407" s="95">
        <v>44602</v>
      </c>
      <c r="B407" s="26">
        <v>28</v>
      </c>
      <c r="C407" s="19">
        <v>0</v>
      </c>
      <c r="D407" s="26">
        <f t="shared" si="6"/>
        <v>-2447</v>
      </c>
    </row>
    <row r="408" spans="1:4" x14ac:dyDescent="0.35">
      <c r="A408" s="95">
        <v>44603</v>
      </c>
      <c r="B408" s="26">
        <v>28</v>
      </c>
      <c r="C408" s="19">
        <v>0</v>
      </c>
      <c r="D408" s="26">
        <f t="shared" si="6"/>
        <v>-2475</v>
      </c>
    </row>
    <row r="409" spans="1:4" x14ac:dyDescent="0.35">
      <c r="A409" s="95">
        <v>44604</v>
      </c>
      <c r="B409" s="26">
        <v>25</v>
      </c>
      <c r="C409" s="19">
        <v>0</v>
      </c>
      <c r="D409" s="26">
        <f t="shared" si="6"/>
        <v>-2500</v>
      </c>
    </row>
    <row r="410" spans="1:4" x14ac:dyDescent="0.35">
      <c r="A410" s="95">
        <v>44605</v>
      </c>
      <c r="B410" s="26">
        <v>25</v>
      </c>
      <c r="C410" s="19">
        <v>0</v>
      </c>
      <c r="D410" s="26">
        <f t="shared" si="6"/>
        <v>-2525</v>
      </c>
    </row>
    <row r="411" spans="1:4" x14ac:dyDescent="0.35">
      <c r="A411" s="95">
        <v>44606</v>
      </c>
      <c r="B411" s="26">
        <v>27</v>
      </c>
      <c r="C411" s="19">
        <v>0</v>
      </c>
      <c r="D411" s="26">
        <f t="shared" si="6"/>
        <v>-2552</v>
      </c>
    </row>
    <row r="412" spans="1:4" x14ac:dyDescent="0.35">
      <c r="A412" s="95">
        <v>44607</v>
      </c>
      <c r="B412" s="26">
        <v>29</v>
      </c>
      <c r="C412" s="19">
        <v>0</v>
      </c>
      <c r="D412" s="26">
        <f t="shared" si="6"/>
        <v>-2581</v>
      </c>
    </row>
    <row r="413" spans="1:4" x14ac:dyDescent="0.35">
      <c r="A413" s="95">
        <v>44608</v>
      </c>
      <c r="B413" s="26">
        <v>29</v>
      </c>
      <c r="C413" s="19">
        <v>0</v>
      </c>
      <c r="D413" s="26">
        <f t="shared" si="6"/>
        <v>-2610</v>
      </c>
    </row>
    <row r="414" spans="1:4" x14ac:dyDescent="0.35">
      <c r="A414" s="95">
        <v>44609</v>
      </c>
      <c r="B414" s="26">
        <v>28</v>
      </c>
      <c r="C414" s="19">
        <v>0</v>
      </c>
      <c r="D414" s="26">
        <f t="shared" si="6"/>
        <v>-2638</v>
      </c>
    </row>
    <row r="415" spans="1:4" x14ac:dyDescent="0.35">
      <c r="A415" s="95">
        <v>44610</v>
      </c>
      <c r="B415" s="26">
        <v>26</v>
      </c>
      <c r="C415" s="19">
        <v>0</v>
      </c>
      <c r="D415" s="26">
        <f t="shared" si="6"/>
        <v>-2664</v>
      </c>
    </row>
    <row r="416" spans="1:4" x14ac:dyDescent="0.35">
      <c r="A416" s="95">
        <v>44611</v>
      </c>
      <c r="B416" s="26">
        <v>26</v>
      </c>
      <c r="C416" s="19">
        <v>0</v>
      </c>
      <c r="D416" s="26">
        <f t="shared" si="6"/>
        <v>-2690</v>
      </c>
    </row>
    <row r="417" spans="1:4" x14ac:dyDescent="0.35">
      <c r="A417" s="95">
        <v>44612</v>
      </c>
      <c r="B417" s="26">
        <v>26</v>
      </c>
      <c r="C417" s="19">
        <v>0</v>
      </c>
      <c r="D417" s="26">
        <f t="shared" si="6"/>
        <v>-2716</v>
      </c>
    </row>
    <row r="418" spans="1:4" x14ac:dyDescent="0.35">
      <c r="A418" s="95">
        <v>44613</v>
      </c>
      <c r="B418" s="26">
        <v>25</v>
      </c>
      <c r="C418" s="19">
        <v>0</v>
      </c>
      <c r="D418" s="26">
        <f t="shared" si="6"/>
        <v>-2741</v>
      </c>
    </row>
    <row r="419" spans="1:4" x14ac:dyDescent="0.35">
      <c r="A419" s="95">
        <v>44614</v>
      </c>
      <c r="B419" s="26">
        <v>27</v>
      </c>
      <c r="C419" s="19">
        <v>0</v>
      </c>
      <c r="D419" s="26">
        <f t="shared" si="6"/>
        <v>-2768</v>
      </c>
    </row>
    <row r="420" spans="1:4" x14ac:dyDescent="0.35">
      <c r="A420" s="95">
        <v>44615</v>
      </c>
      <c r="B420" s="26">
        <v>28</v>
      </c>
      <c r="C420" s="19">
        <v>0</v>
      </c>
      <c r="D420" s="26">
        <f t="shared" si="6"/>
        <v>-2796</v>
      </c>
    </row>
    <row r="421" spans="1:4" x14ac:dyDescent="0.35">
      <c r="A421" s="95">
        <v>44616</v>
      </c>
      <c r="B421" s="26">
        <v>28</v>
      </c>
      <c r="C421" s="19">
        <v>0</v>
      </c>
      <c r="D421" s="26">
        <f t="shared" si="6"/>
        <v>-2824</v>
      </c>
    </row>
    <row r="422" spans="1:4" x14ac:dyDescent="0.35">
      <c r="A422" s="95">
        <v>44617</v>
      </c>
      <c r="B422" s="26">
        <v>29</v>
      </c>
      <c r="C422" s="19">
        <v>0</v>
      </c>
      <c r="D422" s="26">
        <f t="shared" si="6"/>
        <v>-2853</v>
      </c>
    </row>
    <row r="423" spans="1:4" x14ac:dyDescent="0.35">
      <c r="A423" s="95">
        <v>44618</v>
      </c>
      <c r="B423" s="26">
        <v>28</v>
      </c>
      <c r="C423" s="19">
        <v>0</v>
      </c>
      <c r="D423" s="26">
        <f t="shared" si="6"/>
        <v>-2881</v>
      </c>
    </row>
    <row r="424" spans="1:4" x14ac:dyDescent="0.35">
      <c r="A424" s="95">
        <v>44619</v>
      </c>
      <c r="B424" s="26">
        <v>29</v>
      </c>
      <c r="C424" s="19">
        <v>0</v>
      </c>
      <c r="D424" s="26">
        <f t="shared" si="6"/>
        <v>-2910</v>
      </c>
    </row>
    <row r="425" spans="1:4" x14ac:dyDescent="0.35">
      <c r="A425" s="95">
        <v>44620</v>
      </c>
      <c r="B425" s="26">
        <v>28</v>
      </c>
      <c r="C425" s="19">
        <v>0</v>
      </c>
      <c r="D425" s="26">
        <f t="shared" si="6"/>
        <v>-2938</v>
      </c>
    </row>
    <row r="426" spans="1:4" x14ac:dyDescent="0.35">
      <c r="A426" s="95">
        <v>44621</v>
      </c>
      <c r="B426" s="26">
        <v>28</v>
      </c>
      <c r="C426" s="19">
        <v>0</v>
      </c>
      <c r="D426" s="26">
        <f t="shared" si="6"/>
        <v>-2966</v>
      </c>
    </row>
    <row r="427" spans="1:4" x14ac:dyDescent="0.35">
      <c r="A427" s="95">
        <v>44622</v>
      </c>
      <c r="B427" s="26">
        <v>29</v>
      </c>
      <c r="C427" s="19">
        <v>0</v>
      </c>
      <c r="D427" s="26">
        <f t="shared" si="6"/>
        <v>-2995</v>
      </c>
    </row>
    <row r="428" spans="1:4" x14ac:dyDescent="0.35">
      <c r="A428" s="95">
        <v>44623</v>
      </c>
      <c r="B428" s="26">
        <v>29</v>
      </c>
      <c r="C428" s="19">
        <v>0</v>
      </c>
      <c r="D428" s="26">
        <f t="shared" si="6"/>
        <v>-3024</v>
      </c>
    </row>
    <row r="429" spans="1:4" x14ac:dyDescent="0.35">
      <c r="A429" s="95">
        <v>44624</v>
      </c>
      <c r="B429" s="26">
        <v>29</v>
      </c>
      <c r="C429" s="19">
        <v>0</v>
      </c>
      <c r="D429" s="26">
        <f t="shared" si="6"/>
        <v>-3053</v>
      </c>
    </row>
    <row r="430" spans="1:4" x14ac:dyDescent="0.35">
      <c r="A430" s="95">
        <v>44625</v>
      </c>
      <c r="B430" s="26">
        <v>28</v>
      </c>
      <c r="C430" s="19">
        <v>0</v>
      </c>
      <c r="D430" s="26">
        <f t="shared" si="6"/>
        <v>-3081</v>
      </c>
    </row>
    <row r="431" spans="1:4" x14ac:dyDescent="0.35">
      <c r="A431" s="95">
        <v>44626</v>
      </c>
      <c r="B431" s="26">
        <v>29</v>
      </c>
      <c r="C431" s="19">
        <v>0</v>
      </c>
      <c r="D431" s="26">
        <f t="shared" si="6"/>
        <v>-3110</v>
      </c>
    </row>
    <row r="432" spans="1:4" x14ac:dyDescent="0.35">
      <c r="A432" s="95">
        <v>44627</v>
      </c>
      <c r="B432" s="26">
        <v>27</v>
      </c>
      <c r="C432" s="19">
        <v>0</v>
      </c>
      <c r="D432" s="26">
        <f t="shared" si="6"/>
        <v>-3137</v>
      </c>
    </row>
    <row r="433" spans="1:4" x14ac:dyDescent="0.35">
      <c r="A433" s="95">
        <v>44628</v>
      </c>
      <c r="B433" s="26">
        <v>27</v>
      </c>
      <c r="C433" s="19">
        <v>0</v>
      </c>
      <c r="D433" s="26">
        <f t="shared" si="6"/>
        <v>-3164</v>
      </c>
    </row>
    <row r="434" spans="1:4" x14ac:dyDescent="0.35">
      <c r="A434" s="95">
        <v>44629</v>
      </c>
      <c r="B434" s="26">
        <v>28</v>
      </c>
      <c r="C434" s="19">
        <f>IF(AND(C381=0,C382=0,C383=0,C384=0,C385=0,C386=0,C387=0,C388=0,C389=0,C390=0,C391=0,C392=0,C393=0,C394=0,C395=0,C396=0,C397=0,C398=0,C399=0,C400=0,C401=0,C402=0,C403=0,C404=0,C405=0,C406=0,C407=0,C408=0,C409=0,C410=0,C411=0,C412=0,C413=0,C414=0,C415=0,C416=0,C417=0,C418=0,C419=0,C420=0,C421=0,C422=0,C423=0,C424=0,C425=0,C426=0,C427=0,C428=0,C429=0,C430=0,C431=0,C432=0,C433=0),$G$10,0)</f>
        <v>2081</v>
      </c>
      <c r="D434" s="26">
        <f t="shared" si="6"/>
        <v>-1111</v>
      </c>
    </row>
    <row r="435" spans="1:4" x14ac:dyDescent="0.35">
      <c r="A435" s="95">
        <v>44630</v>
      </c>
      <c r="B435" s="26">
        <v>29</v>
      </c>
      <c r="C435" s="19">
        <v>0</v>
      </c>
      <c r="D435" s="26">
        <f t="shared" si="6"/>
        <v>-1140</v>
      </c>
    </row>
    <row r="436" spans="1:4" x14ac:dyDescent="0.35">
      <c r="A436" s="95">
        <v>44631</v>
      </c>
      <c r="B436" s="26">
        <v>30</v>
      </c>
      <c r="C436" s="19">
        <v>0</v>
      </c>
      <c r="D436" s="26">
        <f t="shared" si="6"/>
        <v>-1170</v>
      </c>
    </row>
    <row r="437" spans="1:4" x14ac:dyDescent="0.35">
      <c r="A437" s="95">
        <v>44632</v>
      </c>
      <c r="B437" s="26">
        <v>29</v>
      </c>
      <c r="C437" s="19">
        <v>0</v>
      </c>
      <c r="D437" s="26">
        <f t="shared" si="6"/>
        <v>-1199</v>
      </c>
    </row>
    <row r="438" spans="1:4" x14ac:dyDescent="0.35">
      <c r="A438" s="95">
        <v>44633</v>
      </c>
      <c r="B438" s="26">
        <v>29</v>
      </c>
      <c r="C438" s="19">
        <v>0</v>
      </c>
      <c r="D438" s="26">
        <f t="shared" si="6"/>
        <v>-1228</v>
      </c>
    </row>
    <row r="439" spans="1:4" x14ac:dyDescent="0.35">
      <c r="A439" s="95">
        <v>44634</v>
      </c>
      <c r="B439" s="26">
        <v>28</v>
      </c>
      <c r="C439" s="19">
        <v>0</v>
      </c>
      <c r="D439" s="26">
        <f t="shared" si="6"/>
        <v>-1256</v>
      </c>
    </row>
    <row r="440" spans="1:4" x14ac:dyDescent="0.35">
      <c r="A440" s="95">
        <v>44635</v>
      </c>
      <c r="B440" s="26">
        <v>26</v>
      </c>
      <c r="C440" s="19">
        <v>0</v>
      </c>
      <c r="D440" s="26">
        <f t="shared" si="6"/>
        <v>-1282</v>
      </c>
    </row>
    <row r="441" spans="1:4" x14ac:dyDescent="0.35">
      <c r="A441" s="95">
        <v>44636</v>
      </c>
      <c r="B441" s="26">
        <v>25</v>
      </c>
      <c r="C441" s="19">
        <v>0</v>
      </c>
      <c r="D441" s="26">
        <f t="shared" si="6"/>
        <v>-1307</v>
      </c>
    </row>
    <row r="442" spans="1:4" x14ac:dyDescent="0.35">
      <c r="A442" s="95">
        <v>44637</v>
      </c>
      <c r="B442" s="26">
        <v>28</v>
      </c>
      <c r="C442" s="19">
        <v>0</v>
      </c>
      <c r="D442" s="26">
        <f t="shared" si="6"/>
        <v>-1335</v>
      </c>
    </row>
    <row r="443" spans="1:4" x14ac:dyDescent="0.35">
      <c r="A443" s="95">
        <v>44638</v>
      </c>
      <c r="B443" s="26">
        <v>28</v>
      </c>
      <c r="C443" s="19">
        <v>0</v>
      </c>
      <c r="D443" s="26">
        <f t="shared" si="6"/>
        <v>-1363</v>
      </c>
    </row>
    <row r="444" spans="1:4" x14ac:dyDescent="0.35">
      <c r="A444" s="95">
        <v>44639</v>
      </c>
      <c r="B444" s="26">
        <v>28</v>
      </c>
      <c r="C444" s="19">
        <v>0</v>
      </c>
      <c r="D444" s="26">
        <f t="shared" si="6"/>
        <v>-1391</v>
      </c>
    </row>
    <row r="445" spans="1:4" x14ac:dyDescent="0.35">
      <c r="A445" s="95">
        <v>44640</v>
      </c>
      <c r="B445" s="26">
        <v>26</v>
      </c>
      <c r="C445" s="19">
        <v>0</v>
      </c>
      <c r="D445" s="26">
        <f t="shared" si="6"/>
        <v>-1417</v>
      </c>
    </row>
    <row r="446" spans="1:4" x14ac:dyDescent="0.35">
      <c r="A446" s="95">
        <v>44641</v>
      </c>
      <c r="B446" s="26">
        <v>28</v>
      </c>
      <c r="C446" s="19">
        <v>0</v>
      </c>
      <c r="D446" s="26">
        <f t="shared" si="6"/>
        <v>-1445</v>
      </c>
    </row>
    <row r="447" spans="1:4" x14ac:dyDescent="0.35">
      <c r="A447" s="95">
        <v>44642</v>
      </c>
      <c r="B447" s="26">
        <v>28</v>
      </c>
      <c r="C447" s="19">
        <v>0</v>
      </c>
      <c r="D447" s="26">
        <f t="shared" si="6"/>
        <v>-1473</v>
      </c>
    </row>
    <row r="448" spans="1:4" x14ac:dyDescent="0.35">
      <c r="A448" s="95">
        <v>44643</v>
      </c>
      <c r="B448" s="26">
        <v>30</v>
      </c>
      <c r="C448" s="19">
        <v>0</v>
      </c>
      <c r="D448" s="26">
        <f t="shared" si="6"/>
        <v>-1503</v>
      </c>
    </row>
    <row r="449" spans="1:4" x14ac:dyDescent="0.35">
      <c r="A449" s="95">
        <v>44644</v>
      </c>
      <c r="B449" s="26">
        <v>29</v>
      </c>
      <c r="C449" s="19">
        <v>0</v>
      </c>
      <c r="D449" s="26">
        <f t="shared" si="6"/>
        <v>-1532</v>
      </c>
    </row>
    <row r="450" spans="1:4" x14ac:dyDescent="0.35">
      <c r="A450" s="95">
        <v>44645</v>
      </c>
      <c r="B450" s="26">
        <v>28</v>
      </c>
      <c r="C450" s="19">
        <v>0</v>
      </c>
      <c r="D450" s="26">
        <f t="shared" si="6"/>
        <v>-1560</v>
      </c>
    </row>
    <row r="451" spans="1:4" x14ac:dyDescent="0.35">
      <c r="A451" s="95">
        <v>44646</v>
      </c>
      <c r="B451" s="26">
        <v>26</v>
      </c>
      <c r="C451" s="19">
        <v>0</v>
      </c>
      <c r="D451" s="26">
        <f t="shared" si="6"/>
        <v>-1586</v>
      </c>
    </row>
    <row r="452" spans="1:4" x14ac:dyDescent="0.35">
      <c r="A452" s="95">
        <v>44647</v>
      </c>
      <c r="B452" s="26">
        <v>27</v>
      </c>
      <c r="C452" s="19">
        <v>0</v>
      </c>
      <c r="D452" s="26">
        <f t="shared" ref="D452:D515" si="7">D451+C452-B452</f>
        <v>-1613</v>
      </c>
    </row>
    <row r="453" spans="1:4" x14ac:dyDescent="0.35">
      <c r="A453" s="95">
        <v>44648</v>
      </c>
      <c r="B453" s="26">
        <v>27</v>
      </c>
      <c r="C453" s="19">
        <v>0</v>
      </c>
      <c r="D453" s="26">
        <f t="shared" si="7"/>
        <v>-1640</v>
      </c>
    </row>
    <row r="454" spans="1:4" x14ac:dyDescent="0.35">
      <c r="A454" s="95">
        <v>44649</v>
      </c>
      <c r="B454" s="26">
        <v>27</v>
      </c>
      <c r="C454" s="19">
        <v>0</v>
      </c>
      <c r="D454" s="26">
        <f t="shared" si="7"/>
        <v>-1667</v>
      </c>
    </row>
    <row r="455" spans="1:4" x14ac:dyDescent="0.35">
      <c r="A455" s="95">
        <v>44650</v>
      </c>
      <c r="B455" s="26">
        <v>27</v>
      </c>
      <c r="C455" s="19">
        <v>0</v>
      </c>
      <c r="D455" s="26">
        <f t="shared" si="7"/>
        <v>-1694</v>
      </c>
    </row>
    <row r="456" spans="1:4" x14ac:dyDescent="0.35">
      <c r="A456" s="95">
        <v>44651</v>
      </c>
      <c r="B456" s="26">
        <v>28</v>
      </c>
      <c r="C456" s="19">
        <v>0</v>
      </c>
      <c r="D456" s="26">
        <f t="shared" si="7"/>
        <v>-1722</v>
      </c>
    </row>
    <row r="457" spans="1:4" x14ac:dyDescent="0.35">
      <c r="A457" s="95">
        <v>44652</v>
      </c>
      <c r="B457" s="26">
        <v>28</v>
      </c>
      <c r="C457" s="19">
        <v>0</v>
      </c>
      <c r="D457" s="26">
        <f t="shared" si="7"/>
        <v>-1750</v>
      </c>
    </row>
    <row r="458" spans="1:4" x14ac:dyDescent="0.35">
      <c r="A458" s="95">
        <v>44653</v>
      </c>
      <c r="B458" s="26">
        <v>27</v>
      </c>
      <c r="C458" s="19">
        <v>0</v>
      </c>
      <c r="D458" s="26">
        <f t="shared" si="7"/>
        <v>-1777</v>
      </c>
    </row>
    <row r="459" spans="1:4" x14ac:dyDescent="0.35">
      <c r="A459" s="95">
        <v>44654</v>
      </c>
      <c r="B459" s="26">
        <v>26</v>
      </c>
      <c r="C459" s="19">
        <v>0</v>
      </c>
      <c r="D459" s="26">
        <f t="shared" si="7"/>
        <v>-1803</v>
      </c>
    </row>
    <row r="460" spans="1:4" x14ac:dyDescent="0.35">
      <c r="A460" s="95">
        <v>44655</v>
      </c>
      <c r="B460" s="26">
        <v>27</v>
      </c>
      <c r="C460" s="19">
        <v>0</v>
      </c>
      <c r="D460" s="26">
        <f t="shared" si="7"/>
        <v>-1830</v>
      </c>
    </row>
    <row r="461" spans="1:4" x14ac:dyDescent="0.35">
      <c r="A461" s="95">
        <v>44656</v>
      </c>
      <c r="B461" s="26">
        <v>27</v>
      </c>
      <c r="C461" s="19">
        <v>0</v>
      </c>
      <c r="D461" s="26">
        <f t="shared" si="7"/>
        <v>-1857</v>
      </c>
    </row>
    <row r="462" spans="1:4" x14ac:dyDescent="0.35">
      <c r="A462" s="95">
        <v>44657</v>
      </c>
      <c r="B462" s="26">
        <v>26</v>
      </c>
      <c r="C462" s="19">
        <v>0</v>
      </c>
      <c r="D462" s="26">
        <f t="shared" si="7"/>
        <v>-1883</v>
      </c>
    </row>
    <row r="463" spans="1:4" x14ac:dyDescent="0.35">
      <c r="A463" s="95">
        <v>44658</v>
      </c>
      <c r="B463" s="26">
        <v>26</v>
      </c>
      <c r="C463" s="19">
        <v>0</v>
      </c>
      <c r="D463" s="26">
        <f t="shared" si="7"/>
        <v>-1909</v>
      </c>
    </row>
    <row r="464" spans="1:4" x14ac:dyDescent="0.35">
      <c r="A464" s="95">
        <v>44659</v>
      </c>
      <c r="B464" s="26">
        <v>26</v>
      </c>
      <c r="C464" s="19">
        <v>0</v>
      </c>
      <c r="D464" s="26">
        <f t="shared" si="7"/>
        <v>-1935</v>
      </c>
    </row>
    <row r="465" spans="1:4" x14ac:dyDescent="0.35">
      <c r="A465" s="95">
        <v>44660</v>
      </c>
      <c r="B465" s="26">
        <v>26</v>
      </c>
      <c r="C465" s="19">
        <v>0</v>
      </c>
      <c r="D465" s="26">
        <f t="shared" si="7"/>
        <v>-1961</v>
      </c>
    </row>
    <row r="466" spans="1:4" x14ac:dyDescent="0.35">
      <c r="A466" s="95">
        <v>44661</v>
      </c>
      <c r="B466" s="26">
        <v>27</v>
      </c>
      <c r="C466" s="19">
        <v>0</v>
      </c>
      <c r="D466" s="26">
        <f t="shared" si="7"/>
        <v>-1988</v>
      </c>
    </row>
    <row r="467" spans="1:4" x14ac:dyDescent="0.35">
      <c r="A467" s="95">
        <v>44662</v>
      </c>
      <c r="B467" s="26">
        <v>28</v>
      </c>
      <c r="C467" s="19">
        <v>0</v>
      </c>
      <c r="D467" s="26">
        <f t="shared" si="7"/>
        <v>-2016</v>
      </c>
    </row>
    <row r="468" spans="1:4" x14ac:dyDescent="0.35">
      <c r="A468" s="95">
        <v>44663</v>
      </c>
      <c r="B468" s="26">
        <v>29</v>
      </c>
      <c r="C468" s="19">
        <v>0</v>
      </c>
      <c r="D468" s="26">
        <f t="shared" si="7"/>
        <v>-2045</v>
      </c>
    </row>
    <row r="469" spans="1:4" x14ac:dyDescent="0.35">
      <c r="A469" s="95">
        <v>44664</v>
      </c>
      <c r="B469" s="26">
        <v>27</v>
      </c>
      <c r="C469" s="19">
        <v>0</v>
      </c>
      <c r="D469" s="26">
        <f t="shared" si="7"/>
        <v>-2072</v>
      </c>
    </row>
    <row r="470" spans="1:4" x14ac:dyDescent="0.35">
      <c r="A470" s="95">
        <v>44665</v>
      </c>
      <c r="B470" s="26">
        <v>27</v>
      </c>
      <c r="C470" s="19">
        <v>0</v>
      </c>
      <c r="D470" s="26">
        <f t="shared" si="7"/>
        <v>-2099</v>
      </c>
    </row>
    <row r="471" spans="1:4" x14ac:dyDescent="0.35">
      <c r="A471" s="95">
        <v>44666</v>
      </c>
      <c r="B471" s="26">
        <v>27</v>
      </c>
      <c r="C471" s="19">
        <v>0</v>
      </c>
      <c r="D471" s="26">
        <f t="shared" si="7"/>
        <v>-2126</v>
      </c>
    </row>
    <row r="472" spans="1:4" x14ac:dyDescent="0.35">
      <c r="A472" s="95">
        <v>44667</v>
      </c>
      <c r="B472" s="26">
        <v>27</v>
      </c>
      <c r="C472" s="19">
        <v>0</v>
      </c>
      <c r="D472" s="26">
        <f t="shared" si="7"/>
        <v>-2153</v>
      </c>
    </row>
    <row r="473" spans="1:4" x14ac:dyDescent="0.35">
      <c r="A473" s="95">
        <v>44668</v>
      </c>
      <c r="B473" s="26">
        <v>28</v>
      </c>
      <c r="C473" s="19">
        <v>0</v>
      </c>
      <c r="D473" s="26">
        <f t="shared" si="7"/>
        <v>-2181</v>
      </c>
    </row>
    <row r="474" spans="1:4" x14ac:dyDescent="0.35">
      <c r="A474" s="95">
        <v>44669</v>
      </c>
      <c r="B474" s="26">
        <v>29</v>
      </c>
      <c r="C474" s="19">
        <v>0</v>
      </c>
      <c r="D474" s="26">
        <f t="shared" si="7"/>
        <v>-2210</v>
      </c>
    </row>
    <row r="475" spans="1:4" x14ac:dyDescent="0.35">
      <c r="A475" s="95">
        <v>44670</v>
      </c>
      <c r="B475" s="26">
        <v>28</v>
      </c>
      <c r="C475" s="19">
        <v>0</v>
      </c>
      <c r="D475" s="26">
        <f t="shared" si="7"/>
        <v>-2238</v>
      </c>
    </row>
    <row r="476" spans="1:4" x14ac:dyDescent="0.35">
      <c r="A476" s="95">
        <v>44671</v>
      </c>
      <c r="B476" s="26">
        <v>27</v>
      </c>
      <c r="C476" s="19">
        <v>0</v>
      </c>
      <c r="D476" s="26">
        <f t="shared" si="7"/>
        <v>-2265</v>
      </c>
    </row>
    <row r="477" spans="1:4" x14ac:dyDescent="0.35">
      <c r="A477" s="95">
        <v>44672</v>
      </c>
      <c r="B477" s="26">
        <v>28</v>
      </c>
      <c r="C477" s="19">
        <v>0</v>
      </c>
      <c r="D477" s="26">
        <f t="shared" si="7"/>
        <v>-2293</v>
      </c>
    </row>
    <row r="478" spans="1:4" x14ac:dyDescent="0.35">
      <c r="A478" s="95">
        <v>44673</v>
      </c>
      <c r="B478" s="26">
        <v>28</v>
      </c>
      <c r="C478" s="19">
        <v>0</v>
      </c>
      <c r="D478" s="26">
        <f t="shared" si="7"/>
        <v>-2321</v>
      </c>
    </row>
    <row r="479" spans="1:4" x14ac:dyDescent="0.35">
      <c r="A479" s="95">
        <v>44674</v>
      </c>
      <c r="B479" s="26">
        <v>28</v>
      </c>
      <c r="C479" s="19">
        <v>0</v>
      </c>
      <c r="D479" s="26">
        <f t="shared" si="7"/>
        <v>-2349</v>
      </c>
    </row>
    <row r="480" spans="1:4" x14ac:dyDescent="0.35">
      <c r="A480" s="95">
        <v>44675</v>
      </c>
      <c r="B480" s="26">
        <v>27</v>
      </c>
      <c r="C480" s="19">
        <v>0</v>
      </c>
      <c r="D480" s="26">
        <f t="shared" si="7"/>
        <v>-2376</v>
      </c>
    </row>
    <row r="481" spans="1:4" x14ac:dyDescent="0.35">
      <c r="A481" s="95">
        <v>44676</v>
      </c>
      <c r="B481" s="26">
        <v>26</v>
      </c>
      <c r="C481" s="19">
        <v>0</v>
      </c>
      <c r="D481" s="26">
        <f t="shared" si="7"/>
        <v>-2402</v>
      </c>
    </row>
    <row r="482" spans="1:4" x14ac:dyDescent="0.35">
      <c r="A482" s="95">
        <v>44677</v>
      </c>
      <c r="B482" s="26">
        <v>27</v>
      </c>
      <c r="C482" s="19">
        <v>0</v>
      </c>
      <c r="D482" s="26">
        <f t="shared" si="7"/>
        <v>-2429</v>
      </c>
    </row>
    <row r="483" spans="1:4" x14ac:dyDescent="0.35">
      <c r="A483" s="95">
        <v>44678</v>
      </c>
      <c r="B483" s="26">
        <v>29</v>
      </c>
      <c r="C483" s="19">
        <v>0</v>
      </c>
      <c r="D483" s="26">
        <f t="shared" si="7"/>
        <v>-2458</v>
      </c>
    </row>
    <row r="484" spans="1:4" x14ac:dyDescent="0.35">
      <c r="A484" s="95">
        <v>44679</v>
      </c>
      <c r="B484" s="26">
        <v>30</v>
      </c>
      <c r="C484" s="19">
        <v>0</v>
      </c>
      <c r="D484" s="26">
        <f t="shared" si="7"/>
        <v>-2488</v>
      </c>
    </row>
    <row r="485" spans="1:4" x14ac:dyDescent="0.35">
      <c r="A485" s="95">
        <v>44680</v>
      </c>
      <c r="B485" s="26">
        <v>29</v>
      </c>
      <c r="C485" s="19">
        <v>0</v>
      </c>
      <c r="D485" s="26">
        <f t="shared" si="7"/>
        <v>-2517</v>
      </c>
    </row>
    <row r="486" spans="1:4" x14ac:dyDescent="0.35">
      <c r="A486" s="95">
        <v>44681</v>
      </c>
      <c r="B486" s="26">
        <v>29</v>
      </c>
      <c r="C486" s="19">
        <v>0</v>
      </c>
      <c r="D486" s="26">
        <f t="shared" si="7"/>
        <v>-2546</v>
      </c>
    </row>
    <row r="487" spans="1:4" x14ac:dyDescent="0.35">
      <c r="A487" s="95">
        <v>44682</v>
      </c>
      <c r="B487" s="26">
        <v>28</v>
      </c>
      <c r="C487" s="19">
        <v>0</v>
      </c>
      <c r="D487" s="26">
        <f t="shared" si="7"/>
        <v>-2574</v>
      </c>
    </row>
    <row r="488" spans="1:4" x14ac:dyDescent="0.35">
      <c r="A488" s="95">
        <v>44683</v>
      </c>
      <c r="B488" s="26">
        <v>29</v>
      </c>
      <c r="C488" s="19">
        <f>IF(AND(C435=0,C436=0,C437=0,C438=0,C439=0,C440=0,C441=0,C442=0,C443=0,C444=0,C445=0,C446=0,C447=0,C448=0,C449=0,C450=0,C451=0,C452=0,C453=0,C454=0,C455=0,C456=0,C457=0,C458=0,C459=0,C460=0,C461=0,C462=0,C463=0,C464=0,C465=0,C466=0,C467=0,C468=0,C469=0,C470=0,C471=0,C472=0,C473=0,C474=0,C475=0,C476=0,C477=0,C478=0,C479=0,C480=0,C481=0,C482=0,C483=0,C484=0,C485=0,C486=0,C487=0),$G$10,0)</f>
        <v>2081</v>
      </c>
      <c r="D488" s="26">
        <f t="shared" si="7"/>
        <v>-522</v>
      </c>
    </row>
    <row r="489" spans="1:4" x14ac:dyDescent="0.35">
      <c r="A489" s="95">
        <v>44684</v>
      </c>
      <c r="B489" s="26">
        <v>28</v>
      </c>
      <c r="C489" s="19">
        <v>0</v>
      </c>
      <c r="D489" s="26">
        <f t="shared" si="7"/>
        <v>-550</v>
      </c>
    </row>
    <row r="490" spans="1:4" x14ac:dyDescent="0.35">
      <c r="A490" s="95">
        <v>44685</v>
      </c>
      <c r="B490" s="26">
        <v>29</v>
      </c>
      <c r="C490" s="19">
        <v>0</v>
      </c>
      <c r="D490" s="26">
        <f t="shared" si="7"/>
        <v>-579</v>
      </c>
    </row>
    <row r="491" spans="1:4" x14ac:dyDescent="0.35">
      <c r="A491" s="95">
        <v>44686</v>
      </c>
      <c r="B491" s="26">
        <v>29</v>
      </c>
      <c r="C491" s="19">
        <v>0</v>
      </c>
      <c r="D491" s="26">
        <f t="shared" si="7"/>
        <v>-608</v>
      </c>
    </row>
    <row r="492" spans="1:4" x14ac:dyDescent="0.35">
      <c r="A492" s="95">
        <v>44687</v>
      </c>
      <c r="B492" s="26">
        <v>29</v>
      </c>
      <c r="C492" s="19">
        <v>0</v>
      </c>
      <c r="D492" s="26">
        <f t="shared" si="7"/>
        <v>-637</v>
      </c>
    </row>
    <row r="493" spans="1:4" x14ac:dyDescent="0.35">
      <c r="A493" s="95">
        <v>44688</v>
      </c>
      <c r="B493" s="26">
        <v>31</v>
      </c>
      <c r="C493" s="19">
        <v>0</v>
      </c>
      <c r="D493" s="26">
        <f t="shared" si="7"/>
        <v>-668</v>
      </c>
    </row>
    <row r="494" spans="1:4" x14ac:dyDescent="0.35">
      <c r="A494" s="95">
        <v>44689</v>
      </c>
      <c r="B494" s="26">
        <v>32</v>
      </c>
      <c r="C494" s="19">
        <v>0</v>
      </c>
      <c r="D494" s="26">
        <f t="shared" si="7"/>
        <v>-700</v>
      </c>
    </row>
    <row r="495" spans="1:4" x14ac:dyDescent="0.35">
      <c r="A495" s="95">
        <v>44690</v>
      </c>
      <c r="B495" s="26">
        <v>33</v>
      </c>
      <c r="C495" s="19">
        <v>0</v>
      </c>
      <c r="D495" s="26">
        <f t="shared" si="7"/>
        <v>-733</v>
      </c>
    </row>
    <row r="496" spans="1:4" x14ac:dyDescent="0.35">
      <c r="A496" s="95">
        <v>44691</v>
      </c>
      <c r="B496" s="26">
        <v>32</v>
      </c>
      <c r="C496" s="19">
        <v>0</v>
      </c>
      <c r="D496" s="26">
        <f t="shared" si="7"/>
        <v>-765</v>
      </c>
    </row>
    <row r="497" spans="1:4" x14ac:dyDescent="0.35">
      <c r="A497" s="95">
        <v>44692</v>
      </c>
      <c r="B497" s="26">
        <v>31</v>
      </c>
      <c r="C497" s="19">
        <v>0</v>
      </c>
      <c r="D497" s="26">
        <f t="shared" si="7"/>
        <v>-796</v>
      </c>
    </row>
    <row r="498" spans="1:4" x14ac:dyDescent="0.35">
      <c r="A498" s="95">
        <v>44693</v>
      </c>
      <c r="B498" s="26">
        <v>32</v>
      </c>
      <c r="C498" s="19">
        <v>0</v>
      </c>
      <c r="D498" s="26">
        <f t="shared" si="7"/>
        <v>-828</v>
      </c>
    </row>
    <row r="499" spans="1:4" x14ac:dyDescent="0.35">
      <c r="A499" s="95">
        <v>44694</v>
      </c>
      <c r="B499" s="26">
        <v>34</v>
      </c>
      <c r="C499" s="19">
        <v>0</v>
      </c>
      <c r="D499" s="26">
        <f t="shared" si="7"/>
        <v>-862</v>
      </c>
    </row>
    <row r="500" spans="1:4" x14ac:dyDescent="0.35">
      <c r="A500" s="95">
        <v>44695</v>
      </c>
      <c r="B500" s="26">
        <v>35</v>
      </c>
      <c r="C500" s="19">
        <v>0</v>
      </c>
      <c r="D500" s="26">
        <f t="shared" si="7"/>
        <v>-897</v>
      </c>
    </row>
    <row r="501" spans="1:4" x14ac:dyDescent="0.35">
      <c r="A501" s="95">
        <v>44696</v>
      </c>
      <c r="B501" s="26">
        <v>35</v>
      </c>
      <c r="C501" s="19">
        <v>0</v>
      </c>
      <c r="D501" s="26">
        <f t="shared" si="7"/>
        <v>-932</v>
      </c>
    </row>
    <row r="502" spans="1:4" x14ac:dyDescent="0.35">
      <c r="A502" s="95">
        <v>44697</v>
      </c>
      <c r="B502" s="26">
        <v>35</v>
      </c>
      <c r="C502" s="19">
        <v>0</v>
      </c>
      <c r="D502" s="26">
        <f t="shared" si="7"/>
        <v>-967</v>
      </c>
    </row>
    <row r="503" spans="1:4" x14ac:dyDescent="0.35">
      <c r="A503" s="95">
        <v>44698</v>
      </c>
      <c r="B503" s="26">
        <v>37</v>
      </c>
      <c r="C503" s="19">
        <v>0</v>
      </c>
      <c r="D503" s="26">
        <f t="shared" si="7"/>
        <v>-1004</v>
      </c>
    </row>
    <row r="504" spans="1:4" x14ac:dyDescent="0.35">
      <c r="A504" s="95">
        <v>44699</v>
      </c>
      <c r="B504" s="26">
        <v>39</v>
      </c>
      <c r="C504" s="19">
        <v>0</v>
      </c>
      <c r="D504" s="26">
        <f t="shared" si="7"/>
        <v>-1043</v>
      </c>
    </row>
    <row r="505" spans="1:4" x14ac:dyDescent="0.35">
      <c r="A505" s="95">
        <v>44700</v>
      </c>
      <c r="B505" s="26">
        <v>40</v>
      </c>
      <c r="C505" s="19">
        <v>0</v>
      </c>
      <c r="D505" s="26">
        <f t="shared" si="7"/>
        <v>-1083</v>
      </c>
    </row>
    <row r="506" spans="1:4" x14ac:dyDescent="0.35">
      <c r="A506" s="95">
        <v>44701</v>
      </c>
      <c r="B506" s="26">
        <v>39</v>
      </c>
      <c r="C506" s="19">
        <v>0</v>
      </c>
      <c r="D506" s="26">
        <f t="shared" si="7"/>
        <v>-1122</v>
      </c>
    </row>
    <row r="507" spans="1:4" x14ac:dyDescent="0.35">
      <c r="A507" s="95">
        <v>44702</v>
      </c>
      <c r="B507" s="26">
        <v>37</v>
      </c>
      <c r="C507" s="19">
        <v>0</v>
      </c>
      <c r="D507" s="26">
        <f t="shared" si="7"/>
        <v>-1159</v>
      </c>
    </row>
    <row r="508" spans="1:4" x14ac:dyDescent="0.35">
      <c r="A508" s="95">
        <v>44703</v>
      </c>
      <c r="B508" s="26">
        <v>35</v>
      </c>
      <c r="C508" s="19">
        <v>0</v>
      </c>
      <c r="D508" s="26">
        <f t="shared" si="7"/>
        <v>-1194</v>
      </c>
    </row>
    <row r="509" spans="1:4" x14ac:dyDescent="0.35">
      <c r="A509" s="95">
        <v>44704</v>
      </c>
      <c r="B509" s="26">
        <v>37</v>
      </c>
      <c r="C509" s="19">
        <v>0</v>
      </c>
      <c r="D509" s="26">
        <f t="shared" si="7"/>
        <v>-1231</v>
      </c>
    </row>
    <row r="510" spans="1:4" x14ac:dyDescent="0.35">
      <c r="A510" s="95">
        <v>44705</v>
      </c>
      <c r="B510" s="26">
        <v>38</v>
      </c>
      <c r="C510" s="19">
        <v>0</v>
      </c>
      <c r="D510" s="26">
        <f t="shared" si="7"/>
        <v>-1269</v>
      </c>
    </row>
    <row r="511" spans="1:4" x14ac:dyDescent="0.35">
      <c r="A511" s="95">
        <v>44706</v>
      </c>
      <c r="B511" s="26">
        <v>41</v>
      </c>
      <c r="C511" s="19">
        <v>0</v>
      </c>
      <c r="D511" s="26">
        <f t="shared" si="7"/>
        <v>-1310</v>
      </c>
    </row>
    <row r="512" spans="1:4" x14ac:dyDescent="0.35">
      <c r="A512" s="95">
        <v>44707</v>
      </c>
      <c r="B512" s="26">
        <v>44</v>
      </c>
      <c r="C512" s="19">
        <v>0</v>
      </c>
      <c r="D512" s="26">
        <f t="shared" si="7"/>
        <v>-1354</v>
      </c>
    </row>
    <row r="513" spans="1:4" x14ac:dyDescent="0.35">
      <c r="A513" s="95">
        <v>44708</v>
      </c>
      <c r="B513" s="26">
        <v>43</v>
      </c>
      <c r="C513" s="19">
        <v>0</v>
      </c>
      <c r="D513" s="26">
        <f t="shared" si="7"/>
        <v>-1397</v>
      </c>
    </row>
    <row r="514" spans="1:4" x14ac:dyDescent="0.35">
      <c r="A514" s="95">
        <v>44709</v>
      </c>
      <c r="B514" s="26">
        <v>43</v>
      </c>
      <c r="C514" s="19">
        <v>0</v>
      </c>
      <c r="D514" s="26">
        <f t="shared" si="7"/>
        <v>-1440</v>
      </c>
    </row>
    <row r="515" spans="1:4" x14ac:dyDescent="0.35">
      <c r="A515" s="95">
        <v>44710</v>
      </c>
      <c r="B515" s="26">
        <v>40</v>
      </c>
      <c r="C515" s="19">
        <v>0</v>
      </c>
      <c r="D515" s="26">
        <f t="shared" si="7"/>
        <v>-1480</v>
      </c>
    </row>
    <row r="516" spans="1:4" x14ac:dyDescent="0.35">
      <c r="A516" s="95">
        <v>44711</v>
      </c>
      <c r="B516" s="26">
        <v>44</v>
      </c>
      <c r="C516" s="19">
        <v>0</v>
      </c>
      <c r="D516" s="26">
        <f t="shared" ref="D516:D579" si="8">D515+C516-B516</f>
        <v>-1524</v>
      </c>
    </row>
    <row r="517" spans="1:4" x14ac:dyDescent="0.35">
      <c r="A517" s="95">
        <v>44712</v>
      </c>
      <c r="B517" s="26">
        <v>45</v>
      </c>
      <c r="C517" s="19">
        <v>0</v>
      </c>
      <c r="D517" s="26">
        <f t="shared" si="8"/>
        <v>-1569</v>
      </c>
    </row>
    <row r="518" spans="1:4" x14ac:dyDescent="0.35">
      <c r="A518" s="95">
        <v>44713</v>
      </c>
      <c r="B518" s="26">
        <v>46</v>
      </c>
      <c r="C518" s="19">
        <v>0</v>
      </c>
      <c r="D518" s="26">
        <f t="shared" si="8"/>
        <v>-1615</v>
      </c>
    </row>
    <row r="519" spans="1:4" x14ac:dyDescent="0.35">
      <c r="A519" s="95">
        <v>44714</v>
      </c>
      <c r="B519" s="26">
        <v>44</v>
      </c>
      <c r="C519" s="19">
        <v>0</v>
      </c>
      <c r="D519" s="26">
        <f t="shared" si="8"/>
        <v>-1659</v>
      </c>
    </row>
    <row r="520" spans="1:4" x14ac:dyDescent="0.35">
      <c r="A520" s="95">
        <v>44715</v>
      </c>
      <c r="B520" s="26">
        <v>44</v>
      </c>
      <c r="C520" s="19">
        <v>0</v>
      </c>
      <c r="D520" s="26">
        <f t="shared" si="8"/>
        <v>-1703</v>
      </c>
    </row>
    <row r="521" spans="1:4" x14ac:dyDescent="0.35">
      <c r="A521" s="95">
        <v>44716</v>
      </c>
      <c r="B521" s="26">
        <v>46</v>
      </c>
      <c r="C521" s="19">
        <v>0</v>
      </c>
      <c r="D521" s="26">
        <f t="shared" si="8"/>
        <v>-1749</v>
      </c>
    </row>
    <row r="522" spans="1:4" x14ac:dyDescent="0.35">
      <c r="A522" s="95">
        <v>44717</v>
      </c>
      <c r="B522" s="26">
        <v>47</v>
      </c>
      <c r="C522" s="19">
        <v>0</v>
      </c>
      <c r="D522" s="26">
        <f t="shared" si="8"/>
        <v>-1796</v>
      </c>
    </row>
    <row r="523" spans="1:4" x14ac:dyDescent="0.35">
      <c r="A523" s="95">
        <v>44718</v>
      </c>
      <c r="B523" s="26">
        <v>48</v>
      </c>
      <c r="C523" s="19">
        <v>0</v>
      </c>
      <c r="D523" s="26">
        <f t="shared" si="8"/>
        <v>-1844</v>
      </c>
    </row>
    <row r="524" spans="1:4" x14ac:dyDescent="0.35">
      <c r="A524" s="95">
        <v>44719</v>
      </c>
      <c r="B524" s="26">
        <v>48</v>
      </c>
      <c r="C524" s="19">
        <v>0</v>
      </c>
      <c r="D524" s="26">
        <f t="shared" si="8"/>
        <v>-1892</v>
      </c>
    </row>
    <row r="525" spans="1:4" x14ac:dyDescent="0.35">
      <c r="A525" s="95">
        <v>44720</v>
      </c>
      <c r="B525" s="26">
        <v>49</v>
      </c>
      <c r="C525" s="19">
        <v>0</v>
      </c>
      <c r="D525" s="26">
        <f t="shared" si="8"/>
        <v>-1941</v>
      </c>
    </row>
    <row r="526" spans="1:4" x14ac:dyDescent="0.35">
      <c r="A526" s="95">
        <v>44721</v>
      </c>
      <c r="B526" s="26">
        <v>48</v>
      </c>
      <c r="C526" s="19">
        <v>0</v>
      </c>
      <c r="D526" s="26">
        <f t="shared" si="8"/>
        <v>-1989</v>
      </c>
    </row>
    <row r="527" spans="1:4" x14ac:dyDescent="0.35">
      <c r="A527" s="95">
        <v>44722</v>
      </c>
      <c r="B527" s="26">
        <v>48</v>
      </c>
      <c r="C527" s="19">
        <v>0</v>
      </c>
      <c r="D527" s="26">
        <f t="shared" si="8"/>
        <v>-2037</v>
      </c>
    </row>
    <row r="528" spans="1:4" x14ac:dyDescent="0.35">
      <c r="A528" s="95">
        <v>44723</v>
      </c>
      <c r="B528" s="26">
        <v>49</v>
      </c>
      <c r="C528" s="19">
        <v>0</v>
      </c>
      <c r="D528" s="26">
        <f t="shared" si="8"/>
        <v>-2086</v>
      </c>
    </row>
    <row r="529" spans="1:4" x14ac:dyDescent="0.35">
      <c r="A529" s="95">
        <v>44724</v>
      </c>
      <c r="B529" s="26">
        <v>49</v>
      </c>
      <c r="C529" s="19">
        <v>0</v>
      </c>
      <c r="D529" s="26">
        <f t="shared" si="8"/>
        <v>-2135</v>
      </c>
    </row>
    <row r="530" spans="1:4" x14ac:dyDescent="0.35">
      <c r="A530" s="95">
        <v>44725</v>
      </c>
      <c r="B530" s="26">
        <v>46</v>
      </c>
      <c r="C530" s="19">
        <v>0</v>
      </c>
      <c r="D530" s="26">
        <f t="shared" si="8"/>
        <v>-2181</v>
      </c>
    </row>
    <row r="531" spans="1:4" x14ac:dyDescent="0.35">
      <c r="A531" s="95">
        <v>44726</v>
      </c>
      <c r="B531" s="26">
        <v>45</v>
      </c>
      <c r="C531" s="19">
        <v>0</v>
      </c>
      <c r="D531" s="26">
        <f t="shared" si="8"/>
        <v>-2226</v>
      </c>
    </row>
    <row r="532" spans="1:4" x14ac:dyDescent="0.35">
      <c r="A532" s="95">
        <v>44727</v>
      </c>
      <c r="B532" s="26">
        <v>45</v>
      </c>
      <c r="C532" s="19">
        <v>0</v>
      </c>
      <c r="D532" s="26">
        <f t="shared" si="8"/>
        <v>-2271</v>
      </c>
    </row>
    <row r="533" spans="1:4" x14ac:dyDescent="0.35">
      <c r="A533" s="95">
        <v>44728</v>
      </c>
      <c r="B533" s="26">
        <v>48</v>
      </c>
      <c r="C533" s="19">
        <v>0</v>
      </c>
      <c r="D533" s="26">
        <f t="shared" si="8"/>
        <v>-2319</v>
      </c>
    </row>
    <row r="534" spans="1:4" x14ac:dyDescent="0.35">
      <c r="A534" s="95">
        <v>44729</v>
      </c>
      <c r="B534" s="26">
        <v>48</v>
      </c>
      <c r="C534" s="19">
        <v>0</v>
      </c>
      <c r="D534" s="26">
        <f t="shared" si="8"/>
        <v>-2367</v>
      </c>
    </row>
    <row r="535" spans="1:4" x14ac:dyDescent="0.35">
      <c r="A535" s="95">
        <v>44730</v>
      </c>
      <c r="B535" s="26">
        <v>48</v>
      </c>
      <c r="C535" s="19">
        <v>0</v>
      </c>
      <c r="D535" s="26">
        <f t="shared" si="8"/>
        <v>-2415</v>
      </c>
    </row>
    <row r="536" spans="1:4" x14ac:dyDescent="0.35">
      <c r="A536" s="95">
        <v>44731</v>
      </c>
      <c r="B536" s="26">
        <v>49</v>
      </c>
      <c r="C536" s="19">
        <v>0</v>
      </c>
      <c r="D536" s="26">
        <f t="shared" si="8"/>
        <v>-2464</v>
      </c>
    </row>
    <row r="537" spans="1:4" x14ac:dyDescent="0.35">
      <c r="A537" s="95">
        <v>44732</v>
      </c>
      <c r="B537" s="26">
        <v>47</v>
      </c>
      <c r="C537" s="19">
        <v>0</v>
      </c>
      <c r="D537" s="26">
        <f t="shared" si="8"/>
        <v>-2511</v>
      </c>
    </row>
    <row r="538" spans="1:4" x14ac:dyDescent="0.35">
      <c r="A538" s="95">
        <v>44733</v>
      </c>
      <c r="B538" s="26">
        <v>47</v>
      </c>
      <c r="C538" s="19">
        <v>0</v>
      </c>
      <c r="D538" s="26">
        <f t="shared" si="8"/>
        <v>-2558</v>
      </c>
    </row>
    <row r="539" spans="1:4" x14ac:dyDescent="0.35">
      <c r="A539" s="95">
        <v>44734</v>
      </c>
      <c r="B539" s="26">
        <v>46</v>
      </c>
      <c r="C539" s="19">
        <v>0</v>
      </c>
      <c r="D539" s="26">
        <f t="shared" si="8"/>
        <v>-2604</v>
      </c>
    </row>
    <row r="540" spans="1:4" x14ac:dyDescent="0.35">
      <c r="A540" s="95">
        <v>44735</v>
      </c>
      <c r="B540" s="26">
        <v>46</v>
      </c>
      <c r="C540" s="19">
        <v>0</v>
      </c>
      <c r="D540" s="26">
        <f t="shared" si="8"/>
        <v>-2650</v>
      </c>
    </row>
    <row r="541" spans="1:4" x14ac:dyDescent="0.35">
      <c r="A541" s="95">
        <v>44736</v>
      </c>
      <c r="B541" s="26">
        <v>47</v>
      </c>
      <c r="C541" s="19">
        <v>0</v>
      </c>
      <c r="D541" s="26">
        <f t="shared" si="8"/>
        <v>-2697</v>
      </c>
    </row>
    <row r="542" spans="1:4" x14ac:dyDescent="0.35">
      <c r="A542" s="95">
        <v>44737</v>
      </c>
      <c r="B542" s="26">
        <v>47</v>
      </c>
      <c r="C542" s="19">
        <f>IF(AND(C489=0,C490=0,C491=0,C492=0,C493=0,C494=0,C495=0,C496=0,C497=0,C498=0,C499=0,C500=0,C501=0,C502=0,C503=0,C504=0,C505=0,C506=0,C507=0,C508=0,C509=0,C510=0,C511=0,C512=0,C513=0,C514=0,C515=0,C516=0,C517=0,C518=0,C519=0,C520=0,C521=0,C522=0,C523=0,C524=0,C525=0,C526=0,C527=0,C528=0,C529=0,C530=0,C531=0,C532=0,C533=0,C534=0,C535=0,C536=0,C537=0,C538=0,C539=0,C540=0,C541=0),$G$10,0)</f>
        <v>2081</v>
      </c>
      <c r="D542" s="26">
        <f t="shared" si="8"/>
        <v>-663</v>
      </c>
    </row>
    <row r="543" spans="1:4" x14ac:dyDescent="0.35">
      <c r="A543" s="95">
        <v>44738</v>
      </c>
      <c r="B543" s="26">
        <v>49</v>
      </c>
      <c r="C543" s="19">
        <v>0</v>
      </c>
      <c r="D543" s="26">
        <f t="shared" si="8"/>
        <v>-712</v>
      </c>
    </row>
    <row r="544" spans="1:4" x14ac:dyDescent="0.35">
      <c r="A544" s="95">
        <v>44739</v>
      </c>
      <c r="B544" s="26">
        <v>46</v>
      </c>
      <c r="C544" s="19">
        <v>0</v>
      </c>
      <c r="D544" s="26">
        <f t="shared" si="8"/>
        <v>-758</v>
      </c>
    </row>
    <row r="545" spans="1:4" x14ac:dyDescent="0.35">
      <c r="A545" s="95">
        <v>44740</v>
      </c>
      <c r="B545" s="26">
        <v>45</v>
      </c>
      <c r="C545" s="19">
        <v>0</v>
      </c>
      <c r="D545" s="26">
        <f t="shared" si="8"/>
        <v>-803</v>
      </c>
    </row>
    <row r="546" spans="1:4" x14ac:dyDescent="0.35">
      <c r="A546" s="95">
        <v>44741</v>
      </c>
      <c r="B546" s="26">
        <v>47</v>
      </c>
      <c r="C546" s="19">
        <v>0</v>
      </c>
      <c r="D546" s="26">
        <f t="shared" si="8"/>
        <v>-850</v>
      </c>
    </row>
    <row r="547" spans="1:4" x14ac:dyDescent="0.35">
      <c r="A547" s="95">
        <v>44742</v>
      </c>
      <c r="B547" s="26">
        <v>48</v>
      </c>
      <c r="C547" s="19">
        <v>0</v>
      </c>
      <c r="D547" s="26">
        <f t="shared" si="8"/>
        <v>-898</v>
      </c>
    </row>
    <row r="548" spans="1:4" x14ac:dyDescent="0.35">
      <c r="A548" s="95">
        <v>44743</v>
      </c>
      <c r="B548" s="26">
        <v>48</v>
      </c>
      <c r="C548" s="19">
        <v>0</v>
      </c>
      <c r="D548" s="26">
        <f t="shared" si="8"/>
        <v>-946</v>
      </c>
    </row>
    <row r="549" spans="1:4" x14ac:dyDescent="0.35">
      <c r="A549" s="95">
        <v>44744</v>
      </c>
      <c r="B549" s="26">
        <v>45</v>
      </c>
      <c r="C549" s="19">
        <v>0</v>
      </c>
      <c r="D549" s="26">
        <f t="shared" si="8"/>
        <v>-991</v>
      </c>
    </row>
    <row r="550" spans="1:4" x14ac:dyDescent="0.35">
      <c r="A550" s="95">
        <v>44745</v>
      </c>
      <c r="B550" s="26">
        <v>43</v>
      </c>
      <c r="C550" s="19">
        <v>0</v>
      </c>
      <c r="D550" s="26">
        <f t="shared" si="8"/>
        <v>-1034</v>
      </c>
    </row>
    <row r="551" spans="1:4" x14ac:dyDescent="0.35">
      <c r="A551" s="95">
        <v>44746</v>
      </c>
      <c r="B551" s="26">
        <v>44</v>
      </c>
      <c r="C551" s="19">
        <v>0</v>
      </c>
      <c r="D551" s="26">
        <f t="shared" si="8"/>
        <v>-1078</v>
      </c>
    </row>
    <row r="552" spans="1:4" x14ac:dyDescent="0.35">
      <c r="A552" s="95">
        <v>44747</v>
      </c>
      <c r="B552" s="26">
        <v>45</v>
      </c>
      <c r="C552" s="19">
        <v>0</v>
      </c>
      <c r="D552" s="26">
        <f t="shared" si="8"/>
        <v>-1123</v>
      </c>
    </row>
    <row r="553" spans="1:4" x14ac:dyDescent="0.35">
      <c r="A553" s="95">
        <v>44748</v>
      </c>
      <c r="B553" s="26">
        <v>47</v>
      </c>
      <c r="C553" s="19">
        <v>0</v>
      </c>
      <c r="D553" s="26">
        <f t="shared" si="8"/>
        <v>-1170</v>
      </c>
    </row>
    <row r="554" spans="1:4" x14ac:dyDescent="0.35">
      <c r="A554" s="95">
        <v>44749</v>
      </c>
      <c r="B554" s="26">
        <v>45</v>
      </c>
      <c r="C554" s="19">
        <v>0</v>
      </c>
      <c r="D554" s="26">
        <f t="shared" si="8"/>
        <v>-1215</v>
      </c>
    </row>
    <row r="555" spans="1:4" x14ac:dyDescent="0.35">
      <c r="A555" s="95">
        <v>44750</v>
      </c>
      <c r="B555" s="26">
        <v>46</v>
      </c>
      <c r="C555" s="19">
        <v>0</v>
      </c>
      <c r="D555" s="26">
        <f t="shared" si="8"/>
        <v>-1261</v>
      </c>
    </row>
    <row r="556" spans="1:4" x14ac:dyDescent="0.35">
      <c r="A556" s="95">
        <v>44751</v>
      </c>
      <c r="B556" s="26">
        <v>46</v>
      </c>
      <c r="C556" s="19">
        <v>0</v>
      </c>
      <c r="D556" s="26">
        <f t="shared" si="8"/>
        <v>-1307</v>
      </c>
    </row>
    <row r="557" spans="1:4" x14ac:dyDescent="0.35">
      <c r="A557" s="95">
        <v>44752</v>
      </c>
      <c r="B557" s="26">
        <v>46</v>
      </c>
      <c r="C557" s="19">
        <v>0</v>
      </c>
      <c r="D557" s="26">
        <f t="shared" si="8"/>
        <v>-1353</v>
      </c>
    </row>
    <row r="558" spans="1:4" x14ac:dyDescent="0.35">
      <c r="A558" s="95">
        <v>44753</v>
      </c>
      <c r="B558" s="26">
        <v>44</v>
      </c>
      <c r="C558" s="19">
        <v>0</v>
      </c>
      <c r="D558" s="26">
        <f t="shared" si="8"/>
        <v>-1397</v>
      </c>
    </row>
    <row r="559" spans="1:4" x14ac:dyDescent="0.35">
      <c r="A559" s="95">
        <v>44754</v>
      </c>
      <c r="B559" s="26">
        <v>45</v>
      </c>
      <c r="C559" s="19">
        <v>0</v>
      </c>
      <c r="D559" s="26">
        <f t="shared" si="8"/>
        <v>-1442</v>
      </c>
    </row>
    <row r="560" spans="1:4" x14ac:dyDescent="0.35">
      <c r="A560" s="95">
        <v>44755</v>
      </c>
      <c r="B560" s="26">
        <v>43</v>
      </c>
      <c r="C560" s="19">
        <v>0</v>
      </c>
      <c r="D560" s="26">
        <f t="shared" si="8"/>
        <v>-1485</v>
      </c>
    </row>
    <row r="561" spans="1:4" x14ac:dyDescent="0.35">
      <c r="A561" s="95">
        <v>44756</v>
      </c>
      <c r="B561" s="26">
        <v>44</v>
      </c>
      <c r="C561" s="19">
        <v>0</v>
      </c>
      <c r="D561" s="26">
        <f t="shared" si="8"/>
        <v>-1529</v>
      </c>
    </row>
    <row r="562" spans="1:4" x14ac:dyDescent="0.35">
      <c r="A562" s="95">
        <v>44757</v>
      </c>
      <c r="B562" s="26">
        <v>44</v>
      </c>
      <c r="C562" s="19">
        <v>0</v>
      </c>
      <c r="D562" s="26">
        <f t="shared" si="8"/>
        <v>-1573</v>
      </c>
    </row>
    <row r="563" spans="1:4" x14ac:dyDescent="0.35">
      <c r="A563" s="95">
        <v>44758</v>
      </c>
      <c r="B563" s="26">
        <v>44</v>
      </c>
      <c r="C563" s="19">
        <v>0</v>
      </c>
      <c r="D563" s="26">
        <f t="shared" si="8"/>
        <v>-1617</v>
      </c>
    </row>
    <row r="564" spans="1:4" x14ac:dyDescent="0.35">
      <c r="A564" s="95">
        <v>44759</v>
      </c>
      <c r="B564" s="26">
        <v>40</v>
      </c>
      <c r="C564" s="19">
        <v>0</v>
      </c>
      <c r="D564" s="26">
        <f t="shared" si="8"/>
        <v>-1657</v>
      </c>
    </row>
    <row r="565" spans="1:4" x14ac:dyDescent="0.35">
      <c r="A565" s="95">
        <v>44760</v>
      </c>
      <c r="B565" s="26">
        <v>37</v>
      </c>
      <c r="C565" s="19">
        <v>0</v>
      </c>
      <c r="D565" s="26">
        <f t="shared" si="8"/>
        <v>-1694</v>
      </c>
    </row>
    <row r="566" spans="1:4" x14ac:dyDescent="0.35">
      <c r="A566" s="95">
        <v>44761</v>
      </c>
      <c r="B566" s="26">
        <v>40</v>
      </c>
      <c r="C566" s="19">
        <v>0</v>
      </c>
      <c r="D566" s="26">
        <f t="shared" si="8"/>
        <v>-1734</v>
      </c>
    </row>
    <row r="567" spans="1:4" x14ac:dyDescent="0.35">
      <c r="A567" s="95">
        <v>44762</v>
      </c>
      <c r="B567" s="26">
        <v>40</v>
      </c>
      <c r="C567" s="19">
        <v>0</v>
      </c>
      <c r="D567" s="26">
        <f t="shared" si="8"/>
        <v>-1774</v>
      </c>
    </row>
    <row r="568" spans="1:4" x14ac:dyDescent="0.35">
      <c r="A568" s="95">
        <v>44763</v>
      </c>
      <c r="B568" s="26">
        <v>41</v>
      </c>
      <c r="C568" s="19">
        <v>0</v>
      </c>
      <c r="D568" s="26">
        <f t="shared" si="8"/>
        <v>-1815</v>
      </c>
    </row>
    <row r="569" spans="1:4" x14ac:dyDescent="0.35">
      <c r="A569" s="95">
        <v>44764</v>
      </c>
      <c r="B569" s="26">
        <v>41</v>
      </c>
      <c r="C569" s="19">
        <v>0</v>
      </c>
      <c r="D569" s="26">
        <f t="shared" si="8"/>
        <v>-1856</v>
      </c>
    </row>
    <row r="570" spans="1:4" x14ac:dyDescent="0.35">
      <c r="A570" s="95">
        <v>44765</v>
      </c>
      <c r="B570" s="26">
        <v>42</v>
      </c>
      <c r="C570" s="19">
        <v>0</v>
      </c>
      <c r="D570" s="26">
        <f t="shared" si="8"/>
        <v>-1898</v>
      </c>
    </row>
    <row r="571" spans="1:4" x14ac:dyDescent="0.35">
      <c r="A571" s="95">
        <v>44766</v>
      </c>
      <c r="B571" s="26">
        <v>40</v>
      </c>
      <c r="C571" s="19">
        <v>0</v>
      </c>
      <c r="D571" s="26">
        <f t="shared" si="8"/>
        <v>-1938</v>
      </c>
    </row>
    <row r="572" spans="1:4" x14ac:dyDescent="0.35">
      <c r="A572" s="95">
        <v>44767</v>
      </c>
      <c r="B572" s="26">
        <v>40</v>
      </c>
      <c r="C572" s="19">
        <v>0</v>
      </c>
      <c r="D572" s="26">
        <f t="shared" si="8"/>
        <v>-1978</v>
      </c>
    </row>
    <row r="573" spans="1:4" x14ac:dyDescent="0.35">
      <c r="A573" s="95">
        <v>44768</v>
      </c>
      <c r="B573" s="26">
        <v>40</v>
      </c>
      <c r="C573" s="19">
        <v>0</v>
      </c>
      <c r="D573" s="26">
        <f t="shared" si="8"/>
        <v>-2018</v>
      </c>
    </row>
    <row r="574" spans="1:4" x14ac:dyDescent="0.35">
      <c r="A574" s="95">
        <v>44769</v>
      </c>
      <c r="B574" s="26">
        <v>40</v>
      </c>
      <c r="C574" s="19">
        <v>0</v>
      </c>
      <c r="D574" s="26">
        <f t="shared" si="8"/>
        <v>-2058</v>
      </c>
    </row>
    <row r="575" spans="1:4" x14ac:dyDescent="0.35">
      <c r="A575" s="95">
        <v>44770</v>
      </c>
      <c r="B575" s="26">
        <v>38</v>
      </c>
      <c r="C575" s="19">
        <v>0</v>
      </c>
      <c r="D575" s="26">
        <f t="shared" si="8"/>
        <v>-2096</v>
      </c>
    </row>
    <row r="576" spans="1:4" x14ac:dyDescent="0.35">
      <c r="A576" s="95">
        <v>44771</v>
      </c>
      <c r="B576" s="26">
        <v>35</v>
      </c>
      <c r="C576" s="19">
        <v>0</v>
      </c>
      <c r="D576" s="26">
        <f t="shared" si="8"/>
        <v>-2131</v>
      </c>
    </row>
    <row r="577" spans="1:4" x14ac:dyDescent="0.35">
      <c r="A577" s="95">
        <v>44772</v>
      </c>
      <c r="B577" s="26">
        <v>33</v>
      </c>
      <c r="C577" s="19">
        <v>0</v>
      </c>
      <c r="D577" s="26">
        <f t="shared" si="8"/>
        <v>-2164</v>
      </c>
    </row>
    <row r="578" spans="1:4" x14ac:dyDescent="0.35">
      <c r="A578" s="95">
        <v>44773</v>
      </c>
      <c r="B578" s="26">
        <v>34</v>
      </c>
      <c r="C578" s="19">
        <v>0</v>
      </c>
      <c r="D578" s="26">
        <f t="shared" si="8"/>
        <v>-2198</v>
      </c>
    </row>
    <row r="579" spans="1:4" x14ac:dyDescent="0.35">
      <c r="A579" s="95">
        <v>44774</v>
      </c>
      <c r="B579" s="26">
        <v>34</v>
      </c>
      <c r="C579" s="19">
        <v>0</v>
      </c>
      <c r="D579" s="26">
        <f t="shared" si="8"/>
        <v>-2232</v>
      </c>
    </row>
    <row r="580" spans="1:4" x14ac:dyDescent="0.35">
      <c r="A580" s="95">
        <v>44775</v>
      </c>
      <c r="B580" s="26">
        <v>34</v>
      </c>
      <c r="C580" s="19">
        <v>0</v>
      </c>
      <c r="D580" s="26">
        <f t="shared" ref="D580:D643" si="9">D579+C580-B580</f>
        <v>-2266</v>
      </c>
    </row>
    <row r="581" spans="1:4" x14ac:dyDescent="0.35">
      <c r="A581" s="95">
        <v>44776</v>
      </c>
      <c r="B581" s="26">
        <v>32</v>
      </c>
      <c r="C581" s="19">
        <v>0</v>
      </c>
      <c r="D581" s="26">
        <f t="shared" si="9"/>
        <v>-2298</v>
      </c>
    </row>
    <row r="582" spans="1:4" x14ac:dyDescent="0.35">
      <c r="A582" s="95">
        <v>44777</v>
      </c>
      <c r="B582" s="26">
        <v>31</v>
      </c>
      <c r="C582" s="19">
        <v>0</v>
      </c>
      <c r="D582" s="26">
        <f t="shared" si="9"/>
        <v>-2329</v>
      </c>
    </row>
    <row r="583" spans="1:4" x14ac:dyDescent="0.35">
      <c r="A583" s="95">
        <v>44778</v>
      </c>
      <c r="B583" s="26">
        <v>30</v>
      </c>
      <c r="C583" s="19">
        <v>0</v>
      </c>
      <c r="D583" s="26">
        <f t="shared" si="9"/>
        <v>-2359</v>
      </c>
    </row>
    <row r="584" spans="1:4" x14ac:dyDescent="0.35">
      <c r="A584" s="95">
        <v>44779</v>
      </c>
      <c r="B584" s="26">
        <v>31</v>
      </c>
      <c r="C584" s="19">
        <v>0</v>
      </c>
      <c r="D584" s="26">
        <f t="shared" si="9"/>
        <v>-2390</v>
      </c>
    </row>
    <row r="585" spans="1:4" x14ac:dyDescent="0.35">
      <c r="A585" s="95">
        <v>44780</v>
      </c>
      <c r="B585" s="26">
        <v>32</v>
      </c>
      <c r="C585" s="19">
        <v>0</v>
      </c>
      <c r="D585" s="26">
        <f t="shared" si="9"/>
        <v>-2422</v>
      </c>
    </row>
    <row r="586" spans="1:4" x14ac:dyDescent="0.35">
      <c r="A586" s="95">
        <v>44781</v>
      </c>
      <c r="B586" s="26">
        <v>31</v>
      </c>
      <c r="C586" s="19">
        <v>0</v>
      </c>
      <c r="D586" s="26">
        <f t="shared" si="9"/>
        <v>-2453</v>
      </c>
    </row>
    <row r="587" spans="1:4" x14ac:dyDescent="0.35">
      <c r="A587" s="95">
        <v>44782</v>
      </c>
      <c r="B587" s="26">
        <v>30</v>
      </c>
      <c r="C587" s="19">
        <v>0</v>
      </c>
      <c r="D587" s="26">
        <f t="shared" si="9"/>
        <v>-2483</v>
      </c>
    </row>
    <row r="588" spans="1:4" x14ac:dyDescent="0.35">
      <c r="A588" s="95">
        <v>44783</v>
      </c>
      <c r="B588" s="26">
        <v>30</v>
      </c>
      <c r="C588" s="19">
        <v>0</v>
      </c>
      <c r="D588" s="26">
        <f t="shared" si="9"/>
        <v>-2513</v>
      </c>
    </row>
    <row r="589" spans="1:4" x14ac:dyDescent="0.35">
      <c r="A589" s="95">
        <v>44784</v>
      </c>
      <c r="B589" s="26">
        <v>29</v>
      </c>
      <c r="C589" s="19">
        <v>0</v>
      </c>
      <c r="D589" s="26">
        <f t="shared" si="9"/>
        <v>-2542</v>
      </c>
    </row>
    <row r="590" spans="1:4" x14ac:dyDescent="0.35">
      <c r="A590" s="95">
        <v>44785</v>
      </c>
      <c r="B590" s="26">
        <v>27</v>
      </c>
      <c r="C590" s="19">
        <v>0</v>
      </c>
      <c r="D590" s="26">
        <f t="shared" si="9"/>
        <v>-2569</v>
      </c>
    </row>
    <row r="591" spans="1:4" x14ac:dyDescent="0.35">
      <c r="A591" s="95">
        <v>44786</v>
      </c>
      <c r="B591" s="26">
        <v>27</v>
      </c>
      <c r="C591" s="19">
        <v>0</v>
      </c>
      <c r="D591" s="26">
        <f t="shared" si="9"/>
        <v>-2596</v>
      </c>
    </row>
    <row r="592" spans="1:4" x14ac:dyDescent="0.35">
      <c r="A592" s="95">
        <v>44787</v>
      </c>
      <c r="B592" s="26">
        <v>26</v>
      </c>
      <c r="C592" s="19">
        <v>0</v>
      </c>
      <c r="D592" s="26">
        <f t="shared" si="9"/>
        <v>-2622</v>
      </c>
    </row>
    <row r="593" spans="1:4" x14ac:dyDescent="0.35">
      <c r="A593" s="95">
        <v>44788</v>
      </c>
      <c r="B593" s="26">
        <v>26</v>
      </c>
      <c r="C593" s="19">
        <v>0</v>
      </c>
      <c r="D593" s="26">
        <f t="shared" si="9"/>
        <v>-2648</v>
      </c>
    </row>
    <row r="594" spans="1:4" x14ac:dyDescent="0.35">
      <c r="A594" s="95">
        <v>44789</v>
      </c>
      <c r="B594" s="26">
        <v>24</v>
      </c>
      <c r="C594" s="19">
        <v>0</v>
      </c>
      <c r="D594" s="26">
        <f t="shared" si="9"/>
        <v>-2672</v>
      </c>
    </row>
    <row r="595" spans="1:4" x14ac:dyDescent="0.35">
      <c r="A595" s="95">
        <v>44790</v>
      </c>
      <c r="B595" s="26">
        <v>24</v>
      </c>
      <c r="C595" s="19">
        <v>0</v>
      </c>
      <c r="D595" s="26">
        <f t="shared" si="9"/>
        <v>-2696</v>
      </c>
    </row>
    <row r="596" spans="1:4" x14ac:dyDescent="0.35">
      <c r="A596" s="95">
        <v>44791</v>
      </c>
      <c r="B596" s="26">
        <v>23</v>
      </c>
      <c r="C596" s="19">
        <f>IF(AND(C543=0,C544=0,C545=0,C546=0,C547=0,C548=0,C549=0,C550=0,C551=0,C552=0,C553=0,C554=0,C555=0,C556=0,C557=0,C558=0,C559=0,C560=0,C561=0,C562=0,C563=0,C564=0,C565=0,C566=0,C567=0,C568=0,C569=0,C570=0,C571=0,C572=0,C573=0,C574=0,C575=0,C576=0,C577=0,C578=0,C579=0,C580=0,C581=0,C582=0,C583=0,C584=0,C585=0,C586=0,C587=0,C588=0,C589=0,C590=0,C591=0,C592=0,C593=0,C594=0,C595=0),$G$10,0)</f>
        <v>2081</v>
      </c>
      <c r="D596" s="26">
        <f t="shared" si="9"/>
        <v>-638</v>
      </c>
    </row>
    <row r="597" spans="1:4" x14ac:dyDescent="0.35">
      <c r="A597" s="95">
        <v>44792</v>
      </c>
      <c r="B597" s="26">
        <v>23</v>
      </c>
      <c r="C597" s="19">
        <v>0</v>
      </c>
      <c r="D597" s="26">
        <f t="shared" si="9"/>
        <v>-661</v>
      </c>
    </row>
    <row r="598" spans="1:4" x14ac:dyDescent="0.35">
      <c r="A598" s="95">
        <v>44793</v>
      </c>
      <c r="B598" s="26">
        <v>24</v>
      </c>
      <c r="C598" s="19">
        <v>0</v>
      </c>
      <c r="D598" s="26">
        <f t="shared" si="9"/>
        <v>-685</v>
      </c>
    </row>
    <row r="599" spans="1:4" x14ac:dyDescent="0.35">
      <c r="A599" s="95">
        <v>44794</v>
      </c>
      <c r="B599" s="26">
        <v>22</v>
      </c>
      <c r="C599" s="19">
        <v>0</v>
      </c>
      <c r="D599" s="26">
        <f t="shared" si="9"/>
        <v>-707</v>
      </c>
    </row>
    <row r="600" spans="1:4" x14ac:dyDescent="0.35">
      <c r="A600" s="95">
        <v>44795</v>
      </c>
      <c r="B600" s="26">
        <v>21</v>
      </c>
      <c r="C600" s="19">
        <v>0</v>
      </c>
      <c r="D600" s="26">
        <f t="shared" si="9"/>
        <v>-728</v>
      </c>
    </row>
    <row r="601" spans="1:4" x14ac:dyDescent="0.35">
      <c r="A601" s="95">
        <v>44796</v>
      </c>
      <c r="B601" s="26">
        <v>19</v>
      </c>
      <c r="C601" s="19">
        <v>0</v>
      </c>
      <c r="D601" s="26">
        <f t="shared" si="9"/>
        <v>-747</v>
      </c>
    </row>
    <row r="602" spans="1:4" x14ac:dyDescent="0.35">
      <c r="A602" s="95">
        <v>44797</v>
      </c>
      <c r="B602" s="26">
        <v>19</v>
      </c>
      <c r="C602" s="19">
        <v>0</v>
      </c>
      <c r="D602" s="26">
        <f t="shared" si="9"/>
        <v>-766</v>
      </c>
    </row>
    <row r="603" spans="1:4" x14ac:dyDescent="0.35">
      <c r="A603" s="95">
        <v>44798</v>
      </c>
      <c r="B603" s="26">
        <v>19</v>
      </c>
      <c r="C603" s="19">
        <v>0</v>
      </c>
      <c r="D603" s="26">
        <f t="shared" si="9"/>
        <v>-785</v>
      </c>
    </row>
    <row r="604" spans="1:4" x14ac:dyDescent="0.35">
      <c r="A604" s="95">
        <v>44799</v>
      </c>
      <c r="B604" s="26">
        <v>20</v>
      </c>
      <c r="C604" s="19">
        <v>0</v>
      </c>
      <c r="D604" s="26">
        <f t="shared" si="9"/>
        <v>-805</v>
      </c>
    </row>
    <row r="605" spans="1:4" x14ac:dyDescent="0.35">
      <c r="A605" s="95">
        <v>44800</v>
      </c>
      <c r="B605" s="26">
        <v>19</v>
      </c>
      <c r="C605" s="19">
        <v>0</v>
      </c>
      <c r="D605" s="26">
        <f t="shared" si="9"/>
        <v>-824</v>
      </c>
    </row>
    <row r="606" spans="1:4" x14ac:dyDescent="0.35">
      <c r="A606" s="95">
        <v>44801</v>
      </c>
      <c r="B606" s="26">
        <v>20</v>
      </c>
      <c r="C606" s="19">
        <v>0</v>
      </c>
      <c r="D606" s="26">
        <f t="shared" si="9"/>
        <v>-844</v>
      </c>
    </row>
    <row r="607" spans="1:4" x14ac:dyDescent="0.35">
      <c r="A607" s="95">
        <v>44802</v>
      </c>
      <c r="B607" s="26">
        <v>19</v>
      </c>
      <c r="C607" s="19">
        <v>0</v>
      </c>
      <c r="D607" s="26">
        <f t="shared" si="9"/>
        <v>-863</v>
      </c>
    </row>
    <row r="608" spans="1:4" x14ac:dyDescent="0.35">
      <c r="A608" s="95">
        <v>44803</v>
      </c>
      <c r="B608" s="26">
        <v>19</v>
      </c>
      <c r="C608" s="19">
        <v>0</v>
      </c>
      <c r="D608" s="26">
        <f t="shared" si="9"/>
        <v>-882</v>
      </c>
    </row>
    <row r="609" spans="1:4" x14ac:dyDescent="0.35">
      <c r="A609" s="95">
        <v>44804</v>
      </c>
      <c r="B609" s="26">
        <v>18</v>
      </c>
      <c r="C609" s="19">
        <v>0</v>
      </c>
      <c r="D609" s="26">
        <f t="shared" si="9"/>
        <v>-900</v>
      </c>
    </row>
    <row r="610" spans="1:4" x14ac:dyDescent="0.35">
      <c r="A610" s="95">
        <v>44805</v>
      </c>
      <c r="B610" s="26">
        <v>16</v>
      </c>
      <c r="C610" s="19">
        <v>0</v>
      </c>
      <c r="D610" s="26">
        <f t="shared" si="9"/>
        <v>-916</v>
      </c>
    </row>
    <row r="611" spans="1:4" x14ac:dyDescent="0.35">
      <c r="A611" s="95">
        <v>44806</v>
      </c>
      <c r="B611" s="26">
        <v>16</v>
      </c>
      <c r="C611" s="19">
        <v>0</v>
      </c>
      <c r="D611" s="26">
        <f t="shared" si="9"/>
        <v>-932</v>
      </c>
    </row>
    <row r="612" spans="1:4" x14ac:dyDescent="0.35">
      <c r="A612" s="95">
        <v>44807</v>
      </c>
      <c r="B612" s="26">
        <v>16</v>
      </c>
      <c r="C612" s="19">
        <v>0</v>
      </c>
      <c r="D612" s="26">
        <f t="shared" si="9"/>
        <v>-948</v>
      </c>
    </row>
    <row r="613" spans="1:4" x14ac:dyDescent="0.35">
      <c r="A613" s="95">
        <v>44808</v>
      </c>
      <c r="B613" s="26">
        <v>16</v>
      </c>
      <c r="C613" s="19">
        <v>0</v>
      </c>
      <c r="D613" s="26">
        <f t="shared" si="9"/>
        <v>-964</v>
      </c>
    </row>
    <row r="614" spans="1:4" x14ac:dyDescent="0.35">
      <c r="A614" s="95">
        <v>44809</v>
      </c>
      <c r="B614" s="26">
        <v>14</v>
      </c>
      <c r="C614" s="19">
        <v>0</v>
      </c>
      <c r="D614" s="26">
        <f t="shared" si="9"/>
        <v>-978</v>
      </c>
    </row>
    <row r="615" spans="1:4" x14ac:dyDescent="0.35">
      <c r="A615" s="95">
        <v>44810</v>
      </c>
      <c r="B615" s="26">
        <v>13</v>
      </c>
      <c r="C615" s="19">
        <v>0</v>
      </c>
      <c r="D615" s="26">
        <f t="shared" si="9"/>
        <v>-991</v>
      </c>
    </row>
    <row r="616" spans="1:4" x14ac:dyDescent="0.35">
      <c r="A616" s="95">
        <v>44811</v>
      </c>
      <c r="B616" s="26">
        <v>13</v>
      </c>
      <c r="C616" s="19">
        <v>0</v>
      </c>
      <c r="D616" s="26">
        <f t="shared" si="9"/>
        <v>-1004</v>
      </c>
    </row>
    <row r="617" spans="1:4" x14ac:dyDescent="0.35">
      <c r="A617" s="95">
        <v>44812</v>
      </c>
      <c r="B617" s="26">
        <v>14</v>
      </c>
      <c r="C617" s="19">
        <v>0</v>
      </c>
      <c r="D617" s="26">
        <f t="shared" si="9"/>
        <v>-1018</v>
      </c>
    </row>
    <row r="618" spans="1:4" x14ac:dyDescent="0.35">
      <c r="A618" s="95">
        <v>44813</v>
      </c>
      <c r="B618" s="26">
        <v>13</v>
      </c>
      <c r="C618" s="19">
        <v>0</v>
      </c>
      <c r="D618" s="26">
        <f t="shared" si="9"/>
        <v>-1031</v>
      </c>
    </row>
    <row r="619" spans="1:4" x14ac:dyDescent="0.35">
      <c r="A619" s="95">
        <v>44814</v>
      </c>
      <c r="B619" s="26">
        <v>13</v>
      </c>
      <c r="C619" s="19">
        <v>0</v>
      </c>
      <c r="D619" s="26">
        <f t="shared" si="9"/>
        <v>-1044</v>
      </c>
    </row>
    <row r="620" spans="1:4" x14ac:dyDescent="0.35">
      <c r="A620" s="95">
        <v>44815</v>
      </c>
      <c r="B620" s="26">
        <v>12</v>
      </c>
      <c r="C620" s="19">
        <v>0</v>
      </c>
      <c r="D620" s="26">
        <f t="shared" si="9"/>
        <v>-1056</v>
      </c>
    </row>
    <row r="621" spans="1:4" x14ac:dyDescent="0.35">
      <c r="A621" s="95">
        <v>44816</v>
      </c>
      <c r="B621" s="26">
        <v>12</v>
      </c>
      <c r="C621" s="19">
        <v>0</v>
      </c>
      <c r="D621" s="26">
        <f t="shared" si="9"/>
        <v>-1068</v>
      </c>
    </row>
    <row r="622" spans="1:4" x14ac:dyDescent="0.35">
      <c r="A622" s="95">
        <v>44817</v>
      </c>
      <c r="B622" s="26">
        <v>13</v>
      </c>
      <c r="C622" s="19">
        <v>0</v>
      </c>
      <c r="D622" s="26">
        <f t="shared" si="9"/>
        <v>-1081</v>
      </c>
    </row>
    <row r="623" spans="1:4" x14ac:dyDescent="0.35">
      <c r="A623" s="95">
        <v>44818</v>
      </c>
      <c r="B623" s="26">
        <v>12</v>
      </c>
      <c r="C623" s="19">
        <v>0</v>
      </c>
      <c r="D623" s="26">
        <f t="shared" si="9"/>
        <v>-1093</v>
      </c>
    </row>
    <row r="624" spans="1:4" x14ac:dyDescent="0.35">
      <c r="A624" s="95">
        <v>44819</v>
      </c>
      <c r="B624" s="26">
        <v>12</v>
      </c>
      <c r="C624" s="19">
        <v>0</v>
      </c>
      <c r="D624" s="26">
        <f t="shared" si="9"/>
        <v>-1105</v>
      </c>
    </row>
    <row r="625" spans="1:4" x14ac:dyDescent="0.35">
      <c r="A625" s="95">
        <v>44820</v>
      </c>
      <c r="B625" s="26">
        <v>11</v>
      </c>
      <c r="C625" s="19">
        <v>0</v>
      </c>
      <c r="D625" s="26">
        <f t="shared" si="9"/>
        <v>-1116</v>
      </c>
    </row>
    <row r="626" spans="1:4" x14ac:dyDescent="0.35">
      <c r="A626" s="95">
        <v>44821</v>
      </c>
      <c r="B626" s="26">
        <v>10</v>
      </c>
      <c r="C626" s="19">
        <v>0</v>
      </c>
      <c r="D626" s="26">
        <f t="shared" si="9"/>
        <v>-1126</v>
      </c>
    </row>
    <row r="627" spans="1:4" x14ac:dyDescent="0.35">
      <c r="A627" s="95">
        <v>44822</v>
      </c>
      <c r="B627" s="26">
        <v>9</v>
      </c>
      <c r="C627" s="19">
        <v>0</v>
      </c>
      <c r="D627" s="26">
        <f t="shared" si="9"/>
        <v>-1135</v>
      </c>
    </row>
    <row r="628" spans="1:4" x14ac:dyDescent="0.35">
      <c r="A628" s="95">
        <v>44823</v>
      </c>
      <c r="B628" s="26">
        <v>9</v>
      </c>
      <c r="C628" s="19">
        <v>0</v>
      </c>
      <c r="D628" s="26">
        <f t="shared" si="9"/>
        <v>-1144</v>
      </c>
    </row>
    <row r="629" spans="1:4" x14ac:dyDescent="0.35">
      <c r="A629" s="95">
        <v>44824</v>
      </c>
      <c r="B629" s="26">
        <v>9</v>
      </c>
      <c r="C629" s="19">
        <v>0</v>
      </c>
      <c r="D629" s="26">
        <f t="shared" si="9"/>
        <v>-1153</v>
      </c>
    </row>
    <row r="630" spans="1:4" x14ac:dyDescent="0.35">
      <c r="A630" s="95">
        <v>44825</v>
      </c>
      <c r="B630" s="26">
        <v>9</v>
      </c>
      <c r="C630" s="19">
        <v>0</v>
      </c>
      <c r="D630" s="26">
        <f t="shared" si="9"/>
        <v>-1162</v>
      </c>
    </row>
    <row r="631" spans="1:4" x14ac:dyDescent="0.35">
      <c r="A631" s="95">
        <v>44826</v>
      </c>
      <c r="B631" s="26">
        <v>8</v>
      </c>
      <c r="C631" s="19">
        <v>0</v>
      </c>
      <c r="D631" s="26">
        <f t="shared" si="9"/>
        <v>-1170</v>
      </c>
    </row>
    <row r="632" spans="1:4" x14ac:dyDescent="0.35">
      <c r="A632" s="95">
        <v>44827</v>
      </c>
      <c r="B632" s="26">
        <v>8</v>
      </c>
      <c r="C632" s="19">
        <v>0</v>
      </c>
      <c r="D632" s="26">
        <f t="shared" si="9"/>
        <v>-1178</v>
      </c>
    </row>
    <row r="633" spans="1:4" x14ac:dyDescent="0.35">
      <c r="A633" s="95">
        <v>44828</v>
      </c>
      <c r="B633" s="26">
        <v>8</v>
      </c>
      <c r="C633" s="19">
        <v>0</v>
      </c>
      <c r="D633" s="26">
        <f t="shared" si="9"/>
        <v>-1186</v>
      </c>
    </row>
    <row r="634" spans="1:4" x14ac:dyDescent="0.35">
      <c r="A634" s="95">
        <v>44829</v>
      </c>
      <c r="B634" s="26">
        <v>8</v>
      </c>
      <c r="C634" s="19">
        <v>0</v>
      </c>
      <c r="D634" s="26">
        <f t="shared" si="9"/>
        <v>-1194</v>
      </c>
    </row>
    <row r="635" spans="1:4" x14ac:dyDescent="0.35">
      <c r="A635" s="95">
        <v>44830</v>
      </c>
      <c r="B635" s="26">
        <v>8</v>
      </c>
      <c r="C635" s="19">
        <v>0</v>
      </c>
      <c r="D635" s="26">
        <f t="shared" si="9"/>
        <v>-1202</v>
      </c>
    </row>
    <row r="636" spans="1:4" x14ac:dyDescent="0.35">
      <c r="A636" s="95">
        <v>44831</v>
      </c>
      <c r="B636" s="26">
        <v>8</v>
      </c>
      <c r="C636" s="19">
        <v>0</v>
      </c>
      <c r="D636" s="26">
        <f t="shared" si="9"/>
        <v>-1210</v>
      </c>
    </row>
    <row r="637" spans="1:4" x14ac:dyDescent="0.35">
      <c r="A637" s="95">
        <v>44832</v>
      </c>
      <c r="B637" s="26">
        <v>9</v>
      </c>
      <c r="C637" s="19">
        <v>0</v>
      </c>
      <c r="D637" s="26">
        <f t="shared" si="9"/>
        <v>-1219</v>
      </c>
    </row>
    <row r="638" spans="1:4" x14ac:dyDescent="0.35">
      <c r="A638" s="95">
        <v>44833</v>
      </c>
      <c r="B638" s="26">
        <v>9</v>
      </c>
      <c r="C638" s="19">
        <v>0</v>
      </c>
      <c r="D638" s="26">
        <f t="shared" si="9"/>
        <v>-1228</v>
      </c>
    </row>
    <row r="639" spans="1:4" x14ac:dyDescent="0.35">
      <c r="A639" s="95">
        <v>44834</v>
      </c>
      <c r="B639" s="26">
        <v>9</v>
      </c>
      <c r="C639" s="19">
        <v>0</v>
      </c>
      <c r="D639" s="26">
        <f t="shared" si="9"/>
        <v>-1237</v>
      </c>
    </row>
    <row r="640" spans="1:4" x14ac:dyDescent="0.35">
      <c r="A640" s="95">
        <v>44835</v>
      </c>
      <c r="B640" s="26">
        <v>9</v>
      </c>
      <c r="C640" s="19">
        <v>0</v>
      </c>
      <c r="D640" s="26">
        <f t="shared" si="9"/>
        <v>-1246</v>
      </c>
    </row>
    <row r="641" spans="1:4" x14ac:dyDescent="0.35">
      <c r="A641" s="95">
        <v>44836</v>
      </c>
      <c r="B641" s="26">
        <v>9</v>
      </c>
      <c r="C641" s="19">
        <v>0</v>
      </c>
      <c r="D641" s="26">
        <f t="shared" si="9"/>
        <v>-1255</v>
      </c>
    </row>
    <row r="642" spans="1:4" x14ac:dyDescent="0.35">
      <c r="A642" s="95">
        <v>44837</v>
      </c>
      <c r="B642" s="26">
        <v>8</v>
      </c>
      <c r="C642" s="19">
        <v>0</v>
      </c>
      <c r="D642" s="26">
        <f t="shared" si="9"/>
        <v>-1263</v>
      </c>
    </row>
    <row r="643" spans="1:4" x14ac:dyDescent="0.35">
      <c r="A643" s="95">
        <v>44838</v>
      </c>
      <c r="B643" s="26">
        <v>7</v>
      </c>
      <c r="C643" s="19">
        <v>0</v>
      </c>
      <c r="D643" s="26">
        <f t="shared" si="9"/>
        <v>-1270</v>
      </c>
    </row>
    <row r="644" spans="1:4" x14ac:dyDescent="0.35">
      <c r="A644" s="95">
        <v>44839</v>
      </c>
      <c r="B644" s="26">
        <v>7</v>
      </c>
      <c r="C644" s="19">
        <v>0</v>
      </c>
      <c r="D644" s="26">
        <f t="shared" ref="D644:D707" si="10">D643+C644-B644</f>
        <v>-1277</v>
      </c>
    </row>
    <row r="645" spans="1:4" x14ac:dyDescent="0.35">
      <c r="A645" s="95">
        <v>44840</v>
      </c>
      <c r="B645" s="26">
        <v>7</v>
      </c>
      <c r="C645" s="19">
        <v>0</v>
      </c>
      <c r="D645" s="26">
        <f t="shared" si="10"/>
        <v>-1284</v>
      </c>
    </row>
    <row r="646" spans="1:4" x14ac:dyDescent="0.35">
      <c r="A646" s="95">
        <v>44841</v>
      </c>
      <c r="B646" s="26">
        <v>8</v>
      </c>
      <c r="C646" s="19">
        <v>0</v>
      </c>
      <c r="D646" s="26">
        <f t="shared" si="10"/>
        <v>-1292</v>
      </c>
    </row>
    <row r="647" spans="1:4" x14ac:dyDescent="0.35">
      <c r="A647" s="95">
        <v>44842</v>
      </c>
      <c r="B647" s="26">
        <v>8</v>
      </c>
      <c r="C647" s="19">
        <v>0</v>
      </c>
      <c r="D647" s="26">
        <f t="shared" si="10"/>
        <v>-1300</v>
      </c>
    </row>
    <row r="648" spans="1:4" x14ac:dyDescent="0.35">
      <c r="A648" s="95">
        <v>44843</v>
      </c>
      <c r="B648" s="26">
        <v>9</v>
      </c>
      <c r="C648" s="19">
        <v>0</v>
      </c>
      <c r="D648" s="26">
        <f t="shared" si="10"/>
        <v>-1309</v>
      </c>
    </row>
    <row r="649" spans="1:4" x14ac:dyDescent="0.35">
      <c r="A649" s="95">
        <v>44844</v>
      </c>
      <c r="B649" s="26">
        <v>9</v>
      </c>
      <c r="C649" s="19">
        <v>0</v>
      </c>
      <c r="D649" s="26">
        <f t="shared" si="10"/>
        <v>-1318</v>
      </c>
    </row>
    <row r="650" spans="1:4" x14ac:dyDescent="0.35">
      <c r="A650" s="95">
        <v>44845</v>
      </c>
      <c r="B650" s="26">
        <v>9</v>
      </c>
      <c r="C650" s="19">
        <f>IF(AND(C597=0,C598=0,C599=0,C600=0,C601=0,C602=0,C603=0,C604=0,C605=0,C606=0,C607=0,C608=0,C609=0,C610=0,C611=0,C612=0,C613=0,C614=0,C615=0,C616=0,C617=0,C618=0,C619=0,C620=0,C621=0,C622=0,C623=0,C624=0,C625=0,C626=0,C627=0,C628=0,C629=0,C630=0,C631=0,C632=0,C633=0,C634=0,C635=0,C636=0,C637=0,C638=0,C639=0,C640=0,C641=0,C642=0,C643=0,C644=0,C645=0,C646=0,C647=0,C648=0,C649=0),$G$10,0)</f>
        <v>2081</v>
      </c>
      <c r="D650" s="26">
        <f t="shared" si="10"/>
        <v>754</v>
      </c>
    </row>
    <row r="651" spans="1:4" x14ac:dyDescent="0.35">
      <c r="A651" s="95">
        <v>44846</v>
      </c>
      <c r="B651" s="26">
        <v>8</v>
      </c>
      <c r="C651" s="19">
        <v>0</v>
      </c>
      <c r="D651" s="26">
        <f t="shared" si="10"/>
        <v>746</v>
      </c>
    </row>
    <row r="652" spans="1:4" x14ac:dyDescent="0.35">
      <c r="A652" s="95">
        <v>44847</v>
      </c>
      <c r="B652" s="26">
        <v>8</v>
      </c>
      <c r="C652" s="19">
        <v>0</v>
      </c>
      <c r="D652" s="26">
        <f t="shared" si="10"/>
        <v>738</v>
      </c>
    </row>
    <row r="653" spans="1:4" x14ac:dyDescent="0.35">
      <c r="A653" s="95">
        <v>44848</v>
      </c>
      <c r="B653" s="26">
        <v>8</v>
      </c>
      <c r="C653" s="19">
        <v>0</v>
      </c>
      <c r="D653" s="26">
        <f t="shared" si="10"/>
        <v>730</v>
      </c>
    </row>
    <row r="654" spans="1:4" x14ac:dyDescent="0.35">
      <c r="A654" s="95">
        <v>44849</v>
      </c>
      <c r="B654" s="26">
        <v>9</v>
      </c>
      <c r="C654" s="19">
        <v>0</v>
      </c>
      <c r="D654" s="26">
        <f t="shared" si="10"/>
        <v>721</v>
      </c>
    </row>
    <row r="655" spans="1:4" x14ac:dyDescent="0.35">
      <c r="A655" s="95">
        <v>44850</v>
      </c>
      <c r="B655" s="26">
        <v>10</v>
      </c>
      <c r="C655" s="19">
        <v>0</v>
      </c>
      <c r="D655" s="26">
        <f t="shared" si="10"/>
        <v>711</v>
      </c>
    </row>
    <row r="656" spans="1:4" x14ac:dyDescent="0.35">
      <c r="A656" s="95">
        <v>44851</v>
      </c>
      <c r="B656" s="26">
        <v>11</v>
      </c>
      <c r="C656" s="19">
        <v>0</v>
      </c>
      <c r="D656" s="26">
        <f t="shared" si="10"/>
        <v>700</v>
      </c>
    </row>
    <row r="657" spans="1:4" x14ac:dyDescent="0.35">
      <c r="A657" s="95">
        <v>44852</v>
      </c>
      <c r="B657" s="26">
        <v>11</v>
      </c>
      <c r="C657" s="19">
        <v>0</v>
      </c>
      <c r="D657" s="26">
        <f t="shared" si="10"/>
        <v>689</v>
      </c>
    </row>
    <row r="658" spans="1:4" x14ac:dyDescent="0.35">
      <c r="A658" s="95">
        <v>44853</v>
      </c>
      <c r="B658" s="26">
        <v>12</v>
      </c>
      <c r="C658" s="19">
        <v>0</v>
      </c>
      <c r="D658" s="26">
        <f t="shared" si="10"/>
        <v>677</v>
      </c>
    </row>
    <row r="659" spans="1:4" x14ac:dyDescent="0.35">
      <c r="A659" s="95">
        <v>44854</v>
      </c>
      <c r="B659" s="26">
        <v>12</v>
      </c>
      <c r="C659" s="19">
        <v>0</v>
      </c>
      <c r="D659" s="26">
        <f t="shared" si="10"/>
        <v>665</v>
      </c>
    </row>
    <row r="660" spans="1:4" x14ac:dyDescent="0.35">
      <c r="A660" s="95">
        <v>44855</v>
      </c>
      <c r="B660" s="26">
        <v>11</v>
      </c>
      <c r="C660" s="19">
        <v>0</v>
      </c>
      <c r="D660" s="26">
        <f t="shared" si="10"/>
        <v>654</v>
      </c>
    </row>
    <row r="661" spans="1:4" x14ac:dyDescent="0.35">
      <c r="A661" s="95">
        <v>44856</v>
      </c>
      <c r="B661" s="26">
        <v>12</v>
      </c>
      <c r="C661" s="19">
        <v>0</v>
      </c>
      <c r="D661" s="26">
        <f t="shared" si="10"/>
        <v>642</v>
      </c>
    </row>
    <row r="662" spans="1:4" x14ac:dyDescent="0.35">
      <c r="A662" s="95">
        <v>44857</v>
      </c>
      <c r="B662" s="26">
        <v>12</v>
      </c>
      <c r="C662" s="19">
        <v>0</v>
      </c>
      <c r="D662" s="26">
        <f t="shared" si="10"/>
        <v>630</v>
      </c>
    </row>
    <row r="663" spans="1:4" x14ac:dyDescent="0.35">
      <c r="A663" s="95">
        <v>44859</v>
      </c>
      <c r="B663" s="26">
        <v>12</v>
      </c>
      <c r="C663" s="19">
        <v>0</v>
      </c>
      <c r="D663" s="26">
        <f t="shared" si="10"/>
        <v>618</v>
      </c>
    </row>
    <row r="664" spans="1:4" x14ac:dyDescent="0.35">
      <c r="A664" s="95">
        <v>44860</v>
      </c>
      <c r="B664" s="26">
        <v>13</v>
      </c>
      <c r="C664" s="19">
        <v>0</v>
      </c>
      <c r="D664" s="26">
        <f t="shared" si="10"/>
        <v>605</v>
      </c>
    </row>
    <row r="665" spans="1:4" x14ac:dyDescent="0.35">
      <c r="A665" s="95">
        <v>44861</v>
      </c>
      <c r="B665" s="26">
        <v>14</v>
      </c>
      <c r="C665" s="19">
        <v>0</v>
      </c>
      <c r="D665" s="26">
        <f t="shared" si="10"/>
        <v>591</v>
      </c>
    </row>
    <row r="666" spans="1:4" x14ac:dyDescent="0.35">
      <c r="A666" s="95">
        <v>44862</v>
      </c>
      <c r="B666" s="26">
        <v>14</v>
      </c>
      <c r="C666" s="19">
        <v>0</v>
      </c>
      <c r="D666" s="26">
        <f t="shared" si="10"/>
        <v>577</v>
      </c>
    </row>
    <row r="667" spans="1:4" x14ac:dyDescent="0.35">
      <c r="A667" s="95">
        <v>44863</v>
      </c>
      <c r="B667" s="26">
        <v>13</v>
      </c>
      <c r="C667" s="19">
        <v>0</v>
      </c>
      <c r="D667" s="26">
        <f t="shared" si="10"/>
        <v>564</v>
      </c>
    </row>
    <row r="668" spans="1:4" x14ac:dyDescent="0.35">
      <c r="A668" s="95">
        <v>44864</v>
      </c>
      <c r="B668" s="26">
        <v>14</v>
      </c>
      <c r="C668" s="19">
        <v>0</v>
      </c>
      <c r="D668" s="26">
        <f t="shared" si="10"/>
        <v>550</v>
      </c>
    </row>
    <row r="669" spans="1:4" x14ac:dyDescent="0.35">
      <c r="A669" s="95">
        <v>44865</v>
      </c>
      <c r="B669" s="26">
        <v>14</v>
      </c>
      <c r="C669" s="19">
        <v>0</v>
      </c>
      <c r="D669" s="26">
        <f t="shared" si="10"/>
        <v>536</v>
      </c>
    </row>
    <row r="670" spans="1:4" x14ac:dyDescent="0.35">
      <c r="A670" s="95">
        <v>44866</v>
      </c>
      <c r="B670" s="26">
        <v>14</v>
      </c>
      <c r="C670" s="19">
        <v>0</v>
      </c>
      <c r="D670" s="26">
        <f t="shared" si="10"/>
        <v>522</v>
      </c>
    </row>
    <row r="671" spans="1:4" x14ac:dyDescent="0.35">
      <c r="A671" s="95">
        <v>44867</v>
      </c>
      <c r="B671" s="26">
        <v>15</v>
      </c>
      <c r="C671" s="19">
        <v>0</v>
      </c>
      <c r="D671" s="26">
        <f t="shared" si="10"/>
        <v>507</v>
      </c>
    </row>
    <row r="672" spans="1:4" x14ac:dyDescent="0.35">
      <c r="A672" s="95">
        <v>44868</v>
      </c>
      <c r="B672" s="26">
        <v>17</v>
      </c>
      <c r="C672" s="19">
        <v>0</v>
      </c>
      <c r="D672" s="26">
        <f t="shared" si="10"/>
        <v>490</v>
      </c>
    </row>
    <row r="673" spans="1:4" x14ac:dyDescent="0.35">
      <c r="A673" s="95">
        <v>44869</v>
      </c>
      <c r="B673" s="26">
        <v>18</v>
      </c>
      <c r="C673" s="19">
        <v>0</v>
      </c>
      <c r="D673" s="26">
        <f t="shared" si="10"/>
        <v>472</v>
      </c>
    </row>
    <row r="674" spans="1:4" x14ac:dyDescent="0.35">
      <c r="A674" s="95">
        <v>44870</v>
      </c>
      <c r="B674" s="26">
        <v>18</v>
      </c>
      <c r="C674" s="19">
        <v>0</v>
      </c>
      <c r="D674" s="26">
        <f t="shared" si="10"/>
        <v>454</v>
      </c>
    </row>
    <row r="675" spans="1:4" x14ac:dyDescent="0.35">
      <c r="A675" s="95">
        <v>44871</v>
      </c>
      <c r="B675" s="26">
        <v>19</v>
      </c>
      <c r="C675" s="19">
        <v>0</v>
      </c>
      <c r="D675" s="26">
        <f t="shared" si="10"/>
        <v>435</v>
      </c>
    </row>
    <row r="676" spans="1:4" x14ac:dyDescent="0.35">
      <c r="A676" s="95">
        <v>44872</v>
      </c>
      <c r="B676" s="26">
        <v>19</v>
      </c>
      <c r="C676" s="19">
        <v>0</v>
      </c>
      <c r="D676" s="26">
        <f t="shared" si="10"/>
        <v>416</v>
      </c>
    </row>
    <row r="677" spans="1:4" x14ac:dyDescent="0.35">
      <c r="A677" s="95">
        <v>44873</v>
      </c>
      <c r="B677" s="26">
        <v>19</v>
      </c>
      <c r="C677" s="19">
        <v>0</v>
      </c>
      <c r="D677" s="26">
        <f t="shared" si="10"/>
        <v>397</v>
      </c>
    </row>
    <row r="678" spans="1:4" x14ac:dyDescent="0.35">
      <c r="A678" s="95">
        <v>44874</v>
      </c>
      <c r="B678" s="26">
        <v>18</v>
      </c>
      <c r="C678" s="19">
        <v>0</v>
      </c>
      <c r="D678" s="26">
        <f t="shared" si="10"/>
        <v>379</v>
      </c>
    </row>
    <row r="679" spans="1:4" x14ac:dyDescent="0.35">
      <c r="A679" s="95">
        <v>44875</v>
      </c>
      <c r="B679" s="26">
        <v>19</v>
      </c>
      <c r="C679" s="19">
        <v>0</v>
      </c>
      <c r="D679" s="26">
        <f t="shared" si="10"/>
        <v>360</v>
      </c>
    </row>
    <row r="680" spans="1:4" x14ac:dyDescent="0.35">
      <c r="A680" s="95">
        <v>44876</v>
      </c>
      <c r="B680" s="26">
        <v>19</v>
      </c>
      <c r="C680" s="19">
        <v>0</v>
      </c>
      <c r="D680" s="26">
        <f t="shared" si="10"/>
        <v>341</v>
      </c>
    </row>
    <row r="681" spans="1:4" x14ac:dyDescent="0.35">
      <c r="A681" s="95">
        <v>44877</v>
      </c>
      <c r="B681" s="26">
        <v>19</v>
      </c>
      <c r="C681" s="19">
        <v>0</v>
      </c>
      <c r="D681" s="26">
        <f t="shared" si="10"/>
        <v>322</v>
      </c>
    </row>
    <row r="682" spans="1:4" x14ac:dyDescent="0.35">
      <c r="A682" s="95">
        <v>44878</v>
      </c>
      <c r="B682" s="26">
        <v>20</v>
      </c>
      <c r="C682" s="19">
        <v>0</v>
      </c>
      <c r="D682" s="26">
        <f t="shared" si="10"/>
        <v>302</v>
      </c>
    </row>
    <row r="683" spans="1:4" x14ac:dyDescent="0.35">
      <c r="A683" s="95">
        <v>44879</v>
      </c>
      <c r="B683" s="26">
        <v>22</v>
      </c>
      <c r="C683" s="19">
        <v>0</v>
      </c>
      <c r="D683" s="26">
        <f t="shared" si="10"/>
        <v>280</v>
      </c>
    </row>
    <row r="684" spans="1:4" x14ac:dyDescent="0.35">
      <c r="A684" s="95">
        <v>44880</v>
      </c>
      <c r="B684" s="26">
        <v>23</v>
      </c>
      <c r="C684" s="19">
        <v>0</v>
      </c>
      <c r="D684" s="26">
        <f t="shared" si="10"/>
        <v>257</v>
      </c>
    </row>
    <row r="685" spans="1:4" x14ac:dyDescent="0.35">
      <c r="A685" s="95">
        <v>44881</v>
      </c>
      <c r="B685" s="26">
        <v>24</v>
      </c>
      <c r="C685" s="19">
        <v>0</v>
      </c>
      <c r="D685" s="26">
        <f t="shared" si="10"/>
        <v>233</v>
      </c>
    </row>
    <row r="686" spans="1:4" x14ac:dyDescent="0.35">
      <c r="A686" s="95">
        <v>44882</v>
      </c>
      <c r="B686" s="26">
        <v>24</v>
      </c>
      <c r="C686" s="19">
        <v>0</v>
      </c>
      <c r="D686" s="26">
        <f t="shared" si="10"/>
        <v>209</v>
      </c>
    </row>
    <row r="687" spans="1:4" x14ac:dyDescent="0.35">
      <c r="A687" s="95">
        <v>44883</v>
      </c>
      <c r="B687" s="26">
        <v>25</v>
      </c>
      <c r="C687" s="19">
        <v>0</v>
      </c>
      <c r="D687" s="26">
        <f t="shared" si="10"/>
        <v>184</v>
      </c>
    </row>
    <row r="688" spans="1:4" x14ac:dyDescent="0.35">
      <c r="A688" s="95">
        <v>44884</v>
      </c>
      <c r="B688" s="26">
        <v>25</v>
      </c>
      <c r="C688" s="19">
        <v>0</v>
      </c>
      <c r="D688" s="26">
        <f t="shared" si="10"/>
        <v>159</v>
      </c>
    </row>
    <row r="689" spans="1:4" x14ac:dyDescent="0.35">
      <c r="A689" s="95">
        <v>44885</v>
      </c>
      <c r="B689" s="26">
        <v>26</v>
      </c>
      <c r="C689" s="19">
        <v>0</v>
      </c>
      <c r="D689" s="26">
        <f t="shared" si="10"/>
        <v>133</v>
      </c>
    </row>
    <row r="690" spans="1:4" x14ac:dyDescent="0.35">
      <c r="A690" s="95">
        <v>44886</v>
      </c>
      <c r="B690" s="26">
        <v>27</v>
      </c>
      <c r="C690" s="19">
        <v>0</v>
      </c>
      <c r="D690" s="26">
        <f t="shared" si="10"/>
        <v>106</v>
      </c>
    </row>
    <row r="691" spans="1:4" x14ac:dyDescent="0.35">
      <c r="A691" s="95">
        <v>44887</v>
      </c>
      <c r="B691" s="26">
        <v>27</v>
      </c>
      <c r="C691" s="19">
        <v>0</v>
      </c>
      <c r="D691" s="26">
        <f t="shared" si="10"/>
        <v>79</v>
      </c>
    </row>
    <row r="692" spans="1:4" x14ac:dyDescent="0.35">
      <c r="A692" s="95">
        <v>44888</v>
      </c>
      <c r="B692" s="26">
        <v>27</v>
      </c>
      <c r="C692" s="19">
        <v>0</v>
      </c>
      <c r="D692" s="26">
        <f t="shared" si="10"/>
        <v>52</v>
      </c>
    </row>
    <row r="693" spans="1:4" x14ac:dyDescent="0.35">
      <c r="A693" s="95">
        <v>44889</v>
      </c>
      <c r="B693" s="26">
        <v>29</v>
      </c>
      <c r="C693" s="19">
        <v>0</v>
      </c>
      <c r="D693" s="26">
        <f t="shared" si="10"/>
        <v>23</v>
      </c>
    </row>
    <row r="694" spans="1:4" x14ac:dyDescent="0.35">
      <c r="A694" s="95">
        <v>44890</v>
      </c>
      <c r="B694" s="26">
        <v>30</v>
      </c>
      <c r="C694" s="19">
        <v>0</v>
      </c>
      <c r="D694" s="26">
        <f t="shared" si="10"/>
        <v>-7</v>
      </c>
    </row>
    <row r="695" spans="1:4" x14ac:dyDescent="0.35">
      <c r="A695" s="95">
        <v>44891</v>
      </c>
      <c r="B695" s="26">
        <v>31</v>
      </c>
      <c r="C695" s="19">
        <v>0</v>
      </c>
      <c r="D695" s="26">
        <f t="shared" si="10"/>
        <v>-38</v>
      </c>
    </row>
    <row r="696" spans="1:4" x14ac:dyDescent="0.35">
      <c r="A696" s="95">
        <v>44892</v>
      </c>
      <c r="B696" s="26">
        <v>30</v>
      </c>
      <c r="C696" s="19">
        <v>0</v>
      </c>
      <c r="D696" s="26">
        <f t="shared" si="10"/>
        <v>-68</v>
      </c>
    </row>
    <row r="697" spans="1:4" x14ac:dyDescent="0.35">
      <c r="A697" s="95">
        <v>44893</v>
      </c>
      <c r="B697" s="26">
        <v>30</v>
      </c>
      <c r="C697" s="19">
        <v>0</v>
      </c>
      <c r="D697" s="26">
        <f t="shared" si="10"/>
        <v>-98</v>
      </c>
    </row>
    <row r="698" spans="1:4" x14ac:dyDescent="0.35">
      <c r="A698" s="95">
        <v>44894</v>
      </c>
      <c r="B698" s="26">
        <v>30</v>
      </c>
      <c r="C698" s="19">
        <v>0</v>
      </c>
      <c r="D698" s="26">
        <f t="shared" si="10"/>
        <v>-128</v>
      </c>
    </row>
    <row r="699" spans="1:4" x14ac:dyDescent="0.35">
      <c r="A699" s="95">
        <v>44895</v>
      </c>
      <c r="B699" s="26">
        <v>31</v>
      </c>
      <c r="C699" s="19">
        <v>0</v>
      </c>
      <c r="D699" s="26">
        <f t="shared" si="10"/>
        <v>-159</v>
      </c>
    </row>
    <row r="700" spans="1:4" x14ac:dyDescent="0.35">
      <c r="A700" s="95">
        <v>44896</v>
      </c>
      <c r="B700" s="26">
        <v>32</v>
      </c>
      <c r="C700" s="19">
        <v>0</v>
      </c>
      <c r="D700" s="26">
        <f t="shared" si="10"/>
        <v>-191</v>
      </c>
    </row>
    <row r="701" spans="1:4" x14ac:dyDescent="0.35">
      <c r="A701" s="95">
        <v>44897</v>
      </c>
      <c r="B701" s="26">
        <v>33</v>
      </c>
      <c r="C701" s="19">
        <v>0</v>
      </c>
      <c r="D701" s="26">
        <f t="shared" si="10"/>
        <v>-224</v>
      </c>
    </row>
    <row r="702" spans="1:4" x14ac:dyDescent="0.35">
      <c r="A702" s="95">
        <v>44898</v>
      </c>
      <c r="B702" s="26">
        <v>34</v>
      </c>
      <c r="C702" s="19">
        <v>0</v>
      </c>
      <c r="D702" s="26">
        <f t="shared" si="10"/>
        <v>-258</v>
      </c>
    </row>
    <row r="703" spans="1:4" x14ac:dyDescent="0.35">
      <c r="A703" s="95">
        <v>44899</v>
      </c>
      <c r="B703" s="26">
        <v>37</v>
      </c>
      <c r="C703" s="19">
        <v>0</v>
      </c>
      <c r="D703" s="26">
        <f t="shared" si="10"/>
        <v>-295</v>
      </c>
    </row>
    <row r="704" spans="1:4" x14ac:dyDescent="0.35">
      <c r="A704" s="95">
        <v>44900</v>
      </c>
      <c r="B704" s="26">
        <v>38</v>
      </c>
      <c r="C704" s="19">
        <f>IF(AND(C651=0,C652=0,C653=0,C654=0,C655=0,C656=0,C657=0,C658=0,C659=0,C660=0,C661=0,C662=0,C663=0,C664=0,C665=0,C666=0,C667=0,C668=0,C669=0,C670=0,C671=0,C672=0,C673=0,C674=0,C675=0,C676=0,C677=0,C678=0,C679=0,C680=0,C681=0,C682=0,C683=0,C684=0,C685=0,C686=0,C687=0,C688=0,C689=0,C690=0,C691=0,C692=0,C693=0,C694=0,C695=0,C696=0,C697=0,C698=0,C699=0,C700=0,C701=0,C702=0,C703=0),$G$10,0)</f>
        <v>2081</v>
      </c>
      <c r="D704" s="26">
        <f t="shared" si="10"/>
        <v>1748</v>
      </c>
    </row>
    <row r="705" spans="1:4" x14ac:dyDescent="0.35">
      <c r="A705" s="95">
        <v>44901</v>
      </c>
      <c r="B705" s="26">
        <v>37</v>
      </c>
      <c r="C705" s="19">
        <v>0</v>
      </c>
      <c r="D705" s="26">
        <f t="shared" si="10"/>
        <v>1711</v>
      </c>
    </row>
    <row r="706" spans="1:4" x14ac:dyDescent="0.35">
      <c r="A706" s="95">
        <v>44902</v>
      </c>
      <c r="B706" s="26">
        <v>36</v>
      </c>
      <c r="C706" s="19">
        <v>0</v>
      </c>
      <c r="D706" s="26">
        <f t="shared" si="10"/>
        <v>1675</v>
      </c>
    </row>
    <row r="707" spans="1:4" x14ac:dyDescent="0.35">
      <c r="A707" s="95">
        <v>44903</v>
      </c>
      <c r="B707" s="26">
        <v>37</v>
      </c>
      <c r="C707" s="19">
        <v>0</v>
      </c>
      <c r="D707" s="26">
        <f t="shared" si="10"/>
        <v>1638</v>
      </c>
    </row>
    <row r="708" spans="1:4" x14ac:dyDescent="0.35">
      <c r="A708" s="95">
        <v>44904</v>
      </c>
      <c r="B708" s="26">
        <v>37</v>
      </c>
      <c r="C708" s="19">
        <v>0</v>
      </c>
      <c r="D708" s="26">
        <f t="shared" ref="D708:D729" si="11">D707+C708-B708</f>
        <v>1601</v>
      </c>
    </row>
    <row r="709" spans="1:4" x14ac:dyDescent="0.35">
      <c r="A709" s="95">
        <v>44905</v>
      </c>
      <c r="B709" s="26">
        <v>36</v>
      </c>
      <c r="C709" s="19">
        <v>0</v>
      </c>
      <c r="D709" s="26">
        <f t="shared" si="11"/>
        <v>1565</v>
      </c>
    </row>
    <row r="710" spans="1:4" x14ac:dyDescent="0.35">
      <c r="A710" s="95">
        <v>44906</v>
      </c>
      <c r="B710" s="26">
        <v>34</v>
      </c>
      <c r="C710" s="19">
        <v>0</v>
      </c>
      <c r="D710" s="26">
        <f t="shared" si="11"/>
        <v>1531</v>
      </c>
    </row>
    <row r="711" spans="1:4" x14ac:dyDescent="0.35">
      <c r="A711" s="95">
        <v>44907</v>
      </c>
      <c r="B711" s="26">
        <v>36</v>
      </c>
      <c r="C711" s="19">
        <v>0</v>
      </c>
      <c r="D711" s="26">
        <f t="shared" si="11"/>
        <v>1495</v>
      </c>
    </row>
    <row r="712" spans="1:4" x14ac:dyDescent="0.35">
      <c r="A712" s="95">
        <v>44908</v>
      </c>
      <c r="B712" s="26">
        <v>38</v>
      </c>
      <c r="C712" s="19">
        <v>0</v>
      </c>
      <c r="D712" s="26">
        <f t="shared" si="11"/>
        <v>1457</v>
      </c>
    </row>
    <row r="713" spans="1:4" x14ac:dyDescent="0.35">
      <c r="A713" s="95">
        <v>44909</v>
      </c>
      <c r="B713" s="26">
        <v>40</v>
      </c>
      <c r="C713" s="19">
        <v>0</v>
      </c>
      <c r="D713" s="26">
        <f t="shared" si="11"/>
        <v>1417</v>
      </c>
    </row>
    <row r="714" spans="1:4" x14ac:dyDescent="0.35">
      <c r="A714" s="95">
        <v>44910</v>
      </c>
      <c r="B714" s="26">
        <v>39</v>
      </c>
      <c r="C714" s="19">
        <v>0</v>
      </c>
      <c r="D714" s="26">
        <f t="shared" si="11"/>
        <v>1378</v>
      </c>
    </row>
    <row r="715" spans="1:4" x14ac:dyDescent="0.35">
      <c r="A715" s="95">
        <v>44911</v>
      </c>
      <c r="B715" s="26">
        <v>39</v>
      </c>
      <c r="C715" s="19">
        <v>0</v>
      </c>
      <c r="D715" s="26">
        <f t="shared" si="11"/>
        <v>1339</v>
      </c>
    </row>
    <row r="716" spans="1:4" x14ac:dyDescent="0.35">
      <c r="A716" s="95">
        <v>44912</v>
      </c>
      <c r="B716" s="26">
        <v>38</v>
      </c>
      <c r="C716" s="19">
        <v>0</v>
      </c>
      <c r="D716" s="26">
        <f t="shared" si="11"/>
        <v>1301</v>
      </c>
    </row>
    <row r="717" spans="1:4" x14ac:dyDescent="0.35">
      <c r="A717" s="95">
        <v>44913</v>
      </c>
      <c r="B717" s="26">
        <v>40</v>
      </c>
      <c r="C717" s="19">
        <v>0</v>
      </c>
      <c r="D717" s="26">
        <f t="shared" si="11"/>
        <v>1261</v>
      </c>
    </row>
    <row r="718" spans="1:4" x14ac:dyDescent="0.35">
      <c r="A718" s="95">
        <v>44914</v>
      </c>
      <c r="B718" s="26">
        <v>41</v>
      </c>
      <c r="C718" s="19">
        <v>0</v>
      </c>
      <c r="D718" s="26">
        <f t="shared" si="11"/>
        <v>1220</v>
      </c>
    </row>
    <row r="719" spans="1:4" x14ac:dyDescent="0.35">
      <c r="A719" s="95">
        <v>44915</v>
      </c>
      <c r="B719" s="26">
        <v>41</v>
      </c>
      <c r="C719" s="19">
        <v>0</v>
      </c>
      <c r="D719" s="26">
        <f t="shared" si="11"/>
        <v>1179</v>
      </c>
    </row>
    <row r="720" spans="1:4" x14ac:dyDescent="0.35">
      <c r="A720" s="95">
        <v>44916</v>
      </c>
      <c r="B720" s="26">
        <v>41</v>
      </c>
      <c r="C720" s="19">
        <v>0</v>
      </c>
      <c r="D720" s="26">
        <f t="shared" si="11"/>
        <v>1138</v>
      </c>
    </row>
    <row r="721" spans="1:4" x14ac:dyDescent="0.35">
      <c r="A721" s="95">
        <v>44917</v>
      </c>
      <c r="B721" s="26">
        <v>41</v>
      </c>
      <c r="C721" s="19">
        <v>0</v>
      </c>
      <c r="D721" s="26">
        <f t="shared" si="11"/>
        <v>1097</v>
      </c>
    </row>
    <row r="722" spans="1:4" x14ac:dyDescent="0.35">
      <c r="A722" s="95">
        <v>44918</v>
      </c>
      <c r="B722" s="26">
        <v>40</v>
      </c>
      <c r="C722" s="19">
        <v>0</v>
      </c>
      <c r="D722" s="26">
        <f t="shared" si="11"/>
        <v>1057</v>
      </c>
    </row>
    <row r="723" spans="1:4" x14ac:dyDescent="0.35">
      <c r="A723" s="95">
        <v>44919</v>
      </c>
      <c r="B723" s="26">
        <v>40</v>
      </c>
      <c r="C723" s="19">
        <v>0</v>
      </c>
      <c r="D723" s="26">
        <f t="shared" si="11"/>
        <v>1017</v>
      </c>
    </row>
    <row r="724" spans="1:4" x14ac:dyDescent="0.35">
      <c r="A724" s="95">
        <v>44920</v>
      </c>
      <c r="B724" s="26">
        <v>43</v>
      </c>
      <c r="C724" s="19">
        <v>0</v>
      </c>
      <c r="D724" s="26">
        <f t="shared" si="11"/>
        <v>974</v>
      </c>
    </row>
    <row r="725" spans="1:4" x14ac:dyDescent="0.35">
      <c r="A725" s="95">
        <v>44921</v>
      </c>
      <c r="B725" s="26">
        <v>46</v>
      </c>
      <c r="C725" s="19">
        <v>0</v>
      </c>
      <c r="D725" s="26">
        <f t="shared" si="11"/>
        <v>928</v>
      </c>
    </row>
    <row r="726" spans="1:4" x14ac:dyDescent="0.35">
      <c r="A726" s="95">
        <v>44922</v>
      </c>
      <c r="B726" s="26">
        <v>49</v>
      </c>
      <c r="C726" s="19">
        <v>0</v>
      </c>
      <c r="D726" s="26">
        <f t="shared" si="11"/>
        <v>879</v>
      </c>
    </row>
    <row r="727" spans="1:4" x14ac:dyDescent="0.35">
      <c r="A727" s="95">
        <v>44923</v>
      </c>
      <c r="B727" s="26">
        <v>47</v>
      </c>
      <c r="C727" s="19">
        <v>0</v>
      </c>
      <c r="D727" s="26">
        <f t="shared" si="11"/>
        <v>832</v>
      </c>
    </row>
    <row r="728" spans="1:4" x14ac:dyDescent="0.35">
      <c r="A728" s="95">
        <v>44924</v>
      </c>
      <c r="B728" s="26">
        <v>47</v>
      </c>
      <c r="C728" s="19">
        <v>0</v>
      </c>
      <c r="D728" s="26">
        <f t="shared" si="11"/>
        <v>785</v>
      </c>
    </row>
    <row r="729" spans="1:4" x14ac:dyDescent="0.35">
      <c r="A729" s="95">
        <v>44925</v>
      </c>
      <c r="B729" s="26">
        <v>46</v>
      </c>
      <c r="C729" s="19">
        <v>0</v>
      </c>
      <c r="D729" s="26">
        <f t="shared" si="11"/>
        <v>739</v>
      </c>
    </row>
    <row r="730" spans="1:4" x14ac:dyDescent="0.35">
      <c r="A730" s="95">
        <v>44926</v>
      </c>
      <c r="B730" s="26">
        <v>46</v>
      </c>
      <c r="C730" s="19">
        <v>0</v>
      </c>
      <c r="D730" s="26">
        <f>D729+C730-B730</f>
        <v>693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1169-2678-4E0D-97A9-93E1B3941633}">
  <dimension ref="A1:H730"/>
  <sheetViews>
    <sheetView zoomScale="58" workbookViewId="0">
      <selection activeCell="H7" sqref="H7"/>
    </sheetView>
  </sheetViews>
  <sheetFormatPr defaultRowHeight="14.5" x14ac:dyDescent="0.35"/>
  <cols>
    <col min="1" max="1" width="10.453125" bestFit="1" customWidth="1"/>
    <col min="3" max="3" width="8.36328125" bestFit="1" customWidth="1"/>
    <col min="4" max="4" width="16.54296875" bestFit="1" customWidth="1"/>
    <col min="8" max="8" width="10.81640625" bestFit="1" customWidth="1"/>
  </cols>
  <sheetData>
    <row r="1" spans="1:8" ht="16.5" x14ac:dyDescent="0.35">
      <c r="A1" s="27" t="s">
        <v>8</v>
      </c>
      <c r="B1" s="27" t="s">
        <v>180</v>
      </c>
      <c r="C1" s="27" t="s">
        <v>194</v>
      </c>
      <c r="D1" s="27" t="s">
        <v>195</v>
      </c>
      <c r="F1" s="109" t="s">
        <v>4</v>
      </c>
      <c r="G1" s="97">
        <v>4.1969696969696972</v>
      </c>
      <c r="H1" s="19" t="s">
        <v>9</v>
      </c>
    </row>
    <row r="2" spans="1:8" ht="16.5" x14ac:dyDescent="0.35">
      <c r="A2" s="96">
        <v>44197</v>
      </c>
      <c r="B2" s="19">
        <v>45</v>
      </c>
      <c r="C2" s="19">
        <f>$G$10</f>
        <v>270</v>
      </c>
      <c r="D2" s="19">
        <f>C2-B2</f>
        <v>225</v>
      </c>
      <c r="F2" s="109" t="s">
        <v>5</v>
      </c>
      <c r="G2" s="97">
        <v>4.1969696969696973E-3</v>
      </c>
      <c r="H2" s="19" t="s">
        <v>10</v>
      </c>
    </row>
    <row r="3" spans="1:8" ht="16.5" x14ac:dyDescent="0.35">
      <c r="A3" s="96">
        <v>44198</v>
      </c>
      <c r="B3" s="19">
        <v>46</v>
      </c>
      <c r="C3" s="19">
        <v>0</v>
      </c>
      <c r="D3" s="19">
        <f>D2+C3-B3</f>
        <v>179</v>
      </c>
      <c r="F3" s="109" t="s">
        <v>6</v>
      </c>
      <c r="G3" s="97">
        <v>2.0984848484848485E-2</v>
      </c>
      <c r="H3" s="19" t="s">
        <v>10</v>
      </c>
    </row>
    <row r="4" spans="1:8" ht="16.5" x14ac:dyDescent="0.35">
      <c r="A4" s="96">
        <v>44199</v>
      </c>
      <c r="B4" s="19">
        <v>47</v>
      </c>
      <c r="C4" s="19">
        <v>0</v>
      </c>
      <c r="D4" s="19">
        <f>D3+C4-B4</f>
        <v>132</v>
      </c>
      <c r="F4" s="109" t="s">
        <v>222</v>
      </c>
      <c r="G4" s="97">
        <v>3.2585000000000002</v>
      </c>
      <c r="H4" s="19" t="s">
        <v>1</v>
      </c>
    </row>
    <row r="5" spans="1:8" ht="16.5" x14ac:dyDescent="0.35">
      <c r="A5" s="96">
        <v>44200</v>
      </c>
      <c r="B5" s="19">
        <v>46</v>
      </c>
      <c r="C5" s="19">
        <v>0</v>
      </c>
      <c r="D5" s="19">
        <f t="shared" ref="D5:D68" si="0">D4+C5-B5</f>
        <v>86</v>
      </c>
      <c r="F5" s="109" t="s">
        <v>223</v>
      </c>
      <c r="G5" s="19">
        <v>1</v>
      </c>
      <c r="H5" s="19" t="s">
        <v>11</v>
      </c>
    </row>
    <row r="6" spans="1:8" ht="16.5" x14ac:dyDescent="0.35">
      <c r="A6" s="96">
        <v>44201</v>
      </c>
      <c r="B6" s="19">
        <v>46</v>
      </c>
      <c r="C6" s="19">
        <v>0</v>
      </c>
      <c r="D6" s="19">
        <f t="shared" si="0"/>
        <v>40</v>
      </c>
      <c r="F6" s="109" t="s">
        <v>224</v>
      </c>
      <c r="G6" s="72">
        <v>0.5</v>
      </c>
      <c r="H6" s="19" t="s">
        <v>11</v>
      </c>
    </row>
    <row r="7" spans="1:8" ht="16.5" x14ac:dyDescent="0.35">
      <c r="A7" s="96">
        <v>44202</v>
      </c>
      <c r="B7" s="19">
        <v>46</v>
      </c>
      <c r="C7" s="19">
        <v>0</v>
      </c>
      <c r="D7" s="19">
        <f t="shared" si="0"/>
        <v>-6</v>
      </c>
      <c r="F7" s="109" t="s">
        <v>225</v>
      </c>
      <c r="G7" s="19">
        <f>SQRT((2*COUNT($B$2:$B$730)*G1)/(G2*SUM($B$2:$B$730)))</f>
        <v>7.2039712832291789</v>
      </c>
      <c r="H7" s="98" t="s">
        <v>11</v>
      </c>
    </row>
    <row r="8" spans="1:8" ht="16.5" x14ac:dyDescent="0.35">
      <c r="A8" s="96">
        <v>44203</v>
      </c>
      <c r="B8" s="19">
        <v>46</v>
      </c>
      <c r="C8" s="19">
        <v>0</v>
      </c>
      <c r="D8" s="19">
        <f t="shared" si="0"/>
        <v>-52</v>
      </c>
      <c r="F8" s="109" t="s">
        <v>226</v>
      </c>
      <c r="G8" s="19">
        <f>SQRT((2*SUM($B$2:$B$730)*G1)/(G2*COUNT($B$2:$B$730)))</f>
        <v>277.62464915094728</v>
      </c>
      <c r="H8" s="98" t="s">
        <v>183</v>
      </c>
    </row>
    <row r="9" spans="1:8" ht="16.5" x14ac:dyDescent="0.35">
      <c r="A9" s="96">
        <v>44204</v>
      </c>
      <c r="B9" s="19">
        <v>47</v>
      </c>
      <c r="C9" s="19">
        <f>IF(AND(C3=0,C4=0,C5=0,C6=0,C7=0,C8=0),$G$10,0)</f>
        <v>270</v>
      </c>
      <c r="D9" s="19">
        <f t="shared" si="0"/>
        <v>171</v>
      </c>
      <c r="F9" s="109" t="s">
        <v>227</v>
      </c>
      <c r="G9" s="19">
        <f>ROUND(G7,0)</f>
        <v>7</v>
      </c>
      <c r="H9" s="98" t="s">
        <v>11</v>
      </c>
    </row>
    <row r="10" spans="1:8" ht="16.5" x14ac:dyDescent="0.35">
      <c r="A10" s="96">
        <v>44205</v>
      </c>
      <c r="B10" s="19">
        <v>47</v>
      </c>
      <c r="C10" s="19">
        <v>0</v>
      </c>
      <c r="D10" s="19">
        <f t="shared" si="0"/>
        <v>124</v>
      </c>
      <c r="F10" s="109" t="s">
        <v>228</v>
      </c>
      <c r="G10" s="19">
        <f>ROUND(G9*G8/G7,0)</f>
        <v>270</v>
      </c>
      <c r="H10" s="98" t="s">
        <v>183</v>
      </c>
    </row>
    <row r="11" spans="1:8" x14ac:dyDescent="0.35">
      <c r="A11" s="96">
        <v>44206</v>
      </c>
      <c r="B11" s="19">
        <v>47</v>
      </c>
      <c r="C11" s="19">
        <v>0</v>
      </c>
      <c r="D11" s="19">
        <f t="shared" si="0"/>
        <v>77</v>
      </c>
      <c r="F11" s="13"/>
      <c r="G11" s="13"/>
      <c r="H11" s="13"/>
    </row>
    <row r="12" spans="1:8" x14ac:dyDescent="0.35">
      <c r="A12" s="96">
        <v>44207</v>
      </c>
      <c r="B12" s="19">
        <v>46</v>
      </c>
      <c r="C12" s="19">
        <v>0</v>
      </c>
      <c r="D12" s="19">
        <f t="shared" si="0"/>
        <v>31</v>
      </c>
      <c r="F12" s="110" t="s">
        <v>186</v>
      </c>
      <c r="G12" s="98">
        <f>COUNTIF($C$2:$C$730,"&gt;0")*G1</f>
        <v>440.68181818181819</v>
      </c>
      <c r="H12" s="98" t="s">
        <v>187</v>
      </c>
    </row>
    <row r="13" spans="1:8" x14ac:dyDescent="0.35">
      <c r="A13" s="96">
        <v>44208</v>
      </c>
      <c r="B13" s="19">
        <v>46</v>
      </c>
      <c r="C13" s="19">
        <v>0</v>
      </c>
      <c r="D13" s="19">
        <f t="shared" si="0"/>
        <v>-15</v>
      </c>
      <c r="F13" s="110" t="s">
        <v>188</v>
      </c>
      <c r="G13" s="98">
        <f>SUMIF($D$2:$D$730,"&gt;0")*G2</f>
        <v>38.150454545454551</v>
      </c>
      <c r="H13" s="98" t="s">
        <v>187</v>
      </c>
    </row>
    <row r="14" spans="1:8" x14ac:dyDescent="0.35">
      <c r="A14" s="96">
        <v>44209</v>
      </c>
      <c r="B14" s="19">
        <v>46</v>
      </c>
      <c r="C14" s="19">
        <v>0</v>
      </c>
      <c r="D14" s="19">
        <f t="shared" si="0"/>
        <v>-61</v>
      </c>
      <c r="F14" s="110" t="s">
        <v>189</v>
      </c>
      <c r="G14" s="98">
        <f>ABS(SUMIF(D2:D730,"&lt;0"))*G3</f>
        <v>28374.872727272726</v>
      </c>
      <c r="H14" s="98" t="s">
        <v>187</v>
      </c>
    </row>
    <row r="15" spans="1:8" x14ac:dyDescent="0.35">
      <c r="A15" s="96">
        <v>44210</v>
      </c>
      <c r="B15" s="19">
        <v>47</v>
      </c>
      <c r="C15" s="19">
        <v>0</v>
      </c>
      <c r="D15" s="19">
        <f t="shared" si="0"/>
        <v>-108</v>
      </c>
      <c r="F15" s="110" t="s">
        <v>190</v>
      </c>
      <c r="G15" s="98">
        <f>SUM(C2:C730)*G4</f>
        <v>92378.475000000006</v>
      </c>
      <c r="H15" s="98" t="s">
        <v>187</v>
      </c>
    </row>
    <row r="16" spans="1:8" x14ac:dyDescent="0.35">
      <c r="A16" s="96">
        <v>44211</v>
      </c>
      <c r="B16" s="19">
        <v>47</v>
      </c>
      <c r="C16" s="19">
        <f>IF(AND(C10=0,C11=0,C12=0,C13=0,C14=0,C15=0),$G$10,0)</f>
        <v>270</v>
      </c>
      <c r="D16" s="19">
        <f t="shared" si="0"/>
        <v>115</v>
      </c>
      <c r="F16" s="110" t="s">
        <v>191</v>
      </c>
      <c r="G16" s="98">
        <f>SUM(G12:G15)</f>
        <v>121232.18000000001</v>
      </c>
      <c r="H16" s="98" t="s">
        <v>187</v>
      </c>
    </row>
    <row r="17" spans="1:4" x14ac:dyDescent="0.35">
      <c r="A17" s="96">
        <v>44212</v>
      </c>
      <c r="B17" s="19">
        <v>47</v>
      </c>
      <c r="C17" s="19">
        <v>0</v>
      </c>
      <c r="D17" s="19">
        <f t="shared" si="0"/>
        <v>68</v>
      </c>
    </row>
    <row r="18" spans="1:4" x14ac:dyDescent="0.35">
      <c r="A18" s="96">
        <v>44213</v>
      </c>
      <c r="B18" s="19">
        <v>46</v>
      </c>
      <c r="C18" s="19">
        <v>0</v>
      </c>
      <c r="D18" s="19">
        <f t="shared" si="0"/>
        <v>22</v>
      </c>
    </row>
    <row r="19" spans="1:4" x14ac:dyDescent="0.35">
      <c r="A19" s="96">
        <v>44214</v>
      </c>
      <c r="B19" s="19">
        <v>46</v>
      </c>
      <c r="C19" s="19">
        <v>0</v>
      </c>
      <c r="D19" s="19">
        <f t="shared" si="0"/>
        <v>-24</v>
      </c>
    </row>
    <row r="20" spans="1:4" x14ac:dyDescent="0.35">
      <c r="A20" s="96">
        <v>44215</v>
      </c>
      <c r="B20" s="19">
        <v>46</v>
      </c>
      <c r="C20" s="19">
        <v>0</v>
      </c>
      <c r="D20" s="19">
        <f t="shared" si="0"/>
        <v>-70</v>
      </c>
    </row>
    <row r="21" spans="1:4" x14ac:dyDescent="0.35">
      <c r="A21" s="96">
        <v>44216</v>
      </c>
      <c r="B21" s="19">
        <v>46</v>
      </c>
      <c r="C21" s="19">
        <v>0</v>
      </c>
      <c r="D21" s="19">
        <f t="shared" si="0"/>
        <v>-116</v>
      </c>
    </row>
    <row r="22" spans="1:4" x14ac:dyDescent="0.35">
      <c r="A22" s="96">
        <v>44217</v>
      </c>
      <c r="B22" s="19">
        <v>46</v>
      </c>
      <c r="C22" s="19">
        <v>0</v>
      </c>
      <c r="D22" s="19">
        <f t="shared" si="0"/>
        <v>-162</v>
      </c>
    </row>
    <row r="23" spans="1:4" x14ac:dyDescent="0.35">
      <c r="A23" s="96">
        <v>44218</v>
      </c>
      <c r="B23" s="19">
        <v>46</v>
      </c>
      <c r="C23" s="19">
        <f>IF(AND(C17=0,C18=0,C19=0,C20=0,C21=0,C22=0),$G$10,0)</f>
        <v>270</v>
      </c>
      <c r="D23" s="19">
        <f t="shared" si="0"/>
        <v>62</v>
      </c>
    </row>
    <row r="24" spans="1:4" x14ac:dyDescent="0.35">
      <c r="A24" s="96">
        <v>44219</v>
      </c>
      <c r="B24" s="19">
        <v>46</v>
      </c>
      <c r="C24" s="19">
        <v>0</v>
      </c>
      <c r="D24" s="19">
        <f t="shared" si="0"/>
        <v>16</v>
      </c>
    </row>
    <row r="25" spans="1:4" x14ac:dyDescent="0.35">
      <c r="A25" s="96">
        <v>44220</v>
      </c>
      <c r="B25" s="19">
        <v>47</v>
      </c>
      <c r="C25" s="19">
        <v>0</v>
      </c>
      <c r="D25" s="19">
        <f t="shared" si="0"/>
        <v>-31</v>
      </c>
    </row>
    <row r="26" spans="1:4" x14ac:dyDescent="0.35">
      <c r="A26" s="96">
        <v>44221</v>
      </c>
      <c r="B26" s="19">
        <v>46</v>
      </c>
      <c r="C26" s="19">
        <v>0</v>
      </c>
      <c r="D26" s="19">
        <f t="shared" si="0"/>
        <v>-77</v>
      </c>
    </row>
    <row r="27" spans="1:4" x14ac:dyDescent="0.35">
      <c r="A27" s="96">
        <v>44222</v>
      </c>
      <c r="B27" s="19">
        <v>46</v>
      </c>
      <c r="C27" s="19">
        <v>0</v>
      </c>
      <c r="D27" s="19">
        <f t="shared" si="0"/>
        <v>-123</v>
      </c>
    </row>
    <row r="28" spans="1:4" x14ac:dyDescent="0.35">
      <c r="A28" s="96">
        <v>44223</v>
      </c>
      <c r="B28" s="19">
        <v>46</v>
      </c>
      <c r="C28" s="19">
        <v>0</v>
      </c>
      <c r="D28" s="19">
        <f t="shared" si="0"/>
        <v>-169</v>
      </c>
    </row>
    <row r="29" spans="1:4" x14ac:dyDescent="0.35">
      <c r="A29" s="96">
        <v>44224</v>
      </c>
      <c r="B29" s="19">
        <v>46</v>
      </c>
      <c r="C29" s="19">
        <v>0</v>
      </c>
      <c r="D29" s="19">
        <f t="shared" si="0"/>
        <v>-215</v>
      </c>
    </row>
    <row r="30" spans="1:4" x14ac:dyDescent="0.35">
      <c r="A30" s="96">
        <v>44225</v>
      </c>
      <c r="B30" s="19">
        <v>46</v>
      </c>
      <c r="C30" s="19">
        <f>IF(AND(C24=0,C25=0,C26=0,C27=0,C28=0,C29=0),$G$10,0)</f>
        <v>270</v>
      </c>
      <c r="D30" s="19">
        <f t="shared" si="0"/>
        <v>9</v>
      </c>
    </row>
    <row r="31" spans="1:4" x14ac:dyDescent="0.35">
      <c r="A31" s="96">
        <v>44226</v>
      </c>
      <c r="B31" s="19">
        <v>47</v>
      </c>
      <c r="C31" s="19">
        <v>0</v>
      </c>
      <c r="D31" s="19">
        <f t="shared" si="0"/>
        <v>-38</v>
      </c>
    </row>
    <row r="32" spans="1:4" x14ac:dyDescent="0.35">
      <c r="A32" s="96">
        <v>44227</v>
      </c>
      <c r="B32" s="19">
        <v>46</v>
      </c>
      <c r="C32" s="19">
        <v>0</v>
      </c>
      <c r="D32" s="19">
        <f t="shared" si="0"/>
        <v>-84</v>
      </c>
    </row>
    <row r="33" spans="1:4" x14ac:dyDescent="0.35">
      <c r="A33" s="96">
        <v>44228</v>
      </c>
      <c r="B33" s="19">
        <v>46</v>
      </c>
      <c r="C33" s="19">
        <v>0</v>
      </c>
      <c r="D33" s="19">
        <f t="shared" si="0"/>
        <v>-130</v>
      </c>
    </row>
    <row r="34" spans="1:4" x14ac:dyDescent="0.35">
      <c r="A34" s="96">
        <v>44229</v>
      </c>
      <c r="B34" s="19">
        <v>46</v>
      </c>
      <c r="C34" s="19">
        <v>0</v>
      </c>
      <c r="D34" s="19">
        <f t="shared" si="0"/>
        <v>-176</v>
      </c>
    </row>
    <row r="35" spans="1:4" x14ac:dyDescent="0.35">
      <c r="A35" s="96">
        <v>44230</v>
      </c>
      <c r="B35" s="19">
        <v>47</v>
      </c>
      <c r="C35" s="19">
        <v>0</v>
      </c>
      <c r="D35" s="19">
        <f t="shared" si="0"/>
        <v>-223</v>
      </c>
    </row>
    <row r="36" spans="1:4" x14ac:dyDescent="0.35">
      <c r="A36" s="96">
        <v>44231</v>
      </c>
      <c r="B36" s="19">
        <v>46</v>
      </c>
      <c r="C36" s="19">
        <v>0</v>
      </c>
      <c r="D36" s="19">
        <f t="shared" si="0"/>
        <v>-269</v>
      </c>
    </row>
    <row r="37" spans="1:4" x14ac:dyDescent="0.35">
      <c r="A37" s="96">
        <v>44232</v>
      </c>
      <c r="B37" s="19">
        <v>46</v>
      </c>
      <c r="C37" s="19">
        <f>IF(AND(C31=0,C32=0,C33=0,C34=0,C35=0,C36=0),$G$10,0)</f>
        <v>270</v>
      </c>
      <c r="D37" s="19">
        <f t="shared" si="0"/>
        <v>-45</v>
      </c>
    </row>
    <row r="38" spans="1:4" x14ac:dyDescent="0.35">
      <c r="A38" s="96">
        <v>44233</v>
      </c>
      <c r="B38" s="19">
        <v>45</v>
      </c>
      <c r="C38" s="19">
        <v>0</v>
      </c>
      <c r="D38" s="19">
        <f t="shared" si="0"/>
        <v>-90</v>
      </c>
    </row>
    <row r="39" spans="1:4" x14ac:dyDescent="0.35">
      <c r="A39" s="96">
        <v>44234</v>
      </c>
      <c r="B39" s="19">
        <v>46</v>
      </c>
      <c r="C39" s="19">
        <v>0</v>
      </c>
      <c r="D39" s="19">
        <f t="shared" si="0"/>
        <v>-136</v>
      </c>
    </row>
    <row r="40" spans="1:4" x14ac:dyDescent="0.35">
      <c r="A40" s="96">
        <v>44235</v>
      </c>
      <c r="B40" s="19">
        <v>46</v>
      </c>
      <c r="C40" s="19">
        <v>0</v>
      </c>
      <c r="D40" s="19">
        <f t="shared" si="0"/>
        <v>-182</v>
      </c>
    </row>
    <row r="41" spans="1:4" x14ac:dyDescent="0.35">
      <c r="A41" s="96">
        <v>44236</v>
      </c>
      <c r="B41" s="19">
        <v>47</v>
      </c>
      <c r="C41" s="19">
        <v>0</v>
      </c>
      <c r="D41" s="19">
        <f t="shared" si="0"/>
        <v>-229</v>
      </c>
    </row>
    <row r="42" spans="1:4" x14ac:dyDescent="0.35">
      <c r="A42" s="96">
        <v>44237</v>
      </c>
      <c r="B42" s="19">
        <v>46</v>
      </c>
      <c r="C42" s="19">
        <v>0</v>
      </c>
      <c r="D42" s="19">
        <f t="shared" si="0"/>
        <v>-275</v>
      </c>
    </row>
    <row r="43" spans="1:4" x14ac:dyDescent="0.35">
      <c r="A43" s="96">
        <v>44238</v>
      </c>
      <c r="B43" s="19">
        <v>46</v>
      </c>
      <c r="C43" s="19">
        <v>0</v>
      </c>
      <c r="D43" s="19">
        <f t="shared" si="0"/>
        <v>-321</v>
      </c>
    </row>
    <row r="44" spans="1:4" x14ac:dyDescent="0.35">
      <c r="A44" s="96">
        <v>44239</v>
      </c>
      <c r="B44" s="19">
        <v>45</v>
      </c>
      <c r="C44" s="19">
        <f>IF(AND(C38=0,C39=0,C40=0,C41=0,C42=0,C43=0),$G$10,0)</f>
        <v>270</v>
      </c>
      <c r="D44" s="19">
        <f t="shared" si="0"/>
        <v>-96</v>
      </c>
    </row>
    <row r="45" spans="1:4" x14ac:dyDescent="0.35">
      <c r="A45" s="96">
        <v>44240</v>
      </c>
      <c r="B45" s="19">
        <v>45</v>
      </c>
      <c r="C45" s="19">
        <v>0</v>
      </c>
      <c r="D45" s="19">
        <f t="shared" si="0"/>
        <v>-141</v>
      </c>
    </row>
    <row r="46" spans="1:4" x14ac:dyDescent="0.35">
      <c r="A46" s="96">
        <v>44241</v>
      </c>
      <c r="B46" s="19">
        <v>46</v>
      </c>
      <c r="C46" s="19">
        <v>0</v>
      </c>
      <c r="D46" s="19">
        <f t="shared" si="0"/>
        <v>-187</v>
      </c>
    </row>
    <row r="47" spans="1:4" x14ac:dyDescent="0.35">
      <c r="A47" s="96">
        <v>44242</v>
      </c>
      <c r="B47" s="19">
        <v>46</v>
      </c>
      <c r="C47" s="19">
        <v>0</v>
      </c>
      <c r="D47" s="19">
        <f t="shared" si="0"/>
        <v>-233</v>
      </c>
    </row>
    <row r="48" spans="1:4" x14ac:dyDescent="0.35">
      <c r="A48" s="96">
        <v>44243</v>
      </c>
      <c r="B48" s="19">
        <v>46</v>
      </c>
      <c r="C48" s="19">
        <v>0</v>
      </c>
      <c r="D48" s="19">
        <f t="shared" si="0"/>
        <v>-279</v>
      </c>
    </row>
    <row r="49" spans="1:4" x14ac:dyDescent="0.35">
      <c r="A49" s="96">
        <v>44244</v>
      </c>
      <c r="B49" s="19">
        <v>46</v>
      </c>
      <c r="C49" s="19">
        <v>0</v>
      </c>
      <c r="D49" s="19">
        <f t="shared" si="0"/>
        <v>-325</v>
      </c>
    </row>
    <row r="50" spans="1:4" x14ac:dyDescent="0.35">
      <c r="A50" s="96">
        <v>44245</v>
      </c>
      <c r="B50" s="19">
        <v>46</v>
      </c>
      <c r="C50" s="19">
        <v>0</v>
      </c>
      <c r="D50" s="19">
        <f t="shared" si="0"/>
        <v>-371</v>
      </c>
    </row>
    <row r="51" spans="1:4" x14ac:dyDescent="0.35">
      <c r="A51" s="96">
        <v>44246</v>
      </c>
      <c r="B51" s="19">
        <v>46</v>
      </c>
      <c r="C51" s="19">
        <f>IF(AND(C45=0,C46=0,C47=0,C48=0,C49=0,C50=0),$G$10,0)</f>
        <v>270</v>
      </c>
      <c r="D51" s="19">
        <f t="shared" si="0"/>
        <v>-147</v>
      </c>
    </row>
    <row r="52" spans="1:4" x14ac:dyDescent="0.35">
      <c r="A52" s="96">
        <v>44247</v>
      </c>
      <c r="B52" s="19">
        <v>46</v>
      </c>
      <c r="C52" s="19">
        <v>0</v>
      </c>
      <c r="D52" s="19">
        <f t="shared" si="0"/>
        <v>-193</v>
      </c>
    </row>
    <row r="53" spans="1:4" x14ac:dyDescent="0.35">
      <c r="A53" s="96">
        <v>44248</v>
      </c>
      <c r="B53" s="19">
        <v>45</v>
      </c>
      <c r="C53" s="19">
        <v>0</v>
      </c>
      <c r="D53" s="19">
        <f t="shared" si="0"/>
        <v>-238</v>
      </c>
    </row>
    <row r="54" spans="1:4" x14ac:dyDescent="0.35">
      <c r="A54" s="96">
        <v>44249</v>
      </c>
      <c r="B54" s="19">
        <v>46</v>
      </c>
      <c r="C54" s="19">
        <v>0</v>
      </c>
      <c r="D54" s="19">
        <f t="shared" si="0"/>
        <v>-284</v>
      </c>
    </row>
    <row r="55" spans="1:4" x14ac:dyDescent="0.35">
      <c r="A55" s="96">
        <v>44250</v>
      </c>
      <c r="B55" s="19">
        <v>46</v>
      </c>
      <c r="C55" s="19">
        <v>0</v>
      </c>
      <c r="D55" s="19">
        <f t="shared" si="0"/>
        <v>-330</v>
      </c>
    </row>
    <row r="56" spans="1:4" x14ac:dyDescent="0.35">
      <c r="A56" s="96">
        <v>44251</v>
      </c>
      <c r="B56" s="19">
        <v>47</v>
      </c>
      <c r="C56" s="19">
        <v>0</v>
      </c>
      <c r="D56" s="19">
        <f t="shared" si="0"/>
        <v>-377</v>
      </c>
    </row>
    <row r="57" spans="1:4" x14ac:dyDescent="0.35">
      <c r="A57" s="96">
        <v>44252</v>
      </c>
      <c r="B57" s="19">
        <v>46</v>
      </c>
      <c r="C57" s="19">
        <v>0</v>
      </c>
      <c r="D57" s="19">
        <f t="shared" si="0"/>
        <v>-423</v>
      </c>
    </row>
    <row r="58" spans="1:4" x14ac:dyDescent="0.35">
      <c r="A58" s="96">
        <v>44253</v>
      </c>
      <c r="B58" s="19">
        <v>46</v>
      </c>
      <c r="C58" s="19">
        <f>IF(AND(C52=0,C53=0,C54=0,C55=0,C56=0,C57=0),$G$10,0)</f>
        <v>270</v>
      </c>
      <c r="D58" s="19">
        <f t="shared" si="0"/>
        <v>-199</v>
      </c>
    </row>
    <row r="59" spans="1:4" x14ac:dyDescent="0.35">
      <c r="A59" s="96">
        <v>44254</v>
      </c>
      <c r="B59" s="19">
        <v>46</v>
      </c>
      <c r="C59" s="19">
        <v>0</v>
      </c>
      <c r="D59" s="19">
        <f t="shared" si="0"/>
        <v>-245</v>
      </c>
    </row>
    <row r="60" spans="1:4" x14ac:dyDescent="0.35">
      <c r="A60" s="96">
        <v>44255</v>
      </c>
      <c r="B60" s="19">
        <v>46</v>
      </c>
      <c r="C60" s="19">
        <v>0</v>
      </c>
      <c r="D60" s="19">
        <f t="shared" si="0"/>
        <v>-291</v>
      </c>
    </row>
    <row r="61" spans="1:4" x14ac:dyDescent="0.35">
      <c r="A61" s="96">
        <v>44256</v>
      </c>
      <c r="B61" s="19">
        <v>46</v>
      </c>
      <c r="C61" s="19">
        <v>0</v>
      </c>
      <c r="D61" s="19">
        <f t="shared" si="0"/>
        <v>-337</v>
      </c>
    </row>
    <row r="62" spans="1:4" x14ac:dyDescent="0.35">
      <c r="A62" s="96">
        <v>44257</v>
      </c>
      <c r="B62" s="19">
        <v>46</v>
      </c>
      <c r="C62" s="19">
        <v>0</v>
      </c>
      <c r="D62" s="19">
        <f t="shared" si="0"/>
        <v>-383</v>
      </c>
    </row>
    <row r="63" spans="1:4" x14ac:dyDescent="0.35">
      <c r="A63" s="96">
        <v>44258</v>
      </c>
      <c r="B63" s="19">
        <v>46</v>
      </c>
      <c r="C63" s="19">
        <v>0</v>
      </c>
      <c r="D63" s="19">
        <f t="shared" si="0"/>
        <v>-429</v>
      </c>
    </row>
    <row r="64" spans="1:4" x14ac:dyDescent="0.35">
      <c r="A64" s="96">
        <v>44259</v>
      </c>
      <c r="B64" s="19">
        <v>46</v>
      </c>
      <c r="C64" s="19">
        <v>0</v>
      </c>
      <c r="D64" s="19">
        <f t="shared" si="0"/>
        <v>-475</v>
      </c>
    </row>
    <row r="65" spans="1:4" x14ac:dyDescent="0.35">
      <c r="A65" s="96">
        <v>44260</v>
      </c>
      <c r="B65" s="19">
        <v>46</v>
      </c>
      <c r="C65" s="19">
        <f>IF(AND(C59=0,C60=0,C61=0,C62=0,C63=0,C64=0),$G$10,0)</f>
        <v>270</v>
      </c>
      <c r="D65" s="19">
        <f t="shared" si="0"/>
        <v>-251</v>
      </c>
    </row>
    <row r="66" spans="1:4" x14ac:dyDescent="0.35">
      <c r="A66" s="96">
        <v>44261</v>
      </c>
      <c r="B66" s="19">
        <v>47</v>
      </c>
      <c r="C66" s="19">
        <v>0</v>
      </c>
      <c r="D66" s="19">
        <f t="shared" si="0"/>
        <v>-298</v>
      </c>
    </row>
    <row r="67" spans="1:4" x14ac:dyDescent="0.35">
      <c r="A67" s="96">
        <v>44262</v>
      </c>
      <c r="B67" s="19">
        <v>46</v>
      </c>
      <c r="C67" s="19">
        <v>0</v>
      </c>
      <c r="D67" s="19">
        <f t="shared" si="0"/>
        <v>-344</v>
      </c>
    </row>
    <row r="68" spans="1:4" x14ac:dyDescent="0.35">
      <c r="A68" s="96">
        <v>44263</v>
      </c>
      <c r="B68" s="19">
        <v>47</v>
      </c>
      <c r="C68" s="19">
        <v>0</v>
      </c>
      <c r="D68" s="19">
        <f t="shared" si="0"/>
        <v>-391</v>
      </c>
    </row>
    <row r="69" spans="1:4" x14ac:dyDescent="0.35">
      <c r="A69" s="96">
        <v>44264</v>
      </c>
      <c r="B69" s="19">
        <v>46</v>
      </c>
      <c r="C69" s="19">
        <v>0</v>
      </c>
      <c r="D69" s="19">
        <f t="shared" ref="D69:D132" si="1">D68+C69-B69</f>
        <v>-437</v>
      </c>
    </row>
    <row r="70" spans="1:4" x14ac:dyDescent="0.35">
      <c r="A70" s="96">
        <v>44265</v>
      </c>
      <c r="B70" s="19">
        <v>47</v>
      </c>
      <c r="C70" s="19">
        <v>0</v>
      </c>
      <c r="D70" s="19">
        <f t="shared" si="1"/>
        <v>-484</v>
      </c>
    </row>
    <row r="71" spans="1:4" x14ac:dyDescent="0.35">
      <c r="A71" s="96">
        <v>44266</v>
      </c>
      <c r="B71" s="19">
        <v>47</v>
      </c>
      <c r="C71" s="19">
        <v>0</v>
      </c>
      <c r="D71" s="19">
        <f t="shared" si="1"/>
        <v>-531</v>
      </c>
    </row>
    <row r="72" spans="1:4" x14ac:dyDescent="0.35">
      <c r="A72" s="96">
        <v>44267</v>
      </c>
      <c r="B72" s="19">
        <v>46</v>
      </c>
      <c r="C72" s="19">
        <f>IF(AND(C66=0,C67=0,C68=0,C69=0,C70=0,C71=0),$G$10,0)</f>
        <v>270</v>
      </c>
      <c r="D72" s="19">
        <f t="shared" si="1"/>
        <v>-307</v>
      </c>
    </row>
    <row r="73" spans="1:4" x14ac:dyDescent="0.35">
      <c r="A73" s="96">
        <v>44268</v>
      </c>
      <c r="B73" s="19">
        <v>46</v>
      </c>
      <c r="C73" s="19">
        <v>0</v>
      </c>
      <c r="D73" s="19">
        <f t="shared" si="1"/>
        <v>-353</v>
      </c>
    </row>
    <row r="74" spans="1:4" x14ac:dyDescent="0.35">
      <c r="A74" s="96">
        <v>44269</v>
      </c>
      <c r="B74" s="19">
        <v>46</v>
      </c>
      <c r="C74" s="19">
        <v>0</v>
      </c>
      <c r="D74" s="19">
        <f t="shared" si="1"/>
        <v>-399</v>
      </c>
    </row>
    <row r="75" spans="1:4" x14ac:dyDescent="0.35">
      <c r="A75" s="96">
        <v>44270</v>
      </c>
      <c r="B75" s="19">
        <v>46</v>
      </c>
      <c r="C75" s="19">
        <v>0</v>
      </c>
      <c r="D75" s="19">
        <f t="shared" si="1"/>
        <v>-445</v>
      </c>
    </row>
    <row r="76" spans="1:4" x14ac:dyDescent="0.35">
      <c r="A76" s="96">
        <v>44271</v>
      </c>
      <c r="B76" s="19">
        <v>46</v>
      </c>
      <c r="C76" s="19">
        <v>0</v>
      </c>
      <c r="D76" s="19">
        <f t="shared" si="1"/>
        <v>-491</v>
      </c>
    </row>
    <row r="77" spans="1:4" x14ac:dyDescent="0.35">
      <c r="A77" s="96">
        <v>44272</v>
      </c>
      <c r="B77" s="19">
        <v>46</v>
      </c>
      <c r="C77" s="19">
        <v>0</v>
      </c>
      <c r="D77" s="19">
        <f t="shared" si="1"/>
        <v>-537</v>
      </c>
    </row>
    <row r="78" spans="1:4" x14ac:dyDescent="0.35">
      <c r="A78" s="96">
        <v>44273</v>
      </c>
      <c r="B78" s="19">
        <v>47</v>
      </c>
      <c r="C78" s="19">
        <v>0</v>
      </c>
      <c r="D78" s="19">
        <f t="shared" si="1"/>
        <v>-584</v>
      </c>
    </row>
    <row r="79" spans="1:4" x14ac:dyDescent="0.35">
      <c r="A79" s="96">
        <v>44274</v>
      </c>
      <c r="B79" s="19">
        <v>47</v>
      </c>
      <c r="C79" s="19">
        <f>IF(AND(C73=0,C74=0,C75=0,C76=0,C77=0,C78=0),$G$10,0)</f>
        <v>270</v>
      </c>
      <c r="D79" s="19">
        <f t="shared" si="1"/>
        <v>-361</v>
      </c>
    </row>
    <row r="80" spans="1:4" x14ac:dyDescent="0.35">
      <c r="A80" s="96">
        <v>44275</v>
      </c>
      <c r="B80" s="19">
        <v>47</v>
      </c>
      <c r="C80" s="19">
        <v>0</v>
      </c>
      <c r="D80" s="19">
        <f t="shared" si="1"/>
        <v>-408</v>
      </c>
    </row>
    <row r="81" spans="1:4" x14ac:dyDescent="0.35">
      <c r="A81" s="96">
        <v>44276</v>
      </c>
      <c r="B81" s="19">
        <v>46</v>
      </c>
      <c r="C81" s="19">
        <v>0</v>
      </c>
      <c r="D81" s="19">
        <f t="shared" si="1"/>
        <v>-454</v>
      </c>
    </row>
    <row r="82" spans="1:4" x14ac:dyDescent="0.35">
      <c r="A82" s="96">
        <v>44277</v>
      </c>
      <c r="B82" s="19">
        <v>47</v>
      </c>
      <c r="C82" s="19">
        <v>0</v>
      </c>
      <c r="D82" s="19">
        <f t="shared" si="1"/>
        <v>-501</v>
      </c>
    </row>
    <row r="83" spans="1:4" x14ac:dyDescent="0.35">
      <c r="A83" s="96">
        <v>44278</v>
      </c>
      <c r="B83" s="19">
        <v>47</v>
      </c>
      <c r="C83" s="19">
        <v>0</v>
      </c>
      <c r="D83" s="19">
        <f t="shared" si="1"/>
        <v>-548</v>
      </c>
    </row>
    <row r="84" spans="1:4" x14ac:dyDescent="0.35">
      <c r="A84" s="96">
        <v>44279</v>
      </c>
      <c r="B84" s="19">
        <v>47</v>
      </c>
      <c r="C84" s="19">
        <v>0</v>
      </c>
      <c r="D84" s="19">
        <f t="shared" si="1"/>
        <v>-595</v>
      </c>
    </row>
    <row r="85" spans="1:4" x14ac:dyDescent="0.35">
      <c r="A85" s="96">
        <v>44280</v>
      </c>
      <c r="B85" s="19">
        <v>47</v>
      </c>
      <c r="C85" s="19">
        <v>0</v>
      </c>
      <c r="D85" s="19">
        <f t="shared" si="1"/>
        <v>-642</v>
      </c>
    </row>
    <row r="86" spans="1:4" x14ac:dyDescent="0.35">
      <c r="A86" s="96">
        <v>44281</v>
      </c>
      <c r="B86" s="19">
        <v>46</v>
      </c>
      <c r="C86" s="19">
        <f>IF(AND(C80=0,C81=0,C82=0,C83=0,C84=0,C85=0),$G$10,0)</f>
        <v>270</v>
      </c>
      <c r="D86" s="19">
        <f t="shared" si="1"/>
        <v>-418</v>
      </c>
    </row>
    <row r="87" spans="1:4" x14ac:dyDescent="0.35">
      <c r="A87" s="96">
        <v>44282</v>
      </c>
      <c r="B87" s="19">
        <v>46</v>
      </c>
      <c r="C87" s="19">
        <v>0</v>
      </c>
      <c r="D87" s="19">
        <f t="shared" si="1"/>
        <v>-464</v>
      </c>
    </row>
    <row r="88" spans="1:4" x14ac:dyDescent="0.35">
      <c r="A88" s="96">
        <v>44283</v>
      </c>
      <c r="B88" s="19">
        <v>46</v>
      </c>
      <c r="C88" s="19">
        <v>0</v>
      </c>
      <c r="D88" s="19">
        <f t="shared" si="1"/>
        <v>-510</v>
      </c>
    </row>
    <row r="89" spans="1:4" x14ac:dyDescent="0.35">
      <c r="A89" s="96">
        <v>44284</v>
      </c>
      <c r="B89" s="19">
        <v>46</v>
      </c>
      <c r="C89" s="19">
        <v>0</v>
      </c>
      <c r="D89" s="19">
        <f t="shared" si="1"/>
        <v>-556</v>
      </c>
    </row>
    <row r="90" spans="1:4" x14ac:dyDescent="0.35">
      <c r="A90" s="96">
        <v>44285</v>
      </c>
      <c r="B90" s="19">
        <v>45</v>
      </c>
      <c r="C90" s="19">
        <v>0</v>
      </c>
      <c r="D90" s="19">
        <f t="shared" si="1"/>
        <v>-601</v>
      </c>
    </row>
    <row r="91" spans="1:4" x14ac:dyDescent="0.35">
      <c r="A91" s="96">
        <v>44286</v>
      </c>
      <c r="B91" s="19">
        <v>46</v>
      </c>
      <c r="C91" s="19">
        <v>0</v>
      </c>
      <c r="D91" s="19">
        <f t="shared" si="1"/>
        <v>-647</v>
      </c>
    </row>
    <row r="92" spans="1:4" x14ac:dyDescent="0.35">
      <c r="A92" s="96">
        <v>44287</v>
      </c>
      <c r="B92" s="19">
        <v>46</v>
      </c>
      <c r="C92" s="19">
        <v>0</v>
      </c>
      <c r="D92" s="19">
        <f t="shared" si="1"/>
        <v>-693</v>
      </c>
    </row>
    <row r="93" spans="1:4" x14ac:dyDescent="0.35">
      <c r="A93" s="96">
        <v>44288</v>
      </c>
      <c r="B93" s="19">
        <v>46</v>
      </c>
      <c r="C93" s="19">
        <f>IF(AND(C87=0,C88=0,C89=0,C90=0,C91=0,C92=0),$G$10,0)</f>
        <v>270</v>
      </c>
      <c r="D93" s="19">
        <f t="shared" si="1"/>
        <v>-469</v>
      </c>
    </row>
    <row r="94" spans="1:4" x14ac:dyDescent="0.35">
      <c r="A94" s="96">
        <v>44289</v>
      </c>
      <c r="B94" s="19">
        <v>45</v>
      </c>
      <c r="C94" s="19">
        <v>0</v>
      </c>
      <c r="D94" s="19">
        <f t="shared" si="1"/>
        <v>-514</v>
      </c>
    </row>
    <row r="95" spans="1:4" x14ac:dyDescent="0.35">
      <c r="A95" s="96">
        <v>44290</v>
      </c>
      <c r="B95" s="19">
        <v>44</v>
      </c>
      <c r="C95" s="19">
        <v>0</v>
      </c>
      <c r="D95" s="19">
        <f t="shared" si="1"/>
        <v>-558</v>
      </c>
    </row>
    <row r="96" spans="1:4" x14ac:dyDescent="0.35">
      <c r="A96" s="96">
        <v>44291</v>
      </c>
      <c r="B96" s="19">
        <v>45</v>
      </c>
      <c r="C96" s="19">
        <v>0</v>
      </c>
      <c r="D96" s="19">
        <f t="shared" si="1"/>
        <v>-603</v>
      </c>
    </row>
    <row r="97" spans="1:4" x14ac:dyDescent="0.35">
      <c r="A97" s="96">
        <v>44292</v>
      </c>
      <c r="B97" s="19">
        <v>45</v>
      </c>
      <c r="C97" s="19">
        <v>0</v>
      </c>
      <c r="D97" s="19">
        <f t="shared" si="1"/>
        <v>-648</v>
      </c>
    </row>
    <row r="98" spans="1:4" x14ac:dyDescent="0.35">
      <c r="A98" s="96">
        <v>44293</v>
      </c>
      <c r="B98" s="19">
        <v>45</v>
      </c>
      <c r="C98" s="19">
        <v>0</v>
      </c>
      <c r="D98" s="19">
        <f t="shared" si="1"/>
        <v>-693</v>
      </c>
    </row>
    <row r="99" spans="1:4" x14ac:dyDescent="0.35">
      <c r="A99" s="96">
        <v>44294</v>
      </c>
      <c r="B99" s="19">
        <v>45</v>
      </c>
      <c r="C99" s="19">
        <v>0</v>
      </c>
      <c r="D99" s="19">
        <f t="shared" si="1"/>
        <v>-738</v>
      </c>
    </row>
    <row r="100" spans="1:4" x14ac:dyDescent="0.35">
      <c r="A100" s="96">
        <v>44295</v>
      </c>
      <c r="B100" s="19">
        <v>46</v>
      </c>
      <c r="C100" s="19">
        <f>IF(AND(C94=0,C95=0,C96=0,C97=0,C98=0,C99=0),$G$10,0)</f>
        <v>270</v>
      </c>
      <c r="D100" s="19">
        <f t="shared" si="1"/>
        <v>-514</v>
      </c>
    </row>
    <row r="101" spans="1:4" x14ac:dyDescent="0.35">
      <c r="A101" s="96">
        <v>44296</v>
      </c>
      <c r="B101" s="19">
        <v>46</v>
      </c>
      <c r="C101" s="19">
        <v>0</v>
      </c>
      <c r="D101" s="19">
        <f t="shared" si="1"/>
        <v>-560</v>
      </c>
    </row>
    <row r="102" spans="1:4" x14ac:dyDescent="0.35">
      <c r="A102" s="96">
        <v>44297</v>
      </c>
      <c r="B102" s="19">
        <v>46</v>
      </c>
      <c r="C102" s="19">
        <v>0</v>
      </c>
      <c r="D102" s="19">
        <f t="shared" si="1"/>
        <v>-606</v>
      </c>
    </row>
    <row r="103" spans="1:4" x14ac:dyDescent="0.35">
      <c r="A103" s="96">
        <v>44298</v>
      </c>
      <c r="B103" s="19">
        <v>46</v>
      </c>
      <c r="C103" s="19">
        <v>0</v>
      </c>
      <c r="D103" s="19">
        <f t="shared" si="1"/>
        <v>-652</v>
      </c>
    </row>
    <row r="104" spans="1:4" x14ac:dyDescent="0.35">
      <c r="A104" s="96">
        <v>44299</v>
      </c>
      <c r="B104" s="19">
        <v>47</v>
      </c>
      <c r="C104" s="19">
        <v>0</v>
      </c>
      <c r="D104" s="19">
        <f t="shared" si="1"/>
        <v>-699</v>
      </c>
    </row>
    <row r="105" spans="1:4" x14ac:dyDescent="0.35">
      <c r="A105" s="96">
        <v>44300</v>
      </c>
      <c r="B105" s="19">
        <v>47</v>
      </c>
      <c r="C105" s="19">
        <v>0</v>
      </c>
      <c r="D105" s="19">
        <f t="shared" si="1"/>
        <v>-746</v>
      </c>
    </row>
    <row r="106" spans="1:4" x14ac:dyDescent="0.35">
      <c r="A106" s="96">
        <v>44301</v>
      </c>
      <c r="B106" s="19">
        <v>46</v>
      </c>
      <c r="C106" s="19">
        <v>0</v>
      </c>
      <c r="D106" s="19">
        <f t="shared" si="1"/>
        <v>-792</v>
      </c>
    </row>
    <row r="107" spans="1:4" x14ac:dyDescent="0.35">
      <c r="A107" s="96">
        <v>44302</v>
      </c>
      <c r="B107" s="19">
        <v>46</v>
      </c>
      <c r="C107" s="19">
        <f>IF(AND(C101=0,C102=0,C103=0,C104=0,C105=0,C106=0),$G$10,0)</f>
        <v>270</v>
      </c>
      <c r="D107" s="19">
        <f t="shared" si="1"/>
        <v>-568</v>
      </c>
    </row>
    <row r="108" spans="1:4" x14ac:dyDescent="0.35">
      <c r="A108" s="96">
        <v>44303</v>
      </c>
      <c r="B108" s="19">
        <v>45</v>
      </c>
      <c r="C108" s="19">
        <v>0</v>
      </c>
      <c r="D108" s="19">
        <f t="shared" si="1"/>
        <v>-613</v>
      </c>
    </row>
    <row r="109" spans="1:4" x14ac:dyDescent="0.35">
      <c r="A109" s="96">
        <v>44304</v>
      </c>
      <c r="B109" s="19">
        <v>45</v>
      </c>
      <c r="C109" s="19">
        <v>0</v>
      </c>
      <c r="D109" s="19">
        <f t="shared" si="1"/>
        <v>-658</v>
      </c>
    </row>
    <row r="110" spans="1:4" x14ac:dyDescent="0.35">
      <c r="A110" s="96">
        <v>44305</v>
      </c>
      <c r="B110" s="19">
        <v>45</v>
      </c>
      <c r="C110" s="19">
        <v>0</v>
      </c>
      <c r="D110" s="19">
        <f t="shared" si="1"/>
        <v>-703</v>
      </c>
    </row>
    <row r="111" spans="1:4" x14ac:dyDescent="0.35">
      <c r="A111" s="96">
        <v>44306</v>
      </c>
      <c r="B111" s="19">
        <v>46</v>
      </c>
      <c r="C111" s="19">
        <v>0</v>
      </c>
      <c r="D111" s="19">
        <f t="shared" si="1"/>
        <v>-749</v>
      </c>
    </row>
    <row r="112" spans="1:4" x14ac:dyDescent="0.35">
      <c r="A112" s="96">
        <v>44307</v>
      </c>
      <c r="B112" s="19">
        <v>46</v>
      </c>
      <c r="C112" s="19">
        <v>0</v>
      </c>
      <c r="D112" s="19">
        <f t="shared" si="1"/>
        <v>-795</v>
      </c>
    </row>
    <row r="113" spans="1:4" x14ac:dyDescent="0.35">
      <c r="A113" s="96">
        <v>44308</v>
      </c>
      <c r="B113" s="19">
        <v>46</v>
      </c>
      <c r="C113" s="19">
        <v>0</v>
      </c>
      <c r="D113" s="19">
        <f t="shared" si="1"/>
        <v>-841</v>
      </c>
    </row>
    <row r="114" spans="1:4" x14ac:dyDescent="0.35">
      <c r="A114" s="96">
        <v>44309</v>
      </c>
      <c r="B114" s="19">
        <v>46</v>
      </c>
      <c r="C114" s="19">
        <f>IF(AND(C108=0,C109=0,C110=0,C111=0,C112=0,C113=0),$G$10,0)</f>
        <v>270</v>
      </c>
      <c r="D114" s="19">
        <f t="shared" si="1"/>
        <v>-617</v>
      </c>
    </row>
    <row r="115" spans="1:4" x14ac:dyDescent="0.35">
      <c r="A115" s="96">
        <v>44310</v>
      </c>
      <c r="B115" s="19">
        <v>46</v>
      </c>
      <c r="C115" s="19">
        <v>0</v>
      </c>
      <c r="D115" s="19">
        <f t="shared" si="1"/>
        <v>-663</v>
      </c>
    </row>
    <row r="116" spans="1:4" x14ac:dyDescent="0.35">
      <c r="A116" s="96">
        <v>44311</v>
      </c>
      <c r="B116" s="19">
        <v>46</v>
      </c>
      <c r="C116" s="19">
        <v>0</v>
      </c>
      <c r="D116" s="19">
        <f t="shared" si="1"/>
        <v>-709</v>
      </c>
    </row>
    <row r="117" spans="1:4" x14ac:dyDescent="0.35">
      <c r="A117" s="96">
        <v>44312</v>
      </c>
      <c r="B117" s="19">
        <v>46</v>
      </c>
      <c r="C117" s="19">
        <v>0</v>
      </c>
      <c r="D117" s="19">
        <f t="shared" si="1"/>
        <v>-755</v>
      </c>
    </row>
    <row r="118" spans="1:4" x14ac:dyDescent="0.35">
      <c r="A118" s="96">
        <v>44313</v>
      </c>
      <c r="B118" s="19">
        <v>46</v>
      </c>
      <c r="C118" s="19">
        <v>0</v>
      </c>
      <c r="D118" s="19">
        <f t="shared" si="1"/>
        <v>-801</v>
      </c>
    </row>
    <row r="119" spans="1:4" x14ac:dyDescent="0.35">
      <c r="A119" s="96">
        <v>44314</v>
      </c>
      <c r="B119" s="19">
        <v>46</v>
      </c>
      <c r="C119" s="19">
        <v>0</v>
      </c>
      <c r="D119" s="19">
        <f t="shared" si="1"/>
        <v>-847</v>
      </c>
    </row>
    <row r="120" spans="1:4" x14ac:dyDescent="0.35">
      <c r="A120" s="96">
        <v>44315</v>
      </c>
      <c r="B120" s="19">
        <v>47</v>
      </c>
      <c r="C120" s="19">
        <v>0</v>
      </c>
      <c r="D120" s="19">
        <f t="shared" si="1"/>
        <v>-894</v>
      </c>
    </row>
    <row r="121" spans="1:4" x14ac:dyDescent="0.35">
      <c r="A121" s="96">
        <v>44316</v>
      </c>
      <c r="B121" s="19">
        <v>46</v>
      </c>
      <c r="C121" s="19">
        <f>IF(AND(C115=0,C116=0,C117=0,C118=0,C119=0,C120=0),$G$10,0)</f>
        <v>270</v>
      </c>
      <c r="D121" s="19">
        <f t="shared" si="1"/>
        <v>-670</v>
      </c>
    </row>
    <row r="122" spans="1:4" x14ac:dyDescent="0.35">
      <c r="A122" s="96">
        <v>44317</v>
      </c>
      <c r="B122" s="19">
        <v>46</v>
      </c>
      <c r="C122" s="19">
        <v>0</v>
      </c>
      <c r="D122" s="19">
        <f t="shared" si="1"/>
        <v>-716</v>
      </c>
    </row>
    <row r="123" spans="1:4" x14ac:dyDescent="0.35">
      <c r="A123" s="96">
        <v>44318</v>
      </c>
      <c r="B123" s="19">
        <v>46</v>
      </c>
      <c r="C123" s="19">
        <v>0</v>
      </c>
      <c r="D123" s="19">
        <f t="shared" si="1"/>
        <v>-762</v>
      </c>
    </row>
    <row r="124" spans="1:4" x14ac:dyDescent="0.35">
      <c r="A124" s="96">
        <v>44319</v>
      </c>
      <c r="B124" s="19">
        <v>47</v>
      </c>
      <c r="C124" s="19">
        <v>0</v>
      </c>
      <c r="D124" s="19">
        <f t="shared" si="1"/>
        <v>-809</v>
      </c>
    </row>
    <row r="125" spans="1:4" x14ac:dyDescent="0.35">
      <c r="A125" s="96">
        <v>44320</v>
      </c>
      <c r="B125" s="19">
        <v>48</v>
      </c>
      <c r="C125" s="19">
        <v>0</v>
      </c>
      <c r="D125" s="19">
        <f t="shared" si="1"/>
        <v>-857</v>
      </c>
    </row>
    <row r="126" spans="1:4" x14ac:dyDescent="0.35">
      <c r="A126" s="96">
        <v>44321</v>
      </c>
      <c r="B126" s="19">
        <v>49</v>
      </c>
      <c r="C126" s="19">
        <v>0</v>
      </c>
      <c r="D126" s="19">
        <f t="shared" si="1"/>
        <v>-906</v>
      </c>
    </row>
    <row r="127" spans="1:4" x14ac:dyDescent="0.35">
      <c r="A127" s="96">
        <v>44322</v>
      </c>
      <c r="B127" s="19">
        <v>50</v>
      </c>
      <c r="C127" s="19">
        <v>0</v>
      </c>
      <c r="D127" s="19">
        <f t="shared" si="1"/>
        <v>-956</v>
      </c>
    </row>
    <row r="128" spans="1:4" x14ac:dyDescent="0.35">
      <c r="A128" s="96">
        <v>44323</v>
      </c>
      <c r="B128" s="19">
        <v>51</v>
      </c>
      <c r="C128" s="19">
        <f>IF(AND(C122=0,C123=0,C124=0,C125=0,C126=0,C127=0),$G$10,0)</f>
        <v>270</v>
      </c>
      <c r="D128" s="19">
        <f t="shared" si="1"/>
        <v>-737</v>
      </c>
    </row>
    <row r="129" spans="1:4" x14ac:dyDescent="0.35">
      <c r="A129" s="96">
        <v>44324</v>
      </c>
      <c r="B129" s="19">
        <v>52</v>
      </c>
      <c r="C129" s="19">
        <v>0</v>
      </c>
      <c r="D129" s="19">
        <f t="shared" si="1"/>
        <v>-789</v>
      </c>
    </row>
    <row r="130" spans="1:4" x14ac:dyDescent="0.35">
      <c r="A130" s="96">
        <v>44325</v>
      </c>
      <c r="B130" s="19">
        <v>53</v>
      </c>
      <c r="C130" s="19">
        <v>0</v>
      </c>
      <c r="D130" s="19">
        <f t="shared" si="1"/>
        <v>-842</v>
      </c>
    </row>
    <row r="131" spans="1:4" x14ac:dyDescent="0.35">
      <c r="A131" s="96">
        <v>44326</v>
      </c>
      <c r="B131" s="19">
        <v>54</v>
      </c>
      <c r="C131" s="19">
        <v>0</v>
      </c>
      <c r="D131" s="19">
        <f t="shared" si="1"/>
        <v>-896</v>
      </c>
    </row>
    <row r="132" spans="1:4" x14ac:dyDescent="0.35">
      <c r="A132" s="96">
        <v>44327</v>
      </c>
      <c r="B132" s="19">
        <v>55</v>
      </c>
      <c r="C132" s="19">
        <v>0</v>
      </c>
      <c r="D132" s="19">
        <f t="shared" si="1"/>
        <v>-951</v>
      </c>
    </row>
    <row r="133" spans="1:4" x14ac:dyDescent="0.35">
      <c r="A133" s="96">
        <v>44328</v>
      </c>
      <c r="B133" s="19">
        <v>55</v>
      </c>
      <c r="C133" s="19">
        <v>0</v>
      </c>
      <c r="D133" s="19">
        <f t="shared" ref="D133:D196" si="2">D132+C133-B133</f>
        <v>-1006</v>
      </c>
    </row>
    <row r="134" spans="1:4" x14ac:dyDescent="0.35">
      <c r="A134" s="96">
        <v>44329</v>
      </c>
      <c r="B134" s="19">
        <v>57</v>
      </c>
      <c r="C134" s="19">
        <v>0</v>
      </c>
      <c r="D134" s="19">
        <f t="shared" si="2"/>
        <v>-1063</v>
      </c>
    </row>
    <row r="135" spans="1:4" x14ac:dyDescent="0.35">
      <c r="A135" s="96">
        <v>44330</v>
      </c>
      <c r="B135" s="19">
        <v>58</v>
      </c>
      <c r="C135" s="19">
        <f>IF(AND(C129=0,C130=0,C131=0,C132=0,C133=0,C134=0),$G$10,0)</f>
        <v>270</v>
      </c>
      <c r="D135" s="19">
        <f t="shared" si="2"/>
        <v>-851</v>
      </c>
    </row>
    <row r="136" spans="1:4" x14ac:dyDescent="0.35">
      <c r="A136" s="96">
        <v>44331</v>
      </c>
      <c r="B136" s="19">
        <v>59</v>
      </c>
      <c r="C136" s="19">
        <v>0</v>
      </c>
      <c r="D136" s="19">
        <f t="shared" si="2"/>
        <v>-910</v>
      </c>
    </row>
    <row r="137" spans="1:4" x14ac:dyDescent="0.35">
      <c r="A137" s="96">
        <v>44332</v>
      </c>
      <c r="B137" s="19">
        <v>60</v>
      </c>
      <c r="C137" s="19">
        <v>0</v>
      </c>
      <c r="D137" s="19">
        <f t="shared" si="2"/>
        <v>-970</v>
      </c>
    </row>
    <row r="138" spans="1:4" x14ac:dyDescent="0.35">
      <c r="A138" s="96">
        <v>44333</v>
      </c>
      <c r="B138" s="19">
        <v>60</v>
      </c>
      <c r="C138" s="19">
        <v>0</v>
      </c>
      <c r="D138" s="19">
        <f t="shared" si="2"/>
        <v>-1030</v>
      </c>
    </row>
    <row r="139" spans="1:4" x14ac:dyDescent="0.35">
      <c r="A139" s="96">
        <v>44334</v>
      </c>
      <c r="B139" s="19">
        <v>61</v>
      </c>
      <c r="C139" s="19">
        <v>0</v>
      </c>
      <c r="D139" s="19">
        <f t="shared" si="2"/>
        <v>-1091</v>
      </c>
    </row>
    <row r="140" spans="1:4" x14ac:dyDescent="0.35">
      <c r="A140" s="96">
        <v>44335</v>
      </c>
      <c r="B140" s="19">
        <v>61</v>
      </c>
      <c r="C140" s="19">
        <v>0</v>
      </c>
      <c r="D140" s="19">
        <f t="shared" si="2"/>
        <v>-1152</v>
      </c>
    </row>
    <row r="141" spans="1:4" x14ac:dyDescent="0.35">
      <c r="A141" s="96">
        <v>44336</v>
      </c>
      <c r="B141" s="19">
        <v>63</v>
      </c>
      <c r="C141" s="19">
        <v>0</v>
      </c>
      <c r="D141" s="19">
        <f t="shared" si="2"/>
        <v>-1215</v>
      </c>
    </row>
    <row r="142" spans="1:4" x14ac:dyDescent="0.35">
      <c r="A142" s="96">
        <v>44337</v>
      </c>
      <c r="B142" s="19">
        <v>64</v>
      </c>
      <c r="C142" s="19">
        <f>IF(AND(C136=0,C137=0,C138=0,C139=0,C140=0,C141=0),$G$10,0)</f>
        <v>270</v>
      </c>
      <c r="D142" s="19">
        <f t="shared" si="2"/>
        <v>-1009</v>
      </c>
    </row>
    <row r="143" spans="1:4" x14ac:dyDescent="0.35">
      <c r="A143" s="96">
        <v>44338</v>
      </c>
      <c r="B143" s="19">
        <v>65</v>
      </c>
      <c r="C143" s="19">
        <v>0</v>
      </c>
      <c r="D143" s="19">
        <f t="shared" si="2"/>
        <v>-1074</v>
      </c>
    </row>
    <row r="144" spans="1:4" x14ac:dyDescent="0.35">
      <c r="A144" s="96">
        <v>44339</v>
      </c>
      <c r="B144" s="19">
        <v>65</v>
      </c>
      <c r="C144" s="19">
        <v>0</v>
      </c>
      <c r="D144" s="19">
        <f t="shared" si="2"/>
        <v>-1139</v>
      </c>
    </row>
    <row r="145" spans="1:4" x14ac:dyDescent="0.35">
      <c r="A145" s="96">
        <v>44340</v>
      </c>
      <c r="B145" s="19">
        <v>65</v>
      </c>
      <c r="C145" s="19">
        <v>0</v>
      </c>
      <c r="D145" s="19">
        <f t="shared" si="2"/>
        <v>-1204</v>
      </c>
    </row>
    <row r="146" spans="1:4" x14ac:dyDescent="0.35">
      <c r="A146" s="96">
        <v>44341</v>
      </c>
      <c r="B146" s="19">
        <v>67</v>
      </c>
      <c r="C146" s="19">
        <v>0</v>
      </c>
      <c r="D146" s="19">
        <f t="shared" si="2"/>
        <v>-1271</v>
      </c>
    </row>
    <row r="147" spans="1:4" x14ac:dyDescent="0.35">
      <c r="A147" s="96">
        <v>44342</v>
      </c>
      <c r="B147" s="19">
        <v>68</v>
      </c>
      <c r="C147" s="19">
        <v>0</v>
      </c>
      <c r="D147" s="19">
        <f t="shared" si="2"/>
        <v>-1339</v>
      </c>
    </row>
    <row r="148" spans="1:4" x14ac:dyDescent="0.35">
      <c r="A148" s="96">
        <v>44343</v>
      </c>
      <c r="B148" s="19">
        <v>69</v>
      </c>
      <c r="C148" s="19">
        <v>0</v>
      </c>
      <c r="D148" s="19">
        <f t="shared" si="2"/>
        <v>-1408</v>
      </c>
    </row>
    <row r="149" spans="1:4" x14ac:dyDescent="0.35">
      <c r="A149" s="96">
        <v>44344</v>
      </c>
      <c r="B149" s="19">
        <v>69</v>
      </c>
      <c r="C149" s="19">
        <f>IF(AND(C143=0,C144=0,C145=0,C146=0,C147=0,C148=0),$G$10,0)</f>
        <v>270</v>
      </c>
      <c r="D149" s="19">
        <f t="shared" si="2"/>
        <v>-1207</v>
      </c>
    </row>
    <row r="150" spans="1:4" x14ac:dyDescent="0.35">
      <c r="A150" s="96">
        <v>44345</v>
      </c>
      <c r="B150" s="19">
        <v>70</v>
      </c>
      <c r="C150" s="19">
        <v>0</v>
      </c>
      <c r="D150" s="19">
        <f t="shared" si="2"/>
        <v>-1277</v>
      </c>
    </row>
    <row r="151" spans="1:4" x14ac:dyDescent="0.35">
      <c r="A151" s="96">
        <v>44346</v>
      </c>
      <c r="B151" s="19">
        <v>71</v>
      </c>
      <c r="C151" s="19">
        <v>0</v>
      </c>
      <c r="D151" s="19">
        <f t="shared" si="2"/>
        <v>-1348</v>
      </c>
    </row>
    <row r="152" spans="1:4" x14ac:dyDescent="0.35">
      <c r="A152" s="96">
        <v>44347</v>
      </c>
      <c r="B152" s="19">
        <v>72</v>
      </c>
      <c r="C152" s="19">
        <v>0</v>
      </c>
      <c r="D152" s="19">
        <f t="shared" si="2"/>
        <v>-1420</v>
      </c>
    </row>
    <row r="153" spans="1:4" x14ac:dyDescent="0.35">
      <c r="A153" s="96">
        <v>44348</v>
      </c>
      <c r="B153" s="19">
        <v>72</v>
      </c>
      <c r="C153" s="19">
        <v>0</v>
      </c>
      <c r="D153" s="19">
        <f t="shared" si="2"/>
        <v>-1492</v>
      </c>
    </row>
    <row r="154" spans="1:4" x14ac:dyDescent="0.35">
      <c r="A154" s="96">
        <v>44349</v>
      </c>
      <c r="B154" s="19">
        <v>73</v>
      </c>
      <c r="C154" s="19">
        <v>0</v>
      </c>
      <c r="D154" s="19">
        <f t="shared" si="2"/>
        <v>-1565</v>
      </c>
    </row>
    <row r="155" spans="1:4" x14ac:dyDescent="0.35">
      <c r="A155" s="96">
        <v>44350</v>
      </c>
      <c r="B155" s="19">
        <v>73</v>
      </c>
      <c r="C155" s="19">
        <v>0</v>
      </c>
      <c r="D155" s="19">
        <f t="shared" si="2"/>
        <v>-1638</v>
      </c>
    </row>
    <row r="156" spans="1:4" x14ac:dyDescent="0.35">
      <c r="A156" s="96">
        <v>44351</v>
      </c>
      <c r="B156" s="19">
        <v>74</v>
      </c>
      <c r="C156" s="19">
        <f>IF(AND(C150=0,C151=0,C152=0,C153=0,C154=0,C155=0),$G$10,0)</f>
        <v>270</v>
      </c>
      <c r="D156" s="19">
        <f t="shared" si="2"/>
        <v>-1442</v>
      </c>
    </row>
    <row r="157" spans="1:4" x14ac:dyDescent="0.35">
      <c r="A157" s="96">
        <v>44352</v>
      </c>
      <c r="B157" s="19">
        <v>74</v>
      </c>
      <c r="C157" s="19">
        <v>0</v>
      </c>
      <c r="D157" s="19">
        <f t="shared" si="2"/>
        <v>-1516</v>
      </c>
    </row>
    <row r="158" spans="1:4" x14ac:dyDescent="0.35">
      <c r="A158" s="96">
        <v>44353</v>
      </c>
      <c r="B158" s="19">
        <v>74</v>
      </c>
      <c r="C158" s="19">
        <v>0</v>
      </c>
      <c r="D158" s="19">
        <f t="shared" si="2"/>
        <v>-1590</v>
      </c>
    </row>
    <row r="159" spans="1:4" x14ac:dyDescent="0.35">
      <c r="A159" s="96">
        <v>44354</v>
      </c>
      <c r="B159" s="19">
        <v>74</v>
      </c>
      <c r="C159" s="19">
        <v>0</v>
      </c>
      <c r="D159" s="19">
        <f t="shared" si="2"/>
        <v>-1664</v>
      </c>
    </row>
    <row r="160" spans="1:4" x14ac:dyDescent="0.35">
      <c r="A160" s="96">
        <v>44355</v>
      </c>
      <c r="B160" s="19">
        <v>75</v>
      </c>
      <c r="C160" s="19">
        <v>0</v>
      </c>
      <c r="D160" s="19">
        <f t="shared" si="2"/>
        <v>-1739</v>
      </c>
    </row>
    <row r="161" spans="1:4" x14ac:dyDescent="0.35">
      <c r="A161" s="96">
        <v>44356</v>
      </c>
      <c r="B161" s="19">
        <v>75</v>
      </c>
      <c r="C161" s="19">
        <v>0</v>
      </c>
      <c r="D161" s="19">
        <f t="shared" si="2"/>
        <v>-1814</v>
      </c>
    </row>
    <row r="162" spans="1:4" x14ac:dyDescent="0.35">
      <c r="A162" s="96">
        <v>44357</v>
      </c>
      <c r="B162" s="19">
        <v>75</v>
      </c>
      <c r="C162" s="19">
        <v>0</v>
      </c>
      <c r="D162" s="19">
        <f t="shared" si="2"/>
        <v>-1889</v>
      </c>
    </row>
    <row r="163" spans="1:4" x14ac:dyDescent="0.35">
      <c r="A163" s="96">
        <v>44358</v>
      </c>
      <c r="B163" s="19">
        <v>76</v>
      </c>
      <c r="C163" s="19">
        <f>IF(AND(C157=0,C158=0,C159=0,C160=0,C161=0,C162=0),$G$10,0)</f>
        <v>270</v>
      </c>
      <c r="D163" s="19">
        <f t="shared" si="2"/>
        <v>-1695</v>
      </c>
    </row>
    <row r="164" spans="1:4" x14ac:dyDescent="0.35">
      <c r="A164" s="96">
        <v>44359</v>
      </c>
      <c r="B164" s="19">
        <v>77</v>
      </c>
      <c r="C164" s="19">
        <v>0</v>
      </c>
      <c r="D164" s="19">
        <f t="shared" si="2"/>
        <v>-1772</v>
      </c>
    </row>
    <row r="165" spans="1:4" x14ac:dyDescent="0.35">
      <c r="A165" s="96">
        <v>44360</v>
      </c>
      <c r="B165" s="19">
        <v>77</v>
      </c>
      <c r="C165" s="19">
        <v>0</v>
      </c>
      <c r="D165" s="19">
        <f t="shared" si="2"/>
        <v>-1849</v>
      </c>
    </row>
    <row r="166" spans="1:4" x14ac:dyDescent="0.35">
      <c r="A166" s="96">
        <v>44361</v>
      </c>
      <c r="B166" s="19">
        <v>77</v>
      </c>
      <c r="C166" s="19">
        <v>0</v>
      </c>
      <c r="D166" s="19">
        <f t="shared" si="2"/>
        <v>-1926</v>
      </c>
    </row>
    <row r="167" spans="1:4" x14ac:dyDescent="0.35">
      <c r="A167" s="96">
        <v>44362</v>
      </c>
      <c r="B167" s="19">
        <v>77</v>
      </c>
      <c r="C167" s="19">
        <v>0</v>
      </c>
      <c r="D167" s="19">
        <f t="shared" si="2"/>
        <v>-2003</v>
      </c>
    </row>
    <row r="168" spans="1:4" x14ac:dyDescent="0.35">
      <c r="A168" s="96">
        <v>44363</v>
      </c>
      <c r="B168" s="19">
        <v>78</v>
      </c>
      <c r="C168" s="19">
        <v>0</v>
      </c>
      <c r="D168" s="19">
        <f t="shared" si="2"/>
        <v>-2081</v>
      </c>
    </row>
    <row r="169" spans="1:4" x14ac:dyDescent="0.35">
      <c r="A169" s="96">
        <v>44364</v>
      </c>
      <c r="B169" s="19">
        <v>78</v>
      </c>
      <c r="C169" s="19">
        <v>0</v>
      </c>
      <c r="D169" s="19">
        <f t="shared" si="2"/>
        <v>-2159</v>
      </c>
    </row>
    <row r="170" spans="1:4" x14ac:dyDescent="0.35">
      <c r="A170" s="96">
        <v>44365</v>
      </c>
      <c r="B170" s="19">
        <v>78</v>
      </c>
      <c r="C170" s="19">
        <f>IF(AND(C164=0,C165=0,C166=0,C167=0,C168=0,C169=0),$G$10,0)</f>
        <v>270</v>
      </c>
      <c r="D170" s="19">
        <f t="shared" si="2"/>
        <v>-1967</v>
      </c>
    </row>
    <row r="171" spans="1:4" x14ac:dyDescent="0.35">
      <c r="A171" s="96">
        <v>44366</v>
      </c>
      <c r="B171" s="19">
        <v>79</v>
      </c>
      <c r="C171" s="19">
        <v>0</v>
      </c>
      <c r="D171" s="19">
        <f t="shared" si="2"/>
        <v>-2046</v>
      </c>
    </row>
    <row r="172" spans="1:4" x14ac:dyDescent="0.35">
      <c r="A172" s="96">
        <v>44367</v>
      </c>
      <c r="B172" s="19">
        <v>79</v>
      </c>
      <c r="C172" s="19">
        <v>0</v>
      </c>
      <c r="D172" s="19">
        <f t="shared" si="2"/>
        <v>-2125</v>
      </c>
    </row>
    <row r="173" spans="1:4" x14ac:dyDescent="0.35">
      <c r="A173" s="96">
        <v>44368</v>
      </c>
      <c r="B173" s="19">
        <v>79</v>
      </c>
      <c r="C173" s="19">
        <v>0</v>
      </c>
      <c r="D173" s="19">
        <f t="shared" si="2"/>
        <v>-2204</v>
      </c>
    </row>
    <row r="174" spans="1:4" x14ac:dyDescent="0.35">
      <c r="A174" s="96">
        <v>44369</v>
      </c>
      <c r="B174" s="19">
        <v>79</v>
      </c>
      <c r="C174" s="19">
        <v>0</v>
      </c>
      <c r="D174" s="19">
        <f t="shared" si="2"/>
        <v>-2283</v>
      </c>
    </row>
    <row r="175" spans="1:4" x14ac:dyDescent="0.35">
      <c r="A175" s="96">
        <v>44370</v>
      </c>
      <c r="B175" s="19">
        <v>79</v>
      </c>
      <c r="C175" s="19">
        <v>0</v>
      </c>
      <c r="D175" s="19">
        <f t="shared" si="2"/>
        <v>-2362</v>
      </c>
    </row>
    <row r="176" spans="1:4" x14ac:dyDescent="0.35">
      <c r="A176" s="96">
        <v>44371</v>
      </c>
      <c r="B176" s="19">
        <v>78</v>
      </c>
      <c r="C176" s="19">
        <v>0</v>
      </c>
      <c r="D176" s="19">
        <f t="shared" si="2"/>
        <v>-2440</v>
      </c>
    </row>
    <row r="177" spans="1:4" x14ac:dyDescent="0.35">
      <c r="A177" s="96">
        <v>44372</v>
      </c>
      <c r="B177" s="19">
        <v>79</v>
      </c>
      <c r="C177" s="19">
        <f>IF(AND(C171=0,C172=0,C173=0,C174=0,C175=0,C176=0),$G$10,0)</f>
        <v>270</v>
      </c>
      <c r="D177" s="19">
        <f t="shared" si="2"/>
        <v>-2249</v>
      </c>
    </row>
    <row r="178" spans="1:4" x14ac:dyDescent="0.35">
      <c r="A178" s="96">
        <v>44373</v>
      </c>
      <c r="B178" s="19">
        <v>78</v>
      </c>
      <c r="C178" s="19">
        <v>0</v>
      </c>
      <c r="D178" s="19">
        <f t="shared" si="2"/>
        <v>-2327</v>
      </c>
    </row>
    <row r="179" spans="1:4" x14ac:dyDescent="0.35">
      <c r="A179" s="96">
        <v>44374</v>
      </c>
      <c r="B179" s="19">
        <v>79</v>
      </c>
      <c r="C179" s="19">
        <v>0</v>
      </c>
      <c r="D179" s="19">
        <f t="shared" si="2"/>
        <v>-2406</v>
      </c>
    </row>
    <row r="180" spans="1:4" x14ac:dyDescent="0.35">
      <c r="A180" s="96">
        <v>44375</v>
      </c>
      <c r="B180" s="19">
        <v>79</v>
      </c>
      <c r="C180" s="19">
        <v>0</v>
      </c>
      <c r="D180" s="19">
        <f t="shared" si="2"/>
        <v>-2485</v>
      </c>
    </row>
    <row r="181" spans="1:4" x14ac:dyDescent="0.35">
      <c r="A181" s="96">
        <v>44376</v>
      </c>
      <c r="B181" s="19">
        <v>78</v>
      </c>
      <c r="C181" s="19">
        <v>0</v>
      </c>
      <c r="D181" s="19">
        <f t="shared" si="2"/>
        <v>-2563</v>
      </c>
    </row>
    <row r="182" spans="1:4" x14ac:dyDescent="0.35">
      <c r="A182" s="96">
        <v>44377</v>
      </c>
      <c r="B182" s="19">
        <v>78</v>
      </c>
      <c r="C182" s="19">
        <v>0</v>
      </c>
      <c r="D182" s="19">
        <f t="shared" si="2"/>
        <v>-2641</v>
      </c>
    </row>
    <row r="183" spans="1:4" x14ac:dyDescent="0.35">
      <c r="A183" s="96">
        <v>44378</v>
      </c>
      <c r="B183" s="19">
        <v>77</v>
      </c>
      <c r="C183" s="19">
        <v>0</v>
      </c>
      <c r="D183" s="19">
        <f t="shared" si="2"/>
        <v>-2718</v>
      </c>
    </row>
    <row r="184" spans="1:4" x14ac:dyDescent="0.35">
      <c r="A184" s="96">
        <v>44379</v>
      </c>
      <c r="B184" s="19">
        <v>77</v>
      </c>
      <c r="C184" s="19">
        <f>IF(AND(C178=0,C179=0,C180=0,C181=0,C182=0,C183=0),$G$10,0)</f>
        <v>270</v>
      </c>
      <c r="D184" s="19">
        <f t="shared" si="2"/>
        <v>-2525</v>
      </c>
    </row>
    <row r="185" spans="1:4" x14ac:dyDescent="0.35">
      <c r="A185" s="96">
        <v>44380</v>
      </c>
      <c r="B185" s="19">
        <v>77</v>
      </c>
      <c r="C185" s="19">
        <v>0</v>
      </c>
      <c r="D185" s="19">
        <f t="shared" si="2"/>
        <v>-2602</v>
      </c>
    </row>
    <row r="186" spans="1:4" x14ac:dyDescent="0.35">
      <c r="A186" s="96">
        <v>44381</v>
      </c>
      <c r="B186" s="19">
        <v>76</v>
      </c>
      <c r="C186" s="19">
        <v>0</v>
      </c>
      <c r="D186" s="19">
        <f t="shared" si="2"/>
        <v>-2678</v>
      </c>
    </row>
    <row r="187" spans="1:4" x14ac:dyDescent="0.35">
      <c r="A187" s="96">
        <v>44382</v>
      </c>
      <c r="B187" s="19">
        <v>75</v>
      </c>
      <c r="C187" s="19">
        <v>0</v>
      </c>
      <c r="D187" s="19">
        <f t="shared" si="2"/>
        <v>-2753</v>
      </c>
    </row>
    <row r="188" spans="1:4" x14ac:dyDescent="0.35">
      <c r="A188" s="96">
        <v>44383</v>
      </c>
      <c r="B188" s="19">
        <v>76</v>
      </c>
      <c r="C188" s="19">
        <v>0</v>
      </c>
      <c r="D188" s="19">
        <f t="shared" si="2"/>
        <v>-2829</v>
      </c>
    </row>
    <row r="189" spans="1:4" x14ac:dyDescent="0.35">
      <c r="A189" s="96">
        <v>44384</v>
      </c>
      <c r="B189" s="19">
        <v>75</v>
      </c>
      <c r="C189" s="19">
        <v>0</v>
      </c>
      <c r="D189" s="19">
        <f t="shared" si="2"/>
        <v>-2904</v>
      </c>
    </row>
    <row r="190" spans="1:4" x14ac:dyDescent="0.35">
      <c r="A190" s="96">
        <v>44385</v>
      </c>
      <c r="B190" s="19">
        <v>74</v>
      </c>
      <c r="C190" s="19">
        <v>0</v>
      </c>
      <c r="D190" s="19">
        <f t="shared" si="2"/>
        <v>-2978</v>
      </c>
    </row>
    <row r="191" spans="1:4" x14ac:dyDescent="0.35">
      <c r="A191" s="96">
        <v>44386</v>
      </c>
      <c r="B191" s="19">
        <v>74</v>
      </c>
      <c r="C191" s="19">
        <f>IF(AND(C185=0,C186=0,C187=0,C188=0,C189=0,C190=0),$G$10,0)</f>
        <v>270</v>
      </c>
      <c r="D191" s="19">
        <f t="shared" si="2"/>
        <v>-2782</v>
      </c>
    </row>
    <row r="192" spans="1:4" x14ac:dyDescent="0.35">
      <c r="A192" s="96">
        <v>44387</v>
      </c>
      <c r="B192" s="19">
        <v>74</v>
      </c>
      <c r="C192" s="19">
        <v>0</v>
      </c>
      <c r="D192" s="19">
        <f t="shared" si="2"/>
        <v>-2856</v>
      </c>
    </row>
    <row r="193" spans="1:4" x14ac:dyDescent="0.35">
      <c r="A193" s="96">
        <v>44388</v>
      </c>
      <c r="B193" s="19">
        <v>73</v>
      </c>
      <c r="C193" s="19">
        <v>0</v>
      </c>
      <c r="D193" s="19">
        <f t="shared" si="2"/>
        <v>-2929</v>
      </c>
    </row>
    <row r="194" spans="1:4" x14ac:dyDescent="0.35">
      <c r="A194" s="96">
        <v>44389</v>
      </c>
      <c r="B194" s="19">
        <v>72</v>
      </c>
      <c r="C194" s="19">
        <v>0</v>
      </c>
      <c r="D194" s="19">
        <f t="shared" si="2"/>
        <v>-3001</v>
      </c>
    </row>
    <row r="195" spans="1:4" x14ac:dyDescent="0.35">
      <c r="A195" s="96">
        <v>44390</v>
      </c>
      <c r="B195" s="19">
        <v>71</v>
      </c>
      <c r="C195" s="19">
        <v>0</v>
      </c>
      <c r="D195" s="19">
        <f t="shared" si="2"/>
        <v>-3072</v>
      </c>
    </row>
    <row r="196" spans="1:4" x14ac:dyDescent="0.35">
      <c r="A196" s="96">
        <v>44391</v>
      </c>
      <c r="B196" s="19">
        <v>71</v>
      </c>
      <c r="C196" s="19">
        <v>0</v>
      </c>
      <c r="D196" s="19">
        <f t="shared" si="2"/>
        <v>-3143</v>
      </c>
    </row>
    <row r="197" spans="1:4" x14ac:dyDescent="0.35">
      <c r="A197" s="96">
        <v>44392</v>
      </c>
      <c r="B197" s="19">
        <v>71</v>
      </c>
      <c r="C197" s="19">
        <v>0</v>
      </c>
      <c r="D197" s="19">
        <f t="shared" ref="D197:D260" si="3">D196+C197-B197</f>
        <v>-3214</v>
      </c>
    </row>
    <row r="198" spans="1:4" x14ac:dyDescent="0.35">
      <c r="A198" s="96">
        <v>44393</v>
      </c>
      <c r="B198" s="19">
        <v>70</v>
      </c>
      <c r="C198" s="19">
        <f>IF(AND(C192=0,C193=0,C194=0,C195=0,C196=0,C197=0),$G$10,0)</f>
        <v>270</v>
      </c>
      <c r="D198" s="19">
        <f t="shared" si="3"/>
        <v>-3014</v>
      </c>
    </row>
    <row r="199" spans="1:4" x14ac:dyDescent="0.35">
      <c r="A199" s="96">
        <v>44394</v>
      </c>
      <c r="B199" s="19">
        <v>70</v>
      </c>
      <c r="C199" s="19">
        <v>0</v>
      </c>
      <c r="D199" s="19">
        <f t="shared" si="3"/>
        <v>-3084</v>
      </c>
    </row>
    <row r="200" spans="1:4" x14ac:dyDescent="0.35">
      <c r="A200" s="96">
        <v>44395</v>
      </c>
      <c r="B200" s="19">
        <v>69</v>
      </c>
      <c r="C200" s="19">
        <v>0</v>
      </c>
      <c r="D200" s="19">
        <f t="shared" si="3"/>
        <v>-3153</v>
      </c>
    </row>
    <row r="201" spans="1:4" x14ac:dyDescent="0.35">
      <c r="A201" s="96">
        <v>44396</v>
      </c>
      <c r="B201" s="19">
        <v>69</v>
      </c>
      <c r="C201" s="19">
        <v>0</v>
      </c>
      <c r="D201" s="19">
        <f t="shared" si="3"/>
        <v>-3222</v>
      </c>
    </row>
    <row r="202" spans="1:4" x14ac:dyDescent="0.35">
      <c r="A202" s="96">
        <v>44397</v>
      </c>
      <c r="B202" s="19">
        <v>68</v>
      </c>
      <c r="C202" s="19">
        <v>0</v>
      </c>
      <c r="D202" s="19">
        <f t="shared" si="3"/>
        <v>-3290</v>
      </c>
    </row>
    <row r="203" spans="1:4" x14ac:dyDescent="0.35">
      <c r="A203" s="96">
        <v>44398</v>
      </c>
      <c r="B203" s="19">
        <v>67</v>
      </c>
      <c r="C203" s="19">
        <v>0</v>
      </c>
      <c r="D203" s="19">
        <f t="shared" si="3"/>
        <v>-3357</v>
      </c>
    </row>
    <row r="204" spans="1:4" x14ac:dyDescent="0.35">
      <c r="A204" s="96">
        <v>44399</v>
      </c>
      <c r="B204" s="19">
        <v>66</v>
      </c>
      <c r="C204" s="19">
        <v>0</v>
      </c>
      <c r="D204" s="19">
        <f t="shared" si="3"/>
        <v>-3423</v>
      </c>
    </row>
    <row r="205" spans="1:4" x14ac:dyDescent="0.35">
      <c r="A205" s="96">
        <v>44400</v>
      </c>
      <c r="B205" s="19">
        <v>65</v>
      </c>
      <c r="C205" s="19">
        <f>IF(AND(C199=0,C200=0,C201=0,C202=0,C203=0,C204=0),$G$10,0)</f>
        <v>270</v>
      </c>
      <c r="D205" s="19">
        <f t="shared" si="3"/>
        <v>-3218</v>
      </c>
    </row>
    <row r="206" spans="1:4" x14ac:dyDescent="0.35">
      <c r="A206" s="96">
        <v>44401</v>
      </c>
      <c r="B206" s="19">
        <v>65</v>
      </c>
      <c r="C206" s="19">
        <v>0</v>
      </c>
      <c r="D206" s="19">
        <f t="shared" si="3"/>
        <v>-3283</v>
      </c>
    </row>
    <row r="207" spans="1:4" x14ac:dyDescent="0.35">
      <c r="A207" s="96">
        <v>44402</v>
      </c>
      <c r="B207" s="19">
        <v>65</v>
      </c>
      <c r="C207" s="19">
        <v>0</v>
      </c>
      <c r="D207" s="19">
        <f t="shared" si="3"/>
        <v>-3348</v>
      </c>
    </row>
    <row r="208" spans="1:4" x14ac:dyDescent="0.35">
      <c r="A208" s="96">
        <v>44403</v>
      </c>
      <c r="B208" s="19">
        <v>64</v>
      </c>
      <c r="C208" s="19">
        <v>0</v>
      </c>
      <c r="D208" s="19">
        <f t="shared" si="3"/>
        <v>-3412</v>
      </c>
    </row>
    <row r="209" spans="1:4" x14ac:dyDescent="0.35">
      <c r="A209" s="96">
        <v>44404</v>
      </c>
      <c r="B209" s="19">
        <v>63</v>
      </c>
      <c r="C209" s="19">
        <v>0</v>
      </c>
      <c r="D209" s="19">
        <f t="shared" si="3"/>
        <v>-3475</v>
      </c>
    </row>
    <row r="210" spans="1:4" x14ac:dyDescent="0.35">
      <c r="A210" s="96">
        <v>44405</v>
      </c>
      <c r="B210" s="19">
        <v>61</v>
      </c>
      <c r="C210" s="19">
        <v>0</v>
      </c>
      <c r="D210" s="19">
        <f t="shared" si="3"/>
        <v>-3536</v>
      </c>
    </row>
    <row r="211" spans="1:4" x14ac:dyDescent="0.35">
      <c r="A211" s="96">
        <v>44406</v>
      </c>
      <c r="B211" s="19">
        <v>60</v>
      </c>
      <c r="C211" s="19">
        <v>0</v>
      </c>
      <c r="D211" s="19">
        <f t="shared" si="3"/>
        <v>-3596</v>
      </c>
    </row>
    <row r="212" spans="1:4" x14ac:dyDescent="0.35">
      <c r="A212" s="96">
        <v>44407</v>
      </c>
      <c r="B212" s="19">
        <v>59</v>
      </c>
      <c r="C212" s="19">
        <f>IF(AND(C206=0,C207=0,C208=0,C209=0,C210=0,C211=0),$G$10,0)</f>
        <v>270</v>
      </c>
      <c r="D212" s="19">
        <f t="shared" si="3"/>
        <v>-3385</v>
      </c>
    </row>
    <row r="213" spans="1:4" x14ac:dyDescent="0.35">
      <c r="A213" s="96">
        <v>44408</v>
      </c>
      <c r="B213" s="19">
        <v>58</v>
      </c>
      <c r="C213" s="19">
        <v>0</v>
      </c>
      <c r="D213" s="19">
        <f t="shared" si="3"/>
        <v>-3443</v>
      </c>
    </row>
    <row r="214" spans="1:4" x14ac:dyDescent="0.35">
      <c r="A214" s="96">
        <v>44409</v>
      </c>
      <c r="B214" s="19">
        <v>57</v>
      </c>
      <c r="C214" s="19">
        <v>0</v>
      </c>
      <c r="D214" s="19">
        <f t="shared" si="3"/>
        <v>-3500</v>
      </c>
    </row>
    <row r="215" spans="1:4" x14ac:dyDescent="0.35">
      <c r="A215" s="96">
        <v>44410</v>
      </c>
      <c r="B215" s="19">
        <v>56</v>
      </c>
      <c r="C215" s="19">
        <v>0</v>
      </c>
      <c r="D215" s="19">
        <f t="shared" si="3"/>
        <v>-3556</v>
      </c>
    </row>
    <row r="216" spans="1:4" x14ac:dyDescent="0.35">
      <c r="A216" s="96">
        <v>44411</v>
      </c>
      <c r="B216" s="19">
        <v>55</v>
      </c>
      <c r="C216" s="19">
        <v>0</v>
      </c>
      <c r="D216" s="19">
        <f t="shared" si="3"/>
        <v>-3611</v>
      </c>
    </row>
    <row r="217" spans="1:4" x14ac:dyDescent="0.35">
      <c r="A217" s="96">
        <v>44412</v>
      </c>
      <c r="B217" s="19">
        <v>54</v>
      </c>
      <c r="C217" s="19">
        <v>0</v>
      </c>
      <c r="D217" s="19">
        <f t="shared" si="3"/>
        <v>-3665</v>
      </c>
    </row>
    <row r="218" spans="1:4" x14ac:dyDescent="0.35">
      <c r="A218" s="96">
        <v>44413</v>
      </c>
      <c r="B218" s="19">
        <v>53</v>
      </c>
      <c r="C218" s="19">
        <v>0</v>
      </c>
      <c r="D218" s="19">
        <f t="shared" si="3"/>
        <v>-3718</v>
      </c>
    </row>
    <row r="219" spans="1:4" x14ac:dyDescent="0.35">
      <c r="A219" s="96">
        <v>44414</v>
      </c>
      <c r="B219" s="19">
        <v>53</v>
      </c>
      <c r="C219" s="19">
        <f>IF(AND(C213=0,C214=0,C215=0,C216=0,C217=0,C218=0),$G$10,0)</f>
        <v>270</v>
      </c>
      <c r="D219" s="19">
        <f t="shared" si="3"/>
        <v>-3501</v>
      </c>
    </row>
    <row r="220" spans="1:4" x14ac:dyDescent="0.35">
      <c r="A220" s="96">
        <v>44415</v>
      </c>
      <c r="B220" s="19">
        <v>51</v>
      </c>
      <c r="C220" s="19">
        <v>0</v>
      </c>
      <c r="D220" s="19">
        <f t="shared" si="3"/>
        <v>-3552</v>
      </c>
    </row>
    <row r="221" spans="1:4" x14ac:dyDescent="0.35">
      <c r="A221" s="96">
        <v>44416</v>
      </c>
      <c r="B221" s="19">
        <v>50</v>
      </c>
      <c r="C221" s="19">
        <v>0</v>
      </c>
      <c r="D221" s="19">
        <f t="shared" si="3"/>
        <v>-3602</v>
      </c>
    </row>
    <row r="222" spans="1:4" x14ac:dyDescent="0.35">
      <c r="A222" s="96">
        <v>44417</v>
      </c>
      <c r="B222" s="19">
        <v>50</v>
      </c>
      <c r="C222" s="19">
        <v>0</v>
      </c>
      <c r="D222" s="19">
        <f t="shared" si="3"/>
        <v>-3652</v>
      </c>
    </row>
    <row r="223" spans="1:4" x14ac:dyDescent="0.35">
      <c r="A223" s="96">
        <v>44418</v>
      </c>
      <c r="B223" s="19">
        <v>49</v>
      </c>
      <c r="C223" s="19">
        <v>0</v>
      </c>
      <c r="D223" s="19">
        <f t="shared" si="3"/>
        <v>-3701</v>
      </c>
    </row>
    <row r="224" spans="1:4" x14ac:dyDescent="0.35">
      <c r="A224" s="96">
        <v>44419</v>
      </c>
      <c r="B224" s="19">
        <v>48</v>
      </c>
      <c r="C224" s="19">
        <v>0</v>
      </c>
      <c r="D224" s="19">
        <f t="shared" si="3"/>
        <v>-3749</v>
      </c>
    </row>
    <row r="225" spans="1:4" x14ac:dyDescent="0.35">
      <c r="A225" s="96">
        <v>44420</v>
      </c>
      <c r="B225" s="19">
        <v>46</v>
      </c>
      <c r="C225" s="19">
        <v>0</v>
      </c>
      <c r="D225" s="19">
        <f t="shared" si="3"/>
        <v>-3795</v>
      </c>
    </row>
    <row r="226" spans="1:4" x14ac:dyDescent="0.35">
      <c r="A226" s="96">
        <v>44421</v>
      </c>
      <c r="B226" s="19">
        <v>45</v>
      </c>
      <c r="C226" s="19">
        <f>IF(AND(C220=0,C221=0,C222=0,C223=0,C224=0,C225=0),$G$10,0)</f>
        <v>270</v>
      </c>
      <c r="D226" s="19">
        <f t="shared" si="3"/>
        <v>-3570</v>
      </c>
    </row>
    <row r="227" spans="1:4" x14ac:dyDescent="0.35">
      <c r="A227" s="96">
        <v>44422</v>
      </c>
      <c r="B227" s="19">
        <v>43</v>
      </c>
      <c r="C227" s="19">
        <v>0</v>
      </c>
      <c r="D227" s="19">
        <f t="shared" si="3"/>
        <v>-3613</v>
      </c>
    </row>
    <row r="228" spans="1:4" x14ac:dyDescent="0.35">
      <c r="A228" s="96">
        <v>44423</v>
      </c>
      <c r="B228" s="19">
        <v>43</v>
      </c>
      <c r="C228" s="19">
        <v>0</v>
      </c>
      <c r="D228" s="19">
        <f t="shared" si="3"/>
        <v>-3656</v>
      </c>
    </row>
    <row r="229" spans="1:4" x14ac:dyDescent="0.35">
      <c r="A229" s="96">
        <v>44424</v>
      </c>
      <c r="B229" s="19">
        <v>42</v>
      </c>
      <c r="C229" s="19">
        <v>0</v>
      </c>
      <c r="D229" s="19">
        <f t="shared" si="3"/>
        <v>-3698</v>
      </c>
    </row>
    <row r="230" spans="1:4" x14ac:dyDescent="0.35">
      <c r="A230" s="96">
        <v>44425</v>
      </c>
      <c r="B230" s="19">
        <v>41</v>
      </c>
      <c r="C230" s="19">
        <v>0</v>
      </c>
      <c r="D230" s="19">
        <f t="shared" si="3"/>
        <v>-3739</v>
      </c>
    </row>
    <row r="231" spans="1:4" x14ac:dyDescent="0.35">
      <c r="A231" s="96">
        <v>44426</v>
      </c>
      <c r="B231" s="19">
        <v>40</v>
      </c>
      <c r="C231" s="19">
        <v>0</v>
      </c>
      <c r="D231" s="19">
        <f t="shared" si="3"/>
        <v>-3779</v>
      </c>
    </row>
    <row r="232" spans="1:4" x14ac:dyDescent="0.35">
      <c r="A232" s="96">
        <v>44427</v>
      </c>
      <c r="B232" s="19">
        <v>39</v>
      </c>
      <c r="C232" s="19">
        <v>0</v>
      </c>
      <c r="D232" s="19">
        <f t="shared" si="3"/>
        <v>-3818</v>
      </c>
    </row>
    <row r="233" spans="1:4" x14ac:dyDescent="0.35">
      <c r="A233" s="96">
        <v>44428</v>
      </c>
      <c r="B233" s="19">
        <v>38</v>
      </c>
      <c r="C233" s="19">
        <f>IF(AND(C227=0,C228=0,C229=0,C230=0,C231=0,C232=0),$G$10,0)</f>
        <v>270</v>
      </c>
      <c r="D233" s="19">
        <f t="shared" si="3"/>
        <v>-3586</v>
      </c>
    </row>
    <row r="234" spans="1:4" x14ac:dyDescent="0.35">
      <c r="A234" s="96">
        <v>44429</v>
      </c>
      <c r="B234" s="19">
        <v>37</v>
      </c>
      <c r="C234" s="19">
        <v>0</v>
      </c>
      <c r="D234" s="19">
        <f t="shared" si="3"/>
        <v>-3623</v>
      </c>
    </row>
    <row r="235" spans="1:4" x14ac:dyDescent="0.35">
      <c r="A235" s="96">
        <v>44430</v>
      </c>
      <c r="B235" s="19">
        <v>36</v>
      </c>
      <c r="C235" s="19">
        <v>0</v>
      </c>
      <c r="D235" s="19">
        <f t="shared" si="3"/>
        <v>-3659</v>
      </c>
    </row>
    <row r="236" spans="1:4" x14ac:dyDescent="0.35">
      <c r="A236" s="96">
        <v>44431</v>
      </c>
      <c r="B236" s="19">
        <v>35</v>
      </c>
      <c r="C236" s="19">
        <v>0</v>
      </c>
      <c r="D236" s="19">
        <f t="shared" si="3"/>
        <v>-3694</v>
      </c>
    </row>
    <row r="237" spans="1:4" x14ac:dyDescent="0.35">
      <c r="A237" s="96">
        <v>44432</v>
      </c>
      <c r="B237" s="19">
        <v>35</v>
      </c>
      <c r="C237" s="19">
        <v>0</v>
      </c>
      <c r="D237" s="19">
        <f t="shared" si="3"/>
        <v>-3729</v>
      </c>
    </row>
    <row r="238" spans="1:4" x14ac:dyDescent="0.35">
      <c r="A238" s="96">
        <v>44433</v>
      </c>
      <c r="B238" s="19">
        <v>34</v>
      </c>
      <c r="C238" s="19">
        <v>0</v>
      </c>
      <c r="D238" s="19">
        <f t="shared" si="3"/>
        <v>-3763</v>
      </c>
    </row>
    <row r="239" spans="1:4" x14ac:dyDescent="0.35">
      <c r="A239" s="96">
        <v>44434</v>
      </c>
      <c r="B239" s="19">
        <v>33</v>
      </c>
      <c r="C239" s="19">
        <v>0</v>
      </c>
      <c r="D239" s="19">
        <f t="shared" si="3"/>
        <v>-3796</v>
      </c>
    </row>
    <row r="240" spans="1:4" x14ac:dyDescent="0.35">
      <c r="A240" s="96">
        <v>44435</v>
      </c>
      <c r="B240" s="19">
        <v>32</v>
      </c>
      <c r="C240" s="19">
        <f>IF(AND(C234=0,C235=0,C236=0,C237=0,C238=0,C239=0),$G$10,0)</f>
        <v>270</v>
      </c>
      <c r="D240" s="19">
        <f t="shared" si="3"/>
        <v>-3558</v>
      </c>
    </row>
    <row r="241" spans="1:4" x14ac:dyDescent="0.35">
      <c r="A241" s="96">
        <v>44436</v>
      </c>
      <c r="B241" s="19">
        <v>31</v>
      </c>
      <c r="C241" s="19">
        <v>0</v>
      </c>
      <c r="D241" s="19">
        <f t="shared" si="3"/>
        <v>-3589</v>
      </c>
    </row>
    <row r="242" spans="1:4" x14ac:dyDescent="0.35">
      <c r="A242" s="96">
        <v>44437</v>
      </c>
      <c r="B242" s="19">
        <v>31</v>
      </c>
      <c r="C242" s="19">
        <v>0</v>
      </c>
      <c r="D242" s="19">
        <f t="shared" si="3"/>
        <v>-3620</v>
      </c>
    </row>
    <row r="243" spans="1:4" x14ac:dyDescent="0.35">
      <c r="A243" s="96">
        <v>44438</v>
      </c>
      <c r="B243" s="19">
        <v>30</v>
      </c>
      <c r="C243" s="19">
        <v>0</v>
      </c>
      <c r="D243" s="19">
        <f t="shared" si="3"/>
        <v>-3650</v>
      </c>
    </row>
    <row r="244" spans="1:4" x14ac:dyDescent="0.35">
      <c r="A244" s="96">
        <v>44439</v>
      </c>
      <c r="B244" s="19">
        <v>29</v>
      </c>
      <c r="C244" s="19">
        <v>0</v>
      </c>
      <c r="D244" s="19">
        <f t="shared" si="3"/>
        <v>-3679</v>
      </c>
    </row>
    <row r="245" spans="1:4" x14ac:dyDescent="0.35">
      <c r="A245" s="96">
        <v>44440</v>
      </c>
      <c r="B245" s="19">
        <v>28</v>
      </c>
      <c r="C245" s="19">
        <v>0</v>
      </c>
      <c r="D245" s="19">
        <f t="shared" si="3"/>
        <v>-3707</v>
      </c>
    </row>
    <row r="246" spans="1:4" x14ac:dyDescent="0.35">
      <c r="A246" s="96">
        <v>44441</v>
      </c>
      <c r="B246" s="19">
        <v>26</v>
      </c>
      <c r="C246" s="19">
        <v>0</v>
      </c>
      <c r="D246" s="19">
        <f t="shared" si="3"/>
        <v>-3733</v>
      </c>
    </row>
    <row r="247" spans="1:4" x14ac:dyDescent="0.35">
      <c r="A247" s="96">
        <v>44442</v>
      </c>
      <c r="B247" s="19">
        <v>26</v>
      </c>
      <c r="C247" s="19">
        <f>IF(AND(C241=0,C242=0,C243=0,C244=0,C245=0,C246=0),$G$10,0)</f>
        <v>270</v>
      </c>
      <c r="D247" s="19">
        <f t="shared" si="3"/>
        <v>-3489</v>
      </c>
    </row>
    <row r="248" spans="1:4" x14ac:dyDescent="0.35">
      <c r="A248" s="96">
        <v>44443</v>
      </c>
      <c r="B248" s="19">
        <v>25</v>
      </c>
      <c r="C248" s="19">
        <v>0</v>
      </c>
      <c r="D248" s="19">
        <f t="shared" si="3"/>
        <v>-3514</v>
      </c>
    </row>
    <row r="249" spans="1:4" x14ac:dyDescent="0.35">
      <c r="A249" s="96">
        <v>44444</v>
      </c>
      <c r="B249" s="19">
        <v>24</v>
      </c>
      <c r="C249" s="19">
        <v>0</v>
      </c>
      <c r="D249" s="19">
        <f t="shared" si="3"/>
        <v>-3538</v>
      </c>
    </row>
    <row r="250" spans="1:4" x14ac:dyDescent="0.35">
      <c r="A250" s="96">
        <v>44445</v>
      </c>
      <c r="B250" s="19">
        <v>24</v>
      </c>
      <c r="C250" s="19">
        <v>0</v>
      </c>
      <c r="D250" s="19">
        <f t="shared" si="3"/>
        <v>-3562</v>
      </c>
    </row>
    <row r="251" spans="1:4" x14ac:dyDescent="0.35">
      <c r="A251" s="96">
        <v>44446</v>
      </c>
      <c r="B251" s="19">
        <v>23</v>
      </c>
      <c r="C251" s="19">
        <v>0</v>
      </c>
      <c r="D251" s="19">
        <f t="shared" si="3"/>
        <v>-3585</v>
      </c>
    </row>
    <row r="252" spans="1:4" x14ac:dyDescent="0.35">
      <c r="A252" s="96">
        <v>44447</v>
      </c>
      <c r="B252" s="19">
        <v>22</v>
      </c>
      <c r="C252" s="19">
        <v>0</v>
      </c>
      <c r="D252" s="19">
        <f t="shared" si="3"/>
        <v>-3607</v>
      </c>
    </row>
    <row r="253" spans="1:4" x14ac:dyDescent="0.35">
      <c r="A253" s="96">
        <v>44448</v>
      </c>
      <c r="B253" s="19">
        <v>21</v>
      </c>
      <c r="C253" s="19">
        <v>0</v>
      </c>
      <c r="D253" s="19">
        <f t="shared" si="3"/>
        <v>-3628</v>
      </c>
    </row>
    <row r="254" spans="1:4" x14ac:dyDescent="0.35">
      <c r="A254" s="96">
        <v>44449</v>
      </c>
      <c r="B254" s="19">
        <v>20</v>
      </c>
      <c r="C254" s="19">
        <f>IF(AND(C248=0,C249=0,C250=0,C251=0,C252=0,C253=0),$G$10,0)</f>
        <v>270</v>
      </c>
      <c r="D254" s="19">
        <f t="shared" si="3"/>
        <v>-3378</v>
      </c>
    </row>
    <row r="255" spans="1:4" x14ac:dyDescent="0.35">
      <c r="A255" s="96">
        <v>44450</v>
      </c>
      <c r="B255" s="19">
        <v>20</v>
      </c>
      <c r="C255" s="19">
        <v>0</v>
      </c>
      <c r="D255" s="19">
        <f t="shared" si="3"/>
        <v>-3398</v>
      </c>
    </row>
    <row r="256" spans="1:4" x14ac:dyDescent="0.35">
      <c r="A256" s="96">
        <v>44451</v>
      </c>
      <c r="B256" s="19">
        <v>19</v>
      </c>
      <c r="C256" s="19">
        <v>0</v>
      </c>
      <c r="D256" s="19">
        <f t="shared" si="3"/>
        <v>-3417</v>
      </c>
    </row>
    <row r="257" spans="1:4" x14ac:dyDescent="0.35">
      <c r="A257" s="96">
        <v>44452</v>
      </c>
      <c r="B257" s="19">
        <v>20</v>
      </c>
      <c r="C257" s="19">
        <v>0</v>
      </c>
      <c r="D257" s="19">
        <f t="shared" si="3"/>
        <v>-3437</v>
      </c>
    </row>
    <row r="258" spans="1:4" x14ac:dyDescent="0.35">
      <c r="A258" s="96">
        <v>44453</v>
      </c>
      <c r="B258" s="19">
        <v>19</v>
      </c>
      <c r="C258" s="19">
        <v>0</v>
      </c>
      <c r="D258" s="19">
        <f t="shared" si="3"/>
        <v>-3456</v>
      </c>
    </row>
    <row r="259" spans="1:4" x14ac:dyDescent="0.35">
      <c r="A259" s="96">
        <v>44454</v>
      </c>
      <c r="B259" s="19">
        <v>19</v>
      </c>
      <c r="C259" s="19">
        <v>0</v>
      </c>
      <c r="D259" s="19">
        <f t="shared" si="3"/>
        <v>-3475</v>
      </c>
    </row>
    <row r="260" spans="1:4" x14ac:dyDescent="0.35">
      <c r="A260" s="96">
        <v>44455</v>
      </c>
      <c r="B260" s="19">
        <v>18</v>
      </c>
      <c r="C260" s="19">
        <v>0</v>
      </c>
      <c r="D260" s="19">
        <f t="shared" si="3"/>
        <v>-3493</v>
      </c>
    </row>
    <row r="261" spans="1:4" x14ac:dyDescent="0.35">
      <c r="A261" s="96">
        <v>44456</v>
      </c>
      <c r="B261" s="19">
        <v>17</v>
      </c>
      <c r="C261" s="19">
        <f>IF(AND(C255=0,C256=0,C257=0,C258=0,C259=0,C260=0),$G$10,0)</f>
        <v>270</v>
      </c>
      <c r="D261" s="19">
        <f t="shared" ref="D261:D324" si="4">D260+C261-B261</f>
        <v>-3240</v>
      </c>
    </row>
    <row r="262" spans="1:4" x14ac:dyDescent="0.35">
      <c r="A262" s="96">
        <v>44457</v>
      </c>
      <c r="B262" s="19">
        <v>17</v>
      </c>
      <c r="C262" s="19">
        <v>0</v>
      </c>
      <c r="D262" s="19">
        <f t="shared" si="4"/>
        <v>-3257</v>
      </c>
    </row>
    <row r="263" spans="1:4" x14ac:dyDescent="0.35">
      <c r="A263" s="96">
        <v>44458</v>
      </c>
      <c r="B263" s="19">
        <v>16</v>
      </c>
      <c r="C263" s="19">
        <v>0</v>
      </c>
      <c r="D263" s="19">
        <f t="shared" si="4"/>
        <v>-3273</v>
      </c>
    </row>
    <row r="264" spans="1:4" x14ac:dyDescent="0.35">
      <c r="A264" s="96">
        <v>44459</v>
      </c>
      <c r="B264" s="19">
        <v>16</v>
      </c>
      <c r="C264" s="19">
        <v>0</v>
      </c>
      <c r="D264" s="19">
        <f t="shared" si="4"/>
        <v>-3289</v>
      </c>
    </row>
    <row r="265" spans="1:4" x14ac:dyDescent="0.35">
      <c r="A265" s="96">
        <v>44460</v>
      </c>
      <c r="B265" s="19">
        <v>16</v>
      </c>
      <c r="C265" s="19">
        <v>0</v>
      </c>
      <c r="D265" s="19">
        <f t="shared" si="4"/>
        <v>-3305</v>
      </c>
    </row>
    <row r="266" spans="1:4" x14ac:dyDescent="0.35">
      <c r="A266" s="96">
        <v>44461</v>
      </c>
      <c r="B266" s="19">
        <v>14</v>
      </c>
      <c r="C266" s="19">
        <v>0</v>
      </c>
      <c r="D266" s="19">
        <f t="shared" si="4"/>
        <v>-3319</v>
      </c>
    </row>
    <row r="267" spans="1:4" x14ac:dyDescent="0.35">
      <c r="A267" s="96">
        <v>44462</v>
      </c>
      <c r="B267" s="19">
        <v>14</v>
      </c>
      <c r="C267" s="19">
        <v>0</v>
      </c>
      <c r="D267" s="19">
        <f t="shared" si="4"/>
        <v>-3333</v>
      </c>
    </row>
    <row r="268" spans="1:4" x14ac:dyDescent="0.35">
      <c r="A268" s="96">
        <v>44463</v>
      </c>
      <c r="B268" s="19">
        <v>14</v>
      </c>
      <c r="C268" s="19">
        <f>IF(AND(C262=0,C263=0,C264=0,C265=0,C266=0,C267=0),$G$10,0)</f>
        <v>270</v>
      </c>
      <c r="D268" s="19">
        <f t="shared" si="4"/>
        <v>-3077</v>
      </c>
    </row>
    <row r="269" spans="1:4" x14ac:dyDescent="0.35">
      <c r="A269" s="96">
        <v>44464</v>
      </c>
      <c r="B269" s="19">
        <v>14</v>
      </c>
      <c r="C269" s="19">
        <v>0</v>
      </c>
      <c r="D269" s="19">
        <f t="shared" si="4"/>
        <v>-3091</v>
      </c>
    </row>
    <row r="270" spans="1:4" x14ac:dyDescent="0.35">
      <c r="A270" s="96">
        <v>44465</v>
      </c>
      <c r="B270" s="19">
        <v>14</v>
      </c>
      <c r="C270" s="19">
        <v>0</v>
      </c>
      <c r="D270" s="19">
        <f t="shared" si="4"/>
        <v>-3105</v>
      </c>
    </row>
    <row r="271" spans="1:4" x14ac:dyDescent="0.35">
      <c r="A271" s="96">
        <v>44466</v>
      </c>
      <c r="B271" s="19">
        <v>14</v>
      </c>
      <c r="C271" s="19">
        <v>0</v>
      </c>
      <c r="D271" s="19">
        <f t="shared" si="4"/>
        <v>-3119</v>
      </c>
    </row>
    <row r="272" spans="1:4" x14ac:dyDescent="0.35">
      <c r="A272" s="96">
        <v>44467</v>
      </c>
      <c r="B272" s="19">
        <v>14</v>
      </c>
      <c r="C272" s="19">
        <v>0</v>
      </c>
      <c r="D272" s="19">
        <f t="shared" si="4"/>
        <v>-3133</v>
      </c>
    </row>
    <row r="273" spans="1:4" x14ac:dyDescent="0.35">
      <c r="A273" s="96">
        <v>44468</v>
      </c>
      <c r="B273" s="19">
        <v>13</v>
      </c>
      <c r="C273" s="19">
        <v>0</v>
      </c>
      <c r="D273" s="19">
        <f t="shared" si="4"/>
        <v>-3146</v>
      </c>
    </row>
    <row r="274" spans="1:4" x14ac:dyDescent="0.35">
      <c r="A274" s="96">
        <v>44469</v>
      </c>
      <c r="B274" s="19">
        <v>14</v>
      </c>
      <c r="C274" s="19">
        <v>0</v>
      </c>
      <c r="D274" s="19">
        <f t="shared" si="4"/>
        <v>-3160</v>
      </c>
    </row>
    <row r="275" spans="1:4" x14ac:dyDescent="0.35">
      <c r="A275" s="96">
        <v>44470</v>
      </c>
      <c r="B275" s="19">
        <v>14</v>
      </c>
      <c r="C275" s="19">
        <f>IF(AND(C269=0,C270=0,C271=0,C272=0,C273=0,C274=0),$G$10,0)</f>
        <v>270</v>
      </c>
      <c r="D275" s="19">
        <f t="shared" si="4"/>
        <v>-2904</v>
      </c>
    </row>
    <row r="276" spans="1:4" x14ac:dyDescent="0.35">
      <c r="A276" s="96">
        <v>44471</v>
      </c>
      <c r="B276" s="19">
        <v>14</v>
      </c>
      <c r="C276" s="19">
        <v>0</v>
      </c>
      <c r="D276" s="19">
        <f t="shared" si="4"/>
        <v>-2918</v>
      </c>
    </row>
    <row r="277" spans="1:4" x14ac:dyDescent="0.35">
      <c r="A277" s="96">
        <v>44472</v>
      </c>
      <c r="B277" s="19">
        <v>14</v>
      </c>
      <c r="C277" s="19">
        <v>0</v>
      </c>
      <c r="D277" s="19">
        <f t="shared" si="4"/>
        <v>-2932</v>
      </c>
    </row>
    <row r="278" spans="1:4" x14ac:dyDescent="0.35">
      <c r="A278" s="96">
        <v>44473</v>
      </c>
      <c r="B278" s="19">
        <v>13</v>
      </c>
      <c r="C278" s="19">
        <v>0</v>
      </c>
      <c r="D278" s="19">
        <f t="shared" si="4"/>
        <v>-2945</v>
      </c>
    </row>
    <row r="279" spans="1:4" x14ac:dyDescent="0.35">
      <c r="A279" s="96">
        <v>44474</v>
      </c>
      <c r="B279" s="19">
        <v>13</v>
      </c>
      <c r="C279" s="19">
        <v>0</v>
      </c>
      <c r="D279" s="19">
        <f t="shared" si="4"/>
        <v>-2958</v>
      </c>
    </row>
    <row r="280" spans="1:4" x14ac:dyDescent="0.35">
      <c r="A280" s="96">
        <v>44475</v>
      </c>
      <c r="B280" s="19">
        <v>13</v>
      </c>
      <c r="C280" s="19">
        <v>0</v>
      </c>
      <c r="D280" s="19">
        <f t="shared" si="4"/>
        <v>-2971</v>
      </c>
    </row>
    <row r="281" spans="1:4" x14ac:dyDescent="0.35">
      <c r="A281" s="96">
        <v>44476</v>
      </c>
      <c r="B281" s="19">
        <v>14</v>
      </c>
      <c r="C281" s="19">
        <v>0</v>
      </c>
      <c r="D281" s="19">
        <f t="shared" si="4"/>
        <v>-2985</v>
      </c>
    </row>
    <row r="282" spans="1:4" x14ac:dyDescent="0.35">
      <c r="A282" s="96">
        <v>44477</v>
      </c>
      <c r="B282" s="19">
        <v>13</v>
      </c>
      <c r="C282" s="19">
        <f>IF(AND(C276=0,C277=0,C278=0,C279=0,C280=0,C281=0),$G$10,0)</f>
        <v>270</v>
      </c>
      <c r="D282" s="19">
        <f t="shared" si="4"/>
        <v>-2728</v>
      </c>
    </row>
    <row r="283" spans="1:4" x14ac:dyDescent="0.35">
      <c r="A283" s="96">
        <v>44478</v>
      </c>
      <c r="B283" s="19">
        <v>14</v>
      </c>
      <c r="C283" s="19">
        <v>0</v>
      </c>
      <c r="D283" s="19">
        <f t="shared" si="4"/>
        <v>-2742</v>
      </c>
    </row>
    <row r="284" spans="1:4" x14ac:dyDescent="0.35">
      <c r="A284" s="96">
        <v>44479</v>
      </c>
      <c r="B284" s="19">
        <v>15</v>
      </c>
      <c r="C284" s="19">
        <v>0</v>
      </c>
      <c r="D284" s="19">
        <f t="shared" si="4"/>
        <v>-2757</v>
      </c>
    </row>
    <row r="285" spans="1:4" x14ac:dyDescent="0.35">
      <c r="A285" s="96">
        <v>44480</v>
      </c>
      <c r="B285" s="19">
        <v>15</v>
      </c>
      <c r="C285" s="19">
        <v>0</v>
      </c>
      <c r="D285" s="19">
        <f t="shared" si="4"/>
        <v>-2772</v>
      </c>
    </row>
    <row r="286" spans="1:4" x14ac:dyDescent="0.35">
      <c r="A286" s="96">
        <v>44481</v>
      </c>
      <c r="B286" s="19">
        <v>14</v>
      </c>
      <c r="C286" s="19">
        <v>0</v>
      </c>
      <c r="D286" s="19">
        <f t="shared" si="4"/>
        <v>-2786</v>
      </c>
    </row>
    <row r="287" spans="1:4" x14ac:dyDescent="0.35">
      <c r="A287" s="96">
        <v>44482</v>
      </c>
      <c r="B287" s="19">
        <v>14</v>
      </c>
      <c r="C287" s="19">
        <v>0</v>
      </c>
      <c r="D287" s="19">
        <f t="shared" si="4"/>
        <v>-2800</v>
      </c>
    </row>
    <row r="288" spans="1:4" x14ac:dyDescent="0.35">
      <c r="A288" s="96">
        <v>44483</v>
      </c>
      <c r="B288" s="19">
        <v>14</v>
      </c>
      <c r="C288" s="19">
        <v>0</v>
      </c>
      <c r="D288" s="19">
        <f t="shared" si="4"/>
        <v>-2814</v>
      </c>
    </row>
    <row r="289" spans="1:4" x14ac:dyDescent="0.35">
      <c r="A289" s="96">
        <v>44484</v>
      </c>
      <c r="B289" s="19">
        <v>16</v>
      </c>
      <c r="C289" s="19">
        <f>IF(AND(C283=0,C284=0,C285=0,C286=0,C287=0,C288=0),$G$10,0)</f>
        <v>270</v>
      </c>
      <c r="D289" s="19">
        <f t="shared" si="4"/>
        <v>-2560</v>
      </c>
    </row>
    <row r="290" spans="1:4" x14ac:dyDescent="0.35">
      <c r="A290" s="96">
        <v>44485</v>
      </c>
      <c r="B290" s="19">
        <v>17</v>
      </c>
      <c r="C290" s="19">
        <v>0</v>
      </c>
      <c r="D290" s="19">
        <f t="shared" si="4"/>
        <v>-2577</v>
      </c>
    </row>
    <row r="291" spans="1:4" x14ac:dyDescent="0.35">
      <c r="A291" s="96">
        <v>44486</v>
      </c>
      <c r="B291" s="19">
        <v>17</v>
      </c>
      <c r="C291" s="19">
        <v>0</v>
      </c>
      <c r="D291" s="19">
        <f t="shared" si="4"/>
        <v>-2594</v>
      </c>
    </row>
    <row r="292" spans="1:4" x14ac:dyDescent="0.35">
      <c r="A292" s="96">
        <v>44487</v>
      </c>
      <c r="B292" s="19">
        <v>18</v>
      </c>
      <c r="C292" s="19">
        <v>0</v>
      </c>
      <c r="D292" s="19">
        <f t="shared" si="4"/>
        <v>-2612</v>
      </c>
    </row>
    <row r="293" spans="1:4" x14ac:dyDescent="0.35">
      <c r="A293" s="96">
        <v>44488</v>
      </c>
      <c r="B293" s="19">
        <v>19</v>
      </c>
      <c r="C293" s="19">
        <v>0</v>
      </c>
      <c r="D293" s="19">
        <f t="shared" si="4"/>
        <v>-2631</v>
      </c>
    </row>
    <row r="294" spans="1:4" x14ac:dyDescent="0.35">
      <c r="A294" s="96">
        <v>44489</v>
      </c>
      <c r="B294" s="19">
        <v>19</v>
      </c>
      <c r="C294" s="19">
        <v>0</v>
      </c>
      <c r="D294" s="19">
        <f t="shared" si="4"/>
        <v>-2650</v>
      </c>
    </row>
    <row r="295" spans="1:4" x14ac:dyDescent="0.35">
      <c r="A295" s="96">
        <v>44490</v>
      </c>
      <c r="B295" s="19">
        <v>18</v>
      </c>
      <c r="C295" s="19">
        <v>0</v>
      </c>
      <c r="D295" s="19">
        <f t="shared" si="4"/>
        <v>-2668</v>
      </c>
    </row>
    <row r="296" spans="1:4" x14ac:dyDescent="0.35">
      <c r="A296" s="96">
        <v>44491</v>
      </c>
      <c r="B296" s="19">
        <v>19</v>
      </c>
      <c r="C296" s="19">
        <f>IF(AND(C290=0,C291=0,C292=0,C293=0,C294=0,C295=0),$G$10,0)</f>
        <v>270</v>
      </c>
      <c r="D296" s="19">
        <f t="shared" si="4"/>
        <v>-2417</v>
      </c>
    </row>
    <row r="297" spans="1:4" x14ac:dyDescent="0.35">
      <c r="A297" s="96">
        <v>44492</v>
      </c>
      <c r="B297" s="19">
        <v>19</v>
      </c>
      <c r="C297" s="19">
        <v>0</v>
      </c>
      <c r="D297" s="19">
        <f t="shared" si="4"/>
        <v>-2436</v>
      </c>
    </row>
    <row r="298" spans="1:4" x14ac:dyDescent="0.35">
      <c r="A298" s="96">
        <v>44493</v>
      </c>
      <c r="B298" s="19">
        <v>20</v>
      </c>
      <c r="C298" s="19">
        <v>0</v>
      </c>
      <c r="D298" s="19">
        <f t="shared" si="4"/>
        <v>-2456</v>
      </c>
    </row>
    <row r="299" spans="1:4" x14ac:dyDescent="0.35">
      <c r="A299" s="96">
        <v>44494</v>
      </c>
      <c r="B299" s="19">
        <v>20</v>
      </c>
      <c r="C299" s="19">
        <v>0</v>
      </c>
      <c r="D299" s="19">
        <f t="shared" si="4"/>
        <v>-2476</v>
      </c>
    </row>
    <row r="300" spans="1:4" x14ac:dyDescent="0.35">
      <c r="A300" s="96">
        <v>44495</v>
      </c>
      <c r="B300" s="19">
        <v>22</v>
      </c>
      <c r="C300" s="19">
        <v>0</v>
      </c>
      <c r="D300" s="19">
        <f t="shared" si="4"/>
        <v>-2498</v>
      </c>
    </row>
    <row r="301" spans="1:4" x14ac:dyDescent="0.35">
      <c r="A301" s="96">
        <v>44496</v>
      </c>
      <c r="B301" s="19">
        <v>23</v>
      </c>
      <c r="C301" s="19">
        <v>0</v>
      </c>
      <c r="D301" s="19">
        <f t="shared" si="4"/>
        <v>-2521</v>
      </c>
    </row>
    <row r="302" spans="1:4" x14ac:dyDescent="0.35">
      <c r="A302" s="96">
        <v>44497</v>
      </c>
      <c r="B302" s="19">
        <v>24</v>
      </c>
      <c r="C302" s="19">
        <v>0</v>
      </c>
      <c r="D302" s="19">
        <f t="shared" si="4"/>
        <v>-2545</v>
      </c>
    </row>
    <row r="303" spans="1:4" x14ac:dyDescent="0.35">
      <c r="A303" s="96">
        <v>44498</v>
      </c>
      <c r="B303" s="19">
        <v>24</v>
      </c>
      <c r="C303" s="19">
        <f>IF(AND(C297=0,C298=0,C299=0,C300=0,C301=0,C302=0),$G$10,0)</f>
        <v>270</v>
      </c>
      <c r="D303" s="19">
        <f t="shared" si="4"/>
        <v>-2299</v>
      </c>
    </row>
    <row r="304" spans="1:4" x14ac:dyDescent="0.35">
      <c r="A304" s="96">
        <v>44499</v>
      </c>
      <c r="B304" s="19">
        <v>25</v>
      </c>
      <c r="C304" s="19">
        <v>0</v>
      </c>
      <c r="D304" s="19">
        <f t="shared" si="4"/>
        <v>-2324</v>
      </c>
    </row>
    <row r="305" spans="1:4" x14ac:dyDescent="0.35">
      <c r="A305" s="96">
        <v>44500</v>
      </c>
      <c r="B305" s="19">
        <v>25</v>
      </c>
      <c r="C305" s="19">
        <v>0</v>
      </c>
      <c r="D305" s="19">
        <f t="shared" si="4"/>
        <v>-2349</v>
      </c>
    </row>
    <row r="306" spans="1:4" x14ac:dyDescent="0.35">
      <c r="A306" s="96">
        <v>44501</v>
      </c>
      <c r="B306" s="19">
        <v>26</v>
      </c>
      <c r="C306" s="19">
        <v>0</v>
      </c>
      <c r="D306" s="19">
        <f t="shared" si="4"/>
        <v>-2375</v>
      </c>
    </row>
    <row r="307" spans="1:4" x14ac:dyDescent="0.35">
      <c r="A307" s="96">
        <v>44502</v>
      </c>
      <c r="B307" s="19">
        <v>27</v>
      </c>
      <c r="C307" s="19">
        <v>0</v>
      </c>
      <c r="D307" s="19">
        <f t="shared" si="4"/>
        <v>-2402</v>
      </c>
    </row>
    <row r="308" spans="1:4" x14ac:dyDescent="0.35">
      <c r="A308" s="96">
        <v>44503</v>
      </c>
      <c r="B308" s="19">
        <v>28</v>
      </c>
      <c r="C308" s="19">
        <v>0</v>
      </c>
      <c r="D308" s="19">
        <f t="shared" si="4"/>
        <v>-2430</v>
      </c>
    </row>
    <row r="309" spans="1:4" x14ac:dyDescent="0.35">
      <c r="A309" s="96">
        <v>44504</v>
      </c>
      <c r="B309" s="19">
        <v>28</v>
      </c>
      <c r="C309" s="19">
        <v>0</v>
      </c>
      <c r="D309" s="19">
        <f t="shared" si="4"/>
        <v>-2458</v>
      </c>
    </row>
    <row r="310" spans="1:4" x14ac:dyDescent="0.35">
      <c r="A310" s="96">
        <v>44505</v>
      </c>
      <c r="B310" s="19">
        <v>29</v>
      </c>
      <c r="C310" s="19">
        <f>IF(AND(C304=0,C305=0,C306=0,C307=0,C308=0,C309=0),$G$10,0)</f>
        <v>270</v>
      </c>
      <c r="D310" s="19">
        <f t="shared" si="4"/>
        <v>-2217</v>
      </c>
    </row>
    <row r="311" spans="1:4" x14ac:dyDescent="0.35">
      <c r="A311" s="96">
        <v>44506</v>
      </c>
      <c r="B311" s="19">
        <v>30</v>
      </c>
      <c r="C311" s="19">
        <v>0</v>
      </c>
      <c r="D311" s="19">
        <f t="shared" si="4"/>
        <v>-2247</v>
      </c>
    </row>
    <row r="312" spans="1:4" x14ac:dyDescent="0.35">
      <c r="A312" s="96">
        <v>44507</v>
      </c>
      <c r="B312" s="19">
        <v>32</v>
      </c>
      <c r="C312" s="19">
        <v>0</v>
      </c>
      <c r="D312" s="19">
        <f t="shared" si="4"/>
        <v>-2279</v>
      </c>
    </row>
    <row r="313" spans="1:4" x14ac:dyDescent="0.35">
      <c r="A313" s="96">
        <v>44508</v>
      </c>
      <c r="B313" s="19">
        <v>33</v>
      </c>
      <c r="C313" s="19">
        <v>0</v>
      </c>
      <c r="D313" s="19">
        <f t="shared" si="4"/>
        <v>-2312</v>
      </c>
    </row>
    <row r="314" spans="1:4" x14ac:dyDescent="0.35">
      <c r="A314" s="96">
        <v>44509</v>
      </c>
      <c r="B314" s="19">
        <v>34</v>
      </c>
      <c r="C314" s="19">
        <v>0</v>
      </c>
      <c r="D314" s="19">
        <f t="shared" si="4"/>
        <v>-2346</v>
      </c>
    </row>
    <row r="315" spans="1:4" x14ac:dyDescent="0.35">
      <c r="A315" s="96">
        <v>44510</v>
      </c>
      <c r="B315" s="19">
        <v>34</v>
      </c>
      <c r="C315" s="19">
        <v>0</v>
      </c>
      <c r="D315" s="19">
        <f t="shared" si="4"/>
        <v>-2380</v>
      </c>
    </row>
    <row r="316" spans="1:4" x14ac:dyDescent="0.35">
      <c r="A316" s="96">
        <v>44511</v>
      </c>
      <c r="B316" s="19">
        <v>35</v>
      </c>
      <c r="C316" s="19">
        <v>0</v>
      </c>
      <c r="D316" s="19">
        <f t="shared" si="4"/>
        <v>-2415</v>
      </c>
    </row>
    <row r="317" spans="1:4" x14ac:dyDescent="0.35">
      <c r="A317" s="96">
        <v>44512</v>
      </c>
      <c r="B317" s="19">
        <v>35</v>
      </c>
      <c r="C317" s="19">
        <f>IF(AND(C311=0,C312=0,C313=0,C314=0,C315=0,C316=0),$G$10,0)</f>
        <v>270</v>
      </c>
      <c r="D317" s="19">
        <f t="shared" si="4"/>
        <v>-2180</v>
      </c>
    </row>
    <row r="318" spans="1:4" x14ac:dyDescent="0.35">
      <c r="A318" s="96">
        <v>44513</v>
      </c>
      <c r="B318" s="19">
        <v>36</v>
      </c>
      <c r="C318" s="19">
        <v>0</v>
      </c>
      <c r="D318" s="19">
        <f t="shared" si="4"/>
        <v>-2216</v>
      </c>
    </row>
    <row r="319" spans="1:4" x14ac:dyDescent="0.35">
      <c r="A319" s="96">
        <v>44514</v>
      </c>
      <c r="B319" s="19">
        <v>37</v>
      </c>
      <c r="C319" s="19">
        <v>0</v>
      </c>
      <c r="D319" s="19">
        <f t="shared" si="4"/>
        <v>-2253</v>
      </c>
    </row>
    <row r="320" spans="1:4" x14ac:dyDescent="0.35">
      <c r="A320" s="96">
        <v>44515</v>
      </c>
      <c r="B320" s="19">
        <v>39</v>
      </c>
      <c r="C320" s="19">
        <v>0</v>
      </c>
      <c r="D320" s="19">
        <f t="shared" si="4"/>
        <v>-2292</v>
      </c>
    </row>
    <row r="321" spans="1:4" x14ac:dyDescent="0.35">
      <c r="A321" s="96">
        <v>44516</v>
      </c>
      <c r="B321" s="19">
        <v>40</v>
      </c>
      <c r="C321" s="19">
        <v>0</v>
      </c>
      <c r="D321" s="19">
        <f t="shared" si="4"/>
        <v>-2332</v>
      </c>
    </row>
    <row r="322" spans="1:4" x14ac:dyDescent="0.35">
      <c r="A322" s="96">
        <v>44517</v>
      </c>
      <c r="B322" s="19">
        <v>41</v>
      </c>
      <c r="C322" s="19">
        <v>0</v>
      </c>
      <c r="D322" s="19">
        <f t="shared" si="4"/>
        <v>-2373</v>
      </c>
    </row>
    <row r="323" spans="1:4" x14ac:dyDescent="0.35">
      <c r="A323" s="96">
        <v>44518</v>
      </c>
      <c r="B323" s="19">
        <v>42</v>
      </c>
      <c r="C323" s="19">
        <v>0</v>
      </c>
      <c r="D323" s="19">
        <f t="shared" si="4"/>
        <v>-2415</v>
      </c>
    </row>
    <row r="324" spans="1:4" x14ac:dyDescent="0.35">
      <c r="A324" s="96">
        <v>44519</v>
      </c>
      <c r="B324" s="19">
        <v>42</v>
      </c>
      <c r="C324" s="19">
        <f>IF(AND(C318=0,C319=0,C320=0,C321=0,C322=0,C323=0),$G$10,0)</f>
        <v>270</v>
      </c>
      <c r="D324" s="19">
        <f t="shared" si="4"/>
        <v>-2187</v>
      </c>
    </row>
    <row r="325" spans="1:4" x14ac:dyDescent="0.35">
      <c r="A325" s="96">
        <v>44520</v>
      </c>
      <c r="B325" s="19">
        <v>44</v>
      </c>
      <c r="C325" s="19">
        <v>0</v>
      </c>
      <c r="D325" s="19">
        <f t="shared" ref="D325:D388" si="5">D324+C325-B325</f>
        <v>-2231</v>
      </c>
    </row>
    <row r="326" spans="1:4" x14ac:dyDescent="0.35">
      <c r="A326" s="96">
        <v>44521</v>
      </c>
      <c r="B326" s="19">
        <v>45</v>
      </c>
      <c r="C326" s="19">
        <v>0</v>
      </c>
      <c r="D326" s="19">
        <f t="shared" si="5"/>
        <v>-2276</v>
      </c>
    </row>
    <row r="327" spans="1:4" x14ac:dyDescent="0.35">
      <c r="A327" s="96">
        <v>44522</v>
      </c>
      <c r="B327" s="19">
        <v>46</v>
      </c>
      <c r="C327" s="19">
        <v>0</v>
      </c>
      <c r="D327" s="19">
        <f t="shared" si="5"/>
        <v>-2322</v>
      </c>
    </row>
    <row r="328" spans="1:4" x14ac:dyDescent="0.35">
      <c r="A328" s="96">
        <v>44523</v>
      </c>
      <c r="B328" s="19">
        <v>47</v>
      </c>
      <c r="C328" s="19">
        <v>0</v>
      </c>
      <c r="D328" s="19">
        <f t="shared" si="5"/>
        <v>-2369</v>
      </c>
    </row>
    <row r="329" spans="1:4" x14ac:dyDescent="0.35">
      <c r="A329" s="96">
        <v>44524</v>
      </c>
      <c r="B329" s="19">
        <v>48</v>
      </c>
      <c r="C329" s="19">
        <v>0</v>
      </c>
      <c r="D329" s="19">
        <f t="shared" si="5"/>
        <v>-2417</v>
      </c>
    </row>
    <row r="330" spans="1:4" x14ac:dyDescent="0.35">
      <c r="A330" s="96">
        <v>44525</v>
      </c>
      <c r="B330" s="19">
        <v>49</v>
      </c>
      <c r="C330" s="19">
        <v>0</v>
      </c>
      <c r="D330" s="19">
        <f t="shared" si="5"/>
        <v>-2466</v>
      </c>
    </row>
    <row r="331" spans="1:4" x14ac:dyDescent="0.35">
      <c r="A331" s="96">
        <v>44526</v>
      </c>
      <c r="B331" s="19">
        <v>50</v>
      </c>
      <c r="C331" s="19">
        <f>IF(AND(C325=0,C326=0,C327=0,C328=0,C329=0,C330=0),$G$10,0)</f>
        <v>270</v>
      </c>
      <c r="D331" s="19">
        <f t="shared" si="5"/>
        <v>-2246</v>
      </c>
    </row>
    <row r="332" spans="1:4" x14ac:dyDescent="0.35">
      <c r="A332" s="96">
        <v>44527</v>
      </c>
      <c r="B332" s="19">
        <v>51</v>
      </c>
      <c r="C332" s="19">
        <v>0</v>
      </c>
      <c r="D332" s="19">
        <f t="shared" si="5"/>
        <v>-2297</v>
      </c>
    </row>
    <row r="333" spans="1:4" x14ac:dyDescent="0.35">
      <c r="A333" s="96">
        <v>44528</v>
      </c>
      <c r="B333" s="19">
        <v>51</v>
      </c>
      <c r="C333" s="19">
        <v>0</v>
      </c>
      <c r="D333" s="19">
        <f t="shared" si="5"/>
        <v>-2348</v>
      </c>
    </row>
    <row r="334" spans="1:4" x14ac:dyDescent="0.35">
      <c r="A334" s="96">
        <v>44529</v>
      </c>
      <c r="B334" s="19">
        <v>52</v>
      </c>
      <c r="C334" s="19">
        <v>0</v>
      </c>
      <c r="D334" s="19">
        <f t="shared" si="5"/>
        <v>-2400</v>
      </c>
    </row>
    <row r="335" spans="1:4" x14ac:dyDescent="0.35">
      <c r="A335" s="96">
        <v>44530</v>
      </c>
      <c r="B335" s="19">
        <v>53</v>
      </c>
      <c r="C335" s="19">
        <v>0</v>
      </c>
      <c r="D335" s="19">
        <f t="shared" si="5"/>
        <v>-2453</v>
      </c>
    </row>
    <row r="336" spans="1:4" x14ac:dyDescent="0.35">
      <c r="A336" s="96">
        <v>44531</v>
      </c>
      <c r="B336" s="19">
        <v>55</v>
      </c>
      <c r="C336" s="19">
        <v>0</v>
      </c>
      <c r="D336" s="19">
        <f t="shared" si="5"/>
        <v>-2508</v>
      </c>
    </row>
    <row r="337" spans="1:4" x14ac:dyDescent="0.35">
      <c r="A337" s="96">
        <v>44532</v>
      </c>
      <c r="B337" s="19">
        <v>55</v>
      </c>
      <c r="C337" s="19">
        <v>0</v>
      </c>
      <c r="D337" s="19">
        <f t="shared" si="5"/>
        <v>-2563</v>
      </c>
    </row>
    <row r="338" spans="1:4" x14ac:dyDescent="0.35">
      <c r="A338" s="96">
        <v>44533</v>
      </c>
      <c r="B338" s="19">
        <v>55</v>
      </c>
      <c r="C338" s="19">
        <f>IF(AND(C332=0,C333=0,C334=0,C335=0,C336=0,C337=0),$G$10,0)</f>
        <v>270</v>
      </c>
      <c r="D338" s="19">
        <f t="shared" si="5"/>
        <v>-2348</v>
      </c>
    </row>
    <row r="339" spans="1:4" x14ac:dyDescent="0.35">
      <c r="A339" s="96">
        <v>44534</v>
      </c>
      <c r="B339" s="19">
        <v>56</v>
      </c>
      <c r="C339" s="19">
        <v>0</v>
      </c>
      <c r="D339" s="19">
        <f t="shared" si="5"/>
        <v>-2404</v>
      </c>
    </row>
    <row r="340" spans="1:4" x14ac:dyDescent="0.35">
      <c r="A340" s="96">
        <v>44535</v>
      </c>
      <c r="B340" s="19">
        <v>58</v>
      </c>
      <c r="C340" s="19">
        <v>0</v>
      </c>
      <c r="D340" s="19">
        <f t="shared" si="5"/>
        <v>-2462</v>
      </c>
    </row>
    <row r="341" spans="1:4" x14ac:dyDescent="0.35">
      <c r="A341" s="96">
        <v>44536</v>
      </c>
      <c r="B341" s="19">
        <v>59</v>
      </c>
      <c r="C341" s="19">
        <v>0</v>
      </c>
      <c r="D341" s="19">
        <f t="shared" si="5"/>
        <v>-2521</v>
      </c>
    </row>
    <row r="342" spans="1:4" x14ac:dyDescent="0.35">
      <c r="A342" s="96">
        <v>44537</v>
      </c>
      <c r="B342" s="19">
        <v>60</v>
      </c>
      <c r="C342" s="19">
        <v>0</v>
      </c>
      <c r="D342" s="19">
        <f t="shared" si="5"/>
        <v>-2581</v>
      </c>
    </row>
    <row r="343" spans="1:4" x14ac:dyDescent="0.35">
      <c r="A343" s="96">
        <v>44538</v>
      </c>
      <c r="B343" s="19">
        <v>62</v>
      </c>
      <c r="C343" s="19">
        <v>0</v>
      </c>
      <c r="D343" s="19">
        <f t="shared" si="5"/>
        <v>-2643</v>
      </c>
    </row>
    <row r="344" spans="1:4" x14ac:dyDescent="0.35">
      <c r="A344" s="96">
        <v>44539</v>
      </c>
      <c r="B344" s="19">
        <v>62</v>
      </c>
      <c r="C344" s="19">
        <v>0</v>
      </c>
      <c r="D344" s="19">
        <f t="shared" si="5"/>
        <v>-2705</v>
      </c>
    </row>
    <row r="345" spans="1:4" x14ac:dyDescent="0.35">
      <c r="A345" s="96">
        <v>44540</v>
      </c>
      <c r="B345" s="19">
        <v>63</v>
      </c>
      <c r="C345" s="19">
        <f>IF(AND(C339=0,C340=0,C341=0,C342=0,C343=0,C344=0),$G$10,0)</f>
        <v>270</v>
      </c>
      <c r="D345" s="19">
        <f t="shared" si="5"/>
        <v>-2498</v>
      </c>
    </row>
    <row r="346" spans="1:4" x14ac:dyDescent="0.35">
      <c r="A346" s="96">
        <v>44541</v>
      </c>
      <c r="B346" s="19">
        <v>63</v>
      </c>
      <c r="C346" s="19">
        <v>0</v>
      </c>
      <c r="D346" s="19">
        <f t="shared" si="5"/>
        <v>-2561</v>
      </c>
    </row>
    <row r="347" spans="1:4" x14ac:dyDescent="0.35">
      <c r="A347" s="96">
        <v>44542</v>
      </c>
      <c r="B347" s="19">
        <v>64</v>
      </c>
      <c r="C347" s="19">
        <v>0</v>
      </c>
      <c r="D347" s="19">
        <f t="shared" si="5"/>
        <v>-2625</v>
      </c>
    </row>
    <row r="348" spans="1:4" x14ac:dyDescent="0.35">
      <c r="A348" s="96">
        <v>44543</v>
      </c>
      <c r="B348" s="19">
        <v>66</v>
      </c>
      <c r="C348" s="19">
        <v>0</v>
      </c>
      <c r="D348" s="19">
        <f t="shared" si="5"/>
        <v>-2691</v>
      </c>
    </row>
    <row r="349" spans="1:4" x14ac:dyDescent="0.35">
      <c r="A349" s="96">
        <v>44544</v>
      </c>
      <c r="B349" s="19">
        <v>67</v>
      </c>
      <c r="C349" s="19">
        <v>0</v>
      </c>
      <c r="D349" s="19">
        <f t="shared" si="5"/>
        <v>-2758</v>
      </c>
    </row>
    <row r="350" spans="1:4" x14ac:dyDescent="0.35">
      <c r="A350" s="96">
        <v>44545</v>
      </c>
      <c r="B350" s="19">
        <v>67</v>
      </c>
      <c r="C350" s="19">
        <v>0</v>
      </c>
      <c r="D350" s="19">
        <f t="shared" si="5"/>
        <v>-2825</v>
      </c>
    </row>
    <row r="351" spans="1:4" x14ac:dyDescent="0.35">
      <c r="A351" s="96">
        <v>44546</v>
      </c>
      <c r="B351" s="19">
        <v>67</v>
      </c>
      <c r="C351" s="19">
        <v>0</v>
      </c>
      <c r="D351" s="19">
        <f t="shared" si="5"/>
        <v>-2892</v>
      </c>
    </row>
    <row r="352" spans="1:4" x14ac:dyDescent="0.35">
      <c r="A352" s="96">
        <v>44547</v>
      </c>
      <c r="B352" s="19">
        <v>68</v>
      </c>
      <c r="C352" s="19">
        <f>IF(AND(C346=0,C347=0,C348=0,C349=0,C350=0,C351=0),$G$10,0)</f>
        <v>270</v>
      </c>
      <c r="D352" s="19">
        <f t="shared" si="5"/>
        <v>-2690</v>
      </c>
    </row>
    <row r="353" spans="1:4" x14ac:dyDescent="0.35">
      <c r="A353" s="96">
        <v>44548</v>
      </c>
      <c r="B353" s="19">
        <v>69</v>
      </c>
      <c r="C353" s="19">
        <v>0</v>
      </c>
      <c r="D353" s="19">
        <f t="shared" si="5"/>
        <v>-2759</v>
      </c>
    </row>
    <row r="354" spans="1:4" x14ac:dyDescent="0.35">
      <c r="A354" s="96">
        <v>44549</v>
      </c>
      <c r="B354" s="19">
        <v>70</v>
      </c>
      <c r="C354" s="19">
        <v>0</v>
      </c>
      <c r="D354" s="19">
        <f t="shared" si="5"/>
        <v>-2829</v>
      </c>
    </row>
    <row r="355" spans="1:4" x14ac:dyDescent="0.35">
      <c r="A355" s="96">
        <v>44550</v>
      </c>
      <c r="B355" s="19">
        <v>71</v>
      </c>
      <c r="C355" s="19">
        <v>0</v>
      </c>
      <c r="D355" s="19">
        <f t="shared" si="5"/>
        <v>-2900</v>
      </c>
    </row>
    <row r="356" spans="1:4" x14ac:dyDescent="0.35">
      <c r="A356" s="96">
        <v>44551</v>
      </c>
      <c r="B356" s="19">
        <v>71</v>
      </c>
      <c r="C356" s="19">
        <v>0</v>
      </c>
      <c r="D356" s="19">
        <f t="shared" si="5"/>
        <v>-2971</v>
      </c>
    </row>
    <row r="357" spans="1:4" x14ac:dyDescent="0.35">
      <c r="A357" s="96">
        <v>44552</v>
      </c>
      <c r="B357" s="19">
        <v>72</v>
      </c>
      <c r="C357" s="19">
        <v>0</v>
      </c>
      <c r="D357" s="19">
        <f t="shared" si="5"/>
        <v>-3043</v>
      </c>
    </row>
    <row r="358" spans="1:4" x14ac:dyDescent="0.35">
      <c r="A358" s="96">
        <v>44553</v>
      </c>
      <c r="B358" s="19">
        <v>72</v>
      </c>
      <c r="C358" s="19">
        <v>0</v>
      </c>
      <c r="D358" s="19">
        <f t="shared" si="5"/>
        <v>-3115</v>
      </c>
    </row>
    <row r="359" spans="1:4" x14ac:dyDescent="0.35">
      <c r="A359" s="96">
        <v>44554</v>
      </c>
      <c r="B359" s="19">
        <v>73</v>
      </c>
      <c r="C359" s="19">
        <f>IF(AND(C353=0,C354=0,C355=0,C356=0,C357=0,C358=0),$G$10,0)</f>
        <v>270</v>
      </c>
      <c r="D359" s="19">
        <f t="shared" si="5"/>
        <v>-2918</v>
      </c>
    </row>
    <row r="360" spans="1:4" x14ac:dyDescent="0.35">
      <c r="A360" s="96">
        <v>44555</v>
      </c>
      <c r="B360" s="19">
        <v>74</v>
      </c>
      <c r="C360" s="19">
        <v>0</v>
      </c>
      <c r="D360" s="19">
        <f t="shared" si="5"/>
        <v>-2992</v>
      </c>
    </row>
    <row r="361" spans="1:4" x14ac:dyDescent="0.35">
      <c r="A361" s="96">
        <v>44556</v>
      </c>
      <c r="B361" s="19">
        <v>75</v>
      </c>
      <c r="C361" s="19">
        <v>0</v>
      </c>
      <c r="D361" s="19">
        <f t="shared" si="5"/>
        <v>-3067</v>
      </c>
    </row>
    <row r="362" spans="1:4" x14ac:dyDescent="0.35">
      <c r="A362" s="96">
        <v>44557</v>
      </c>
      <c r="B362" s="19">
        <v>75</v>
      </c>
      <c r="C362" s="19">
        <v>0</v>
      </c>
      <c r="D362" s="19">
        <f t="shared" si="5"/>
        <v>-3142</v>
      </c>
    </row>
    <row r="363" spans="1:4" x14ac:dyDescent="0.35">
      <c r="A363" s="96">
        <v>44558</v>
      </c>
      <c r="B363" s="19">
        <v>75</v>
      </c>
      <c r="C363" s="19">
        <v>0</v>
      </c>
      <c r="D363" s="19">
        <f t="shared" si="5"/>
        <v>-3217</v>
      </c>
    </row>
    <row r="364" spans="1:4" x14ac:dyDescent="0.35">
      <c r="A364" s="96">
        <v>44559</v>
      </c>
      <c r="B364" s="19">
        <v>76</v>
      </c>
      <c r="C364" s="19">
        <v>0</v>
      </c>
      <c r="D364" s="19">
        <f t="shared" si="5"/>
        <v>-3293</v>
      </c>
    </row>
    <row r="365" spans="1:4" x14ac:dyDescent="0.35">
      <c r="A365" s="96">
        <v>44560</v>
      </c>
      <c r="B365" s="19">
        <v>77</v>
      </c>
      <c r="C365" s="19">
        <v>0</v>
      </c>
      <c r="D365" s="19">
        <f t="shared" si="5"/>
        <v>-3370</v>
      </c>
    </row>
    <row r="366" spans="1:4" x14ac:dyDescent="0.35">
      <c r="A366" s="96">
        <v>44561</v>
      </c>
      <c r="B366" s="19">
        <v>77</v>
      </c>
      <c r="C366" s="19">
        <f>IF(AND(C360=0,C361=0,C362=0,C363=0,C364=0,C365=0),$G$10,0)</f>
        <v>270</v>
      </c>
      <c r="D366" s="19">
        <f t="shared" si="5"/>
        <v>-3177</v>
      </c>
    </row>
    <row r="367" spans="1:4" x14ac:dyDescent="0.35">
      <c r="A367" s="96">
        <v>44562</v>
      </c>
      <c r="B367" s="19">
        <v>77</v>
      </c>
      <c r="C367" s="19">
        <v>0</v>
      </c>
      <c r="D367" s="19">
        <f t="shared" si="5"/>
        <v>-3254</v>
      </c>
    </row>
    <row r="368" spans="1:4" x14ac:dyDescent="0.35">
      <c r="A368" s="96">
        <v>44563</v>
      </c>
      <c r="B368" s="19">
        <v>61</v>
      </c>
      <c r="C368" s="19">
        <v>0</v>
      </c>
      <c r="D368" s="19">
        <f t="shared" si="5"/>
        <v>-3315</v>
      </c>
    </row>
    <row r="369" spans="1:4" x14ac:dyDescent="0.35">
      <c r="A369" s="96">
        <v>44564</v>
      </c>
      <c r="B369" s="19">
        <v>45</v>
      </c>
      <c r="C369" s="19">
        <v>0</v>
      </c>
      <c r="D369" s="19">
        <f t="shared" si="5"/>
        <v>-3360</v>
      </c>
    </row>
    <row r="370" spans="1:4" x14ac:dyDescent="0.35">
      <c r="A370" s="96">
        <v>44565</v>
      </c>
      <c r="B370" s="19">
        <v>29</v>
      </c>
      <c r="C370" s="19">
        <v>0</v>
      </c>
      <c r="D370" s="19">
        <f t="shared" si="5"/>
        <v>-3389</v>
      </c>
    </row>
    <row r="371" spans="1:4" x14ac:dyDescent="0.35">
      <c r="A371" s="96">
        <v>44566</v>
      </c>
      <c r="B371" s="19">
        <v>29</v>
      </c>
      <c r="C371" s="19">
        <v>0</v>
      </c>
      <c r="D371" s="19">
        <f t="shared" si="5"/>
        <v>-3418</v>
      </c>
    </row>
    <row r="372" spans="1:4" x14ac:dyDescent="0.35">
      <c r="A372" s="96">
        <v>44567</v>
      </c>
      <c r="B372" s="19">
        <v>29</v>
      </c>
      <c r="C372" s="19">
        <v>0</v>
      </c>
      <c r="D372" s="19">
        <f t="shared" si="5"/>
        <v>-3447</v>
      </c>
    </row>
    <row r="373" spans="1:4" x14ac:dyDescent="0.35">
      <c r="A373" s="96">
        <v>44568</v>
      </c>
      <c r="B373" s="19">
        <v>27</v>
      </c>
      <c r="C373" s="19">
        <f>IF(AND(C367=0,C368=0,C369=0,C370=0,C371=0,C372=0),$G$10,0)</f>
        <v>270</v>
      </c>
      <c r="D373" s="19">
        <f t="shared" si="5"/>
        <v>-3204</v>
      </c>
    </row>
    <row r="374" spans="1:4" x14ac:dyDescent="0.35">
      <c r="A374" s="96">
        <v>44569</v>
      </c>
      <c r="B374" s="19">
        <v>28</v>
      </c>
      <c r="C374" s="19">
        <v>0</v>
      </c>
      <c r="D374" s="19">
        <f t="shared" si="5"/>
        <v>-3232</v>
      </c>
    </row>
    <row r="375" spans="1:4" x14ac:dyDescent="0.35">
      <c r="A375" s="96">
        <v>44570</v>
      </c>
      <c r="B375" s="19">
        <v>28</v>
      </c>
      <c r="C375" s="19">
        <v>0</v>
      </c>
      <c r="D375" s="19">
        <f t="shared" si="5"/>
        <v>-3260</v>
      </c>
    </row>
    <row r="376" spans="1:4" x14ac:dyDescent="0.35">
      <c r="A376" s="96">
        <v>44571</v>
      </c>
      <c r="B376" s="19">
        <v>30</v>
      </c>
      <c r="C376" s="19">
        <v>0</v>
      </c>
      <c r="D376" s="19">
        <f t="shared" si="5"/>
        <v>-3290</v>
      </c>
    </row>
    <row r="377" spans="1:4" x14ac:dyDescent="0.35">
      <c r="A377" s="96">
        <v>44572</v>
      </c>
      <c r="B377" s="19">
        <v>30</v>
      </c>
      <c r="C377" s="19">
        <v>0</v>
      </c>
      <c r="D377" s="19">
        <f t="shared" si="5"/>
        <v>-3320</v>
      </c>
    </row>
    <row r="378" spans="1:4" x14ac:dyDescent="0.35">
      <c r="A378" s="96">
        <v>44573</v>
      </c>
      <c r="B378" s="19">
        <v>29</v>
      </c>
      <c r="C378" s="19">
        <v>0</v>
      </c>
      <c r="D378" s="19">
        <f t="shared" si="5"/>
        <v>-3349</v>
      </c>
    </row>
    <row r="379" spans="1:4" x14ac:dyDescent="0.35">
      <c r="A379" s="96">
        <v>44574</v>
      </c>
      <c r="B379" s="19">
        <v>28</v>
      </c>
      <c r="C379" s="19">
        <v>0</v>
      </c>
      <c r="D379" s="19">
        <f t="shared" si="5"/>
        <v>-3377</v>
      </c>
    </row>
    <row r="380" spans="1:4" x14ac:dyDescent="0.35">
      <c r="A380" s="96">
        <v>44575</v>
      </c>
      <c r="B380" s="19">
        <v>27</v>
      </c>
      <c r="C380" s="19">
        <f>IF(AND(C374=0,C375=0,C376=0,C377=0,C378=0,C379=0),$G$10,0)</f>
        <v>270</v>
      </c>
      <c r="D380" s="19">
        <f t="shared" si="5"/>
        <v>-3134</v>
      </c>
    </row>
    <row r="381" spans="1:4" x14ac:dyDescent="0.35">
      <c r="A381" s="96">
        <v>44576</v>
      </c>
      <c r="B381" s="19">
        <v>28</v>
      </c>
      <c r="C381" s="19">
        <v>0</v>
      </c>
      <c r="D381" s="19">
        <f t="shared" si="5"/>
        <v>-3162</v>
      </c>
    </row>
    <row r="382" spans="1:4" x14ac:dyDescent="0.35">
      <c r="A382" s="96">
        <v>44577</v>
      </c>
      <c r="B382" s="19">
        <v>29</v>
      </c>
      <c r="C382" s="19">
        <v>0</v>
      </c>
      <c r="D382" s="19">
        <f t="shared" si="5"/>
        <v>-3191</v>
      </c>
    </row>
    <row r="383" spans="1:4" x14ac:dyDescent="0.35">
      <c r="A383" s="96">
        <v>44578</v>
      </c>
      <c r="B383" s="19">
        <v>30</v>
      </c>
      <c r="C383" s="19">
        <v>0</v>
      </c>
      <c r="D383" s="19">
        <f t="shared" si="5"/>
        <v>-3221</v>
      </c>
    </row>
    <row r="384" spans="1:4" x14ac:dyDescent="0.35">
      <c r="A384" s="96">
        <v>44579</v>
      </c>
      <c r="B384" s="19">
        <v>29</v>
      </c>
      <c r="C384" s="19">
        <v>0</v>
      </c>
      <c r="D384" s="19">
        <f t="shared" si="5"/>
        <v>-3250</v>
      </c>
    </row>
    <row r="385" spans="1:4" x14ac:dyDescent="0.35">
      <c r="A385" s="96">
        <v>44580</v>
      </c>
      <c r="B385" s="19">
        <v>28</v>
      </c>
      <c r="C385" s="19">
        <v>0</v>
      </c>
      <c r="D385" s="19">
        <f t="shared" si="5"/>
        <v>-3278</v>
      </c>
    </row>
    <row r="386" spans="1:4" x14ac:dyDescent="0.35">
      <c r="A386" s="96">
        <v>44581</v>
      </c>
      <c r="B386" s="19">
        <v>29</v>
      </c>
      <c r="C386" s="19">
        <v>0</v>
      </c>
      <c r="D386" s="19">
        <f t="shared" si="5"/>
        <v>-3307</v>
      </c>
    </row>
    <row r="387" spans="1:4" x14ac:dyDescent="0.35">
      <c r="A387" s="96">
        <v>44582</v>
      </c>
      <c r="B387" s="19">
        <v>28</v>
      </c>
      <c r="C387" s="19">
        <f>IF(AND(C381=0,C382=0,C383=0,C384=0,C385=0,C386=0),$G$10,0)</f>
        <v>270</v>
      </c>
      <c r="D387" s="19">
        <f t="shared" si="5"/>
        <v>-3065</v>
      </c>
    </row>
    <row r="388" spans="1:4" x14ac:dyDescent="0.35">
      <c r="A388" s="96">
        <v>44583</v>
      </c>
      <c r="B388" s="19">
        <v>27</v>
      </c>
      <c r="C388" s="19">
        <v>0</v>
      </c>
      <c r="D388" s="19">
        <f t="shared" si="5"/>
        <v>-3092</v>
      </c>
    </row>
    <row r="389" spans="1:4" x14ac:dyDescent="0.35">
      <c r="A389" s="96">
        <v>44584</v>
      </c>
      <c r="B389" s="19">
        <v>27</v>
      </c>
      <c r="C389" s="19">
        <v>0</v>
      </c>
      <c r="D389" s="19">
        <f t="shared" ref="D389:D452" si="6">D388+C389-B389</f>
        <v>-3119</v>
      </c>
    </row>
    <row r="390" spans="1:4" x14ac:dyDescent="0.35">
      <c r="A390" s="96">
        <v>44585</v>
      </c>
      <c r="B390" s="19">
        <v>29</v>
      </c>
      <c r="C390" s="19">
        <v>0</v>
      </c>
      <c r="D390" s="19">
        <f t="shared" si="6"/>
        <v>-3148</v>
      </c>
    </row>
    <row r="391" spans="1:4" x14ac:dyDescent="0.35">
      <c r="A391" s="96">
        <v>44586</v>
      </c>
      <c r="B391" s="19">
        <v>30</v>
      </c>
      <c r="C391" s="19">
        <v>0</v>
      </c>
      <c r="D391" s="19">
        <f t="shared" si="6"/>
        <v>-3178</v>
      </c>
    </row>
    <row r="392" spans="1:4" x14ac:dyDescent="0.35">
      <c r="A392" s="96">
        <v>44587</v>
      </c>
      <c r="B392" s="19">
        <v>30</v>
      </c>
      <c r="C392" s="19">
        <v>0</v>
      </c>
      <c r="D392" s="19">
        <f t="shared" si="6"/>
        <v>-3208</v>
      </c>
    </row>
    <row r="393" spans="1:4" x14ac:dyDescent="0.35">
      <c r="A393" s="96">
        <v>44588</v>
      </c>
      <c r="B393" s="19">
        <v>29</v>
      </c>
      <c r="C393" s="19">
        <v>0</v>
      </c>
      <c r="D393" s="19">
        <f t="shared" si="6"/>
        <v>-3237</v>
      </c>
    </row>
    <row r="394" spans="1:4" x14ac:dyDescent="0.35">
      <c r="A394" s="96">
        <v>44589</v>
      </c>
      <c r="B394" s="19">
        <v>28</v>
      </c>
      <c r="C394" s="19">
        <f>IF(AND(C388=0,C389=0,C390=0,C391=0,C392=0,C393=0),$G$10,0)</f>
        <v>270</v>
      </c>
      <c r="D394" s="19">
        <f t="shared" si="6"/>
        <v>-2995</v>
      </c>
    </row>
    <row r="395" spans="1:4" x14ac:dyDescent="0.35">
      <c r="A395" s="96">
        <v>44590</v>
      </c>
      <c r="B395" s="19">
        <v>28</v>
      </c>
      <c r="C395" s="19">
        <v>0</v>
      </c>
      <c r="D395" s="19">
        <f t="shared" si="6"/>
        <v>-3023</v>
      </c>
    </row>
    <row r="396" spans="1:4" x14ac:dyDescent="0.35">
      <c r="A396" s="96">
        <v>44591</v>
      </c>
      <c r="B396" s="19">
        <v>27</v>
      </c>
      <c r="C396" s="19">
        <v>0</v>
      </c>
      <c r="D396" s="19">
        <f t="shared" si="6"/>
        <v>-3050</v>
      </c>
    </row>
    <row r="397" spans="1:4" x14ac:dyDescent="0.35">
      <c r="A397" s="96">
        <v>44592</v>
      </c>
      <c r="B397" s="19">
        <v>27</v>
      </c>
      <c r="C397" s="19">
        <v>0</v>
      </c>
      <c r="D397" s="19">
        <f t="shared" si="6"/>
        <v>-3077</v>
      </c>
    </row>
    <row r="398" spans="1:4" x14ac:dyDescent="0.35">
      <c r="A398" s="96">
        <v>44593</v>
      </c>
      <c r="B398" s="19">
        <v>26</v>
      </c>
      <c r="C398" s="19">
        <v>0</v>
      </c>
      <c r="D398" s="19">
        <f t="shared" si="6"/>
        <v>-3103</v>
      </c>
    </row>
    <row r="399" spans="1:4" x14ac:dyDescent="0.35">
      <c r="A399" s="96">
        <v>44594</v>
      </c>
      <c r="B399" s="19">
        <v>28</v>
      </c>
      <c r="C399" s="19">
        <v>0</v>
      </c>
      <c r="D399" s="19">
        <f t="shared" si="6"/>
        <v>-3131</v>
      </c>
    </row>
    <row r="400" spans="1:4" x14ac:dyDescent="0.35">
      <c r="A400" s="96">
        <v>44595</v>
      </c>
      <c r="B400" s="19">
        <v>30</v>
      </c>
      <c r="C400" s="19">
        <v>0</v>
      </c>
      <c r="D400" s="19">
        <f t="shared" si="6"/>
        <v>-3161</v>
      </c>
    </row>
    <row r="401" spans="1:4" x14ac:dyDescent="0.35">
      <c r="A401" s="96">
        <v>44596</v>
      </c>
      <c r="B401" s="19">
        <v>30</v>
      </c>
      <c r="C401" s="19">
        <f>IF(AND(C395=0,C396=0,C397=0,C398=0,C399=0,C400=0),$G$10,0)</f>
        <v>270</v>
      </c>
      <c r="D401" s="19">
        <f t="shared" si="6"/>
        <v>-2921</v>
      </c>
    </row>
    <row r="402" spans="1:4" x14ac:dyDescent="0.35">
      <c r="A402" s="96">
        <v>44597</v>
      </c>
      <c r="B402" s="19">
        <v>28</v>
      </c>
      <c r="C402" s="19">
        <v>0</v>
      </c>
      <c r="D402" s="19">
        <f t="shared" si="6"/>
        <v>-2949</v>
      </c>
    </row>
    <row r="403" spans="1:4" x14ac:dyDescent="0.35">
      <c r="A403" s="96">
        <v>44598</v>
      </c>
      <c r="B403" s="19">
        <v>27</v>
      </c>
      <c r="C403" s="19">
        <v>0</v>
      </c>
      <c r="D403" s="19">
        <f t="shared" si="6"/>
        <v>-2976</v>
      </c>
    </row>
    <row r="404" spans="1:4" x14ac:dyDescent="0.35">
      <c r="A404" s="96">
        <v>44599</v>
      </c>
      <c r="B404" s="19">
        <v>27</v>
      </c>
      <c r="C404" s="19">
        <v>0</v>
      </c>
      <c r="D404" s="19">
        <f t="shared" si="6"/>
        <v>-3003</v>
      </c>
    </row>
    <row r="405" spans="1:4" x14ac:dyDescent="0.35">
      <c r="A405" s="96">
        <v>44600</v>
      </c>
      <c r="B405" s="19">
        <v>28</v>
      </c>
      <c r="C405" s="19">
        <v>0</v>
      </c>
      <c r="D405" s="19">
        <f t="shared" si="6"/>
        <v>-3031</v>
      </c>
    </row>
    <row r="406" spans="1:4" x14ac:dyDescent="0.35">
      <c r="A406" s="96">
        <v>44601</v>
      </c>
      <c r="B406" s="19">
        <v>29</v>
      </c>
      <c r="C406" s="19">
        <v>0</v>
      </c>
      <c r="D406" s="19">
        <f t="shared" si="6"/>
        <v>-3060</v>
      </c>
    </row>
    <row r="407" spans="1:4" x14ac:dyDescent="0.35">
      <c r="A407" s="96">
        <v>44602</v>
      </c>
      <c r="B407" s="19">
        <v>28</v>
      </c>
      <c r="C407" s="19">
        <v>0</v>
      </c>
      <c r="D407" s="19">
        <f t="shared" si="6"/>
        <v>-3088</v>
      </c>
    </row>
    <row r="408" spans="1:4" x14ac:dyDescent="0.35">
      <c r="A408" s="96">
        <v>44603</v>
      </c>
      <c r="B408" s="19">
        <v>28</v>
      </c>
      <c r="C408" s="19">
        <f>IF(AND(C402=0,C403=0,C404=0,C405=0,C406=0,C407=0),$G$10,0)</f>
        <v>270</v>
      </c>
      <c r="D408" s="19">
        <f t="shared" si="6"/>
        <v>-2846</v>
      </c>
    </row>
    <row r="409" spans="1:4" x14ac:dyDescent="0.35">
      <c r="A409" s="96">
        <v>44604</v>
      </c>
      <c r="B409" s="19">
        <v>25</v>
      </c>
      <c r="C409" s="19">
        <v>0</v>
      </c>
      <c r="D409" s="19">
        <f t="shared" si="6"/>
        <v>-2871</v>
      </c>
    </row>
    <row r="410" spans="1:4" x14ac:dyDescent="0.35">
      <c r="A410" s="96">
        <v>44605</v>
      </c>
      <c r="B410" s="19">
        <v>25</v>
      </c>
      <c r="C410" s="19">
        <v>0</v>
      </c>
      <c r="D410" s="19">
        <f t="shared" si="6"/>
        <v>-2896</v>
      </c>
    </row>
    <row r="411" spans="1:4" x14ac:dyDescent="0.35">
      <c r="A411" s="96">
        <v>44606</v>
      </c>
      <c r="B411" s="19">
        <v>27</v>
      </c>
      <c r="C411" s="19">
        <v>0</v>
      </c>
      <c r="D411" s="19">
        <f t="shared" si="6"/>
        <v>-2923</v>
      </c>
    </row>
    <row r="412" spans="1:4" x14ac:dyDescent="0.35">
      <c r="A412" s="96">
        <v>44607</v>
      </c>
      <c r="B412" s="19">
        <v>29</v>
      </c>
      <c r="C412" s="19">
        <v>0</v>
      </c>
      <c r="D412" s="19">
        <f t="shared" si="6"/>
        <v>-2952</v>
      </c>
    </row>
    <row r="413" spans="1:4" x14ac:dyDescent="0.35">
      <c r="A413" s="96">
        <v>44608</v>
      </c>
      <c r="B413" s="19">
        <v>29</v>
      </c>
      <c r="C413" s="19">
        <v>0</v>
      </c>
      <c r="D413" s="19">
        <f t="shared" si="6"/>
        <v>-2981</v>
      </c>
    </row>
    <row r="414" spans="1:4" x14ac:dyDescent="0.35">
      <c r="A414" s="96">
        <v>44609</v>
      </c>
      <c r="B414" s="19">
        <v>28</v>
      </c>
      <c r="C414" s="19">
        <v>0</v>
      </c>
      <c r="D414" s="19">
        <f t="shared" si="6"/>
        <v>-3009</v>
      </c>
    </row>
    <row r="415" spans="1:4" x14ac:dyDescent="0.35">
      <c r="A415" s="96">
        <v>44610</v>
      </c>
      <c r="B415" s="19">
        <v>26</v>
      </c>
      <c r="C415" s="19">
        <f>IF(AND(C409=0,C410=0,C411=0,C412=0,C413=0,C414=0),$G$10,0)</f>
        <v>270</v>
      </c>
      <c r="D415" s="19">
        <f t="shared" si="6"/>
        <v>-2765</v>
      </c>
    </row>
    <row r="416" spans="1:4" x14ac:dyDescent="0.35">
      <c r="A416" s="96">
        <v>44611</v>
      </c>
      <c r="B416" s="19">
        <v>26</v>
      </c>
      <c r="C416" s="19">
        <v>0</v>
      </c>
      <c r="D416" s="19">
        <f t="shared" si="6"/>
        <v>-2791</v>
      </c>
    </row>
    <row r="417" spans="1:4" x14ac:dyDescent="0.35">
      <c r="A417" s="96">
        <v>44612</v>
      </c>
      <c r="B417" s="19">
        <v>26</v>
      </c>
      <c r="C417" s="19">
        <v>0</v>
      </c>
      <c r="D417" s="19">
        <f t="shared" si="6"/>
        <v>-2817</v>
      </c>
    </row>
    <row r="418" spans="1:4" x14ac:dyDescent="0.35">
      <c r="A418" s="96">
        <v>44613</v>
      </c>
      <c r="B418" s="19">
        <v>25</v>
      </c>
      <c r="C418" s="19">
        <v>0</v>
      </c>
      <c r="D418" s="19">
        <f t="shared" si="6"/>
        <v>-2842</v>
      </c>
    </row>
    <row r="419" spans="1:4" x14ac:dyDescent="0.35">
      <c r="A419" s="96">
        <v>44614</v>
      </c>
      <c r="B419" s="19">
        <v>27</v>
      </c>
      <c r="C419" s="19">
        <v>0</v>
      </c>
      <c r="D419" s="19">
        <f t="shared" si="6"/>
        <v>-2869</v>
      </c>
    </row>
    <row r="420" spans="1:4" x14ac:dyDescent="0.35">
      <c r="A420" s="96">
        <v>44615</v>
      </c>
      <c r="B420" s="19">
        <v>28</v>
      </c>
      <c r="C420" s="19">
        <v>0</v>
      </c>
      <c r="D420" s="19">
        <f t="shared" si="6"/>
        <v>-2897</v>
      </c>
    </row>
    <row r="421" spans="1:4" x14ac:dyDescent="0.35">
      <c r="A421" s="96">
        <v>44616</v>
      </c>
      <c r="B421" s="19">
        <v>28</v>
      </c>
      <c r="C421" s="19">
        <v>0</v>
      </c>
      <c r="D421" s="19">
        <f t="shared" si="6"/>
        <v>-2925</v>
      </c>
    </row>
    <row r="422" spans="1:4" x14ac:dyDescent="0.35">
      <c r="A422" s="96">
        <v>44617</v>
      </c>
      <c r="B422" s="19">
        <v>29</v>
      </c>
      <c r="C422" s="19">
        <f>IF(AND(C416=0,C417=0,C418=0,C419=0,C420=0,C421=0),$G$10,0)</f>
        <v>270</v>
      </c>
      <c r="D422" s="19">
        <f t="shared" si="6"/>
        <v>-2684</v>
      </c>
    </row>
    <row r="423" spans="1:4" x14ac:dyDescent="0.35">
      <c r="A423" s="96">
        <v>44618</v>
      </c>
      <c r="B423" s="19">
        <v>28</v>
      </c>
      <c r="C423" s="19">
        <v>0</v>
      </c>
      <c r="D423" s="19">
        <f t="shared" si="6"/>
        <v>-2712</v>
      </c>
    </row>
    <row r="424" spans="1:4" x14ac:dyDescent="0.35">
      <c r="A424" s="96">
        <v>44619</v>
      </c>
      <c r="B424" s="19">
        <v>29</v>
      </c>
      <c r="C424" s="19">
        <v>0</v>
      </c>
      <c r="D424" s="19">
        <f t="shared" si="6"/>
        <v>-2741</v>
      </c>
    </row>
    <row r="425" spans="1:4" x14ac:dyDescent="0.35">
      <c r="A425" s="96">
        <v>44620</v>
      </c>
      <c r="B425" s="19">
        <v>28</v>
      </c>
      <c r="C425" s="19">
        <v>0</v>
      </c>
      <c r="D425" s="19">
        <f t="shared" si="6"/>
        <v>-2769</v>
      </c>
    </row>
    <row r="426" spans="1:4" x14ac:dyDescent="0.35">
      <c r="A426" s="96">
        <v>44621</v>
      </c>
      <c r="B426" s="19">
        <v>28</v>
      </c>
      <c r="C426" s="19">
        <v>0</v>
      </c>
      <c r="D426" s="19">
        <f t="shared" si="6"/>
        <v>-2797</v>
      </c>
    </row>
    <row r="427" spans="1:4" x14ac:dyDescent="0.35">
      <c r="A427" s="96">
        <v>44622</v>
      </c>
      <c r="B427" s="19">
        <v>29</v>
      </c>
      <c r="C427" s="19">
        <v>0</v>
      </c>
      <c r="D427" s="19">
        <f t="shared" si="6"/>
        <v>-2826</v>
      </c>
    </row>
    <row r="428" spans="1:4" x14ac:dyDescent="0.35">
      <c r="A428" s="96">
        <v>44623</v>
      </c>
      <c r="B428" s="19">
        <v>29</v>
      </c>
      <c r="C428" s="19">
        <v>0</v>
      </c>
      <c r="D428" s="19">
        <f t="shared" si="6"/>
        <v>-2855</v>
      </c>
    </row>
    <row r="429" spans="1:4" x14ac:dyDescent="0.35">
      <c r="A429" s="96">
        <v>44624</v>
      </c>
      <c r="B429" s="19">
        <v>29</v>
      </c>
      <c r="C429" s="19">
        <f>IF(AND(C423=0,C424=0,C425=0,C426=0,C427=0,C428=0),$G$10,0)</f>
        <v>270</v>
      </c>
      <c r="D429" s="19">
        <f t="shared" si="6"/>
        <v>-2614</v>
      </c>
    </row>
    <row r="430" spans="1:4" x14ac:dyDescent="0.35">
      <c r="A430" s="96">
        <v>44625</v>
      </c>
      <c r="B430" s="19">
        <v>28</v>
      </c>
      <c r="C430" s="19">
        <v>0</v>
      </c>
      <c r="D430" s="19">
        <f t="shared" si="6"/>
        <v>-2642</v>
      </c>
    </row>
    <row r="431" spans="1:4" x14ac:dyDescent="0.35">
      <c r="A431" s="96">
        <v>44626</v>
      </c>
      <c r="B431" s="19">
        <v>29</v>
      </c>
      <c r="C431" s="19">
        <v>0</v>
      </c>
      <c r="D431" s="19">
        <f t="shared" si="6"/>
        <v>-2671</v>
      </c>
    </row>
    <row r="432" spans="1:4" x14ac:dyDescent="0.35">
      <c r="A432" s="96">
        <v>44627</v>
      </c>
      <c r="B432" s="19">
        <v>27</v>
      </c>
      <c r="C432" s="19">
        <v>0</v>
      </c>
      <c r="D432" s="19">
        <f t="shared" si="6"/>
        <v>-2698</v>
      </c>
    </row>
    <row r="433" spans="1:4" x14ac:dyDescent="0.35">
      <c r="A433" s="96">
        <v>44628</v>
      </c>
      <c r="B433" s="19">
        <v>27</v>
      </c>
      <c r="C433" s="19">
        <v>0</v>
      </c>
      <c r="D433" s="19">
        <f t="shared" si="6"/>
        <v>-2725</v>
      </c>
    </row>
    <row r="434" spans="1:4" x14ac:dyDescent="0.35">
      <c r="A434" s="96">
        <v>44629</v>
      </c>
      <c r="B434" s="19">
        <v>28</v>
      </c>
      <c r="C434" s="19">
        <v>0</v>
      </c>
      <c r="D434" s="19">
        <f t="shared" si="6"/>
        <v>-2753</v>
      </c>
    </row>
    <row r="435" spans="1:4" x14ac:dyDescent="0.35">
      <c r="A435" s="96">
        <v>44630</v>
      </c>
      <c r="B435" s="19">
        <v>29</v>
      </c>
      <c r="C435" s="19">
        <v>0</v>
      </c>
      <c r="D435" s="19">
        <f t="shared" si="6"/>
        <v>-2782</v>
      </c>
    </row>
    <row r="436" spans="1:4" x14ac:dyDescent="0.35">
      <c r="A436" s="96">
        <v>44631</v>
      </c>
      <c r="B436" s="19">
        <v>30</v>
      </c>
      <c r="C436" s="19">
        <f>IF(AND(C430=0,C431=0,C432=0,C433=0,C434=0,C435=0),$G$10,0)</f>
        <v>270</v>
      </c>
      <c r="D436" s="19">
        <f t="shared" si="6"/>
        <v>-2542</v>
      </c>
    </row>
    <row r="437" spans="1:4" x14ac:dyDescent="0.35">
      <c r="A437" s="96">
        <v>44632</v>
      </c>
      <c r="B437" s="19">
        <v>29</v>
      </c>
      <c r="C437" s="19">
        <v>0</v>
      </c>
      <c r="D437" s="19">
        <f t="shared" si="6"/>
        <v>-2571</v>
      </c>
    </row>
    <row r="438" spans="1:4" x14ac:dyDescent="0.35">
      <c r="A438" s="96">
        <v>44633</v>
      </c>
      <c r="B438" s="19">
        <v>29</v>
      </c>
      <c r="C438" s="19">
        <v>0</v>
      </c>
      <c r="D438" s="19">
        <f t="shared" si="6"/>
        <v>-2600</v>
      </c>
    </row>
    <row r="439" spans="1:4" x14ac:dyDescent="0.35">
      <c r="A439" s="96">
        <v>44634</v>
      </c>
      <c r="B439" s="19">
        <v>28</v>
      </c>
      <c r="C439" s="19">
        <v>0</v>
      </c>
      <c r="D439" s="19">
        <f t="shared" si="6"/>
        <v>-2628</v>
      </c>
    </row>
    <row r="440" spans="1:4" x14ac:dyDescent="0.35">
      <c r="A440" s="96">
        <v>44635</v>
      </c>
      <c r="B440" s="19">
        <v>26</v>
      </c>
      <c r="C440" s="19">
        <v>0</v>
      </c>
      <c r="D440" s="19">
        <f t="shared" si="6"/>
        <v>-2654</v>
      </c>
    </row>
    <row r="441" spans="1:4" x14ac:dyDescent="0.35">
      <c r="A441" s="96">
        <v>44636</v>
      </c>
      <c r="B441" s="19">
        <v>25</v>
      </c>
      <c r="C441" s="19">
        <v>0</v>
      </c>
      <c r="D441" s="19">
        <f t="shared" si="6"/>
        <v>-2679</v>
      </c>
    </row>
    <row r="442" spans="1:4" x14ac:dyDescent="0.35">
      <c r="A442" s="96">
        <v>44637</v>
      </c>
      <c r="B442" s="19">
        <v>28</v>
      </c>
      <c r="C442" s="19">
        <v>0</v>
      </c>
      <c r="D442" s="19">
        <f t="shared" si="6"/>
        <v>-2707</v>
      </c>
    </row>
    <row r="443" spans="1:4" x14ac:dyDescent="0.35">
      <c r="A443" s="96">
        <v>44638</v>
      </c>
      <c r="B443" s="19">
        <v>28</v>
      </c>
      <c r="C443" s="19">
        <f>IF(AND(C437=0,C438=0,C439=0,C440=0,C441=0,C442=0),$G$10,0)</f>
        <v>270</v>
      </c>
      <c r="D443" s="19">
        <f t="shared" si="6"/>
        <v>-2465</v>
      </c>
    </row>
    <row r="444" spans="1:4" x14ac:dyDescent="0.35">
      <c r="A444" s="96">
        <v>44639</v>
      </c>
      <c r="B444" s="19">
        <v>28</v>
      </c>
      <c r="C444" s="19">
        <v>0</v>
      </c>
      <c r="D444" s="19">
        <f t="shared" si="6"/>
        <v>-2493</v>
      </c>
    </row>
    <row r="445" spans="1:4" x14ac:dyDescent="0.35">
      <c r="A445" s="96">
        <v>44640</v>
      </c>
      <c r="B445" s="19">
        <v>26</v>
      </c>
      <c r="C445" s="19">
        <v>0</v>
      </c>
      <c r="D445" s="19">
        <f t="shared" si="6"/>
        <v>-2519</v>
      </c>
    </row>
    <row r="446" spans="1:4" x14ac:dyDescent="0.35">
      <c r="A446" s="96">
        <v>44641</v>
      </c>
      <c r="B446" s="19">
        <v>28</v>
      </c>
      <c r="C446" s="19">
        <v>0</v>
      </c>
      <c r="D446" s="19">
        <f t="shared" si="6"/>
        <v>-2547</v>
      </c>
    </row>
    <row r="447" spans="1:4" x14ac:dyDescent="0.35">
      <c r="A447" s="96">
        <v>44642</v>
      </c>
      <c r="B447" s="19">
        <v>28</v>
      </c>
      <c r="C447" s="19">
        <v>0</v>
      </c>
      <c r="D447" s="19">
        <f t="shared" si="6"/>
        <v>-2575</v>
      </c>
    </row>
    <row r="448" spans="1:4" x14ac:dyDescent="0.35">
      <c r="A448" s="96">
        <v>44643</v>
      </c>
      <c r="B448" s="19">
        <v>30</v>
      </c>
      <c r="C448" s="19">
        <v>0</v>
      </c>
      <c r="D448" s="19">
        <f t="shared" si="6"/>
        <v>-2605</v>
      </c>
    </row>
    <row r="449" spans="1:4" x14ac:dyDescent="0.35">
      <c r="A449" s="96">
        <v>44644</v>
      </c>
      <c r="B449" s="19">
        <v>29</v>
      </c>
      <c r="C449" s="19">
        <v>0</v>
      </c>
      <c r="D449" s="19">
        <f t="shared" si="6"/>
        <v>-2634</v>
      </c>
    </row>
    <row r="450" spans="1:4" x14ac:dyDescent="0.35">
      <c r="A450" s="96">
        <v>44645</v>
      </c>
      <c r="B450" s="19">
        <v>28</v>
      </c>
      <c r="C450" s="19">
        <f>IF(AND(C444=0,C445=0,C446=0,C447=0,C448=0,C449=0),$G$10,0)</f>
        <v>270</v>
      </c>
      <c r="D450" s="19">
        <f t="shared" si="6"/>
        <v>-2392</v>
      </c>
    </row>
    <row r="451" spans="1:4" x14ac:dyDescent="0.35">
      <c r="A451" s="96">
        <v>44646</v>
      </c>
      <c r="B451" s="19">
        <v>26</v>
      </c>
      <c r="C451" s="19">
        <v>0</v>
      </c>
      <c r="D451" s="19">
        <f t="shared" si="6"/>
        <v>-2418</v>
      </c>
    </row>
    <row r="452" spans="1:4" x14ac:dyDescent="0.35">
      <c r="A452" s="96">
        <v>44647</v>
      </c>
      <c r="B452" s="19">
        <v>27</v>
      </c>
      <c r="C452" s="19">
        <v>0</v>
      </c>
      <c r="D452" s="19">
        <f t="shared" si="6"/>
        <v>-2445</v>
      </c>
    </row>
    <row r="453" spans="1:4" x14ac:dyDescent="0.35">
      <c r="A453" s="96">
        <v>44648</v>
      </c>
      <c r="B453" s="19">
        <v>27</v>
      </c>
      <c r="C453" s="19">
        <v>0</v>
      </c>
      <c r="D453" s="19">
        <f t="shared" ref="D453:D516" si="7">D452+C453-B453</f>
        <v>-2472</v>
      </c>
    </row>
    <row r="454" spans="1:4" x14ac:dyDescent="0.35">
      <c r="A454" s="96">
        <v>44649</v>
      </c>
      <c r="B454" s="19">
        <v>27</v>
      </c>
      <c r="C454" s="19">
        <v>0</v>
      </c>
      <c r="D454" s="19">
        <f t="shared" si="7"/>
        <v>-2499</v>
      </c>
    </row>
    <row r="455" spans="1:4" x14ac:dyDescent="0.35">
      <c r="A455" s="96">
        <v>44650</v>
      </c>
      <c r="B455" s="19">
        <v>27</v>
      </c>
      <c r="C455" s="19">
        <v>0</v>
      </c>
      <c r="D455" s="19">
        <f t="shared" si="7"/>
        <v>-2526</v>
      </c>
    </row>
    <row r="456" spans="1:4" x14ac:dyDescent="0.35">
      <c r="A456" s="96">
        <v>44651</v>
      </c>
      <c r="B456" s="19">
        <v>28</v>
      </c>
      <c r="C456" s="19">
        <v>0</v>
      </c>
      <c r="D456" s="19">
        <f t="shared" si="7"/>
        <v>-2554</v>
      </c>
    </row>
    <row r="457" spans="1:4" x14ac:dyDescent="0.35">
      <c r="A457" s="96">
        <v>44652</v>
      </c>
      <c r="B457" s="19">
        <v>28</v>
      </c>
      <c r="C457" s="19">
        <f>IF(AND(C451=0,C452=0,C453=0,C454=0,C455=0,C456=0),$G$10,0)</f>
        <v>270</v>
      </c>
      <c r="D457" s="19">
        <f t="shared" si="7"/>
        <v>-2312</v>
      </c>
    </row>
    <row r="458" spans="1:4" x14ac:dyDescent="0.35">
      <c r="A458" s="96">
        <v>44653</v>
      </c>
      <c r="B458" s="19">
        <v>27</v>
      </c>
      <c r="C458" s="19">
        <v>0</v>
      </c>
      <c r="D458" s="19">
        <f t="shared" si="7"/>
        <v>-2339</v>
      </c>
    </row>
    <row r="459" spans="1:4" x14ac:dyDescent="0.35">
      <c r="A459" s="96">
        <v>44654</v>
      </c>
      <c r="B459" s="19">
        <v>26</v>
      </c>
      <c r="C459" s="19">
        <v>0</v>
      </c>
      <c r="D459" s="19">
        <f t="shared" si="7"/>
        <v>-2365</v>
      </c>
    </row>
    <row r="460" spans="1:4" x14ac:dyDescent="0.35">
      <c r="A460" s="96">
        <v>44655</v>
      </c>
      <c r="B460" s="19">
        <v>27</v>
      </c>
      <c r="C460" s="19">
        <v>0</v>
      </c>
      <c r="D460" s="19">
        <f t="shared" si="7"/>
        <v>-2392</v>
      </c>
    </row>
    <row r="461" spans="1:4" x14ac:dyDescent="0.35">
      <c r="A461" s="96">
        <v>44656</v>
      </c>
      <c r="B461" s="19">
        <v>27</v>
      </c>
      <c r="C461" s="19">
        <v>0</v>
      </c>
      <c r="D461" s="19">
        <f t="shared" si="7"/>
        <v>-2419</v>
      </c>
    </row>
    <row r="462" spans="1:4" x14ac:dyDescent="0.35">
      <c r="A462" s="96">
        <v>44657</v>
      </c>
      <c r="B462" s="19">
        <v>26</v>
      </c>
      <c r="C462" s="19">
        <v>0</v>
      </c>
      <c r="D462" s="19">
        <f t="shared" si="7"/>
        <v>-2445</v>
      </c>
    </row>
    <row r="463" spans="1:4" x14ac:dyDescent="0.35">
      <c r="A463" s="96">
        <v>44658</v>
      </c>
      <c r="B463" s="19">
        <v>26</v>
      </c>
      <c r="C463" s="19">
        <v>0</v>
      </c>
      <c r="D463" s="19">
        <f t="shared" si="7"/>
        <v>-2471</v>
      </c>
    </row>
    <row r="464" spans="1:4" x14ac:dyDescent="0.35">
      <c r="A464" s="96">
        <v>44659</v>
      </c>
      <c r="B464" s="19">
        <v>26</v>
      </c>
      <c r="C464" s="19">
        <f>IF(AND(C458=0,C459=0,C460=0,C461=0,C462=0,C463=0),$G$10,0)</f>
        <v>270</v>
      </c>
      <c r="D464" s="19">
        <f t="shared" si="7"/>
        <v>-2227</v>
      </c>
    </row>
    <row r="465" spans="1:4" x14ac:dyDescent="0.35">
      <c r="A465" s="96">
        <v>44660</v>
      </c>
      <c r="B465" s="19">
        <v>26</v>
      </c>
      <c r="C465" s="19">
        <v>0</v>
      </c>
      <c r="D465" s="19">
        <f t="shared" si="7"/>
        <v>-2253</v>
      </c>
    </row>
    <row r="466" spans="1:4" x14ac:dyDescent="0.35">
      <c r="A466" s="96">
        <v>44661</v>
      </c>
      <c r="B466" s="19">
        <v>27</v>
      </c>
      <c r="C466" s="19">
        <v>0</v>
      </c>
      <c r="D466" s="19">
        <f t="shared" si="7"/>
        <v>-2280</v>
      </c>
    </row>
    <row r="467" spans="1:4" x14ac:dyDescent="0.35">
      <c r="A467" s="96">
        <v>44662</v>
      </c>
      <c r="B467" s="19">
        <v>28</v>
      </c>
      <c r="C467" s="19">
        <v>0</v>
      </c>
      <c r="D467" s="19">
        <f t="shared" si="7"/>
        <v>-2308</v>
      </c>
    </row>
    <row r="468" spans="1:4" x14ac:dyDescent="0.35">
      <c r="A468" s="96">
        <v>44663</v>
      </c>
      <c r="B468" s="19">
        <v>29</v>
      </c>
      <c r="C468" s="19">
        <v>0</v>
      </c>
      <c r="D468" s="19">
        <f t="shared" si="7"/>
        <v>-2337</v>
      </c>
    </row>
    <row r="469" spans="1:4" x14ac:dyDescent="0.35">
      <c r="A469" s="96">
        <v>44664</v>
      </c>
      <c r="B469" s="19">
        <v>27</v>
      </c>
      <c r="C469" s="19">
        <v>0</v>
      </c>
      <c r="D469" s="19">
        <f t="shared" si="7"/>
        <v>-2364</v>
      </c>
    </row>
    <row r="470" spans="1:4" x14ac:dyDescent="0.35">
      <c r="A470" s="96">
        <v>44665</v>
      </c>
      <c r="B470" s="19">
        <v>27</v>
      </c>
      <c r="C470" s="19">
        <v>0</v>
      </c>
      <c r="D470" s="19">
        <f t="shared" si="7"/>
        <v>-2391</v>
      </c>
    </row>
    <row r="471" spans="1:4" x14ac:dyDescent="0.35">
      <c r="A471" s="96">
        <v>44666</v>
      </c>
      <c r="B471" s="19">
        <v>27</v>
      </c>
      <c r="C471" s="19">
        <f>IF(AND(C465=0,C466=0,C467=0,C468=0,C469=0,C470=0),$G$10,0)</f>
        <v>270</v>
      </c>
      <c r="D471" s="19">
        <f t="shared" si="7"/>
        <v>-2148</v>
      </c>
    </row>
    <row r="472" spans="1:4" x14ac:dyDescent="0.35">
      <c r="A472" s="96">
        <v>44667</v>
      </c>
      <c r="B472" s="19">
        <v>27</v>
      </c>
      <c r="C472" s="19">
        <v>0</v>
      </c>
      <c r="D472" s="19">
        <f t="shared" si="7"/>
        <v>-2175</v>
      </c>
    </row>
    <row r="473" spans="1:4" x14ac:dyDescent="0.35">
      <c r="A473" s="96">
        <v>44668</v>
      </c>
      <c r="B473" s="19">
        <v>28</v>
      </c>
      <c r="C473" s="19">
        <v>0</v>
      </c>
      <c r="D473" s="19">
        <f t="shared" si="7"/>
        <v>-2203</v>
      </c>
    </row>
    <row r="474" spans="1:4" x14ac:dyDescent="0.35">
      <c r="A474" s="96">
        <v>44669</v>
      </c>
      <c r="B474" s="19">
        <v>29</v>
      </c>
      <c r="C474" s="19">
        <v>0</v>
      </c>
      <c r="D474" s="19">
        <f t="shared" si="7"/>
        <v>-2232</v>
      </c>
    </row>
    <row r="475" spans="1:4" x14ac:dyDescent="0.35">
      <c r="A475" s="96">
        <v>44670</v>
      </c>
      <c r="B475" s="19">
        <v>28</v>
      </c>
      <c r="C475" s="19">
        <v>0</v>
      </c>
      <c r="D475" s="19">
        <f t="shared" si="7"/>
        <v>-2260</v>
      </c>
    </row>
    <row r="476" spans="1:4" x14ac:dyDescent="0.35">
      <c r="A476" s="96">
        <v>44671</v>
      </c>
      <c r="B476" s="19">
        <v>27</v>
      </c>
      <c r="C476" s="19">
        <v>0</v>
      </c>
      <c r="D476" s="19">
        <f t="shared" si="7"/>
        <v>-2287</v>
      </c>
    </row>
    <row r="477" spans="1:4" x14ac:dyDescent="0.35">
      <c r="A477" s="96">
        <v>44672</v>
      </c>
      <c r="B477" s="19">
        <v>28</v>
      </c>
      <c r="C477" s="19">
        <v>0</v>
      </c>
      <c r="D477" s="19">
        <f t="shared" si="7"/>
        <v>-2315</v>
      </c>
    </row>
    <row r="478" spans="1:4" x14ac:dyDescent="0.35">
      <c r="A478" s="96">
        <v>44673</v>
      </c>
      <c r="B478" s="19">
        <v>28</v>
      </c>
      <c r="C478" s="19">
        <f>IF(AND(C472=0,C473=0,C474=0,C475=0,C476=0,C477=0),$G$10,0)</f>
        <v>270</v>
      </c>
      <c r="D478" s="19">
        <f t="shared" si="7"/>
        <v>-2073</v>
      </c>
    </row>
    <row r="479" spans="1:4" x14ac:dyDescent="0.35">
      <c r="A479" s="96">
        <v>44674</v>
      </c>
      <c r="B479" s="19">
        <v>28</v>
      </c>
      <c r="C479" s="19">
        <v>0</v>
      </c>
      <c r="D479" s="19">
        <f t="shared" si="7"/>
        <v>-2101</v>
      </c>
    </row>
    <row r="480" spans="1:4" x14ac:dyDescent="0.35">
      <c r="A480" s="96">
        <v>44675</v>
      </c>
      <c r="B480" s="19">
        <v>27</v>
      </c>
      <c r="C480" s="19">
        <v>0</v>
      </c>
      <c r="D480" s="19">
        <f t="shared" si="7"/>
        <v>-2128</v>
      </c>
    </row>
    <row r="481" spans="1:4" x14ac:dyDescent="0.35">
      <c r="A481" s="96">
        <v>44676</v>
      </c>
      <c r="B481" s="19">
        <v>26</v>
      </c>
      <c r="C481" s="19">
        <v>0</v>
      </c>
      <c r="D481" s="19">
        <f t="shared" si="7"/>
        <v>-2154</v>
      </c>
    </row>
    <row r="482" spans="1:4" x14ac:dyDescent="0.35">
      <c r="A482" s="96">
        <v>44677</v>
      </c>
      <c r="B482" s="19">
        <v>27</v>
      </c>
      <c r="C482" s="19">
        <v>0</v>
      </c>
      <c r="D482" s="19">
        <f t="shared" si="7"/>
        <v>-2181</v>
      </c>
    </row>
    <row r="483" spans="1:4" x14ac:dyDescent="0.35">
      <c r="A483" s="96">
        <v>44678</v>
      </c>
      <c r="B483" s="19">
        <v>29</v>
      </c>
      <c r="C483" s="19">
        <v>0</v>
      </c>
      <c r="D483" s="19">
        <f t="shared" si="7"/>
        <v>-2210</v>
      </c>
    </row>
    <row r="484" spans="1:4" x14ac:dyDescent="0.35">
      <c r="A484" s="96">
        <v>44679</v>
      </c>
      <c r="B484" s="19">
        <v>30</v>
      </c>
      <c r="C484" s="19">
        <v>0</v>
      </c>
      <c r="D484" s="19">
        <f t="shared" si="7"/>
        <v>-2240</v>
      </c>
    </row>
    <row r="485" spans="1:4" x14ac:dyDescent="0.35">
      <c r="A485" s="96">
        <v>44680</v>
      </c>
      <c r="B485" s="19">
        <v>29</v>
      </c>
      <c r="C485" s="19">
        <f>IF(AND(C479=0,C480=0,C481=0,C482=0,C483=0,C484=0),$G$10,0)</f>
        <v>270</v>
      </c>
      <c r="D485" s="19">
        <f t="shared" si="7"/>
        <v>-1999</v>
      </c>
    </row>
    <row r="486" spans="1:4" x14ac:dyDescent="0.35">
      <c r="A486" s="96">
        <v>44681</v>
      </c>
      <c r="B486" s="19">
        <v>29</v>
      </c>
      <c r="C486" s="19">
        <v>0</v>
      </c>
      <c r="D486" s="19">
        <f t="shared" si="7"/>
        <v>-2028</v>
      </c>
    </row>
    <row r="487" spans="1:4" x14ac:dyDescent="0.35">
      <c r="A487" s="96">
        <v>44682</v>
      </c>
      <c r="B487" s="19">
        <v>28</v>
      </c>
      <c r="C487" s="19">
        <v>0</v>
      </c>
      <c r="D487" s="19">
        <f t="shared" si="7"/>
        <v>-2056</v>
      </c>
    </row>
    <row r="488" spans="1:4" x14ac:dyDescent="0.35">
      <c r="A488" s="96">
        <v>44683</v>
      </c>
      <c r="B488" s="19">
        <v>29</v>
      </c>
      <c r="C488" s="19">
        <v>0</v>
      </c>
      <c r="D488" s="19">
        <f t="shared" si="7"/>
        <v>-2085</v>
      </c>
    </row>
    <row r="489" spans="1:4" x14ac:dyDescent="0.35">
      <c r="A489" s="96">
        <v>44684</v>
      </c>
      <c r="B489" s="19">
        <v>28</v>
      </c>
      <c r="C489" s="19">
        <v>0</v>
      </c>
      <c r="D489" s="19">
        <f t="shared" si="7"/>
        <v>-2113</v>
      </c>
    </row>
    <row r="490" spans="1:4" x14ac:dyDescent="0.35">
      <c r="A490" s="96">
        <v>44685</v>
      </c>
      <c r="B490" s="19">
        <v>29</v>
      </c>
      <c r="C490" s="19">
        <v>0</v>
      </c>
      <c r="D490" s="19">
        <f t="shared" si="7"/>
        <v>-2142</v>
      </c>
    </row>
    <row r="491" spans="1:4" x14ac:dyDescent="0.35">
      <c r="A491" s="96">
        <v>44686</v>
      </c>
      <c r="B491" s="19">
        <v>29</v>
      </c>
      <c r="C491" s="19">
        <v>0</v>
      </c>
      <c r="D491" s="19">
        <f t="shared" si="7"/>
        <v>-2171</v>
      </c>
    </row>
    <row r="492" spans="1:4" x14ac:dyDescent="0.35">
      <c r="A492" s="96">
        <v>44687</v>
      </c>
      <c r="B492" s="19">
        <v>29</v>
      </c>
      <c r="C492" s="19">
        <f>IF(AND(C486=0,C487=0,C488=0,C489=0,C490=0,C491=0),$G$10,0)</f>
        <v>270</v>
      </c>
      <c r="D492" s="19">
        <f t="shared" si="7"/>
        <v>-1930</v>
      </c>
    </row>
    <row r="493" spans="1:4" x14ac:dyDescent="0.35">
      <c r="A493" s="96">
        <v>44688</v>
      </c>
      <c r="B493" s="19">
        <v>31</v>
      </c>
      <c r="C493" s="19">
        <v>0</v>
      </c>
      <c r="D493" s="19">
        <f t="shared" si="7"/>
        <v>-1961</v>
      </c>
    </row>
    <row r="494" spans="1:4" x14ac:dyDescent="0.35">
      <c r="A494" s="96">
        <v>44689</v>
      </c>
      <c r="B494" s="19">
        <v>32</v>
      </c>
      <c r="C494" s="19">
        <v>0</v>
      </c>
      <c r="D494" s="19">
        <f t="shared" si="7"/>
        <v>-1993</v>
      </c>
    </row>
    <row r="495" spans="1:4" x14ac:dyDescent="0.35">
      <c r="A495" s="96">
        <v>44690</v>
      </c>
      <c r="B495" s="19">
        <v>33</v>
      </c>
      <c r="C495" s="19">
        <v>0</v>
      </c>
      <c r="D495" s="19">
        <f t="shared" si="7"/>
        <v>-2026</v>
      </c>
    </row>
    <row r="496" spans="1:4" x14ac:dyDescent="0.35">
      <c r="A496" s="96">
        <v>44691</v>
      </c>
      <c r="B496" s="19">
        <v>32</v>
      </c>
      <c r="C496" s="19">
        <v>0</v>
      </c>
      <c r="D496" s="19">
        <f t="shared" si="7"/>
        <v>-2058</v>
      </c>
    </row>
    <row r="497" spans="1:4" x14ac:dyDescent="0.35">
      <c r="A497" s="96">
        <v>44692</v>
      </c>
      <c r="B497" s="19">
        <v>31</v>
      </c>
      <c r="C497" s="19">
        <v>0</v>
      </c>
      <c r="D497" s="19">
        <f t="shared" si="7"/>
        <v>-2089</v>
      </c>
    </row>
    <row r="498" spans="1:4" x14ac:dyDescent="0.35">
      <c r="A498" s="96">
        <v>44693</v>
      </c>
      <c r="B498" s="19">
        <v>32</v>
      </c>
      <c r="C498" s="19">
        <v>0</v>
      </c>
      <c r="D498" s="19">
        <f t="shared" si="7"/>
        <v>-2121</v>
      </c>
    </row>
    <row r="499" spans="1:4" x14ac:dyDescent="0.35">
      <c r="A499" s="96">
        <v>44694</v>
      </c>
      <c r="B499" s="19">
        <v>34</v>
      </c>
      <c r="C499" s="19">
        <f>IF(AND(C493=0,C494=0,C495=0,C496=0,C497=0,C498=0),$G$10,0)</f>
        <v>270</v>
      </c>
      <c r="D499" s="19">
        <f t="shared" si="7"/>
        <v>-1885</v>
      </c>
    </row>
    <row r="500" spans="1:4" x14ac:dyDescent="0.35">
      <c r="A500" s="96">
        <v>44695</v>
      </c>
      <c r="B500" s="19">
        <v>35</v>
      </c>
      <c r="C500" s="19">
        <v>0</v>
      </c>
      <c r="D500" s="19">
        <f t="shared" si="7"/>
        <v>-1920</v>
      </c>
    </row>
    <row r="501" spans="1:4" x14ac:dyDescent="0.35">
      <c r="A501" s="96">
        <v>44696</v>
      </c>
      <c r="B501" s="19">
        <v>35</v>
      </c>
      <c r="C501" s="19">
        <v>0</v>
      </c>
      <c r="D501" s="19">
        <f t="shared" si="7"/>
        <v>-1955</v>
      </c>
    </row>
    <row r="502" spans="1:4" x14ac:dyDescent="0.35">
      <c r="A502" s="96">
        <v>44697</v>
      </c>
      <c r="B502" s="19">
        <v>35</v>
      </c>
      <c r="C502" s="19">
        <v>0</v>
      </c>
      <c r="D502" s="19">
        <f t="shared" si="7"/>
        <v>-1990</v>
      </c>
    </row>
    <row r="503" spans="1:4" x14ac:dyDescent="0.35">
      <c r="A503" s="96">
        <v>44698</v>
      </c>
      <c r="B503" s="19">
        <v>37</v>
      </c>
      <c r="C503" s="19">
        <v>0</v>
      </c>
      <c r="D503" s="19">
        <f t="shared" si="7"/>
        <v>-2027</v>
      </c>
    </row>
    <row r="504" spans="1:4" x14ac:dyDescent="0.35">
      <c r="A504" s="96">
        <v>44699</v>
      </c>
      <c r="B504" s="19">
        <v>39</v>
      </c>
      <c r="C504" s="19">
        <v>0</v>
      </c>
      <c r="D504" s="19">
        <f t="shared" si="7"/>
        <v>-2066</v>
      </c>
    </row>
    <row r="505" spans="1:4" x14ac:dyDescent="0.35">
      <c r="A505" s="96">
        <v>44700</v>
      </c>
      <c r="B505" s="19">
        <v>40</v>
      </c>
      <c r="C505" s="19">
        <v>0</v>
      </c>
      <c r="D505" s="19">
        <f t="shared" si="7"/>
        <v>-2106</v>
      </c>
    </row>
    <row r="506" spans="1:4" x14ac:dyDescent="0.35">
      <c r="A506" s="96">
        <v>44701</v>
      </c>
      <c r="B506" s="19">
        <v>39</v>
      </c>
      <c r="C506" s="19">
        <f>IF(AND(C500=0,C501=0,C502=0,C503=0,C504=0,C505=0),$G$10,0)</f>
        <v>270</v>
      </c>
      <c r="D506" s="19">
        <f t="shared" si="7"/>
        <v>-1875</v>
      </c>
    </row>
    <row r="507" spans="1:4" x14ac:dyDescent="0.35">
      <c r="A507" s="96">
        <v>44702</v>
      </c>
      <c r="B507" s="19">
        <v>37</v>
      </c>
      <c r="C507" s="19">
        <v>0</v>
      </c>
      <c r="D507" s="19">
        <f t="shared" si="7"/>
        <v>-1912</v>
      </c>
    </row>
    <row r="508" spans="1:4" x14ac:dyDescent="0.35">
      <c r="A508" s="96">
        <v>44703</v>
      </c>
      <c r="B508" s="19">
        <v>35</v>
      </c>
      <c r="C508" s="19">
        <v>0</v>
      </c>
      <c r="D508" s="19">
        <f t="shared" si="7"/>
        <v>-1947</v>
      </c>
    </row>
    <row r="509" spans="1:4" x14ac:dyDescent="0.35">
      <c r="A509" s="96">
        <v>44704</v>
      </c>
      <c r="B509" s="19">
        <v>37</v>
      </c>
      <c r="C509" s="19">
        <v>0</v>
      </c>
      <c r="D509" s="19">
        <f t="shared" si="7"/>
        <v>-1984</v>
      </c>
    </row>
    <row r="510" spans="1:4" x14ac:dyDescent="0.35">
      <c r="A510" s="96">
        <v>44705</v>
      </c>
      <c r="B510" s="19">
        <v>38</v>
      </c>
      <c r="C510" s="19">
        <v>0</v>
      </c>
      <c r="D510" s="19">
        <f t="shared" si="7"/>
        <v>-2022</v>
      </c>
    </row>
    <row r="511" spans="1:4" x14ac:dyDescent="0.35">
      <c r="A511" s="96">
        <v>44706</v>
      </c>
      <c r="B511" s="19">
        <v>41</v>
      </c>
      <c r="C511" s="19">
        <v>0</v>
      </c>
      <c r="D511" s="19">
        <f t="shared" si="7"/>
        <v>-2063</v>
      </c>
    </row>
    <row r="512" spans="1:4" x14ac:dyDescent="0.35">
      <c r="A512" s="96">
        <v>44707</v>
      </c>
      <c r="B512" s="19">
        <v>44</v>
      </c>
      <c r="C512" s="19">
        <v>0</v>
      </c>
      <c r="D512" s="19">
        <f t="shared" si="7"/>
        <v>-2107</v>
      </c>
    </row>
    <row r="513" spans="1:4" x14ac:dyDescent="0.35">
      <c r="A513" s="96">
        <v>44708</v>
      </c>
      <c r="B513" s="19">
        <v>43</v>
      </c>
      <c r="C513" s="19">
        <f>IF(AND(C507=0,C508=0,C509=0,C510=0,C511=0,C512=0),$G$10,0)</f>
        <v>270</v>
      </c>
      <c r="D513" s="19">
        <f t="shared" si="7"/>
        <v>-1880</v>
      </c>
    </row>
    <row r="514" spans="1:4" x14ac:dyDescent="0.35">
      <c r="A514" s="96">
        <v>44709</v>
      </c>
      <c r="B514" s="19">
        <v>43</v>
      </c>
      <c r="C514" s="19">
        <v>0</v>
      </c>
      <c r="D514" s="19">
        <f t="shared" si="7"/>
        <v>-1923</v>
      </c>
    </row>
    <row r="515" spans="1:4" x14ac:dyDescent="0.35">
      <c r="A515" s="96">
        <v>44710</v>
      </c>
      <c r="B515" s="19">
        <v>40</v>
      </c>
      <c r="C515" s="19">
        <v>0</v>
      </c>
      <c r="D515" s="19">
        <f t="shared" si="7"/>
        <v>-1963</v>
      </c>
    </row>
    <row r="516" spans="1:4" x14ac:dyDescent="0.35">
      <c r="A516" s="96">
        <v>44711</v>
      </c>
      <c r="B516" s="19">
        <v>44</v>
      </c>
      <c r="C516" s="19">
        <v>0</v>
      </c>
      <c r="D516" s="19">
        <f t="shared" si="7"/>
        <v>-2007</v>
      </c>
    </row>
    <row r="517" spans="1:4" x14ac:dyDescent="0.35">
      <c r="A517" s="96">
        <v>44712</v>
      </c>
      <c r="B517" s="19">
        <v>45</v>
      </c>
      <c r="C517" s="19">
        <v>0</v>
      </c>
      <c r="D517" s="19">
        <f t="shared" ref="D517:D580" si="8">D516+C517-B517</f>
        <v>-2052</v>
      </c>
    </row>
    <row r="518" spans="1:4" x14ac:dyDescent="0.35">
      <c r="A518" s="96">
        <v>44713</v>
      </c>
      <c r="B518" s="19">
        <v>46</v>
      </c>
      <c r="C518" s="19">
        <v>0</v>
      </c>
      <c r="D518" s="19">
        <f t="shared" si="8"/>
        <v>-2098</v>
      </c>
    </row>
    <row r="519" spans="1:4" x14ac:dyDescent="0.35">
      <c r="A519" s="96">
        <v>44714</v>
      </c>
      <c r="B519" s="19">
        <v>44</v>
      </c>
      <c r="C519" s="19">
        <v>0</v>
      </c>
      <c r="D519" s="19">
        <f t="shared" si="8"/>
        <v>-2142</v>
      </c>
    </row>
    <row r="520" spans="1:4" x14ac:dyDescent="0.35">
      <c r="A520" s="96">
        <v>44715</v>
      </c>
      <c r="B520" s="19">
        <v>44</v>
      </c>
      <c r="C520" s="19">
        <f>IF(AND(C514=0,C515=0,C516=0,C517=0,C518=0,C519=0),$G$10,0)</f>
        <v>270</v>
      </c>
      <c r="D520" s="19">
        <f t="shared" si="8"/>
        <v>-1916</v>
      </c>
    </row>
    <row r="521" spans="1:4" x14ac:dyDescent="0.35">
      <c r="A521" s="96">
        <v>44716</v>
      </c>
      <c r="B521" s="19">
        <v>46</v>
      </c>
      <c r="C521" s="19">
        <v>0</v>
      </c>
      <c r="D521" s="19">
        <f t="shared" si="8"/>
        <v>-1962</v>
      </c>
    </row>
    <row r="522" spans="1:4" x14ac:dyDescent="0.35">
      <c r="A522" s="96">
        <v>44717</v>
      </c>
      <c r="B522" s="19">
        <v>47</v>
      </c>
      <c r="C522" s="19">
        <v>0</v>
      </c>
      <c r="D522" s="19">
        <f t="shared" si="8"/>
        <v>-2009</v>
      </c>
    </row>
    <row r="523" spans="1:4" x14ac:dyDescent="0.35">
      <c r="A523" s="96">
        <v>44718</v>
      </c>
      <c r="B523" s="19">
        <v>48</v>
      </c>
      <c r="C523" s="19">
        <v>0</v>
      </c>
      <c r="D523" s="19">
        <f t="shared" si="8"/>
        <v>-2057</v>
      </c>
    </row>
    <row r="524" spans="1:4" x14ac:dyDescent="0.35">
      <c r="A524" s="96">
        <v>44719</v>
      </c>
      <c r="B524" s="19">
        <v>48</v>
      </c>
      <c r="C524" s="19">
        <v>0</v>
      </c>
      <c r="D524" s="19">
        <f t="shared" si="8"/>
        <v>-2105</v>
      </c>
    </row>
    <row r="525" spans="1:4" x14ac:dyDescent="0.35">
      <c r="A525" s="96">
        <v>44720</v>
      </c>
      <c r="B525" s="19">
        <v>49</v>
      </c>
      <c r="C525" s="19">
        <v>0</v>
      </c>
      <c r="D525" s="19">
        <f t="shared" si="8"/>
        <v>-2154</v>
      </c>
    </row>
    <row r="526" spans="1:4" x14ac:dyDescent="0.35">
      <c r="A526" s="96">
        <v>44721</v>
      </c>
      <c r="B526" s="19">
        <v>48</v>
      </c>
      <c r="C526" s="19">
        <v>0</v>
      </c>
      <c r="D526" s="19">
        <f t="shared" si="8"/>
        <v>-2202</v>
      </c>
    </row>
    <row r="527" spans="1:4" x14ac:dyDescent="0.35">
      <c r="A527" s="96">
        <v>44722</v>
      </c>
      <c r="B527" s="19">
        <v>48</v>
      </c>
      <c r="C527" s="19">
        <f>IF(AND(C521=0,C522=0,C523=0,C524=0,C525=0,C526=0),$G$10,0)</f>
        <v>270</v>
      </c>
      <c r="D527" s="19">
        <f t="shared" si="8"/>
        <v>-1980</v>
      </c>
    </row>
    <row r="528" spans="1:4" x14ac:dyDescent="0.35">
      <c r="A528" s="96">
        <v>44723</v>
      </c>
      <c r="B528" s="19">
        <v>49</v>
      </c>
      <c r="C528" s="19">
        <v>0</v>
      </c>
      <c r="D528" s="19">
        <f t="shared" si="8"/>
        <v>-2029</v>
      </c>
    </row>
    <row r="529" spans="1:4" x14ac:dyDescent="0.35">
      <c r="A529" s="96">
        <v>44724</v>
      </c>
      <c r="B529" s="19">
        <v>49</v>
      </c>
      <c r="C529" s="19">
        <v>0</v>
      </c>
      <c r="D529" s="19">
        <f t="shared" si="8"/>
        <v>-2078</v>
      </c>
    </row>
    <row r="530" spans="1:4" x14ac:dyDescent="0.35">
      <c r="A530" s="96">
        <v>44725</v>
      </c>
      <c r="B530" s="19">
        <v>46</v>
      </c>
      <c r="C530" s="19">
        <v>0</v>
      </c>
      <c r="D530" s="19">
        <f t="shared" si="8"/>
        <v>-2124</v>
      </c>
    </row>
    <row r="531" spans="1:4" x14ac:dyDescent="0.35">
      <c r="A531" s="96">
        <v>44726</v>
      </c>
      <c r="B531" s="19">
        <v>45</v>
      </c>
      <c r="C531" s="19">
        <v>0</v>
      </c>
      <c r="D531" s="19">
        <f t="shared" si="8"/>
        <v>-2169</v>
      </c>
    </row>
    <row r="532" spans="1:4" x14ac:dyDescent="0.35">
      <c r="A532" s="96">
        <v>44727</v>
      </c>
      <c r="B532" s="19">
        <v>45</v>
      </c>
      <c r="C532" s="19">
        <v>0</v>
      </c>
      <c r="D532" s="19">
        <f t="shared" si="8"/>
        <v>-2214</v>
      </c>
    </row>
    <row r="533" spans="1:4" x14ac:dyDescent="0.35">
      <c r="A533" s="96">
        <v>44728</v>
      </c>
      <c r="B533" s="19">
        <v>48</v>
      </c>
      <c r="C533" s="19">
        <v>0</v>
      </c>
      <c r="D533" s="19">
        <f t="shared" si="8"/>
        <v>-2262</v>
      </c>
    </row>
    <row r="534" spans="1:4" x14ac:dyDescent="0.35">
      <c r="A534" s="96">
        <v>44729</v>
      </c>
      <c r="B534" s="19">
        <v>48</v>
      </c>
      <c r="C534" s="19">
        <f>IF(AND(C528=0,C529=0,C530=0,C531=0,C532=0,C533=0),$G$10,0)</f>
        <v>270</v>
      </c>
      <c r="D534" s="19">
        <f t="shared" si="8"/>
        <v>-2040</v>
      </c>
    </row>
    <row r="535" spans="1:4" x14ac:dyDescent="0.35">
      <c r="A535" s="96">
        <v>44730</v>
      </c>
      <c r="B535" s="19">
        <v>48</v>
      </c>
      <c r="C535" s="19">
        <v>0</v>
      </c>
      <c r="D535" s="19">
        <f t="shared" si="8"/>
        <v>-2088</v>
      </c>
    </row>
    <row r="536" spans="1:4" x14ac:dyDescent="0.35">
      <c r="A536" s="96">
        <v>44731</v>
      </c>
      <c r="B536" s="19">
        <v>49</v>
      </c>
      <c r="C536" s="19">
        <v>0</v>
      </c>
      <c r="D536" s="19">
        <f t="shared" si="8"/>
        <v>-2137</v>
      </c>
    </row>
    <row r="537" spans="1:4" x14ac:dyDescent="0.35">
      <c r="A537" s="96">
        <v>44732</v>
      </c>
      <c r="B537" s="19">
        <v>47</v>
      </c>
      <c r="C537" s="19">
        <v>0</v>
      </c>
      <c r="D537" s="19">
        <f t="shared" si="8"/>
        <v>-2184</v>
      </c>
    </row>
    <row r="538" spans="1:4" x14ac:dyDescent="0.35">
      <c r="A538" s="96">
        <v>44733</v>
      </c>
      <c r="B538" s="19">
        <v>47</v>
      </c>
      <c r="C538" s="19">
        <v>0</v>
      </c>
      <c r="D538" s="19">
        <f t="shared" si="8"/>
        <v>-2231</v>
      </c>
    </row>
    <row r="539" spans="1:4" x14ac:dyDescent="0.35">
      <c r="A539" s="96">
        <v>44734</v>
      </c>
      <c r="B539" s="19">
        <v>46</v>
      </c>
      <c r="C539" s="19">
        <v>0</v>
      </c>
      <c r="D539" s="19">
        <f t="shared" si="8"/>
        <v>-2277</v>
      </c>
    </row>
    <row r="540" spans="1:4" x14ac:dyDescent="0.35">
      <c r="A540" s="96">
        <v>44735</v>
      </c>
      <c r="B540" s="19">
        <v>46</v>
      </c>
      <c r="C540" s="19">
        <v>0</v>
      </c>
      <c r="D540" s="19">
        <f t="shared" si="8"/>
        <v>-2323</v>
      </c>
    </row>
    <row r="541" spans="1:4" x14ac:dyDescent="0.35">
      <c r="A541" s="96">
        <v>44736</v>
      </c>
      <c r="B541" s="19">
        <v>47</v>
      </c>
      <c r="C541" s="19">
        <f>IF(AND(C535=0,C536=0,C537=0,C538=0,C539=0,C540=0),$G$10,0)</f>
        <v>270</v>
      </c>
      <c r="D541" s="19">
        <f t="shared" si="8"/>
        <v>-2100</v>
      </c>
    </row>
    <row r="542" spans="1:4" x14ac:dyDescent="0.35">
      <c r="A542" s="96">
        <v>44737</v>
      </c>
      <c r="B542" s="19">
        <v>47</v>
      </c>
      <c r="C542" s="19">
        <v>0</v>
      </c>
      <c r="D542" s="19">
        <f t="shared" si="8"/>
        <v>-2147</v>
      </c>
    </row>
    <row r="543" spans="1:4" x14ac:dyDescent="0.35">
      <c r="A543" s="96">
        <v>44738</v>
      </c>
      <c r="B543" s="19">
        <v>49</v>
      </c>
      <c r="C543" s="19">
        <v>0</v>
      </c>
      <c r="D543" s="19">
        <f t="shared" si="8"/>
        <v>-2196</v>
      </c>
    </row>
    <row r="544" spans="1:4" x14ac:dyDescent="0.35">
      <c r="A544" s="96">
        <v>44739</v>
      </c>
      <c r="B544" s="19">
        <v>46</v>
      </c>
      <c r="C544" s="19">
        <v>0</v>
      </c>
      <c r="D544" s="19">
        <f t="shared" si="8"/>
        <v>-2242</v>
      </c>
    </row>
    <row r="545" spans="1:4" x14ac:dyDescent="0.35">
      <c r="A545" s="96">
        <v>44740</v>
      </c>
      <c r="B545" s="19">
        <v>45</v>
      </c>
      <c r="C545" s="19">
        <v>0</v>
      </c>
      <c r="D545" s="19">
        <f t="shared" si="8"/>
        <v>-2287</v>
      </c>
    </row>
    <row r="546" spans="1:4" x14ac:dyDescent="0.35">
      <c r="A546" s="96">
        <v>44741</v>
      </c>
      <c r="B546" s="19">
        <v>47</v>
      </c>
      <c r="C546" s="19">
        <v>0</v>
      </c>
      <c r="D546" s="19">
        <f t="shared" si="8"/>
        <v>-2334</v>
      </c>
    </row>
    <row r="547" spans="1:4" x14ac:dyDescent="0.35">
      <c r="A547" s="96">
        <v>44742</v>
      </c>
      <c r="B547" s="19">
        <v>48</v>
      </c>
      <c r="C547" s="19">
        <v>0</v>
      </c>
      <c r="D547" s="19">
        <f t="shared" si="8"/>
        <v>-2382</v>
      </c>
    </row>
    <row r="548" spans="1:4" x14ac:dyDescent="0.35">
      <c r="A548" s="96">
        <v>44743</v>
      </c>
      <c r="B548" s="19">
        <v>48</v>
      </c>
      <c r="C548" s="19">
        <f>IF(AND(C542=0,C543=0,C544=0,C545=0,C546=0,C547=0),$G$10,0)</f>
        <v>270</v>
      </c>
      <c r="D548" s="19">
        <f t="shared" si="8"/>
        <v>-2160</v>
      </c>
    </row>
    <row r="549" spans="1:4" x14ac:dyDescent="0.35">
      <c r="A549" s="96">
        <v>44744</v>
      </c>
      <c r="B549" s="19">
        <v>45</v>
      </c>
      <c r="C549" s="19">
        <v>0</v>
      </c>
      <c r="D549" s="19">
        <f t="shared" si="8"/>
        <v>-2205</v>
      </c>
    </row>
    <row r="550" spans="1:4" x14ac:dyDescent="0.35">
      <c r="A550" s="96">
        <v>44745</v>
      </c>
      <c r="B550" s="19">
        <v>43</v>
      </c>
      <c r="C550" s="19">
        <v>0</v>
      </c>
      <c r="D550" s="19">
        <f t="shared" si="8"/>
        <v>-2248</v>
      </c>
    </row>
    <row r="551" spans="1:4" x14ac:dyDescent="0.35">
      <c r="A551" s="96">
        <v>44746</v>
      </c>
      <c r="B551" s="19">
        <v>44</v>
      </c>
      <c r="C551" s="19">
        <v>0</v>
      </c>
      <c r="D551" s="19">
        <f t="shared" si="8"/>
        <v>-2292</v>
      </c>
    </row>
    <row r="552" spans="1:4" x14ac:dyDescent="0.35">
      <c r="A552" s="96">
        <v>44747</v>
      </c>
      <c r="B552" s="19">
        <v>45</v>
      </c>
      <c r="C552" s="19">
        <v>0</v>
      </c>
      <c r="D552" s="19">
        <f t="shared" si="8"/>
        <v>-2337</v>
      </c>
    </row>
    <row r="553" spans="1:4" x14ac:dyDescent="0.35">
      <c r="A553" s="96">
        <v>44748</v>
      </c>
      <c r="B553" s="19">
        <v>47</v>
      </c>
      <c r="C553" s="19">
        <v>0</v>
      </c>
      <c r="D553" s="19">
        <f t="shared" si="8"/>
        <v>-2384</v>
      </c>
    </row>
    <row r="554" spans="1:4" x14ac:dyDescent="0.35">
      <c r="A554" s="96">
        <v>44749</v>
      </c>
      <c r="B554" s="19">
        <v>45</v>
      </c>
      <c r="C554" s="19">
        <v>0</v>
      </c>
      <c r="D554" s="19">
        <f t="shared" si="8"/>
        <v>-2429</v>
      </c>
    </row>
    <row r="555" spans="1:4" x14ac:dyDescent="0.35">
      <c r="A555" s="96">
        <v>44750</v>
      </c>
      <c r="B555" s="19">
        <v>46</v>
      </c>
      <c r="C555" s="19">
        <f>IF(AND(C549=0,C550=0,C551=0,C552=0,C553=0,C554=0),$G$10,0)</f>
        <v>270</v>
      </c>
      <c r="D555" s="19">
        <f t="shared" si="8"/>
        <v>-2205</v>
      </c>
    </row>
    <row r="556" spans="1:4" x14ac:dyDescent="0.35">
      <c r="A556" s="96">
        <v>44751</v>
      </c>
      <c r="B556" s="19">
        <v>46</v>
      </c>
      <c r="C556" s="19">
        <v>0</v>
      </c>
      <c r="D556" s="19">
        <f t="shared" si="8"/>
        <v>-2251</v>
      </c>
    </row>
    <row r="557" spans="1:4" x14ac:dyDescent="0.35">
      <c r="A557" s="96">
        <v>44752</v>
      </c>
      <c r="B557" s="19">
        <v>46</v>
      </c>
      <c r="C557" s="19">
        <v>0</v>
      </c>
      <c r="D557" s="19">
        <f t="shared" si="8"/>
        <v>-2297</v>
      </c>
    </row>
    <row r="558" spans="1:4" x14ac:dyDescent="0.35">
      <c r="A558" s="96">
        <v>44753</v>
      </c>
      <c r="B558" s="19">
        <v>44</v>
      </c>
      <c r="C558" s="19">
        <v>0</v>
      </c>
      <c r="D558" s="19">
        <f t="shared" si="8"/>
        <v>-2341</v>
      </c>
    </row>
    <row r="559" spans="1:4" x14ac:dyDescent="0.35">
      <c r="A559" s="96">
        <v>44754</v>
      </c>
      <c r="B559" s="19">
        <v>45</v>
      </c>
      <c r="C559" s="19">
        <v>0</v>
      </c>
      <c r="D559" s="19">
        <f t="shared" si="8"/>
        <v>-2386</v>
      </c>
    </row>
    <row r="560" spans="1:4" x14ac:dyDescent="0.35">
      <c r="A560" s="96">
        <v>44755</v>
      </c>
      <c r="B560" s="19">
        <v>43</v>
      </c>
      <c r="C560" s="19">
        <v>0</v>
      </c>
      <c r="D560" s="19">
        <f t="shared" si="8"/>
        <v>-2429</v>
      </c>
    </row>
    <row r="561" spans="1:4" x14ac:dyDescent="0.35">
      <c r="A561" s="96">
        <v>44756</v>
      </c>
      <c r="B561" s="19">
        <v>44</v>
      </c>
      <c r="C561" s="19">
        <v>0</v>
      </c>
      <c r="D561" s="19">
        <f t="shared" si="8"/>
        <v>-2473</v>
      </c>
    </row>
    <row r="562" spans="1:4" x14ac:dyDescent="0.35">
      <c r="A562" s="96">
        <v>44757</v>
      </c>
      <c r="B562" s="19">
        <v>44</v>
      </c>
      <c r="C562" s="19">
        <f>IF(AND(C556=0,C557=0,C558=0,C559=0,C560=0,C561=0),$G$10,0)</f>
        <v>270</v>
      </c>
      <c r="D562" s="19">
        <f t="shared" si="8"/>
        <v>-2247</v>
      </c>
    </row>
    <row r="563" spans="1:4" x14ac:dyDescent="0.35">
      <c r="A563" s="96">
        <v>44758</v>
      </c>
      <c r="B563" s="19">
        <v>44</v>
      </c>
      <c r="C563" s="19">
        <v>0</v>
      </c>
      <c r="D563" s="19">
        <f t="shared" si="8"/>
        <v>-2291</v>
      </c>
    </row>
    <row r="564" spans="1:4" x14ac:dyDescent="0.35">
      <c r="A564" s="96">
        <v>44759</v>
      </c>
      <c r="B564" s="19">
        <v>40</v>
      </c>
      <c r="C564" s="19">
        <v>0</v>
      </c>
      <c r="D564" s="19">
        <f t="shared" si="8"/>
        <v>-2331</v>
      </c>
    </row>
    <row r="565" spans="1:4" x14ac:dyDescent="0.35">
      <c r="A565" s="96">
        <v>44760</v>
      </c>
      <c r="B565" s="19">
        <v>37</v>
      </c>
      <c r="C565" s="19">
        <v>0</v>
      </c>
      <c r="D565" s="19">
        <f t="shared" si="8"/>
        <v>-2368</v>
      </c>
    </row>
    <row r="566" spans="1:4" x14ac:dyDescent="0.35">
      <c r="A566" s="96">
        <v>44761</v>
      </c>
      <c r="B566" s="19">
        <v>40</v>
      </c>
      <c r="C566" s="19">
        <v>0</v>
      </c>
      <c r="D566" s="19">
        <f t="shared" si="8"/>
        <v>-2408</v>
      </c>
    </row>
    <row r="567" spans="1:4" x14ac:dyDescent="0.35">
      <c r="A567" s="96">
        <v>44762</v>
      </c>
      <c r="B567" s="19">
        <v>40</v>
      </c>
      <c r="C567" s="19">
        <v>0</v>
      </c>
      <c r="D567" s="19">
        <f t="shared" si="8"/>
        <v>-2448</v>
      </c>
    </row>
    <row r="568" spans="1:4" x14ac:dyDescent="0.35">
      <c r="A568" s="96">
        <v>44763</v>
      </c>
      <c r="B568" s="19">
        <v>41</v>
      </c>
      <c r="C568" s="19">
        <v>0</v>
      </c>
      <c r="D568" s="19">
        <f t="shared" si="8"/>
        <v>-2489</v>
      </c>
    </row>
    <row r="569" spans="1:4" x14ac:dyDescent="0.35">
      <c r="A569" s="96">
        <v>44764</v>
      </c>
      <c r="B569" s="19">
        <v>41</v>
      </c>
      <c r="C569" s="19">
        <f>IF(AND(C563=0,C564=0,C565=0,C566=0,C567=0,C568=0),$G$10,0)</f>
        <v>270</v>
      </c>
      <c r="D569" s="19">
        <f t="shared" si="8"/>
        <v>-2260</v>
      </c>
    </row>
    <row r="570" spans="1:4" x14ac:dyDescent="0.35">
      <c r="A570" s="96">
        <v>44765</v>
      </c>
      <c r="B570" s="19">
        <v>42</v>
      </c>
      <c r="C570" s="19">
        <v>0</v>
      </c>
      <c r="D570" s="19">
        <f t="shared" si="8"/>
        <v>-2302</v>
      </c>
    </row>
    <row r="571" spans="1:4" x14ac:dyDescent="0.35">
      <c r="A571" s="96">
        <v>44766</v>
      </c>
      <c r="B571" s="19">
        <v>40</v>
      </c>
      <c r="C571" s="19">
        <v>0</v>
      </c>
      <c r="D571" s="19">
        <f t="shared" si="8"/>
        <v>-2342</v>
      </c>
    </row>
    <row r="572" spans="1:4" x14ac:dyDescent="0.35">
      <c r="A572" s="96">
        <v>44767</v>
      </c>
      <c r="B572" s="19">
        <v>40</v>
      </c>
      <c r="C572" s="19">
        <v>0</v>
      </c>
      <c r="D572" s="19">
        <f t="shared" si="8"/>
        <v>-2382</v>
      </c>
    </row>
    <row r="573" spans="1:4" x14ac:dyDescent="0.35">
      <c r="A573" s="96">
        <v>44768</v>
      </c>
      <c r="B573" s="19">
        <v>40</v>
      </c>
      <c r="C573" s="19">
        <v>0</v>
      </c>
      <c r="D573" s="19">
        <f t="shared" si="8"/>
        <v>-2422</v>
      </c>
    </row>
    <row r="574" spans="1:4" x14ac:dyDescent="0.35">
      <c r="A574" s="96">
        <v>44769</v>
      </c>
      <c r="B574" s="19">
        <v>40</v>
      </c>
      <c r="C574" s="19">
        <v>0</v>
      </c>
      <c r="D574" s="19">
        <f t="shared" si="8"/>
        <v>-2462</v>
      </c>
    </row>
    <row r="575" spans="1:4" x14ac:dyDescent="0.35">
      <c r="A575" s="96">
        <v>44770</v>
      </c>
      <c r="B575" s="19">
        <v>38</v>
      </c>
      <c r="C575" s="19">
        <v>0</v>
      </c>
      <c r="D575" s="19">
        <f t="shared" si="8"/>
        <v>-2500</v>
      </c>
    </row>
    <row r="576" spans="1:4" x14ac:dyDescent="0.35">
      <c r="A576" s="96">
        <v>44771</v>
      </c>
      <c r="B576" s="19">
        <v>35</v>
      </c>
      <c r="C576" s="19">
        <f>IF(AND(C570=0,C571=0,C572=0,C573=0,C574=0,C575=0),$G$10,0)</f>
        <v>270</v>
      </c>
      <c r="D576" s="19">
        <f t="shared" si="8"/>
        <v>-2265</v>
      </c>
    </row>
    <row r="577" spans="1:4" x14ac:dyDescent="0.35">
      <c r="A577" s="96">
        <v>44772</v>
      </c>
      <c r="B577" s="19">
        <v>33</v>
      </c>
      <c r="C577" s="19">
        <v>0</v>
      </c>
      <c r="D577" s="19">
        <f t="shared" si="8"/>
        <v>-2298</v>
      </c>
    </row>
    <row r="578" spans="1:4" x14ac:dyDescent="0.35">
      <c r="A578" s="96">
        <v>44773</v>
      </c>
      <c r="B578" s="19">
        <v>34</v>
      </c>
      <c r="C578" s="19">
        <v>0</v>
      </c>
      <c r="D578" s="19">
        <f t="shared" si="8"/>
        <v>-2332</v>
      </c>
    </row>
    <row r="579" spans="1:4" x14ac:dyDescent="0.35">
      <c r="A579" s="96">
        <v>44774</v>
      </c>
      <c r="B579" s="19">
        <v>34</v>
      </c>
      <c r="C579" s="19">
        <v>0</v>
      </c>
      <c r="D579" s="19">
        <f t="shared" si="8"/>
        <v>-2366</v>
      </c>
    </row>
    <row r="580" spans="1:4" x14ac:dyDescent="0.35">
      <c r="A580" s="96">
        <v>44775</v>
      </c>
      <c r="B580" s="19">
        <v>34</v>
      </c>
      <c r="C580" s="19">
        <v>0</v>
      </c>
      <c r="D580" s="19">
        <f t="shared" si="8"/>
        <v>-2400</v>
      </c>
    </row>
    <row r="581" spans="1:4" x14ac:dyDescent="0.35">
      <c r="A581" s="96">
        <v>44776</v>
      </c>
      <c r="B581" s="19">
        <v>32</v>
      </c>
      <c r="C581" s="19">
        <v>0</v>
      </c>
      <c r="D581" s="19">
        <f t="shared" ref="D581:D644" si="9">D580+C581-B581</f>
        <v>-2432</v>
      </c>
    </row>
    <row r="582" spans="1:4" x14ac:dyDescent="0.35">
      <c r="A582" s="96">
        <v>44777</v>
      </c>
      <c r="B582" s="19">
        <v>31</v>
      </c>
      <c r="C582" s="19">
        <v>0</v>
      </c>
      <c r="D582" s="19">
        <f t="shared" si="9"/>
        <v>-2463</v>
      </c>
    </row>
    <row r="583" spans="1:4" x14ac:dyDescent="0.35">
      <c r="A583" s="96">
        <v>44778</v>
      </c>
      <c r="B583" s="19">
        <v>30</v>
      </c>
      <c r="C583" s="19">
        <f>IF(AND(C577=0,C578=0,C579=0,C580=0,C581=0,C582=0),$G$10,0)</f>
        <v>270</v>
      </c>
      <c r="D583" s="19">
        <f t="shared" si="9"/>
        <v>-2223</v>
      </c>
    </row>
    <row r="584" spans="1:4" x14ac:dyDescent="0.35">
      <c r="A584" s="96">
        <v>44779</v>
      </c>
      <c r="B584" s="19">
        <v>31</v>
      </c>
      <c r="C584" s="19">
        <v>0</v>
      </c>
      <c r="D584" s="19">
        <f t="shared" si="9"/>
        <v>-2254</v>
      </c>
    </row>
    <row r="585" spans="1:4" x14ac:dyDescent="0.35">
      <c r="A585" s="96">
        <v>44780</v>
      </c>
      <c r="B585" s="19">
        <v>32</v>
      </c>
      <c r="C585" s="19">
        <v>0</v>
      </c>
      <c r="D585" s="19">
        <f t="shared" si="9"/>
        <v>-2286</v>
      </c>
    </row>
    <row r="586" spans="1:4" x14ac:dyDescent="0.35">
      <c r="A586" s="96">
        <v>44781</v>
      </c>
      <c r="B586" s="19">
        <v>31</v>
      </c>
      <c r="C586" s="19">
        <v>0</v>
      </c>
      <c r="D586" s="19">
        <f t="shared" si="9"/>
        <v>-2317</v>
      </c>
    </row>
    <row r="587" spans="1:4" x14ac:dyDescent="0.35">
      <c r="A587" s="96">
        <v>44782</v>
      </c>
      <c r="B587" s="19">
        <v>30</v>
      </c>
      <c r="C587" s="19">
        <v>0</v>
      </c>
      <c r="D587" s="19">
        <f t="shared" si="9"/>
        <v>-2347</v>
      </c>
    </row>
    <row r="588" spans="1:4" x14ac:dyDescent="0.35">
      <c r="A588" s="96">
        <v>44783</v>
      </c>
      <c r="B588" s="19">
        <v>30</v>
      </c>
      <c r="C588" s="19">
        <v>0</v>
      </c>
      <c r="D588" s="19">
        <f t="shared" si="9"/>
        <v>-2377</v>
      </c>
    </row>
    <row r="589" spans="1:4" x14ac:dyDescent="0.35">
      <c r="A589" s="96">
        <v>44784</v>
      </c>
      <c r="B589" s="19">
        <v>29</v>
      </c>
      <c r="C589" s="19">
        <v>0</v>
      </c>
      <c r="D589" s="19">
        <f t="shared" si="9"/>
        <v>-2406</v>
      </c>
    </row>
    <row r="590" spans="1:4" x14ac:dyDescent="0.35">
      <c r="A590" s="96">
        <v>44785</v>
      </c>
      <c r="B590" s="19">
        <v>27</v>
      </c>
      <c r="C590" s="19">
        <f>IF(AND(C584=0,C585=0,C586=0,C587=0,C588=0,C589=0),$G$10,0)</f>
        <v>270</v>
      </c>
      <c r="D590" s="19">
        <f t="shared" si="9"/>
        <v>-2163</v>
      </c>
    </row>
    <row r="591" spans="1:4" x14ac:dyDescent="0.35">
      <c r="A591" s="96">
        <v>44786</v>
      </c>
      <c r="B591" s="19">
        <v>27</v>
      </c>
      <c r="C591" s="19">
        <v>0</v>
      </c>
      <c r="D591" s="19">
        <f t="shared" si="9"/>
        <v>-2190</v>
      </c>
    </row>
    <row r="592" spans="1:4" x14ac:dyDescent="0.35">
      <c r="A592" s="96">
        <v>44787</v>
      </c>
      <c r="B592" s="19">
        <v>26</v>
      </c>
      <c r="C592" s="19">
        <v>0</v>
      </c>
      <c r="D592" s="19">
        <f t="shared" si="9"/>
        <v>-2216</v>
      </c>
    </row>
    <row r="593" spans="1:4" x14ac:dyDescent="0.35">
      <c r="A593" s="96">
        <v>44788</v>
      </c>
      <c r="B593" s="19">
        <v>26</v>
      </c>
      <c r="C593" s="19">
        <v>0</v>
      </c>
      <c r="D593" s="19">
        <f t="shared" si="9"/>
        <v>-2242</v>
      </c>
    </row>
    <row r="594" spans="1:4" x14ac:dyDescent="0.35">
      <c r="A594" s="96">
        <v>44789</v>
      </c>
      <c r="B594" s="19">
        <v>24</v>
      </c>
      <c r="C594" s="19">
        <v>0</v>
      </c>
      <c r="D594" s="19">
        <f t="shared" si="9"/>
        <v>-2266</v>
      </c>
    </row>
    <row r="595" spans="1:4" x14ac:dyDescent="0.35">
      <c r="A595" s="96">
        <v>44790</v>
      </c>
      <c r="B595" s="19">
        <v>24</v>
      </c>
      <c r="C595" s="19">
        <v>0</v>
      </c>
      <c r="D595" s="19">
        <f t="shared" si="9"/>
        <v>-2290</v>
      </c>
    </row>
    <row r="596" spans="1:4" x14ac:dyDescent="0.35">
      <c r="A596" s="96">
        <v>44791</v>
      </c>
      <c r="B596" s="19">
        <v>23</v>
      </c>
      <c r="C596" s="19">
        <v>0</v>
      </c>
      <c r="D596" s="19">
        <f t="shared" si="9"/>
        <v>-2313</v>
      </c>
    </row>
    <row r="597" spans="1:4" x14ac:dyDescent="0.35">
      <c r="A597" s="96">
        <v>44792</v>
      </c>
      <c r="B597" s="19">
        <v>23</v>
      </c>
      <c r="C597" s="19">
        <f>IF(AND(C591=0,C592=0,C593=0,C594=0,C595=0,C596=0),$G$10,0)</f>
        <v>270</v>
      </c>
      <c r="D597" s="19">
        <f t="shared" si="9"/>
        <v>-2066</v>
      </c>
    </row>
    <row r="598" spans="1:4" x14ac:dyDescent="0.35">
      <c r="A598" s="96">
        <v>44793</v>
      </c>
      <c r="B598" s="19">
        <v>24</v>
      </c>
      <c r="C598" s="19">
        <v>0</v>
      </c>
      <c r="D598" s="19">
        <f t="shared" si="9"/>
        <v>-2090</v>
      </c>
    </row>
    <row r="599" spans="1:4" x14ac:dyDescent="0.35">
      <c r="A599" s="96">
        <v>44794</v>
      </c>
      <c r="B599" s="19">
        <v>22</v>
      </c>
      <c r="C599" s="19">
        <v>0</v>
      </c>
      <c r="D599" s="19">
        <f t="shared" si="9"/>
        <v>-2112</v>
      </c>
    </row>
    <row r="600" spans="1:4" x14ac:dyDescent="0.35">
      <c r="A600" s="96">
        <v>44795</v>
      </c>
      <c r="B600" s="19">
        <v>21</v>
      </c>
      <c r="C600" s="19">
        <v>0</v>
      </c>
      <c r="D600" s="19">
        <f t="shared" si="9"/>
        <v>-2133</v>
      </c>
    </row>
    <row r="601" spans="1:4" x14ac:dyDescent="0.35">
      <c r="A601" s="96">
        <v>44796</v>
      </c>
      <c r="B601" s="19">
        <v>19</v>
      </c>
      <c r="C601" s="19">
        <v>0</v>
      </c>
      <c r="D601" s="19">
        <f t="shared" si="9"/>
        <v>-2152</v>
      </c>
    </row>
    <row r="602" spans="1:4" x14ac:dyDescent="0.35">
      <c r="A602" s="96">
        <v>44797</v>
      </c>
      <c r="B602" s="19">
        <v>19</v>
      </c>
      <c r="C602" s="19">
        <v>0</v>
      </c>
      <c r="D602" s="19">
        <f t="shared" si="9"/>
        <v>-2171</v>
      </c>
    </row>
    <row r="603" spans="1:4" x14ac:dyDescent="0.35">
      <c r="A603" s="96">
        <v>44798</v>
      </c>
      <c r="B603" s="19">
        <v>19</v>
      </c>
      <c r="C603" s="19">
        <v>0</v>
      </c>
      <c r="D603" s="19">
        <f t="shared" si="9"/>
        <v>-2190</v>
      </c>
    </row>
    <row r="604" spans="1:4" x14ac:dyDescent="0.35">
      <c r="A604" s="96">
        <v>44799</v>
      </c>
      <c r="B604" s="19">
        <v>20</v>
      </c>
      <c r="C604" s="19">
        <f>IF(AND(C598=0,C599=0,C600=0,C601=0,C602=0,C603=0),$G$10,0)</f>
        <v>270</v>
      </c>
      <c r="D604" s="19">
        <f t="shared" si="9"/>
        <v>-1940</v>
      </c>
    </row>
    <row r="605" spans="1:4" x14ac:dyDescent="0.35">
      <c r="A605" s="96">
        <v>44800</v>
      </c>
      <c r="B605" s="19">
        <v>19</v>
      </c>
      <c r="C605" s="19">
        <v>0</v>
      </c>
      <c r="D605" s="19">
        <f t="shared" si="9"/>
        <v>-1959</v>
      </c>
    </row>
    <row r="606" spans="1:4" x14ac:dyDescent="0.35">
      <c r="A606" s="96">
        <v>44801</v>
      </c>
      <c r="B606" s="19">
        <v>20</v>
      </c>
      <c r="C606" s="19">
        <v>0</v>
      </c>
      <c r="D606" s="19">
        <f t="shared" si="9"/>
        <v>-1979</v>
      </c>
    </row>
    <row r="607" spans="1:4" x14ac:dyDescent="0.35">
      <c r="A607" s="96">
        <v>44802</v>
      </c>
      <c r="B607" s="19">
        <v>19</v>
      </c>
      <c r="C607" s="19">
        <v>0</v>
      </c>
      <c r="D607" s="19">
        <f t="shared" si="9"/>
        <v>-1998</v>
      </c>
    </row>
    <row r="608" spans="1:4" x14ac:dyDescent="0.35">
      <c r="A608" s="96">
        <v>44803</v>
      </c>
      <c r="B608" s="19">
        <v>19</v>
      </c>
      <c r="C608" s="19">
        <v>0</v>
      </c>
      <c r="D608" s="19">
        <f t="shared" si="9"/>
        <v>-2017</v>
      </c>
    </row>
    <row r="609" spans="1:4" x14ac:dyDescent="0.35">
      <c r="A609" s="96">
        <v>44804</v>
      </c>
      <c r="B609" s="19">
        <v>18</v>
      </c>
      <c r="C609" s="19">
        <v>0</v>
      </c>
      <c r="D609" s="19">
        <f t="shared" si="9"/>
        <v>-2035</v>
      </c>
    </row>
    <row r="610" spans="1:4" x14ac:dyDescent="0.35">
      <c r="A610" s="96">
        <v>44805</v>
      </c>
      <c r="B610" s="19">
        <v>16</v>
      </c>
      <c r="C610" s="19">
        <v>0</v>
      </c>
      <c r="D610" s="19">
        <f t="shared" si="9"/>
        <v>-2051</v>
      </c>
    </row>
    <row r="611" spans="1:4" x14ac:dyDescent="0.35">
      <c r="A611" s="96">
        <v>44806</v>
      </c>
      <c r="B611" s="19">
        <v>16</v>
      </c>
      <c r="C611" s="19">
        <f>IF(AND(C605=0,C606=0,C607=0,C608=0,C609=0,C610=0),$G$10,0)</f>
        <v>270</v>
      </c>
      <c r="D611" s="19">
        <f t="shared" si="9"/>
        <v>-1797</v>
      </c>
    </row>
    <row r="612" spans="1:4" x14ac:dyDescent="0.35">
      <c r="A612" s="96">
        <v>44807</v>
      </c>
      <c r="B612" s="19">
        <v>16</v>
      </c>
      <c r="C612" s="19">
        <v>0</v>
      </c>
      <c r="D612" s="19">
        <f t="shared" si="9"/>
        <v>-1813</v>
      </c>
    </row>
    <row r="613" spans="1:4" x14ac:dyDescent="0.35">
      <c r="A613" s="96">
        <v>44808</v>
      </c>
      <c r="B613" s="19">
        <v>16</v>
      </c>
      <c r="C613" s="19">
        <v>0</v>
      </c>
      <c r="D613" s="19">
        <f t="shared" si="9"/>
        <v>-1829</v>
      </c>
    </row>
    <row r="614" spans="1:4" x14ac:dyDescent="0.35">
      <c r="A614" s="96">
        <v>44809</v>
      </c>
      <c r="B614" s="19">
        <v>14</v>
      </c>
      <c r="C614" s="19">
        <v>0</v>
      </c>
      <c r="D614" s="19">
        <f t="shared" si="9"/>
        <v>-1843</v>
      </c>
    </row>
    <row r="615" spans="1:4" x14ac:dyDescent="0.35">
      <c r="A615" s="96">
        <v>44810</v>
      </c>
      <c r="B615" s="19">
        <v>13</v>
      </c>
      <c r="C615" s="19">
        <v>0</v>
      </c>
      <c r="D615" s="19">
        <f t="shared" si="9"/>
        <v>-1856</v>
      </c>
    </row>
    <row r="616" spans="1:4" x14ac:dyDescent="0.35">
      <c r="A616" s="96">
        <v>44811</v>
      </c>
      <c r="B616" s="19">
        <v>13</v>
      </c>
      <c r="C616" s="19">
        <v>0</v>
      </c>
      <c r="D616" s="19">
        <f t="shared" si="9"/>
        <v>-1869</v>
      </c>
    </row>
    <row r="617" spans="1:4" x14ac:dyDescent="0.35">
      <c r="A617" s="96">
        <v>44812</v>
      </c>
      <c r="B617" s="19">
        <v>14</v>
      </c>
      <c r="C617" s="19">
        <v>0</v>
      </c>
      <c r="D617" s="19">
        <f t="shared" si="9"/>
        <v>-1883</v>
      </c>
    </row>
    <row r="618" spans="1:4" x14ac:dyDescent="0.35">
      <c r="A618" s="96">
        <v>44813</v>
      </c>
      <c r="B618" s="19">
        <v>13</v>
      </c>
      <c r="C618" s="19">
        <f>IF(AND(C612=0,C613=0,C614=0,C615=0,C616=0,C617=0),$G$10,0)</f>
        <v>270</v>
      </c>
      <c r="D618" s="19">
        <f t="shared" si="9"/>
        <v>-1626</v>
      </c>
    </row>
    <row r="619" spans="1:4" x14ac:dyDescent="0.35">
      <c r="A619" s="96">
        <v>44814</v>
      </c>
      <c r="B619" s="19">
        <v>13</v>
      </c>
      <c r="C619" s="19">
        <v>0</v>
      </c>
      <c r="D619" s="19">
        <f t="shared" si="9"/>
        <v>-1639</v>
      </c>
    </row>
    <row r="620" spans="1:4" x14ac:dyDescent="0.35">
      <c r="A620" s="96">
        <v>44815</v>
      </c>
      <c r="B620" s="19">
        <v>12</v>
      </c>
      <c r="C620" s="19">
        <v>0</v>
      </c>
      <c r="D620" s="19">
        <f t="shared" si="9"/>
        <v>-1651</v>
      </c>
    </row>
    <row r="621" spans="1:4" x14ac:dyDescent="0.35">
      <c r="A621" s="96">
        <v>44816</v>
      </c>
      <c r="B621" s="19">
        <v>12</v>
      </c>
      <c r="C621" s="19">
        <v>0</v>
      </c>
      <c r="D621" s="19">
        <f t="shared" si="9"/>
        <v>-1663</v>
      </c>
    </row>
    <row r="622" spans="1:4" x14ac:dyDescent="0.35">
      <c r="A622" s="96">
        <v>44817</v>
      </c>
      <c r="B622" s="19">
        <v>13</v>
      </c>
      <c r="C622" s="19">
        <v>0</v>
      </c>
      <c r="D622" s="19">
        <f t="shared" si="9"/>
        <v>-1676</v>
      </c>
    </row>
    <row r="623" spans="1:4" x14ac:dyDescent="0.35">
      <c r="A623" s="96">
        <v>44818</v>
      </c>
      <c r="B623" s="19">
        <v>12</v>
      </c>
      <c r="C623" s="19">
        <v>0</v>
      </c>
      <c r="D623" s="19">
        <f t="shared" si="9"/>
        <v>-1688</v>
      </c>
    </row>
    <row r="624" spans="1:4" x14ac:dyDescent="0.35">
      <c r="A624" s="96">
        <v>44819</v>
      </c>
      <c r="B624" s="19">
        <v>12</v>
      </c>
      <c r="C624" s="19">
        <v>0</v>
      </c>
      <c r="D624" s="19">
        <f t="shared" si="9"/>
        <v>-1700</v>
      </c>
    </row>
    <row r="625" spans="1:4" x14ac:dyDescent="0.35">
      <c r="A625" s="96">
        <v>44820</v>
      </c>
      <c r="B625" s="19">
        <v>11</v>
      </c>
      <c r="C625" s="19">
        <f>IF(AND(C619=0,C620=0,C621=0,C622=0,C623=0,C624=0),$G$10,0)</f>
        <v>270</v>
      </c>
      <c r="D625" s="19">
        <f t="shared" si="9"/>
        <v>-1441</v>
      </c>
    </row>
    <row r="626" spans="1:4" x14ac:dyDescent="0.35">
      <c r="A626" s="96">
        <v>44821</v>
      </c>
      <c r="B626" s="19">
        <v>10</v>
      </c>
      <c r="C626" s="19">
        <v>0</v>
      </c>
      <c r="D626" s="19">
        <f t="shared" si="9"/>
        <v>-1451</v>
      </c>
    </row>
    <row r="627" spans="1:4" x14ac:dyDescent="0.35">
      <c r="A627" s="96">
        <v>44822</v>
      </c>
      <c r="B627" s="19">
        <v>9</v>
      </c>
      <c r="C627" s="19">
        <v>0</v>
      </c>
      <c r="D627" s="19">
        <f t="shared" si="9"/>
        <v>-1460</v>
      </c>
    </row>
    <row r="628" spans="1:4" x14ac:dyDescent="0.35">
      <c r="A628" s="96">
        <v>44823</v>
      </c>
      <c r="B628" s="19">
        <v>9</v>
      </c>
      <c r="C628" s="19">
        <v>0</v>
      </c>
      <c r="D628" s="19">
        <f t="shared" si="9"/>
        <v>-1469</v>
      </c>
    </row>
    <row r="629" spans="1:4" x14ac:dyDescent="0.35">
      <c r="A629" s="96">
        <v>44824</v>
      </c>
      <c r="B629" s="19">
        <v>9</v>
      </c>
      <c r="C629" s="19">
        <v>0</v>
      </c>
      <c r="D629" s="19">
        <f t="shared" si="9"/>
        <v>-1478</v>
      </c>
    </row>
    <row r="630" spans="1:4" x14ac:dyDescent="0.35">
      <c r="A630" s="96">
        <v>44825</v>
      </c>
      <c r="B630" s="19">
        <v>9</v>
      </c>
      <c r="C630" s="19">
        <v>0</v>
      </c>
      <c r="D630" s="19">
        <f t="shared" si="9"/>
        <v>-1487</v>
      </c>
    </row>
    <row r="631" spans="1:4" x14ac:dyDescent="0.35">
      <c r="A631" s="96">
        <v>44826</v>
      </c>
      <c r="B631" s="19">
        <v>8</v>
      </c>
      <c r="C631" s="19">
        <v>0</v>
      </c>
      <c r="D631" s="19">
        <f t="shared" si="9"/>
        <v>-1495</v>
      </c>
    </row>
    <row r="632" spans="1:4" x14ac:dyDescent="0.35">
      <c r="A632" s="96">
        <v>44827</v>
      </c>
      <c r="B632" s="19">
        <v>8</v>
      </c>
      <c r="C632" s="19">
        <f>IF(AND(C626=0,C627=0,C628=0,C629=0,C630=0,C631=0),$G$10,0)</f>
        <v>270</v>
      </c>
      <c r="D632" s="19">
        <f t="shared" si="9"/>
        <v>-1233</v>
      </c>
    </row>
    <row r="633" spans="1:4" x14ac:dyDescent="0.35">
      <c r="A633" s="96">
        <v>44828</v>
      </c>
      <c r="B633" s="19">
        <v>8</v>
      </c>
      <c r="C633" s="19">
        <v>0</v>
      </c>
      <c r="D633" s="19">
        <f t="shared" si="9"/>
        <v>-1241</v>
      </c>
    </row>
    <row r="634" spans="1:4" x14ac:dyDescent="0.35">
      <c r="A634" s="96">
        <v>44829</v>
      </c>
      <c r="B634" s="19">
        <v>8</v>
      </c>
      <c r="C634" s="19">
        <v>0</v>
      </c>
      <c r="D634" s="19">
        <f t="shared" si="9"/>
        <v>-1249</v>
      </c>
    </row>
    <row r="635" spans="1:4" x14ac:dyDescent="0.35">
      <c r="A635" s="96">
        <v>44830</v>
      </c>
      <c r="B635" s="19">
        <v>8</v>
      </c>
      <c r="C635" s="19">
        <v>0</v>
      </c>
      <c r="D635" s="19">
        <f t="shared" si="9"/>
        <v>-1257</v>
      </c>
    </row>
    <row r="636" spans="1:4" x14ac:dyDescent="0.35">
      <c r="A636" s="96">
        <v>44831</v>
      </c>
      <c r="B636" s="19">
        <v>8</v>
      </c>
      <c r="C636" s="19">
        <v>0</v>
      </c>
      <c r="D636" s="19">
        <f t="shared" si="9"/>
        <v>-1265</v>
      </c>
    </row>
    <row r="637" spans="1:4" x14ac:dyDescent="0.35">
      <c r="A637" s="96">
        <v>44832</v>
      </c>
      <c r="B637" s="19">
        <v>9</v>
      </c>
      <c r="C637" s="19">
        <v>0</v>
      </c>
      <c r="D637" s="19">
        <f t="shared" si="9"/>
        <v>-1274</v>
      </c>
    </row>
    <row r="638" spans="1:4" x14ac:dyDescent="0.35">
      <c r="A638" s="96">
        <v>44833</v>
      </c>
      <c r="B638" s="19">
        <v>9</v>
      </c>
      <c r="C638" s="19">
        <v>0</v>
      </c>
      <c r="D638" s="19">
        <f t="shared" si="9"/>
        <v>-1283</v>
      </c>
    </row>
    <row r="639" spans="1:4" x14ac:dyDescent="0.35">
      <c r="A639" s="96">
        <v>44834</v>
      </c>
      <c r="B639" s="19">
        <v>9</v>
      </c>
      <c r="C639" s="19">
        <f>IF(AND(C633=0,C634=0,C635=0,C636=0,C637=0,C638=0),$G$10,0)</f>
        <v>270</v>
      </c>
      <c r="D639" s="19">
        <f t="shared" si="9"/>
        <v>-1022</v>
      </c>
    </row>
    <row r="640" spans="1:4" x14ac:dyDescent="0.35">
      <c r="A640" s="96">
        <v>44835</v>
      </c>
      <c r="B640" s="19">
        <v>9</v>
      </c>
      <c r="C640" s="19">
        <v>0</v>
      </c>
      <c r="D640" s="19">
        <f t="shared" si="9"/>
        <v>-1031</v>
      </c>
    </row>
    <row r="641" spans="1:4" x14ac:dyDescent="0.35">
      <c r="A641" s="96">
        <v>44836</v>
      </c>
      <c r="B641" s="19">
        <v>9</v>
      </c>
      <c r="C641" s="19">
        <v>0</v>
      </c>
      <c r="D641" s="19">
        <f t="shared" si="9"/>
        <v>-1040</v>
      </c>
    </row>
    <row r="642" spans="1:4" x14ac:dyDescent="0.35">
      <c r="A642" s="96">
        <v>44837</v>
      </c>
      <c r="B642" s="19">
        <v>8</v>
      </c>
      <c r="C642" s="19">
        <v>0</v>
      </c>
      <c r="D642" s="19">
        <f t="shared" si="9"/>
        <v>-1048</v>
      </c>
    </row>
    <row r="643" spans="1:4" x14ac:dyDescent="0.35">
      <c r="A643" s="96">
        <v>44838</v>
      </c>
      <c r="B643" s="19">
        <v>7</v>
      </c>
      <c r="C643" s="19">
        <v>0</v>
      </c>
      <c r="D643" s="19">
        <f t="shared" si="9"/>
        <v>-1055</v>
      </c>
    </row>
    <row r="644" spans="1:4" x14ac:dyDescent="0.35">
      <c r="A644" s="96">
        <v>44839</v>
      </c>
      <c r="B644" s="19">
        <v>7</v>
      </c>
      <c r="C644" s="19">
        <v>0</v>
      </c>
      <c r="D644" s="19">
        <f t="shared" si="9"/>
        <v>-1062</v>
      </c>
    </row>
    <row r="645" spans="1:4" x14ac:dyDescent="0.35">
      <c r="A645" s="96">
        <v>44840</v>
      </c>
      <c r="B645" s="19">
        <v>7</v>
      </c>
      <c r="C645" s="19">
        <v>0</v>
      </c>
      <c r="D645" s="19">
        <f t="shared" ref="D645:D708" si="10">D644+C645-B645</f>
        <v>-1069</v>
      </c>
    </row>
    <row r="646" spans="1:4" x14ac:dyDescent="0.35">
      <c r="A646" s="96">
        <v>44841</v>
      </c>
      <c r="B646" s="19">
        <v>8</v>
      </c>
      <c r="C646" s="19">
        <f>IF(AND(C640=0,C641=0,C642=0,C643=0,C644=0,C645=0),$G$10,0)</f>
        <v>270</v>
      </c>
      <c r="D646" s="19">
        <f t="shared" si="10"/>
        <v>-807</v>
      </c>
    </row>
    <row r="647" spans="1:4" x14ac:dyDescent="0.35">
      <c r="A647" s="96">
        <v>44842</v>
      </c>
      <c r="B647" s="19">
        <v>8</v>
      </c>
      <c r="C647" s="19">
        <v>0</v>
      </c>
      <c r="D647" s="19">
        <f t="shared" si="10"/>
        <v>-815</v>
      </c>
    </row>
    <row r="648" spans="1:4" x14ac:dyDescent="0.35">
      <c r="A648" s="96">
        <v>44843</v>
      </c>
      <c r="B648" s="19">
        <v>9</v>
      </c>
      <c r="C648" s="19">
        <v>0</v>
      </c>
      <c r="D648" s="19">
        <f t="shared" si="10"/>
        <v>-824</v>
      </c>
    </row>
    <row r="649" spans="1:4" x14ac:dyDescent="0.35">
      <c r="A649" s="96">
        <v>44844</v>
      </c>
      <c r="B649" s="19">
        <v>9</v>
      </c>
      <c r="C649" s="19">
        <v>0</v>
      </c>
      <c r="D649" s="19">
        <f t="shared" si="10"/>
        <v>-833</v>
      </c>
    </row>
    <row r="650" spans="1:4" x14ac:dyDescent="0.35">
      <c r="A650" s="96">
        <v>44845</v>
      </c>
      <c r="B650" s="19">
        <v>9</v>
      </c>
      <c r="C650" s="19">
        <v>0</v>
      </c>
      <c r="D650" s="19">
        <f t="shared" si="10"/>
        <v>-842</v>
      </c>
    </row>
    <row r="651" spans="1:4" x14ac:dyDescent="0.35">
      <c r="A651" s="96">
        <v>44846</v>
      </c>
      <c r="B651" s="19">
        <v>8</v>
      </c>
      <c r="C651" s="19">
        <v>0</v>
      </c>
      <c r="D651" s="19">
        <f t="shared" si="10"/>
        <v>-850</v>
      </c>
    </row>
    <row r="652" spans="1:4" x14ac:dyDescent="0.35">
      <c r="A652" s="96">
        <v>44847</v>
      </c>
      <c r="B652" s="19">
        <v>8</v>
      </c>
      <c r="C652" s="19">
        <v>0</v>
      </c>
      <c r="D652" s="19">
        <f t="shared" si="10"/>
        <v>-858</v>
      </c>
    </row>
    <row r="653" spans="1:4" x14ac:dyDescent="0.35">
      <c r="A653" s="96">
        <v>44848</v>
      </c>
      <c r="B653" s="19">
        <v>8</v>
      </c>
      <c r="C653" s="19">
        <f>IF(AND(C647=0,C648=0,C649=0,C650=0,C651=0,C652=0),$G$10,0)</f>
        <v>270</v>
      </c>
      <c r="D653" s="19">
        <f t="shared" si="10"/>
        <v>-596</v>
      </c>
    </row>
    <row r="654" spans="1:4" x14ac:dyDescent="0.35">
      <c r="A654" s="96">
        <v>44849</v>
      </c>
      <c r="B654" s="19">
        <v>9</v>
      </c>
      <c r="C654" s="19">
        <v>0</v>
      </c>
      <c r="D654" s="19">
        <f t="shared" si="10"/>
        <v>-605</v>
      </c>
    </row>
    <row r="655" spans="1:4" x14ac:dyDescent="0.35">
      <c r="A655" s="96">
        <v>44850</v>
      </c>
      <c r="B655" s="19">
        <v>10</v>
      </c>
      <c r="C655" s="19">
        <v>0</v>
      </c>
      <c r="D655" s="19">
        <f t="shared" si="10"/>
        <v>-615</v>
      </c>
    </row>
    <row r="656" spans="1:4" x14ac:dyDescent="0.35">
      <c r="A656" s="96">
        <v>44851</v>
      </c>
      <c r="B656" s="19">
        <v>11</v>
      </c>
      <c r="C656" s="19">
        <v>0</v>
      </c>
      <c r="D656" s="19">
        <f t="shared" si="10"/>
        <v>-626</v>
      </c>
    </row>
    <row r="657" spans="1:4" x14ac:dyDescent="0.35">
      <c r="A657" s="96">
        <v>44852</v>
      </c>
      <c r="B657" s="19">
        <v>11</v>
      </c>
      <c r="C657" s="19">
        <v>0</v>
      </c>
      <c r="D657" s="19">
        <f t="shared" si="10"/>
        <v>-637</v>
      </c>
    </row>
    <row r="658" spans="1:4" x14ac:dyDescent="0.35">
      <c r="A658" s="96">
        <v>44853</v>
      </c>
      <c r="B658" s="19">
        <v>12</v>
      </c>
      <c r="C658" s="19">
        <v>0</v>
      </c>
      <c r="D658" s="19">
        <f t="shared" si="10"/>
        <v>-649</v>
      </c>
    </row>
    <row r="659" spans="1:4" x14ac:dyDescent="0.35">
      <c r="A659" s="96">
        <v>44854</v>
      </c>
      <c r="B659" s="19">
        <v>12</v>
      </c>
      <c r="C659" s="19">
        <v>0</v>
      </c>
      <c r="D659" s="19">
        <f t="shared" si="10"/>
        <v>-661</v>
      </c>
    </row>
    <row r="660" spans="1:4" x14ac:dyDescent="0.35">
      <c r="A660" s="96">
        <v>44855</v>
      </c>
      <c r="B660" s="19">
        <v>11</v>
      </c>
      <c r="C660" s="19">
        <f>IF(AND(C654=0,C655=0,C656=0,C657=0,C658=0,C659=0),$G$10,0)</f>
        <v>270</v>
      </c>
      <c r="D660" s="19">
        <f t="shared" si="10"/>
        <v>-402</v>
      </c>
    </row>
    <row r="661" spans="1:4" x14ac:dyDescent="0.35">
      <c r="A661" s="96">
        <v>44856</v>
      </c>
      <c r="B661" s="19">
        <v>12</v>
      </c>
      <c r="C661" s="19">
        <v>0</v>
      </c>
      <c r="D661" s="19">
        <f t="shared" si="10"/>
        <v>-414</v>
      </c>
    </row>
    <row r="662" spans="1:4" x14ac:dyDescent="0.35">
      <c r="A662" s="96">
        <v>44857</v>
      </c>
      <c r="B662" s="19">
        <v>12</v>
      </c>
      <c r="C662" s="19">
        <v>0</v>
      </c>
      <c r="D662" s="19">
        <f t="shared" si="10"/>
        <v>-426</v>
      </c>
    </row>
    <row r="663" spans="1:4" x14ac:dyDescent="0.35">
      <c r="A663" s="96">
        <v>44859</v>
      </c>
      <c r="B663" s="19">
        <v>12</v>
      </c>
      <c r="C663" s="19">
        <v>0</v>
      </c>
      <c r="D663" s="19">
        <f t="shared" si="10"/>
        <v>-438</v>
      </c>
    </row>
    <row r="664" spans="1:4" x14ac:dyDescent="0.35">
      <c r="A664" s="96">
        <v>44860</v>
      </c>
      <c r="B664" s="19">
        <v>13</v>
      </c>
      <c r="C664" s="19">
        <v>0</v>
      </c>
      <c r="D664" s="19">
        <f t="shared" si="10"/>
        <v>-451</v>
      </c>
    </row>
    <row r="665" spans="1:4" x14ac:dyDescent="0.35">
      <c r="A665" s="96">
        <v>44861</v>
      </c>
      <c r="B665" s="19">
        <v>14</v>
      </c>
      <c r="C665" s="19">
        <v>0</v>
      </c>
      <c r="D665" s="19">
        <f t="shared" si="10"/>
        <v>-465</v>
      </c>
    </row>
    <row r="666" spans="1:4" x14ac:dyDescent="0.35">
      <c r="A666" s="96">
        <v>44862</v>
      </c>
      <c r="B666" s="19">
        <v>14</v>
      </c>
      <c r="C666" s="19">
        <v>0</v>
      </c>
      <c r="D666" s="19">
        <f t="shared" si="10"/>
        <v>-479</v>
      </c>
    </row>
    <row r="667" spans="1:4" x14ac:dyDescent="0.35">
      <c r="A667" s="96">
        <v>44863</v>
      </c>
      <c r="B667" s="19">
        <v>13</v>
      </c>
      <c r="C667" s="19">
        <f>IF(AND(C661=0,C662=0,C663=0,C664=0,C665=0,C666=0),$G$10,0)</f>
        <v>270</v>
      </c>
      <c r="D667" s="19">
        <f t="shared" si="10"/>
        <v>-222</v>
      </c>
    </row>
    <row r="668" spans="1:4" x14ac:dyDescent="0.35">
      <c r="A668" s="96">
        <v>44864</v>
      </c>
      <c r="B668" s="19">
        <v>14</v>
      </c>
      <c r="C668" s="19">
        <v>0</v>
      </c>
      <c r="D668" s="19">
        <f t="shared" si="10"/>
        <v>-236</v>
      </c>
    </row>
    <row r="669" spans="1:4" x14ac:dyDescent="0.35">
      <c r="A669" s="96">
        <v>44865</v>
      </c>
      <c r="B669" s="19">
        <v>14</v>
      </c>
      <c r="C669" s="19">
        <v>0</v>
      </c>
      <c r="D669" s="19">
        <f t="shared" si="10"/>
        <v>-250</v>
      </c>
    </row>
    <row r="670" spans="1:4" x14ac:dyDescent="0.35">
      <c r="A670" s="96">
        <v>44866</v>
      </c>
      <c r="B670" s="19">
        <v>14</v>
      </c>
      <c r="C670" s="19">
        <v>0</v>
      </c>
      <c r="D670" s="19">
        <f t="shared" si="10"/>
        <v>-264</v>
      </c>
    </row>
    <row r="671" spans="1:4" x14ac:dyDescent="0.35">
      <c r="A671" s="96">
        <v>44867</v>
      </c>
      <c r="B671" s="19">
        <v>15</v>
      </c>
      <c r="C671" s="19">
        <v>0</v>
      </c>
      <c r="D671" s="19">
        <f t="shared" si="10"/>
        <v>-279</v>
      </c>
    </row>
    <row r="672" spans="1:4" x14ac:dyDescent="0.35">
      <c r="A672" s="96">
        <v>44868</v>
      </c>
      <c r="B672" s="19">
        <v>17</v>
      </c>
      <c r="C672" s="19">
        <v>0</v>
      </c>
      <c r="D672" s="19">
        <f t="shared" si="10"/>
        <v>-296</v>
      </c>
    </row>
    <row r="673" spans="1:4" x14ac:dyDescent="0.35">
      <c r="A673" s="96">
        <v>44869</v>
      </c>
      <c r="B673" s="19">
        <v>18</v>
      </c>
      <c r="C673" s="19">
        <v>0</v>
      </c>
      <c r="D673" s="19">
        <f t="shared" si="10"/>
        <v>-314</v>
      </c>
    </row>
    <row r="674" spans="1:4" x14ac:dyDescent="0.35">
      <c r="A674" s="96">
        <v>44870</v>
      </c>
      <c r="B674" s="19">
        <v>18</v>
      </c>
      <c r="C674" s="19">
        <f>IF(AND(C668=0,C669=0,C670=0,C671=0,C672=0,C673=0),$G$10,0)</f>
        <v>270</v>
      </c>
      <c r="D674" s="19">
        <f t="shared" si="10"/>
        <v>-62</v>
      </c>
    </row>
    <row r="675" spans="1:4" x14ac:dyDescent="0.35">
      <c r="A675" s="96">
        <v>44871</v>
      </c>
      <c r="B675" s="19">
        <v>19</v>
      </c>
      <c r="C675" s="19">
        <v>0</v>
      </c>
      <c r="D675" s="19">
        <f t="shared" si="10"/>
        <v>-81</v>
      </c>
    </row>
    <row r="676" spans="1:4" x14ac:dyDescent="0.35">
      <c r="A676" s="96">
        <v>44872</v>
      </c>
      <c r="B676" s="19">
        <v>19</v>
      </c>
      <c r="C676" s="19">
        <v>0</v>
      </c>
      <c r="D676" s="19">
        <f t="shared" si="10"/>
        <v>-100</v>
      </c>
    </row>
    <row r="677" spans="1:4" x14ac:dyDescent="0.35">
      <c r="A677" s="96">
        <v>44873</v>
      </c>
      <c r="B677" s="19">
        <v>19</v>
      </c>
      <c r="C677" s="19">
        <v>0</v>
      </c>
      <c r="D677" s="19">
        <f t="shared" si="10"/>
        <v>-119</v>
      </c>
    </row>
    <row r="678" spans="1:4" x14ac:dyDescent="0.35">
      <c r="A678" s="96">
        <v>44874</v>
      </c>
      <c r="B678" s="19">
        <v>18</v>
      </c>
      <c r="C678" s="19">
        <v>0</v>
      </c>
      <c r="D678" s="19">
        <f t="shared" si="10"/>
        <v>-137</v>
      </c>
    </row>
    <row r="679" spans="1:4" x14ac:dyDescent="0.35">
      <c r="A679" s="96">
        <v>44875</v>
      </c>
      <c r="B679" s="19">
        <v>19</v>
      </c>
      <c r="C679" s="19">
        <v>0</v>
      </c>
      <c r="D679" s="19">
        <f t="shared" si="10"/>
        <v>-156</v>
      </c>
    </row>
    <row r="680" spans="1:4" x14ac:dyDescent="0.35">
      <c r="A680" s="96">
        <v>44876</v>
      </c>
      <c r="B680" s="19">
        <v>19</v>
      </c>
      <c r="C680" s="19">
        <v>0</v>
      </c>
      <c r="D680" s="19">
        <f t="shared" si="10"/>
        <v>-175</v>
      </c>
    </row>
    <row r="681" spans="1:4" x14ac:dyDescent="0.35">
      <c r="A681" s="96">
        <v>44877</v>
      </c>
      <c r="B681" s="19">
        <v>19</v>
      </c>
      <c r="C681" s="19">
        <f>IF(AND(C675=0,C676=0,C677=0,C678=0,C679=0,C680=0),$G$10,0)</f>
        <v>270</v>
      </c>
      <c r="D681" s="19">
        <f t="shared" si="10"/>
        <v>76</v>
      </c>
    </row>
    <row r="682" spans="1:4" x14ac:dyDescent="0.35">
      <c r="A682" s="96">
        <v>44878</v>
      </c>
      <c r="B682" s="19">
        <v>20</v>
      </c>
      <c r="C682" s="19">
        <v>0</v>
      </c>
      <c r="D682" s="19">
        <f t="shared" si="10"/>
        <v>56</v>
      </c>
    </row>
    <row r="683" spans="1:4" x14ac:dyDescent="0.35">
      <c r="A683" s="96">
        <v>44879</v>
      </c>
      <c r="B683" s="19">
        <v>22</v>
      </c>
      <c r="C683" s="19">
        <v>0</v>
      </c>
      <c r="D683" s="19">
        <f t="shared" si="10"/>
        <v>34</v>
      </c>
    </row>
    <row r="684" spans="1:4" x14ac:dyDescent="0.35">
      <c r="A684" s="96">
        <v>44880</v>
      </c>
      <c r="B684" s="19">
        <v>23</v>
      </c>
      <c r="C684" s="19">
        <v>0</v>
      </c>
      <c r="D684" s="19">
        <f t="shared" si="10"/>
        <v>11</v>
      </c>
    </row>
    <row r="685" spans="1:4" x14ac:dyDescent="0.35">
      <c r="A685" s="96">
        <v>44881</v>
      </c>
      <c r="B685" s="19">
        <v>24</v>
      </c>
      <c r="C685" s="19">
        <v>0</v>
      </c>
      <c r="D685" s="19">
        <f t="shared" si="10"/>
        <v>-13</v>
      </c>
    </row>
    <row r="686" spans="1:4" x14ac:dyDescent="0.35">
      <c r="A686" s="96">
        <v>44882</v>
      </c>
      <c r="B686" s="19">
        <v>24</v>
      </c>
      <c r="C686" s="19">
        <v>0</v>
      </c>
      <c r="D686" s="19">
        <f t="shared" si="10"/>
        <v>-37</v>
      </c>
    </row>
    <row r="687" spans="1:4" x14ac:dyDescent="0.35">
      <c r="A687" s="96">
        <v>44883</v>
      </c>
      <c r="B687" s="19">
        <v>25</v>
      </c>
      <c r="C687" s="19">
        <v>0</v>
      </c>
      <c r="D687" s="19">
        <f t="shared" si="10"/>
        <v>-62</v>
      </c>
    </row>
    <row r="688" spans="1:4" x14ac:dyDescent="0.35">
      <c r="A688" s="96">
        <v>44884</v>
      </c>
      <c r="B688" s="19">
        <v>25</v>
      </c>
      <c r="C688" s="19">
        <f>IF(AND(C682=0,C683=0,C684=0,C685=0,C686=0,C687=0),$G$10,0)</f>
        <v>270</v>
      </c>
      <c r="D688" s="19">
        <f t="shared" si="10"/>
        <v>183</v>
      </c>
    </row>
    <row r="689" spans="1:4" x14ac:dyDescent="0.35">
      <c r="A689" s="96">
        <v>44885</v>
      </c>
      <c r="B689" s="19">
        <v>26</v>
      </c>
      <c r="C689" s="19">
        <v>0</v>
      </c>
      <c r="D689" s="19">
        <f t="shared" si="10"/>
        <v>157</v>
      </c>
    </row>
    <row r="690" spans="1:4" x14ac:dyDescent="0.35">
      <c r="A690" s="96">
        <v>44886</v>
      </c>
      <c r="B690" s="19">
        <v>27</v>
      </c>
      <c r="C690" s="19">
        <v>0</v>
      </c>
      <c r="D690" s="19">
        <f t="shared" si="10"/>
        <v>130</v>
      </c>
    </row>
    <row r="691" spans="1:4" x14ac:dyDescent="0.35">
      <c r="A691" s="96">
        <v>44887</v>
      </c>
      <c r="B691" s="19">
        <v>27</v>
      </c>
      <c r="C691" s="19">
        <v>0</v>
      </c>
      <c r="D691" s="19">
        <f t="shared" si="10"/>
        <v>103</v>
      </c>
    </row>
    <row r="692" spans="1:4" x14ac:dyDescent="0.35">
      <c r="A692" s="96">
        <v>44888</v>
      </c>
      <c r="B692" s="19">
        <v>27</v>
      </c>
      <c r="C692" s="19">
        <v>0</v>
      </c>
      <c r="D692" s="19">
        <f t="shared" si="10"/>
        <v>76</v>
      </c>
    </row>
    <row r="693" spans="1:4" x14ac:dyDescent="0.35">
      <c r="A693" s="96">
        <v>44889</v>
      </c>
      <c r="B693" s="19">
        <v>29</v>
      </c>
      <c r="C693" s="19">
        <v>0</v>
      </c>
      <c r="D693" s="19">
        <f t="shared" si="10"/>
        <v>47</v>
      </c>
    </row>
    <row r="694" spans="1:4" x14ac:dyDescent="0.35">
      <c r="A694" s="96">
        <v>44890</v>
      </c>
      <c r="B694" s="19">
        <v>30</v>
      </c>
      <c r="C694" s="19">
        <v>0</v>
      </c>
      <c r="D694" s="19">
        <f t="shared" si="10"/>
        <v>17</v>
      </c>
    </row>
    <row r="695" spans="1:4" x14ac:dyDescent="0.35">
      <c r="A695" s="96">
        <v>44891</v>
      </c>
      <c r="B695" s="19">
        <v>31</v>
      </c>
      <c r="C695" s="19">
        <f>IF(AND(C689=0,C690=0,C691=0,C692=0,C693=0,C694=0),$G$10,0)</f>
        <v>270</v>
      </c>
      <c r="D695" s="19">
        <f t="shared" si="10"/>
        <v>256</v>
      </c>
    </row>
    <row r="696" spans="1:4" x14ac:dyDescent="0.35">
      <c r="A696" s="96">
        <v>44892</v>
      </c>
      <c r="B696" s="19">
        <v>30</v>
      </c>
      <c r="C696" s="19">
        <v>0</v>
      </c>
      <c r="D696" s="19">
        <f t="shared" si="10"/>
        <v>226</v>
      </c>
    </row>
    <row r="697" spans="1:4" x14ac:dyDescent="0.35">
      <c r="A697" s="96">
        <v>44893</v>
      </c>
      <c r="B697" s="19">
        <v>30</v>
      </c>
      <c r="C697" s="19">
        <v>0</v>
      </c>
      <c r="D697" s="19">
        <f t="shared" si="10"/>
        <v>196</v>
      </c>
    </row>
    <row r="698" spans="1:4" x14ac:dyDescent="0.35">
      <c r="A698" s="96">
        <v>44894</v>
      </c>
      <c r="B698" s="19">
        <v>30</v>
      </c>
      <c r="C698" s="19">
        <v>0</v>
      </c>
      <c r="D698" s="19">
        <f t="shared" si="10"/>
        <v>166</v>
      </c>
    </row>
    <row r="699" spans="1:4" x14ac:dyDescent="0.35">
      <c r="A699" s="96">
        <v>44895</v>
      </c>
      <c r="B699" s="19">
        <v>31</v>
      </c>
      <c r="C699" s="19">
        <v>0</v>
      </c>
      <c r="D699" s="19">
        <f t="shared" si="10"/>
        <v>135</v>
      </c>
    </row>
    <row r="700" spans="1:4" x14ac:dyDescent="0.35">
      <c r="A700" s="96">
        <v>44896</v>
      </c>
      <c r="B700" s="19">
        <v>32</v>
      </c>
      <c r="C700" s="19">
        <v>0</v>
      </c>
      <c r="D700" s="19">
        <f t="shared" si="10"/>
        <v>103</v>
      </c>
    </row>
    <row r="701" spans="1:4" x14ac:dyDescent="0.35">
      <c r="A701" s="96">
        <v>44897</v>
      </c>
      <c r="B701" s="19">
        <v>33</v>
      </c>
      <c r="C701" s="19">
        <v>0</v>
      </c>
      <c r="D701" s="19">
        <f t="shared" si="10"/>
        <v>70</v>
      </c>
    </row>
    <row r="702" spans="1:4" x14ac:dyDescent="0.35">
      <c r="A702" s="96">
        <v>44898</v>
      </c>
      <c r="B702" s="19">
        <v>34</v>
      </c>
      <c r="C702" s="19">
        <f>IF(AND(C696=0,C697=0,C698=0,C699=0,C700=0,C701=0),$G$10,0)</f>
        <v>270</v>
      </c>
      <c r="D702" s="19">
        <f t="shared" si="10"/>
        <v>306</v>
      </c>
    </row>
    <row r="703" spans="1:4" x14ac:dyDescent="0.35">
      <c r="A703" s="96">
        <v>44899</v>
      </c>
      <c r="B703" s="19">
        <v>37</v>
      </c>
      <c r="C703" s="19">
        <v>0</v>
      </c>
      <c r="D703" s="19">
        <f t="shared" si="10"/>
        <v>269</v>
      </c>
    </row>
    <row r="704" spans="1:4" x14ac:dyDescent="0.35">
      <c r="A704" s="96">
        <v>44900</v>
      </c>
      <c r="B704" s="19">
        <v>38</v>
      </c>
      <c r="C704" s="19">
        <v>0</v>
      </c>
      <c r="D704" s="19">
        <f t="shared" si="10"/>
        <v>231</v>
      </c>
    </row>
    <row r="705" spans="1:4" x14ac:dyDescent="0.35">
      <c r="A705" s="96">
        <v>44901</v>
      </c>
      <c r="B705" s="19">
        <v>37</v>
      </c>
      <c r="C705" s="19">
        <v>0</v>
      </c>
      <c r="D705" s="19">
        <f t="shared" si="10"/>
        <v>194</v>
      </c>
    </row>
    <row r="706" spans="1:4" x14ac:dyDescent="0.35">
      <c r="A706" s="96">
        <v>44902</v>
      </c>
      <c r="B706" s="19">
        <v>36</v>
      </c>
      <c r="C706" s="19">
        <v>0</v>
      </c>
      <c r="D706" s="19">
        <f t="shared" si="10"/>
        <v>158</v>
      </c>
    </row>
    <row r="707" spans="1:4" x14ac:dyDescent="0.35">
      <c r="A707" s="96">
        <v>44903</v>
      </c>
      <c r="B707" s="19">
        <v>37</v>
      </c>
      <c r="C707" s="19">
        <v>0</v>
      </c>
      <c r="D707" s="19">
        <f t="shared" si="10"/>
        <v>121</v>
      </c>
    </row>
    <row r="708" spans="1:4" x14ac:dyDescent="0.35">
      <c r="A708" s="96">
        <v>44904</v>
      </c>
      <c r="B708" s="19">
        <v>37</v>
      </c>
      <c r="C708" s="19">
        <v>0</v>
      </c>
      <c r="D708" s="19">
        <f t="shared" si="10"/>
        <v>84</v>
      </c>
    </row>
    <row r="709" spans="1:4" x14ac:dyDescent="0.35">
      <c r="A709" s="96">
        <v>44905</v>
      </c>
      <c r="B709" s="19">
        <v>36</v>
      </c>
      <c r="C709" s="19">
        <f>IF(AND(C703=0,C704=0,C705=0,C706=0,C707=0,C708=0),$G$10,0)</f>
        <v>270</v>
      </c>
      <c r="D709" s="19">
        <f t="shared" ref="D709:D730" si="11">D708+C709-B709</f>
        <v>318</v>
      </c>
    </row>
    <row r="710" spans="1:4" x14ac:dyDescent="0.35">
      <c r="A710" s="96">
        <v>44906</v>
      </c>
      <c r="B710" s="19">
        <v>34</v>
      </c>
      <c r="C710" s="19">
        <v>0</v>
      </c>
      <c r="D710" s="19">
        <f t="shared" si="11"/>
        <v>284</v>
      </c>
    </row>
    <row r="711" spans="1:4" x14ac:dyDescent="0.35">
      <c r="A711" s="96">
        <v>44907</v>
      </c>
      <c r="B711" s="19">
        <v>36</v>
      </c>
      <c r="C711" s="19">
        <v>0</v>
      </c>
      <c r="D711" s="19">
        <f t="shared" si="11"/>
        <v>248</v>
      </c>
    </row>
    <row r="712" spans="1:4" x14ac:dyDescent="0.35">
      <c r="A712" s="96">
        <v>44908</v>
      </c>
      <c r="B712" s="19">
        <v>38</v>
      </c>
      <c r="C712" s="19">
        <v>0</v>
      </c>
      <c r="D712" s="19">
        <f t="shared" si="11"/>
        <v>210</v>
      </c>
    </row>
    <row r="713" spans="1:4" x14ac:dyDescent="0.35">
      <c r="A713" s="96">
        <v>44909</v>
      </c>
      <c r="B713" s="19">
        <v>40</v>
      </c>
      <c r="C713" s="19">
        <v>0</v>
      </c>
      <c r="D713" s="19">
        <f t="shared" si="11"/>
        <v>170</v>
      </c>
    </row>
    <row r="714" spans="1:4" x14ac:dyDescent="0.35">
      <c r="A714" s="96">
        <v>44910</v>
      </c>
      <c r="B714" s="19">
        <v>39</v>
      </c>
      <c r="C714" s="19">
        <v>0</v>
      </c>
      <c r="D714" s="19">
        <f t="shared" si="11"/>
        <v>131</v>
      </c>
    </row>
    <row r="715" spans="1:4" x14ac:dyDescent="0.35">
      <c r="A715" s="96">
        <v>44911</v>
      </c>
      <c r="B715" s="19">
        <v>39</v>
      </c>
      <c r="C715" s="19">
        <v>0</v>
      </c>
      <c r="D715" s="19">
        <f t="shared" si="11"/>
        <v>92</v>
      </c>
    </row>
    <row r="716" spans="1:4" x14ac:dyDescent="0.35">
      <c r="A716" s="96">
        <v>44912</v>
      </c>
      <c r="B716" s="19">
        <v>38</v>
      </c>
      <c r="C716" s="19">
        <f>IF(AND(C710=0,C711=0,C712=0,C713=0,C714=0,C715=0),$G$10,0)</f>
        <v>270</v>
      </c>
      <c r="D716" s="19">
        <f t="shared" si="11"/>
        <v>324</v>
      </c>
    </row>
    <row r="717" spans="1:4" x14ac:dyDescent="0.35">
      <c r="A717" s="96">
        <v>44913</v>
      </c>
      <c r="B717" s="19">
        <v>40</v>
      </c>
      <c r="C717" s="19">
        <v>0</v>
      </c>
      <c r="D717" s="19">
        <f t="shared" si="11"/>
        <v>284</v>
      </c>
    </row>
    <row r="718" spans="1:4" x14ac:dyDescent="0.35">
      <c r="A718" s="96">
        <v>44914</v>
      </c>
      <c r="B718" s="19">
        <v>41</v>
      </c>
      <c r="C718" s="19">
        <v>0</v>
      </c>
      <c r="D718" s="19">
        <f t="shared" si="11"/>
        <v>243</v>
      </c>
    </row>
    <row r="719" spans="1:4" x14ac:dyDescent="0.35">
      <c r="A719" s="96">
        <v>44915</v>
      </c>
      <c r="B719" s="19">
        <v>41</v>
      </c>
      <c r="C719" s="19">
        <v>0</v>
      </c>
      <c r="D719" s="19">
        <f t="shared" si="11"/>
        <v>202</v>
      </c>
    </row>
    <row r="720" spans="1:4" x14ac:dyDescent="0.35">
      <c r="A720" s="96">
        <v>44916</v>
      </c>
      <c r="B720" s="19">
        <v>41</v>
      </c>
      <c r="C720" s="19">
        <v>0</v>
      </c>
      <c r="D720" s="19">
        <f t="shared" si="11"/>
        <v>161</v>
      </c>
    </row>
    <row r="721" spans="1:4" x14ac:dyDescent="0.35">
      <c r="A721" s="96">
        <v>44917</v>
      </c>
      <c r="B721" s="19">
        <v>41</v>
      </c>
      <c r="C721" s="19">
        <v>0</v>
      </c>
      <c r="D721" s="19">
        <f t="shared" si="11"/>
        <v>120</v>
      </c>
    </row>
    <row r="722" spans="1:4" x14ac:dyDescent="0.35">
      <c r="A722" s="96">
        <v>44918</v>
      </c>
      <c r="B722" s="19">
        <v>40</v>
      </c>
      <c r="C722" s="19">
        <v>0</v>
      </c>
      <c r="D722" s="19">
        <f t="shared" si="11"/>
        <v>80</v>
      </c>
    </row>
    <row r="723" spans="1:4" x14ac:dyDescent="0.35">
      <c r="A723" s="96">
        <v>44919</v>
      </c>
      <c r="B723" s="19">
        <v>40</v>
      </c>
      <c r="C723" s="19">
        <f>IF(AND(C717=0,C718=0,C719=0,C720=0,C721=0,C722=0),$G$10,0)</f>
        <v>270</v>
      </c>
      <c r="D723" s="19">
        <f t="shared" si="11"/>
        <v>310</v>
      </c>
    </row>
    <row r="724" spans="1:4" x14ac:dyDescent="0.35">
      <c r="A724" s="96">
        <v>44920</v>
      </c>
      <c r="B724" s="19">
        <v>43</v>
      </c>
      <c r="C724" s="19">
        <v>0</v>
      </c>
      <c r="D724" s="19">
        <f t="shared" si="11"/>
        <v>267</v>
      </c>
    </row>
    <row r="725" spans="1:4" x14ac:dyDescent="0.35">
      <c r="A725" s="96">
        <v>44921</v>
      </c>
      <c r="B725" s="19">
        <v>46</v>
      </c>
      <c r="C725" s="19">
        <v>0</v>
      </c>
      <c r="D725" s="19">
        <f t="shared" si="11"/>
        <v>221</v>
      </c>
    </row>
    <row r="726" spans="1:4" x14ac:dyDescent="0.35">
      <c r="A726" s="96">
        <v>44922</v>
      </c>
      <c r="B726" s="19">
        <v>49</v>
      </c>
      <c r="C726" s="19">
        <v>0</v>
      </c>
      <c r="D726" s="19">
        <f t="shared" si="11"/>
        <v>172</v>
      </c>
    </row>
    <row r="727" spans="1:4" x14ac:dyDescent="0.35">
      <c r="A727" s="96">
        <v>44923</v>
      </c>
      <c r="B727" s="19">
        <v>47</v>
      </c>
      <c r="C727" s="19">
        <v>0</v>
      </c>
      <c r="D727" s="19">
        <f t="shared" si="11"/>
        <v>125</v>
      </c>
    </row>
    <row r="728" spans="1:4" x14ac:dyDescent="0.35">
      <c r="A728" s="96">
        <v>44924</v>
      </c>
      <c r="B728" s="19">
        <v>47</v>
      </c>
      <c r="C728" s="19">
        <v>0</v>
      </c>
      <c r="D728" s="19">
        <f t="shared" si="11"/>
        <v>78</v>
      </c>
    </row>
    <row r="729" spans="1:4" x14ac:dyDescent="0.35">
      <c r="A729" s="96">
        <v>44925</v>
      </c>
      <c r="B729" s="19">
        <v>46</v>
      </c>
      <c r="C729" s="19">
        <v>0</v>
      </c>
      <c r="D729" s="19">
        <f t="shared" si="11"/>
        <v>32</v>
      </c>
    </row>
    <row r="730" spans="1:4" x14ac:dyDescent="0.35">
      <c r="A730" s="96">
        <v>44926</v>
      </c>
      <c r="B730" s="19">
        <v>46</v>
      </c>
      <c r="C730" s="19">
        <f>IF(AND(C724=0,C725=0,C726=0,C727=0,C728=0,C729=0),$G$10,0)</f>
        <v>270</v>
      </c>
      <c r="D730" s="19">
        <f t="shared" si="11"/>
        <v>256</v>
      </c>
    </row>
  </sheetData>
  <phoneticPr fontId="12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E311-2181-4B54-BD33-C9A3B6C39CB6}">
  <dimension ref="A1:J730"/>
  <sheetViews>
    <sheetView topLeftCell="A10" workbookViewId="0">
      <selection activeCell="I24" sqref="I24"/>
    </sheetView>
  </sheetViews>
  <sheetFormatPr defaultRowHeight="14.5" x14ac:dyDescent="0.35"/>
  <cols>
    <col min="1" max="1" width="10.453125" bestFit="1" customWidth="1"/>
    <col min="4" max="4" width="12.1796875" bestFit="1" customWidth="1"/>
    <col min="5" max="5" width="8.7265625" style="13"/>
    <col min="8" max="8" width="21.54296875" bestFit="1" customWidth="1"/>
    <col min="9" max="9" width="8.7265625" style="13"/>
    <col min="10" max="10" width="10.81640625" bestFit="1" customWidth="1"/>
  </cols>
  <sheetData>
    <row r="1" spans="1:10" x14ac:dyDescent="0.35">
      <c r="A1" s="18" t="s">
        <v>8</v>
      </c>
      <c r="B1" s="18" t="s">
        <v>180</v>
      </c>
      <c r="C1" s="18" t="s">
        <v>192</v>
      </c>
      <c r="D1" s="18" t="s">
        <v>193</v>
      </c>
      <c r="E1" s="27" t="s">
        <v>207</v>
      </c>
      <c r="F1" s="18" t="s">
        <v>208</v>
      </c>
      <c r="H1" s="75" t="s">
        <v>196</v>
      </c>
      <c r="I1" s="97">
        <v>4.1969696969696972</v>
      </c>
      <c r="J1" s="19" t="s">
        <v>9</v>
      </c>
    </row>
    <row r="2" spans="1:10" x14ac:dyDescent="0.35">
      <c r="A2" s="96">
        <v>44197</v>
      </c>
      <c r="B2" s="19">
        <v>45</v>
      </c>
      <c r="C2" s="19">
        <v>1734</v>
      </c>
      <c r="D2" s="19">
        <v>1689</v>
      </c>
      <c r="E2" s="19">
        <f>$I$23</f>
        <v>44</v>
      </c>
      <c r="F2" s="19">
        <f>$I$24</f>
        <v>83</v>
      </c>
      <c r="H2" s="75" t="s">
        <v>197</v>
      </c>
      <c r="I2" s="97">
        <v>4.1969696969696973E-3</v>
      </c>
      <c r="J2" s="19" t="s">
        <v>10</v>
      </c>
    </row>
    <row r="3" spans="1:10" x14ac:dyDescent="0.35">
      <c r="A3" s="96">
        <v>44198</v>
      </c>
      <c r="B3" s="19">
        <v>46</v>
      </c>
      <c r="C3" s="19">
        <v>0</v>
      </c>
      <c r="D3" s="19">
        <v>1643</v>
      </c>
      <c r="E3" s="19">
        <f t="shared" ref="E3:E66" si="0">$I$23</f>
        <v>44</v>
      </c>
      <c r="F3" s="19">
        <f t="shared" ref="F3:F66" si="1">$I$24</f>
        <v>83</v>
      </c>
      <c r="H3" s="75" t="s">
        <v>198</v>
      </c>
      <c r="I3" s="97">
        <v>2.0984848484848485E-2</v>
      </c>
      <c r="J3" s="19" t="s">
        <v>10</v>
      </c>
    </row>
    <row r="4" spans="1:10" x14ac:dyDescent="0.35">
      <c r="A4" s="96">
        <v>44199</v>
      </c>
      <c r="B4" s="19">
        <v>47</v>
      </c>
      <c r="C4" s="19">
        <v>0</v>
      </c>
      <c r="D4" s="19">
        <v>1596</v>
      </c>
      <c r="E4" s="19">
        <f t="shared" si="0"/>
        <v>44</v>
      </c>
      <c r="F4" s="19">
        <f t="shared" si="1"/>
        <v>83</v>
      </c>
      <c r="H4" s="75" t="s">
        <v>199</v>
      </c>
      <c r="I4" s="97">
        <v>3.2585000000000002</v>
      </c>
      <c r="J4" s="19" t="s">
        <v>1</v>
      </c>
    </row>
    <row r="5" spans="1:10" x14ac:dyDescent="0.35">
      <c r="A5" s="96">
        <v>44200</v>
      </c>
      <c r="B5" s="19">
        <v>46</v>
      </c>
      <c r="C5" s="19">
        <v>0</v>
      </c>
      <c r="D5" s="19">
        <v>1550</v>
      </c>
      <c r="E5" s="19">
        <f t="shared" si="0"/>
        <v>44</v>
      </c>
      <c r="F5" s="19">
        <f t="shared" si="1"/>
        <v>83</v>
      </c>
      <c r="H5" s="75" t="s">
        <v>2</v>
      </c>
      <c r="I5" s="19">
        <v>1</v>
      </c>
      <c r="J5" s="19" t="s">
        <v>11</v>
      </c>
    </row>
    <row r="6" spans="1:10" x14ac:dyDescent="0.35">
      <c r="A6" s="96">
        <v>44201</v>
      </c>
      <c r="B6" s="19">
        <v>46</v>
      </c>
      <c r="C6" s="19">
        <v>0</v>
      </c>
      <c r="D6" s="19">
        <v>1504</v>
      </c>
      <c r="E6" s="19">
        <f t="shared" si="0"/>
        <v>44</v>
      </c>
      <c r="F6" s="19">
        <f t="shared" si="1"/>
        <v>83</v>
      </c>
      <c r="H6" s="75" t="s">
        <v>3</v>
      </c>
      <c r="I6" s="72">
        <v>0.5</v>
      </c>
      <c r="J6" s="19" t="s">
        <v>11</v>
      </c>
    </row>
    <row r="7" spans="1:10" x14ac:dyDescent="0.35">
      <c r="A7" s="96">
        <v>44202</v>
      </c>
      <c r="B7" s="19">
        <v>46</v>
      </c>
      <c r="C7" s="19">
        <v>0</v>
      </c>
      <c r="D7" s="19">
        <v>1458</v>
      </c>
      <c r="E7" s="19">
        <f t="shared" si="0"/>
        <v>44</v>
      </c>
      <c r="F7" s="19">
        <f t="shared" si="1"/>
        <v>83</v>
      </c>
      <c r="H7" s="75" t="s">
        <v>181</v>
      </c>
      <c r="I7" s="19">
        <v>54.476560177614523</v>
      </c>
      <c r="J7" s="19" t="s">
        <v>11</v>
      </c>
    </row>
    <row r="8" spans="1:10" x14ac:dyDescent="0.35">
      <c r="A8" s="96">
        <v>44203</v>
      </c>
      <c r="B8" s="19">
        <v>46</v>
      </c>
      <c r="C8" s="19">
        <v>0</v>
      </c>
      <c r="D8" s="19">
        <v>1412</v>
      </c>
      <c r="E8" s="19">
        <f t="shared" si="0"/>
        <v>44</v>
      </c>
      <c r="F8" s="19">
        <f t="shared" si="1"/>
        <v>83</v>
      </c>
      <c r="H8" s="75" t="s">
        <v>182</v>
      </c>
      <c r="I8" s="19">
        <v>2099.4025811109773</v>
      </c>
      <c r="J8" s="19" t="s">
        <v>183</v>
      </c>
    </row>
    <row r="9" spans="1:10" x14ac:dyDescent="0.35">
      <c r="A9" s="96">
        <v>44204</v>
      </c>
      <c r="B9" s="19">
        <v>47</v>
      </c>
      <c r="C9" s="19">
        <v>0</v>
      </c>
      <c r="D9" s="19">
        <v>1365</v>
      </c>
      <c r="E9" s="19">
        <f t="shared" si="0"/>
        <v>44</v>
      </c>
      <c r="F9" s="19">
        <f t="shared" si="1"/>
        <v>83</v>
      </c>
      <c r="H9" s="75" t="s">
        <v>184</v>
      </c>
      <c r="I9" s="19">
        <v>54</v>
      </c>
      <c r="J9" s="19" t="s">
        <v>11</v>
      </c>
    </row>
    <row r="10" spans="1:10" x14ac:dyDescent="0.35">
      <c r="A10" s="96">
        <v>44205</v>
      </c>
      <c r="B10" s="19">
        <v>47</v>
      </c>
      <c r="C10" s="19">
        <v>0</v>
      </c>
      <c r="D10" s="19">
        <v>1318</v>
      </c>
      <c r="E10" s="19">
        <f t="shared" si="0"/>
        <v>44</v>
      </c>
      <c r="F10" s="19">
        <f t="shared" si="1"/>
        <v>83</v>
      </c>
      <c r="H10" s="75" t="s">
        <v>185</v>
      </c>
      <c r="I10" s="19">
        <v>2081</v>
      </c>
      <c r="J10" s="19" t="s">
        <v>183</v>
      </c>
    </row>
    <row r="11" spans="1:10" x14ac:dyDescent="0.35">
      <c r="A11" s="96">
        <v>44206</v>
      </c>
      <c r="B11" s="19">
        <v>47</v>
      </c>
      <c r="C11" s="19">
        <v>0</v>
      </c>
      <c r="D11" s="19">
        <v>1271</v>
      </c>
      <c r="E11" s="19">
        <f t="shared" si="0"/>
        <v>44</v>
      </c>
      <c r="F11" s="19">
        <f t="shared" si="1"/>
        <v>83</v>
      </c>
      <c r="H11" s="75" t="s">
        <v>200</v>
      </c>
      <c r="I11" s="99">
        <v>0.95</v>
      </c>
      <c r="J11" s="19"/>
    </row>
    <row r="12" spans="1:10" x14ac:dyDescent="0.35">
      <c r="A12" s="96">
        <v>44207</v>
      </c>
      <c r="B12" s="19">
        <v>46</v>
      </c>
      <c r="C12" s="19">
        <v>0</v>
      </c>
      <c r="D12" s="19">
        <v>1225</v>
      </c>
      <c r="E12" s="19">
        <f t="shared" si="0"/>
        <v>44</v>
      </c>
      <c r="F12" s="19">
        <f t="shared" si="1"/>
        <v>83</v>
      </c>
      <c r="H12" s="75" t="s">
        <v>186</v>
      </c>
      <c r="I12" s="19">
        <v>440.68181818181819</v>
      </c>
      <c r="J12" s="19" t="s">
        <v>187</v>
      </c>
    </row>
    <row r="13" spans="1:10" x14ac:dyDescent="0.35">
      <c r="A13" s="96">
        <v>44208</v>
      </c>
      <c r="B13" s="19">
        <v>46</v>
      </c>
      <c r="C13" s="19">
        <v>0</v>
      </c>
      <c r="D13" s="19">
        <v>1179</v>
      </c>
      <c r="E13" s="19">
        <f t="shared" si="0"/>
        <v>44</v>
      </c>
      <c r="F13" s="19">
        <f t="shared" si="1"/>
        <v>83</v>
      </c>
      <c r="H13" s="75" t="s">
        <v>188</v>
      </c>
      <c r="I13" s="19">
        <v>38.150454545454551</v>
      </c>
      <c r="J13" s="19" t="s">
        <v>187</v>
      </c>
    </row>
    <row r="14" spans="1:10" x14ac:dyDescent="0.35">
      <c r="A14" s="96">
        <v>44209</v>
      </c>
      <c r="B14" s="19">
        <v>46</v>
      </c>
      <c r="C14" s="19">
        <v>0</v>
      </c>
      <c r="D14" s="19">
        <v>1133</v>
      </c>
      <c r="E14" s="19">
        <f t="shared" si="0"/>
        <v>44</v>
      </c>
      <c r="F14" s="19">
        <f t="shared" si="1"/>
        <v>83</v>
      </c>
      <c r="H14" s="75" t="s">
        <v>189</v>
      </c>
      <c r="I14" s="19">
        <v>28374.872727272726</v>
      </c>
      <c r="J14" s="19" t="s">
        <v>187</v>
      </c>
    </row>
    <row r="15" spans="1:10" x14ac:dyDescent="0.35">
      <c r="A15" s="96">
        <v>44210</v>
      </c>
      <c r="B15" s="19">
        <v>47</v>
      </c>
      <c r="C15" s="19">
        <v>0</v>
      </c>
      <c r="D15" s="19">
        <v>1086</v>
      </c>
      <c r="E15" s="19">
        <f t="shared" si="0"/>
        <v>44</v>
      </c>
      <c r="F15" s="19">
        <f t="shared" si="1"/>
        <v>83</v>
      </c>
      <c r="H15" s="75" t="s">
        <v>190</v>
      </c>
      <c r="I15" s="19">
        <v>92378.475000000006</v>
      </c>
      <c r="J15" s="19" t="s">
        <v>187</v>
      </c>
    </row>
    <row r="16" spans="1:10" x14ac:dyDescent="0.35">
      <c r="A16" s="96">
        <v>44211</v>
      </c>
      <c r="B16" s="19">
        <v>47</v>
      </c>
      <c r="C16" s="19">
        <v>0</v>
      </c>
      <c r="D16" s="19">
        <v>1039</v>
      </c>
      <c r="E16" s="19">
        <f t="shared" si="0"/>
        <v>44</v>
      </c>
      <c r="F16" s="19">
        <f t="shared" si="1"/>
        <v>83</v>
      </c>
      <c r="H16" s="75" t="s">
        <v>191</v>
      </c>
      <c r="I16" s="19">
        <v>121232.18000000001</v>
      </c>
      <c r="J16" s="19" t="s">
        <v>187</v>
      </c>
    </row>
    <row r="17" spans="1:10" x14ac:dyDescent="0.35">
      <c r="A17" s="96">
        <v>44212</v>
      </c>
      <c r="B17" s="19">
        <v>47</v>
      </c>
      <c r="C17" s="19">
        <v>0</v>
      </c>
      <c r="D17" s="19">
        <v>992</v>
      </c>
      <c r="E17" s="19">
        <f t="shared" si="0"/>
        <v>44</v>
      </c>
      <c r="F17" s="19">
        <f t="shared" si="1"/>
        <v>83</v>
      </c>
      <c r="H17" s="75" t="s">
        <v>201</v>
      </c>
      <c r="I17" s="19">
        <f>AVERAGE($B$2:$B$730)</f>
        <v>38.537722908093279</v>
      </c>
      <c r="J17" s="19"/>
    </row>
    <row r="18" spans="1:10" x14ac:dyDescent="0.35">
      <c r="A18" s="96">
        <v>44213</v>
      </c>
      <c r="B18" s="19">
        <v>46</v>
      </c>
      <c r="C18" s="19">
        <v>0</v>
      </c>
      <c r="D18" s="19">
        <v>946</v>
      </c>
      <c r="E18" s="19">
        <f t="shared" si="0"/>
        <v>44</v>
      </c>
      <c r="F18" s="19">
        <f t="shared" si="1"/>
        <v>83</v>
      </c>
      <c r="H18" s="75" t="s">
        <v>202</v>
      </c>
      <c r="I18" s="19">
        <f>STDEV($B$2:$B$730)</f>
        <v>17.979735717081091</v>
      </c>
      <c r="J18" s="19"/>
    </row>
    <row r="19" spans="1:10" x14ac:dyDescent="0.35">
      <c r="A19" s="96">
        <v>44214</v>
      </c>
      <c r="B19" s="19">
        <v>46</v>
      </c>
      <c r="C19" s="19">
        <v>0</v>
      </c>
      <c r="D19" s="19">
        <v>900</v>
      </c>
      <c r="E19" s="19">
        <f t="shared" si="0"/>
        <v>44</v>
      </c>
      <c r="F19" s="19">
        <f t="shared" si="1"/>
        <v>83</v>
      </c>
      <c r="H19" s="75" t="s">
        <v>203</v>
      </c>
      <c r="I19" s="19">
        <v>730</v>
      </c>
      <c r="J19" s="19" t="s">
        <v>210</v>
      </c>
    </row>
    <row r="20" spans="1:10" x14ac:dyDescent="0.35">
      <c r="A20" s="96">
        <v>44215</v>
      </c>
      <c r="B20" s="19">
        <v>46</v>
      </c>
      <c r="C20" s="19">
        <v>0</v>
      </c>
      <c r="D20" s="19">
        <v>854</v>
      </c>
      <c r="E20" s="19">
        <f t="shared" si="0"/>
        <v>44</v>
      </c>
      <c r="F20" s="19">
        <f t="shared" si="1"/>
        <v>83</v>
      </c>
      <c r="H20" s="75" t="s">
        <v>204</v>
      </c>
      <c r="I20" s="19">
        <f>NORMSINV(I11)</f>
        <v>1.6448536269514715</v>
      </c>
      <c r="J20" s="19"/>
    </row>
    <row r="21" spans="1:10" x14ac:dyDescent="0.35">
      <c r="A21" s="96">
        <v>44216</v>
      </c>
      <c r="B21" s="19">
        <v>46</v>
      </c>
      <c r="C21" s="19">
        <v>0</v>
      </c>
      <c r="D21" s="19">
        <v>808</v>
      </c>
      <c r="E21" s="19">
        <f t="shared" si="0"/>
        <v>44</v>
      </c>
      <c r="F21" s="19">
        <f t="shared" si="1"/>
        <v>83</v>
      </c>
      <c r="H21" s="75" t="s">
        <v>205</v>
      </c>
      <c r="I21" s="19">
        <f>I19*I17</f>
        <v>28132.537722908095</v>
      </c>
      <c r="J21" s="19"/>
    </row>
    <row r="22" spans="1:10" x14ac:dyDescent="0.35">
      <c r="A22" s="96">
        <v>44217</v>
      </c>
      <c r="B22" s="19">
        <v>46</v>
      </c>
      <c r="C22" s="19">
        <v>0</v>
      </c>
      <c r="D22" s="19">
        <v>762</v>
      </c>
      <c r="E22" s="19">
        <f t="shared" si="0"/>
        <v>44</v>
      </c>
      <c r="F22" s="19">
        <f t="shared" si="1"/>
        <v>83</v>
      </c>
      <c r="H22" s="75" t="s">
        <v>206</v>
      </c>
      <c r="I22" s="19">
        <f>ROUNDUP(I17*I5,0)</f>
        <v>39</v>
      </c>
      <c r="J22" s="19" t="s">
        <v>209</v>
      </c>
    </row>
    <row r="23" spans="1:10" x14ac:dyDescent="0.35">
      <c r="A23" s="96">
        <v>44218</v>
      </c>
      <c r="B23" s="19">
        <v>46</v>
      </c>
      <c r="C23" s="19">
        <v>0</v>
      </c>
      <c r="D23" s="19">
        <v>716</v>
      </c>
      <c r="E23" s="19">
        <f t="shared" si="0"/>
        <v>44</v>
      </c>
      <c r="F23" s="19">
        <f t="shared" si="1"/>
        <v>83</v>
      </c>
      <c r="H23" s="75" t="s">
        <v>207</v>
      </c>
      <c r="I23" s="19">
        <f>ROUNDUP(I20*SQRT(I18^2*I5+I17^2*I6^2),0)</f>
        <v>44</v>
      </c>
      <c r="J23" s="19" t="s">
        <v>209</v>
      </c>
    </row>
    <row r="24" spans="1:10" x14ac:dyDescent="0.35">
      <c r="A24" s="96">
        <v>44219</v>
      </c>
      <c r="B24" s="19">
        <v>46</v>
      </c>
      <c r="C24" s="19">
        <v>0</v>
      </c>
      <c r="D24" s="19">
        <v>670</v>
      </c>
      <c r="E24" s="19">
        <f t="shared" si="0"/>
        <v>44</v>
      </c>
      <c r="F24" s="19">
        <f t="shared" si="1"/>
        <v>83</v>
      </c>
      <c r="H24" s="75" t="s">
        <v>208</v>
      </c>
      <c r="I24" s="19">
        <f>I22+I23</f>
        <v>83</v>
      </c>
      <c r="J24" s="19" t="s">
        <v>209</v>
      </c>
    </row>
    <row r="25" spans="1:10" x14ac:dyDescent="0.35">
      <c r="A25" s="96">
        <v>44220</v>
      </c>
      <c r="B25" s="19">
        <v>47</v>
      </c>
      <c r="C25" s="19">
        <v>0</v>
      </c>
      <c r="D25" s="19">
        <v>623</v>
      </c>
      <c r="E25" s="19">
        <f t="shared" si="0"/>
        <v>44</v>
      </c>
      <c r="F25" s="19">
        <f t="shared" si="1"/>
        <v>83</v>
      </c>
    </row>
    <row r="26" spans="1:10" x14ac:dyDescent="0.35">
      <c r="A26" s="96">
        <v>44221</v>
      </c>
      <c r="B26" s="19">
        <v>46</v>
      </c>
      <c r="C26" s="19">
        <v>0</v>
      </c>
      <c r="D26" s="19">
        <v>577</v>
      </c>
      <c r="E26" s="19">
        <f t="shared" si="0"/>
        <v>44</v>
      </c>
      <c r="F26" s="19">
        <f t="shared" si="1"/>
        <v>83</v>
      </c>
    </row>
    <row r="27" spans="1:10" x14ac:dyDescent="0.35">
      <c r="A27" s="96">
        <v>44222</v>
      </c>
      <c r="B27" s="19">
        <v>46</v>
      </c>
      <c r="C27" s="19">
        <v>0</v>
      </c>
      <c r="D27" s="19">
        <v>531</v>
      </c>
      <c r="E27" s="19">
        <f t="shared" si="0"/>
        <v>44</v>
      </c>
      <c r="F27" s="19">
        <f t="shared" si="1"/>
        <v>83</v>
      </c>
    </row>
    <row r="28" spans="1:10" x14ac:dyDescent="0.35">
      <c r="A28" s="96">
        <v>44223</v>
      </c>
      <c r="B28" s="19">
        <v>46</v>
      </c>
      <c r="C28" s="19">
        <v>0</v>
      </c>
      <c r="D28" s="19">
        <v>485</v>
      </c>
      <c r="E28" s="19">
        <f t="shared" si="0"/>
        <v>44</v>
      </c>
      <c r="F28" s="19">
        <f t="shared" si="1"/>
        <v>83</v>
      </c>
    </row>
    <row r="29" spans="1:10" x14ac:dyDescent="0.35">
      <c r="A29" s="96">
        <v>44224</v>
      </c>
      <c r="B29" s="19">
        <v>46</v>
      </c>
      <c r="C29" s="19">
        <v>0</v>
      </c>
      <c r="D29" s="19">
        <v>439</v>
      </c>
      <c r="E29" s="19">
        <f t="shared" si="0"/>
        <v>44</v>
      </c>
      <c r="F29" s="19">
        <f t="shared" si="1"/>
        <v>83</v>
      </c>
    </row>
    <row r="30" spans="1:10" x14ac:dyDescent="0.35">
      <c r="A30" s="96">
        <v>44225</v>
      </c>
      <c r="B30" s="19">
        <v>46</v>
      </c>
      <c r="C30" s="19">
        <v>0</v>
      </c>
      <c r="D30" s="19">
        <v>393</v>
      </c>
      <c r="E30" s="19">
        <f t="shared" si="0"/>
        <v>44</v>
      </c>
      <c r="F30" s="19">
        <f t="shared" si="1"/>
        <v>83</v>
      </c>
    </row>
    <row r="31" spans="1:10" x14ac:dyDescent="0.35">
      <c r="A31" s="96">
        <v>44226</v>
      </c>
      <c r="B31" s="19">
        <v>47</v>
      </c>
      <c r="C31" s="19">
        <v>0</v>
      </c>
      <c r="D31" s="19">
        <v>346</v>
      </c>
      <c r="E31" s="19">
        <f t="shared" si="0"/>
        <v>44</v>
      </c>
      <c r="F31" s="19">
        <f t="shared" si="1"/>
        <v>83</v>
      </c>
    </row>
    <row r="32" spans="1:10" x14ac:dyDescent="0.35">
      <c r="A32" s="96">
        <v>44227</v>
      </c>
      <c r="B32" s="19">
        <v>46</v>
      </c>
      <c r="C32" s="19">
        <v>0</v>
      </c>
      <c r="D32" s="19">
        <v>300</v>
      </c>
      <c r="E32" s="19">
        <f t="shared" si="0"/>
        <v>44</v>
      </c>
      <c r="F32" s="19">
        <f t="shared" si="1"/>
        <v>83</v>
      </c>
    </row>
    <row r="33" spans="1:6" x14ac:dyDescent="0.35">
      <c r="A33" s="96">
        <v>44228</v>
      </c>
      <c r="B33" s="19">
        <v>46</v>
      </c>
      <c r="C33" s="19">
        <v>0</v>
      </c>
      <c r="D33" s="19">
        <v>254</v>
      </c>
      <c r="E33" s="19">
        <f t="shared" si="0"/>
        <v>44</v>
      </c>
      <c r="F33" s="19">
        <f t="shared" si="1"/>
        <v>83</v>
      </c>
    </row>
    <row r="34" spans="1:6" x14ac:dyDescent="0.35">
      <c r="A34" s="96">
        <v>44229</v>
      </c>
      <c r="B34" s="19">
        <v>46</v>
      </c>
      <c r="C34" s="19">
        <v>0</v>
      </c>
      <c r="D34" s="19">
        <v>208</v>
      </c>
      <c r="E34" s="19">
        <f t="shared" si="0"/>
        <v>44</v>
      </c>
      <c r="F34" s="19">
        <f t="shared" si="1"/>
        <v>83</v>
      </c>
    </row>
    <row r="35" spans="1:6" x14ac:dyDescent="0.35">
      <c r="A35" s="96">
        <v>44230</v>
      </c>
      <c r="B35" s="19">
        <v>47</v>
      </c>
      <c r="C35" s="19">
        <v>0</v>
      </c>
      <c r="D35" s="19">
        <v>161</v>
      </c>
      <c r="E35" s="19">
        <f t="shared" si="0"/>
        <v>44</v>
      </c>
      <c r="F35" s="19">
        <f t="shared" si="1"/>
        <v>83</v>
      </c>
    </row>
    <row r="36" spans="1:6" x14ac:dyDescent="0.35">
      <c r="A36" s="96">
        <v>44231</v>
      </c>
      <c r="B36" s="19">
        <v>46</v>
      </c>
      <c r="C36" s="19">
        <v>0</v>
      </c>
      <c r="D36" s="19">
        <v>115</v>
      </c>
      <c r="E36" s="19">
        <f t="shared" si="0"/>
        <v>44</v>
      </c>
      <c r="F36" s="19">
        <f t="shared" si="1"/>
        <v>83</v>
      </c>
    </row>
    <row r="37" spans="1:6" x14ac:dyDescent="0.35">
      <c r="A37" s="96">
        <v>44232</v>
      </c>
      <c r="B37" s="19">
        <v>46</v>
      </c>
      <c r="C37" s="19">
        <v>0</v>
      </c>
      <c r="D37" s="19">
        <v>69</v>
      </c>
      <c r="E37" s="19">
        <f t="shared" si="0"/>
        <v>44</v>
      </c>
      <c r="F37" s="19">
        <f t="shared" si="1"/>
        <v>83</v>
      </c>
    </row>
    <row r="38" spans="1:6" x14ac:dyDescent="0.35">
      <c r="A38" s="96">
        <v>44233</v>
      </c>
      <c r="B38" s="19">
        <v>45</v>
      </c>
      <c r="C38" s="19">
        <v>0</v>
      </c>
      <c r="D38" s="19">
        <v>24</v>
      </c>
      <c r="E38" s="19">
        <f t="shared" si="0"/>
        <v>44</v>
      </c>
      <c r="F38" s="19">
        <f t="shared" si="1"/>
        <v>83</v>
      </c>
    </row>
    <row r="39" spans="1:6" x14ac:dyDescent="0.35">
      <c r="A39" s="96">
        <v>44234</v>
      </c>
      <c r="B39" s="19">
        <v>46</v>
      </c>
      <c r="C39" s="19">
        <v>0</v>
      </c>
      <c r="D39" s="19">
        <v>-22</v>
      </c>
      <c r="E39" s="19">
        <f t="shared" si="0"/>
        <v>44</v>
      </c>
      <c r="F39" s="19">
        <f t="shared" si="1"/>
        <v>83</v>
      </c>
    </row>
    <row r="40" spans="1:6" x14ac:dyDescent="0.35">
      <c r="A40" s="96">
        <v>44235</v>
      </c>
      <c r="B40" s="19">
        <v>46</v>
      </c>
      <c r="C40" s="19">
        <v>0</v>
      </c>
      <c r="D40" s="19">
        <v>-68</v>
      </c>
      <c r="E40" s="19">
        <f t="shared" si="0"/>
        <v>44</v>
      </c>
      <c r="F40" s="19">
        <f t="shared" si="1"/>
        <v>83</v>
      </c>
    </row>
    <row r="41" spans="1:6" x14ac:dyDescent="0.35">
      <c r="A41" s="96">
        <v>44236</v>
      </c>
      <c r="B41" s="19">
        <v>47</v>
      </c>
      <c r="C41" s="19">
        <v>0</v>
      </c>
      <c r="D41" s="19">
        <v>-115</v>
      </c>
      <c r="E41" s="19">
        <f t="shared" si="0"/>
        <v>44</v>
      </c>
      <c r="F41" s="19">
        <f t="shared" si="1"/>
        <v>83</v>
      </c>
    </row>
    <row r="42" spans="1:6" x14ac:dyDescent="0.35">
      <c r="A42" s="96">
        <v>44237</v>
      </c>
      <c r="B42" s="19">
        <v>46</v>
      </c>
      <c r="C42" s="19">
        <v>0</v>
      </c>
      <c r="D42" s="19">
        <v>-161</v>
      </c>
      <c r="E42" s="19">
        <f t="shared" si="0"/>
        <v>44</v>
      </c>
      <c r="F42" s="19">
        <f t="shared" si="1"/>
        <v>83</v>
      </c>
    </row>
    <row r="43" spans="1:6" x14ac:dyDescent="0.35">
      <c r="A43" s="96">
        <v>44238</v>
      </c>
      <c r="B43" s="19">
        <v>46</v>
      </c>
      <c r="C43" s="19">
        <v>0</v>
      </c>
      <c r="D43" s="19">
        <v>-207</v>
      </c>
      <c r="E43" s="19">
        <f t="shared" si="0"/>
        <v>44</v>
      </c>
      <c r="F43" s="19">
        <f t="shared" si="1"/>
        <v>83</v>
      </c>
    </row>
    <row r="44" spans="1:6" x14ac:dyDescent="0.35">
      <c r="A44" s="96">
        <v>44239</v>
      </c>
      <c r="B44" s="19">
        <v>45</v>
      </c>
      <c r="C44" s="19">
        <v>0</v>
      </c>
      <c r="D44" s="19">
        <v>-252</v>
      </c>
      <c r="E44" s="19">
        <f t="shared" si="0"/>
        <v>44</v>
      </c>
      <c r="F44" s="19">
        <f t="shared" si="1"/>
        <v>83</v>
      </c>
    </row>
    <row r="45" spans="1:6" x14ac:dyDescent="0.35">
      <c r="A45" s="96">
        <v>44240</v>
      </c>
      <c r="B45" s="19">
        <v>45</v>
      </c>
      <c r="C45" s="19">
        <v>0</v>
      </c>
      <c r="D45" s="19">
        <v>-297</v>
      </c>
      <c r="E45" s="19">
        <f t="shared" si="0"/>
        <v>44</v>
      </c>
      <c r="F45" s="19">
        <f t="shared" si="1"/>
        <v>83</v>
      </c>
    </row>
    <row r="46" spans="1:6" x14ac:dyDescent="0.35">
      <c r="A46" s="96">
        <v>44241</v>
      </c>
      <c r="B46" s="19">
        <v>46</v>
      </c>
      <c r="C46" s="19">
        <v>0</v>
      </c>
      <c r="D46" s="19">
        <v>-343</v>
      </c>
      <c r="E46" s="19">
        <f t="shared" si="0"/>
        <v>44</v>
      </c>
      <c r="F46" s="19">
        <f t="shared" si="1"/>
        <v>83</v>
      </c>
    </row>
    <row r="47" spans="1:6" x14ac:dyDescent="0.35">
      <c r="A47" s="96">
        <v>44242</v>
      </c>
      <c r="B47" s="19">
        <v>46</v>
      </c>
      <c r="C47" s="19">
        <v>0</v>
      </c>
      <c r="D47" s="19">
        <v>-389</v>
      </c>
      <c r="E47" s="19">
        <f t="shared" si="0"/>
        <v>44</v>
      </c>
      <c r="F47" s="19">
        <f t="shared" si="1"/>
        <v>83</v>
      </c>
    </row>
    <row r="48" spans="1:6" x14ac:dyDescent="0.35">
      <c r="A48" s="96">
        <v>44243</v>
      </c>
      <c r="B48" s="19">
        <v>46</v>
      </c>
      <c r="C48" s="19">
        <v>0</v>
      </c>
      <c r="D48" s="19">
        <v>-435</v>
      </c>
      <c r="E48" s="19">
        <f t="shared" si="0"/>
        <v>44</v>
      </c>
      <c r="F48" s="19">
        <f t="shared" si="1"/>
        <v>83</v>
      </c>
    </row>
    <row r="49" spans="1:6" x14ac:dyDescent="0.35">
      <c r="A49" s="96">
        <v>44244</v>
      </c>
      <c r="B49" s="19">
        <v>46</v>
      </c>
      <c r="C49" s="19">
        <v>0</v>
      </c>
      <c r="D49" s="19">
        <v>-481</v>
      </c>
      <c r="E49" s="19">
        <f t="shared" si="0"/>
        <v>44</v>
      </c>
      <c r="F49" s="19">
        <f t="shared" si="1"/>
        <v>83</v>
      </c>
    </row>
    <row r="50" spans="1:6" x14ac:dyDescent="0.35">
      <c r="A50" s="96">
        <v>44245</v>
      </c>
      <c r="B50" s="19">
        <v>46</v>
      </c>
      <c r="C50" s="19">
        <v>0</v>
      </c>
      <c r="D50" s="19">
        <v>-527</v>
      </c>
      <c r="E50" s="19">
        <f t="shared" si="0"/>
        <v>44</v>
      </c>
      <c r="F50" s="19">
        <f t="shared" si="1"/>
        <v>83</v>
      </c>
    </row>
    <row r="51" spans="1:6" x14ac:dyDescent="0.35">
      <c r="A51" s="96">
        <v>44246</v>
      </c>
      <c r="B51" s="19">
        <v>46</v>
      </c>
      <c r="C51" s="19">
        <v>0</v>
      </c>
      <c r="D51" s="19">
        <v>-573</v>
      </c>
      <c r="E51" s="19">
        <f t="shared" si="0"/>
        <v>44</v>
      </c>
      <c r="F51" s="19">
        <f t="shared" si="1"/>
        <v>83</v>
      </c>
    </row>
    <row r="52" spans="1:6" x14ac:dyDescent="0.35">
      <c r="A52" s="96">
        <v>44247</v>
      </c>
      <c r="B52" s="19">
        <v>46</v>
      </c>
      <c r="C52" s="19">
        <v>0</v>
      </c>
      <c r="D52" s="19">
        <v>-619</v>
      </c>
      <c r="E52" s="19">
        <f t="shared" si="0"/>
        <v>44</v>
      </c>
      <c r="F52" s="19">
        <f t="shared" si="1"/>
        <v>83</v>
      </c>
    </row>
    <row r="53" spans="1:6" x14ac:dyDescent="0.35">
      <c r="A53" s="96">
        <v>44248</v>
      </c>
      <c r="B53" s="19">
        <v>45</v>
      </c>
      <c r="C53" s="19">
        <v>0</v>
      </c>
      <c r="D53" s="19">
        <v>-664</v>
      </c>
      <c r="E53" s="19">
        <f t="shared" si="0"/>
        <v>44</v>
      </c>
      <c r="F53" s="19">
        <f t="shared" si="1"/>
        <v>83</v>
      </c>
    </row>
    <row r="54" spans="1:6" x14ac:dyDescent="0.35">
      <c r="A54" s="96">
        <v>44249</v>
      </c>
      <c r="B54" s="19">
        <v>46</v>
      </c>
      <c r="C54" s="19">
        <v>0</v>
      </c>
      <c r="D54" s="19">
        <v>-710</v>
      </c>
      <c r="E54" s="19">
        <f t="shared" si="0"/>
        <v>44</v>
      </c>
      <c r="F54" s="19">
        <f t="shared" si="1"/>
        <v>83</v>
      </c>
    </row>
    <row r="55" spans="1:6" x14ac:dyDescent="0.35">
      <c r="A55" s="96">
        <v>44250</v>
      </c>
      <c r="B55" s="19">
        <v>46</v>
      </c>
      <c r="C55" s="19">
        <v>0</v>
      </c>
      <c r="D55" s="19">
        <v>-756</v>
      </c>
      <c r="E55" s="19">
        <f t="shared" si="0"/>
        <v>44</v>
      </c>
      <c r="F55" s="19">
        <f t="shared" si="1"/>
        <v>83</v>
      </c>
    </row>
    <row r="56" spans="1:6" x14ac:dyDescent="0.35">
      <c r="A56" s="96">
        <v>44251</v>
      </c>
      <c r="B56" s="19">
        <v>47</v>
      </c>
      <c r="C56" s="19">
        <v>2081</v>
      </c>
      <c r="D56" s="19">
        <v>1278</v>
      </c>
      <c r="E56" s="19">
        <f t="shared" si="0"/>
        <v>44</v>
      </c>
      <c r="F56" s="19">
        <f t="shared" si="1"/>
        <v>83</v>
      </c>
    </row>
    <row r="57" spans="1:6" x14ac:dyDescent="0.35">
      <c r="A57" s="96">
        <v>44252</v>
      </c>
      <c r="B57" s="19">
        <v>46</v>
      </c>
      <c r="C57" s="19">
        <v>0</v>
      </c>
      <c r="D57" s="19">
        <v>1232</v>
      </c>
      <c r="E57" s="19">
        <f t="shared" si="0"/>
        <v>44</v>
      </c>
      <c r="F57" s="19">
        <f t="shared" si="1"/>
        <v>83</v>
      </c>
    </row>
    <row r="58" spans="1:6" x14ac:dyDescent="0.35">
      <c r="A58" s="96">
        <v>44253</v>
      </c>
      <c r="B58" s="19">
        <v>46</v>
      </c>
      <c r="C58" s="19">
        <v>0</v>
      </c>
      <c r="D58" s="19">
        <v>1186</v>
      </c>
      <c r="E58" s="19">
        <f t="shared" si="0"/>
        <v>44</v>
      </c>
      <c r="F58" s="19">
        <f t="shared" si="1"/>
        <v>83</v>
      </c>
    </row>
    <row r="59" spans="1:6" x14ac:dyDescent="0.35">
      <c r="A59" s="96">
        <v>44254</v>
      </c>
      <c r="B59" s="19">
        <v>46</v>
      </c>
      <c r="C59" s="19">
        <v>0</v>
      </c>
      <c r="D59" s="19">
        <v>1140</v>
      </c>
      <c r="E59" s="19">
        <f t="shared" si="0"/>
        <v>44</v>
      </c>
      <c r="F59" s="19">
        <f t="shared" si="1"/>
        <v>83</v>
      </c>
    </row>
    <row r="60" spans="1:6" x14ac:dyDescent="0.35">
      <c r="A60" s="96">
        <v>44255</v>
      </c>
      <c r="B60" s="19">
        <v>46</v>
      </c>
      <c r="C60" s="19">
        <v>0</v>
      </c>
      <c r="D60" s="19">
        <v>1094</v>
      </c>
      <c r="E60" s="19">
        <f t="shared" si="0"/>
        <v>44</v>
      </c>
      <c r="F60" s="19">
        <f t="shared" si="1"/>
        <v>83</v>
      </c>
    </row>
    <row r="61" spans="1:6" x14ac:dyDescent="0.35">
      <c r="A61" s="96">
        <v>44256</v>
      </c>
      <c r="B61" s="19">
        <v>46</v>
      </c>
      <c r="C61" s="19">
        <v>0</v>
      </c>
      <c r="D61" s="19">
        <v>1048</v>
      </c>
      <c r="E61" s="19">
        <f t="shared" si="0"/>
        <v>44</v>
      </c>
      <c r="F61" s="19">
        <f t="shared" si="1"/>
        <v>83</v>
      </c>
    </row>
    <row r="62" spans="1:6" x14ac:dyDescent="0.35">
      <c r="A62" s="96">
        <v>44257</v>
      </c>
      <c r="B62" s="19">
        <v>46</v>
      </c>
      <c r="C62" s="19">
        <v>0</v>
      </c>
      <c r="D62" s="19">
        <v>1002</v>
      </c>
      <c r="E62" s="19">
        <f t="shared" si="0"/>
        <v>44</v>
      </c>
      <c r="F62" s="19">
        <f t="shared" si="1"/>
        <v>83</v>
      </c>
    </row>
    <row r="63" spans="1:6" x14ac:dyDescent="0.35">
      <c r="A63" s="96">
        <v>44258</v>
      </c>
      <c r="B63" s="19">
        <v>46</v>
      </c>
      <c r="C63" s="19">
        <v>0</v>
      </c>
      <c r="D63" s="19">
        <v>956</v>
      </c>
      <c r="E63" s="19">
        <f t="shared" si="0"/>
        <v>44</v>
      </c>
      <c r="F63" s="19">
        <f t="shared" si="1"/>
        <v>83</v>
      </c>
    </row>
    <row r="64" spans="1:6" x14ac:dyDescent="0.35">
      <c r="A64" s="96">
        <v>44259</v>
      </c>
      <c r="B64" s="19">
        <v>46</v>
      </c>
      <c r="C64" s="19">
        <v>0</v>
      </c>
      <c r="D64" s="19">
        <v>910</v>
      </c>
      <c r="E64" s="19">
        <f t="shared" si="0"/>
        <v>44</v>
      </c>
      <c r="F64" s="19">
        <f t="shared" si="1"/>
        <v>83</v>
      </c>
    </row>
    <row r="65" spans="1:6" x14ac:dyDescent="0.35">
      <c r="A65" s="96">
        <v>44260</v>
      </c>
      <c r="B65" s="19">
        <v>46</v>
      </c>
      <c r="C65" s="19">
        <v>0</v>
      </c>
      <c r="D65" s="19">
        <v>864</v>
      </c>
      <c r="E65" s="19">
        <f t="shared" si="0"/>
        <v>44</v>
      </c>
      <c r="F65" s="19">
        <f t="shared" si="1"/>
        <v>83</v>
      </c>
    </row>
    <row r="66" spans="1:6" x14ac:dyDescent="0.35">
      <c r="A66" s="96">
        <v>44261</v>
      </c>
      <c r="B66" s="19">
        <v>47</v>
      </c>
      <c r="C66" s="19">
        <v>0</v>
      </c>
      <c r="D66" s="19">
        <v>817</v>
      </c>
      <c r="E66" s="19">
        <f t="shared" si="0"/>
        <v>44</v>
      </c>
      <c r="F66" s="19">
        <f t="shared" si="1"/>
        <v>83</v>
      </c>
    </row>
    <row r="67" spans="1:6" x14ac:dyDescent="0.35">
      <c r="A67" s="96">
        <v>44262</v>
      </c>
      <c r="B67" s="19">
        <v>46</v>
      </c>
      <c r="C67" s="19">
        <v>0</v>
      </c>
      <c r="D67" s="19">
        <v>771</v>
      </c>
      <c r="E67" s="19">
        <f t="shared" ref="E67:E130" si="2">$I$23</f>
        <v>44</v>
      </c>
      <c r="F67" s="19">
        <f t="shared" ref="F67:F130" si="3">$I$24</f>
        <v>83</v>
      </c>
    </row>
    <row r="68" spans="1:6" x14ac:dyDescent="0.35">
      <c r="A68" s="96">
        <v>44263</v>
      </c>
      <c r="B68" s="19">
        <v>47</v>
      </c>
      <c r="C68" s="19">
        <v>0</v>
      </c>
      <c r="D68" s="19">
        <v>724</v>
      </c>
      <c r="E68" s="19">
        <f t="shared" si="2"/>
        <v>44</v>
      </c>
      <c r="F68" s="19">
        <f t="shared" si="3"/>
        <v>83</v>
      </c>
    </row>
    <row r="69" spans="1:6" x14ac:dyDescent="0.35">
      <c r="A69" s="96">
        <v>44264</v>
      </c>
      <c r="B69" s="19">
        <v>46</v>
      </c>
      <c r="C69" s="19">
        <v>0</v>
      </c>
      <c r="D69" s="19">
        <v>678</v>
      </c>
      <c r="E69" s="19">
        <f t="shared" si="2"/>
        <v>44</v>
      </c>
      <c r="F69" s="19">
        <f t="shared" si="3"/>
        <v>83</v>
      </c>
    </row>
    <row r="70" spans="1:6" x14ac:dyDescent="0.35">
      <c r="A70" s="96">
        <v>44265</v>
      </c>
      <c r="B70" s="19">
        <v>47</v>
      </c>
      <c r="C70" s="19">
        <v>0</v>
      </c>
      <c r="D70" s="19">
        <v>631</v>
      </c>
      <c r="E70" s="19">
        <f t="shared" si="2"/>
        <v>44</v>
      </c>
      <c r="F70" s="19">
        <f t="shared" si="3"/>
        <v>83</v>
      </c>
    </row>
    <row r="71" spans="1:6" x14ac:dyDescent="0.35">
      <c r="A71" s="96">
        <v>44266</v>
      </c>
      <c r="B71" s="19">
        <v>47</v>
      </c>
      <c r="C71" s="19">
        <v>0</v>
      </c>
      <c r="D71" s="19">
        <v>584</v>
      </c>
      <c r="E71" s="19">
        <f t="shared" si="2"/>
        <v>44</v>
      </c>
      <c r="F71" s="19">
        <f t="shared" si="3"/>
        <v>83</v>
      </c>
    </row>
    <row r="72" spans="1:6" x14ac:dyDescent="0.35">
      <c r="A72" s="96">
        <v>44267</v>
      </c>
      <c r="B72" s="19">
        <v>46</v>
      </c>
      <c r="C72" s="19">
        <v>0</v>
      </c>
      <c r="D72" s="19">
        <v>538</v>
      </c>
      <c r="E72" s="19">
        <f t="shared" si="2"/>
        <v>44</v>
      </c>
      <c r="F72" s="19">
        <f t="shared" si="3"/>
        <v>83</v>
      </c>
    </row>
    <row r="73" spans="1:6" x14ac:dyDescent="0.35">
      <c r="A73" s="96">
        <v>44268</v>
      </c>
      <c r="B73" s="19">
        <v>46</v>
      </c>
      <c r="C73" s="19">
        <v>0</v>
      </c>
      <c r="D73" s="19">
        <v>492</v>
      </c>
      <c r="E73" s="19">
        <f t="shared" si="2"/>
        <v>44</v>
      </c>
      <c r="F73" s="19">
        <f t="shared" si="3"/>
        <v>83</v>
      </c>
    </row>
    <row r="74" spans="1:6" x14ac:dyDescent="0.35">
      <c r="A74" s="96">
        <v>44269</v>
      </c>
      <c r="B74" s="19">
        <v>46</v>
      </c>
      <c r="C74" s="19">
        <v>0</v>
      </c>
      <c r="D74" s="19">
        <v>446</v>
      </c>
      <c r="E74" s="19">
        <f t="shared" si="2"/>
        <v>44</v>
      </c>
      <c r="F74" s="19">
        <f t="shared" si="3"/>
        <v>83</v>
      </c>
    </row>
    <row r="75" spans="1:6" x14ac:dyDescent="0.35">
      <c r="A75" s="96">
        <v>44270</v>
      </c>
      <c r="B75" s="19">
        <v>46</v>
      </c>
      <c r="C75" s="19">
        <v>0</v>
      </c>
      <c r="D75" s="19">
        <v>400</v>
      </c>
      <c r="E75" s="19">
        <f t="shared" si="2"/>
        <v>44</v>
      </c>
      <c r="F75" s="19">
        <f t="shared" si="3"/>
        <v>83</v>
      </c>
    </row>
    <row r="76" spans="1:6" x14ac:dyDescent="0.35">
      <c r="A76" s="96">
        <v>44271</v>
      </c>
      <c r="B76" s="19">
        <v>46</v>
      </c>
      <c r="C76" s="19">
        <v>0</v>
      </c>
      <c r="D76" s="19">
        <v>354</v>
      </c>
      <c r="E76" s="19">
        <f t="shared" si="2"/>
        <v>44</v>
      </c>
      <c r="F76" s="19">
        <f t="shared" si="3"/>
        <v>83</v>
      </c>
    </row>
    <row r="77" spans="1:6" x14ac:dyDescent="0.35">
      <c r="A77" s="96">
        <v>44272</v>
      </c>
      <c r="B77" s="19">
        <v>46</v>
      </c>
      <c r="C77" s="19">
        <v>0</v>
      </c>
      <c r="D77" s="19">
        <v>308</v>
      </c>
      <c r="E77" s="19">
        <f t="shared" si="2"/>
        <v>44</v>
      </c>
      <c r="F77" s="19">
        <f t="shared" si="3"/>
        <v>83</v>
      </c>
    </row>
    <row r="78" spans="1:6" x14ac:dyDescent="0.35">
      <c r="A78" s="96">
        <v>44273</v>
      </c>
      <c r="B78" s="19">
        <v>47</v>
      </c>
      <c r="C78" s="19">
        <v>0</v>
      </c>
      <c r="D78" s="19">
        <v>261</v>
      </c>
      <c r="E78" s="19">
        <f t="shared" si="2"/>
        <v>44</v>
      </c>
      <c r="F78" s="19">
        <f t="shared" si="3"/>
        <v>83</v>
      </c>
    </row>
    <row r="79" spans="1:6" x14ac:dyDescent="0.35">
      <c r="A79" s="96">
        <v>44274</v>
      </c>
      <c r="B79" s="19">
        <v>47</v>
      </c>
      <c r="C79" s="19">
        <v>0</v>
      </c>
      <c r="D79" s="19">
        <v>214</v>
      </c>
      <c r="E79" s="19">
        <f t="shared" si="2"/>
        <v>44</v>
      </c>
      <c r="F79" s="19">
        <f t="shared" si="3"/>
        <v>83</v>
      </c>
    </row>
    <row r="80" spans="1:6" x14ac:dyDescent="0.35">
      <c r="A80" s="96">
        <v>44275</v>
      </c>
      <c r="B80" s="19">
        <v>47</v>
      </c>
      <c r="C80" s="19">
        <v>0</v>
      </c>
      <c r="D80" s="19">
        <v>167</v>
      </c>
      <c r="E80" s="19">
        <f t="shared" si="2"/>
        <v>44</v>
      </c>
      <c r="F80" s="19">
        <f t="shared" si="3"/>
        <v>83</v>
      </c>
    </row>
    <row r="81" spans="1:6" x14ac:dyDescent="0.35">
      <c r="A81" s="96">
        <v>44276</v>
      </c>
      <c r="B81" s="19">
        <v>46</v>
      </c>
      <c r="C81" s="19">
        <v>0</v>
      </c>
      <c r="D81" s="19">
        <v>121</v>
      </c>
      <c r="E81" s="19">
        <f t="shared" si="2"/>
        <v>44</v>
      </c>
      <c r="F81" s="19">
        <f t="shared" si="3"/>
        <v>83</v>
      </c>
    </row>
    <row r="82" spans="1:6" x14ac:dyDescent="0.35">
      <c r="A82" s="96">
        <v>44277</v>
      </c>
      <c r="B82" s="19">
        <v>47</v>
      </c>
      <c r="C82" s="19">
        <v>0</v>
      </c>
      <c r="D82" s="19">
        <v>74</v>
      </c>
      <c r="E82" s="19">
        <f t="shared" si="2"/>
        <v>44</v>
      </c>
      <c r="F82" s="19">
        <f t="shared" si="3"/>
        <v>83</v>
      </c>
    </row>
    <row r="83" spans="1:6" x14ac:dyDescent="0.35">
      <c r="A83" s="96">
        <v>44278</v>
      </c>
      <c r="B83" s="19">
        <v>47</v>
      </c>
      <c r="C83" s="19">
        <v>0</v>
      </c>
      <c r="D83" s="19">
        <v>27</v>
      </c>
      <c r="E83" s="19">
        <f t="shared" si="2"/>
        <v>44</v>
      </c>
      <c r="F83" s="19">
        <f t="shared" si="3"/>
        <v>83</v>
      </c>
    </row>
    <row r="84" spans="1:6" x14ac:dyDescent="0.35">
      <c r="A84" s="96">
        <v>44279</v>
      </c>
      <c r="B84" s="19">
        <v>47</v>
      </c>
      <c r="C84" s="19">
        <v>0</v>
      </c>
      <c r="D84" s="19">
        <v>-20</v>
      </c>
      <c r="E84" s="19">
        <f t="shared" si="2"/>
        <v>44</v>
      </c>
      <c r="F84" s="19">
        <f t="shared" si="3"/>
        <v>83</v>
      </c>
    </row>
    <row r="85" spans="1:6" x14ac:dyDescent="0.35">
      <c r="A85" s="96">
        <v>44280</v>
      </c>
      <c r="B85" s="19">
        <v>47</v>
      </c>
      <c r="C85" s="19">
        <v>0</v>
      </c>
      <c r="D85" s="19">
        <v>-67</v>
      </c>
      <c r="E85" s="19">
        <f t="shared" si="2"/>
        <v>44</v>
      </c>
      <c r="F85" s="19">
        <f t="shared" si="3"/>
        <v>83</v>
      </c>
    </row>
    <row r="86" spans="1:6" x14ac:dyDescent="0.35">
      <c r="A86" s="96">
        <v>44281</v>
      </c>
      <c r="B86" s="19">
        <v>46</v>
      </c>
      <c r="C86" s="19">
        <v>0</v>
      </c>
      <c r="D86" s="19">
        <v>-113</v>
      </c>
      <c r="E86" s="19">
        <f t="shared" si="2"/>
        <v>44</v>
      </c>
      <c r="F86" s="19">
        <f t="shared" si="3"/>
        <v>83</v>
      </c>
    </row>
    <row r="87" spans="1:6" x14ac:dyDescent="0.35">
      <c r="A87" s="96">
        <v>44282</v>
      </c>
      <c r="B87" s="19">
        <v>46</v>
      </c>
      <c r="C87" s="19">
        <v>0</v>
      </c>
      <c r="D87" s="19">
        <v>-159</v>
      </c>
      <c r="E87" s="19">
        <f t="shared" si="2"/>
        <v>44</v>
      </c>
      <c r="F87" s="19">
        <f t="shared" si="3"/>
        <v>83</v>
      </c>
    </row>
    <row r="88" spans="1:6" x14ac:dyDescent="0.35">
      <c r="A88" s="96">
        <v>44283</v>
      </c>
      <c r="B88" s="19">
        <v>46</v>
      </c>
      <c r="C88" s="19">
        <v>0</v>
      </c>
      <c r="D88" s="19">
        <v>-205</v>
      </c>
      <c r="E88" s="19">
        <f t="shared" si="2"/>
        <v>44</v>
      </c>
      <c r="F88" s="19">
        <f t="shared" si="3"/>
        <v>83</v>
      </c>
    </row>
    <row r="89" spans="1:6" x14ac:dyDescent="0.35">
      <c r="A89" s="96">
        <v>44284</v>
      </c>
      <c r="B89" s="19">
        <v>46</v>
      </c>
      <c r="C89" s="19">
        <v>0</v>
      </c>
      <c r="D89" s="19">
        <v>-251</v>
      </c>
      <c r="E89" s="19">
        <f t="shared" si="2"/>
        <v>44</v>
      </c>
      <c r="F89" s="19">
        <f t="shared" si="3"/>
        <v>83</v>
      </c>
    </row>
    <row r="90" spans="1:6" x14ac:dyDescent="0.35">
      <c r="A90" s="96">
        <v>44285</v>
      </c>
      <c r="B90" s="19">
        <v>45</v>
      </c>
      <c r="C90" s="19">
        <v>0</v>
      </c>
      <c r="D90" s="19">
        <v>-296</v>
      </c>
      <c r="E90" s="19">
        <f t="shared" si="2"/>
        <v>44</v>
      </c>
      <c r="F90" s="19">
        <f t="shared" si="3"/>
        <v>83</v>
      </c>
    </row>
    <row r="91" spans="1:6" x14ac:dyDescent="0.35">
      <c r="A91" s="96">
        <v>44286</v>
      </c>
      <c r="B91" s="19">
        <v>46</v>
      </c>
      <c r="C91" s="19">
        <v>0</v>
      </c>
      <c r="D91" s="19">
        <v>-342</v>
      </c>
      <c r="E91" s="19">
        <f t="shared" si="2"/>
        <v>44</v>
      </c>
      <c r="F91" s="19">
        <f t="shared" si="3"/>
        <v>83</v>
      </c>
    </row>
    <row r="92" spans="1:6" x14ac:dyDescent="0.35">
      <c r="A92" s="96">
        <v>44287</v>
      </c>
      <c r="B92" s="19">
        <v>46</v>
      </c>
      <c r="C92" s="19">
        <v>0</v>
      </c>
      <c r="D92" s="19">
        <v>-388</v>
      </c>
      <c r="E92" s="19">
        <f t="shared" si="2"/>
        <v>44</v>
      </c>
      <c r="F92" s="19">
        <f t="shared" si="3"/>
        <v>83</v>
      </c>
    </row>
    <row r="93" spans="1:6" x14ac:dyDescent="0.35">
      <c r="A93" s="96">
        <v>44288</v>
      </c>
      <c r="B93" s="19">
        <v>46</v>
      </c>
      <c r="C93" s="19">
        <v>0</v>
      </c>
      <c r="D93" s="19">
        <v>-434</v>
      </c>
      <c r="E93" s="19">
        <f t="shared" si="2"/>
        <v>44</v>
      </c>
      <c r="F93" s="19">
        <f t="shared" si="3"/>
        <v>83</v>
      </c>
    </row>
    <row r="94" spans="1:6" x14ac:dyDescent="0.35">
      <c r="A94" s="96">
        <v>44289</v>
      </c>
      <c r="B94" s="19">
        <v>45</v>
      </c>
      <c r="C94" s="19">
        <v>0</v>
      </c>
      <c r="D94" s="19">
        <v>-479</v>
      </c>
      <c r="E94" s="19">
        <f t="shared" si="2"/>
        <v>44</v>
      </c>
      <c r="F94" s="19">
        <f t="shared" si="3"/>
        <v>83</v>
      </c>
    </row>
    <row r="95" spans="1:6" x14ac:dyDescent="0.35">
      <c r="A95" s="96">
        <v>44290</v>
      </c>
      <c r="B95" s="19">
        <v>44</v>
      </c>
      <c r="C95" s="19">
        <v>0</v>
      </c>
      <c r="D95" s="19">
        <v>-523</v>
      </c>
      <c r="E95" s="19">
        <f t="shared" si="2"/>
        <v>44</v>
      </c>
      <c r="F95" s="19">
        <f t="shared" si="3"/>
        <v>83</v>
      </c>
    </row>
    <row r="96" spans="1:6" x14ac:dyDescent="0.35">
      <c r="A96" s="96">
        <v>44291</v>
      </c>
      <c r="B96" s="19">
        <v>45</v>
      </c>
      <c r="C96" s="19">
        <v>0</v>
      </c>
      <c r="D96" s="19">
        <v>-568</v>
      </c>
      <c r="E96" s="19">
        <f t="shared" si="2"/>
        <v>44</v>
      </c>
      <c r="F96" s="19">
        <f t="shared" si="3"/>
        <v>83</v>
      </c>
    </row>
    <row r="97" spans="1:6" x14ac:dyDescent="0.35">
      <c r="A97" s="96">
        <v>44292</v>
      </c>
      <c r="B97" s="19">
        <v>45</v>
      </c>
      <c r="C97" s="19">
        <v>0</v>
      </c>
      <c r="D97" s="19">
        <v>-613</v>
      </c>
      <c r="E97" s="19">
        <f t="shared" si="2"/>
        <v>44</v>
      </c>
      <c r="F97" s="19">
        <f t="shared" si="3"/>
        <v>83</v>
      </c>
    </row>
    <row r="98" spans="1:6" x14ac:dyDescent="0.35">
      <c r="A98" s="96">
        <v>44293</v>
      </c>
      <c r="B98" s="19">
        <v>45</v>
      </c>
      <c r="C98" s="19">
        <v>0</v>
      </c>
      <c r="D98" s="19">
        <v>-658</v>
      </c>
      <c r="E98" s="19">
        <f t="shared" si="2"/>
        <v>44</v>
      </c>
      <c r="F98" s="19">
        <f t="shared" si="3"/>
        <v>83</v>
      </c>
    </row>
    <row r="99" spans="1:6" x14ac:dyDescent="0.35">
      <c r="A99" s="96">
        <v>44294</v>
      </c>
      <c r="B99" s="19">
        <v>45</v>
      </c>
      <c r="C99" s="19">
        <v>0</v>
      </c>
      <c r="D99" s="19">
        <v>-703</v>
      </c>
      <c r="E99" s="19">
        <f t="shared" si="2"/>
        <v>44</v>
      </c>
      <c r="F99" s="19">
        <f t="shared" si="3"/>
        <v>83</v>
      </c>
    </row>
    <row r="100" spans="1:6" x14ac:dyDescent="0.35">
      <c r="A100" s="96">
        <v>44295</v>
      </c>
      <c r="B100" s="19">
        <v>46</v>
      </c>
      <c r="C100" s="19">
        <v>0</v>
      </c>
      <c r="D100" s="19">
        <v>-749</v>
      </c>
      <c r="E100" s="19">
        <f t="shared" si="2"/>
        <v>44</v>
      </c>
      <c r="F100" s="19">
        <f t="shared" si="3"/>
        <v>83</v>
      </c>
    </row>
    <row r="101" spans="1:6" x14ac:dyDescent="0.35">
      <c r="A101" s="96">
        <v>44296</v>
      </c>
      <c r="B101" s="19">
        <v>46</v>
      </c>
      <c r="C101" s="19">
        <v>0</v>
      </c>
      <c r="D101" s="19">
        <v>-795</v>
      </c>
      <c r="E101" s="19">
        <f t="shared" si="2"/>
        <v>44</v>
      </c>
      <c r="F101" s="19">
        <f t="shared" si="3"/>
        <v>83</v>
      </c>
    </row>
    <row r="102" spans="1:6" x14ac:dyDescent="0.35">
      <c r="A102" s="96">
        <v>44297</v>
      </c>
      <c r="B102" s="19">
        <v>46</v>
      </c>
      <c r="C102" s="19">
        <v>0</v>
      </c>
      <c r="D102" s="19">
        <v>-841</v>
      </c>
      <c r="E102" s="19">
        <f t="shared" si="2"/>
        <v>44</v>
      </c>
      <c r="F102" s="19">
        <f t="shared" si="3"/>
        <v>83</v>
      </c>
    </row>
    <row r="103" spans="1:6" x14ac:dyDescent="0.35">
      <c r="A103" s="96">
        <v>44298</v>
      </c>
      <c r="B103" s="19">
        <v>46</v>
      </c>
      <c r="C103" s="19">
        <v>0</v>
      </c>
      <c r="D103" s="19">
        <v>-887</v>
      </c>
      <c r="E103" s="19">
        <f t="shared" si="2"/>
        <v>44</v>
      </c>
      <c r="F103" s="19">
        <f t="shared" si="3"/>
        <v>83</v>
      </c>
    </row>
    <row r="104" spans="1:6" x14ac:dyDescent="0.35">
      <c r="A104" s="96">
        <v>44299</v>
      </c>
      <c r="B104" s="19">
        <v>47</v>
      </c>
      <c r="C104" s="19">
        <v>0</v>
      </c>
      <c r="D104" s="19">
        <v>-934</v>
      </c>
      <c r="E104" s="19">
        <f t="shared" si="2"/>
        <v>44</v>
      </c>
      <c r="F104" s="19">
        <f t="shared" si="3"/>
        <v>83</v>
      </c>
    </row>
    <row r="105" spans="1:6" x14ac:dyDescent="0.35">
      <c r="A105" s="96">
        <v>44300</v>
      </c>
      <c r="B105" s="19">
        <v>47</v>
      </c>
      <c r="C105" s="19">
        <v>0</v>
      </c>
      <c r="D105" s="19">
        <v>-981</v>
      </c>
      <c r="E105" s="19">
        <f t="shared" si="2"/>
        <v>44</v>
      </c>
      <c r="F105" s="19">
        <f t="shared" si="3"/>
        <v>83</v>
      </c>
    </row>
    <row r="106" spans="1:6" x14ac:dyDescent="0.35">
      <c r="A106" s="96">
        <v>44301</v>
      </c>
      <c r="B106" s="19">
        <v>46</v>
      </c>
      <c r="C106" s="19">
        <v>0</v>
      </c>
      <c r="D106" s="19">
        <v>-1027</v>
      </c>
      <c r="E106" s="19">
        <f t="shared" si="2"/>
        <v>44</v>
      </c>
      <c r="F106" s="19">
        <f t="shared" si="3"/>
        <v>83</v>
      </c>
    </row>
    <row r="107" spans="1:6" x14ac:dyDescent="0.35">
      <c r="A107" s="96">
        <v>44302</v>
      </c>
      <c r="B107" s="19">
        <v>46</v>
      </c>
      <c r="C107" s="19">
        <v>0</v>
      </c>
      <c r="D107" s="19">
        <v>-1073</v>
      </c>
      <c r="E107" s="19">
        <f t="shared" si="2"/>
        <v>44</v>
      </c>
      <c r="F107" s="19">
        <f t="shared" si="3"/>
        <v>83</v>
      </c>
    </row>
    <row r="108" spans="1:6" x14ac:dyDescent="0.35">
      <c r="A108" s="96">
        <v>44303</v>
      </c>
      <c r="B108" s="19">
        <v>45</v>
      </c>
      <c r="C108" s="19">
        <v>0</v>
      </c>
      <c r="D108" s="19">
        <v>-1118</v>
      </c>
      <c r="E108" s="19">
        <f t="shared" si="2"/>
        <v>44</v>
      </c>
      <c r="F108" s="19">
        <f t="shared" si="3"/>
        <v>83</v>
      </c>
    </row>
    <row r="109" spans="1:6" x14ac:dyDescent="0.35">
      <c r="A109" s="96">
        <v>44304</v>
      </c>
      <c r="B109" s="19">
        <v>45</v>
      </c>
      <c r="C109" s="19">
        <v>0</v>
      </c>
      <c r="D109" s="19">
        <v>-1163</v>
      </c>
      <c r="E109" s="19">
        <f t="shared" si="2"/>
        <v>44</v>
      </c>
      <c r="F109" s="19">
        <f t="shared" si="3"/>
        <v>83</v>
      </c>
    </row>
    <row r="110" spans="1:6" x14ac:dyDescent="0.35">
      <c r="A110" s="96">
        <v>44305</v>
      </c>
      <c r="B110" s="19">
        <v>45</v>
      </c>
      <c r="C110" s="19">
        <v>2081</v>
      </c>
      <c r="D110" s="19">
        <v>873</v>
      </c>
      <c r="E110" s="19">
        <f t="shared" si="2"/>
        <v>44</v>
      </c>
      <c r="F110" s="19">
        <f t="shared" si="3"/>
        <v>83</v>
      </c>
    </row>
    <row r="111" spans="1:6" x14ac:dyDescent="0.35">
      <c r="A111" s="96">
        <v>44306</v>
      </c>
      <c r="B111" s="19">
        <v>46</v>
      </c>
      <c r="C111" s="19">
        <v>0</v>
      </c>
      <c r="D111" s="19">
        <v>827</v>
      </c>
      <c r="E111" s="19">
        <f t="shared" si="2"/>
        <v>44</v>
      </c>
      <c r="F111" s="19">
        <f t="shared" si="3"/>
        <v>83</v>
      </c>
    </row>
    <row r="112" spans="1:6" x14ac:dyDescent="0.35">
      <c r="A112" s="96">
        <v>44307</v>
      </c>
      <c r="B112" s="19">
        <v>46</v>
      </c>
      <c r="C112" s="19">
        <v>0</v>
      </c>
      <c r="D112" s="19">
        <v>781</v>
      </c>
      <c r="E112" s="19">
        <f t="shared" si="2"/>
        <v>44</v>
      </c>
      <c r="F112" s="19">
        <f t="shared" si="3"/>
        <v>83</v>
      </c>
    </row>
    <row r="113" spans="1:6" x14ac:dyDescent="0.35">
      <c r="A113" s="96">
        <v>44308</v>
      </c>
      <c r="B113" s="19">
        <v>46</v>
      </c>
      <c r="C113" s="19">
        <v>0</v>
      </c>
      <c r="D113" s="19">
        <v>735</v>
      </c>
      <c r="E113" s="19">
        <f t="shared" si="2"/>
        <v>44</v>
      </c>
      <c r="F113" s="19">
        <f t="shared" si="3"/>
        <v>83</v>
      </c>
    </row>
    <row r="114" spans="1:6" x14ac:dyDescent="0.35">
      <c r="A114" s="96">
        <v>44309</v>
      </c>
      <c r="B114" s="19">
        <v>46</v>
      </c>
      <c r="C114" s="19">
        <v>0</v>
      </c>
      <c r="D114" s="19">
        <v>689</v>
      </c>
      <c r="E114" s="19">
        <f t="shared" si="2"/>
        <v>44</v>
      </c>
      <c r="F114" s="19">
        <f t="shared" si="3"/>
        <v>83</v>
      </c>
    </row>
    <row r="115" spans="1:6" x14ac:dyDescent="0.35">
      <c r="A115" s="96">
        <v>44310</v>
      </c>
      <c r="B115" s="19">
        <v>46</v>
      </c>
      <c r="C115" s="19">
        <v>0</v>
      </c>
      <c r="D115" s="19">
        <v>643</v>
      </c>
      <c r="E115" s="19">
        <f t="shared" si="2"/>
        <v>44</v>
      </c>
      <c r="F115" s="19">
        <f t="shared" si="3"/>
        <v>83</v>
      </c>
    </row>
    <row r="116" spans="1:6" x14ac:dyDescent="0.35">
      <c r="A116" s="96">
        <v>44311</v>
      </c>
      <c r="B116" s="19">
        <v>46</v>
      </c>
      <c r="C116" s="19">
        <v>0</v>
      </c>
      <c r="D116" s="19">
        <v>597</v>
      </c>
      <c r="E116" s="19">
        <f t="shared" si="2"/>
        <v>44</v>
      </c>
      <c r="F116" s="19">
        <f t="shared" si="3"/>
        <v>83</v>
      </c>
    </row>
    <row r="117" spans="1:6" x14ac:dyDescent="0.35">
      <c r="A117" s="96">
        <v>44312</v>
      </c>
      <c r="B117" s="19">
        <v>46</v>
      </c>
      <c r="C117" s="19">
        <v>0</v>
      </c>
      <c r="D117" s="19">
        <v>551</v>
      </c>
      <c r="E117" s="19">
        <f t="shared" si="2"/>
        <v>44</v>
      </c>
      <c r="F117" s="19">
        <f t="shared" si="3"/>
        <v>83</v>
      </c>
    </row>
    <row r="118" spans="1:6" x14ac:dyDescent="0.35">
      <c r="A118" s="96">
        <v>44313</v>
      </c>
      <c r="B118" s="19">
        <v>46</v>
      </c>
      <c r="C118" s="19">
        <v>0</v>
      </c>
      <c r="D118" s="19">
        <v>505</v>
      </c>
      <c r="E118" s="19">
        <f t="shared" si="2"/>
        <v>44</v>
      </c>
      <c r="F118" s="19">
        <f t="shared" si="3"/>
        <v>83</v>
      </c>
    </row>
    <row r="119" spans="1:6" x14ac:dyDescent="0.35">
      <c r="A119" s="96">
        <v>44314</v>
      </c>
      <c r="B119" s="19">
        <v>46</v>
      </c>
      <c r="C119" s="19">
        <v>0</v>
      </c>
      <c r="D119" s="19">
        <v>459</v>
      </c>
      <c r="E119" s="19">
        <f t="shared" si="2"/>
        <v>44</v>
      </c>
      <c r="F119" s="19">
        <f t="shared" si="3"/>
        <v>83</v>
      </c>
    </row>
    <row r="120" spans="1:6" x14ac:dyDescent="0.35">
      <c r="A120" s="96">
        <v>44315</v>
      </c>
      <c r="B120" s="19">
        <v>47</v>
      </c>
      <c r="C120" s="19">
        <v>0</v>
      </c>
      <c r="D120" s="19">
        <v>412</v>
      </c>
      <c r="E120" s="19">
        <f t="shared" si="2"/>
        <v>44</v>
      </c>
      <c r="F120" s="19">
        <f t="shared" si="3"/>
        <v>83</v>
      </c>
    </row>
    <row r="121" spans="1:6" x14ac:dyDescent="0.35">
      <c r="A121" s="96">
        <v>44316</v>
      </c>
      <c r="B121" s="19">
        <v>46</v>
      </c>
      <c r="C121" s="19">
        <v>0</v>
      </c>
      <c r="D121" s="19">
        <v>366</v>
      </c>
      <c r="E121" s="19">
        <f t="shared" si="2"/>
        <v>44</v>
      </c>
      <c r="F121" s="19">
        <f t="shared" si="3"/>
        <v>83</v>
      </c>
    </row>
    <row r="122" spans="1:6" x14ac:dyDescent="0.35">
      <c r="A122" s="96">
        <v>44317</v>
      </c>
      <c r="B122" s="19">
        <v>46</v>
      </c>
      <c r="C122" s="19">
        <v>0</v>
      </c>
      <c r="D122" s="19">
        <v>320</v>
      </c>
      <c r="E122" s="19">
        <f t="shared" si="2"/>
        <v>44</v>
      </c>
      <c r="F122" s="19">
        <f t="shared" si="3"/>
        <v>83</v>
      </c>
    </row>
    <row r="123" spans="1:6" x14ac:dyDescent="0.35">
      <c r="A123" s="96">
        <v>44318</v>
      </c>
      <c r="B123" s="19">
        <v>46</v>
      </c>
      <c r="C123" s="19">
        <v>0</v>
      </c>
      <c r="D123" s="19">
        <v>274</v>
      </c>
      <c r="E123" s="19">
        <f t="shared" si="2"/>
        <v>44</v>
      </c>
      <c r="F123" s="19">
        <f t="shared" si="3"/>
        <v>83</v>
      </c>
    </row>
    <row r="124" spans="1:6" x14ac:dyDescent="0.35">
      <c r="A124" s="96">
        <v>44319</v>
      </c>
      <c r="B124" s="19">
        <v>47</v>
      </c>
      <c r="C124" s="19">
        <v>0</v>
      </c>
      <c r="D124" s="19">
        <v>227</v>
      </c>
      <c r="E124" s="19">
        <f t="shared" si="2"/>
        <v>44</v>
      </c>
      <c r="F124" s="19">
        <f t="shared" si="3"/>
        <v>83</v>
      </c>
    </row>
    <row r="125" spans="1:6" x14ac:dyDescent="0.35">
      <c r="A125" s="96">
        <v>44320</v>
      </c>
      <c r="B125" s="19">
        <v>48</v>
      </c>
      <c r="C125" s="19">
        <v>0</v>
      </c>
      <c r="D125" s="19">
        <v>179</v>
      </c>
      <c r="E125" s="19">
        <f t="shared" si="2"/>
        <v>44</v>
      </c>
      <c r="F125" s="19">
        <f t="shared" si="3"/>
        <v>83</v>
      </c>
    </row>
    <row r="126" spans="1:6" x14ac:dyDescent="0.35">
      <c r="A126" s="96">
        <v>44321</v>
      </c>
      <c r="B126" s="19">
        <v>49</v>
      </c>
      <c r="C126" s="19">
        <v>0</v>
      </c>
      <c r="D126" s="19">
        <v>130</v>
      </c>
      <c r="E126" s="19">
        <f t="shared" si="2"/>
        <v>44</v>
      </c>
      <c r="F126" s="19">
        <f t="shared" si="3"/>
        <v>83</v>
      </c>
    </row>
    <row r="127" spans="1:6" x14ac:dyDescent="0.35">
      <c r="A127" s="96">
        <v>44322</v>
      </c>
      <c r="B127" s="19">
        <v>50</v>
      </c>
      <c r="C127" s="19">
        <v>0</v>
      </c>
      <c r="D127" s="19">
        <v>80</v>
      </c>
      <c r="E127" s="19">
        <f t="shared" si="2"/>
        <v>44</v>
      </c>
      <c r="F127" s="19">
        <f t="shared" si="3"/>
        <v>83</v>
      </c>
    </row>
    <row r="128" spans="1:6" x14ac:dyDescent="0.35">
      <c r="A128" s="96">
        <v>44323</v>
      </c>
      <c r="B128" s="19">
        <v>51</v>
      </c>
      <c r="C128" s="19">
        <v>0</v>
      </c>
      <c r="D128" s="19">
        <v>29</v>
      </c>
      <c r="E128" s="19">
        <f t="shared" si="2"/>
        <v>44</v>
      </c>
      <c r="F128" s="19">
        <f t="shared" si="3"/>
        <v>83</v>
      </c>
    </row>
    <row r="129" spans="1:6" x14ac:dyDescent="0.35">
      <c r="A129" s="96">
        <v>44324</v>
      </c>
      <c r="B129" s="19">
        <v>52</v>
      </c>
      <c r="C129" s="19">
        <v>0</v>
      </c>
      <c r="D129" s="19">
        <v>-23</v>
      </c>
      <c r="E129" s="19">
        <f t="shared" si="2"/>
        <v>44</v>
      </c>
      <c r="F129" s="19">
        <f t="shared" si="3"/>
        <v>83</v>
      </c>
    </row>
    <row r="130" spans="1:6" x14ac:dyDescent="0.35">
      <c r="A130" s="96">
        <v>44325</v>
      </c>
      <c r="B130" s="19">
        <v>53</v>
      </c>
      <c r="C130" s="19">
        <v>0</v>
      </c>
      <c r="D130" s="19">
        <v>-76</v>
      </c>
      <c r="E130" s="19">
        <f t="shared" si="2"/>
        <v>44</v>
      </c>
      <c r="F130" s="19">
        <f t="shared" si="3"/>
        <v>83</v>
      </c>
    </row>
    <row r="131" spans="1:6" x14ac:dyDescent="0.35">
      <c r="A131" s="96">
        <v>44326</v>
      </c>
      <c r="B131" s="19">
        <v>54</v>
      </c>
      <c r="C131" s="19">
        <v>0</v>
      </c>
      <c r="D131" s="19">
        <v>-130</v>
      </c>
      <c r="E131" s="19">
        <f t="shared" ref="E131:E194" si="4">$I$23</f>
        <v>44</v>
      </c>
      <c r="F131" s="19">
        <f t="shared" ref="F131:F194" si="5">$I$24</f>
        <v>83</v>
      </c>
    </row>
    <row r="132" spans="1:6" x14ac:dyDescent="0.35">
      <c r="A132" s="96">
        <v>44327</v>
      </c>
      <c r="B132" s="19">
        <v>55</v>
      </c>
      <c r="C132" s="19">
        <v>0</v>
      </c>
      <c r="D132" s="19">
        <v>-185</v>
      </c>
      <c r="E132" s="19">
        <f t="shared" si="4"/>
        <v>44</v>
      </c>
      <c r="F132" s="19">
        <f t="shared" si="5"/>
        <v>83</v>
      </c>
    </row>
    <row r="133" spans="1:6" x14ac:dyDescent="0.35">
      <c r="A133" s="96">
        <v>44328</v>
      </c>
      <c r="B133" s="19">
        <v>55</v>
      </c>
      <c r="C133" s="19">
        <v>0</v>
      </c>
      <c r="D133" s="19">
        <v>-240</v>
      </c>
      <c r="E133" s="19">
        <f t="shared" si="4"/>
        <v>44</v>
      </c>
      <c r="F133" s="19">
        <f t="shared" si="5"/>
        <v>83</v>
      </c>
    </row>
    <row r="134" spans="1:6" x14ac:dyDescent="0.35">
      <c r="A134" s="96">
        <v>44329</v>
      </c>
      <c r="B134" s="19">
        <v>57</v>
      </c>
      <c r="C134" s="19">
        <v>0</v>
      </c>
      <c r="D134" s="19">
        <v>-297</v>
      </c>
      <c r="E134" s="19">
        <f t="shared" si="4"/>
        <v>44</v>
      </c>
      <c r="F134" s="19">
        <f t="shared" si="5"/>
        <v>83</v>
      </c>
    </row>
    <row r="135" spans="1:6" x14ac:dyDescent="0.35">
      <c r="A135" s="96">
        <v>44330</v>
      </c>
      <c r="B135" s="19">
        <v>58</v>
      </c>
      <c r="C135" s="19">
        <v>0</v>
      </c>
      <c r="D135" s="19">
        <v>-355</v>
      </c>
      <c r="E135" s="19">
        <f t="shared" si="4"/>
        <v>44</v>
      </c>
      <c r="F135" s="19">
        <f t="shared" si="5"/>
        <v>83</v>
      </c>
    </row>
    <row r="136" spans="1:6" x14ac:dyDescent="0.35">
      <c r="A136" s="96">
        <v>44331</v>
      </c>
      <c r="B136" s="19">
        <v>59</v>
      </c>
      <c r="C136" s="19">
        <v>0</v>
      </c>
      <c r="D136" s="19">
        <v>-414</v>
      </c>
      <c r="E136" s="19">
        <f t="shared" si="4"/>
        <v>44</v>
      </c>
      <c r="F136" s="19">
        <f t="shared" si="5"/>
        <v>83</v>
      </c>
    </row>
    <row r="137" spans="1:6" x14ac:dyDescent="0.35">
      <c r="A137" s="96">
        <v>44332</v>
      </c>
      <c r="B137" s="19">
        <v>60</v>
      </c>
      <c r="C137" s="19">
        <v>0</v>
      </c>
      <c r="D137" s="19">
        <v>-474</v>
      </c>
      <c r="E137" s="19">
        <f t="shared" si="4"/>
        <v>44</v>
      </c>
      <c r="F137" s="19">
        <f t="shared" si="5"/>
        <v>83</v>
      </c>
    </row>
    <row r="138" spans="1:6" x14ac:dyDescent="0.35">
      <c r="A138" s="96">
        <v>44333</v>
      </c>
      <c r="B138" s="19">
        <v>60</v>
      </c>
      <c r="C138" s="19">
        <v>0</v>
      </c>
      <c r="D138" s="19">
        <v>-534</v>
      </c>
      <c r="E138" s="19">
        <f t="shared" si="4"/>
        <v>44</v>
      </c>
      <c r="F138" s="19">
        <f t="shared" si="5"/>
        <v>83</v>
      </c>
    </row>
    <row r="139" spans="1:6" x14ac:dyDescent="0.35">
      <c r="A139" s="96">
        <v>44334</v>
      </c>
      <c r="B139" s="19">
        <v>61</v>
      </c>
      <c r="C139" s="19">
        <v>0</v>
      </c>
      <c r="D139" s="19">
        <v>-595</v>
      </c>
      <c r="E139" s="19">
        <f t="shared" si="4"/>
        <v>44</v>
      </c>
      <c r="F139" s="19">
        <f t="shared" si="5"/>
        <v>83</v>
      </c>
    </row>
    <row r="140" spans="1:6" x14ac:dyDescent="0.35">
      <c r="A140" s="96">
        <v>44335</v>
      </c>
      <c r="B140" s="19">
        <v>61</v>
      </c>
      <c r="C140" s="19">
        <v>0</v>
      </c>
      <c r="D140" s="19">
        <v>-656</v>
      </c>
      <c r="E140" s="19">
        <f t="shared" si="4"/>
        <v>44</v>
      </c>
      <c r="F140" s="19">
        <f t="shared" si="5"/>
        <v>83</v>
      </c>
    </row>
    <row r="141" spans="1:6" x14ac:dyDescent="0.35">
      <c r="A141" s="96">
        <v>44336</v>
      </c>
      <c r="B141" s="19">
        <v>63</v>
      </c>
      <c r="C141" s="19">
        <v>0</v>
      </c>
      <c r="D141" s="19">
        <v>-719</v>
      </c>
      <c r="E141" s="19">
        <f t="shared" si="4"/>
        <v>44</v>
      </c>
      <c r="F141" s="19">
        <f t="shared" si="5"/>
        <v>83</v>
      </c>
    </row>
    <row r="142" spans="1:6" x14ac:dyDescent="0.35">
      <c r="A142" s="96">
        <v>44337</v>
      </c>
      <c r="B142" s="19">
        <v>64</v>
      </c>
      <c r="C142" s="19">
        <v>0</v>
      </c>
      <c r="D142" s="19">
        <v>-783</v>
      </c>
      <c r="E142" s="19">
        <f t="shared" si="4"/>
        <v>44</v>
      </c>
      <c r="F142" s="19">
        <f t="shared" si="5"/>
        <v>83</v>
      </c>
    </row>
    <row r="143" spans="1:6" x14ac:dyDescent="0.35">
      <c r="A143" s="96">
        <v>44338</v>
      </c>
      <c r="B143" s="19">
        <v>65</v>
      </c>
      <c r="C143" s="19">
        <v>0</v>
      </c>
      <c r="D143" s="19">
        <v>-848</v>
      </c>
      <c r="E143" s="19">
        <f t="shared" si="4"/>
        <v>44</v>
      </c>
      <c r="F143" s="19">
        <f t="shared" si="5"/>
        <v>83</v>
      </c>
    </row>
    <row r="144" spans="1:6" x14ac:dyDescent="0.35">
      <c r="A144" s="96">
        <v>44339</v>
      </c>
      <c r="B144" s="19">
        <v>65</v>
      </c>
      <c r="C144" s="19">
        <v>0</v>
      </c>
      <c r="D144" s="19">
        <v>-913</v>
      </c>
      <c r="E144" s="19">
        <f t="shared" si="4"/>
        <v>44</v>
      </c>
      <c r="F144" s="19">
        <f t="shared" si="5"/>
        <v>83</v>
      </c>
    </row>
    <row r="145" spans="1:6" x14ac:dyDescent="0.35">
      <c r="A145" s="96">
        <v>44340</v>
      </c>
      <c r="B145" s="19">
        <v>65</v>
      </c>
      <c r="C145" s="19">
        <v>0</v>
      </c>
      <c r="D145" s="19">
        <v>-978</v>
      </c>
      <c r="E145" s="19">
        <f t="shared" si="4"/>
        <v>44</v>
      </c>
      <c r="F145" s="19">
        <f t="shared" si="5"/>
        <v>83</v>
      </c>
    </row>
    <row r="146" spans="1:6" x14ac:dyDescent="0.35">
      <c r="A146" s="96">
        <v>44341</v>
      </c>
      <c r="B146" s="19">
        <v>67</v>
      </c>
      <c r="C146" s="19">
        <v>0</v>
      </c>
      <c r="D146" s="19">
        <v>-1045</v>
      </c>
      <c r="E146" s="19">
        <f t="shared" si="4"/>
        <v>44</v>
      </c>
      <c r="F146" s="19">
        <f t="shared" si="5"/>
        <v>83</v>
      </c>
    </row>
    <row r="147" spans="1:6" x14ac:dyDescent="0.35">
      <c r="A147" s="96">
        <v>44342</v>
      </c>
      <c r="B147" s="19">
        <v>68</v>
      </c>
      <c r="C147" s="19">
        <v>0</v>
      </c>
      <c r="D147" s="19">
        <v>-1113</v>
      </c>
      <c r="E147" s="19">
        <f t="shared" si="4"/>
        <v>44</v>
      </c>
      <c r="F147" s="19">
        <f t="shared" si="5"/>
        <v>83</v>
      </c>
    </row>
    <row r="148" spans="1:6" x14ac:dyDescent="0.35">
      <c r="A148" s="96">
        <v>44343</v>
      </c>
      <c r="B148" s="19">
        <v>69</v>
      </c>
      <c r="C148" s="19">
        <v>0</v>
      </c>
      <c r="D148" s="19">
        <v>-1182</v>
      </c>
      <c r="E148" s="19">
        <f t="shared" si="4"/>
        <v>44</v>
      </c>
      <c r="F148" s="19">
        <f t="shared" si="5"/>
        <v>83</v>
      </c>
    </row>
    <row r="149" spans="1:6" x14ac:dyDescent="0.35">
      <c r="A149" s="96">
        <v>44344</v>
      </c>
      <c r="B149" s="19">
        <v>69</v>
      </c>
      <c r="C149" s="19">
        <v>0</v>
      </c>
      <c r="D149" s="19">
        <v>-1251</v>
      </c>
      <c r="E149" s="19">
        <f t="shared" si="4"/>
        <v>44</v>
      </c>
      <c r="F149" s="19">
        <f t="shared" si="5"/>
        <v>83</v>
      </c>
    </row>
    <row r="150" spans="1:6" x14ac:dyDescent="0.35">
      <c r="A150" s="96">
        <v>44345</v>
      </c>
      <c r="B150" s="19">
        <v>70</v>
      </c>
      <c r="C150" s="19">
        <v>0</v>
      </c>
      <c r="D150" s="19">
        <v>-1321</v>
      </c>
      <c r="E150" s="19">
        <f t="shared" si="4"/>
        <v>44</v>
      </c>
      <c r="F150" s="19">
        <f t="shared" si="5"/>
        <v>83</v>
      </c>
    </row>
    <row r="151" spans="1:6" x14ac:dyDescent="0.35">
      <c r="A151" s="96">
        <v>44346</v>
      </c>
      <c r="B151" s="19">
        <v>71</v>
      </c>
      <c r="C151" s="19">
        <v>0</v>
      </c>
      <c r="D151" s="19">
        <v>-1392</v>
      </c>
      <c r="E151" s="19">
        <f t="shared" si="4"/>
        <v>44</v>
      </c>
      <c r="F151" s="19">
        <f t="shared" si="5"/>
        <v>83</v>
      </c>
    </row>
    <row r="152" spans="1:6" x14ac:dyDescent="0.35">
      <c r="A152" s="96">
        <v>44347</v>
      </c>
      <c r="B152" s="19">
        <v>72</v>
      </c>
      <c r="C152" s="19">
        <v>0</v>
      </c>
      <c r="D152" s="19">
        <v>-1464</v>
      </c>
      <c r="E152" s="19">
        <f t="shared" si="4"/>
        <v>44</v>
      </c>
      <c r="F152" s="19">
        <f t="shared" si="5"/>
        <v>83</v>
      </c>
    </row>
    <row r="153" spans="1:6" x14ac:dyDescent="0.35">
      <c r="A153" s="96">
        <v>44348</v>
      </c>
      <c r="B153" s="19">
        <v>72</v>
      </c>
      <c r="C153" s="19">
        <v>0</v>
      </c>
      <c r="D153" s="19">
        <v>-1536</v>
      </c>
      <c r="E153" s="19">
        <f t="shared" si="4"/>
        <v>44</v>
      </c>
      <c r="F153" s="19">
        <f t="shared" si="5"/>
        <v>83</v>
      </c>
    </row>
    <row r="154" spans="1:6" x14ac:dyDescent="0.35">
      <c r="A154" s="96">
        <v>44349</v>
      </c>
      <c r="B154" s="19">
        <v>73</v>
      </c>
      <c r="C154" s="19">
        <v>0</v>
      </c>
      <c r="D154" s="19">
        <v>-1609</v>
      </c>
      <c r="E154" s="19">
        <f t="shared" si="4"/>
        <v>44</v>
      </c>
      <c r="F154" s="19">
        <f t="shared" si="5"/>
        <v>83</v>
      </c>
    </row>
    <row r="155" spans="1:6" x14ac:dyDescent="0.35">
      <c r="A155" s="96">
        <v>44350</v>
      </c>
      <c r="B155" s="19">
        <v>73</v>
      </c>
      <c r="C155" s="19">
        <v>0</v>
      </c>
      <c r="D155" s="19">
        <v>-1682</v>
      </c>
      <c r="E155" s="19">
        <f t="shared" si="4"/>
        <v>44</v>
      </c>
      <c r="F155" s="19">
        <f t="shared" si="5"/>
        <v>83</v>
      </c>
    </row>
    <row r="156" spans="1:6" x14ac:dyDescent="0.35">
      <c r="A156" s="96">
        <v>44351</v>
      </c>
      <c r="B156" s="19">
        <v>74</v>
      </c>
      <c r="C156" s="19">
        <v>0</v>
      </c>
      <c r="D156" s="19">
        <v>-1756</v>
      </c>
      <c r="E156" s="19">
        <f t="shared" si="4"/>
        <v>44</v>
      </c>
      <c r="F156" s="19">
        <f t="shared" si="5"/>
        <v>83</v>
      </c>
    </row>
    <row r="157" spans="1:6" x14ac:dyDescent="0.35">
      <c r="A157" s="96">
        <v>44352</v>
      </c>
      <c r="B157" s="19">
        <v>74</v>
      </c>
      <c r="C157" s="19">
        <v>0</v>
      </c>
      <c r="D157" s="19">
        <v>-1830</v>
      </c>
      <c r="E157" s="19">
        <f t="shared" si="4"/>
        <v>44</v>
      </c>
      <c r="F157" s="19">
        <f t="shared" si="5"/>
        <v>83</v>
      </c>
    </row>
    <row r="158" spans="1:6" x14ac:dyDescent="0.35">
      <c r="A158" s="96">
        <v>44353</v>
      </c>
      <c r="B158" s="19">
        <v>74</v>
      </c>
      <c r="C158" s="19">
        <v>0</v>
      </c>
      <c r="D158" s="19">
        <v>-1904</v>
      </c>
      <c r="E158" s="19">
        <f t="shared" si="4"/>
        <v>44</v>
      </c>
      <c r="F158" s="19">
        <f t="shared" si="5"/>
        <v>83</v>
      </c>
    </row>
    <row r="159" spans="1:6" x14ac:dyDescent="0.35">
      <c r="A159" s="96">
        <v>44354</v>
      </c>
      <c r="B159" s="19">
        <v>74</v>
      </c>
      <c r="C159" s="19">
        <v>0</v>
      </c>
      <c r="D159" s="19">
        <v>-1978</v>
      </c>
      <c r="E159" s="19">
        <f t="shared" si="4"/>
        <v>44</v>
      </c>
      <c r="F159" s="19">
        <f t="shared" si="5"/>
        <v>83</v>
      </c>
    </row>
    <row r="160" spans="1:6" x14ac:dyDescent="0.35">
      <c r="A160" s="96">
        <v>44355</v>
      </c>
      <c r="B160" s="19">
        <v>75</v>
      </c>
      <c r="C160" s="19">
        <v>0</v>
      </c>
      <c r="D160" s="19">
        <v>-2053</v>
      </c>
      <c r="E160" s="19">
        <f t="shared" si="4"/>
        <v>44</v>
      </c>
      <c r="F160" s="19">
        <f t="shared" si="5"/>
        <v>83</v>
      </c>
    </row>
    <row r="161" spans="1:6" x14ac:dyDescent="0.35">
      <c r="A161" s="96">
        <v>44356</v>
      </c>
      <c r="B161" s="19">
        <v>75</v>
      </c>
      <c r="C161" s="19">
        <v>0</v>
      </c>
      <c r="D161" s="19">
        <v>-2128</v>
      </c>
      <c r="E161" s="19">
        <f t="shared" si="4"/>
        <v>44</v>
      </c>
      <c r="F161" s="19">
        <f t="shared" si="5"/>
        <v>83</v>
      </c>
    </row>
    <row r="162" spans="1:6" x14ac:dyDescent="0.35">
      <c r="A162" s="96">
        <v>44357</v>
      </c>
      <c r="B162" s="19">
        <v>75</v>
      </c>
      <c r="C162" s="19">
        <v>0</v>
      </c>
      <c r="D162" s="19">
        <v>-2203</v>
      </c>
      <c r="E162" s="19">
        <f t="shared" si="4"/>
        <v>44</v>
      </c>
      <c r="F162" s="19">
        <f t="shared" si="5"/>
        <v>83</v>
      </c>
    </row>
    <row r="163" spans="1:6" x14ac:dyDescent="0.35">
      <c r="A163" s="96">
        <v>44358</v>
      </c>
      <c r="B163" s="19">
        <v>76</v>
      </c>
      <c r="C163" s="19">
        <v>0</v>
      </c>
      <c r="D163" s="19">
        <v>-2279</v>
      </c>
      <c r="E163" s="19">
        <f t="shared" si="4"/>
        <v>44</v>
      </c>
      <c r="F163" s="19">
        <f t="shared" si="5"/>
        <v>83</v>
      </c>
    </row>
    <row r="164" spans="1:6" x14ac:dyDescent="0.35">
      <c r="A164" s="96">
        <v>44359</v>
      </c>
      <c r="B164" s="19">
        <v>77</v>
      </c>
      <c r="C164" s="19">
        <v>2081</v>
      </c>
      <c r="D164" s="19">
        <v>-275</v>
      </c>
      <c r="E164" s="19">
        <f t="shared" si="4"/>
        <v>44</v>
      </c>
      <c r="F164" s="19">
        <f t="shared" si="5"/>
        <v>83</v>
      </c>
    </row>
    <row r="165" spans="1:6" x14ac:dyDescent="0.35">
      <c r="A165" s="96">
        <v>44360</v>
      </c>
      <c r="B165" s="19">
        <v>77</v>
      </c>
      <c r="C165" s="19">
        <v>0</v>
      </c>
      <c r="D165" s="19">
        <v>-352</v>
      </c>
      <c r="E165" s="19">
        <f t="shared" si="4"/>
        <v>44</v>
      </c>
      <c r="F165" s="19">
        <f t="shared" si="5"/>
        <v>83</v>
      </c>
    </row>
    <row r="166" spans="1:6" x14ac:dyDescent="0.35">
      <c r="A166" s="96">
        <v>44361</v>
      </c>
      <c r="B166" s="19">
        <v>77</v>
      </c>
      <c r="C166" s="19">
        <v>0</v>
      </c>
      <c r="D166" s="19">
        <v>-429</v>
      </c>
      <c r="E166" s="19">
        <f t="shared" si="4"/>
        <v>44</v>
      </c>
      <c r="F166" s="19">
        <f t="shared" si="5"/>
        <v>83</v>
      </c>
    </row>
    <row r="167" spans="1:6" x14ac:dyDescent="0.35">
      <c r="A167" s="96">
        <v>44362</v>
      </c>
      <c r="B167" s="19">
        <v>77</v>
      </c>
      <c r="C167" s="19">
        <v>0</v>
      </c>
      <c r="D167" s="19">
        <v>-506</v>
      </c>
      <c r="E167" s="19">
        <f t="shared" si="4"/>
        <v>44</v>
      </c>
      <c r="F167" s="19">
        <f t="shared" si="5"/>
        <v>83</v>
      </c>
    </row>
    <row r="168" spans="1:6" x14ac:dyDescent="0.35">
      <c r="A168" s="96">
        <v>44363</v>
      </c>
      <c r="B168" s="19">
        <v>78</v>
      </c>
      <c r="C168" s="19">
        <v>0</v>
      </c>
      <c r="D168" s="19">
        <v>-584</v>
      </c>
      <c r="E168" s="19">
        <f t="shared" si="4"/>
        <v>44</v>
      </c>
      <c r="F168" s="19">
        <f t="shared" si="5"/>
        <v>83</v>
      </c>
    </row>
    <row r="169" spans="1:6" x14ac:dyDescent="0.35">
      <c r="A169" s="96">
        <v>44364</v>
      </c>
      <c r="B169" s="19">
        <v>78</v>
      </c>
      <c r="C169" s="19">
        <v>0</v>
      </c>
      <c r="D169" s="19">
        <v>-662</v>
      </c>
      <c r="E169" s="19">
        <f t="shared" si="4"/>
        <v>44</v>
      </c>
      <c r="F169" s="19">
        <f t="shared" si="5"/>
        <v>83</v>
      </c>
    </row>
    <row r="170" spans="1:6" x14ac:dyDescent="0.35">
      <c r="A170" s="96">
        <v>44365</v>
      </c>
      <c r="B170" s="19">
        <v>78</v>
      </c>
      <c r="C170" s="19">
        <v>0</v>
      </c>
      <c r="D170" s="19">
        <v>-740</v>
      </c>
      <c r="E170" s="19">
        <f t="shared" si="4"/>
        <v>44</v>
      </c>
      <c r="F170" s="19">
        <f t="shared" si="5"/>
        <v>83</v>
      </c>
    </row>
    <row r="171" spans="1:6" x14ac:dyDescent="0.35">
      <c r="A171" s="96">
        <v>44366</v>
      </c>
      <c r="B171" s="19">
        <v>79</v>
      </c>
      <c r="C171" s="19">
        <v>0</v>
      </c>
      <c r="D171" s="19">
        <v>-819</v>
      </c>
      <c r="E171" s="19">
        <f t="shared" si="4"/>
        <v>44</v>
      </c>
      <c r="F171" s="19">
        <f t="shared" si="5"/>
        <v>83</v>
      </c>
    </row>
    <row r="172" spans="1:6" x14ac:dyDescent="0.35">
      <c r="A172" s="96">
        <v>44367</v>
      </c>
      <c r="B172" s="19">
        <v>79</v>
      </c>
      <c r="C172" s="19">
        <v>0</v>
      </c>
      <c r="D172" s="19">
        <v>-898</v>
      </c>
      <c r="E172" s="19">
        <f t="shared" si="4"/>
        <v>44</v>
      </c>
      <c r="F172" s="19">
        <f t="shared" si="5"/>
        <v>83</v>
      </c>
    </row>
    <row r="173" spans="1:6" x14ac:dyDescent="0.35">
      <c r="A173" s="96">
        <v>44368</v>
      </c>
      <c r="B173" s="19">
        <v>79</v>
      </c>
      <c r="C173" s="19">
        <v>0</v>
      </c>
      <c r="D173" s="19">
        <v>-977</v>
      </c>
      <c r="E173" s="19">
        <f t="shared" si="4"/>
        <v>44</v>
      </c>
      <c r="F173" s="19">
        <f t="shared" si="5"/>
        <v>83</v>
      </c>
    </row>
    <row r="174" spans="1:6" x14ac:dyDescent="0.35">
      <c r="A174" s="96">
        <v>44369</v>
      </c>
      <c r="B174" s="19">
        <v>79</v>
      </c>
      <c r="C174" s="19">
        <v>0</v>
      </c>
      <c r="D174" s="19">
        <v>-1056</v>
      </c>
      <c r="E174" s="19">
        <f t="shared" si="4"/>
        <v>44</v>
      </c>
      <c r="F174" s="19">
        <f t="shared" si="5"/>
        <v>83</v>
      </c>
    </row>
    <row r="175" spans="1:6" x14ac:dyDescent="0.35">
      <c r="A175" s="96">
        <v>44370</v>
      </c>
      <c r="B175" s="19">
        <v>79</v>
      </c>
      <c r="C175" s="19">
        <v>0</v>
      </c>
      <c r="D175" s="19">
        <v>-1135</v>
      </c>
      <c r="E175" s="19">
        <f t="shared" si="4"/>
        <v>44</v>
      </c>
      <c r="F175" s="19">
        <f t="shared" si="5"/>
        <v>83</v>
      </c>
    </row>
    <row r="176" spans="1:6" x14ac:dyDescent="0.35">
      <c r="A176" s="96">
        <v>44371</v>
      </c>
      <c r="B176" s="19">
        <v>78</v>
      </c>
      <c r="C176" s="19">
        <v>0</v>
      </c>
      <c r="D176" s="19">
        <v>-1213</v>
      </c>
      <c r="E176" s="19">
        <f t="shared" si="4"/>
        <v>44</v>
      </c>
      <c r="F176" s="19">
        <f t="shared" si="5"/>
        <v>83</v>
      </c>
    </row>
    <row r="177" spans="1:6" x14ac:dyDescent="0.35">
      <c r="A177" s="96">
        <v>44372</v>
      </c>
      <c r="B177" s="19">
        <v>79</v>
      </c>
      <c r="C177" s="19">
        <v>0</v>
      </c>
      <c r="D177" s="19">
        <v>-1292</v>
      </c>
      <c r="E177" s="19">
        <f t="shared" si="4"/>
        <v>44</v>
      </c>
      <c r="F177" s="19">
        <f t="shared" si="5"/>
        <v>83</v>
      </c>
    </row>
    <row r="178" spans="1:6" x14ac:dyDescent="0.35">
      <c r="A178" s="96">
        <v>44373</v>
      </c>
      <c r="B178" s="19">
        <v>78</v>
      </c>
      <c r="C178" s="19">
        <v>0</v>
      </c>
      <c r="D178" s="19">
        <v>-1370</v>
      </c>
      <c r="E178" s="19">
        <f t="shared" si="4"/>
        <v>44</v>
      </c>
      <c r="F178" s="19">
        <f t="shared" si="5"/>
        <v>83</v>
      </c>
    </row>
    <row r="179" spans="1:6" x14ac:dyDescent="0.35">
      <c r="A179" s="96">
        <v>44374</v>
      </c>
      <c r="B179" s="19">
        <v>79</v>
      </c>
      <c r="C179" s="19">
        <v>0</v>
      </c>
      <c r="D179" s="19">
        <v>-1449</v>
      </c>
      <c r="E179" s="19">
        <f t="shared" si="4"/>
        <v>44</v>
      </c>
      <c r="F179" s="19">
        <f t="shared" si="5"/>
        <v>83</v>
      </c>
    </row>
    <row r="180" spans="1:6" x14ac:dyDescent="0.35">
      <c r="A180" s="96">
        <v>44375</v>
      </c>
      <c r="B180" s="19">
        <v>79</v>
      </c>
      <c r="C180" s="19">
        <v>0</v>
      </c>
      <c r="D180" s="19">
        <v>-1528</v>
      </c>
      <c r="E180" s="19">
        <f t="shared" si="4"/>
        <v>44</v>
      </c>
      <c r="F180" s="19">
        <f t="shared" si="5"/>
        <v>83</v>
      </c>
    </row>
    <row r="181" spans="1:6" x14ac:dyDescent="0.35">
      <c r="A181" s="96">
        <v>44376</v>
      </c>
      <c r="B181" s="19">
        <v>78</v>
      </c>
      <c r="C181" s="19">
        <v>0</v>
      </c>
      <c r="D181" s="19">
        <v>-1606</v>
      </c>
      <c r="E181" s="19">
        <f t="shared" si="4"/>
        <v>44</v>
      </c>
      <c r="F181" s="19">
        <f t="shared" si="5"/>
        <v>83</v>
      </c>
    </row>
    <row r="182" spans="1:6" x14ac:dyDescent="0.35">
      <c r="A182" s="96">
        <v>44377</v>
      </c>
      <c r="B182" s="19">
        <v>78</v>
      </c>
      <c r="C182" s="19">
        <v>0</v>
      </c>
      <c r="D182" s="19">
        <v>-1684</v>
      </c>
      <c r="E182" s="19">
        <f t="shared" si="4"/>
        <v>44</v>
      </c>
      <c r="F182" s="19">
        <f t="shared" si="5"/>
        <v>83</v>
      </c>
    </row>
    <row r="183" spans="1:6" x14ac:dyDescent="0.35">
      <c r="A183" s="96">
        <v>44378</v>
      </c>
      <c r="B183" s="19">
        <v>77</v>
      </c>
      <c r="C183" s="19">
        <v>0</v>
      </c>
      <c r="D183" s="19">
        <v>-1761</v>
      </c>
      <c r="E183" s="19">
        <f t="shared" si="4"/>
        <v>44</v>
      </c>
      <c r="F183" s="19">
        <f t="shared" si="5"/>
        <v>83</v>
      </c>
    </row>
    <row r="184" spans="1:6" x14ac:dyDescent="0.35">
      <c r="A184" s="96">
        <v>44379</v>
      </c>
      <c r="B184" s="19">
        <v>77</v>
      </c>
      <c r="C184" s="19">
        <v>0</v>
      </c>
      <c r="D184" s="19">
        <v>-1838</v>
      </c>
      <c r="E184" s="19">
        <f t="shared" si="4"/>
        <v>44</v>
      </c>
      <c r="F184" s="19">
        <f t="shared" si="5"/>
        <v>83</v>
      </c>
    </row>
    <row r="185" spans="1:6" x14ac:dyDescent="0.35">
      <c r="A185" s="96">
        <v>44380</v>
      </c>
      <c r="B185" s="19">
        <v>77</v>
      </c>
      <c r="C185" s="19">
        <v>0</v>
      </c>
      <c r="D185" s="19">
        <v>-1915</v>
      </c>
      <c r="E185" s="19">
        <f t="shared" si="4"/>
        <v>44</v>
      </c>
      <c r="F185" s="19">
        <f t="shared" si="5"/>
        <v>83</v>
      </c>
    </row>
    <row r="186" spans="1:6" x14ac:dyDescent="0.35">
      <c r="A186" s="96">
        <v>44381</v>
      </c>
      <c r="B186" s="19">
        <v>76</v>
      </c>
      <c r="C186" s="19">
        <v>0</v>
      </c>
      <c r="D186" s="19">
        <v>-1991</v>
      </c>
      <c r="E186" s="19">
        <f t="shared" si="4"/>
        <v>44</v>
      </c>
      <c r="F186" s="19">
        <f t="shared" si="5"/>
        <v>83</v>
      </c>
    </row>
    <row r="187" spans="1:6" x14ac:dyDescent="0.35">
      <c r="A187" s="96">
        <v>44382</v>
      </c>
      <c r="B187" s="19">
        <v>75</v>
      </c>
      <c r="C187" s="19">
        <v>0</v>
      </c>
      <c r="D187" s="19">
        <v>-2066</v>
      </c>
      <c r="E187" s="19">
        <f t="shared" si="4"/>
        <v>44</v>
      </c>
      <c r="F187" s="19">
        <f t="shared" si="5"/>
        <v>83</v>
      </c>
    </row>
    <row r="188" spans="1:6" x14ac:dyDescent="0.35">
      <c r="A188" s="96">
        <v>44383</v>
      </c>
      <c r="B188" s="19">
        <v>76</v>
      </c>
      <c r="C188" s="19">
        <v>0</v>
      </c>
      <c r="D188" s="19">
        <v>-2142</v>
      </c>
      <c r="E188" s="19">
        <f t="shared" si="4"/>
        <v>44</v>
      </c>
      <c r="F188" s="19">
        <f t="shared" si="5"/>
        <v>83</v>
      </c>
    </row>
    <row r="189" spans="1:6" x14ac:dyDescent="0.35">
      <c r="A189" s="96">
        <v>44384</v>
      </c>
      <c r="B189" s="19">
        <v>75</v>
      </c>
      <c r="C189" s="19">
        <v>0</v>
      </c>
      <c r="D189" s="19">
        <v>-2217</v>
      </c>
      <c r="E189" s="19">
        <f t="shared" si="4"/>
        <v>44</v>
      </c>
      <c r="F189" s="19">
        <f t="shared" si="5"/>
        <v>83</v>
      </c>
    </row>
    <row r="190" spans="1:6" x14ac:dyDescent="0.35">
      <c r="A190" s="96">
        <v>44385</v>
      </c>
      <c r="B190" s="19">
        <v>74</v>
      </c>
      <c r="C190" s="19">
        <v>0</v>
      </c>
      <c r="D190" s="19">
        <v>-2291</v>
      </c>
      <c r="E190" s="19">
        <f t="shared" si="4"/>
        <v>44</v>
      </c>
      <c r="F190" s="19">
        <f t="shared" si="5"/>
        <v>83</v>
      </c>
    </row>
    <row r="191" spans="1:6" x14ac:dyDescent="0.35">
      <c r="A191" s="96">
        <v>44386</v>
      </c>
      <c r="B191" s="19">
        <v>74</v>
      </c>
      <c r="C191" s="19">
        <v>0</v>
      </c>
      <c r="D191" s="19">
        <v>-2365</v>
      </c>
      <c r="E191" s="19">
        <f t="shared" si="4"/>
        <v>44</v>
      </c>
      <c r="F191" s="19">
        <f t="shared" si="5"/>
        <v>83</v>
      </c>
    </row>
    <row r="192" spans="1:6" x14ac:dyDescent="0.35">
      <c r="A192" s="96">
        <v>44387</v>
      </c>
      <c r="B192" s="19">
        <v>74</v>
      </c>
      <c r="C192" s="19">
        <v>0</v>
      </c>
      <c r="D192" s="19">
        <v>-2439</v>
      </c>
      <c r="E192" s="19">
        <f t="shared" si="4"/>
        <v>44</v>
      </c>
      <c r="F192" s="19">
        <f t="shared" si="5"/>
        <v>83</v>
      </c>
    </row>
    <row r="193" spans="1:6" x14ac:dyDescent="0.35">
      <c r="A193" s="96">
        <v>44388</v>
      </c>
      <c r="B193" s="19">
        <v>73</v>
      </c>
      <c r="C193" s="19">
        <v>0</v>
      </c>
      <c r="D193" s="19">
        <v>-2512</v>
      </c>
      <c r="E193" s="19">
        <f t="shared" si="4"/>
        <v>44</v>
      </c>
      <c r="F193" s="19">
        <f t="shared" si="5"/>
        <v>83</v>
      </c>
    </row>
    <row r="194" spans="1:6" x14ac:dyDescent="0.35">
      <c r="A194" s="96">
        <v>44389</v>
      </c>
      <c r="B194" s="19">
        <v>72</v>
      </c>
      <c r="C194" s="19">
        <v>0</v>
      </c>
      <c r="D194" s="19">
        <v>-2584</v>
      </c>
      <c r="E194" s="19">
        <f t="shared" si="4"/>
        <v>44</v>
      </c>
      <c r="F194" s="19">
        <f t="shared" si="5"/>
        <v>83</v>
      </c>
    </row>
    <row r="195" spans="1:6" x14ac:dyDescent="0.35">
      <c r="A195" s="96">
        <v>44390</v>
      </c>
      <c r="B195" s="19">
        <v>71</v>
      </c>
      <c r="C195" s="19">
        <v>0</v>
      </c>
      <c r="D195" s="19">
        <v>-2655</v>
      </c>
      <c r="E195" s="19">
        <f t="shared" ref="E195:E258" si="6">$I$23</f>
        <v>44</v>
      </c>
      <c r="F195" s="19">
        <f t="shared" ref="F195:F258" si="7">$I$24</f>
        <v>83</v>
      </c>
    </row>
    <row r="196" spans="1:6" x14ac:dyDescent="0.35">
      <c r="A196" s="96">
        <v>44391</v>
      </c>
      <c r="B196" s="19">
        <v>71</v>
      </c>
      <c r="C196" s="19">
        <v>0</v>
      </c>
      <c r="D196" s="19">
        <v>-2726</v>
      </c>
      <c r="E196" s="19">
        <f t="shared" si="6"/>
        <v>44</v>
      </c>
      <c r="F196" s="19">
        <f t="shared" si="7"/>
        <v>83</v>
      </c>
    </row>
    <row r="197" spans="1:6" x14ac:dyDescent="0.35">
      <c r="A197" s="96">
        <v>44392</v>
      </c>
      <c r="B197" s="19">
        <v>71</v>
      </c>
      <c r="C197" s="19">
        <v>0</v>
      </c>
      <c r="D197" s="19">
        <v>-2797</v>
      </c>
      <c r="E197" s="19">
        <f t="shared" si="6"/>
        <v>44</v>
      </c>
      <c r="F197" s="19">
        <f t="shared" si="7"/>
        <v>83</v>
      </c>
    </row>
    <row r="198" spans="1:6" x14ac:dyDescent="0.35">
      <c r="A198" s="96">
        <v>44393</v>
      </c>
      <c r="B198" s="19">
        <v>70</v>
      </c>
      <c r="C198" s="19">
        <v>0</v>
      </c>
      <c r="D198" s="19">
        <v>-2867</v>
      </c>
      <c r="E198" s="19">
        <f t="shared" si="6"/>
        <v>44</v>
      </c>
      <c r="F198" s="19">
        <f t="shared" si="7"/>
        <v>83</v>
      </c>
    </row>
    <row r="199" spans="1:6" x14ac:dyDescent="0.35">
      <c r="A199" s="96">
        <v>44394</v>
      </c>
      <c r="B199" s="19">
        <v>70</v>
      </c>
      <c r="C199" s="19">
        <v>0</v>
      </c>
      <c r="D199" s="19">
        <v>-2937</v>
      </c>
      <c r="E199" s="19">
        <f t="shared" si="6"/>
        <v>44</v>
      </c>
      <c r="F199" s="19">
        <f t="shared" si="7"/>
        <v>83</v>
      </c>
    </row>
    <row r="200" spans="1:6" x14ac:dyDescent="0.35">
      <c r="A200" s="96">
        <v>44395</v>
      </c>
      <c r="B200" s="19">
        <v>69</v>
      </c>
      <c r="C200" s="19">
        <v>0</v>
      </c>
      <c r="D200" s="19">
        <v>-3006</v>
      </c>
      <c r="E200" s="19">
        <f t="shared" si="6"/>
        <v>44</v>
      </c>
      <c r="F200" s="19">
        <f t="shared" si="7"/>
        <v>83</v>
      </c>
    </row>
    <row r="201" spans="1:6" x14ac:dyDescent="0.35">
      <c r="A201" s="96">
        <v>44396</v>
      </c>
      <c r="B201" s="19">
        <v>69</v>
      </c>
      <c r="C201" s="19">
        <v>0</v>
      </c>
      <c r="D201" s="19">
        <v>-3075</v>
      </c>
      <c r="E201" s="19">
        <f t="shared" si="6"/>
        <v>44</v>
      </c>
      <c r="F201" s="19">
        <f t="shared" si="7"/>
        <v>83</v>
      </c>
    </row>
    <row r="202" spans="1:6" x14ac:dyDescent="0.35">
      <c r="A202" s="96">
        <v>44397</v>
      </c>
      <c r="B202" s="19">
        <v>68</v>
      </c>
      <c r="C202" s="19">
        <v>0</v>
      </c>
      <c r="D202" s="19">
        <v>-3143</v>
      </c>
      <c r="E202" s="19">
        <f t="shared" si="6"/>
        <v>44</v>
      </c>
      <c r="F202" s="19">
        <f t="shared" si="7"/>
        <v>83</v>
      </c>
    </row>
    <row r="203" spans="1:6" x14ac:dyDescent="0.35">
      <c r="A203" s="96">
        <v>44398</v>
      </c>
      <c r="B203" s="19">
        <v>67</v>
      </c>
      <c r="C203" s="19">
        <v>0</v>
      </c>
      <c r="D203" s="19">
        <v>-3210</v>
      </c>
      <c r="E203" s="19">
        <f t="shared" si="6"/>
        <v>44</v>
      </c>
      <c r="F203" s="19">
        <f t="shared" si="7"/>
        <v>83</v>
      </c>
    </row>
    <row r="204" spans="1:6" x14ac:dyDescent="0.35">
      <c r="A204" s="96">
        <v>44399</v>
      </c>
      <c r="B204" s="19">
        <v>66</v>
      </c>
      <c r="C204" s="19">
        <v>0</v>
      </c>
      <c r="D204" s="19">
        <v>-3276</v>
      </c>
      <c r="E204" s="19">
        <f t="shared" si="6"/>
        <v>44</v>
      </c>
      <c r="F204" s="19">
        <f t="shared" si="7"/>
        <v>83</v>
      </c>
    </row>
    <row r="205" spans="1:6" x14ac:dyDescent="0.35">
      <c r="A205" s="96">
        <v>44400</v>
      </c>
      <c r="B205" s="19">
        <v>65</v>
      </c>
      <c r="C205" s="19">
        <v>0</v>
      </c>
      <c r="D205" s="19">
        <v>-3341</v>
      </c>
      <c r="E205" s="19">
        <f t="shared" si="6"/>
        <v>44</v>
      </c>
      <c r="F205" s="19">
        <f t="shared" si="7"/>
        <v>83</v>
      </c>
    </row>
    <row r="206" spans="1:6" x14ac:dyDescent="0.35">
      <c r="A206" s="96">
        <v>44401</v>
      </c>
      <c r="B206" s="19">
        <v>65</v>
      </c>
      <c r="C206" s="19">
        <v>0</v>
      </c>
      <c r="D206" s="19">
        <v>-3406</v>
      </c>
      <c r="E206" s="19">
        <f t="shared" si="6"/>
        <v>44</v>
      </c>
      <c r="F206" s="19">
        <f t="shared" si="7"/>
        <v>83</v>
      </c>
    </row>
    <row r="207" spans="1:6" x14ac:dyDescent="0.35">
      <c r="A207" s="96">
        <v>44402</v>
      </c>
      <c r="B207" s="19">
        <v>65</v>
      </c>
      <c r="C207" s="19">
        <v>0</v>
      </c>
      <c r="D207" s="19">
        <v>-3471</v>
      </c>
      <c r="E207" s="19">
        <f t="shared" si="6"/>
        <v>44</v>
      </c>
      <c r="F207" s="19">
        <f t="shared" si="7"/>
        <v>83</v>
      </c>
    </row>
    <row r="208" spans="1:6" x14ac:dyDescent="0.35">
      <c r="A208" s="96">
        <v>44403</v>
      </c>
      <c r="B208" s="19">
        <v>64</v>
      </c>
      <c r="C208" s="19">
        <v>0</v>
      </c>
      <c r="D208" s="19">
        <v>-3535</v>
      </c>
      <c r="E208" s="19">
        <f t="shared" si="6"/>
        <v>44</v>
      </c>
      <c r="F208" s="19">
        <f t="shared" si="7"/>
        <v>83</v>
      </c>
    </row>
    <row r="209" spans="1:6" x14ac:dyDescent="0.35">
      <c r="A209" s="96">
        <v>44404</v>
      </c>
      <c r="B209" s="19">
        <v>63</v>
      </c>
      <c r="C209" s="19">
        <v>0</v>
      </c>
      <c r="D209" s="19">
        <v>-3598</v>
      </c>
      <c r="E209" s="19">
        <f t="shared" si="6"/>
        <v>44</v>
      </c>
      <c r="F209" s="19">
        <f t="shared" si="7"/>
        <v>83</v>
      </c>
    </row>
    <row r="210" spans="1:6" x14ac:dyDescent="0.35">
      <c r="A210" s="96">
        <v>44405</v>
      </c>
      <c r="B210" s="19">
        <v>61</v>
      </c>
      <c r="C210" s="19">
        <v>0</v>
      </c>
      <c r="D210" s="19">
        <v>-3659</v>
      </c>
      <c r="E210" s="19">
        <f t="shared" si="6"/>
        <v>44</v>
      </c>
      <c r="F210" s="19">
        <f t="shared" si="7"/>
        <v>83</v>
      </c>
    </row>
    <row r="211" spans="1:6" x14ac:dyDescent="0.35">
      <c r="A211" s="96">
        <v>44406</v>
      </c>
      <c r="B211" s="19">
        <v>60</v>
      </c>
      <c r="C211" s="19">
        <v>0</v>
      </c>
      <c r="D211" s="19">
        <v>-3719</v>
      </c>
      <c r="E211" s="19">
        <f t="shared" si="6"/>
        <v>44</v>
      </c>
      <c r="F211" s="19">
        <f t="shared" si="7"/>
        <v>83</v>
      </c>
    </row>
    <row r="212" spans="1:6" x14ac:dyDescent="0.35">
      <c r="A212" s="96">
        <v>44407</v>
      </c>
      <c r="B212" s="19">
        <v>59</v>
      </c>
      <c r="C212" s="19">
        <v>0</v>
      </c>
      <c r="D212" s="19">
        <v>-3778</v>
      </c>
      <c r="E212" s="19">
        <f t="shared" si="6"/>
        <v>44</v>
      </c>
      <c r="F212" s="19">
        <f t="shared" si="7"/>
        <v>83</v>
      </c>
    </row>
    <row r="213" spans="1:6" x14ac:dyDescent="0.35">
      <c r="A213" s="96">
        <v>44408</v>
      </c>
      <c r="B213" s="19">
        <v>58</v>
      </c>
      <c r="C213" s="19">
        <v>0</v>
      </c>
      <c r="D213" s="19">
        <v>-3836</v>
      </c>
      <c r="E213" s="19">
        <f t="shared" si="6"/>
        <v>44</v>
      </c>
      <c r="F213" s="19">
        <f t="shared" si="7"/>
        <v>83</v>
      </c>
    </row>
    <row r="214" spans="1:6" x14ac:dyDescent="0.35">
      <c r="A214" s="96">
        <v>44409</v>
      </c>
      <c r="B214" s="19">
        <v>57</v>
      </c>
      <c r="C214" s="19">
        <v>0</v>
      </c>
      <c r="D214" s="19">
        <v>-3893</v>
      </c>
      <c r="E214" s="19">
        <f t="shared" si="6"/>
        <v>44</v>
      </c>
      <c r="F214" s="19">
        <f t="shared" si="7"/>
        <v>83</v>
      </c>
    </row>
    <row r="215" spans="1:6" x14ac:dyDescent="0.35">
      <c r="A215" s="96">
        <v>44410</v>
      </c>
      <c r="B215" s="19">
        <v>56</v>
      </c>
      <c r="C215" s="19">
        <v>0</v>
      </c>
      <c r="D215" s="19">
        <v>-3949</v>
      </c>
      <c r="E215" s="19">
        <f t="shared" si="6"/>
        <v>44</v>
      </c>
      <c r="F215" s="19">
        <f t="shared" si="7"/>
        <v>83</v>
      </c>
    </row>
    <row r="216" spans="1:6" x14ac:dyDescent="0.35">
      <c r="A216" s="96">
        <v>44411</v>
      </c>
      <c r="B216" s="19">
        <v>55</v>
      </c>
      <c r="C216" s="19">
        <v>0</v>
      </c>
      <c r="D216" s="19">
        <v>-4004</v>
      </c>
      <c r="E216" s="19">
        <f t="shared" si="6"/>
        <v>44</v>
      </c>
      <c r="F216" s="19">
        <f t="shared" si="7"/>
        <v>83</v>
      </c>
    </row>
    <row r="217" spans="1:6" x14ac:dyDescent="0.35">
      <c r="A217" s="96">
        <v>44412</v>
      </c>
      <c r="B217" s="19">
        <v>54</v>
      </c>
      <c r="C217" s="19">
        <v>0</v>
      </c>
      <c r="D217" s="19">
        <v>-4058</v>
      </c>
      <c r="E217" s="19">
        <f t="shared" si="6"/>
        <v>44</v>
      </c>
      <c r="F217" s="19">
        <f t="shared" si="7"/>
        <v>83</v>
      </c>
    </row>
    <row r="218" spans="1:6" x14ac:dyDescent="0.35">
      <c r="A218" s="96">
        <v>44413</v>
      </c>
      <c r="B218" s="19">
        <v>53</v>
      </c>
      <c r="C218" s="19">
        <v>2081</v>
      </c>
      <c r="D218" s="19">
        <v>-2030</v>
      </c>
      <c r="E218" s="19">
        <f t="shared" si="6"/>
        <v>44</v>
      </c>
      <c r="F218" s="19">
        <f t="shared" si="7"/>
        <v>83</v>
      </c>
    </row>
    <row r="219" spans="1:6" x14ac:dyDescent="0.35">
      <c r="A219" s="96">
        <v>44414</v>
      </c>
      <c r="B219" s="19">
        <v>53</v>
      </c>
      <c r="C219" s="19">
        <v>0</v>
      </c>
      <c r="D219" s="19">
        <v>-2083</v>
      </c>
      <c r="E219" s="19">
        <f t="shared" si="6"/>
        <v>44</v>
      </c>
      <c r="F219" s="19">
        <f t="shared" si="7"/>
        <v>83</v>
      </c>
    </row>
    <row r="220" spans="1:6" x14ac:dyDescent="0.35">
      <c r="A220" s="96">
        <v>44415</v>
      </c>
      <c r="B220" s="19">
        <v>51</v>
      </c>
      <c r="C220" s="19">
        <v>0</v>
      </c>
      <c r="D220" s="19">
        <v>-2134</v>
      </c>
      <c r="E220" s="19">
        <f t="shared" si="6"/>
        <v>44</v>
      </c>
      <c r="F220" s="19">
        <f t="shared" si="7"/>
        <v>83</v>
      </c>
    </row>
    <row r="221" spans="1:6" x14ac:dyDescent="0.35">
      <c r="A221" s="96">
        <v>44416</v>
      </c>
      <c r="B221" s="19">
        <v>50</v>
      </c>
      <c r="C221" s="19">
        <v>0</v>
      </c>
      <c r="D221" s="19">
        <v>-2184</v>
      </c>
      <c r="E221" s="19">
        <f t="shared" si="6"/>
        <v>44</v>
      </c>
      <c r="F221" s="19">
        <f t="shared" si="7"/>
        <v>83</v>
      </c>
    </row>
    <row r="222" spans="1:6" x14ac:dyDescent="0.35">
      <c r="A222" s="96">
        <v>44417</v>
      </c>
      <c r="B222" s="19">
        <v>50</v>
      </c>
      <c r="C222" s="19">
        <v>0</v>
      </c>
      <c r="D222" s="19">
        <v>-2234</v>
      </c>
      <c r="E222" s="19">
        <f t="shared" si="6"/>
        <v>44</v>
      </c>
      <c r="F222" s="19">
        <f t="shared" si="7"/>
        <v>83</v>
      </c>
    </row>
    <row r="223" spans="1:6" x14ac:dyDescent="0.35">
      <c r="A223" s="96">
        <v>44418</v>
      </c>
      <c r="B223" s="19">
        <v>49</v>
      </c>
      <c r="C223" s="19">
        <v>0</v>
      </c>
      <c r="D223" s="19">
        <v>-2283</v>
      </c>
      <c r="E223" s="19">
        <f t="shared" si="6"/>
        <v>44</v>
      </c>
      <c r="F223" s="19">
        <f t="shared" si="7"/>
        <v>83</v>
      </c>
    </row>
    <row r="224" spans="1:6" x14ac:dyDescent="0.35">
      <c r="A224" s="96">
        <v>44419</v>
      </c>
      <c r="B224" s="19">
        <v>48</v>
      </c>
      <c r="C224" s="19">
        <v>0</v>
      </c>
      <c r="D224" s="19">
        <v>-2331</v>
      </c>
      <c r="E224" s="19">
        <f t="shared" si="6"/>
        <v>44</v>
      </c>
      <c r="F224" s="19">
        <f t="shared" si="7"/>
        <v>83</v>
      </c>
    </row>
    <row r="225" spans="1:6" x14ac:dyDescent="0.35">
      <c r="A225" s="96">
        <v>44420</v>
      </c>
      <c r="B225" s="19">
        <v>46</v>
      </c>
      <c r="C225" s="19">
        <v>0</v>
      </c>
      <c r="D225" s="19">
        <v>-2377</v>
      </c>
      <c r="E225" s="19">
        <f t="shared" si="6"/>
        <v>44</v>
      </c>
      <c r="F225" s="19">
        <f t="shared" si="7"/>
        <v>83</v>
      </c>
    </row>
    <row r="226" spans="1:6" x14ac:dyDescent="0.35">
      <c r="A226" s="96">
        <v>44421</v>
      </c>
      <c r="B226" s="19">
        <v>45</v>
      </c>
      <c r="C226" s="19">
        <v>0</v>
      </c>
      <c r="D226" s="19">
        <v>-2422</v>
      </c>
      <c r="E226" s="19">
        <f t="shared" si="6"/>
        <v>44</v>
      </c>
      <c r="F226" s="19">
        <f t="shared" si="7"/>
        <v>83</v>
      </c>
    </row>
    <row r="227" spans="1:6" x14ac:dyDescent="0.35">
      <c r="A227" s="96">
        <v>44422</v>
      </c>
      <c r="B227" s="19">
        <v>43</v>
      </c>
      <c r="C227" s="19">
        <v>0</v>
      </c>
      <c r="D227" s="19">
        <v>-2465</v>
      </c>
      <c r="E227" s="19">
        <f t="shared" si="6"/>
        <v>44</v>
      </c>
      <c r="F227" s="19">
        <f t="shared" si="7"/>
        <v>83</v>
      </c>
    </row>
    <row r="228" spans="1:6" x14ac:dyDescent="0.35">
      <c r="A228" s="96">
        <v>44423</v>
      </c>
      <c r="B228" s="19">
        <v>43</v>
      </c>
      <c r="C228" s="19">
        <v>0</v>
      </c>
      <c r="D228" s="19">
        <v>-2508</v>
      </c>
      <c r="E228" s="19">
        <f t="shared" si="6"/>
        <v>44</v>
      </c>
      <c r="F228" s="19">
        <f t="shared" si="7"/>
        <v>83</v>
      </c>
    </row>
    <row r="229" spans="1:6" x14ac:dyDescent="0.35">
      <c r="A229" s="96">
        <v>44424</v>
      </c>
      <c r="B229" s="19">
        <v>42</v>
      </c>
      <c r="C229" s="19">
        <v>0</v>
      </c>
      <c r="D229" s="19">
        <v>-2550</v>
      </c>
      <c r="E229" s="19">
        <f t="shared" si="6"/>
        <v>44</v>
      </c>
      <c r="F229" s="19">
        <f t="shared" si="7"/>
        <v>83</v>
      </c>
    </row>
    <row r="230" spans="1:6" x14ac:dyDescent="0.35">
      <c r="A230" s="96">
        <v>44425</v>
      </c>
      <c r="B230" s="19">
        <v>41</v>
      </c>
      <c r="C230" s="19">
        <v>0</v>
      </c>
      <c r="D230" s="19">
        <v>-2591</v>
      </c>
      <c r="E230" s="19">
        <f t="shared" si="6"/>
        <v>44</v>
      </c>
      <c r="F230" s="19">
        <f t="shared" si="7"/>
        <v>83</v>
      </c>
    </row>
    <row r="231" spans="1:6" x14ac:dyDescent="0.35">
      <c r="A231" s="96">
        <v>44426</v>
      </c>
      <c r="B231" s="19">
        <v>40</v>
      </c>
      <c r="C231" s="19">
        <v>0</v>
      </c>
      <c r="D231" s="19">
        <v>-2631</v>
      </c>
      <c r="E231" s="19">
        <f t="shared" si="6"/>
        <v>44</v>
      </c>
      <c r="F231" s="19">
        <f t="shared" si="7"/>
        <v>83</v>
      </c>
    </row>
    <row r="232" spans="1:6" x14ac:dyDescent="0.35">
      <c r="A232" s="96">
        <v>44427</v>
      </c>
      <c r="B232" s="19">
        <v>39</v>
      </c>
      <c r="C232" s="19">
        <v>0</v>
      </c>
      <c r="D232" s="19">
        <v>-2670</v>
      </c>
      <c r="E232" s="19">
        <f t="shared" si="6"/>
        <v>44</v>
      </c>
      <c r="F232" s="19">
        <f t="shared" si="7"/>
        <v>83</v>
      </c>
    </row>
    <row r="233" spans="1:6" x14ac:dyDescent="0.35">
      <c r="A233" s="96">
        <v>44428</v>
      </c>
      <c r="B233" s="19">
        <v>38</v>
      </c>
      <c r="C233" s="19">
        <v>0</v>
      </c>
      <c r="D233" s="19">
        <v>-2708</v>
      </c>
      <c r="E233" s="19">
        <f t="shared" si="6"/>
        <v>44</v>
      </c>
      <c r="F233" s="19">
        <f t="shared" si="7"/>
        <v>83</v>
      </c>
    </row>
    <row r="234" spans="1:6" x14ac:dyDescent="0.35">
      <c r="A234" s="96">
        <v>44429</v>
      </c>
      <c r="B234" s="19">
        <v>37</v>
      </c>
      <c r="C234" s="19">
        <v>0</v>
      </c>
      <c r="D234" s="19">
        <v>-2745</v>
      </c>
      <c r="E234" s="19">
        <f t="shared" si="6"/>
        <v>44</v>
      </c>
      <c r="F234" s="19">
        <f t="shared" si="7"/>
        <v>83</v>
      </c>
    </row>
    <row r="235" spans="1:6" x14ac:dyDescent="0.35">
      <c r="A235" s="96">
        <v>44430</v>
      </c>
      <c r="B235" s="19">
        <v>36</v>
      </c>
      <c r="C235" s="19">
        <v>0</v>
      </c>
      <c r="D235" s="19">
        <v>-2781</v>
      </c>
      <c r="E235" s="19">
        <f t="shared" si="6"/>
        <v>44</v>
      </c>
      <c r="F235" s="19">
        <f t="shared" si="7"/>
        <v>83</v>
      </c>
    </row>
    <row r="236" spans="1:6" x14ac:dyDescent="0.35">
      <c r="A236" s="96">
        <v>44431</v>
      </c>
      <c r="B236" s="19">
        <v>35</v>
      </c>
      <c r="C236" s="19">
        <v>0</v>
      </c>
      <c r="D236" s="19">
        <v>-2816</v>
      </c>
      <c r="E236" s="19">
        <f t="shared" si="6"/>
        <v>44</v>
      </c>
      <c r="F236" s="19">
        <f t="shared" si="7"/>
        <v>83</v>
      </c>
    </row>
    <row r="237" spans="1:6" x14ac:dyDescent="0.35">
      <c r="A237" s="96">
        <v>44432</v>
      </c>
      <c r="B237" s="19">
        <v>35</v>
      </c>
      <c r="C237" s="19">
        <v>0</v>
      </c>
      <c r="D237" s="19">
        <v>-2851</v>
      </c>
      <c r="E237" s="19">
        <f t="shared" si="6"/>
        <v>44</v>
      </c>
      <c r="F237" s="19">
        <f t="shared" si="7"/>
        <v>83</v>
      </c>
    </row>
    <row r="238" spans="1:6" x14ac:dyDescent="0.35">
      <c r="A238" s="96">
        <v>44433</v>
      </c>
      <c r="B238" s="19">
        <v>34</v>
      </c>
      <c r="C238" s="19">
        <v>0</v>
      </c>
      <c r="D238" s="19">
        <v>-2885</v>
      </c>
      <c r="E238" s="19">
        <f t="shared" si="6"/>
        <v>44</v>
      </c>
      <c r="F238" s="19">
        <f t="shared" si="7"/>
        <v>83</v>
      </c>
    </row>
    <row r="239" spans="1:6" x14ac:dyDescent="0.35">
      <c r="A239" s="96">
        <v>44434</v>
      </c>
      <c r="B239" s="19">
        <v>33</v>
      </c>
      <c r="C239" s="19">
        <v>0</v>
      </c>
      <c r="D239" s="19">
        <v>-2918</v>
      </c>
      <c r="E239" s="19">
        <f t="shared" si="6"/>
        <v>44</v>
      </c>
      <c r="F239" s="19">
        <f t="shared" si="7"/>
        <v>83</v>
      </c>
    </row>
    <row r="240" spans="1:6" x14ac:dyDescent="0.35">
      <c r="A240" s="96">
        <v>44435</v>
      </c>
      <c r="B240" s="19">
        <v>32</v>
      </c>
      <c r="C240" s="19">
        <v>0</v>
      </c>
      <c r="D240" s="19">
        <v>-2950</v>
      </c>
      <c r="E240" s="19">
        <f t="shared" si="6"/>
        <v>44</v>
      </c>
      <c r="F240" s="19">
        <f t="shared" si="7"/>
        <v>83</v>
      </c>
    </row>
    <row r="241" spans="1:6" x14ac:dyDescent="0.35">
      <c r="A241" s="96">
        <v>44436</v>
      </c>
      <c r="B241" s="19">
        <v>31</v>
      </c>
      <c r="C241" s="19">
        <v>0</v>
      </c>
      <c r="D241" s="19">
        <v>-2981</v>
      </c>
      <c r="E241" s="19">
        <f t="shared" si="6"/>
        <v>44</v>
      </c>
      <c r="F241" s="19">
        <f t="shared" si="7"/>
        <v>83</v>
      </c>
    </row>
    <row r="242" spans="1:6" x14ac:dyDescent="0.35">
      <c r="A242" s="96">
        <v>44437</v>
      </c>
      <c r="B242" s="19">
        <v>31</v>
      </c>
      <c r="C242" s="19">
        <v>0</v>
      </c>
      <c r="D242" s="19">
        <v>-3012</v>
      </c>
      <c r="E242" s="19">
        <f t="shared" si="6"/>
        <v>44</v>
      </c>
      <c r="F242" s="19">
        <f t="shared" si="7"/>
        <v>83</v>
      </c>
    </row>
    <row r="243" spans="1:6" x14ac:dyDescent="0.35">
      <c r="A243" s="96">
        <v>44438</v>
      </c>
      <c r="B243" s="19">
        <v>30</v>
      </c>
      <c r="C243" s="19">
        <v>0</v>
      </c>
      <c r="D243" s="19">
        <v>-3042</v>
      </c>
      <c r="E243" s="19">
        <f t="shared" si="6"/>
        <v>44</v>
      </c>
      <c r="F243" s="19">
        <f t="shared" si="7"/>
        <v>83</v>
      </c>
    </row>
    <row r="244" spans="1:6" x14ac:dyDescent="0.35">
      <c r="A244" s="96">
        <v>44439</v>
      </c>
      <c r="B244" s="19">
        <v>29</v>
      </c>
      <c r="C244" s="19">
        <v>0</v>
      </c>
      <c r="D244" s="19">
        <v>-3071</v>
      </c>
      <c r="E244" s="19">
        <f t="shared" si="6"/>
        <v>44</v>
      </c>
      <c r="F244" s="19">
        <f t="shared" si="7"/>
        <v>83</v>
      </c>
    </row>
    <row r="245" spans="1:6" x14ac:dyDescent="0.35">
      <c r="A245" s="96">
        <v>44440</v>
      </c>
      <c r="B245" s="19">
        <v>28</v>
      </c>
      <c r="C245" s="19">
        <v>0</v>
      </c>
      <c r="D245" s="19">
        <v>-3099</v>
      </c>
      <c r="E245" s="19">
        <f t="shared" si="6"/>
        <v>44</v>
      </c>
      <c r="F245" s="19">
        <f t="shared" si="7"/>
        <v>83</v>
      </c>
    </row>
    <row r="246" spans="1:6" x14ac:dyDescent="0.35">
      <c r="A246" s="96">
        <v>44441</v>
      </c>
      <c r="B246" s="19">
        <v>26</v>
      </c>
      <c r="C246" s="19">
        <v>0</v>
      </c>
      <c r="D246" s="19">
        <v>-3125</v>
      </c>
      <c r="E246" s="19">
        <f t="shared" si="6"/>
        <v>44</v>
      </c>
      <c r="F246" s="19">
        <f t="shared" si="7"/>
        <v>83</v>
      </c>
    </row>
    <row r="247" spans="1:6" x14ac:dyDescent="0.35">
      <c r="A247" s="96">
        <v>44442</v>
      </c>
      <c r="B247" s="19">
        <v>26</v>
      </c>
      <c r="C247" s="19">
        <v>0</v>
      </c>
      <c r="D247" s="19">
        <v>-3151</v>
      </c>
      <c r="E247" s="19">
        <f t="shared" si="6"/>
        <v>44</v>
      </c>
      <c r="F247" s="19">
        <f t="shared" si="7"/>
        <v>83</v>
      </c>
    </row>
    <row r="248" spans="1:6" x14ac:dyDescent="0.35">
      <c r="A248" s="96">
        <v>44443</v>
      </c>
      <c r="B248" s="19">
        <v>25</v>
      </c>
      <c r="C248" s="19">
        <v>0</v>
      </c>
      <c r="D248" s="19">
        <v>-3176</v>
      </c>
      <c r="E248" s="19">
        <f t="shared" si="6"/>
        <v>44</v>
      </c>
      <c r="F248" s="19">
        <f t="shared" si="7"/>
        <v>83</v>
      </c>
    </row>
    <row r="249" spans="1:6" x14ac:dyDescent="0.35">
      <c r="A249" s="96">
        <v>44444</v>
      </c>
      <c r="B249" s="19">
        <v>24</v>
      </c>
      <c r="C249" s="19">
        <v>0</v>
      </c>
      <c r="D249" s="19">
        <v>-3200</v>
      </c>
      <c r="E249" s="19">
        <f t="shared" si="6"/>
        <v>44</v>
      </c>
      <c r="F249" s="19">
        <f t="shared" si="7"/>
        <v>83</v>
      </c>
    </row>
    <row r="250" spans="1:6" x14ac:dyDescent="0.35">
      <c r="A250" s="96">
        <v>44445</v>
      </c>
      <c r="B250" s="19">
        <v>24</v>
      </c>
      <c r="C250" s="19">
        <v>0</v>
      </c>
      <c r="D250" s="19">
        <v>-3224</v>
      </c>
      <c r="E250" s="19">
        <f t="shared" si="6"/>
        <v>44</v>
      </c>
      <c r="F250" s="19">
        <f t="shared" si="7"/>
        <v>83</v>
      </c>
    </row>
    <row r="251" spans="1:6" x14ac:dyDescent="0.35">
      <c r="A251" s="96">
        <v>44446</v>
      </c>
      <c r="B251" s="19">
        <v>23</v>
      </c>
      <c r="C251" s="19">
        <v>0</v>
      </c>
      <c r="D251" s="19">
        <v>-3247</v>
      </c>
      <c r="E251" s="19">
        <f t="shared" si="6"/>
        <v>44</v>
      </c>
      <c r="F251" s="19">
        <f t="shared" si="7"/>
        <v>83</v>
      </c>
    </row>
    <row r="252" spans="1:6" x14ac:dyDescent="0.35">
      <c r="A252" s="96">
        <v>44447</v>
      </c>
      <c r="B252" s="19">
        <v>22</v>
      </c>
      <c r="C252" s="19">
        <v>0</v>
      </c>
      <c r="D252" s="19">
        <v>-3269</v>
      </c>
      <c r="E252" s="19">
        <f t="shared" si="6"/>
        <v>44</v>
      </c>
      <c r="F252" s="19">
        <f t="shared" si="7"/>
        <v>83</v>
      </c>
    </row>
    <row r="253" spans="1:6" x14ac:dyDescent="0.35">
      <c r="A253" s="96">
        <v>44448</v>
      </c>
      <c r="B253" s="19">
        <v>21</v>
      </c>
      <c r="C253" s="19">
        <v>0</v>
      </c>
      <c r="D253" s="19">
        <v>-3290</v>
      </c>
      <c r="E253" s="19">
        <f t="shared" si="6"/>
        <v>44</v>
      </c>
      <c r="F253" s="19">
        <f t="shared" si="7"/>
        <v>83</v>
      </c>
    </row>
    <row r="254" spans="1:6" x14ac:dyDescent="0.35">
      <c r="A254" s="96">
        <v>44449</v>
      </c>
      <c r="B254" s="19">
        <v>20</v>
      </c>
      <c r="C254" s="19">
        <v>0</v>
      </c>
      <c r="D254" s="19">
        <v>-3310</v>
      </c>
      <c r="E254" s="19">
        <f t="shared" si="6"/>
        <v>44</v>
      </c>
      <c r="F254" s="19">
        <f t="shared" si="7"/>
        <v>83</v>
      </c>
    </row>
    <row r="255" spans="1:6" x14ac:dyDescent="0.35">
      <c r="A255" s="96">
        <v>44450</v>
      </c>
      <c r="B255" s="19">
        <v>20</v>
      </c>
      <c r="C255" s="19">
        <v>0</v>
      </c>
      <c r="D255" s="19">
        <v>-3330</v>
      </c>
      <c r="E255" s="19">
        <f t="shared" si="6"/>
        <v>44</v>
      </c>
      <c r="F255" s="19">
        <f t="shared" si="7"/>
        <v>83</v>
      </c>
    </row>
    <row r="256" spans="1:6" x14ac:dyDescent="0.35">
      <c r="A256" s="96">
        <v>44451</v>
      </c>
      <c r="B256" s="19">
        <v>19</v>
      </c>
      <c r="C256" s="19">
        <v>0</v>
      </c>
      <c r="D256" s="19">
        <v>-3349</v>
      </c>
      <c r="E256" s="19">
        <f t="shared" si="6"/>
        <v>44</v>
      </c>
      <c r="F256" s="19">
        <f t="shared" si="7"/>
        <v>83</v>
      </c>
    </row>
    <row r="257" spans="1:6" x14ac:dyDescent="0.35">
      <c r="A257" s="96">
        <v>44452</v>
      </c>
      <c r="B257" s="19">
        <v>20</v>
      </c>
      <c r="C257" s="19">
        <v>0</v>
      </c>
      <c r="D257" s="19">
        <v>-3369</v>
      </c>
      <c r="E257" s="19">
        <f t="shared" si="6"/>
        <v>44</v>
      </c>
      <c r="F257" s="19">
        <f t="shared" si="7"/>
        <v>83</v>
      </c>
    </row>
    <row r="258" spans="1:6" x14ac:dyDescent="0.35">
      <c r="A258" s="96">
        <v>44453</v>
      </c>
      <c r="B258" s="19">
        <v>19</v>
      </c>
      <c r="C258" s="19">
        <v>0</v>
      </c>
      <c r="D258" s="19">
        <v>-3388</v>
      </c>
      <c r="E258" s="19">
        <f t="shared" si="6"/>
        <v>44</v>
      </c>
      <c r="F258" s="19">
        <f t="shared" si="7"/>
        <v>83</v>
      </c>
    </row>
    <row r="259" spans="1:6" x14ac:dyDescent="0.35">
      <c r="A259" s="96">
        <v>44454</v>
      </c>
      <c r="B259" s="19">
        <v>19</v>
      </c>
      <c r="C259" s="19">
        <v>0</v>
      </c>
      <c r="D259" s="19">
        <v>-3407</v>
      </c>
      <c r="E259" s="19">
        <f t="shared" ref="E259:E322" si="8">$I$23</f>
        <v>44</v>
      </c>
      <c r="F259" s="19">
        <f t="shared" ref="F259:F322" si="9">$I$24</f>
        <v>83</v>
      </c>
    </row>
    <row r="260" spans="1:6" x14ac:dyDescent="0.35">
      <c r="A260" s="96">
        <v>44455</v>
      </c>
      <c r="B260" s="19">
        <v>18</v>
      </c>
      <c r="C260" s="19">
        <v>0</v>
      </c>
      <c r="D260" s="19">
        <v>-3425</v>
      </c>
      <c r="E260" s="19">
        <f t="shared" si="8"/>
        <v>44</v>
      </c>
      <c r="F260" s="19">
        <f t="shared" si="9"/>
        <v>83</v>
      </c>
    </row>
    <row r="261" spans="1:6" x14ac:dyDescent="0.35">
      <c r="A261" s="96">
        <v>44456</v>
      </c>
      <c r="B261" s="19">
        <v>17</v>
      </c>
      <c r="C261" s="19">
        <v>0</v>
      </c>
      <c r="D261" s="19">
        <v>-3442</v>
      </c>
      <c r="E261" s="19">
        <f t="shared" si="8"/>
        <v>44</v>
      </c>
      <c r="F261" s="19">
        <f t="shared" si="9"/>
        <v>83</v>
      </c>
    </row>
    <row r="262" spans="1:6" x14ac:dyDescent="0.35">
      <c r="A262" s="96">
        <v>44457</v>
      </c>
      <c r="B262" s="19">
        <v>17</v>
      </c>
      <c r="C262" s="19">
        <v>0</v>
      </c>
      <c r="D262" s="19">
        <v>-3459</v>
      </c>
      <c r="E262" s="19">
        <f t="shared" si="8"/>
        <v>44</v>
      </c>
      <c r="F262" s="19">
        <f t="shared" si="9"/>
        <v>83</v>
      </c>
    </row>
    <row r="263" spans="1:6" x14ac:dyDescent="0.35">
      <c r="A263" s="96">
        <v>44458</v>
      </c>
      <c r="B263" s="19">
        <v>16</v>
      </c>
      <c r="C263" s="19">
        <v>0</v>
      </c>
      <c r="D263" s="19">
        <v>-3475</v>
      </c>
      <c r="E263" s="19">
        <f t="shared" si="8"/>
        <v>44</v>
      </c>
      <c r="F263" s="19">
        <f t="shared" si="9"/>
        <v>83</v>
      </c>
    </row>
    <row r="264" spans="1:6" x14ac:dyDescent="0.35">
      <c r="A264" s="96">
        <v>44459</v>
      </c>
      <c r="B264" s="19">
        <v>16</v>
      </c>
      <c r="C264" s="19">
        <v>0</v>
      </c>
      <c r="D264" s="19">
        <v>-3491</v>
      </c>
      <c r="E264" s="19">
        <f t="shared" si="8"/>
        <v>44</v>
      </c>
      <c r="F264" s="19">
        <f t="shared" si="9"/>
        <v>83</v>
      </c>
    </row>
    <row r="265" spans="1:6" x14ac:dyDescent="0.35">
      <c r="A265" s="96">
        <v>44460</v>
      </c>
      <c r="B265" s="19">
        <v>16</v>
      </c>
      <c r="C265" s="19">
        <v>0</v>
      </c>
      <c r="D265" s="19">
        <v>-3507</v>
      </c>
      <c r="E265" s="19">
        <f t="shared" si="8"/>
        <v>44</v>
      </c>
      <c r="F265" s="19">
        <f t="shared" si="9"/>
        <v>83</v>
      </c>
    </row>
    <row r="266" spans="1:6" x14ac:dyDescent="0.35">
      <c r="A266" s="96">
        <v>44461</v>
      </c>
      <c r="B266" s="19">
        <v>14</v>
      </c>
      <c r="C266" s="19">
        <v>0</v>
      </c>
      <c r="D266" s="19">
        <v>-3521</v>
      </c>
      <c r="E266" s="19">
        <f t="shared" si="8"/>
        <v>44</v>
      </c>
      <c r="F266" s="19">
        <f t="shared" si="9"/>
        <v>83</v>
      </c>
    </row>
    <row r="267" spans="1:6" x14ac:dyDescent="0.35">
      <c r="A267" s="96">
        <v>44462</v>
      </c>
      <c r="B267" s="19">
        <v>14</v>
      </c>
      <c r="C267" s="19">
        <v>0</v>
      </c>
      <c r="D267" s="19">
        <v>-3535</v>
      </c>
      <c r="E267" s="19">
        <f t="shared" si="8"/>
        <v>44</v>
      </c>
      <c r="F267" s="19">
        <f t="shared" si="9"/>
        <v>83</v>
      </c>
    </row>
    <row r="268" spans="1:6" x14ac:dyDescent="0.35">
      <c r="A268" s="96">
        <v>44463</v>
      </c>
      <c r="B268" s="19">
        <v>14</v>
      </c>
      <c r="C268" s="19">
        <v>0</v>
      </c>
      <c r="D268" s="19">
        <v>-3549</v>
      </c>
      <c r="E268" s="19">
        <f t="shared" si="8"/>
        <v>44</v>
      </c>
      <c r="F268" s="19">
        <f t="shared" si="9"/>
        <v>83</v>
      </c>
    </row>
    <row r="269" spans="1:6" x14ac:dyDescent="0.35">
      <c r="A269" s="96">
        <v>44464</v>
      </c>
      <c r="B269" s="19">
        <v>14</v>
      </c>
      <c r="C269" s="19">
        <v>0</v>
      </c>
      <c r="D269" s="19">
        <v>-3563</v>
      </c>
      <c r="E269" s="19">
        <f t="shared" si="8"/>
        <v>44</v>
      </c>
      <c r="F269" s="19">
        <f t="shared" si="9"/>
        <v>83</v>
      </c>
    </row>
    <row r="270" spans="1:6" x14ac:dyDescent="0.35">
      <c r="A270" s="96">
        <v>44465</v>
      </c>
      <c r="B270" s="19">
        <v>14</v>
      </c>
      <c r="C270" s="19">
        <v>0</v>
      </c>
      <c r="D270" s="19">
        <v>-3577</v>
      </c>
      <c r="E270" s="19">
        <f t="shared" si="8"/>
        <v>44</v>
      </c>
      <c r="F270" s="19">
        <f t="shared" si="9"/>
        <v>83</v>
      </c>
    </row>
    <row r="271" spans="1:6" x14ac:dyDescent="0.35">
      <c r="A271" s="96">
        <v>44466</v>
      </c>
      <c r="B271" s="19">
        <v>14</v>
      </c>
      <c r="C271" s="19">
        <v>0</v>
      </c>
      <c r="D271" s="19">
        <v>-3591</v>
      </c>
      <c r="E271" s="19">
        <f t="shared" si="8"/>
        <v>44</v>
      </c>
      <c r="F271" s="19">
        <f t="shared" si="9"/>
        <v>83</v>
      </c>
    </row>
    <row r="272" spans="1:6" x14ac:dyDescent="0.35">
      <c r="A272" s="96">
        <v>44467</v>
      </c>
      <c r="B272" s="19">
        <v>14</v>
      </c>
      <c r="C272" s="19">
        <v>2081</v>
      </c>
      <c r="D272" s="19">
        <v>-1524</v>
      </c>
      <c r="E272" s="19">
        <f t="shared" si="8"/>
        <v>44</v>
      </c>
      <c r="F272" s="19">
        <f t="shared" si="9"/>
        <v>83</v>
      </c>
    </row>
    <row r="273" spans="1:6" x14ac:dyDescent="0.35">
      <c r="A273" s="96">
        <v>44468</v>
      </c>
      <c r="B273" s="19">
        <v>13</v>
      </c>
      <c r="C273" s="19">
        <v>0</v>
      </c>
      <c r="D273" s="19">
        <v>-1537</v>
      </c>
      <c r="E273" s="19">
        <f t="shared" si="8"/>
        <v>44</v>
      </c>
      <c r="F273" s="19">
        <f t="shared" si="9"/>
        <v>83</v>
      </c>
    </row>
    <row r="274" spans="1:6" x14ac:dyDescent="0.35">
      <c r="A274" s="96">
        <v>44469</v>
      </c>
      <c r="B274" s="19">
        <v>14</v>
      </c>
      <c r="C274" s="19">
        <v>0</v>
      </c>
      <c r="D274" s="19">
        <v>-1551</v>
      </c>
      <c r="E274" s="19">
        <f t="shared" si="8"/>
        <v>44</v>
      </c>
      <c r="F274" s="19">
        <f t="shared" si="9"/>
        <v>83</v>
      </c>
    </row>
    <row r="275" spans="1:6" x14ac:dyDescent="0.35">
      <c r="A275" s="96">
        <v>44470</v>
      </c>
      <c r="B275" s="19">
        <v>14</v>
      </c>
      <c r="C275" s="19">
        <v>0</v>
      </c>
      <c r="D275" s="19">
        <v>-1565</v>
      </c>
      <c r="E275" s="19">
        <f t="shared" si="8"/>
        <v>44</v>
      </c>
      <c r="F275" s="19">
        <f t="shared" si="9"/>
        <v>83</v>
      </c>
    </row>
    <row r="276" spans="1:6" x14ac:dyDescent="0.35">
      <c r="A276" s="96">
        <v>44471</v>
      </c>
      <c r="B276" s="19">
        <v>14</v>
      </c>
      <c r="C276" s="19">
        <v>0</v>
      </c>
      <c r="D276" s="19">
        <v>-1579</v>
      </c>
      <c r="E276" s="19">
        <f t="shared" si="8"/>
        <v>44</v>
      </c>
      <c r="F276" s="19">
        <f t="shared" si="9"/>
        <v>83</v>
      </c>
    </row>
    <row r="277" spans="1:6" x14ac:dyDescent="0.35">
      <c r="A277" s="96">
        <v>44472</v>
      </c>
      <c r="B277" s="19">
        <v>14</v>
      </c>
      <c r="C277" s="19">
        <v>0</v>
      </c>
      <c r="D277" s="19">
        <v>-1593</v>
      </c>
      <c r="E277" s="19">
        <f t="shared" si="8"/>
        <v>44</v>
      </c>
      <c r="F277" s="19">
        <f t="shared" si="9"/>
        <v>83</v>
      </c>
    </row>
    <row r="278" spans="1:6" x14ac:dyDescent="0.35">
      <c r="A278" s="96">
        <v>44473</v>
      </c>
      <c r="B278" s="19">
        <v>13</v>
      </c>
      <c r="C278" s="19">
        <v>0</v>
      </c>
      <c r="D278" s="19">
        <v>-1606</v>
      </c>
      <c r="E278" s="19">
        <f t="shared" si="8"/>
        <v>44</v>
      </c>
      <c r="F278" s="19">
        <f t="shared" si="9"/>
        <v>83</v>
      </c>
    </row>
    <row r="279" spans="1:6" x14ac:dyDescent="0.35">
      <c r="A279" s="96">
        <v>44474</v>
      </c>
      <c r="B279" s="19">
        <v>13</v>
      </c>
      <c r="C279" s="19">
        <v>0</v>
      </c>
      <c r="D279" s="19">
        <v>-1619</v>
      </c>
      <c r="E279" s="19">
        <f t="shared" si="8"/>
        <v>44</v>
      </c>
      <c r="F279" s="19">
        <f t="shared" si="9"/>
        <v>83</v>
      </c>
    </row>
    <row r="280" spans="1:6" x14ac:dyDescent="0.35">
      <c r="A280" s="96">
        <v>44475</v>
      </c>
      <c r="B280" s="19">
        <v>13</v>
      </c>
      <c r="C280" s="19">
        <v>0</v>
      </c>
      <c r="D280" s="19">
        <v>-1632</v>
      </c>
      <c r="E280" s="19">
        <f t="shared" si="8"/>
        <v>44</v>
      </c>
      <c r="F280" s="19">
        <f t="shared" si="9"/>
        <v>83</v>
      </c>
    </row>
    <row r="281" spans="1:6" x14ac:dyDescent="0.35">
      <c r="A281" s="96">
        <v>44476</v>
      </c>
      <c r="B281" s="19">
        <v>14</v>
      </c>
      <c r="C281" s="19">
        <v>0</v>
      </c>
      <c r="D281" s="19">
        <v>-1646</v>
      </c>
      <c r="E281" s="19">
        <f t="shared" si="8"/>
        <v>44</v>
      </c>
      <c r="F281" s="19">
        <f t="shared" si="9"/>
        <v>83</v>
      </c>
    </row>
    <row r="282" spans="1:6" x14ac:dyDescent="0.35">
      <c r="A282" s="96">
        <v>44477</v>
      </c>
      <c r="B282" s="19">
        <v>13</v>
      </c>
      <c r="C282" s="19">
        <v>0</v>
      </c>
      <c r="D282" s="19">
        <v>-1659</v>
      </c>
      <c r="E282" s="19">
        <f t="shared" si="8"/>
        <v>44</v>
      </c>
      <c r="F282" s="19">
        <f t="shared" si="9"/>
        <v>83</v>
      </c>
    </row>
    <row r="283" spans="1:6" x14ac:dyDescent="0.35">
      <c r="A283" s="96">
        <v>44478</v>
      </c>
      <c r="B283" s="19">
        <v>14</v>
      </c>
      <c r="C283" s="19">
        <v>0</v>
      </c>
      <c r="D283" s="19">
        <v>-1673</v>
      </c>
      <c r="E283" s="19">
        <f t="shared" si="8"/>
        <v>44</v>
      </c>
      <c r="F283" s="19">
        <f t="shared" si="9"/>
        <v>83</v>
      </c>
    </row>
    <row r="284" spans="1:6" x14ac:dyDescent="0.35">
      <c r="A284" s="96">
        <v>44479</v>
      </c>
      <c r="B284" s="19">
        <v>15</v>
      </c>
      <c r="C284" s="19">
        <v>0</v>
      </c>
      <c r="D284" s="19">
        <v>-1688</v>
      </c>
      <c r="E284" s="19">
        <f t="shared" si="8"/>
        <v>44</v>
      </c>
      <c r="F284" s="19">
        <f t="shared" si="9"/>
        <v>83</v>
      </c>
    </row>
    <row r="285" spans="1:6" x14ac:dyDescent="0.35">
      <c r="A285" s="96">
        <v>44480</v>
      </c>
      <c r="B285" s="19">
        <v>15</v>
      </c>
      <c r="C285" s="19">
        <v>0</v>
      </c>
      <c r="D285" s="19">
        <v>-1703</v>
      </c>
      <c r="E285" s="19">
        <f t="shared" si="8"/>
        <v>44</v>
      </c>
      <c r="F285" s="19">
        <f t="shared" si="9"/>
        <v>83</v>
      </c>
    </row>
    <row r="286" spans="1:6" x14ac:dyDescent="0.35">
      <c r="A286" s="96">
        <v>44481</v>
      </c>
      <c r="B286" s="19">
        <v>14</v>
      </c>
      <c r="C286" s="19">
        <v>0</v>
      </c>
      <c r="D286" s="19">
        <v>-1717</v>
      </c>
      <c r="E286" s="19">
        <f t="shared" si="8"/>
        <v>44</v>
      </c>
      <c r="F286" s="19">
        <f t="shared" si="9"/>
        <v>83</v>
      </c>
    </row>
    <row r="287" spans="1:6" x14ac:dyDescent="0.35">
      <c r="A287" s="96">
        <v>44482</v>
      </c>
      <c r="B287" s="19">
        <v>14</v>
      </c>
      <c r="C287" s="19">
        <v>0</v>
      </c>
      <c r="D287" s="19">
        <v>-1731</v>
      </c>
      <c r="E287" s="19">
        <f t="shared" si="8"/>
        <v>44</v>
      </c>
      <c r="F287" s="19">
        <f t="shared" si="9"/>
        <v>83</v>
      </c>
    </row>
    <row r="288" spans="1:6" x14ac:dyDescent="0.35">
      <c r="A288" s="96">
        <v>44483</v>
      </c>
      <c r="B288" s="19">
        <v>14</v>
      </c>
      <c r="C288" s="19">
        <v>0</v>
      </c>
      <c r="D288" s="19">
        <v>-1745</v>
      </c>
      <c r="E288" s="19">
        <f t="shared" si="8"/>
        <v>44</v>
      </c>
      <c r="F288" s="19">
        <f t="shared" si="9"/>
        <v>83</v>
      </c>
    </row>
    <row r="289" spans="1:6" x14ac:dyDescent="0.35">
      <c r="A289" s="96">
        <v>44484</v>
      </c>
      <c r="B289" s="19">
        <v>16</v>
      </c>
      <c r="C289" s="19">
        <v>0</v>
      </c>
      <c r="D289" s="19">
        <v>-1761</v>
      </c>
      <c r="E289" s="19">
        <f t="shared" si="8"/>
        <v>44</v>
      </c>
      <c r="F289" s="19">
        <f t="shared" si="9"/>
        <v>83</v>
      </c>
    </row>
    <row r="290" spans="1:6" x14ac:dyDescent="0.35">
      <c r="A290" s="96">
        <v>44485</v>
      </c>
      <c r="B290" s="19">
        <v>17</v>
      </c>
      <c r="C290" s="19">
        <v>0</v>
      </c>
      <c r="D290" s="19">
        <v>-1778</v>
      </c>
      <c r="E290" s="19">
        <f t="shared" si="8"/>
        <v>44</v>
      </c>
      <c r="F290" s="19">
        <f t="shared" si="9"/>
        <v>83</v>
      </c>
    </row>
    <row r="291" spans="1:6" x14ac:dyDescent="0.35">
      <c r="A291" s="96">
        <v>44486</v>
      </c>
      <c r="B291" s="19">
        <v>17</v>
      </c>
      <c r="C291" s="19">
        <v>0</v>
      </c>
      <c r="D291" s="19">
        <v>-1795</v>
      </c>
      <c r="E291" s="19">
        <f t="shared" si="8"/>
        <v>44</v>
      </c>
      <c r="F291" s="19">
        <f t="shared" si="9"/>
        <v>83</v>
      </c>
    </row>
    <row r="292" spans="1:6" x14ac:dyDescent="0.35">
      <c r="A292" s="96">
        <v>44487</v>
      </c>
      <c r="B292" s="19">
        <v>18</v>
      </c>
      <c r="C292" s="19">
        <v>0</v>
      </c>
      <c r="D292" s="19">
        <v>-1813</v>
      </c>
      <c r="E292" s="19">
        <f t="shared" si="8"/>
        <v>44</v>
      </c>
      <c r="F292" s="19">
        <f t="shared" si="9"/>
        <v>83</v>
      </c>
    </row>
    <row r="293" spans="1:6" x14ac:dyDescent="0.35">
      <c r="A293" s="96">
        <v>44488</v>
      </c>
      <c r="B293" s="19">
        <v>19</v>
      </c>
      <c r="C293" s="19">
        <v>0</v>
      </c>
      <c r="D293" s="19">
        <v>-1832</v>
      </c>
      <c r="E293" s="19">
        <f t="shared" si="8"/>
        <v>44</v>
      </c>
      <c r="F293" s="19">
        <f t="shared" si="9"/>
        <v>83</v>
      </c>
    </row>
    <row r="294" spans="1:6" x14ac:dyDescent="0.35">
      <c r="A294" s="96">
        <v>44489</v>
      </c>
      <c r="B294" s="19">
        <v>19</v>
      </c>
      <c r="C294" s="19">
        <v>0</v>
      </c>
      <c r="D294" s="19">
        <v>-1851</v>
      </c>
      <c r="E294" s="19">
        <f t="shared" si="8"/>
        <v>44</v>
      </c>
      <c r="F294" s="19">
        <f t="shared" si="9"/>
        <v>83</v>
      </c>
    </row>
    <row r="295" spans="1:6" x14ac:dyDescent="0.35">
      <c r="A295" s="96">
        <v>44490</v>
      </c>
      <c r="B295" s="19">
        <v>18</v>
      </c>
      <c r="C295" s="19">
        <v>0</v>
      </c>
      <c r="D295" s="19">
        <v>-1869</v>
      </c>
      <c r="E295" s="19">
        <f t="shared" si="8"/>
        <v>44</v>
      </c>
      <c r="F295" s="19">
        <f t="shared" si="9"/>
        <v>83</v>
      </c>
    </row>
    <row r="296" spans="1:6" x14ac:dyDescent="0.35">
      <c r="A296" s="96">
        <v>44491</v>
      </c>
      <c r="B296" s="19">
        <v>19</v>
      </c>
      <c r="C296" s="19">
        <v>0</v>
      </c>
      <c r="D296" s="19">
        <v>-1888</v>
      </c>
      <c r="E296" s="19">
        <f t="shared" si="8"/>
        <v>44</v>
      </c>
      <c r="F296" s="19">
        <f t="shared" si="9"/>
        <v>83</v>
      </c>
    </row>
    <row r="297" spans="1:6" x14ac:dyDescent="0.35">
      <c r="A297" s="96">
        <v>44492</v>
      </c>
      <c r="B297" s="19">
        <v>19</v>
      </c>
      <c r="C297" s="19">
        <v>0</v>
      </c>
      <c r="D297" s="19">
        <v>-1907</v>
      </c>
      <c r="E297" s="19">
        <f t="shared" si="8"/>
        <v>44</v>
      </c>
      <c r="F297" s="19">
        <f t="shared" si="9"/>
        <v>83</v>
      </c>
    </row>
    <row r="298" spans="1:6" x14ac:dyDescent="0.35">
      <c r="A298" s="96">
        <v>44493</v>
      </c>
      <c r="B298" s="19">
        <v>20</v>
      </c>
      <c r="C298" s="19">
        <v>0</v>
      </c>
      <c r="D298" s="19">
        <v>-1927</v>
      </c>
      <c r="E298" s="19">
        <f t="shared" si="8"/>
        <v>44</v>
      </c>
      <c r="F298" s="19">
        <f t="shared" si="9"/>
        <v>83</v>
      </c>
    </row>
    <row r="299" spans="1:6" x14ac:dyDescent="0.35">
      <c r="A299" s="96">
        <v>44494</v>
      </c>
      <c r="B299" s="19">
        <v>20</v>
      </c>
      <c r="C299" s="19">
        <v>0</v>
      </c>
      <c r="D299" s="19">
        <v>-1947</v>
      </c>
      <c r="E299" s="19">
        <f t="shared" si="8"/>
        <v>44</v>
      </c>
      <c r="F299" s="19">
        <f t="shared" si="9"/>
        <v>83</v>
      </c>
    </row>
    <row r="300" spans="1:6" x14ac:dyDescent="0.35">
      <c r="A300" s="96">
        <v>44495</v>
      </c>
      <c r="B300" s="19">
        <v>22</v>
      </c>
      <c r="C300" s="19">
        <v>0</v>
      </c>
      <c r="D300" s="19">
        <v>-1969</v>
      </c>
      <c r="E300" s="19">
        <f t="shared" si="8"/>
        <v>44</v>
      </c>
      <c r="F300" s="19">
        <f t="shared" si="9"/>
        <v>83</v>
      </c>
    </row>
    <row r="301" spans="1:6" x14ac:dyDescent="0.35">
      <c r="A301" s="96">
        <v>44496</v>
      </c>
      <c r="B301" s="19">
        <v>23</v>
      </c>
      <c r="C301" s="19">
        <v>0</v>
      </c>
      <c r="D301" s="19">
        <v>-1992</v>
      </c>
      <c r="E301" s="19">
        <f t="shared" si="8"/>
        <v>44</v>
      </c>
      <c r="F301" s="19">
        <f t="shared" si="9"/>
        <v>83</v>
      </c>
    </row>
    <row r="302" spans="1:6" x14ac:dyDescent="0.35">
      <c r="A302" s="96">
        <v>44497</v>
      </c>
      <c r="B302" s="19">
        <v>24</v>
      </c>
      <c r="C302" s="19">
        <v>0</v>
      </c>
      <c r="D302" s="19">
        <v>-2016</v>
      </c>
      <c r="E302" s="19">
        <f t="shared" si="8"/>
        <v>44</v>
      </c>
      <c r="F302" s="19">
        <f t="shared" si="9"/>
        <v>83</v>
      </c>
    </row>
    <row r="303" spans="1:6" x14ac:dyDescent="0.35">
      <c r="A303" s="96">
        <v>44498</v>
      </c>
      <c r="B303" s="19">
        <v>24</v>
      </c>
      <c r="C303" s="19">
        <v>0</v>
      </c>
      <c r="D303" s="19">
        <v>-2040</v>
      </c>
      <c r="E303" s="19">
        <f t="shared" si="8"/>
        <v>44</v>
      </c>
      <c r="F303" s="19">
        <f t="shared" si="9"/>
        <v>83</v>
      </c>
    </row>
    <row r="304" spans="1:6" x14ac:dyDescent="0.35">
      <c r="A304" s="96">
        <v>44499</v>
      </c>
      <c r="B304" s="19">
        <v>25</v>
      </c>
      <c r="C304" s="19">
        <v>0</v>
      </c>
      <c r="D304" s="19">
        <v>-2065</v>
      </c>
      <c r="E304" s="19">
        <f t="shared" si="8"/>
        <v>44</v>
      </c>
      <c r="F304" s="19">
        <f t="shared" si="9"/>
        <v>83</v>
      </c>
    </row>
    <row r="305" spans="1:6" x14ac:dyDescent="0.35">
      <c r="A305" s="96">
        <v>44500</v>
      </c>
      <c r="B305" s="19">
        <v>25</v>
      </c>
      <c r="C305" s="19">
        <v>0</v>
      </c>
      <c r="D305" s="19">
        <v>-2090</v>
      </c>
      <c r="E305" s="19">
        <f t="shared" si="8"/>
        <v>44</v>
      </c>
      <c r="F305" s="19">
        <f t="shared" si="9"/>
        <v>83</v>
      </c>
    </row>
    <row r="306" spans="1:6" x14ac:dyDescent="0.35">
      <c r="A306" s="96">
        <v>44501</v>
      </c>
      <c r="B306" s="19">
        <v>26</v>
      </c>
      <c r="C306" s="19">
        <v>0</v>
      </c>
      <c r="D306" s="19">
        <v>-2116</v>
      </c>
      <c r="E306" s="19">
        <f t="shared" si="8"/>
        <v>44</v>
      </c>
      <c r="F306" s="19">
        <f t="shared" si="9"/>
        <v>83</v>
      </c>
    </row>
    <row r="307" spans="1:6" x14ac:dyDescent="0.35">
      <c r="A307" s="96">
        <v>44502</v>
      </c>
      <c r="B307" s="19">
        <v>27</v>
      </c>
      <c r="C307" s="19">
        <v>0</v>
      </c>
      <c r="D307" s="19">
        <v>-2143</v>
      </c>
      <c r="E307" s="19">
        <f t="shared" si="8"/>
        <v>44</v>
      </c>
      <c r="F307" s="19">
        <f t="shared" si="9"/>
        <v>83</v>
      </c>
    </row>
    <row r="308" spans="1:6" x14ac:dyDescent="0.35">
      <c r="A308" s="96">
        <v>44503</v>
      </c>
      <c r="B308" s="19">
        <v>28</v>
      </c>
      <c r="C308" s="19">
        <v>0</v>
      </c>
      <c r="D308" s="19">
        <v>-2171</v>
      </c>
      <c r="E308" s="19">
        <f t="shared" si="8"/>
        <v>44</v>
      </c>
      <c r="F308" s="19">
        <f t="shared" si="9"/>
        <v>83</v>
      </c>
    </row>
    <row r="309" spans="1:6" x14ac:dyDescent="0.35">
      <c r="A309" s="96">
        <v>44504</v>
      </c>
      <c r="B309" s="19">
        <v>28</v>
      </c>
      <c r="C309" s="19">
        <v>0</v>
      </c>
      <c r="D309" s="19">
        <v>-2199</v>
      </c>
      <c r="E309" s="19">
        <f t="shared" si="8"/>
        <v>44</v>
      </c>
      <c r="F309" s="19">
        <f t="shared" si="9"/>
        <v>83</v>
      </c>
    </row>
    <row r="310" spans="1:6" x14ac:dyDescent="0.35">
      <c r="A310" s="96">
        <v>44505</v>
      </c>
      <c r="B310" s="19">
        <v>29</v>
      </c>
      <c r="C310" s="19">
        <v>0</v>
      </c>
      <c r="D310" s="19">
        <v>-2228</v>
      </c>
      <c r="E310" s="19">
        <f t="shared" si="8"/>
        <v>44</v>
      </c>
      <c r="F310" s="19">
        <f t="shared" si="9"/>
        <v>83</v>
      </c>
    </row>
    <row r="311" spans="1:6" x14ac:dyDescent="0.35">
      <c r="A311" s="96">
        <v>44506</v>
      </c>
      <c r="B311" s="19">
        <v>30</v>
      </c>
      <c r="C311" s="19">
        <v>0</v>
      </c>
      <c r="D311" s="19">
        <v>-2258</v>
      </c>
      <c r="E311" s="19">
        <f t="shared" si="8"/>
        <v>44</v>
      </c>
      <c r="F311" s="19">
        <f t="shared" si="9"/>
        <v>83</v>
      </c>
    </row>
    <row r="312" spans="1:6" x14ac:dyDescent="0.35">
      <c r="A312" s="96">
        <v>44507</v>
      </c>
      <c r="B312" s="19">
        <v>32</v>
      </c>
      <c r="C312" s="19">
        <v>0</v>
      </c>
      <c r="D312" s="19">
        <v>-2290</v>
      </c>
      <c r="E312" s="19">
        <f t="shared" si="8"/>
        <v>44</v>
      </c>
      <c r="F312" s="19">
        <f t="shared" si="9"/>
        <v>83</v>
      </c>
    </row>
    <row r="313" spans="1:6" x14ac:dyDescent="0.35">
      <c r="A313" s="96">
        <v>44508</v>
      </c>
      <c r="B313" s="19">
        <v>33</v>
      </c>
      <c r="C313" s="19">
        <v>0</v>
      </c>
      <c r="D313" s="19">
        <v>-2323</v>
      </c>
      <c r="E313" s="19">
        <f t="shared" si="8"/>
        <v>44</v>
      </c>
      <c r="F313" s="19">
        <f t="shared" si="9"/>
        <v>83</v>
      </c>
    </row>
    <row r="314" spans="1:6" x14ac:dyDescent="0.35">
      <c r="A314" s="96">
        <v>44509</v>
      </c>
      <c r="B314" s="19">
        <v>34</v>
      </c>
      <c r="C314" s="19">
        <v>0</v>
      </c>
      <c r="D314" s="19">
        <v>-2357</v>
      </c>
      <c r="E314" s="19">
        <f t="shared" si="8"/>
        <v>44</v>
      </c>
      <c r="F314" s="19">
        <f t="shared" si="9"/>
        <v>83</v>
      </c>
    </row>
    <row r="315" spans="1:6" x14ac:dyDescent="0.35">
      <c r="A315" s="96">
        <v>44510</v>
      </c>
      <c r="B315" s="19">
        <v>34</v>
      </c>
      <c r="C315" s="19">
        <v>0</v>
      </c>
      <c r="D315" s="19">
        <v>-2391</v>
      </c>
      <c r="E315" s="19">
        <f t="shared" si="8"/>
        <v>44</v>
      </c>
      <c r="F315" s="19">
        <f t="shared" si="9"/>
        <v>83</v>
      </c>
    </row>
    <row r="316" spans="1:6" x14ac:dyDescent="0.35">
      <c r="A316" s="96">
        <v>44511</v>
      </c>
      <c r="B316" s="19">
        <v>35</v>
      </c>
      <c r="C316" s="19">
        <v>0</v>
      </c>
      <c r="D316" s="19">
        <v>-2426</v>
      </c>
      <c r="E316" s="19">
        <f t="shared" si="8"/>
        <v>44</v>
      </c>
      <c r="F316" s="19">
        <f t="shared" si="9"/>
        <v>83</v>
      </c>
    </row>
    <row r="317" spans="1:6" x14ac:dyDescent="0.35">
      <c r="A317" s="96">
        <v>44512</v>
      </c>
      <c r="B317" s="19">
        <v>35</v>
      </c>
      <c r="C317" s="19">
        <v>0</v>
      </c>
      <c r="D317" s="19">
        <v>-2461</v>
      </c>
      <c r="E317" s="19">
        <f t="shared" si="8"/>
        <v>44</v>
      </c>
      <c r="F317" s="19">
        <f t="shared" si="9"/>
        <v>83</v>
      </c>
    </row>
    <row r="318" spans="1:6" x14ac:dyDescent="0.35">
      <c r="A318" s="96">
        <v>44513</v>
      </c>
      <c r="B318" s="19">
        <v>36</v>
      </c>
      <c r="C318" s="19">
        <v>0</v>
      </c>
      <c r="D318" s="19">
        <v>-2497</v>
      </c>
      <c r="E318" s="19">
        <f t="shared" si="8"/>
        <v>44</v>
      </c>
      <c r="F318" s="19">
        <f t="shared" si="9"/>
        <v>83</v>
      </c>
    </row>
    <row r="319" spans="1:6" x14ac:dyDescent="0.35">
      <c r="A319" s="96">
        <v>44514</v>
      </c>
      <c r="B319" s="19">
        <v>37</v>
      </c>
      <c r="C319" s="19">
        <v>0</v>
      </c>
      <c r="D319" s="19">
        <v>-2534</v>
      </c>
      <c r="E319" s="19">
        <f t="shared" si="8"/>
        <v>44</v>
      </c>
      <c r="F319" s="19">
        <f t="shared" si="9"/>
        <v>83</v>
      </c>
    </row>
    <row r="320" spans="1:6" x14ac:dyDescent="0.35">
      <c r="A320" s="96">
        <v>44515</v>
      </c>
      <c r="B320" s="19">
        <v>39</v>
      </c>
      <c r="C320" s="19">
        <v>0</v>
      </c>
      <c r="D320" s="19">
        <v>-2573</v>
      </c>
      <c r="E320" s="19">
        <f t="shared" si="8"/>
        <v>44</v>
      </c>
      <c r="F320" s="19">
        <f t="shared" si="9"/>
        <v>83</v>
      </c>
    </row>
    <row r="321" spans="1:6" x14ac:dyDescent="0.35">
      <c r="A321" s="96">
        <v>44516</v>
      </c>
      <c r="B321" s="19">
        <v>40</v>
      </c>
      <c r="C321" s="19">
        <v>0</v>
      </c>
      <c r="D321" s="19">
        <v>-2613</v>
      </c>
      <c r="E321" s="19">
        <f t="shared" si="8"/>
        <v>44</v>
      </c>
      <c r="F321" s="19">
        <f t="shared" si="9"/>
        <v>83</v>
      </c>
    </row>
    <row r="322" spans="1:6" x14ac:dyDescent="0.35">
      <c r="A322" s="96">
        <v>44517</v>
      </c>
      <c r="B322" s="19">
        <v>41</v>
      </c>
      <c r="C322" s="19">
        <v>0</v>
      </c>
      <c r="D322" s="19">
        <v>-2654</v>
      </c>
      <c r="E322" s="19">
        <f t="shared" si="8"/>
        <v>44</v>
      </c>
      <c r="F322" s="19">
        <f t="shared" si="9"/>
        <v>83</v>
      </c>
    </row>
    <row r="323" spans="1:6" x14ac:dyDescent="0.35">
      <c r="A323" s="96">
        <v>44518</v>
      </c>
      <c r="B323" s="19">
        <v>42</v>
      </c>
      <c r="C323" s="19">
        <v>0</v>
      </c>
      <c r="D323" s="19">
        <v>-2696</v>
      </c>
      <c r="E323" s="19">
        <f t="shared" ref="E323:E386" si="10">$I$23</f>
        <v>44</v>
      </c>
      <c r="F323" s="19">
        <f t="shared" ref="F323:F386" si="11">$I$24</f>
        <v>83</v>
      </c>
    </row>
    <row r="324" spans="1:6" x14ac:dyDescent="0.35">
      <c r="A324" s="96">
        <v>44519</v>
      </c>
      <c r="B324" s="19">
        <v>42</v>
      </c>
      <c r="C324" s="19">
        <v>0</v>
      </c>
      <c r="D324" s="19">
        <v>-2738</v>
      </c>
      <c r="E324" s="19">
        <f t="shared" si="10"/>
        <v>44</v>
      </c>
      <c r="F324" s="19">
        <f t="shared" si="11"/>
        <v>83</v>
      </c>
    </row>
    <row r="325" spans="1:6" x14ac:dyDescent="0.35">
      <c r="A325" s="96">
        <v>44520</v>
      </c>
      <c r="B325" s="19">
        <v>44</v>
      </c>
      <c r="C325" s="19">
        <v>0</v>
      </c>
      <c r="D325" s="19">
        <v>-2782</v>
      </c>
      <c r="E325" s="19">
        <f t="shared" si="10"/>
        <v>44</v>
      </c>
      <c r="F325" s="19">
        <f t="shared" si="11"/>
        <v>83</v>
      </c>
    </row>
    <row r="326" spans="1:6" x14ac:dyDescent="0.35">
      <c r="A326" s="96">
        <v>44521</v>
      </c>
      <c r="B326" s="19">
        <v>45</v>
      </c>
      <c r="C326" s="19">
        <v>2081</v>
      </c>
      <c r="D326" s="19">
        <v>-746</v>
      </c>
      <c r="E326" s="19">
        <f t="shared" si="10"/>
        <v>44</v>
      </c>
      <c r="F326" s="19">
        <f t="shared" si="11"/>
        <v>83</v>
      </c>
    </row>
    <row r="327" spans="1:6" x14ac:dyDescent="0.35">
      <c r="A327" s="96">
        <v>44522</v>
      </c>
      <c r="B327" s="19">
        <v>46</v>
      </c>
      <c r="C327" s="19">
        <v>0</v>
      </c>
      <c r="D327" s="19">
        <v>-792</v>
      </c>
      <c r="E327" s="19">
        <f t="shared" si="10"/>
        <v>44</v>
      </c>
      <c r="F327" s="19">
        <f t="shared" si="11"/>
        <v>83</v>
      </c>
    </row>
    <row r="328" spans="1:6" x14ac:dyDescent="0.35">
      <c r="A328" s="96">
        <v>44523</v>
      </c>
      <c r="B328" s="19">
        <v>47</v>
      </c>
      <c r="C328" s="19">
        <v>0</v>
      </c>
      <c r="D328" s="19">
        <v>-839</v>
      </c>
      <c r="E328" s="19">
        <f t="shared" si="10"/>
        <v>44</v>
      </c>
      <c r="F328" s="19">
        <f t="shared" si="11"/>
        <v>83</v>
      </c>
    </row>
    <row r="329" spans="1:6" x14ac:dyDescent="0.35">
      <c r="A329" s="96">
        <v>44524</v>
      </c>
      <c r="B329" s="19">
        <v>48</v>
      </c>
      <c r="C329" s="19">
        <v>0</v>
      </c>
      <c r="D329" s="19">
        <v>-887</v>
      </c>
      <c r="E329" s="19">
        <f t="shared" si="10"/>
        <v>44</v>
      </c>
      <c r="F329" s="19">
        <f t="shared" si="11"/>
        <v>83</v>
      </c>
    </row>
    <row r="330" spans="1:6" x14ac:dyDescent="0.35">
      <c r="A330" s="96">
        <v>44525</v>
      </c>
      <c r="B330" s="19">
        <v>49</v>
      </c>
      <c r="C330" s="19">
        <v>0</v>
      </c>
      <c r="D330" s="19">
        <v>-936</v>
      </c>
      <c r="E330" s="19">
        <f t="shared" si="10"/>
        <v>44</v>
      </c>
      <c r="F330" s="19">
        <f t="shared" si="11"/>
        <v>83</v>
      </c>
    </row>
    <row r="331" spans="1:6" x14ac:dyDescent="0.35">
      <c r="A331" s="96">
        <v>44526</v>
      </c>
      <c r="B331" s="19">
        <v>50</v>
      </c>
      <c r="C331" s="19">
        <v>0</v>
      </c>
      <c r="D331" s="19">
        <v>-986</v>
      </c>
      <c r="E331" s="19">
        <f t="shared" si="10"/>
        <v>44</v>
      </c>
      <c r="F331" s="19">
        <f t="shared" si="11"/>
        <v>83</v>
      </c>
    </row>
    <row r="332" spans="1:6" x14ac:dyDescent="0.35">
      <c r="A332" s="96">
        <v>44527</v>
      </c>
      <c r="B332" s="19">
        <v>51</v>
      </c>
      <c r="C332" s="19">
        <v>0</v>
      </c>
      <c r="D332" s="19">
        <v>-1037</v>
      </c>
      <c r="E332" s="19">
        <f t="shared" si="10"/>
        <v>44</v>
      </c>
      <c r="F332" s="19">
        <f t="shared" si="11"/>
        <v>83</v>
      </c>
    </row>
    <row r="333" spans="1:6" x14ac:dyDescent="0.35">
      <c r="A333" s="96">
        <v>44528</v>
      </c>
      <c r="B333" s="19">
        <v>51</v>
      </c>
      <c r="C333" s="19">
        <v>0</v>
      </c>
      <c r="D333" s="19">
        <v>-1088</v>
      </c>
      <c r="E333" s="19">
        <f t="shared" si="10"/>
        <v>44</v>
      </c>
      <c r="F333" s="19">
        <f t="shared" si="11"/>
        <v>83</v>
      </c>
    </row>
    <row r="334" spans="1:6" x14ac:dyDescent="0.35">
      <c r="A334" s="96">
        <v>44529</v>
      </c>
      <c r="B334" s="19">
        <v>52</v>
      </c>
      <c r="C334" s="19">
        <v>0</v>
      </c>
      <c r="D334" s="19">
        <v>-1140</v>
      </c>
      <c r="E334" s="19">
        <f t="shared" si="10"/>
        <v>44</v>
      </c>
      <c r="F334" s="19">
        <f t="shared" si="11"/>
        <v>83</v>
      </c>
    </row>
    <row r="335" spans="1:6" x14ac:dyDescent="0.35">
      <c r="A335" s="96">
        <v>44530</v>
      </c>
      <c r="B335" s="19">
        <v>53</v>
      </c>
      <c r="C335" s="19">
        <v>0</v>
      </c>
      <c r="D335" s="19">
        <v>-1193</v>
      </c>
      <c r="E335" s="19">
        <f t="shared" si="10"/>
        <v>44</v>
      </c>
      <c r="F335" s="19">
        <f t="shared" si="11"/>
        <v>83</v>
      </c>
    </row>
    <row r="336" spans="1:6" x14ac:dyDescent="0.35">
      <c r="A336" s="96">
        <v>44531</v>
      </c>
      <c r="B336" s="19">
        <v>55</v>
      </c>
      <c r="C336" s="19">
        <v>0</v>
      </c>
      <c r="D336" s="19">
        <v>-1248</v>
      </c>
      <c r="E336" s="19">
        <f t="shared" si="10"/>
        <v>44</v>
      </c>
      <c r="F336" s="19">
        <f t="shared" si="11"/>
        <v>83</v>
      </c>
    </row>
    <row r="337" spans="1:6" x14ac:dyDescent="0.35">
      <c r="A337" s="96">
        <v>44532</v>
      </c>
      <c r="B337" s="19">
        <v>55</v>
      </c>
      <c r="C337" s="19">
        <v>0</v>
      </c>
      <c r="D337" s="19">
        <v>-1303</v>
      </c>
      <c r="E337" s="19">
        <f t="shared" si="10"/>
        <v>44</v>
      </c>
      <c r="F337" s="19">
        <f t="shared" si="11"/>
        <v>83</v>
      </c>
    </row>
    <row r="338" spans="1:6" x14ac:dyDescent="0.35">
      <c r="A338" s="96">
        <v>44533</v>
      </c>
      <c r="B338" s="19">
        <v>55</v>
      </c>
      <c r="C338" s="19">
        <v>0</v>
      </c>
      <c r="D338" s="19">
        <v>-1358</v>
      </c>
      <c r="E338" s="19">
        <f t="shared" si="10"/>
        <v>44</v>
      </c>
      <c r="F338" s="19">
        <f t="shared" si="11"/>
        <v>83</v>
      </c>
    </row>
    <row r="339" spans="1:6" x14ac:dyDescent="0.35">
      <c r="A339" s="96">
        <v>44534</v>
      </c>
      <c r="B339" s="19">
        <v>56</v>
      </c>
      <c r="C339" s="19">
        <v>0</v>
      </c>
      <c r="D339" s="19">
        <v>-1414</v>
      </c>
      <c r="E339" s="19">
        <f t="shared" si="10"/>
        <v>44</v>
      </c>
      <c r="F339" s="19">
        <f t="shared" si="11"/>
        <v>83</v>
      </c>
    </row>
    <row r="340" spans="1:6" x14ac:dyDescent="0.35">
      <c r="A340" s="96">
        <v>44535</v>
      </c>
      <c r="B340" s="19">
        <v>58</v>
      </c>
      <c r="C340" s="19">
        <v>0</v>
      </c>
      <c r="D340" s="19">
        <v>-1472</v>
      </c>
      <c r="E340" s="19">
        <f t="shared" si="10"/>
        <v>44</v>
      </c>
      <c r="F340" s="19">
        <f t="shared" si="11"/>
        <v>83</v>
      </c>
    </row>
    <row r="341" spans="1:6" x14ac:dyDescent="0.35">
      <c r="A341" s="96">
        <v>44536</v>
      </c>
      <c r="B341" s="19">
        <v>59</v>
      </c>
      <c r="C341" s="19">
        <v>0</v>
      </c>
      <c r="D341" s="19">
        <v>-1531</v>
      </c>
      <c r="E341" s="19">
        <f t="shared" si="10"/>
        <v>44</v>
      </c>
      <c r="F341" s="19">
        <f t="shared" si="11"/>
        <v>83</v>
      </c>
    </row>
    <row r="342" spans="1:6" x14ac:dyDescent="0.35">
      <c r="A342" s="96">
        <v>44537</v>
      </c>
      <c r="B342" s="19">
        <v>60</v>
      </c>
      <c r="C342" s="19">
        <v>0</v>
      </c>
      <c r="D342" s="19">
        <v>-1591</v>
      </c>
      <c r="E342" s="19">
        <f t="shared" si="10"/>
        <v>44</v>
      </c>
      <c r="F342" s="19">
        <f t="shared" si="11"/>
        <v>83</v>
      </c>
    </row>
    <row r="343" spans="1:6" x14ac:dyDescent="0.35">
      <c r="A343" s="96">
        <v>44538</v>
      </c>
      <c r="B343" s="19">
        <v>62</v>
      </c>
      <c r="C343" s="19">
        <v>0</v>
      </c>
      <c r="D343" s="19">
        <v>-1653</v>
      </c>
      <c r="E343" s="19">
        <f t="shared" si="10"/>
        <v>44</v>
      </c>
      <c r="F343" s="19">
        <f t="shared" si="11"/>
        <v>83</v>
      </c>
    </row>
    <row r="344" spans="1:6" x14ac:dyDescent="0.35">
      <c r="A344" s="96">
        <v>44539</v>
      </c>
      <c r="B344" s="19">
        <v>62</v>
      </c>
      <c r="C344" s="19">
        <v>0</v>
      </c>
      <c r="D344" s="19">
        <v>-1715</v>
      </c>
      <c r="E344" s="19">
        <f t="shared" si="10"/>
        <v>44</v>
      </c>
      <c r="F344" s="19">
        <f t="shared" si="11"/>
        <v>83</v>
      </c>
    </row>
    <row r="345" spans="1:6" x14ac:dyDescent="0.35">
      <c r="A345" s="96">
        <v>44540</v>
      </c>
      <c r="B345" s="19">
        <v>63</v>
      </c>
      <c r="C345" s="19">
        <v>0</v>
      </c>
      <c r="D345" s="19">
        <v>-1778</v>
      </c>
      <c r="E345" s="19">
        <f t="shared" si="10"/>
        <v>44</v>
      </c>
      <c r="F345" s="19">
        <f t="shared" si="11"/>
        <v>83</v>
      </c>
    </row>
    <row r="346" spans="1:6" x14ac:dyDescent="0.35">
      <c r="A346" s="96">
        <v>44541</v>
      </c>
      <c r="B346" s="19">
        <v>63</v>
      </c>
      <c r="C346" s="19">
        <v>0</v>
      </c>
      <c r="D346" s="19">
        <v>-1841</v>
      </c>
      <c r="E346" s="19">
        <f t="shared" si="10"/>
        <v>44</v>
      </c>
      <c r="F346" s="19">
        <f t="shared" si="11"/>
        <v>83</v>
      </c>
    </row>
    <row r="347" spans="1:6" x14ac:dyDescent="0.35">
      <c r="A347" s="96">
        <v>44542</v>
      </c>
      <c r="B347" s="19">
        <v>64</v>
      </c>
      <c r="C347" s="19">
        <v>0</v>
      </c>
      <c r="D347" s="19">
        <v>-1905</v>
      </c>
      <c r="E347" s="19">
        <f t="shared" si="10"/>
        <v>44</v>
      </c>
      <c r="F347" s="19">
        <f t="shared" si="11"/>
        <v>83</v>
      </c>
    </row>
    <row r="348" spans="1:6" x14ac:dyDescent="0.35">
      <c r="A348" s="96">
        <v>44543</v>
      </c>
      <c r="B348" s="19">
        <v>66</v>
      </c>
      <c r="C348" s="19">
        <v>0</v>
      </c>
      <c r="D348" s="19">
        <v>-1971</v>
      </c>
      <c r="E348" s="19">
        <f t="shared" si="10"/>
        <v>44</v>
      </c>
      <c r="F348" s="19">
        <f t="shared" si="11"/>
        <v>83</v>
      </c>
    </row>
    <row r="349" spans="1:6" x14ac:dyDescent="0.35">
      <c r="A349" s="96">
        <v>44544</v>
      </c>
      <c r="B349" s="19">
        <v>67</v>
      </c>
      <c r="C349" s="19">
        <v>0</v>
      </c>
      <c r="D349" s="19">
        <v>-2038</v>
      </c>
      <c r="E349" s="19">
        <f t="shared" si="10"/>
        <v>44</v>
      </c>
      <c r="F349" s="19">
        <f t="shared" si="11"/>
        <v>83</v>
      </c>
    </row>
    <row r="350" spans="1:6" x14ac:dyDescent="0.35">
      <c r="A350" s="96">
        <v>44545</v>
      </c>
      <c r="B350" s="19">
        <v>67</v>
      </c>
      <c r="C350" s="19">
        <v>0</v>
      </c>
      <c r="D350" s="19">
        <v>-2105</v>
      </c>
      <c r="E350" s="19">
        <f t="shared" si="10"/>
        <v>44</v>
      </c>
      <c r="F350" s="19">
        <f t="shared" si="11"/>
        <v>83</v>
      </c>
    </row>
    <row r="351" spans="1:6" x14ac:dyDescent="0.35">
      <c r="A351" s="96">
        <v>44546</v>
      </c>
      <c r="B351" s="19">
        <v>67</v>
      </c>
      <c r="C351" s="19">
        <v>0</v>
      </c>
      <c r="D351" s="19">
        <v>-2172</v>
      </c>
      <c r="E351" s="19">
        <f t="shared" si="10"/>
        <v>44</v>
      </c>
      <c r="F351" s="19">
        <f t="shared" si="11"/>
        <v>83</v>
      </c>
    </row>
    <row r="352" spans="1:6" x14ac:dyDescent="0.35">
      <c r="A352" s="96">
        <v>44547</v>
      </c>
      <c r="B352" s="19">
        <v>68</v>
      </c>
      <c r="C352" s="19">
        <v>0</v>
      </c>
      <c r="D352" s="19">
        <v>-2240</v>
      </c>
      <c r="E352" s="19">
        <f t="shared" si="10"/>
        <v>44</v>
      </c>
      <c r="F352" s="19">
        <f t="shared" si="11"/>
        <v>83</v>
      </c>
    </row>
    <row r="353" spans="1:6" x14ac:dyDescent="0.35">
      <c r="A353" s="96">
        <v>44548</v>
      </c>
      <c r="B353" s="19">
        <v>69</v>
      </c>
      <c r="C353" s="19">
        <v>0</v>
      </c>
      <c r="D353" s="19">
        <v>-2309</v>
      </c>
      <c r="E353" s="19">
        <f t="shared" si="10"/>
        <v>44</v>
      </c>
      <c r="F353" s="19">
        <f t="shared" si="11"/>
        <v>83</v>
      </c>
    </row>
    <row r="354" spans="1:6" x14ac:dyDescent="0.35">
      <c r="A354" s="96">
        <v>44549</v>
      </c>
      <c r="B354" s="19">
        <v>70</v>
      </c>
      <c r="C354" s="19">
        <v>0</v>
      </c>
      <c r="D354" s="19">
        <v>-2379</v>
      </c>
      <c r="E354" s="19">
        <f t="shared" si="10"/>
        <v>44</v>
      </c>
      <c r="F354" s="19">
        <f t="shared" si="11"/>
        <v>83</v>
      </c>
    </row>
    <row r="355" spans="1:6" x14ac:dyDescent="0.35">
      <c r="A355" s="96">
        <v>44550</v>
      </c>
      <c r="B355" s="19">
        <v>71</v>
      </c>
      <c r="C355" s="19">
        <v>0</v>
      </c>
      <c r="D355" s="19">
        <v>-2450</v>
      </c>
      <c r="E355" s="19">
        <f t="shared" si="10"/>
        <v>44</v>
      </c>
      <c r="F355" s="19">
        <f t="shared" si="11"/>
        <v>83</v>
      </c>
    </row>
    <row r="356" spans="1:6" x14ac:dyDescent="0.35">
      <c r="A356" s="96">
        <v>44551</v>
      </c>
      <c r="B356" s="19">
        <v>71</v>
      </c>
      <c r="C356" s="19">
        <v>0</v>
      </c>
      <c r="D356" s="19">
        <v>-2521</v>
      </c>
      <c r="E356" s="19">
        <f t="shared" si="10"/>
        <v>44</v>
      </c>
      <c r="F356" s="19">
        <f t="shared" si="11"/>
        <v>83</v>
      </c>
    </row>
    <row r="357" spans="1:6" x14ac:dyDescent="0.35">
      <c r="A357" s="96">
        <v>44552</v>
      </c>
      <c r="B357" s="19">
        <v>72</v>
      </c>
      <c r="C357" s="19">
        <v>0</v>
      </c>
      <c r="D357" s="19">
        <v>-2593</v>
      </c>
      <c r="E357" s="19">
        <f t="shared" si="10"/>
        <v>44</v>
      </c>
      <c r="F357" s="19">
        <f t="shared" si="11"/>
        <v>83</v>
      </c>
    </row>
    <row r="358" spans="1:6" x14ac:dyDescent="0.35">
      <c r="A358" s="96">
        <v>44553</v>
      </c>
      <c r="B358" s="19">
        <v>72</v>
      </c>
      <c r="C358" s="19">
        <v>0</v>
      </c>
      <c r="D358" s="19">
        <v>-2665</v>
      </c>
      <c r="E358" s="19">
        <f t="shared" si="10"/>
        <v>44</v>
      </c>
      <c r="F358" s="19">
        <f t="shared" si="11"/>
        <v>83</v>
      </c>
    </row>
    <row r="359" spans="1:6" x14ac:dyDescent="0.35">
      <c r="A359" s="96">
        <v>44554</v>
      </c>
      <c r="B359" s="19">
        <v>73</v>
      </c>
      <c r="C359" s="19">
        <v>0</v>
      </c>
      <c r="D359" s="19">
        <v>-2738</v>
      </c>
      <c r="E359" s="19">
        <f t="shared" si="10"/>
        <v>44</v>
      </c>
      <c r="F359" s="19">
        <f t="shared" si="11"/>
        <v>83</v>
      </c>
    </row>
    <row r="360" spans="1:6" x14ac:dyDescent="0.35">
      <c r="A360" s="96">
        <v>44555</v>
      </c>
      <c r="B360" s="19">
        <v>74</v>
      </c>
      <c r="C360" s="19">
        <v>0</v>
      </c>
      <c r="D360" s="19">
        <v>-2812</v>
      </c>
      <c r="E360" s="19">
        <f t="shared" si="10"/>
        <v>44</v>
      </c>
      <c r="F360" s="19">
        <f t="shared" si="11"/>
        <v>83</v>
      </c>
    </row>
    <row r="361" spans="1:6" x14ac:dyDescent="0.35">
      <c r="A361" s="96">
        <v>44556</v>
      </c>
      <c r="B361" s="19">
        <v>75</v>
      </c>
      <c r="C361" s="19">
        <v>0</v>
      </c>
      <c r="D361" s="19">
        <v>-2887</v>
      </c>
      <c r="E361" s="19">
        <f t="shared" si="10"/>
        <v>44</v>
      </c>
      <c r="F361" s="19">
        <f t="shared" si="11"/>
        <v>83</v>
      </c>
    </row>
    <row r="362" spans="1:6" x14ac:dyDescent="0.35">
      <c r="A362" s="96">
        <v>44557</v>
      </c>
      <c r="B362" s="19">
        <v>75</v>
      </c>
      <c r="C362" s="19">
        <v>0</v>
      </c>
      <c r="D362" s="19">
        <v>-2962</v>
      </c>
      <c r="E362" s="19">
        <f t="shared" si="10"/>
        <v>44</v>
      </c>
      <c r="F362" s="19">
        <f t="shared" si="11"/>
        <v>83</v>
      </c>
    </row>
    <row r="363" spans="1:6" x14ac:dyDescent="0.35">
      <c r="A363" s="96">
        <v>44558</v>
      </c>
      <c r="B363" s="19">
        <v>75</v>
      </c>
      <c r="C363" s="19">
        <v>0</v>
      </c>
      <c r="D363" s="19">
        <v>-3037</v>
      </c>
      <c r="E363" s="19">
        <f t="shared" si="10"/>
        <v>44</v>
      </c>
      <c r="F363" s="19">
        <f t="shared" si="11"/>
        <v>83</v>
      </c>
    </row>
    <row r="364" spans="1:6" x14ac:dyDescent="0.35">
      <c r="A364" s="96">
        <v>44559</v>
      </c>
      <c r="B364" s="19">
        <v>76</v>
      </c>
      <c r="C364" s="19">
        <v>0</v>
      </c>
      <c r="D364" s="19">
        <v>-3113</v>
      </c>
      <c r="E364" s="19">
        <f t="shared" si="10"/>
        <v>44</v>
      </c>
      <c r="F364" s="19">
        <f t="shared" si="11"/>
        <v>83</v>
      </c>
    </row>
    <row r="365" spans="1:6" x14ac:dyDescent="0.35">
      <c r="A365" s="96">
        <v>44560</v>
      </c>
      <c r="B365" s="19">
        <v>77</v>
      </c>
      <c r="C365" s="19">
        <v>0</v>
      </c>
      <c r="D365" s="19">
        <v>-3190</v>
      </c>
      <c r="E365" s="19">
        <f t="shared" si="10"/>
        <v>44</v>
      </c>
      <c r="F365" s="19">
        <f t="shared" si="11"/>
        <v>83</v>
      </c>
    </row>
    <row r="366" spans="1:6" x14ac:dyDescent="0.35">
      <c r="A366" s="96">
        <v>44561</v>
      </c>
      <c r="B366" s="19">
        <v>77</v>
      </c>
      <c r="C366" s="19">
        <v>0</v>
      </c>
      <c r="D366" s="19">
        <v>-3267</v>
      </c>
      <c r="E366" s="19">
        <f t="shared" si="10"/>
        <v>44</v>
      </c>
      <c r="F366" s="19">
        <f t="shared" si="11"/>
        <v>83</v>
      </c>
    </row>
    <row r="367" spans="1:6" x14ac:dyDescent="0.35">
      <c r="A367" s="96">
        <v>44562</v>
      </c>
      <c r="B367" s="19">
        <v>77</v>
      </c>
      <c r="C367" s="19">
        <v>0</v>
      </c>
      <c r="D367" s="19">
        <v>-3344</v>
      </c>
      <c r="E367" s="19">
        <f t="shared" si="10"/>
        <v>44</v>
      </c>
      <c r="F367" s="19">
        <f t="shared" si="11"/>
        <v>83</v>
      </c>
    </row>
    <row r="368" spans="1:6" x14ac:dyDescent="0.35">
      <c r="A368" s="96">
        <v>44563</v>
      </c>
      <c r="B368" s="19">
        <v>61</v>
      </c>
      <c r="C368" s="19">
        <v>0</v>
      </c>
      <c r="D368" s="19">
        <v>-3405</v>
      </c>
      <c r="E368" s="19">
        <f t="shared" si="10"/>
        <v>44</v>
      </c>
      <c r="F368" s="19">
        <f t="shared" si="11"/>
        <v>83</v>
      </c>
    </row>
    <row r="369" spans="1:6" x14ac:dyDescent="0.35">
      <c r="A369" s="96">
        <v>44564</v>
      </c>
      <c r="B369" s="19">
        <v>45</v>
      </c>
      <c r="C369" s="19">
        <v>0</v>
      </c>
      <c r="D369" s="19">
        <v>-3450</v>
      </c>
      <c r="E369" s="19">
        <f t="shared" si="10"/>
        <v>44</v>
      </c>
      <c r="F369" s="19">
        <f t="shared" si="11"/>
        <v>83</v>
      </c>
    </row>
    <row r="370" spans="1:6" x14ac:dyDescent="0.35">
      <c r="A370" s="96">
        <v>44565</v>
      </c>
      <c r="B370" s="19">
        <v>29</v>
      </c>
      <c r="C370" s="19">
        <v>0</v>
      </c>
      <c r="D370" s="19">
        <v>-3479</v>
      </c>
      <c r="E370" s="19">
        <f t="shared" si="10"/>
        <v>44</v>
      </c>
      <c r="F370" s="19">
        <f t="shared" si="11"/>
        <v>83</v>
      </c>
    </row>
    <row r="371" spans="1:6" x14ac:dyDescent="0.35">
      <c r="A371" s="96">
        <v>44566</v>
      </c>
      <c r="B371" s="19">
        <v>29</v>
      </c>
      <c r="C371" s="19">
        <v>0</v>
      </c>
      <c r="D371" s="19">
        <v>-3508</v>
      </c>
      <c r="E371" s="19">
        <f t="shared" si="10"/>
        <v>44</v>
      </c>
      <c r="F371" s="19">
        <f t="shared" si="11"/>
        <v>83</v>
      </c>
    </row>
    <row r="372" spans="1:6" x14ac:dyDescent="0.35">
      <c r="A372" s="96">
        <v>44567</v>
      </c>
      <c r="B372" s="19">
        <v>29</v>
      </c>
      <c r="C372" s="19">
        <v>0</v>
      </c>
      <c r="D372" s="19">
        <v>-3537</v>
      </c>
      <c r="E372" s="19">
        <f t="shared" si="10"/>
        <v>44</v>
      </c>
      <c r="F372" s="19">
        <f t="shared" si="11"/>
        <v>83</v>
      </c>
    </row>
    <row r="373" spans="1:6" x14ac:dyDescent="0.35">
      <c r="A373" s="96">
        <v>44568</v>
      </c>
      <c r="B373" s="19">
        <v>27</v>
      </c>
      <c r="C373" s="19">
        <v>0</v>
      </c>
      <c r="D373" s="19">
        <v>-3564</v>
      </c>
      <c r="E373" s="19">
        <f t="shared" si="10"/>
        <v>44</v>
      </c>
      <c r="F373" s="19">
        <f t="shared" si="11"/>
        <v>83</v>
      </c>
    </row>
    <row r="374" spans="1:6" x14ac:dyDescent="0.35">
      <c r="A374" s="96">
        <v>44569</v>
      </c>
      <c r="B374" s="19">
        <v>28</v>
      </c>
      <c r="C374" s="19">
        <v>0</v>
      </c>
      <c r="D374" s="19">
        <v>-3592</v>
      </c>
      <c r="E374" s="19">
        <f t="shared" si="10"/>
        <v>44</v>
      </c>
      <c r="F374" s="19">
        <f t="shared" si="11"/>
        <v>83</v>
      </c>
    </row>
    <row r="375" spans="1:6" x14ac:dyDescent="0.35">
      <c r="A375" s="96">
        <v>44570</v>
      </c>
      <c r="B375" s="19">
        <v>28</v>
      </c>
      <c r="C375" s="19">
        <v>0</v>
      </c>
      <c r="D375" s="19">
        <v>-3620</v>
      </c>
      <c r="E375" s="19">
        <f t="shared" si="10"/>
        <v>44</v>
      </c>
      <c r="F375" s="19">
        <f t="shared" si="11"/>
        <v>83</v>
      </c>
    </row>
    <row r="376" spans="1:6" x14ac:dyDescent="0.35">
      <c r="A376" s="96">
        <v>44571</v>
      </c>
      <c r="B376" s="19">
        <v>30</v>
      </c>
      <c r="C376" s="19">
        <v>0</v>
      </c>
      <c r="D376" s="19">
        <v>-3650</v>
      </c>
      <c r="E376" s="19">
        <f t="shared" si="10"/>
        <v>44</v>
      </c>
      <c r="F376" s="19">
        <f t="shared" si="11"/>
        <v>83</v>
      </c>
    </row>
    <row r="377" spans="1:6" x14ac:dyDescent="0.35">
      <c r="A377" s="96">
        <v>44572</v>
      </c>
      <c r="B377" s="19">
        <v>30</v>
      </c>
      <c r="C377" s="19">
        <v>0</v>
      </c>
      <c r="D377" s="19">
        <v>-3680</v>
      </c>
      <c r="E377" s="19">
        <f t="shared" si="10"/>
        <v>44</v>
      </c>
      <c r="F377" s="19">
        <f t="shared" si="11"/>
        <v>83</v>
      </c>
    </row>
    <row r="378" spans="1:6" x14ac:dyDescent="0.35">
      <c r="A378" s="96">
        <v>44573</v>
      </c>
      <c r="B378" s="19">
        <v>29</v>
      </c>
      <c r="C378" s="19">
        <v>0</v>
      </c>
      <c r="D378" s="19">
        <v>-3709</v>
      </c>
      <c r="E378" s="19">
        <f t="shared" si="10"/>
        <v>44</v>
      </c>
      <c r="F378" s="19">
        <f t="shared" si="11"/>
        <v>83</v>
      </c>
    </row>
    <row r="379" spans="1:6" x14ac:dyDescent="0.35">
      <c r="A379" s="96">
        <v>44574</v>
      </c>
      <c r="B379" s="19">
        <v>28</v>
      </c>
      <c r="C379" s="19">
        <v>0</v>
      </c>
      <c r="D379" s="19">
        <v>-3737</v>
      </c>
      <c r="E379" s="19">
        <f t="shared" si="10"/>
        <v>44</v>
      </c>
      <c r="F379" s="19">
        <f t="shared" si="11"/>
        <v>83</v>
      </c>
    </row>
    <row r="380" spans="1:6" x14ac:dyDescent="0.35">
      <c r="A380" s="96">
        <v>44575</v>
      </c>
      <c r="B380" s="19">
        <v>27</v>
      </c>
      <c r="C380" s="19">
        <v>2081</v>
      </c>
      <c r="D380" s="19">
        <v>-1683</v>
      </c>
      <c r="E380" s="19">
        <f t="shared" si="10"/>
        <v>44</v>
      </c>
      <c r="F380" s="19">
        <f t="shared" si="11"/>
        <v>83</v>
      </c>
    </row>
    <row r="381" spans="1:6" x14ac:dyDescent="0.35">
      <c r="A381" s="96">
        <v>44576</v>
      </c>
      <c r="B381" s="19">
        <v>28</v>
      </c>
      <c r="C381" s="19">
        <v>0</v>
      </c>
      <c r="D381" s="19">
        <v>-1711</v>
      </c>
      <c r="E381" s="19">
        <f t="shared" si="10"/>
        <v>44</v>
      </c>
      <c r="F381" s="19">
        <f t="shared" si="11"/>
        <v>83</v>
      </c>
    </row>
    <row r="382" spans="1:6" x14ac:dyDescent="0.35">
      <c r="A382" s="96">
        <v>44577</v>
      </c>
      <c r="B382" s="19">
        <v>29</v>
      </c>
      <c r="C382" s="19">
        <v>0</v>
      </c>
      <c r="D382" s="19">
        <v>-1740</v>
      </c>
      <c r="E382" s="19">
        <f t="shared" si="10"/>
        <v>44</v>
      </c>
      <c r="F382" s="19">
        <f t="shared" si="11"/>
        <v>83</v>
      </c>
    </row>
    <row r="383" spans="1:6" x14ac:dyDescent="0.35">
      <c r="A383" s="96">
        <v>44578</v>
      </c>
      <c r="B383" s="19">
        <v>30</v>
      </c>
      <c r="C383" s="19">
        <v>0</v>
      </c>
      <c r="D383" s="19">
        <v>-1770</v>
      </c>
      <c r="E383" s="19">
        <f t="shared" si="10"/>
        <v>44</v>
      </c>
      <c r="F383" s="19">
        <f t="shared" si="11"/>
        <v>83</v>
      </c>
    </row>
    <row r="384" spans="1:6" x14ac:dyDescent="0.35">
      <c r="A384" s="96">
        <v>44579</v>
      </c>
      <c r="B384" s="19">
        <v>29</v>
      </c>
      <c r="C384" s="19">
        <v>0</v>
      </c>
      <c r="D384" s="19">
        <v>-1799</v>
      </c>
      <c r="E384" s="19">
        <f t="shared" si="10"/>
        <v>44</v>
      </c>
      <c r="F384" s="19">
        <f t="shared" si="11"/>
        <v>83</v>
      </c>
    </row>
    <row r="385" spans="1:6" x14ac:dyDescent="0.35">
      <c r="A385" s="96">
        <v>44580</v>
      </c>
      <c r="B385" s="19">
        <v>28</v>
      </c>
      <c r="C385" s="19">
        <v>0</v>
      </c>
      <c r="D385" s="19">
        <v>-1827</v>
      </c>
      <c r="E385" s="19">
        <f t="shared" si="10"/>
        <v>44</v>
      </c>
      <c r="F385" s="19">
        <f t="shared" si="11"/>
        <v>83</v>
      </c>
    </row>
    <row r="386" spans="1:6" x14ac:dyDescent="0.35">
      <c r="A386" s="96">
        <v>44581</v>
      </c>
      <c r="B386" s="19">
        <v>29</v>
      </c>
      <c r="C386" s="19">
        <v>0</v>
      </c>
      <c r="D386" s="19">
        <v>-1856</v>
      </c>
      <c r="E386" s="19">
        <f t="shared" si="10"/>
        <v>44</v>
      </c>
      <c r="F386" s="19">
        <f t="shared" si="11"/>
        <v>83</v>
      </c>
    </row>
    <row r="387" spans="1:6" x14ac:dyDescent="0.35">
      <c r="A387" s="96">
        <v>44582</v>
      </c>
      <c r="B387" s="19">
        <v>28</v>
      </c>
      <c r="C387" s="19">
        <v>0</v>
      </c>
      <c r="D387" s="19">
        <v>-1884</v>
      </c>
      <c r="E387" s="19">
        <f t="shared" ref="E387:E450" si="12">$I$23</f>
        <v>44</v>
      </c>
      <c r="F387" s="19">
        <f t="shared" ref="F387:F450" si="13">$I$24</f>
        <v>83</v>
      </c>
    </row>
    <row r="388" spans="1:6" x14ac:dyDescent="0.35">
      <c r="A388" s="96">
        <v>44583</v>
      </c>
      <c r="B388" s="19">
        <v>27</v>
      </c>
      <c r="C388" s="19">
        <v>0</v>
      </c>
      <c r="D388" s="19">
        <v>-1911</v>
      </c>
      <c r="E388" s="19">
        <f t="shared" si="12"/>
        <v>44</v>
      </c>
      <c r="F388" s="19">
        <f t="shared" si="13"/>
        <v>83</v>
      </c>
    </row>
    <row r="389" spans="1:6" x14ac:dyDescent="0.35">
      <c r="A389" s="96">
        <v>44584</v>
      </c>
      <c r="B389" s="19">
        <v>27</v>
      </c>
      <c r="C389" s="19">
        <v>0</v>
      </c>
      <c r="D389" s="19">
        <v>-1938</v>
      </c>
      <c r="E389" s="19">
        <f t="shared" si="12"/>
        <v>44</v>
      </c>
      <c r="F389" s="19">
        <f t="shared" si="13"/>
        <v>83</v>
      </c>
    </row>
    <row r="390" spans="1:6" x14ac:dyDescent="0.35">
      <c r="A390" s="96">
        <v>44585</v>
      </c>
      <c r="B390" s="19">
        <v>29</v>
      </c>
      <c r="C390" s="19">
        <v>0</v>
      </c>
      <c r="D390" s="19">
        <v>-1967</v>
      </c>
      <c r="E390" s="19">
        <f t="shared" si="12"/>
        <v>44</v>
      </c>
      <c r="F390" s="19">
        <f t="shared" si="13"/>
        <v>83</v>
      </c>
    </row>
    <row r="391" spans="1:6" x14ac:dyDescent="0.35">
      <c r="A391" s="96">
        <v>44586</v>
      </c>
      <c r="B391" s="19">
        <v>30</v>
      </c>
      <c r="C391" s="19">
        <v>0</v>
      </c>
      <c r="D391" s="19">
        <v>-1997</v>
      </c>
      <c r="E391" s="19">
        <f t="shared" si="12"/>
        <v>44</v>
      </c>
      <c r="F391" s="19">
        <f t="shared" si="13"/>
        <v>83</v>
      </c>
    </row>
    <row r="392" spans="1:6" x14ac:dyDescent="0.35">
      <c r="A392" s="96">
        <v>44587</v>
      </c>
      <c r="B392" s="19">
        <v>30</v>
      </c>
      <c r="C392" s="19">
        <v>0</v>
      </c>
      <c r="D392" s="19">
        <v>-2027</v>
      </c>
      <c r="E392" s="19">
        <f t="shared" si="12"/>
        <v>44</v>
      </c>
      <c r="F392" s="19">
        <f t="shared" si="13"/>
        <v>83</v>
      </c>
    </row>
    <row r="393" spans="1:6" x14ac:dyDescent="0.35">
      <c r="A393" s="96">
        <v>44588</v>
      </c>
      <c r="B393" s="19">
        <v>29</v>
      </c>
      <c r="C393" s="19">
        <v>0</v>
      </c>
      <c r="D393" s="19">
        <v>-2056</v>
      </c>
      <c r="E393" s="19">
        <f t="shared" si="12"/>
        <v>44</v>
      </c>
      <c r="F393" s="19">
        <f t="shared" si="13"/>
        <v>83</v>
      </c>
    </row>
    <row r="394" spans="1:6" x14ac:dyDescent="0.35">
      <c r="A394" s="96">
        <v>44589</v>
      </c>
      <c r="B394" s="19">
        <v>28</v>
      </c>
      <c r="C394" s="19">
        <v>0</v>
      </c>
      <c r="D394" s="19">
        <v>-2084</v>
      </c>
      <c r="E394" s="19">
        <f t="shared" si="12"/>
        <v>44</v>
      </c>
      <c r="F394" s="19">
        <f t="shared" si="13"/>
        <v>83</v>
      </c>
    </row>
    <row r="395" spans="1:6" x14ac:dyDescent="0.35">
      <c r="A395" s="96">
        <v>44590</v>
      </c>
      <c r="B395" s="19">
        <v>28</v>
      </c>
      <c r="C395" s="19">
        <v>0</v>
      </c>
      <c r="D395" s="19">
        <v>-2112</v>
      </c>
      <c r="E395" s="19">
        <f t="shared" si="12"/>
        <v>44</v>
      </c>
      <c r="F395" s="19">
        <f t="shared" si="13"/>
        <v>83</v>
      </c>
    </row>
    <row r="396" spans="1:6" x14ac:dyDescent="0.35">
      <c r="A396" s="96">
        <v>44591</v>
      </c>
      <c r="B396" s="19">
        <v>27</v>
      </c>
      <c r="C396" s="19">
        <v>0</v>
      </c>
      <c r="D396" s="19">
        <v>-2139</v>
      </c>
      <c r="E396" s="19">
        <f t="shared" si="12"/>
        <v>44</v>
      </c>
      <c r="F396" s="19">
        <f t="shared" si="13"/>
        <v>83</v>
      </c>
    </row>
    <row r="397" spans="1:6" x14ac:dyDescent="0.35">
      <c r="A397" s="96">
        <v>44592</v>
      </c>
      <c r="B397" s="19">
        <v>27</v>
      </c>
      <c r="C397" s="19">
        <v>0</v>
      </c>
      <c r="D397" s="19">
        <v>-2166</v>
      </c>
      <c r="E397" s="19">
        <f t="shared" si="12"/>
        <v>44</v>
      </c>
      <c r="F397" s="19">
        <f t="shared" si="13"/>
        <v>83</v>
      </c>
    </row>
    <row r="398" spans="1:6" x14ac:dyDescent="0.35">
      <c r="A398" s="96">
        <v>44593</v>
      </c>
      <c r="B398" s="19">
        <v>26</v>
      </c>
      <c r="C398" s="19">
        <v>0</v>
      </c>
      <c r="D398" s="19">
        <v>-2192</v>
      </c>
      <c r="E398" s="19">
        <f t="shared" si="12"/>
        <v>44</v>
      </c>
      <c r="F398" s="19">
        <f t="shared" si="13"/>
        <v>83</v>
      </c>
    </row>
    <row r="399" spans="1:6" x14ac:dyDescent="0.35">
      <c r="A399" s="96">
        <v>44594</v>
      </c>
      <c r="B399" s="19">
        <v>28</v>
      </c>
      <c r="C399" s="19">
        <v>0</v>
      </c>
      <c r="D399" s="19">
        <v>-2220</v>
      </c>
      <c r="E399" s="19">
        <f t="shared" si="12"/>
        <v>44</v>
      </c>
      <c r="F399" s="19">
        <f t="shared" si="13"/>
        <v>83</v>
      </c>
    </row>
    <row r="400" spans="1:6" x14ac:dyDescent="0.35">
      <c r="A400" s="96">
        <v>44595</v>
      </c>
      <c r="B400" s="19">
        <v>30</v>
      </c>
      <c r="C400" s="19">
        <v>0</v>
      </c>
      <c r="D400" s="19">
        <v>-2250</v>
      </c>
      <c r="E400" s="19">
        <f t="shared" si="12"/>
        <v>44</v>
      </c>
      <c r="F400" s="19">
        <f t="shared" si="13"/>
        <v>83</v>
      </c>
    </row>
    <row r="401" spans="1:6" x14ac:dyDescent="0.35">
      <c r="A401" s="96">
        <v>44596</v>
      </c>
      <c r="B401" s="19">
        <v>30</v>
      </c>
      <c r="C401" s="19">
        <v>0</v>
      </c>
      <c r="D401" s="19">
        <v>-2280</v>
      </c>
      <c r="E401" s="19">
        <f t="shared" si="12"/>
        <v>44</v>
      </c>
      <c r="F401" s="19">
        <f t="shared" si="13"/>
        <v>83</v>
      </c>
    </row>
    <row r="402" spans="1:6" x14ac:dyDescent="0.35">
      <c r="A402" s="96">
        <v>44597</v>
      </c>
      <c r="B402" s="19">
        <v>28</v>
      </c>
      <c r="C402" s="19">
        <v>0</v>
      </c>
      <c r="D402" s="19">
        <v>-2308</v>
      </c>
      <c r="E402" s="19">
        <f t="shared" si="12"/>
        <v>44</v>
      </c>
      <c r="F402" s="19">
        <f t="shared" si="13"/>
        <v>83</v>
      </c>
    </row>
    <row r="403" spans="1:6" x14ac:dyDescent="0.35">
      <c r="A403" s="96">
        <v>44598</v>
      </c>
      <c r="B403" s="19">
        <v>27</v>
      </c>
      <c r="C403" s="19">
        <v>0</v>
      </c>
      <c r="D403" s="19">
        <v>-2335</v>
      </c>
      <c r="E403" s="19">
        <f t="shared" si="12"/>
        <v>44</v>
      </c>
      <c r="F403" s="19">
        <f t="shared" si="13"/>
        <v>83</v>
      </c>
    </row>
    <row r="404" spans="1:6" x14ac:dyDescent="0.35">
      <c r="A404" s="96">
        <v>44599</v>
      </c>
      <c r="B404" s="19">
        <v>27</v>
      </c>
      <c r="C404" s="19">
        <v>0</v>
      </c>
      <c r="D404" s="19">
        <v>-2362</v>
      </c>
      <c r="E404" s="19">
        <f t="shared" si="12"/>
        <v>44</v>
      </c>
      <c r="F404" s="19">
        <f t="shared" si="13"/>
        <v>83</v>
      </c>
    </row>
    <row r="405" spans="1:6" x14ac:dyDescent="0.35">
      <c r="A405" s="96">
        <v>44600</v>
      </c>
      <c r="B405" s="19">
        <v>28</v>
      </c>
      <c r="C405" s="19">
        <v>0</v>
      </c>
      <c r="D405" s="19">
        <v>-2390</v>
      </c>
      <c r="E405" s="19">
        <f t="shared" si="12"/>
        <v>44</v>
      </c>
      <c r="F405" s="19">
        <f t="shared" si="13"/>
        <v>83</v>
      </c>
    </row>
    <row r="406" spans="1:6" x14ac:dyDescent="0.35">
      <c r="A406" s="96">
        <v>44601</v>
      </c>
      <c r="B406" s="19">
        <v>29</v>
      </c>
      <c r="C406" s="19">
        <v>0</v>
      </c>
      <c r="D406" s="19">
        <v>-2419</v>
      </c>
      <c r="E406" s="19">
        <f t="shared" si="12"/>
        <v>44</v>
      </c>
      <c r="F406" s="19">
        <f t="shared" si="13"/>
        <v>83</v>
      </c>
    </row>
    <row r="407" spans="1:6" x14ac:dyDescent="0.35">
      <c r="A407" s="96">
        <v>44602</v>
      </c>
      <c r="B407" s="19">
        <v>28</v>
      </c>
      <c r="C407" s="19">
        <v>0</v>
      </c>
      <c r="D407" s="19">
        <v>-2447</v>
      </c>
      <c r="E407" s="19">
        <f t="shared" si="12"/>
        <v>44</v>
      </c>
      <c r="F407" s="19">
        <f t="shared" si="13"/>
        <v>83</v>
      </c>
    </row>
    <row r="408" spans="1:6" x14ac:dyDescent="0.35">
      <c r="A408" s="96">
        <v>44603</v>
      </c>
      <c r="B408" s="19">
        <v>28</v>
      </c>
      <c r="C408" s="19">
        <v>0</v>
      </c>
      <c r="D408" s="19">
        <v>-2475</v>
      </c>
      <c r="E408" s="19">
        <f t="shared" si="12"/>
        <v>44</v>
      </c>
      <c r="F408" s="19">
        <f t="shared" si="13"/>
        <v>83</v>
      </c>
    </row>
    <row r="409" spans="1:6" x14ac:dyDescent="0.35">
      <c r="A409" s="96">
        <v>44604</v>
      </c>
      <c r="B409" s="19">
        <v>25</v>
      </c>
      <c r="C409" s="19">
        <v>0</v>
      </c>
      <c r="D409" s="19">
        <v>-2500</v>
      </c>
      <c r="E409" s="19">
        <f t="shared" si="12"/>
        <v>44</v>
      </c>
      <c r="F409" s="19">
        <f t="shared" si="13"/>
        <v>83</v>
      </c>
    </row>
    <row r="410" spans="1:6" x14ac:dyDescent="0.35">
      <c r="A410" s="96">
        <v>44605</v>
      </c>
      <c r="B410" s="19">
        <v>25</v>
      </c>
      <c r="C410" s="19">
        <v>0</v>
      </c>
      <c r="D410" s="19">
        <v>-2525</v>
      </c>
      <c r="E410" s="19">
        <f t="shared" si="12"/>
        <v>44</v>
      </c>
      <c r="F410" s="19">
        <f t="shared" si="13"/>
        <v>83</v>
      </c>
    </row>
    <row r="411" spans="1:6" x14ac:dyDescent="0.35">
      <c r="A411" s="96">
        <v>44606</v>
      </c>
      <c r="B411" s="19">
        <v>27</v>
      </c>
      <c r="C411" s="19">
        <v>0</v>
      </c>
      <c r="D411" s="19">
        <v>-2552</v>
      </c>
      <c r="E411" s="19">
        <f t="shared" si="12"/>
        <v>44</v>
      </c>
      <c r="F411" s="19">
        <f t="shared" si="13"/>
        <v>83</v>
      </c>
    </row>
    <row r="412" spans="1:6" x14ac:dyDescent="0.35">
      <c r="A412" s="96">
        <v>44607</v>
      </c>
      <c r="B412" s="19">
        <v>29</v>
      </c>
      <c r="C412" s="19">
        <v>0</v>
      </c>
      <c r="D412" s="19">
        <v>-2581</v>
      </c>
      <c r="E412" s="19">
        <f t="shared" si="12"/>
        <v>44</v>
      </c>
      <c r="F412" s="19">
        <f t="shared" si="13"/>
        <v>83</v>
      </c>
    </row>
    <row r="413" spans="1:6" x14ac:dyDescent="0.35">
      <c r="A413" s="96">
        <v>44608</v>
      </c>
      <c r="B413" s="19">
        <v>29</v>
      </c>
      <c r="C413" s="19">
        <v>0</v>
      </c>
      <c r="D413" s="19">
        <v>-2610</v>
      </c>
      <c r="E413" s="19">
        <f t="shared" si="12"/>
        <v>44</v>
      </c>
      <c r="F413" s="19">
        <f t="shared" si="13"/>
        <v>83</v>
      </c>
    </row>
    <row r="414" spans="1:6" x14ac:dyDescent="0.35">
      <c r="A414" s="96">
        <v>44609</v>
      </c>
      <c r="B414" s="19">
        <v>28</v>
      </c>
      <c r="C414" s="19">
        <v>0</v>
      </c>
      <c r="D414" s="19">
        <v>-2638</v>
      </c>
      <c r="E414" s="19">
        <f t="shared" si="12"/>
        <v>44</v>
      </c>
      <c r="F414" s="19">
        <f t="shared" si="13"/>
        <v>83</v>
      </c>
    </row>
    <row r="415" spans="1:6" x14ac:dyDescent="0.35">
      <c r="A415" s="96">
        <v>44610</v>
      </c>
      <c r="B415" s="19">
        <v>26</v>
      </c>
      <c r="C415" s="19">
        <v>0</v>
      </c>
      <c r="D415" s="19">
        <v>-2664</v>
      </c>
      <c r="E415" s="19">
        <f t="shared" si="12"/>
        <v>44</v>
      </c>
      <c r="F415" s="19">
        <f t="shared" si="13"/>
        <v>83</v>
      </c>
    </row>
    <row r="416" spans="1:6" x14ac:dyDescent="0.35">
      <c r="A416" s="96">
        <v>44611</v>
      </c>
      <c r="B416" s="19">
        <v>26</v>
      </c>
      <c r="C416" s="19">
        <v>0</v>
      </c>
      <c r="D416" s="19">
        <v>-2690</v>
      </c>
      <c r="E416" s="19">
        <f t="shared" si="12"/>
        <v>44</v>
      </c>
      <c r="F416" s="19">
        <f t="shared" si="13"/>
        <v>83</v>
      </c>
    </row>
    <row r="417" spans="1:6" x14ac:dyDescent="0.35">
      <c r="A417" s="96">
        <v>44612</v>
      </c>
      <c r="B417" s="19">
        <v>26</v>
      </c>
      <c r="C417" s="19">
        <v>0</v>
      </c>
      <c r="D417" s="19">
        <v>-2716</v>
      </c>
      <c r="E417" s="19">
        <f t="shared" si="12"/>
        <v>44</v>
      </c>
      <c r="F417" s="19">
        <f t="shared" si="13"/>
        <v>83</v>
      </c>
    </row>
    <row r="418" spans="1:6" x14ac:dyDescent="0.35">
      <c r="A418" s="96">
        <v>44613</v>
      </c>
      <c r="B418" s="19">
        <v>25</v>
      </c>
      <c r="C418" s="19">
        <v>0</v>
      </c>
      <c r="D418" s="19">
        <v>-2741</v>
      </c>
      <c r="E418" s="19">
        <f t="shared" si="12"/>
        <v>44</v>
      </c>
      <c r="F418" s="19">
        <f t="shared" si="13"/>
        <v>83</v>
      </c>
    </row>
    <row r="419" spans="1:6" x14ac:dyDescent="0.35">
      <c r="A419" s="96">
        <v>44614</v>
      </c>
      <c r="B419" s="19">
        <v>27</v>
      </c>
      <c r="C419" s="19">
        <v>0</v>
      </c>
      <c r="D419" s="19">
        <v>-2768</v>
      </c>
      <c r="E419" s="19">
        <f t="shared" si="12"/>
        <v>44</v>
      </c>
      <c r="F419" s="19">
        <f t="shared" si="13"/>
        <v>83</v>
      </c>
    </row>
    <row r="420" spans="1:6" x14ac:dyDescent="0.35">
      <c r="A420" s="96">
        <v>44615</v>
      </c>
      <c r="B420" s="19">
        <v>28</v>
      </c>
      <c r="C420" s="19">
        <v>0</v>
      </c>
      <c r="D420" s="19">
        <v>-2796</v>
      </c>
      <c r="E420" s="19">
        <f t="shared" si="12"/>
        <v>44</v>
      </c>
      <c r="F420" s="19">
        <f t="shared" si="13"/>
        <v>83</v>
      </c>
    </row>
    <row r="421" spans="1:6" x14ac:dyDescent="0.35">
      <c r="A421" s="96">
        <v>44616</v>
      </c>
      <c r="B421" s="19">
        <v>28</v>
      </c>
      <c r="C421" s="19">
        <v>0</v>
      </c>
      <c r="D421" s="19">
        <v>-2824</v>
      </c>
      <c r="E421" s="19">
        <f t="shared" si="12"/>
        <v>44</v>
      </c>
      <c r="F421" s="19">
        <f t="shared" si="13"/>
        <v>83</v>
      </c>
    </row>
    <row r="422" spans="1:6" x14ac:dyDescent="0.35">
      <c r="A422" s="96">
        <v>44617</v>
      </c>
      <c r="B422" s="19">
        <v>29</v>
      </c>
      <c r="C422" s="19">
        <v>0</v>
      </c>
      <c r="D422" s="19">
        <v>-2853</v>
      </c>
      <c r="E422" s="19">
        <f t="shared" si="12"/>
        <v>44</v>
      </c>
      <c r="F422" s="19">
        <f t="shared" si="13"/>
        <v>83</v>
      </c>
    </row>
    <row r="423" spans="1:6" x14ac:dyDescent="0.35">
      <c r="A423" s="96">
        <v>44618</v>
      </c>
      <c r="B423" s="19">
        <v>28</v>
      </c>
      <c r="C423" s="19">
        <v>0</v>
      </c>
      <c r="D423" s="19">
        <v>-2881</v>
      </c>
      <c r="E423" s="19">
        <f t="shared" si="12"/>
        <v>44</v>
      </c>
      <c r="F423" s="19">
        <f t="shared" si="13"/>
        <v>83</v>
      </c>
    </row>
    <row r="424" spans="1:6" x14ac:dyDescent="0.35">
      <c r="A424" s="96">
        <v>44619</v>
      </c>
      <c r="B424" s="19">
        <v>29</v>
      </c>
      <c r="C424" s="19">
        <v>0</v>
      </c>
      <c r="D424" s="19">
        <v>-2910</v>
      </c>
      <c r="E424" s="19">
        <f t="shared" si="12"/>
        <v>44</v>
      </c>
      <c r="F424" s="19">
        <f t="shared" si="13"/>
        <v>83</v>
      </c>
    </row>
    <row r="425" spans="1:6" x14ac:dyDescent="0.35">
      <c r="A425" s="96">
        <v>44620</v>
      </c>
      <c r="B425" s="19">
        <v>28</v>
      </c>
      <c r="C425" s="19">
        <v>0</v>
      </c>
      <c r="D425" s="19">
        <v>-2938</v>
      </c>
      <c r="E425" s="19">
        <f t="shared" si="12"/>
        <v>44</v>
      </c>
      <c r="F425" s="19">
        <f t="shared" si="13"/>
        <v>83</v>
      </c>
    </row>
    <row r="426" spans="1:6" x14ac:dyDescent="0.35">
      <c r="A426" s="96">
        <v>44621</v>
      </c>
      <c r="B426" s="19">
        <v>28</v>
      </c>
      <c r="C426" s="19">
        <v>0</v>
      </c>
      <c r="D426" s="19">
        <v>-2966</v>
      </c>
      <c r="E426" s="19">
        <f t="shared" si="12"/>
        <v>44</v>
      </c>
      <c r="F426" s="19">
        <f t="shared" si="13"/>
        <v>83</v>
      </c>
    </row>
    <row r="427" spans="1:6" x14ac:dyDescent="0.35">
      <c r="A427" s="96">
        <v>44622</v>
      </c>
      <c r="B427" s="19">
        <v>29</v>
      </c>
      <c r="C427" s="19">
        <v>0</v>
      </c>
      <c r="D427" s="19">
        <v>-2995</v>
      </c>
      <c r="E427" s="19">
        <f t="shared" si="12"/>
        <v>44</v>
      </c>
      <c r="F427" s="19">
        <f t="shared" si="13"/>
        <v>83</v>
      </c>
    </row>
    <row r="428" spans="1:6" x14ac:dyDescent="0.35">
      <c r="A428" s="96">
        <v>44623</v>
      </c>
      <c r="B428" s="19">
        <v>29</v>
      </c>
      <c r="C428" s="19">
        <v>0</v>
      </c>
      <c r="D428" s="19">
        <v>-3024</v>
      </c>
      <c r="E428" s="19">
        <f t="shared" si="12"/>
        <v>44</v>
      </c>
      <c r="F428" s="19">
        <f t="shared" si="13"/>
        <v>83</v>
      </c>
    </row>
    <row r="429" spans="1:6" x14ac:dyDescent="0.35">
      <c r="A429" s="96">
        <v>44624</v>
      </c>
      <c r="B429" s="19">
        <v>29</v>
      </c>
      <c r="C429" s="19">
        <v>0</v>
      </c>
      <c r="D429" s="19">
        <v>-3053</v>
      </c>
      <c r="E429" s="19">
        <f t="shared" si="12"/>
        <v>44</v>
      </c>
      <c r="F429" s="19">
        <f t="shared" si="13"/>
        <v>83</v>
      </c>
    </row>
    <row r="430" spans="1:6" x14ac:dyDescent="0.35">
      <c r="A430" s="96">
        <v>44625</v>
      </c>
      <c r="B430" s="19">
        <v>28</v>
      </c>
      <c r="C430" s="19">
        <v>0</v>
      </c>
      <c r="D430" s="19">
        <v>-3081</v>
      </c>
      <c r="E430" s="19">
        <f t="shared" si="12"/>
        <v>44</v>
      </c>
      <c r="F430" s="19">
        <f t="shared" si="13"/>
        <v>83</v>
      </c>
    </row>
    <row r="431" spans="1:6" x14ac:dyDescent="0.35">
      <c r="A431" s="96">
        <v>44626</v>
      </c>
      <c r="B431" s="19">
        <v>29</v>
      </c>
      <c r="C431" s="19">
        <v>0</v>
      </c>
      <c r="D431" s="19">
        <v>-3110</v>
      </c>
      <c r="E431" s="19">
        <f t="shared" si="12"/>
        <v>44</v>
      </c>
      <c r="F431" s="19">
        <f t="shared" si="13"/>
        <v>83</v>
      </c>
    </row>
    <row r="432" spans="1:6" x14ac:dyDescent="0.35">
      <c r="A432" s="96">
        <v>44627</v>
      </c>
      <c r="B432" s="19">
        <v>27</v>
      </c>
      <c r="C432" s="19">
        <v>0</v>
      </c>
      <c r="D432" s="19">
        <v>-3137</v>
      </c>
      <c r="E432" s="19">
        <f t="shared" si="12"/>
        <v>44</v>
      </c>
      <c r="F432" s="19">
        <f t="shared" si="13"/>
        <v>83</v>
      </c>
    </row>
    <row r="433" spans="1:6" x14ac:dyDescent="0.35">
      <c r="A433" s="96">
        <v>44628</v>
      </c>
      <c r="B433" s="19">
        <v>27</v>
      </c>
      <c r="C433" s="19">
        <v>0</v>
      </c>
      <c r="D433" s="19">
        <v>-3164</v>
      </c>
      <c r="E433" s="19">
        <f t="shared" si="12"/>
        <v>44</v>
      </c>
      <c r="F433" s="19">
        <f t="shared" si="13"/>
        <v>83</v>
      </c>
    </row>
    <row r="434" spans="1:6" x14ac:dyDescent="0.35">
      <c r="A434" s="96">
        <v>44629</v>
      </c>
      <c r="B434" s="19">
        <v>28</v>
      </c>
      <c r="C434" s="19">
        <v>2081</v>
      </c>
      <c r="D434" s="19">
        <v>-1111</v>
      </c>
      <c r="E434" s="19">
        <f t="shared" si="12"/>
        <v>44</v>
      </c>
      <c r="F434" s="19">
        <f t="shared" si="13"/>
        <v>83</v>
      </c>
    </row>
    <row r="435" spans="1:6" x14ac:dyDescent="0.35">
      <c r="A435" s="96">
        <v>44630</v>
      </c>
      <c r="B435" s="19">
        <v>29</v>
      </c>
      <c r="C435" s="19">
        <v>0</v>
      </c>
      <c r="D435" s="19">
        <v>-1140</v>
      </c>
      <c r="E435" s="19">
        <f t="shared" si="12"/>
        <v>44</v>
      </c>
      <c r="F435" s="19">
        <f t="shared" si="13"/>
        <v>83</v>
      </c>
    </row>
    <row r="436" spans="1:6" x14ac:dyDescent="0.35">
      <c r="A436" s="96">
        <v>44631</v>
      </c>
      <c r="B436" s="19">
        <v>30</v>
      </c>
      <c r="C436" s="19">
        <v>0</v>
      </c>
      <c r="D436" s="19">
        <v>-1170</v>
      </c>
      <c r="E436" s="19">
        <f t="shared" si="12"/>
        <v>44</v>
      </c>
      <c r="F436" s="19">
        <f t="shared" si="13"/>
        <v>83</v>
      </c>
    </row>
    <row r="437" spans="1:6" x14ac:dyDescent="0.35">
      <c r="A437" s="96">
        <v>44632</v>
      </c>
      <c r="B437" s="19">
        <v>29</v>
      </c>
      <c r="C437" s="19">
        <v>0</v>
      </c>
      <c r="D437" s="19">
        <v>-1199</v>
      </c>
      <c r="E437" s="19">
        <f t="shared" si="12"/>
        <v>44</v>
      </c>
      <c r="F437" s="19">
        <f t="shared" si="13"/>
        <v>83</v>
      </c>
    </row>
    <row r="438" spans="1:6" x14ac:dyDescent="0.35">
      <c r="A438" s="96">
        <v>44633</v>
      </c>
      <c r="B438" s="19">
        <v>29</v>
      </c>
      <c r="C438" s="19">
        <v>0</v>
      </c>
      <c r="D438" s="19">
        <v>-1228</v>
      </c>
      <c r="E438" s="19">
        <f t="shared" si="12"/>
        <v>44</v>
      </c>
      <c r="F438" s="19">
        <f t="shared" si="13"/>
        <v>83</v>
      </c>
    </row>
    <row r="439" spans="1:6" x14ac:dyDescent="0.35">
      <c r="A439" s="96">
        <v>44634</v>
      </c>
      <c r="B439" s="19">
        <v>28</v>
      </c>
      <c r="C439" s="19">
        <v>0</v>
      </c>
      <c r="D439" s="19">
        <v>-1256</v>
      </c>
      <c r="E439" s="19">
        <f t="shared" si="12"/>
        <v>44</v>
      </c>
      <c r="F439" s="19">
        <f t="shared" si="13"/>
        <v>83</v>
      </c>
    </row>
    <row r="440" spans="1:6" x14ac:dyDescent="0.35">
      <c r="A440" s="96">
        <v>44635</v>
      </c>
      <c r="B440" s="19">
        <v>26</v>
      </c>
      <c r="C440" s="19">
        <v>0</v>
      </c>
      <c r="D440" s="19">
        <v>-1282</v>
      </c>
      <c r="E440" s="19">
        <f t="shared" si="12"/>
        <v>44</v>
      </c>
      <c r="F440" s="19">
        <f t="shared" si="13"/>
        <v>83</v>
      </c>
    </row>
    <row r="441" spans="1:6" x14ac:dyDescent="0.35">
      <c r="A441" s="96">
        <v>44636</v>
      </c>
      <c r="B441" s="19">
        <v>25</v>
      </c>
      <c r="C441" s="19">
        <v>0</v>
      </c>
      <c r="D441" s="19">
        <v>-1307</v>
      </c>
      <c r="E441" s="19">
        <f t="shared" si="12"/>
        <v>44</v>
      </c>
      <c r="F441" s="19">
        <f t="shared" si="13"/>
        <v>83</v>
      </c>
    </row>
    <row r="442" spans="1:6" x14ac:dyDescent="0.35">
      <c r="A442" s="96">
        <v>44637</v>
      </c>
      <c r="B442" s="19">
        <v>28</v>
      </c>
      <c r="C442" s="19">
        <v>0</v>
      </c>
      <c r="D442" s="19">
        <v>-1335</v>
      </c>
      <c r="E442" s="19">
        <f t="shared" si="12"/>
        <v>44</v>
      </c>
      <c r="F442" s="19">
        <f t="shared" si="13"/>
        <v>83</v>
      </c>
    </row>
    <row r="443" spans="1:6" x14ac:dyDescent="0.35">
      <c r="A443" s="96">
        <v>44638</v>
      </c>
      <c r="B443" s="19">
        <v>28</v>
      </c>
      <c r="C443" s="19">
        <v>0</v>
      </c>
      <c r="D443" s="19">
        <v>-1363</v>
      </c>
      <c r="E443" s="19">
        <f t="shared" si="12"/>
        <v>44</v>
      </c>
      <c r="F443" s="19">
        <f t="shared" si="13"/>
        <v>83</v>
      </c>
    </row>
    <row r="444" spans="1:6" x14ac:dyDescent="0.35">
      <c r="A444" s="96">
        <v>44639</v>
      </c>
      <c r="B444" s="19">
        <v>28</v>
      </c>
      <c r="C444" s="19">
        <v>0</v>
      </c>
      <c r="D444" s="19">
        <v>-1391</v>
      </c>
      <c r="E444" s="19">
        <f t="shared" si="12"/>
        <v>44</v>
      </c>
      <c r="F444" s="19">
        <f t="shared" si="13"/>
        <v>83</v>
      </c>
    </row>
    <row r="445" spans="1:6" x14ac:dyDescent="0.35">
      <c r="A445" s="96">
        <v>44640</v>
      </c>
      <c r="B445" s="19">
        <v>26</v>
      </c>
      <c r="C445" s="19">
        <v>0</v>
      </c>
      <c r="D445" s="19">
        <v>-1417</v>
      </c>
      <c r="E445" s="19">
        <f t="shared" si="12"/>
        <v>44</v>
      </c>
      <c r="F445" s="19">
        <f t="shared" si="13"/>
        <v>83</v>
      </c>
    </row>
    <row r="446" spans="1:6" x14ac:dyDescent="0.35">
      <c r="A446" s="96">
        <v>44641</v>
      </c>
      <c r="B446" s="19">
        <v>28</v>
      </c>
      <c r="C446" s="19">
        <v>0</v>
      </c>
      <c r="D446" s="19">
        <v>-1445</v>
      </c>
      <c r="E446" s="19">
        <f t="shared" si="12"/>
        <v>44</v>
      </c>
      <c r="F446" s="19">
        <f t="shared" si="13"/>
        <v>83</v>
      </c>
    </row>
    <row r="447" spans="1:6" x14ac:dyDescent="0.35">
      <c r="A447" s="96">
        <v>44642</v>
      </c>
      <c r="B447" s="19">
        <v>28</v>
      </c>
      <c r="C447" s="19">
        <v>0</v>
      </c>
      <c r="D447" s="19">
        <v>-1473</v>
      </c>
      <c r="E447" s="19">
        <f t="shared" si="12"/>
        <v>44</v>
      </c>
      <c r="F447" s="19">
        <f t="shared" si="13"/>
        <v>83</v>
      </c>
    </row>
    <row r="448" spans="1:6" x14ac:dyDescent="0.35">
      <c r="A448" s="96">
        <v>44643</v>
      </c>
      <c r="B448" s="19">
        <v>30</v>
      </c>
      <c r="C448" s="19">
        <v>0</v>
      </c>
      <c r="D448" s="19">
        <v>-1503</v>
      </c>
      <c r="E448" s="19">
        <f t="shared" si="12"/>
        <v>44</v>
      </c>
      <c r="F448" s="19">
        <f t="shared" si="13"/>
        <v>83</v>
      </c>
    </row>
    <row r="449" spans="1:6" x14ac:dyDescent="0.35">
      <c r="A449" s="96">
        <v>44644</v>
      </c>
      <c r="B449" s="19">
        <v>29</v>
      </c>
      <c r="C449" s="19">
        <v>0</v>
      </c>
      <c r="D449" s="19">
        <v>-1532</v>
      </c>
      <c r="E449" s="19">
        <f t="shared" si="12"/>
        <v>44</v>
      </c>
      <c r="F449" s="19">
        <f t="shared" si="13"/>
        <v>83</v>
      </c>
    </row>
    <row r="450" spans="1:6" x14ac:dyDescent="0.35">
      <c r="A450" s="96">
        <v>44645</v>
      </c>
      <c r="B450" s="19">
        <v>28</v>
      </c>
      <c r="C450" s="19">
        <v>0</v>
      </c>
      <c r="D450" s="19">
        <v>-1560</v>
      </c>
      <c r="E450" s="19">
        <f t="shared" si="12"/>
        <v>44</v>
      </c>
      <c r="F450" s="19">
        <f t="shared" si="13"/>
        <v>83</v>
      </c>
    </row>
    <row r="451" spans="1:6" x14ac:dyDescent="0.35">
      <c r="A451" s="96">
        <v>44646</v>
      </c>
      <c r="B451" s="19">
        <v>26</v>
      </c>
      <c r="C451" s="19">
        <v>0</v>
      </c>
      <c r="D451" s="19">
        <v>-1586</v>
      </c>
      <c r="E451" s="19">
        <f t="shared" ref="E451:E514" si="14">$I$23</f>
        <v>44</v>
      </c>
      <c r="F451" s="19">
        <f t="shared" ref="F451:F514" si="15">$I$24</f>
        <v>83</v>
      </c>
    </row>
    <row r="452" spans="1:6" x14ac:dyDescent="0.35">
      <c r="A452" s="96">
        <v>44647</v>
      </c>
      <c r="B452" s="19">
        <v>27</v>
      </c>
      <c r="C452" s="19">
        <v>0</v>
      </c>
      <c r="D452" s="19">
        <v>-1613</v>
      </c>
      <c r="E452" s="19">
        <f t="shared" si="14"/>
        <v>44</v>
      </c>
      <c r="F452" s="19">
        <f t="shared" si="15"/>
        <v>83</v>
      </c>
    </row>
    <row r="453" spans="1:6" x14ac:dyDescent="0.35">
      <c r="A453" s="96">
        <v>44648</v>
      </c>
      <c r="B453" s="19">
        <v>27</v>
      </c>
      <c r="C453" s="19">
        <v>0</v>
      </c>
      <c r="D453" s="19">
        <v>-1640</v>
      </c>
      <c r="E453" s="19">
        <f t="shared" si="14"/>
        <v>44</v>
      </c>
      <c r="F453" s="19">
        <f t="shared" si="15"/>
        <v>83</v>
      </c>
    </row>
    <row r="454" spans="1:6" x14ac:dyDescent="0.35">
      <c r="A454" s="96">
        <v>44649</v>
      </c>
      <c r="B454" s="19">
        <v>27</v>
      </c>
      <c r="C454" s="19">
        <v>0</v>
      </c>
      <c r="D454" s="19">
        <v>-1667</v>
      </c>
      <c r="E454" s="19">
        <f t="shared" si="14"/>
        <v>44</v>
      </c>
      <c r="F454" s="19">
        <f t="shared" si="15"/>
        <v>83</v>
      </c>
    </row>
    <row r="455" spans="1:6" x14ac:dyDescent="0.35">
      <c r="A455" s="96">
        <v>44650</v>
      </c>
      <c r="B455" s="19">
        <v>27</v>
      </c>
      <c r="C455" s="19">
        <v>0</v>
      </c>
      <c r="D455" s="19">
        <v>-1694</v>
      </c>
      <c r="E455" s="19">
        <f t="shared" si="14"/>
        <v>44</v>
      </c>
      <c r="F455" s="19">
        <f t="shared" si="15"/>
        <v>83</v>
      </c>
    </row>
    <row r="456" spans="1:6" x14ac:dyDescent="0.35">
      <c r="A456" s="96">
        <v>44651</v>
      </c>
      <c r="B456" s="19">
        <v>28</v>
      </c>
      <c r="C456" s="19">
        <v>0</v>
      </c>
      <c r="D456" s="19">
        <v>-1722</v>
      </c>
      <c r="E456" s="19">
        <f t="shared" si="14"/>
        <v>44</v>
      </c>
      <c r="F456" s="19">
        <f t="shared" si="15"/>
        <v>83</v>
      </c>
    </row>
    <row r="457" spans="1:6" x14ac:dyDescent="0.35">
      <c r="A457" s="96">
        <v>44652</v>
      </c>
      <c r="B457" s="19">
        <v>28</v>
      </c>
      <c r="C457" s="19">
        <v>0</v>
      </c>
      <c r="D457" s="19">
        <v>-1750</v>
      </c>
      <c r="E457" s="19">
        <f t="shared" si="14"/>
        <v>44</v>
      </c>
      <c r="F457" s="19">
        <f t="shared" si="15"/>
        <v>83</v>
      </c>
    </row>
    <row r="458" spans="1:6" x14ac:dyDescent="0.35">
      <c r="A458" s="96">
        <v>44653</v>
      </c>
      <c r="B458" s="19">
        <v>27</v>
      </c>
      <c r="C458" s="19">
        <v>0</v>
      </c>
      <c r="D458" s="19">
        <v>-1777</v>
      </c>
      <c r="E458" s="19">
        <f t="shared" si="14"/>
        <v>44</v>
      </c>
      <c r="F458" s="19">
        <f t="shared" si="15"/>
        <v>83</v>
      </c>
    </row>
    <row r="459" spans="1:6" x14ac:dyDescent="0.35">
      <c r="A459" s="96">
        <v>44654</v>
      </c>
      <c r="B459" s="19">
        <v>26</v>
      </c>
      <c r="C459" s="19">
        <v>0</v>
      </c>
      <c r="D459" s="19">
        <v>-1803</v>
      </c>
      <c r="E459" s="19">
        <f t="shared" si="14"/>
        <v>44</v>
      </c>
      <c r="F459" s="19">
        <f t="shared" si="15"/>
        <v>83</v>
      </c>
    </row>
    <row r="460" spans="1:6" x14ac:dyDescent="0.35">
      <c r="A460" s="96">
        <v>44655</v>
      </c>
      <c r="B460" s="19">
        <v>27</v>
      </c>
      <c r="C460" s="19">
        <v>0</v>
      </c>
      <c r="D460" s="19">
        <v>-1830</v>
      </c>
      <c r="E460" s="19">
        <f t="shared" si="14"/>
        <v>44</v>
      </c>
      <c r="F460" s="19">
        <f t="shared" si="15"/>
        <v>83</v>
      </c>
    </row>
    <row r="461" spans="1:6" x14ac:dyDescent="0.35">
      <c r="A461" s="96">
        <v>44656</v>
      </c>
      <c r="B461" s="19">
        <v>27</v>
      </c>
      <c r="C461" s="19">
        <v>0</v>
      </c>
      <c r="D461" s="19">
        <v>-1857</v>
      </c>
      <c r="E461" s="19">
        <f t="shared" si="14"/>
        <v>44</v>
      </c>
      <c r="F461" s="19">
        <f t="shared" si="15"/>
        <v>83</v>
      </c>
    </row>
    <row r="462" spans="1:6" x14ac:dyDescent="0.35">
      <c r="A462" s="96">
        <v>44657</v>
      </c>
      <c r="B462" s="19">
        <v>26</v>
      </c>
      <c r="C462" s="19">
        <v>0</v>
      </c>
      <c r="D462" s="19">
        <v>-1883</v>
      </c>
      <c r="E462" s="19">
        <f t="shared" si="14"/>
        <v>44</v>
      </c>
      <c r="F462" s="19">
        <f t="shared" si="15"/>
        <v>83</v>
      </c>
    </row>
    <row r="463" spans="1:6" x14ac:dyDescent="0.35">
      <c r="A463" s="96">
        <v>44658</v>
      </c>
      <c r="B463" s="19">
        <v>26</v>
      </c>
      <c r="C463" s="19">
        <v>0</v>
      </c>
      <c r="D463" s="19">
        <v>-1909</v>
      </c>
      <c r="E463" s="19">
        <f t="shared" si="14"/>
        <v>44</v>
      </c>
      <c r="F463" s="19">
        <f t="shared" si="15"/>
        <v>83</v>
      </c>
    </row>
    <row r="464" spans="1:6" x14ac:dyDescent="0.35">
      <c r="A464" s="96">
        <v>44659</v>
      </c>
      <c r="B464" s="19">
        <v>26</v>
      </c>
      <c r="C464" s="19">
        <v>0</v>
      </c>
      <c r="D464" s="19">
        <v>-1935</v>
      </c>
      <c r="E464" s="19">
        <f t="shared" si="14"/>
        <v>44</v>
      </c>
      <c r="F464" s="19">
        <f t="shared" si="15"/>
        <v>83</v>
      </c>
    </row>
    <row r="465" spans="1:6" x14ac:dyDescent="0.35">
      <c r="A465" s="96">
        <v>44660</v>
      </c>
      <c r="B465" s="19">
        <v>26</v>
      </c>
      <c r="C465" s="19">
        <v>0</v>
      </c>
      <c r="D465" s="19">
        <v>-1961</v>
      </c>
      <c r="E465" s="19">
        <f t="shared" si="14"/>
        <v>44</v>
      </c>
      <c r="F465" s="19">
        <f t="shared" si="15"/>
        <v>83</v>
      </c>
    </row>
    <row r="466" spans="1:6" x14ac:dyDescent="0.35">
      <c r="A466" s="96">
        <v>44661</v>
      </c>
      <c r="B466" s="19">
        <v>27</v>
      </c>
      <c r="C466" s="19">
        <v>0</v>
      </c>
      <c r="D466" s="19">
        <v>-1988</v>
      </c>
      <c r="E466" s="19">
        <f t="shared" si="14"/>
        <v>44</v>
      </c>
      <c r="F466" s="19">
        <f t="shared" si="15"/>
        <v>83</v>
      </c>
    </row>
    <row r="467" spans="1:6" x14ac:dyDescent="0.35">
      <c r="A467" s="96">
        <v>44662</v>
      </c>
      <c r="B467" s="19">
        <v>28</v>
      </c>
      <c r="C467" s="19">
        <v>0</v>
      </c>
      <c r="D467" s="19">
        <v>-2016</v>
      </c>
      <c r="E467" s="19">
        <f t="shared" si="14"/>
        <v>44</v>
      </c>
      <c r="F467" s="19">
        <f t="shared" si="15"/>
        <v>83</v>
      </c>
    </row>
    <row r="468" spans="1:6" x14ac:dyDescent="0.35">
      <c r="A468" s="96">
        <v>44663</v>
      </c>
      <c r="B468" s="19">
        <v>29</v>
      </c>
      <c r="C468" s="19">
        <v>0</v>
      </c>
      <c r="D468" s="19">
        <v>-2045</v>
      </c>
      <c r="E468" s="19">
        <f t="shared" si="14"/>
        <v>44</v>
      </c>
      <c r="F468" s="19">
        <f t="shared" si="15"/>
        <v>83</v>
      </c>
    </row>
    <row r="469" spans="1:6" x14ac:dyDescent="0.35">
      <c r="A469" s="96">
        <v>44664</v>
      </c>
      <c r="B469" s="19">
        <v>27</v>
      </c>
      <c r="C469" s="19">
        <v>0</v>
      </c>
      <c r="D469" s="19">
        <v>-2072</v>
      </c>
      <c r="E469" s="19">
        <f t="shared" si="14"/>
        <v>44</v>
      </c>
      <c r="F469" s="19">
        <f t="shared" si="15"/>
        <v>83</v>
      </c>
    </row>
    <row r="470" spans="1:6" x14ac:dyDescent="0.35">
      <c r="A470" s="96">
        <v>44665</v>
      </c>
      <c r="B470" s="19">
        <v>27</v>
      </c>
      <c r="C470" s="19">
        <v>0</v>
      </c>
      <c r="D470" s="19">
        <v>-2099</v>
      </c>
      <c r="E470" s="19">
        <f t="shared" si="14"/>
        <v>44</v>
      </c>
      <c r="F470" s="19">
        <f t="shared" si="15"/>
        <v>83</v>
      </c>
    </row>
    <row r="471" spans="1:6" x14ac:dyDescent="0.35">
      <c r="A471" s="96">
        <v>44666</v>
      </c>
      <c r="B471" s="19">
        <v>27</v>
      </c>
      <c r="C471" s="19">
        <v>0</v>
      </c>
      <c r="D471" s="19">
        <v>-2126</v>
      </c>
      <c r="E471" s="19">
        <f t="shared" si="14"/>
        <v>44</v>
      </c>
      <c r="F471" s="19">
        <f t="shared" si="15"/>
        <v>83</v>
      </c>
    </row>
    <row r="472" spans="1:6" x14ac:dyDescent="0.35">
      <c r="A472" s="96">
        <v>44667</v>
      </c>
      <c r="B472" s="19">
        <v>27</v>
      </c>
      <c r="C472" s="19">
        <v>0</v>
      </c>
      <c r="D472" s="19">
        <v>-2153</v>
      </c>
      <c r="E472" s="19">
        <f t="shared" si="14"/>
        <v>44</v>
      </c>
      <c r="F472" s="19">
        <f t="shared" si="15"/>
        <v>83</v>
      </c>
    </row>
    <row r="473" spans="1:6" x14ac:dyDescent="0.35">
      <c r="A473" s="96">
        <v>44668</v>
      </c>
      <c r="B473" s="19">
        <v>28</v>
      </c>
      <c r="C473" s="19">
        <v>0</v>
      </c>
      <c r="D473" s="19">
        <v>-2181</v>
      </c>
      <c r="E473" s="19">
        <f t="shared" si="14"/>
        <v>44</v>
      </c>
      <c r="F473" s="19">
        <f t="shared" si="15"/>
        <v>83</v>
      </c>
    </row>
    <row r="474" spans="1:6" x14ac:dyDescent="0.35">
      <c r="A474" s="96">
        <v>44669</v>
      </c>
      <c r="B474" s="19">
        <v>29</v>
      </c>
      <c r="C474" s="19">
        <v>0</v>
      </c>
      <c r="D474" s="19">
        <v>-2210</v>
      </c>
      <c r="E474" s="19">
        <f t="shared" si="14"/>
        <v>44</v>
      </c>
      <c r="F474" s="19">
        <f t="shared" si="15"/>
        <v>83</v>
      </c>
    </row>
    <row r="475" spans="1:6" x14ac:dyDescent="0.35">
      <c r="A475" s="96">
        <v>44670</v>
      </c>
      <c r="B475" s="19">
        <v>28</v>
      </c>
      <c r="C475" s="19">
        <v>0</v>
      </c>
      <c r="D475" s="19">
        <v>-2238</v>
      </c>
      <c r="E475" s="19">
        <f t="shared" si="14"/>
        <v>44</v>
      </c>
      <c r="F475" s="19">
        <f t="shared" si="15"/>
        <v>83</v>
      </c>
    </row>
    <row r="476" spans="1:6" x14ac:dyDescent="0.35">
      <c r="A476" s="96">
        <v>44671</v>
      </c>
      <c r="B476" s="19">
        <v>27</v>
      </c>
      <c r="C476" s="19">
        <v>0</v>
      </c>
      <c r="D476" s="19">
        <v>-2265</v>
      </c>
      <c r="E476" s="19">
        <f t="shared" si="14"/>
        <v>44</v>
      </c>
      <c r="F476" s="19">
        <f t="shared" si="15"/>
        <v>83</v>
      </c>
    </row>
    <row r="477" spans="1:6" x14ac:dyDescent="0.35">
      <c r="A477" s="96">
        <v>44672</v>
      </c>
      <c r="B477" s="19">
        <v>28</v>
      </c>
      <c r="C477" s="19">
        <v>0</v>
      </c>
      <c r="D477" s="19">
        <v>-2293</v>
      </c>
      <c r="E477" s="19">
        <f t="shared" si="14"/>
        <v>44</v>
      </c>
      <c r="F477" s="19">
        <f t="shared" si="15"/>
        <v>83</v>
      </c>
    </row>
    <row r="478" spans="1:6" x14ac:dyDescent="0.35">
      <c r="A478" s="96">
        <v>44673</v>
      </c>
      <c r="B478" s="19">
        <v>28</v>
      </c>
      <c r="C478" s="19">
        <v>0</v>
      </c>
      <c r="D478" s="19">
        <v>-2321</v>
      </c>
      <c r="E478" s="19">
        <f t="shared" si="14"/>
        <v>44</v>
      </c>
      <c r="F478" s="19">
        <f t="shared" si="15"/>
        <v>83</v>
      </c>
    </row>
    <row r="479" spans="1:6" x14ac:dyDescent="0.35">
      <c r="A479" s="96">
        <v>44674</v>
      </c>
      <c r="B479" s="19">
        <v>28</v>
      </c>
      <c r="C479" s="19">
        <v>0</v>
      </c>
      <c r="D479" s="19">
        <v>-2349</v>
      </c>
      <c r="E479" s="19">
        <f t="shared" si="14"/>
        <v>44</v>
      </c>
      <c r="F479" s="19">
        <f t="shared" si="15"/>
        <v>83</v>
      </c>
    </row>
    <row r="480" spans="1:6" x14ac:dyDescent="0.35">
      <c r="A480" s="96">
        <v>44675</v>
      </c>
      <c r="B480" s="19">
        <v>27</v>
      </c>
      <c r="C480" s="19">
        <v>0</v>
      </c>
      <c r="D480" s="19">
        <v>-2376</v>
      </c>
      <c r="E480" s="19">
        <f t="shared" si="14"/>
        <v>44</v>
      </c>
      <c r="F480" s="19">
        <f t="shared" si="15"/>
        <v>83</v>
      </c>
    </row>
    <row r="481" spans="1:6" x14ac:dyDescent="0.35">
      <c r="A481" s="96">
        <v>44676</v>
      </c>
      <c r="B481" s="19">
        <v>26</v>
      </c>
      <c r="C481" s="19">
        <v>0</v>
      </c>
      <c r="D481" s="19">
        <v>-2402</v>
      </c>
      <c r="E481" s="19">
        <f t="shared" si="14"/>
        <v>44</v>
      </c>
      <c r="F481" s="19">
        <f t="shared" si="15"/>
        <v>83</v>
      </c>
    </row>
    <row r="482" spans="1:6" x14ac:dyDescent="0.35">
      <c r="A482" s="96">
        <v>44677</v>
      </c>
      <c r="B482" s="19">
        <v>27</v>
      </c>
      <c r="C482" s="19">
        <v>0</v>
      </c>
      <c r="D482" s="19">
        <v>-2429</v>
      </c>
      <c r="E482" s="19">
        <f t="shared" si="14"/>
        <v>44</v>
      </c>
      <c r="F482" s="19">
        <f t="shared" si="15"/>
        <v>83</v>
      </c>
    </row>
    <row r="483" spans="1:6" x14ac:dyDescent="0.35">
      <c r="A483" s="96">
        <v>44678</v>
      </c>
      <c r="B483" s="19">
        <v>29</v>
      </c>
      <c r="C483" s="19">
        <v>0</v>
      </c>
      <c r="D483" s="19">
        <v>-2458</v>
      </c>
      <c r="E483" s="19">
        <f t="shared" si="14"/>
        <v>44</v>
      </c>
      <c r="F483" s="19">
        <f t="shared" si="15"/>
        <v>83</v>
      </c>
    </row>
    <row r="484" spans="1:6" x14ac:dyDescent="0.35">
      <c r="A484" s="96">
        <v>44679</v>
      </c>
      <c r="B484" s="19">
        <v>30</v>
      </c>
      <c r="C484" s="19">
        <v>0</v>
      </c>
      <c r="D484" s="19">
        <v>-2488</v>
      </c>
      <c r="E484" s="19">
        <f t="shared" si="14"/>
        <v>44</v>
      </c>
      <c r="F484" s="19">
        <f t="shared" si="15"/>
        <v>83</v>
      </c>
    </row>
    <row r="485" spans="1:6" x14ac:dyDescent="0.35">
      <c r="A485" s="96">
        <v>44680</v>
      </c>
      <c r="B485" s="19">
        <v>29</v>
      </c>
      <c r="C485" s="19">
        <v>0</v>
      </c>
      <c r="D485" s="19">
        <v>-2517</v>
      </c>
      <c r="E485" s="19">
        <f t="shared" si="14"/>
        <v>44</v>
      </c>
      <c r="F485" s="19">
        <f t="shared" si="15"/>
        <v>83</v>
      </c>
    </row>
    <row r="486" spans="1:6" x14ac:dyDescent="0.35">
      <c r="A486" s="96">
        <v>44681</v>
      </c>
      <c r="B486" s="19">
        <v>29</v>
      </c>
      <c r="C486" s="19">
        <v>0</v>
      </c>
      <c r="D486" s="19">
        <v>-2546</v>
      </c>
      <c r="E486" s="19">
        <f t="shared" si="14"/>
        <v>44</v>
      </c>
      <c r="F486" s="19">
        <f t="shared" si="15"/>
        <v>83</v>
      </c>
    </row>
    <row r="487" spans="1:6" x14ac:dyDescent="0.35">
      <c r="A487" s="96">
        <v>44682</v>
      </c>
      <c r="B487" s="19">
        <v>28</v>
      </c>
      <c r="C487" s="19">
        <v>0</v>
      </c>
      <c r="D487" s="19">
        <v>-2574</v>
      </c>
      <c r="E487" s="19">
        <f t="shared" si="14"/>
        <v>44</v>
      </c>
      <c r="F487" s="19">
        <f t="shared" si="15"/>
        <v>83</v>
      </c>
    </row>
    <row r="488" spans="1:6" x14ac:dyDescent="0.35">
      <c r="A488" s="96">
        <v>44683</v>
      </c>
      <c r="B488" s="19">
        <v>29</v>
      </c>
      <c r="C488" s="19">
        <v>2081</v>
      </c>
      <c r="D488" s="19">
        <v>-522</v>
      </c>
      <c r="E488" s="19">
        <f t="shared" si="14"/>
        <v>44</v>
      </c>
      <c r="F488" s="19">
        <f t="shared" si="15"/>
        <v>83</v>
      </c>
    </row>
    <row r="489" spans="1:6" x14ac:dyDescent="0.35">
      <c r="A489" s="96">
        <v>44684</v>
      </c>
      <c r="B489" s="19">
        <v>28</v>
      </c>
      <c r="C489" s="19">
        <v>0</v>
      </c>
      <c r="D489" s="19">
        <v>-550</v>
      </c>
      <c r="E489" s="19">
        <f t="shared" si="14"/>
        <v>44</v>
      </c>
      <c r="F489" s="19">
        <f t="shared" si="15"/>
        <v>83</v>
      </c>
    </row>
    <row r="490" spans="1:6" x14ac:dyDescent="0.35">
      <c r="A490" s="96">
        <v>44685</v>
      </c>
      <c r="B490" s="19">
        <v>29</v>
      </c>
      <c r="C490" s="19">
        <v>0</v>
      </c>
      <c r="D490" s="19">
        <v>-579</v>
      </c>
      <c r="E490" s="19">
        <f t="shared" si="14"/>
        <v>44</v>
      </c>
      <c r="F490" s="19">
        <f t="shared" si="15"/>
        <v>83</v>
      </c>
    </row>
    <row r="491" spans="1:6" x14ac:dyDescent="0.35">
      <c r="A491" s="96">
        <v>44686</v>
      </c>
      <c r="B491" s="19">
        <v>29</v>
      </c>
      <c r="C491" s="19">
        <v>0</v>
      </c>
      <c r="D491" s="19">
        <v>-608</v>
      </c>
      <c r="E491" s="19">
        <f t="shared" si="14"/>
        <v>44</v>
      </c>
      <c r="F491" s="19">
        <f t="shared" si="15"/>
        <v>83</v>
      </c>
    </row>
    <row r="492" spans="1:6" x14ac:dyDescent="0.35">
      <c r="A492" s="96">
        <v>44687</v>
      </c>
      <c r="B492" s="19">
        <v>29</v>
      </c>
      <c r="C492" s="19">
        <v>0</v>
      </c>
      <c r="D492" s="19">
        <v>-637</v>
      </c>
      <c r="E492" s="19">
        <f t="shared" si="14"/>
        <v>44</v>
      </c>
      <c r="F492" s="19">
        <f t="shared" si="15"/>
        <v>83</v>
      </c>
    </row>
    <row r="493" spans="1:6" x14ac:dyDescent="0.35">
      <c r="A493" s="96">
        <v>44688</v>
      </c>
      <c r="B493" s="19">
        <v>31</v>
      </c>
      <c r="C493" s="19">
        <v>0</v>
      </c>
      <c r="D493" s="19">
        <v>-668</v>
      </c>
      <c r="E493" s="19">
        <f t="shared" si="14"/>
        <v>44</v>
      </c>
      <c r="F493" s="19">
        <f t="shared" si="15"/>
        <v>83</v>
      </c>
    </row>
    <row r="494" spans="1:6" x14ac:dyDescent="0.35">
      <c r="A494" s="96">
        <v>44689</v>
      </c>
      <c r="B494" s="19">
        <v>32</v>
      </c>
      <c r="C494" s="19">
        <v>0</v>
      </c>
      <c r="D494" s="19">
        <v>-700</v>
      </c>
      <c r="E494" s="19">
        <f t="shared" si="14"/>
        <v>44</v>
      </c>
      <c r="F494" s="19">
        <f t="shared" si="15"/>
        <v>83</v>
      </c>
    </row>
    <row r="495" spans="1:6" x14ac:dyDescent="0.35">
      <c r="A495" s="96">
        <v>44690</v>
      </c>
      <c r="B495" s="19">
        <v>33</v>
      </c>
      <c r="C495" s="19">
        <v>0</v>
      </c>
      <c r="D495" s="19">
        <v>-733</v>
      </c>
      <c r="E495" s="19">
        <f t="shared" si="14"/>
        <v>44</v>
      </c>
      <c r="F495" s="19">
        <f t="shared" si="15"/>
        <v>83</v>
      </c>
    </row>
    <row r="496" spans="1:6" x14ac:dyDescent="0.35">
      <c r="A496" s="96">
        <v>44691</v>
      </c>
      <c r="B496" s="19">
        <v>32</v>
      </c>
      <c r="C496" s="19">
        <v>0</v>
      </c>
      <c r="D496" s="19">
        <v>-765</v>
      </c>
      <c r="E496" s="19">
        <f t="shared" si="14"/>
        <v>44</v>
      </c>
      <c r="F496" s="19">
        <f t="shared" si="15"/>
        <v>83</v>
      </c>
    </row>
    <row r="497" spans="1:6" x14ac:dyDescent="0.35">
      <c r="A497" s="96">
        <v>44692</v>
      </c>
      <c r="B497" s="19">
        <v>31</v>
      </c>
      <c r="C497" s="19">
        <v>0</v>
      </c>
      <c r="D497" s="19">
        <v>-796</v>
      </c>
      <c r="E497" s="19">
        <f t="shared" si="14"/>
        <v>44</v>
      </c>
      <c r="F497" s="19">
        <f t="shared" si="15"/>
        <v>83</v>
      </c>
    </row>
    <row r="498" spans="1:6" x14ac:dyDescent="0.35">
      <c r="A498" s="96">
        <v>44693</v>
      </c>
      <c r="B498" s="19">
        <v>32</v>
      </c>
      <c r="C498" s="19">
        <v>0</v>
      </c>
      <c r="D498" s="19">
        <v>-828</v>
      </c>
      <c r="E498" s="19">
        <f t="shared" si="14"/>
        <v>44</v>
      </c>
      <c r="F498" s="19">
        <f t="shared" si="15"/>
        <v>83</v>
      </c>
    </row>
    <row r="499" spans="1:6" x14ac:dyDescent="0.35">
      <c r="A499" s="96">
        <v>44694</v>
      </c>
      <c r="B499" s="19">
        <v>34</v>
      </c>
      <c r="C499" s="19">
        <v>0</v>
      </c>
      <c r="D499" s="19">
        <v>-862</v>
      </c>
      <c r="E499" s="19">
        <f t="shared" si="14"/>
        <v>44</v>
      </c>
      <c r="F499" s="19">
        <f t="shared" si="15"/>
        <v>83</v>
      </c>
    </row>
    <row r="500" spans="1:6" x14ac:dyDescent="0.35">
      <c r="A500" s="96">
        <v>44695</v>
      </c>
      <c r="B500" s="19">
        <v>35</v>
      </c>
      <c r="C500" s="19">
        <v>0</v>
      </c>
      <c r="D500" s="19">
        <v>-897</v>
      </c>
      <c r="E500" s="19">
        <f t="shared" si="14"/>
        <v>44</v>
      </c>
      <c r="F500" s="19">
        <f t="shared" si="15"/>
        <v>83</v>
      </c>
    </row>
    <row r="501" spans="1:6" x14ac:dyDescent="0.35">
      <c r="A501" s="96">
        <v>44696</v>
      </c>
      <c r="B501" s="19">
        <v>35</v>
      </c>
      <c r="C501" s="19">
        <v>0</v>
      </c>
      <c r="D501" s="19">
        <v>-932</v>
      </c>
      <c r="E501" s="19">
        <f t="shared" si="14"/>
        <v>44</v>
      </c>
      <c r="F501" s="19">
        <f t="shared" si="15"/>
        <v>83</v>
      </c>
    </row>
    <row r="502" spans="1:6" x14ac:dyDescent="0.35">
      <c r="A502" s="96">
        <v>44697</v>
      </c>
      <c r="B502" s="19">
        <v>35</v>
      </c>
      <c r="C502" s="19">
        <v>0</v>
      </c>
      <c r="D502" s="19">
        <v>-967</v>
      </c>
      <c r="E502" s="19">
        <f t="shared" si="14"/>
        <v>44</v>
      </c>
      <c r="F502" s="19">
        <f t="shared" si="15"/>
        <v>83</v>
      </c>
    </row>
    <row r="503" spans="1:6" x14ac:dyDescent="0.35">
      <c r="A503" s="96">
        <v>44698</v>
      </c>
      <c r="B503" s="19">
        <v>37</v>
      </c>
      <c r="C503" s="19">
        <v>0</v>
      </c>
      <c r="D503" s="19">
        <v>-1004</v>
      </c>
      <c r="E503" s="19">
        <f t="shared" si="14"/>
        <v>44</v>
      </c>
      <c r="F503" s="19">
        <f t="shared" si="15"/>
        <v>83</v>
      </c>
    </row>
    <row r="504" spans="1:6" x14ac:dyDescent="0.35">
      <c r="A504" s="96">
        <v>44699</v>
      </c>
      <c r="B504" s="19">
        <v>39</v>
      </c>
      <c r="C504" s="19">
        <v>0</v>
      </c>
      <c r="D504" s="19">
        <v>-1043</v>
      </c>
      <c r="E504" s="19">
        <f t="shared" si="14"/>
        <v>44</v>
      </c>
      <c r="F504" s="19">
        <f t="shared" si="15"/>
        <v>83</v>
      </c>
    </row>
    <row r="505" spans="1:6" x14ac:dyDescent="0.35">
      <c r="A505" s="96">
        <v>44700</v>
      </c>
      <c r="B505" s="19">
        <v>40</v>
      </c>
      <c r="C505" s="19">
        <v>0</v>
      </c>
      <c r="D505" s="19">
        <v>-1083</v>
      </c>
      <c r="E505" s="19">
        <f t="shared" si="14"/>
        <v>44</v>
      </c>
      <c r="F505" s="19">
        <f t="shared" si="15"/>
        <v>83</v>
      </c>
    </row>
    <row r="506" spans="1:6" x14ac:dyDescent="0.35">
      <c r="A506" s="96">
        <v>44701</v>
      </c>
      <c r="B506" s="19">
        <v>39</v>
      </c>
      <c r="C506" s="19">
        <v>0</v>
      </c>
      <c r="D506" s="19">
        <v>-1122</v>
      </c>
      <c r="E506" s="19">
        <f t="shared" si="14"/>
        <v>44</v>
      </c>
      <c r="F506" s="19">
        <f t="shared" si="15"/>
        <v>83</v>
      </c>
    </row>
    <row r="507" spans="1:6" x14ac:dyDescent="0.35">
      <c r="A507" s="96">
        <v>44702</v>
      </c>
      <c r="B507" s="19">
        <v>37</v>
      </c>
      <c r="C507" s="19">
        <v>0</v>
      </c>
      <c r="D507" s="19">
        <v>-1159</v>
      </c>
      <c r="E507" s="19">
        <f t="shared" si="14"/>
        <v>44</v>
      </c>
      <c r="F507" s="19">
        <f t="shared" si="15"/>
        <v>83</v>
      </c>
    </row>
    <row r="508" spans="1:6" x14ac:dyDescent="0.35">
      <c r="A508" s="96">
        <v>44703</v>
      </c>
      <c r="B508" s="19">
        <v>35</v>
      </c>
      <c r="C508" s="19">
        <v>0</v>
      </c>
      <c r="D508" s="19">
        <v>-1194</v>
      </c>
      <c r="E508" s="19">
        <f t="shared" si="14"/>
        <v>44</v>
      </c>
      <c r="F508" s="19">
        <f t="shared" si="15"/>
        <v>83</v>
      </c>
    </row>
    <row r="509" spans="1:6" x14ac:dyDescent="0.35">
      <c r="A509" s="96">
        <v>44704</v>
      </c>
      <c r="B509" s="19">
        <v>37</v>
      </c>
      <c r="C509" s="19">
        <v>0</v>
      </c>
      <c r="D509" s="19">
        <v>-1231</v>
      </c>
      <c r="E509" s="19">
        <f t="shared" si="14"/>
        <v>44</v>
      </c>
      <c r="F509" s="19">
        <f t="shared" si="15"/>
        <v>83</v>
      </c>
    </row>
    <row r="510" spans="1:6" x14ac:dyDescent="0.35">
      <c r="A510" s="96">
        <v>44705</v>
      </c>
      <c r="B510" s="19">
        <v>38</v>
      </c>
      <c r="C510" s="19">
        <v>0</v>
      </c>
      <c r="D510" s="19">
        <v>-1269</v>
      </c>
      <c r="E510" s="19">
        <f t="shared" si="14"/>
        <v>44</v>
      </c>
      <c r="F510" s="19">
        <f t="shared" si="15"/>
        <v>83</v>
      </c>
    </row>
    <row r="511" spans="1:6" x14ac:dyDescent="0.35">
      <c r="A511" s="96">
        <v>44706</v>
      </c>
      <c r="B511" s="19">
        <v>41</v>
      </c>
      <c r="C511" s="19">
        <v>0</v>
      </c>
      <c r="D511" s="19">
        <v>-1310</v>
      </c>
      <c r="E511" s="19">
        <f t="shared" si="14"/>
        <v>44</v>
      </c>
      <c r="F511" s="19">
        <f t="shared" si="15"/>
        <v>83</v>
      </c>
    </row>
    <row r="512" spans="1:6" x14ac:dyDescent="0.35">
      <c r="A512" s="96">
        <v>44707</v>
      </c>
      <c r="B512" s="19">
        <v>44</v>
      </c>
      <c r="C512" s="19">
        <v>0</v>
      </c>
      <c r="D512" s="19">
        <v>-1354</v>
      </c>
      <c r="E512" s="19">
        <f t="shared" si="14"/>
        <v>44</v>
      </c>
      <c r="F512" s="19">
        <f t="shared" si="15"/>
        <v>83</v>
      </c>
    </row>
    <row r="513" spans="1:6" x14ac:dyDescent="0.35">
      <c r="A513" s="96">
        <v>44708</v>
      </c>
      <c r="B513" s="19">
        <v>43</v>
      </c>
      <c r="C513" s="19">
        <v>0</v>
      </c>
      <c r="D513" s="19">
        <v>-1397</v>
      </c>
      <c r="E513" s="19">
        <f t="shared" si="14"/>
        <v>44</v>
      </c>
      <c r="F513" s="19">
        <f t="shared" si="15"/>
        <v>83</v>
      </c>
    </row>
    <row r="514" spans="1:6" x14ac:dyDescent="0.35">
      <c r="A514" s="96">
        <v>44709</v>
      </c>
      <c r="B514" s="19">
        <v>43</v>
      </c>
      <c r="C514" s="19">
        <v>0</v>
      </c>
      <c r="D514" s="19">
        <v>-1440</v>
      </c>
      <c r="E514" s="19">
        <f t="shared" si="14"/>
        <v>44</v>
      </c>
      <c r="F514" s="19">
        <f t="shared" si="15"/>
        <v>83</v>
      </c>
    </row>
    <row r="515" spans="1:6" x14ac:dyDescent="0.35">
      <c r="A515" s="96">
        <v>44710</v>
      </c>
      <c r="B515" s="19">
        <v>40</v>
      </c>
      <c r="C515" s="19">
        <v>0</v>
      </c>
      <c r="D515" s="19">
        <v>-1480</v>
      </c>
      <c r="E515" s="19">
        <f t="shared" ref="E515:E578" si="16">$I$23</f>
        <v>44</v>
      </c>
      <c r="F515" s="19">
        <f t="shared" ref="F515:F578" si="17">$I$24</f>
        <v>83</v>
      </c>
    </row>
    <row r="516" spans="1:6" x14ac:dyDescent="0.35">
      <c r="A516" s="96">
        <v>44711</v>
      </c>
      <c r="B516" s="19">
        <v>44</v>
      </c>
      <c r="C516" s="19">
        <v>0</v>
      </c>
      <c r="D516" s="19">
        <v>-1524</v>
      </c>
      <c r="E516" s="19">
        <f t="shared" si="16"/>
        <v>44</v>
      </c>
      <c r="F516" s="19">
        <f t="shared" si="17"/>
        <v>83</v>
      </c>
    </row>
    <row r="517" spans="1:6" x14ac:dyDescent="0.35">
      <c r="A517" s="96">
        <v>44712</v>
      </c>
      <c r="B517" s="19">
        <v>45</v>
      </c>
      <c r="C517" s="19">
        <v>0</v>
      </c>
      <c r="D517" s="19">
        <v>-1569</v>
      </c>
      <c r="E517" s="19">
        <f t="shared" si="16"/>
        <v>44</v>
      </c>
      <c r="F517" s="19">
        <f t="shared" si="17"/>
        <v>83</v>
      </c>
    </row>
    <row r="518" spans="1:6" x14ac:dyDescent="0.35">
      <c r="A518" s="96">
        <v>44713</v>
      </c>
      <c r="B518" s="19">
        <v>46</v>
      </c>
      <c r="C518" s="19">
        <v>0</v>
      </c>
      <c r="D518" s="19">
        <v>-1615</v>
      </c>
      <c r="E518" s="19">
        <f t="shared" si="16"/>
        <v>44</v>
      </c>
      <c r="F518" s="19">
        <f t="shared" si="17"/>
        <v>83</v>
      </c>
    </row>
    <row r="519" spans="1:6" x14ac:dyDescent="0.35">
      <c r="A519" s="96">
        <v>44714</v>
      </c>
      <c r="B519" s="19">
        <v>44</v>
      </c>
      <c r="C519" s="19">
        <v>0</v>
      </c>
      <c r="D519" s="19">
        <v>-1659</v>
      </c>
      <c r="E519" s="19">
        <f t="shared" si="16"/>
        <v>44</v>
      </c>
      <c r="F519" s="19">
        <f t="shared" si="17"/>
        <v>83</v>
      </c>
    </row>
    <row r="520" spans="1:6" x14ac:dyDescent="0.35">
      <c r="A520" s="96">
        <v>44715</v>
      </c>
      <c r="B520" s="19">
        <v>44</v>
      </c>
      <c r="C520" s="19">
        <v>0</v>
      </c>
      <c r="D520" s="19">
        <v>-1703</v>
      </c>
      <c r="E520" s="19">
        <f t="shared" si="16"/>
        <v>44</v>
      </c>
      <c r="F520" s="19">
        <f t="shared" si="17"/>
        <v>83</v>
      </c>
    </row>
    <row r="521" spans="1:6" x14ac:dyDescent="0.35">
      <c r="A521" s="96">
        <v>44716</v>
      </c>
      <c r="B521" s="19">
        <v>46</v>
      </c>
      <c r="C521" s="19">
        <v>0</v>
      </c>
      <c r="D521" s="19">
        <v>-1749</v>
      </c>
      <c r="E521" s="19">
        <f t="shared" si="16"/>
        <v>44</v>
      </c>
      <c r="F521" s="19">
        <f t="shared" si="17"/>
        <v>83</v>
      </c>
    </row>
    <row r="522" spans="1:6" x14ac:dyDescent="0.35">
      <c r="A522" s="96">
        <v>44717</v>
      </c>
      <c r="B522" s="19">
        <v>47</v>
      </c>
      <c r="C522" s="19">
        <v>0</v>
      </c>
      <c r="D522" s="19">
        <v>-1796</v>
      </c>
      <c r="E522" s="19">
        <f t="shared" si="16"/>
        <v>44</v>
      </c>
      <c r="F522" s="19">
        <f t="shared" si="17"/>
        <v>83</v>
      </c>
    </row>
    <row r="523" spans="1:6" x14ac:dyDescent="0.35">
      <c r="A523" s="96">
        <v>44718</v>
      </c>
      <c r="B523" s="19">
        <v>48</v>
      </c>
      <c r="C523" s="19">
        <v>0</v>
      </c>
      <c r="D523" s="19">
        <v>-1844</v>
      </c>
      <c r="E523" s="19">
        <f t="shared" si="16"/>
        <v>44</v>
      </c>
      <c r="F523" s="19">
        <f t="shared" si="17"/>
        <v>83</v>
      </c>
    </row>
    <row r="524" spans="1:6" x14ac:dyDescent="0.35">
      <c r="A524" s="96">
        <v>44719</v>
      </c>
      <c r="B524" s="19">
        <v>48</v>
      </c>
      <c r="C524" s="19">
        <v>0</v>
      </c>
      <c r="D524" s="19">
        <v>-1892</v>
      </c>
      <c r="E524" s="19">
        <f t="shared" si="16"/>
        <v>44</v>
      </c>
      <c r="F524" s="19">
        <f t="shared" si="17"/>
        <v>83</v>
      </c>
    </row>
    <row r="525" spans="1:6" x14ac:dyDescent="0.35">
      <c r="A525" s="96">
        <v>44720</v>
      </c>
      <c r="B525" s="19">
        <v>49</v>
      </c>
      <c r="C525" s="19">
        <v>0</v>
      </c>
      <c r="D525" s="19">
        <v>-1941</v>
      </c>
      <c r="E525" s="19">
        <f t="shared" si="16"/>
        <v>44</v>
      </c>
      <c r="F525" s="19">
        <f t="shared" si="17"/>
        <v>83</v>
      </c>
    </row>
    <row r="526" spans="1:6" x14ac:dyDescent="0.35">
      <c r="A526" s="96">
        <v>44721</v>
      </c>
      <c r="B526" s="19">
        <v>48</v>
      </c>
      <c r="C526" s="19">
        <v>0</v>
      </c>
      <c r="D526" s="19">
        <v>-1989</v>
      </c>
      <c r="E526" s="19">
        <f t="shared" si="16"/>
        <v>44</v>
      </c>
      <c r="F526" s="19">
        <f t="shared" si="17"/>
        <v>83</v>
      </c>
    </row>
    <row r="527" spans="1:6" x14ac:dyDescent="0.35">
      <c r="A527" s="96">
        <v>44722</v>
      </c>
      <c r="B527" s="19">
        <v>48</v>
      </c>
      <c r="C527" s="19">
        <v>0</v>
      </c>
      <c r="D527" s="19">
        <v>-2037</v>
      </c>
      <c r="E527" s="19">
        <f t="shared" si="16"/>
        <v>44</v>
      </c>
      <c r="F527" s="19">
        <f t="shared" si="17"/>
        <v>83</v>
      </c>
    </row>
    <row r="528" spans="1:6" x14ac:dyDescent="0.35">
      <c r="A528" s="96">
        <v>44723</v>
      </c>
      <c r="B528" s="19">
        <v>49</v>
      </c>
      <c r="C528" s="19">
        <v>0</v>
      </c>
      <c r="D528" s="19">
        <v>-2086</v>
      </c>
      <c r="E528" s="19">
        <f t="shared" si="16"/>
        <v>44</v>
      </c>
      <c r="F528" s="19">
        <f t="shared" si="17"/>
        <v>83</v>
      </c>
    </row>
    <row r="529" spans="1:6" x14ac:dyDescent="0.35">
      <c r="A529" s="96">
        <v>44724</v>
      </c>
      <c r="B529" s="19">
        <v>49</v>
      </c>
      <c r="C529" s="19">
        <v>0</v>
      </c>
      <c r="D529" s="19">
        <v>-2135</v>
      </c>
      <c r="E529" s="19">
        <f t="shared" si="16"/>
        <v>44</v>
      </c>
      <c r="F529" s="19">
        <f t="shared" si="17"/>
        <v>83</v>
      </c>
    </row>
    <row r="530" spans="1:6" x14ac:dyDescent="0.35">
      <c r="A530" s="96">
        <v>44725</v>
      </c>
      <c r="B530" s="19">
        <v>46</v>
      </c>
      <c r="C530" s="19">
        <v>0</v>
      </c>
      <c r="D530" s="19">
        <v>-2181</v>
      </c>
      <c r="E530" s="19">
        <f t="shared" si="16"/>
        <v>44</v>
      </c>
      <c r="F530" s="19">
        <f t="shared" si="17"/>
        <v>83</v>
      </c>
    </row>
    <row r="531" spans="1:6" x14ac:dyDescent="0.35">
      <c r="A531" s="96">
        <v>44726</v>
      </c>
      <c r="B531" s="19">
        <v>45</v>
      </c>
      <c r="C531" s="19">
        <v>0</v>
      </c>
      <c r="D531" s="19">
        <v>-2226</v>
      </c>
      <c r="E531" s="19">
        <f t="shared" si="16"/>
        <v>44</v>
      </c>
      <c r="F531" s="19">
        <f t="shared" si="17"/>
        <v>83</v>
      </c>
    </row>
    <row r="532" spans="1:6" x14ac:dyDescent="0.35">
      <c r="A532" s="96">
        <v>44727</v>
      </c>
      <c r="B532" s="19">
        <v>45</v>
      </c>
      <c r="C532" s="19">
        <v>0</v>
      </c>
      <c r="D532" s="19">
        <v>-2271</v>
      </c>
      <c r="E532" s="19">
        <f t="shared" si="16"/>
        <v>44</v>
      </c>
      <c r="F532" s="19">
        <f t="shared" si="17"/>
        <v>83</v>
      </c>
    </row>
    <row r="533" spans="1:6" x14ac:dyDescent="0.35">
      <c r="A533" s="96">
        <v>44728</v>
      </c>
      <c r="B533" s="19">
        <v>48</v>
      </c>
      <c r="C533" s="19">
        <v>0</v>
      </c>
      <c r="D533" s="19">
        <v>-2319</v>
      </c>
      <c r="E533" s="19">
        <f t="shared" si="16"/>
        <v>44</v>
      </c>
      <c r="F533" s="19">
        <f t="shared" si="17"/>
        <v>83</v>
      </c>
    </row>
    <row r="534" spans="1:6" x14ac:dyDescent="0.35">
      <c r="A534" s="96">
        <v>44729</v>
      </c>
      <c r="B534" s="19">
        <v>48</v>
      </c>
      <c r="C534" s="19">
        <v>0</v>
      </c>
      <c r="D534" s="19">
        <v>-2367</v>
      </c>
      <c r="E534" s="19">
        <f t="shared" si="16"/>
        <v>44</v>
      </c>
      <c r="F534" s="19">
        <f t="shared" si="17"/>
        <v>83</v>
      </c>
    </row>
    <row r="535" spans="1:6" x14ac:dyDescent="0.35">
      <c r="A535" s="96">
        <v>44730</v>
      </c>
      <c r="B535" s="19">
        <v>48</v>
      </c>
      <c r="C535" s="19">
        <v>0</v>
      </c>
      <c r="D535" s="19">
        <v>-2415</v>
      </c>
      <c r="E535" s="19">
        <f t="shared" si="16"/>
        <v>44</v>
      </c>
      <c r="F535" s="19">
        <f t="shared" si="17"/>
        <v>83</v>
      </c>
    </row>
    <row r="536" spans="1:6" x14ac:dyDescent="0.35">
      <c r="A536" s="96">
        <v>44731</v>
      </c>
      <c r="B536" s="19">
        <v>49</v>
      </c>
      <c r="C536" s="19">
        <v>0</v>
      </c>
      <c r="D536" s="19">
        <v>-2464</v>
      </c>
      <c r="E536" s="19">
        <f t="shared" si="16"/>
        <v>44</v>
      </c>
      <c r="F536" s="19">
        <f t="shared" si="17"/>
        <v>83</v>
      </c>
    </row>
    <row r="537" spans="1:6" x14ac:dyDescent="0.35">
      <c r="A537" s="96">
        <v>44732</v>
      </c>
      <c r="B537" s="19">
        <v>47</v>
      </c>
      <c r="C537" s="19">
        <v>0</v>
      </c>
      <c r="D537" s="19">
        <v>-2511</v>
      </c>
      <c r="E537" s="19">
        <f t="shared" si="16"/>
        <v>44</v>
      </c>
      <c r="F537" s="19">
        <f t="shared" si="17"/>
        <v>83</v>
      </c>
    </row>
    <row r="538" spans="1:6" x14ac:dyDescent="0.35">
      <c r="A538" s="96">
        <v>44733</v>
      </c>
      <c r="B538" s="19">
        <v>47</v>
      </c>
      <c r="C538" s="19">
        <v>0</v>
      </c>
      <c r="D538" s="19">
        <v>-2558</v>
      </c>
      <c r="E538" s="19">
        <f t="shared" si="16"/>
        <v>44</v>
      </c>
      <c r="F538" s="19">
        <f t="shared" si="17"/>
        <v>83</v>
      </c>
    </row>
    <row r="539" spans="1:6" x14ac:dyDescent="0.35">
      <c r="A539" s="96">
        <v>44734</v>
      </c>
      <c r="B539" s="19">
        <v>46</v>
      </c>
      <c r="C539" s="19">
        <v>0</v>
      </c>
      <c r="D539" s="19">
        <v>-2604</v>
      </c>
      <c r="E539" s="19">
        <f t="shared" si="16"/>
        <v>44</v>
      </c>
      <c r="F539" s="19">
        <f t="shared" si="17"/>
        <v>83</v>
      </c>
    </row>
    <row r="540" spans="1:6" x14ac:dyDescent="0.35">
      <c r="A540" s="96">
        <v>44735</v>
      </c>
      <c r="B540" s="19">
        <v>46</v>
      </c>
      <c r="C540" s="19">
        <v>0</v>
      </c>
      <c r="D540" s="19">
        <v>-2650</v>
      </c>
      <c r="E540" s="19">
        <f t="shared" si="16"/>
        <v>44</v>
      </c>
      <c r="F540" s="19">
        <f t="shared" si="17"/>
        <v>83</v>
      </c>
    </row>
    <row r="541" spans="1:6" x14ac:dyDescent="0.35">
      <c r="A541" s="96">
        <v>44736</v>
      </c>
      <c r="B541" s="19">
        <v>47</v>
      </c>
      <c r="C541" s="19">
        <v>0</v>
      </c>
      <c r="D541" s="19">
        <v>-2697</v>
      </c>
      <c r="E541" s="19">
        <f t="shared" si="16"/>
        <v>44</v>
      </c>
      <c r="F541" s="19">
        <f t="shared" si="17"/>
        <v>83</v>
      </c>
    </row>
    <row r="542" spans="1:6" x14ac:dyDescent="0.35">
      <c r="A542" s="96">
        <v>44737</v>
      </c>
      <c r="B542" s="19">
        <v>47</v>
      </c>
      <c r="C542" s="19">
        <v>2081</v>
      </c>
      <c r="D542" s="19">
        <v>-663</v>
      </c>
      <c r="E542" s="19">
        <f t="shared" si="16"/>
        <v>44</v>
      </c>
      <c r="F542" s="19">
        <f t="shared" si="17"/>
        <v>83</v>
      </c>
    </row>
    <row r="543" spans="1:6" x14ac:dyDescent="0.35">
      <c r="A543" s="96">
        <v>44738</v>
      </c>
      <c r="B543" s="19">
        <v>49</v>
      </c>
      <c r="C543" s="19">
        <v>0</v>
      </c>
      <c r="D543" s="19">
        <v>-712</v>
      </c>
      <c r="E543" s="19">
        <f t="shared" si="16"/>
        <v>44</v>
      </c>
      <c r="F543" s="19">
        <f t="shared" si="17"/>
        <v>83</v>
      </c>
    </row>
    <row r="544" spans="1:6" x14ac:dyDescent="0.35">
      <c r="A544" s="96">
        <v>44739</v>
      </c>
      <c r="B544" s="19">
        <v>46</v>
      </c>
      <c r="C544" s="19">
        <v>0</v>
      </c>
      <c r="D544" s="19">
        <v>-758</v>
      </c>
      <c r="E544" s="19">
        <f t="shared" si="16"/>
        <v>44</v>
      </c>
      <c r="F544" s="19">
        <f t="shared" si="17"/>
        <v>83</v>
      </c>
    </row>
    <row r="545" spans="1:6" x14ac:dyDescent="0.35">
      <c r="A545" s="96">
        <v>44740</v>
      </c>
      <c r="B545" s="19">
        <v>45</v>
      </c>
      <c r="C545" s="19">
        <v>0</v>
      </c>
      <c r="D545" s="19">
        <v>-803</v>
      </c>
      <c r="E545" s="19">
        <f t="shared" si="16"/>
        <v>44</v>
      </c>
      <c r="F545" s="19">
        <f t="shared" si="17"/>
        <v>83</v>
      </c>
    </row>
    <row r="546" spans="1:6" x14ac:dyDescent="0.35">
      <c r="A546" s="96">
        <v>44741</v>
      </c>
      <c r="B546" s="19">
        <v>47</v>
      </c>
      <c r="C546" s="19">
        <v>0</v>
      </c>
      <c r="D546" s="19">
        <v>-850</v>
      </c>
      <c r="E546" s="19">
        <f t="shared" si="16"/>
        <v>44</v>
      </c>
      <c r="F546" s="19">
        <f t="shared" si="17"/>
        <v>83</v>
      </c>
    </row>
    <row r="547" spans="1:6" x14ac:dyDescent="0.35">
      <c r="A547" s="96">
        <v>44742</v>
      </c>
      <c r="B547" s="19">
        <v>48</v>
      </c>
      <c r="C547" s="19">
        <v>0</v>
      </c>
      <c r="D547" s="19">
        <v>-898</v>
      </c>
      <c r="E547" s="19">
        <f t="shared" si="16"/>
        <v>44</v>
      </c>
      <c r="F547" s="19">
        <f t="shared" si="17"/>
        <v>83</v>
      </c>
    </row>
    <row r="548" spans="1:6" x14ac:dyDescent="0.35">
      <c r="A548" s="96">
        <v>44743</v>
      </c>
      <c r="B548" s="19">
        <v>48</v>
      </c>
      <c r="C548" s="19">
        <v>0</v>
      </c>
      <c r="D548" s="19">
        <v>-946</v>
      </c>
      <c r="E548" s="19">
        <f t="shared" si="16"/>
        <v>44</v>
      </c>
      <c r="F548" s="19">
        <f t="shared" si="17"/>
        <v>83</v>
      </c>
    </row>
    <row r="549" spans="1:6" x14ac:dyDescent="0.35">
      <c r="A549" s="96">
        <v>44744</v>
      </c>
      <c r="B549" s="19">
        <v>45</v>
      </c>
      <c r="C549" s="19">
        <v>0</v>
      </c>
      <c r="D549" s="19">
        <v>-991</v>
      </c>
      <c r="E549" s="19">
        <f t="shared" si="16"/>
        <v>44</v>
      </c>
      <c r="F549" s="19">
        <f t="shared" si="17"/>
        <v>83</v>
      </c>
    </row>
    <row r="550" spans="1:6" x14ac:dyDescent="0.35">
      <c r="A550" s="96">
        <v>44745</v>
      </c>
      <c r="B550" s="19">
        <v>43</v>
      </c>
      <c r="C550" s="19">
        <v>0</v>
      </c>
      <c r="D550" s="19">
        <v>-1034</v>
      </c>
      <c r="E550" s="19">
        <f t="shared" si="16"/>
        <v>44</v>
      </c>
      <c r="F550" s="19">
        <f t="shared" si="17"/>
        <v>83</v>
      </c>
    </row>
    <row r="551" spans="1:6" x14ac:dyDescent="0.35">
      <c r="A551" s="96">
        <v>44746</v>
      </c>
      <c r="B551" s="19">
        <v>44</v>
      </c>
      <c r="C551" s="19">
        <v>0</v>
      </c>
      <c r="D551" s="19">
        <v>-1078</v>
      </c>
      <c r="E551" s="19">
        <f t="shared" si="16"/>
        <v>44</v>
      </c>
      <c r="F551" s="19">
        <f t="shared" si="17"/>
        <v>83</v>
      </c>
    </row>
    <row r="552" spans="1:6" x14ac:dyDescent="0.35">
      <c r="A552" s="96">
        <v>44747</v>
      </c>
      <c r="B552" s="19">
        <v>45</v>
      </c>
      <c r="C552" s="19">
        <v>0</v>
      </c>
      <c r="D552" s="19">
        <v>-1123</v>
      </c>
      <c r="E552" s="19">
        <f t="shared" si="16"/>
        <v>44</v>
      </c>
      <c r="F552" s="19">
        <f t="shared" si="17"/>
        <v>83</v>
      </c>
    </row>
    <row r="553" spans="1:6" x14ac:dyDescent="0.35">
      <c r="A553" s="96">
        <v>44748</v>
      </c>
      <c r="B553" s="19">
        <v>47</v>
      </c>
      <c r="C553" s="19">
        <v>0</v>
      </c>
      <c r="D553" s="19">
        <v>-1170</v>
      </c>
      <c r="E553" s="19">
        <f t="shared" si="16"/>
        <v>44</v>
      </c>
      <c r="F553" s="19">
        <f t="shared" si="17"/>
        <v>83</v>
      </c>
    </row>
    <row r="554" spans="1:6" x14ac:dyDescent="0.35">
      <c r="A554" s="96">
        <v>44749</v>
      </c>
      <c r="B554" s="19">
        <v>45</v>
      </c>
      <c r="C554" s="19">
        <v>0</v>
      </c>
      <c r="D554" s="19">
        <v>-1215</v>
      </c>
      <c r="E554" s="19">
        <f t="shared" si="16"/>
        <v>44</v>
      </c>
      <c r="F554" s="19">
        <f t="shared" si="17"/>
        <v>83</v>
      </c>
    </row>
    <row r="555" spans="1:6" x14ac:dyDescent="0.35">
      <c r="A555" s="96">
        <v>44750</v>
      </c>
      <c r="B555" s="19">
        <v>46</v>
      </c>
      <c r="C555" s="19">
        <v>0</v>
      </c>
      <c r="D555" s="19">
        <v>-1261</v>
      </c>
      <c r="E555" s="19">
        <f t="shared" si="16"/>
        <v>44</v>
      </c>
      <c r="F555" s="19">
        <f t="shared" si="17"/>
        <v>83</v>
      </c>
    </row>
    <row r="556" spans="1:6" x14ac:dyDescent="0.35">
      <c r="A556" s="96">
        <v>44751</v>
      </c>
      <c r="B556" s="19">
        <v>46</v>
      </c>
      <c r="C556" s="19">
        <v>0</v>
      </c>
      <c r="D556" s="19">
        <v>-1307</v>
      </c>
      <c r="E556" s="19">
        <f t="shared" si="16"/>
        <v>44</v>
      </c>
      <c r="F556" s="19">
        <f t="shared" si="17"/>
        <v>83</v>
      </c>
    </row>
    <row r="557" spans="1:6" x14ac:dyDescent="0.35">
      <c r="A557" s="96">
        <v>44752</v>
      </c>
      <c r="B557" s="19">
        <v>46</v>
      </c>
      <c r="C557" s="19">
        <v>0</v>
      </c>
      <c r="D557" s="19">
        <v>-1353</v>
      </c>
      <c r="E557" s="19">
        <f t="shared" si="16"/>
        <v>44</v>
      </c>
      <c r="F557" s="19">
        <f t="shared" si="17"/>
        <v>83</v>
      </c>
    </row>
    <row r="558" spans="1:6" x14ac:dyDescent="0.35">
      <c r="A558" s="96">
        <v>44753</v>
      </c>
      <c r="B558" s="19">
        <v>44</v>
      </c>
      <c r="C558" s="19">
        <v>0</v>
      </c>
      <c r="D558" s="19">
        <v>-1397</v>
      </c>
      <c r="E558" s="19">
        <f t="shared" si="16"/>
        <v>44</v>
      </c>
      <c r="F558" s="19">
        <f t="shared" si="17"/>
        <v>83</v>
      </c>
    </row>
    <row r="559" spans="1:6" x14ac:dyDescent="0.35">
      <c r="A559" s="96">
        <v>44754</v>
      </c>
      <c r="B559" s="19">
        <v>45</v>
      </c>
      <c r="C559" s="19">
        <v>0</v>
      </c>
      <c r="D559" s="19">
        <v>-1442</v>
      </c>
      <c r="E559" s="19">
        <f t="shared" si="16"/>
        <v>44</v>
      </c>
      <c r="F559" s="19">
        <f t="shared" si="17"/>
        <v>83</v>
      </c>
    </row>
    <row r="560" spans="1:6" x14ac:dyDescent="0.35">
      <c r="A560" s="96">
        <v>44755</v>
      </c>
      <c r="B560" s="19">
        <v>43</v>
      </c>
      <c r="C560" s="19">
        <v>0</v>
      </c>
      <c r="D560" s="19">
        <v>-1485</v>
      </c>
      <c r="E560" s="19">
        <f t="shared" si="16"/>
        <v>44</v>
      </c>
      <c r="F560" s="19">
        <f t="shared" si="17"/>
        <v>83</v>
      </c>
    </row>
    <row r="561" spans="1:6" x14ac:dyDescent="0.35">
      <c r="A561" s="96">
        <v>44756</v>
      </c>
      <c r="B561" s="19">
        <v>44</v>
      </c>
      <c r="C561" s="19">
        <v>0</v>
      </c>
      <c r="D561" s="19">
        <v>-1529</v>
      </c>
      <c r="E561" s="19">
        <f t="shared" si="16"/>
        <v>44</v>
      </c>
      <c r="F561" s="19">
        <f t="shared" si="17"/>
        <v>83</v>
      </c>
    </row>
    <row r="562" spans="1:6" x14ac:dyDescent="0.35">
      <c r="A562" s="96">
        <v>44757</v>
      </c>
      <c r="B562" s="19">
        <v>44</v>
      </c>
      <c r="C562" s="19">
        <v>0</v>
      </c>
      <c r="D562" s="19">
        <v>-1573</v>
      </c>
      <c r="E562" s="19">
        <f t="shared" si="16"/>
        <v>44</v>
      </c>
      <c r="F562" s="19">
        <f t="shared" si="17"/>
        <v>83</v>
      </c>
    </row>
    <row r="563" spans="1:6" x14ac:dyDescent="0.35">
      <c r="A563" s="96">
        <v>44758</v>
      </c>
      <c r="B563" s="19">
        <v>44</v>
      </c>
      <c r="C563" s="19">
        <v>0</v>
      </c>
      <c r="D563" s="19">
        <v>-1617</v>
      </c>
      <c r="E563" s="19">
        <f t="shared" si="16"/>
        <v>44</v>
      </c>
      <c r="F563" s="19">
        <f t="shared" si="17"/>
        <v>83</v>
      </c>
    </row>
    <row r="564" spans="1:6" x14ac:dyDescent="0.35">
      <c r="A564" s="96">
        <v>44759</v>
      </c>
      <c r="B564" s="19">
        <v>40</v>
      </c>
      <c r="C564" s="19">
        <v>0</v>
      </c>
      <c r="D564" s="19">
        <v>-1657</v>
      </c>
      <c r="E564" s="19">
        <f t="shared" si="16"/>
        <v>44</v>
      </c>
      <c r="F564" s="19">
        <f t="shared" si="17"/>
        <v>83</v>
      </c>
    </row>
    <row r="565" spans="1:6" x14ac:dyDescent="0.35">
      <c r="A565" s="96">
        <v>44760</v>
      </c>
      <c r="B565" s="19">
        <v>37</v>
      </c>
      <c r="C565" s="19">
        <v>0</v>
      </c>
      <c r="D565" s="19">
        <v>-1694</v>
      </c>
      <c r="E565" s="19">
        <f t="shared" si="16"/>
        <v>44</v>
      </c>
      <c r="F565" s="19">
        <f t="shared" si="17"/>
        <v>83</v>
      </c>
    </row>
    <row r="566" spans="1:6" x14ac:dyDescent="0.35">
      <c r="A566" s="96">
        <v>44761</v>
      </c>
      <c r="B566" s="19">
        <v>40</v>
      </c>
      <c r="C566" s="19">
        <v>0</v>
      </c>
      <c r="D566" s="19">
        <v>-1734</v>
      </c>
      <c r="E566" s="19">
        <f t="shared" si="16"/>
        <v>44</v>
      </c>
      <c r="F566" s="19">
        <f t="shared" si="17"/>
        <v>83</v>
      </c>
    </row>
    <row r="567" spans="1:6" x14ac:dyDescent="0.35">
      <c r="A567" s="96">
        <v>44762</v>
      </c>
      <c r="B567" s="19">
        <v>40</v>
      </c>
      <c r="C567" s="19">
        <v>0</v>
      </c>
      <c r="D567" s="19">
        <v>-1774</v>
      </c>
      <c r="E567" s="19">
        <f t="shared" si="16"/>
        <v>44</v>
      </c>
      <c r="F567" s="19">
        <f t="shared" si="17"/>
        <v>83</v>
      </c>
    </row>
    <row r="568" spans="1:6" x14ac:dyDescent="0.35">
      <c r="A568" s="96">
        <v>44763</v>
      </c>
      <c r="B568" s="19">
        <v>41</v>
      </c>
      <c r="C568" s="19">
        <v>0</v>
      </c>
      <c r="D568" s="19">
        <v>-1815</v>
      </c>
      <c r="E568" s="19">
        <f t="shared" si="16"/>
        <v>44</v>
      </c>
      <c r="F568" s="19">
        <f t="shared" si="17"/>
        <v>83</v>
      </c>
    </row>
    <row r="569" spans="1:6" x14ac:dyDescent="0.35">
      <c r="A569" s="96">
        <v>44764</v>
      </c>
      <c r="B569" s="19">
        <v>41</v>
      </c>
      <c r="C569" s="19">
        <v>0</v>
      </c>
      <c r="D569" s="19">
        <v>-1856</v>
      </c>
      <c r="E569" s="19">
        <f t="shared" si="16"/>
        <v>44</v>
      </c>
      <c r="F569" s="19">
        <f t="shared" si="17"/>
        <v>83</v>
      </c>
    </row>
    <row r="570" spans="1:6" x14ac:dyDescent="0.35">
      <c r="A570" s="96">
        <v>44765</v>
      </c>
      <c r="B570" s="19">
        <v>42</v>
      </c>
      <c r="C570" s="19">
        <v>0</v>
      </c>
      <c r="D570" s="19">
        <v>-1898</v>
      </c>
      <c r="E570" s="19">
        <f t="shared" si="16"/>
        <v>44</v>
      </c>
      <c r="F570" s="19">
        <f t="shared" si="17"/>
        <v>83</v>
      </c>
    </row>
    <row r="571" spans="1:6" x14ac:dyDescent="0.35">
      <c r="A571" s="96">
        <v>44766</v>
      </c>
      <c r="B571" s="19">
        <v>40</v>
      </c>
      <c r="C571" s="19">
        <v>0</v>
      </c>
      <c r="D571" s="19">
        <v>-1938</v>
      </c>
      <c r="E571" s="19">
        <f t="shared" si="16"/>
        <v>44</v>
      </c>
      <c r="F571" s="19">
        <f t="shared" si="17"/>
        <v>83</v>
      </c>
    </row>
    <row r="572" spans="1:6" x14ac:dyDescent="0.35">
      <c r="A572" s="96">
        <v>44767</v>
      </c>
      <c r="B572" s="19">
        <v>40</v>
      </c>
      <c r="C572" s="19">
        <v>0</v>
      </c>
      <c r="D572" s="19">
        <v>-1978</v>
      </c>
      <c r="E572" s="19">
        <f t="shared" si="16"/>
        <v>44</v>
      </c>
      <c r="F572" s="19">
        <f t="shared" si="17"/>
        <v>83</v>
      </c>
    </row>
    <row r="573" spans="1:6" x14ac:dyDescent="0.35">
      <c r="A573" s="96">
        <v>44768</v>
      </c>
      <c r="B573" s="19">
        <v>40</v>
      </c>
      <c r="C573" s="19">
        <v>0</v>
      </c>
      <c r="D573" s="19">
        <v>-2018</v>
      </c>
      <c r="E573" s="19">
        <f t="shared" si="16"/>
        <v>44</v>
      </c>
      <c r="F573" s="19">
        <f t="shared" si="17"/>
        <v>83</v>
      </c>
    </row>
    <row r="574" spans="1:6" x14ac:dyDescent="0.35">
      <c r="A574" s="96">
        <v>44769</v>
      </c>
      <c r="B574" s="19">
        <v>40</v>
      </c>
      <c r="C574" s="19">
        <v>0</v>
      </c>
      <c r="D574" s="19">
        <v>-2058</v>
      </c>
      <c r="E574" s="19">
        <f t="shared" si="16"/>
        <v>44</v>
      </c>
      <c r="F574" s="19">
        <f t="shared" si="17"/>
        <v>83</v>
      </c>
    </row>
    <row r="575" spans="1:6" x14ac:dyDescent="0.35">
      <c r="A575" s="96">
        <v>44770</v>
      </c>
      <c r="B575" s="19">
        <v>38</v>
      </c>
      <c r="C575" s="19">
        <v>0</v>
      </c>
      <c r="D575" s="19">
        <v>-2096</v>
      </c>
      <c r="E575" s="19">
        <f t="shared" si="16"/>
        <v>44</v>
      </c>
      <c r="F575" s="19">
        <f t="shared" si="17"/>
        <v>83</v>
      </c>
    </row>
    <row r="576" spans="1:6" x14ac:dyDescent="0.35">
      <c r="A576" s="96">
        <v>44771</v>
      </c>
      <c r="B576" s="19">
        <v>35</v>
      </c>
      <c r="C576" s="19">
        <v>0</v>
      </c>
      <c r="D576" s="19">
        <v>-2131</v>
      </c>
      <c r="E576" s="19">
        <f t="shared" si="16"/>
        <v>44</v>
      </c>
      <c r="F576" s="19">
        <f t="shared" si="17"/>
        <v>83</v>
      </c>
    </row>
    <row r="577" spans="1:6" x14ac:dyDescent="0.35">
      <c r="A577" s="96">
        <v>44772</v>
      </c>
      <c r="B577" s="19">
        <v>33</v>
      </c>
      <c r="C577" s="19">
        <v>0</v>
      </c>
      <c r="D577" s="19">
        <v>-2164</v>
      </c>
      <c r="E577" s="19">
        <f t="shared" si="16"/>
        <v>44</v>
      </c>
      <c r="F577" s="19">
        <f t="shared" si="17"/>
        <v>83</v>
      </c>
    </row>
    <row r="578" spans="1:6" x14ac:dyDescent="0.35">
      <c r="A578" s="96">
        <v>44773</v>
      </c>
      <c r="B578" s="19">
        <v>34</v>
      </c>
      <c r="C578" s="19">
        <v>0</v>
      </c>
      <c r="D578" s="19">
        <v>-2198</v>
      </c>
      <c r="E578" s="19">
        <f t="shared" si="16"/>
        <v>44</v>
      </c>
      <c r="F578" s="19">
        <f t="shared" si="17"/>
        <v>83</v>
      </c>
    </row>
    <row r="579" spans="1:6" x14ac:dyDescent="0.35">
      <c r="A579" s="96">
        <v>44774</v>
      </c>
      <c r="B579" s="19">
        <v>34</v>
      </c>
      <c r="C579" s="19">
        <v>0</v>
      </c>
      <c r="D579" s="19">
        <v>-2232</v>
      </c>
      <c r="E579" s="19">
        <f t="shared" ref="E579:E642" si="18">$I$23</f>
        <v>44</v>
      </c>
      <c r="F579" s="19">
        <f t="shared" ref="F579:F642" si="19">$I$24</f>
        <v>83</v>
      </c>
    </row>
    <row r="580" spans="1:6" x14ac:dyDescent="0.35">
      <c r="A580" s="96">
        <v>44775</v>
      </c>
      <c r="B580" s="19">
        <v>34</v>
      </c>
      <c r="C580" s="19">
        <v>0</v>
      </c>
      <c r="D580" s="19">
        <v>-2266</v>
      </c>
      <c r="E580" s="19">
        <f t="shared" si="18"/>
        <v>44</v>
      </c>
      <c r="F580" s="19">
        <f t="shared" si="19"/>
        <v>83</v>
      </c>
    </row>
    <row r="581" spans="1:6" x14ac:dyDescent="0.35">
      <c r="A581" s="96">
        <v>44776</v>
      </c>
      <c r="B581" s="19">
        <v>32</v>
      </c>
      <c r="C581" s="19">
        <v>0</v>
      </c>
      <c r="D581" s="19">
        <v>-2298</v>
      </c>
      <c r="E581" s="19">
        <f t="shared" si="18"/>
        <v>44</v>
      </c>
      <c r="F581" s="19">
        <f t="shared" si="19"/>
        <v>83</v>
      </c>
    </row>
    <row r="582" spans="1:6" x14ac:dyDescent="0.35">
      <c r="A582" s="96">
        <v>44777</v>
      </c>
      <c r="B582" s="19">
        <v>31</v>
      </c>
      <c r="C582" s="19">
        <v>0</v>
      </c>
      <c r="D582" s="19">
        <v>-2329</v>
      </c>
      <c r="E582" s="19">
        <f t="shared" si="18"/>
        <v>44</v>
      </c>
      <c r="F582" s="19">
        <f t="shared" si="19"/>
        <v>83</v>
      </c>
    </row>
    <row r="583" spans="1:6" x14ac:dyDescent="0.35">
      <c r="A583" s="96">
        <v>44778</v>
      </c>
      <c r="B583" s="19">
        <v>30</v>
      </c>
      <c r="C583" s="19">
        <v>0</v>
      </c>
      <c r="D583" s="19">
        <v>-2359</v>
      </c>
      <c r="E583" s="19">
        <f t="shared" si="18"/>
        <v>44</v>
      </c>
      <c r="F583" s="19">
        <f t="shared" si="19"/>
        <v>83</v>
      </c>
    </row>
    <row r="584" spans="1:6" x14ac:dyDescent="0.35">
      <c r="A584" s="96">
        <v>44779</v>
      </c>
      <c r="B584" s="19">
        <v>31</v>
      </c>
      <c r="C584" s="19">
        <v>0</v>
      </c>
      <c r="D584" s="19">
        <v>-2390</v>
      </c>
      <c r="E584" s="19">
        <f t="shared" si="18"/>
        <v>44</v>
      </c>
      <c r="F584" s="19">
        <f t="shared" si="19"/>
        <v>83</v>
      </c>
    </row>
    <row r="585" spans="1:6" x14ac:dyDescent="0.35">
      <c r="A585" s="96">
        <v>44780</v>
      </c>
      <c r="B585" s="19">
        <v>32</v>
      </c>
      <c r="C585" s="19">
        <v>0</v>
      </c>
      <c r="D585" s="19">
        <v>-2422</v>
      </c>
      <c r="E585" s="19">
        <f t="shared" si="18"/>
        <v>44</v>
      </c>
      <c r="F585" s="19">
        <f t="shared" si="19"/>
        <v>83</v>
      </c>
    </row>
    <row r="586" spans="1:6" x14ac:dyDescent="0.35">
      <c r="A586" s="96">
        <v>44781</v>
      </c>
      <c r="B586" s="19">
        <v>31</v>
      </c>
      <c r="C586" s="19">
        <v>0</v>
      </c>
      <c r="D586" s="19">
        <v>-2453</v>
      </c>
      <c r="E586" s="19">
        <f t="shared" si="18"/>
        <v>44</v>
      </c>
      <c r="F586" s="19">
        <f t="shared" si="19"/>
        <v>83</v>
      </c>
    </row>
    <row r="587" spans="1:6" x14ac:dyDescent="0.35">
      <c r="A587" s="96">
        <v>44782</v>
      </c>
      <c r="B587" s="19">
        <v>30</v>
      </c>
      <c r="C587" s="19">
        <v>0</v>
      </c>
      <c r="D587" s="19">
        <v>-2483</v>
      </c>
      <c r="E587" s="19">
        <f t="shared" si="18"/>
        <v>44</v>
      </c>
      <c r="F587" s="19">
        <f t="shared" si="19"/>
        <v>83</v>
      </c>
    </row>
    <row r="588" spans="1:6" x14ac:dyDescent="0.35">
      <c r="A588" s="96">
        <v>44783</v>
      </c>
      <c r="B588" s="19">
        <v>30</v>
      </c>
      <c r="C588" s="19">
        <v>0</v>
      </c>
      <c r="D588" s="19">
        <v>-2513</v>
      </c>
      <c r="E588" s="19">
        <f t="shared" si="18"/>
        <v>44</v>
      </c>
      <c r="F588" s="19">
        <f t="shared" si="19"/>
        <v>83</v>
      </c>
    </row>
    <row r="589" spans="1:6" x14ac:dyDescent="0.35">
      <c r="A589" s="96">
        <v>44784</v>
      </c>
      <c r="B589" s="19">
        <v>29</v>
      </c>
      <c r="C589" s="19">
        <v>0</v>
      </c>
      <c r="D589" s="19">
        <v>-2542</v>
      </c>
      <c r="E589" s="19">
        <f t="shared" si="18"/>
        <v>44</v>
      </c>
      <c r="F589" s="19">
        <f t="shared" si="19"/>
        <v>83</v>
      </c>
    </row>
    <row r="590" spans="1:6" x14ac:dyDescent="0.35">
      <c r="A590" s="96">
        <v>44785</v>
      </c>
      <c r="B590" s="19">
        <v>27</v>
      </c>
      <c r="C590" s="19">
        <v>0</v>
      </c>
      <c r="D590" s="19">
        <v>-2569</v>
      </c>
      <c r="E590" s="19">
        <f t="shared" si="18"/>
        <v>44</v>
      </c>
      <c r="F590" s="19">
        <f t="shared" si="19"/>
        <v>83</v>
      </c>
    </row>
    <row r="591" spans="1:6" x14ac:dyDescent="0.35">
      <c r="A591" s="96">
        <v>44786</v>
      </c>
      <c r="B591" s="19">
        <v>27</v>
      </c>
      <c r="C591" s="19">
        <v>0</v>
      </c>
      <c r="D591" s="19">
        <v>-2596</v>
      </c>
      <c r="E591" s="19">
        <f t="shared" si="18"/>
        <v>44</v>
      </c>
      <c r="F591" s="19">
        <f t="shared" si="19"/>
        <v>83</v>
      </c>
    </row>
    <row r="592" spans="1:6" x14ac:dyDescent="0.35">
      <c r="A592" s="96">
        <v>44787</v>
      </c>
      <c r="B592" s="19">
        <v>26</v>
      </c>
      <c r="C592" s="19">
        <v>0</v>
      </c>
      <c r="D592" s="19">
        <v>-2622</v>
      </c>
      <c r="E592" s="19">
        <f t="shared" si="18"/>
        <v>44</v>
      </c>
      <c r="F592" s="19">
        <f t="shared" si="19"/>
        <v>83</v>
      </c>
    </row>
    <row r="593" spans="1:6" x14ac:dyDescent="0.35">
      <c r="A593" s="96">
        <v>44788</v>
      </c>
      <c r="B593" s="19">
        <v>26</v>
      </c>
      <c r="C593" s="19">
        <v>0</v>
      </c>
      <c r="D593" s="19">
        <v>-2648</v>
      </c>
      <c r="E593" s="19">
        <f t="shared" si="18"/>
        <v>44</v>
      </c>
      <c r="F593" s="19">
        <f t="shared" si="19"/>
        <v>83</v>
      </c>
    </row>
    <row r="594" spans="1:6" x14ac:dyDescent="0.35">
      <c r="A594" s="96">
        <v>44789</v>
      </c>
      <c r="B594" s="19">
        <v>24</v>
      </c>
      <c r="C594" s="19">
        <v>0</v>
      </c>
      <c r="D594" s="19">
        <v>-2672</v>
      </c>
      <c r="E594" s="19">
        <f t="shared" si="18"/>
        <v>44</v>
      </c>
      <c r="F594" s="19">
        <f t="shared" si="19"/>
        <v>83</v>
      </c>
    </row>
    <row r="595" spans="1:6" x14ac:dyDescent="0.35">
      <c r="A595" s="96">
        <v>44790</v>
      </c>
      <c r="B595" s="19">
        <v>24</v>
      </c>
      <c r="C595" s="19">
        <v>0</v>
      </c>
      <c r="D595" s="19">
        <v>-2696</v>
      </c>
      <c r="E595" s="19">
        <f t="shared" si="18"/>
        <v>44</v>
      </c>
      <c r="F595" s="19">
        <f t="shared" si="19"/>
        <v>83</v>
      </c>
    </row>
    <row r="596" spans="1:6" x14ac:dyDescent="0.35">
      <c r="A596" s="96">
        <v>44791</v>
      </c>
      <c r="B596" s="19">
        <v>23</v>
      </c>
      <c r="C596" s="19">
        <v>2081</v>
      </c>
      <c r="D596" s="19">
        <v>-638</v>
      </c>
      <c r="E596" s="19">
        <f t="shared" si="18"/>
        <v>44</v>
      </c>
      <c r="F596" s="19">
        <f t="shared" si="19"/>
        <v>83</v>
      </c>
    </row>
    <row r="597" spans="1:6" x14ac:dyDescent="0.35">
      <c r="A597" s="96">
        <v>44792</v>
      </c>
      <c r="B597" s="19">
        <v>23</v>
      </c>
      <c r="C597" s="19">
        <v>0</v>
      </c>
      <c r="D597" s="19">
        <v>-661</v>
      </c>
      <c r="E597" s="19">
        <f t="shared" si="18"/>
        <v>44</v>
      </c>
      <c r="F597" s="19">
        <f t="shared" si="19"/>
        <v>83</v>
      </c>
    </row>
    <row r="598" spans="1:6" x14ac:dyDescent="0.35">
      <c r="A598" s="96">
        <v>44793</v>
      </c>
      <c r="B598" s="19">
        <v>24</v>
      </c>
      <c r="C598" s="19">
        <v>0</v>
      </c>
      <c r="D598" s="19">
        <v>-685</v>
      </c>
      <c r="E598" s="19">
        <f t="shared" si="18"/>
        <v>44</v>
      </c>
      <c r="F598" s="19">
        <f t="shared" si="19"/>
        <v>83</v>
      </c>
    </row>
    <row r="599" spans="1:6" x14ac:dyDescent="0.35">
      <c r="A599" s="96">
        <v>44794</v>
      </c>
      <c r="B599" s="19">
        <v>22</v>
      </c>
      <c r="C599" s="19">
        <v>0</v>
      </c>
      <c r="D599" s="19">
        <v>-707</v>
      </c>
      <c r="E599" s="19">
        <f t="shared" si="18"/>
        <v>44</v>
      </c>
      <c r="F599" s="19">
        <f t="shared" si="19"/>
        <v>83</v>
      </c>
    </row>
    <row r="600" spans="1:6" x14ac:dyDescent="0.35">
      <c r="A600" s="96">
        <v>44795</v>
      </c>
      <c r="B600" s="19">
        <v>21</v>
      </c>
      <c r="C600" s="19">
        <v>0</v>
      </c>
      <c r="D600" s="19">
        <v>-728</v>
      </c>
      <c r="E600" s="19">
        <f t="shared" si="18"/>
        <v>44</v>
      </c>
      <c r="F600" s="19">
        <f t="shared" si="19"/>
        <v>83</v>
      </c>
    </row>
    <row r="601" spans="1:6" x14ac:dyDescent="0.35">
      <c r="A601" s="96">
        <v>44796</v>
      </c>
      <c r="B601" s="19">
        <v>19</v>
      </c>
      <c r="C601" s="19">
        <v>0</v>
      </c>
      <c r="D601" s="19">
        <v>-747</v>
      </c>
      <c r="E601" s="19">
        <f t="shared" si="18"/>
        <v>44</v>
      </c>
      <c r="F601" s="19">
        <f t="shared" si="19"/>
        <v>83</v>
      </c>
    </row>
    <row r="602" spans="1:6" x14ac:dyDescent="0.35">
      <c r="A602" s="96">
        <v>44797</v>
      </c>
      <c r="B602" s="19">
        <v>19</v>
      </c>
      <c r="C602" s="19">
        <v>0</v>
      </c>
      <c r="D602" s="19">
        <v>-766</v>
      </c>
      <c r="E602" s="19">
        <f t="shared" si="18"/>
        <v>44</v>
      </c>
      <c r="F602" s="19">
        <f t="shared" si="19"/>
        <v>83</v>
      </c>
    </row>
    <row r="603" spans="1:6" x14ac:dyDescent="0.35">
      <c r="A603" s="96">
        <v>44798</v>
      </c>
      <c r="B603" s="19">
        <v>19</v>
      </c>
      <c r="C603" s="19">
        <v>0</v>
      </c>
      <c r="D603" s="19">
        <v>-785</v>
      </c>
      <c r="E603" s="19">
        <f t="shared" si="18"/>
        <v>44</v>
      </c>
      <c r="F603" s="19">
        <f t="shared" si="19"/>
        <v>83</v>
      </c>
    </row>
    <row r="604" spans="1:6" x14ac:dyDescent="0.35">
      <c r="A604" s="96">
        <v>44799</v>
      </c>
      <c r="B604" s="19">
        <v>20</v>
      </c>
      <c r="C604" s="19">
        <v>0</v>
      </c>
      <c r="D604" s="19">
        <v>-805</v>
      </c>
      <c r="E604" s="19">
        <f t="shared" si="18"/>
        <v>44</v>
      </c>
      <c r="F604" s="19">
        <f t="shared" si="19"/>
        <v>83</v>
      </c>
    </row>
    <row r="605" spans="1:6" x14ac:dyDescent="0.35">
      <c r="A605" s="96">
        <v>44800</v>
      </c>
      <c r="B605" s="19">
        <v>19</v>
      </c>
      <c r="C605" s="19">
        <v>0</v>
      </c>
      <c r="D605" s="19">
        <v>-824</v>
      </c>
      <c r="E605" s="19">
        <f t="shared" si="18"/>
        <v>44</v>
      </c>
      <c r="F605" s="19">
        <f t="shared" si="19"/>
        <v>83</v>
      </c>
    </row>
    <row r="606" spans="1:6" x14ac:dyDescent="0.35">
      <c r="A606" s="96">
        <v>44801</v>
      </c>
      <c r="B606" s="19">
        <v>20</v>
      </c>
      <c r="C606" s="19">
        <v>0</v>
      </c>
      <c r="D606" s="19">
        <v>-844</v>
      </c>
      <c r="E606" s="19">
        <f t="shared" si="18"/>
        <v>44</v>
      </c>
      <c r="F606" s="19">
        <f t="shared" si="19"/>
        <v>83</v>
      </c>
    </row>
    <row r="607" spans="1:6" x14ac:dyDescent="0.35">
      <c r="A607" s="96">
        <v>44802</v>
      </c>
      <c r="B607" s="19">
        <v>19</v>
      </c>
      <c r="C607" s="19">
        <v>0</v>
      </c>
      <c r="D607" s="19">
        <v>-863</v>
      </c>
      <c r="E607" s="19">
        <f t="shared" si="18"/>
        <v>44</v>
      </c>
      <c r="F607" s="19">
        <f t="shared" si="19"/>
        <v>83</v>
      </c>
    </row>
    <row r="608" spans="1:6" x14ac:dyDescent="0.35">
      <c r="A608" s="96">
        <v>44803</v>
      </c>
      <c r="B608" s="19">
        <v>19</v>
      </c>
      <c r="C608" s="19">
        <v>0</v>
      </c>
      <c r="D608" s="19">
        <v>-882</v>
      </c>
      <c r="E608" s="19">
        <f t="shared" si="18"/>
        <v>44</v>
      </c>
      <c r="F608" s="19">
        <f t="shared" si="19"/>
        <v>83</v>
      </c>
    </row>
    <row r="609" spans="1:6" x14ac:dyDescent="0.35">
      <c r="A609" s="96">
        <v>44804</v>
      </c>
      <c r="B609" s="19">
        <v>18</v>
      </c>
      <c r="C609" s="19">
        <v>0</v>
      </c>
      <c r="D609" s="19">
        <v>-900</v>
      </c>
      <c r="E609" s="19">
        <f t="shared" si="18"/>
        <v>44</v>
      </c>
      <c r="F609" s="19">
        <f t="shared" si="19"/>
        <v>83</v>
      </c>
    </row>
    <row r="610" spans="1:6" x14ac:dyDescent="0.35">
      <c r="A610" s="96">
        <v>44805</v>
      </c>
      <c r="B610" s="19">
        <v>16</v>
      </c>
      <c r="C610" s="19">
        <v>0</v>
      </c>
      <c r="D610" s="19">
        <v>-916</v>
      </c>
      <c r="E610" s="19">
        <f t="shared" si="18"/>
        <v>44</v>
      </c>
      <c r="F610" s="19">
        <f t="shared" si="19"/>
        <v>83</v>
      </c>
    </row>
    <row r="611" spans="1:6" x14ac:dyDescent="0.35">
      <c r="A611" s="96">
        <v>44806</v>
      </c>
      <c r="B611" s="19">
        <v>16</v>
      </c>
      <c r="C611" s="19">
        <v>0</v>
      </c>
      <c r="D611" s="19">
        <v>-932</v>
      </c>
      <c r="E611" s="19">
        <f t="shared" si="18"/>
        <v>44</v>
      </c>
      <c r="F611" s="19">
        <f t="shared" si="19"/>
        <v>83</v>
      </c>
    </row>
    <row r="612" spans="1:6" x14ac:dyDescent="0.35">
      <c r="A612" s="96">
        <v>44807</v>
      </c>
      <c r="B612" s="19">
        <v>16</v>
      </c>
      <c r="C612" s="19">
        <v>0</v>
      </c>
      <c r="D612" s="19">
        <v>-948</v>
      </c>
      <c r="E612" s="19">
        <f t="shared" si="18"/>
        <v>44</v>
      </c>
      <c r="F612" s="19">
        <f t="shared" si="19"/>
        <v>83</v>
      </c>
    </row>
    <row r="613" spans="1:6" x14ac:dyDescent="0.35">
      <c r="A613" s="96">
        <v>44808</v>
      </c>
      <c r="B613" s="19">
        <v>16</v>
      </c>
      <c r="C613" s="19">
        <v>0</v>
      </c>
      <c r="D613" s="19">
        <v>-964</v>
      </c>
      <c r="E613" s="19">
        <f t="shared" si="18"/>
        <v>44</v>
      </c>
      <c r="F613" s="19">
        <f t="shared" si="19"/>
        <v>83</v>
      </c>
    </row>
    <row r="614" spans="1:6" x14ac:dyDescent="0.35">
      <c r="A614" s="96">
        <v>44809</v>
      </c>
      <c r="B614" s="19">
        <v>14</v>
      </c>
      <c r="C614" s="19">
        <v>0</v>
      </c>
      <c r="D614" s="19">
        <v>-978</v>
      </c>
      <c r="E614" s="19">
        <f t="shared" si="18"/>
        <v>44</v>
      </c>
      <c r="F614" s="19">
        <f t="shared" si="19"/>
        <v>83</v>
      </c>
    </row>
    <row r="615" spans="1:6" x14ac:dyDescent="0.35">
      <c r="A615" s="96">
        <v>44810</v>
      </c>
      <c r="B615" s="19">
        <v>13</v>
      </c>
      <c r="C615" s="19">
        <v>0</v>
      </c>
      <c r="D615" s="19">
        <v>-991</v>
      </c>
      <c r="E615" s="19">
        <f t="shared" si="18"/>
        <v>44</v>
      </c>
      <c r="F615" s="19">
        <f t="shared" si="19"/>
        <v>83</v>
      </c>
    </row>
    <row r="616" spans="1:6" x14ac:dyDescent="0.35">
      <c r="A616" s="96">
        <v>44811</v>
      </c>
      <c r="B616" s="19">
        <v>13</v>
      </c>
      <c r="C616" s="19">
        <v>0</v>
      </c>
      <c r="D616" s="19">
        <v>-1004</v>
      </c>
      <c r="E616" s="19">
        <f t="shared" si="18"/>
        <v>44</v>
      </c>
      <c r="F616" s="19">
        <f t="shared" si="19"/>
        <v>83</v>
      </c>
    </row>
    <row r="617" spans="1:6" x14ac:dyDescent="0.35">
      <c r="A617" s="96">
        <v>44812</v>
      </c>
      <c r="B617" s="19">
        <v>14</v>
      </c>
      <c r="C617" s="19">
        <v>0</v>
      </c>
      <c r="D617" s="19">
        <v>-1018</v>
      </c>
      <c r="E617" s="19">
        <f t="shared" si="18"/>
        <v>44</v>
      </c>
      <c r="F617" s="19">
        <f t="shared" si="19"/>
        <v>83</v>
      </c>
    </row>
    <row r="618" spans="1:6" x14ac:dyDescent="0.35">
      <c r="A618" s="96">
        <v>44813</v>
      </c>
      <c r="B618" s="19">
        <v>13</v>
      </c>
      <c r="C618" s="19">
        <v>0</v>
      </c>
      <c r="D618" s="19">
        <v>-1031</v>
      </c>
      <c r="E618" s="19">
        <f t="shared" si="18"/>
        <v>44</v>
      </c>
      <c r="F618" s="19">
        <f t="shared" si="19"/>
        <v>83</v>
      </c>
    </row>
    <row r="619" spans="1:6" x14ac:dyDescent="0.35">
      <c r="A619" s="96">
        <v>44814</v>
      </c>
      <c r="B619" s="19">
        <v>13</v>
      </c>
      <c r="C619" s="19">
        <v>0</v>
      </c>
      <c r="D619" s="19">
        <v>-1044</v>
      </c>
      <c r="E619" s="19">
        <f t="shared" si="18"/>
        <v>44</v>
      </c>
      <c r="F619" s="19">
        <f t="shared" si="19"/>
        <v>83</v>
      </c>
    </row>
    <row r="620" spans="1:6" x14ac:dyDescent="0.35">
      <c r="A620" s="96">
        <v>44815</v>
      </c>
      <c r="B620" s="19">
        <v>12</v>
      </c>
      <c r="C620" s="19">
        <v>0</v>
      </c>
      <c r="D620" s="19">
        <v>-1056</v>
      </c>
      <c r="E620" s="19">
        <f t="shared" si="18"/>
        <v>44</v>
      </c>
      <c r="F620" s="19">
        <f t="shared" si="19"/>
        <v>83</v>
      </c>
    </row>
    <row r="621" spans="1:6" x14ac:dyDescent="0.35">
      <c r="A621" s="96">
        <v>44816</v>
      </c>
      <c r="B621" s="19">
        <v>12</v>
      </c>
      <c r="C621" s="19">
        <v>0</v>
      </c>
      <c r="D621" s="19">
        <v>-1068</v>
      </c>
      <c r="E621" s="19">
        <f t="shared" si="18"/>
        <v>44</v>
      </c>
      <c r="F621" s="19">
        <f t="shared" si="19"/>
        <v>83</v>
      </c>
    </row>
    <row r="622" spans="1:6" x14ac:dyDescent="0.35">
      <c r="A622" s="96">
        <v>44817</v>
      </c>
      <c r="B622" s="19">
        <v>13</v>
      </c>
      <c r="C622" s="19">
        <v>0</v>
      </c>
      <c r="D622" s="19">
        <v>-1081</v>
      </c>
      <c r="E622" s="19">
        <f t="shared" si="18"/>
        <v>44</v>
      </c>
      <c r="F622" s="19">
        <f t="shared" si="19"/>
        <v>83</v>
      </c>
    </row>
    <row r="623" spans="1:6" x14ac:dyDescent="0.35">
      <c r="A623" s="96">
        <v>44818</v>
      </c>
      <c r="B623" s="19">
        <v>12</v>
      </c>
      <c r="C623" s="19">
        <v>0</v>
      </c>
      <c r="D623" s="19">
        <v>-1093</v>
      </c>
      <c r="E623" s="19">
        <f t="shared" si="18"/>
        <v>44</v>
      </c>
      <c r="F623" s="19">
        <f t="shared" si="19"/>
        <v>83</v>
      </c>
    </row>
    <row r="624" spans="1:6" x14ac:dyDescent="0.35">
      <c r="A624" s="96">
        <v>44819</v>
      </c>
      <c r="B624" s="19">
        <v>12</v>
      </c>
      <c r="C624" s="19">
        <v>0</v>
      </c>
      <c r="D624" s="19">
        <v>-1105</v>
      </c>
      <c r="E624" s="19">
        <f t="shared" si="18"/>
        <v>44</v>
      </c>
      <c r="F624" s="19">
        <f t="shared" si="19"/>
        <v>83</v>
      </c>
    </row>
    <row r="625" spans="1:6" x14ac:dyDescent="0.35">
      <c r="A625" s="96">
        <v>44820</v>
      </c>
      <c r="B625" s="19">
        <v>11</v>
      </c>
      <c r="C625" s="19">
        <v>0</v>
      </c>
      <c r="D625" s="19">
        <v>-1116</v>
      </c>
      <c r="E625" s="19">
        <f t="shared" si="18"/>
        <v>44</v>
      </c>
      <c r="F625" s="19">
        <f t="shared" si="19"/>
        <v>83</v>
      </c>
    </row>
    <row r="626" spans="1:6" x14ac:dyDescent="0.35">
      <c r="A626" s="96">
        <v>44821</v>
      </c>
      <c r="B626" s="19">
        <v>10</v>
      </c>
      <c r="C626" s="19">
        <v>0</v>
      </c>
      <c r="D626" s="19">
        <v>-1126</v>
      </c>
      <c r="E626" s="19">
        <f t="shared" si="18"/>
        <v>44</v>
      </c>
      <c r="F626" s="19">
        <f t="shared" si="19"/>
        <v>83</v>
      </c>
    </row>
    <row r="627" spans="1:6" x14ac:dyDescent="0.35">
      <c r="A627" s="96">
        <v>44822</v>
      </c>
      <c r="B627" s="19">
        <v>9</v>
      </c>
      <c r="C627" s="19">
        <v>0</v>
      </c>
      <c r="D627" s="19">
        <v>-1135</v>
      </c>
      <c r="E627" s="19">
        <f t="shared" si="18"/>
        <v>44</v>
      </c>
      <c r="F627" s="19">
        <f t="shared" si="19"/>
        <v>83</v>
      </c>
    </row>
    <row r="628" spans="1:6" x14ac:dyDescent="0.35">
      <c r="A628" s="96">
        <v>44823</v>
      </c>
      <c r="B628" s="19">
        <v>9</v>
      </c>
      <c r="C628" s="19">
        <v>0</v>
      </c>
      <c r="D628" s="19">
        <v>-1144</v>
      </c>
      <c r="E628" s="19">
        <f t="shared" si="18"/>
        <v>44</v>
      </c>
      <c r="F628" s="19">
        <f t="shared" si="19"/>
        <v>83</v>
      </c>
    </row>
    <row r="629" spans="1:6" x14ac:dyDescent="0.35">
      <c r="A629" s="96">
        <v>44824</v>
      </c>
      <c r="B629" s="19">
        <v>9</v>
      </c>
      <c r="C629" s="19">
        <v>0</v>
      </c>
      <c r="D629" s="19">
        <v>-1153</v>
      </c>
      <c r="E629" s="19">
        <f t="shared" si="18"/>
        <v>44</v>
      </c>
      <c r="F629" s="19">
        <f t="shared" si="19"/>
        <v>83</v>
      </c>
    </row>
    <row r="630" spans="1:6" x14ac:dyDescent="0.35">
      <c r="A630" s="96">
        <v>44825</v>
      </c>
      <c r="B630" s="19">
        <v>9</v>
      </c>
      <c r="C630" s="19">
        <v>0</v>
      </c>
      <c r="D630" s="19">
        <v>-1162</v>
      </c>
      <c r="E630" s="19">
        <f t="shared" si="18"/>
        <v>44</v>
      </c>
      <c r="F630" s="19">
        <f t="shared" si="19"/>
        <v>83</v>
      </c>
    </row>
    <row r="631" spans="1:6" x14ac:dyDescent="0.35">
      <c r="A631" s="96">
        <v>44826</v>
      </c>
      <c r="B631" s="19">
        <v>8</v>
      </c>
      <c r="C631" s="19">
        <v>0</v>
      </c>
      <c r="D631" s="19">
        <v>-1170</v>
      </c>
      <c r="E631" s="19">
        <f t="shared" si="18"/>
        <v>44</v>
      </c>
      <c r="F631" s="19">
        <f t="shared" si="19"/>
        <v>83</v>
      </c>
    </row>
    <row r="632" spans="1:6" x14ac:dyDescent="0.35">
      <c r="A632" s="96">
        <v>44827</v>
      </c>
      <c r="B632" s="19">
        <v>8</v>
      </c>
      <c r="C632" s="19">
        <v>0</v>
      </c>
      <c r="D632" s="19">
        <v>-1178</v>
      </c>
      <c r="E632" s="19">
        <f t="shared" si="18"/>
        <v>44</v>
      </c>
      <c r="F632" s="19">
        <f t="shared" si="19"/>
        <v>83</v>
      </c>
    </row>
    <row r="633" spans="1:6" x14ac:dyDescent="0.35">
      <c r="A633" s="96">
        <v>44828</v>
      </c>
      <c r="B633" s="19">
        <v>8</v>
      </c>
      <c r="C633" s="19">
        <v>0</v>
      </c>
      <c r="D633" s="19">
        <v>-1186</v>
      </c>
      <c r="E633" s="19">
        <f t="shared" si="18"/>
        <v>44</v>
      </c>
      <c r="F633" s="19">
        <f t="shared" si="19"/>
        <v>83</v>
      </c>
    </row>
    <row r="634" spans="1:6" x14ac:dyDescent="0.35">
      <c r="A634" s="96">
        <v>44829</v>
      </c>
      <c r="B634" s="19">
        <v>8</v>
      </c>
      <c r="C634" s="19">
        <v>0</v>
      </c>
      <c r="D634" s="19">
        <v>-1194</v>
      </c>
      <c r="E634" s="19">
        <f t="shared" si="18"/>
        <v>44</v>
      </c>
      <c r="F634" s="19">
        <f t="shared" si="19"/>
        <v>83</v>
      </c>
    </row>
    <row r="635" spans="1:6" x14ac:dyDescent="0.35">
      <c r="A635" s="96">
        <v>44830</v>
      </c>
      <c r="B635" s="19">
        <v>8</v>
      </c>
      <c r="C635" s="19">
        <v>0</v>
      </c>
      <c r="D635" s="19">
        <v>-1202</v>
      </c>
      <c r="E635" s="19">
        <f t="shared" si="18"/>
        <v>44</v>
      </c>
      <c r="F635" s="19">
        <f t="shared" si="19"/>
        <v>83</v>
      </c>
    </row>
    <row r="636" spans="1:6" x14ac:dyDescent="0.35">
      <c r="A636" s="96">
        <v>44831</v>
      </c>
      <c r="B636" s="19">
        <v>8</v>
      </c>
      <c r="C636" s="19">
        <v>0</v>
      </c>
      <c r="D636" s="19">
        <v>-1210</v>
      </c>
      <c r="E636" s="19">
        <f t="shared" si="18"/>
        <v>44</v>
      </c>
      <c r="F636" s="19">
        <f t="shared" si="19"/>
        <v>83</v>
      </c>
    </row>
    <row r="637" spans="1:6" x14ac:dyDescent="0.35">
      <c r="A637" s="96">
        <v>44832</v>
      </c>
      <c r="B637" s="19">
        <v>9</v>
      </c>
      <c r="C637" s="19">
        <v>0</v>
      </c>
      <c r="D637" s="19">
        <v>-1219</v>
      </c>
      <c r="E637" s="19">
        <f t="shared" si="18"/>
        <v>44</v>
      </c>
      <c r="F637" s="19">
        <f t="shared" si="19"/>
        <v>83</v>
      </c>
    </row>
    <row r="638" spans="1:6" x14ac:dyDescent="0.35">
      <c r="A638" s="96">
        <v>44833</v>
      </c>
      <c r="B638" s="19">
        <v>9</v>
      </c>
      <c r="C638" s="19">
        <v>0</v>
      </c>
      <c r="D638" s="19">
        <v>-1228</v>
      </c>
      <c r="E638" s="19">
        <f t="shared" si="18"/>
        <v>44</v>
      </c>
      <c r="F638" s="19">
        <f t="shared" si="19"/>
        <v>83</v>
      </c>
    </row>
    <row r="639" spans="1:6" x14ac:dyDescent="0.35">
      <c r="A639" s="96">
        <v>44834</v>
      </c>
      <c r="B639" s="19">
        <v>9</v>
      </c>
      <c r="C639" s="19">
        <v>0</v>
      </c>
      <c r="D639" s="19">
        <v>-1237</v>
      </c>
      <c r="E639" s="19">
        <f t="shared" si="18"/>
        <v>44</v>
      </c>
      <c r="F639" s="19">
        <f t="shared" si="19"/>
        <v>83</v>
      </c>
    </row>
    <row r="640" spans="1:6" x14ac:dyDescent="0.35">
      <c r="A640" s="96">
        <v>44835</v>
      </c>
      <c r="B640" s="19">
        <v>9</v>
      </c>
      <c r="C640" s="19">
        <v>0</v>
      </c>
      <c r="D640" s="19">
        <v>-1246</v>
      </c>
      <c r="E640" s="19">
        <f t="shared" si="18"/>
        <v>44</v>
      </c>
      <c r="F640" s="19">
        <f t="shared" si="19"/>
        <v>83</v>
      </c>
    </row>
    <row r="641" spans="1:6" x14ac:dyDescent="0.35">
      <c r="A641" s="96">
        <v>44836</v>
      </c>
      <c r="B641" s="19">
        <v>9</v>
      </c>
      <c r="C641" s="19">
        <v>0</v>
      </c>
      <c r="D641" s="19">
        <v>-1255</v>
      </c>
      <c r="E641" s="19">
        <f t="shared" si="18"/>
        <v>44</v>
      </c>
      <c r="F641" s="19">
        <f t="shared" si="19"/>
        <v>83</v>
      </c>
    </row>
    <row r="642" spans="1:6" x14ac:dyDescent="0.35">
      <c r="A642" s="96">
        <v>44837</v>
      </c>
      <c r="B642" s="19">
        <v>8</v>
      </c>
      <c r="C642" s="19">
        <v>0</v>
      </c>
      <c r="D642" s="19">
        <v>-1263</v>
      </c>
      <c r="E642" s="19">
        <f t="shared" si="18"/>
        <v>44</v>
      </c>
      <c r="F642" s="19">
        <f t="shared" si="19"/>
        <v>83</v>
      </c>
    </row>
    <row r="643" spans="1:6" x14ac:dyDescent="0.35">
      <c r="A643" s="96">
        <v>44838</v>
      </c>
      <c r="B643" s="19">
        <v>7</v>
      </c>
      <c r="C643" s="19">
        <v>0</v>
      </c>
      <c r="D643" s="19">
        <v>-1270</v>
      </c>
      <c r="E643" s="19">
        <f t="shared" ref="E643:E706" si="20">$I$23</f>
        <v>44</v>
      </c>
      <c r="F643" s="19">
        <f t="shared" ref="F643:F706" si="21">$I$24</f>
        <v>83</v>
      </c>
    </row>
    <row r="644" spans="1:6" x14ac:dyDescent="0.35">
      <c r="A644" s="96">
        <v>44839</v>
      </c>
      <c r="B644" s="19">
        <v>7</v>
      </c>
      <c r="C644" s="19">
        <v>0</v>
      </c>
      <c r="D644" s="19">
        <v>-1277</v>
      </c>
      <c r="E644" s="19">
        <f t="shared" si="20"/>
        <v>44</v>
      </c>
      <c r="F644" s="19">
        <f t="shared" si="21"/>
        <v>83</v>
      </c>
    </row>
    <row r="645" spans="1:6" x14ac:dyDescent="0.35">
      <c r="A645" s="96">
        <v>44840</v>
      </c>
      <c r="B645" s="19">
        <v>7</v>
      </c>
      <c r="C645" s="19">
        <v>0</v>
      </c>
      <c r="D645" s="19">
        <v>-1284</v>
      </c>
      <c r="E645" s="19">
        <f t="shared" si="20"/>
        <v>44</v>
      </c>
      <c r="F645" s="19">
        <f t="shared" si="21"/>
        <v>83</v>
      </c>
    </row>
    <row r="646" spans="1:6" x14ac:dyDescent="0.35">
      <c r="A646" s="96">
        <v>44841</v>
      </c>
      <c r="B646" s="19">
        <v>8</v>
      </c>
      <c r="C646" s="19">
        <v>0</v>
      </c>
      <c r="D646" s="19">
        <v>-1292</v>
      </c>
      <c r="E646" s="19">
        <f t="shared" si="20"/>
        <v>44</v>
      </c>
      <c r="F646" s="19">
        <f t="shared" si="21"/>
        <v>83</v>
      </c>
    </row>
    <row r="647" spans="1:6" x14ac:dyDescent="0.35">
      <c r="A647" s="96">
        <v>44842</v>
      </c>
      <c r="B647" s="19">
        <v>8</v>
      </c>
      <c r="C647" s="19">
        <v>0</v>
      </c>
      <c r="D647" s="19">
        <v>-1300</v>
      </c>
      <c r="E647" s="19">
        <f t="shared" si="20"/>
        <v>44</v>
      </c>
      <c r="F647" s="19">
        <f t="shared" si="21"/>
        <v>83</v>
      </c>
    </row>
    <row r="648" spans="1:6" x14ac:dyDescent="0.35">
      <c r="A648" s="96">
        <v>44843</v>
      </c>
      <c r="B648" s="19">
        <v>9</v>
      </c>
      <c r="C648" s="19">
        <v>0</v>
      </c>
      <c r="D648" s="19">
        <v>-1309</v>
      </c>
      <c r="E648" s="19">
        <f t="shared" si="20"/>
        <v>44</v>
      </c>
      <c r="F648" s="19">
        <f t="shared" si="21"/>
        <v>83</v>
      </c>
    </row>
    <row r="649" spans="1:6" x14ac:dyDescent="0.35">
      <c r="A649" s="96">
        <v>44844</v>
      </c>
      <c r="B649" s="19">
        <v>9</v>
      </c>
      <c r="C649" s="19">
        <v>0</v>
      </c>
      <c r="D649" s="19">
        <v>-1318</v>
      </c>
      <c r="E649" s="19">
        <f t="shared" si="20"/>
        <v>44</v>
      </c>
      <c r="F649" s="19">
        <f t="shared" si="21"/>
        <v>83</v>
      </c>
    </row>
    <row r="650" spans="1:6" x14ac:dyDescent="0.35">
      <c r="A650" s="96">
        <v>44845</v>
      </c>
      <c r="B650" s="19">
        <v>9</v>
      </c>
      <c r="C650" s="19">
        <v>2081</v>
      </c>
      <c r="D650" s="19">
        <v>754</v>
      </c>
      <c r="E650" s="19">
        <f t="shared" si="20"/>
        <v>44</v>
      </c>
      <c r="F650" s="19">
        <f t="shared" si="21"/>
        <v>83</v>
      </c>
    </row>
    <row r="651" spans="1:6" x14ac:dyDescent="0.35">
      <c r="A651" s="96">
        <v>44846</v>
      </c>
      <c r="B651" s="19">
        <v>8</v>
      </c>
      <c r="C651" s="19">
        <v>0</v>
      </c>
      <c r="D651" s="19">
        <v>746</v>
      </c>
      <c r="E651" s="19">
        <f t="shared" si="20"/>
        <v>44</v>
      </c>
      <c r="F651" s="19">
        <f t="shared" si="21"/>
        <v>83</v>
      </c>
    </row>
    <row r="652" spans="1:6" x14ac:dyDescent="0.35">
      <c r="A652" s="96">
        <v>44847</v>
      </c>
      <c r="B652" s="19">
        <v>8</v>
      </c>
      <c r="C652" s="19">
        <v>0</v>
      </c>
      <c r="D652" s="19">
        <v>738</v>
      </c>
      <c r="E652" s="19">
        <f t="shared" si="20"/>
        <v>44</v>
      </c>
      <c r="F652" s="19">
        <f t="shared" si="21"/>
        <v>83</v>
      </c>
    </row>
    <row r="653" spans="1:6" x14ac:dyDescent="0.35">
      <c r="A653" s="96">
        <v>44848</v>
      </c>
      <c r="B653" s="19">
        <v>8</v>
      </c>
      <c r="C653" s="19">
        <v>0</v>
      </c>
      <c r="D653" s="19">
        <v>730</v>
      </c>
      <c r="E653" s="19">
        <f t="shared" si="20"/>
        <v>44</v>
      </c>
      <c r="F653" s="19">
        <f t="shared" si="21"/>
        <v>83</v>
      </c>
    </row>
    <row r="654" spans="1:6" x14ac:dyDescent="0.35">
      <c r="A654" s="96">
        <v>44849</v>
      </c>
      <c r="B654" s="19">
        <v>9</v>
      </c>
      <c r="C654" s="19">
        <v>0</v>
      </c>
      <c r="D654" s="19">
        <v>721</v>
      </c>
      <c r="E654" s="19">
        <f t="shared" si="20"/>
        <v>44</v>
      </c>
      <c r="F654" s="19">
        <f t="shared" si="21"/>
        <v>83</v>
      </c>
    </row>
    <row r="655" spans="1:6" x14ac:dyDescent="0.35">
      <c r="A655" s="96">
        <v>44850</v>
      </c>
      <c r="B655" s="19">
        <v>10</v>
      </c>
      <c r="C655" s="19">
        <v>0</v>
      </c>
      <c r="D655" s="19">
        <v>711</v>
      </c>
      <c r="E655" s="19">
        <f t="shared" si="20"/>
        <v>44</v>
      </c>
      <c r="F655" s="19">
        <f t="shared" si="21"/>
        <v>83</v>
      </c>
    </row>
    <row r="656" spans="1:6" x14ac:dyDescent="0.35">
      <c r="A656" s="96">
        <v>44851</v>
      </c>
      <c r="B656" s="19">
        <v>11</v>
      </c>
      <c r="C656" s="19">
        <v>0</v>
      </c>
      <c r="D656" s="19">
        <v>700</v>
      </c>
      <c r="E656" s="19">
        <f t="shared" si="20"/>
        <v>44</v>
      </c>
      <c r="F656" s="19">
        <f t="shared" si="21"/>
        <v>83</v>
      </c>
    </row>
    <row r="657" spans="1:6" x14ac:dyDescent="0.35">
      <c r="A657" s="96">
        <v>44852</v>
      </c>
      <c r="B657" s="19">
        <v>11</v>
      </c>
      <c r="C657" s="19">
        <v>0</v>
      </c>
      <c r="D657" s="19">
        <v>689</v>
      </c>
      <c r="E657" s="19">
        <f t="shared" si="20"/>
        <v>44</v>
      </c>
      <c r="F657" s="19">
        <f t="shared" si="21"/>
        <v>83</v>
      </c>
    </row>
    <row r="658" spans="1:6" x14ac:dyDescent="0.35">
      <c r="A658" s="96">
        <v>44853</v>
      </c>
      <c r="B658" s="19">
        <v>12</v>
      </c>
      <c r="C658" s="19">
        <v>0</v>
      </c>
      <c r="D658" s="19">
        <v>677</v>
      </c>
      <c r="E658" s="19">
        <f t="shared" si="20"/>
        <v>44</v>
      </c>
      <c r="F658" s="19">
        <f t="shared" si="21"/>
        <v>83</v>
      </c>
    </row>
    <row r="659" spans="1:6" x14ac:dyDescent="0.35">
      <c r="A659" s="96">
        <v>44854</v>
      </c>
      <c r="B659" s="19">
        <v>12</v>
      </c>
      <c r="C659" s="19">
        <v>0</v>
      </c>
      <c r="D659" s="19">
        <v>665</v>
      </c>
      <c r="E659" s="19">
        <f t="shared" si="20"/>
        <v>44</v>
      </c>
      <c r="F659" s="19">
        <f t="shared" si="21"/>
        <v>83</v>
      </c>
    </row>
    <row r="660" spans="1:6" x14ac:dyDescent="0.35">
      <c r="A660" s="96">
        <v>44855</v>
      </c>
      <c r="B660" s="19">
        <v>11</v>
      </c>
      <c r="C660" s="19">
        <v>0</v>
      </c>
      <c r="D660" s="19">
        <v>654</v>
      </c>
      <c r="E660" s="19">
        <f t="shared" si="20"/>
        <v>44</v>
      </c>
      <c r="F660" s="19">
        <f t="shared" si="21"/>
        <v>83</v>
      </c>
    </row>
    <row r="661" spans="1:6" x14ac:dyDescent="0.35">
      <c r="A661" s="96">
        <v>44856</v>
      </c>
      <c r="B661" s="19">
        <v>12</v>
      </c>
      <c r="C661" s="19">
        <v>0</v>
      </c>
      <c r="D661" s="19">
        <v>642</v>
      </c>
      <c r="E661" s="19">
        <f t="shared" si="20"/>
        <v>44</v>
      </c>
      <c r="F661" s="19">
        <f t="shared" si="21"/>
        <v>83</v>
      </c>
    </row>
    <row r="662" spans="1:6" x14ac:dyDescent="0.35">
      <c r="A662" s="96">
        <v>44857</v>
      </c>
      <c r="B662" s="19">
        <v>12</v>
      </c>
      <c r="C662" s="19">
        <v>0</v>
      </c>
      <c r="D662" s="19">
        <v>630</v>
      </c>
      <c r="E662" s="19">
        <f t="shared" si="20"/>
        <v>44</v>
      </c>
      <c r="F662" s="19">
        <f t="shared" si="21"/>
        <v>83</v>
      </c>
    </row>
    <row r="663" spans="1:6" x14ac:dyDescent="0.35">
      <c r="A663" s="96">
        <v>44859</v>
      </c>
      <c r="B663" s="19">
        <v>12</v>
      </c>
      <c r="C663" s="19">
        <v>0</v>
      </c>
      <c r="D663" s="19">
        <v>618</v>
      </c>
      <c r="E663" s="19">
        <f t="shared" si="20"/>
        <v>44</v>
      </c>
      <c r="F663" s="19">
        <f t="shared" si="21"/>
        <v>83</v>
      </c>
    </row>
    <row r="664" spans="1:6" x14ac:dyDescent="0.35">
      <c r="A664" s="96">
        <v>44860</v>
      </c>
      <c r="B664" s="19">
        <v>13</v>
      </c>
      <c r="C664" s="19">
        <v>0</v>
      </c>
      <c r="D664" s="19">
        <v>605</v>
      </c>
      <c r="E664" s="19">
        <f t="shared" si="20"/>
        <v>44</v>
      </c>
      <c r="F664" s="19">
        <f t="shared" si="21"/>
        <v>83</v>
      </c>
    </row>
    <row r="665" spans="1:6" x14ac:dyDescent="0.35">
      <c r="A665" s="96">
        <v>44861</v>
      </c>
      <c r="B665" s="19">
        <v>14</v>
      </c>
      <c r="C665" s="19">
        <v>0</v>
      </c>
      <c r="D665" s="19">
        <v>591</v>
      </c>
      <c r="E665" s="19">
        <f t="shared" si="20"/>
        <v>44</v>
      </c>
      <c r="F665" s="19">
        <f t="shared" si="21"/>
        <v>83</v>
      </c>
    </row>
    <row r="666" spans="1:6" x14ac:dyDescent="0.35">
      <c r="A666" s="96">
        <v>44862</v>
      </c>
      <c r="B666" s="19">
        <v>14</v>
      </c>
      <c r="C666" s="19">
        <v>0</v>
      </c>
      <c r="D666" s="19">
        <v>577</v>
      </c>
      <c r="E666" s="19">
        <f t="shared" si="20"/>
        <v>44</v>
      </c>
      <c r="F666" s="19">
        <f t="shared" si="21"/>
        <v>83</v>
      </c>
    </row>
    <row r="667" spans="1:6" x14ac:dyDescent="0.35">
      <c r="A667" s="96">
        <v>44863</v>
      </c>
      <c r="B667" s="19">
        <v>13</v>
      </c>
      <c r="C667" s="19">
        <v>0</v>
      </c>
      <c r="D667" s="19">
        <v>564</v>
      </c>
      <c r="E667" s="19">
        <f t="shared" si="20"/>
        <v>44</v>
      </c>
      <c r="F667" s="19">
        <f t="shared" si="21"/>
        <v>83</v>
      </c>
    </row>
    <row r="668" spans="1:6" x14ac:dyDescent="0.35">
      <c r="A668" s="96">
        <v>44864</v>
      </c>
      <c r="B668" s="19">
        <v>14</v>
      </c>
      <c r="C668" s="19">
        <v>0</v>
      </c>
      <c r="D668" s="19">
        <v>550</v>
      </c>
      <c r="E668" s="19">
        <f t="shared" si="20"/>
        <v>44</v>
      </c>
      <c r="F668" s="19">
        <f t="shared" si="21"/>
        <v>83</v>
      </c>
    </row>
    <row r="669" spans="1:6" x14ac:dyDescent="0.35">
      <c r="A669" s="96">
        <v>44865</v>
      </c>
      <c r="B669" s="19">
        <v>14</v>
      </c>
      <c r="C669" s="19">
        <v>0</v>
      </c>
      <c r="D669" s="19">
        <v>536</v>
      </c>
      <c r="E669" s="19">
        <f t="shared" si="20"/>
        <v>44</v>
      </c>
      <c r="F669" s="19">
        <f t="shared" si="21"/>
        <v>83</v>
      </c>
    </row>
    <row r="670" spans="1:6" x14ac:dyDescent="0.35">
      <c r="A670" s="96">
        <v>44866</v>
      </c>
      <c r="B670" s="19">
        <v>14</v>
      </c>
      <c r="C670" s="19">
        <v>0</v>
      </c>
      <c r="D670" s="19">
        <v>522</v>
      </c>
      <c r="E670" s="19">
        <f t="shared" si="20"/>
        <v>44</v>
      </c>
      <c r="F670" s="19">
        <f t="shared" si="21"/>
        <v>83</v>
      </c>
    </row>
    <row r="671" spans="1:6" x14ac:dyDescent="0.35">
      <c r="A671" s="96">
        <v>44867</v>
      </c>
      <c r="B671" s="19">
        <v>15</v>
      </c>
      <c r="C671" s="19">
        <v>0</v>
      </c>
      <c r="D671" s="19">
        <v>507</v>
      </c>
      <c r="E671" s="19">
        <f t="shared" si="20"/>
        <v>44</v>
      </c>
      <c r="F671" s="19">
        <f t="shared" si="21"/>
        <v>83</v>
      </c>
    </row>
    <row r="672" spans="1:6" x14ac:dyDescent="0.35">
      <c r="A672" s="96">
        <v>44868</v>
      </c>
      <c r="B672" s="19">
        <v>17</v>
      </c>
      <c r="C672" s="19">
        <v>0</v>
      </c>
      <c r="D672" s="19">
        <v>490</v>
      </c>
      <c r="E672" s="19">
        <f t="shared" si="20"/>
        <v>44</v>
      </c>
      <c r="F672" s="19">
        <f t="shared" si="21"/>
        <v>83</v>
      </c>
    </row>
    <row r="673" spans="1:6" x14ac:dyDescent="0.35">
      <c r="A673" s="96">
        <v>44869</v>
      </c>
      <c r="B673" s="19">
        <v>18</v>
      </c>
      <c r="C673" s="19">
        <v>0</v>
      </c>
      <c r="D673" s="19">
        <v>472</v>
      </c>
      <c r="E673" s="19">
        <f t="shared" si="20"/>
        <v>44</v>
      </c>
      <c r="F673" s="19">
        <f t="shared" si="21"/>
        <v>83</v>
      </c>
    </row>
    <row r="674" spans="1:6" x14ac:dyDescent="0.35">
      <c r="A674" s="96">
        <v>44870</v>
      </c>
      <c r="B674" s="19">
        <v>18</v>
      </c>
      <c r="C674" s="19">
        <v>0</v>
      </c>
      <c r="D674" s="19">
        <v>454</v>
      </c>
      <c r="E674" s="19">
        <f t="shared" si="20"/>
        <v>44</v>
      </c>
      <c r="F674" s="19">
        <f t="shared" si="21"/>
        <v>83</v>
      </c>
    </row>
    <row r="675" spans="1:6" x14ac:dyDescent="0.35">
      <c r="A675" s="96">
        <v>44871</v>
      </c>
      <c r="B675" s="19">
        <v>19</v>
      </c>
      <c r="C675" s="19">
        <v>0</v>
      </c>
      <c r="D675" s="19">
        <v>435</v>
      </c>
      <c r="E675" s="19">
        <f t="shared" si="20"/>
        <v>44</v>
      </c>
      <c r="F675" s="19">
        <f t="shared" si="21"/>
        <v>83</v>
      </c>
    </row>
    <row r="676" spans="1:6" x14ac:dyDescent="0.35">
      <c r="A676" s="96">
        <v>44872</v>
      </c>
      <c r="B676" s="19">
        <v>19</v>
      </c>
      <c r="C676" s="19">
        <v>0</v>
      </c>
      <c r="D676" s="19">
        <v>416</v>
      </c>
      <c r="E676" s="19">
        <f t="shared" si="20"/>
        <v>44</v>
      </c>
      <c r="F676" s="19">
        <f t="shared" si="21"/>
        <v>83</v>
      </c>
    </row>
    <row r="677" spans="1:6" x14ac:dyDescent="0.35">
      <c r="A677" s="96">
        <v>44873</v>
      </c>
      <c r="B677" s="19">
        <v>19</v>
      </c>
      <c r="C677" s="19">
        <v>0</v>
      </c>
      <c r="D677" s="19">
        <v>397</v>
      </c>
      <c r="E677" s="19">
        <f t="shared" si="20"/>
        <v>44</v>
      </c>
      <c r="F677" s="19">
        <f t="shared" si="21"/>
        <v>83</v>
      </c>
    </row>
    <row r="678" spans="1:6" x14ac:dyDescent="0.35">
      <c r="A678" s="96">
        <v>44874</v>
      </c>
      <c r="B678" s="19">
        <v>18</v>
      </c>
      <c r="C678" s="19">
        <v>0</v>
      </c>
      <c r="D678" s="19">
        <v>379</v>
      </c>
      <c r="E678" s="19">
        <f t="shared" si="20"/>
        <v>44</v>
      </c>
      <c r="F678" s="19">
        <f t="shared" si="21"/>
        <v>83</v>
      </c>
    </row>
    <row r="679" spans="1:6" x14ac:dyDescent="0.35">
      <c r="A679" s="96">
        <v>44875</v>
      </c>
      <c r="B679" s="19">
        <v>19</v>
      </c>
      <c r="C679" s="19">
        <v>0</v>
      </c>
      <c r="D679" s="19">
        <v>360</v>
      </c>
      <c r="E679" s="19">
        <f t="shared" si="20"/>
        <v>44</v>
      </c>
      <c r="F679" s="19">
        <f t="shared" si="21"/>
        <v>83</v>
      </c>
    </row>
    <row r="680" spans="1:6" x14ac:dyDescent="0.35">
      <c r="A680" s="96">
        <v>44876</v>
      </c>
      <c r="B680" s="19">
        <v>19</v>
      </c>
      <c r="C680" s="19">
        <v>0</v>
      </c>
      <c r="D680" s="19">
        <v>341</v>
      </c>
      <c r="E680" s="19">
        <f t="shared" si="20"/>
        <v>44</v>
      </c>
      <c r="F680" s="19">
        <f t="shared" si="21"/>
        <v>83</v>
      </c>
    </row>
    <row r="681" spans="1:6" x14ac:dyDescent="0.35">
      <c r="A681" s="96">
        <v>44877</v>
      </c>
      <c r="B681" s="19">
        <v>19</v>
      </c>
      <c r="C681" s="19">
        <v>0</v>
      </c>
      <c r="D681" s="19">
        <v>322</v>
      </c>
      <c r="E681" s="19">
        <f t="shared" si="20"/>
        <v>44</v>
      </c>
      <c r="F681" s="19">
        <f t="shared" si="21"/>
        <v>83</v>
      </c>
    </row>
    <row r="682" spans="1:6" x14ac:dyDescent="0.35">
      <c r="A682" s="96">
        <v>44878</v>
      </c>
      <c r="B682" s="19">
        <v>20</v>
      </c>
      <c r="C682" s="19">
        <v>0</v>
      </c>
      <c r="D682" s="19">
        <v>302</v>
      </c>
      <c r="E682" s="19">
        <f t="shared" si="20"/>
        <v>44</v>
      </c>
      <c r="F682" s="19">
        <f t="shared" si="21"/>
        <v>83</v>
      </c>
    </row>
    <row r="683" spans="1:6" x14ac:dyDescent="0.35">
      <c r="A683" s="96">
        <v>44879</v>
      </c>
      <c r="B683" s="19">
        <v>22</v>
      </c>
      <c r="C683" s="19">
        <v>0</v>
      </c>
      <c r="D683" s="19">
        <v>280</v>
      </c>
      <c r="E683" s="19">
        <f t="shared" si="20"/>
        <v>44</v>
      </c>
      <c r="F683" s="19">
        <f t="shared" si="21"/>
        <v>83</v>
      </c>
    </row>
    <row r="684" spans="1:6" x14ac:dyDescent="0.35">
      <c r="A684" s="96">
        <v>44880</v>
      </c>
      <c r="B684" s="19">
        <v>23</v>
      </c>
      <c r="C684" s="19">
        <v>0</v>
      </c>
      <c r="D684" s="19">
        <v>257</v>
      </c>
      <c r="E684" s="19">
        <f t="shared" si="20"/>
        <v>44</v>
      </c>
      <c r="F684" s="19">
        <f t="shared" si="21"/>
        <v>83</v>
      </c>
    </row>
    <row r="685" spans="1:6" x14ac:dyDescent="0.35">
      <c r="A685" s="96">
        <v>44881</v>
      </c>
      <c r="B685" s="19">
        <v>24</v>
      </c>
      <c r="C685" s="19">
        <v>0</v>
      </c>
      <c r="D685" s="19">
        <v>233</v>
      </c>
      <c r="E685" s="19">
        <f t="shared" si="20"/>
        <v>44</v>
      </c>
      <c r="F685" s="19">
        <f t="shared" si="21"/>
        <v>83</v>
      </c>
    </row>
    <row r="686" spans="1:6" x14ac:dyDescent="0.35">
      <c r="A686" s="96">
        <v>44882</v>
      </c>
      <c r="B686" s="19">
        <v>24</v>
      </c>
      <c r="C686" s="19">
        <v>0</v>
      </c>
      <c r="D686" s="19">
        <v>209</v>
      </c>
      <c r="E686" s="19">
        <f t="shared" si="20"/>
        <v>44</v>
      </c>
      <c r="F686" s="19">
        <f t="shared" si="21"/>
        <v>83</v>
      </c>
    </row>
    <row r="687" spans="1:6" x14ac:dyDescent="0.35">
      <c r="A687" s="96">
        <v>44883</v>
      </c>
      <c r="B687" s="19">
        <v>25</v>
      </c>
      <c r="C687" s="19">
        <v>0</v>
      </c>
      <c r="D687" s="19">
        <v>184</v>
      </c>
      <c r="E687" s="19">
        <f t="shared" si="20"/>
        <v>44</v>
      </c>
      <c r="F687" s="19">
        <f t="shared" si="21"/>
        <v>83</v>
      </c>
    </row>
    <row r="688" spans="1:6" x14ac:dyDescent="0.35">
      <c r="A688" s="96">
        <v>44884</v>
      </c>
      <c r="B688" s="19">
        <v>25</v>
      </c>
      <c r="C688" s="19">
        <v>0</v>
      </c>
      <c r="D688" s="19">
        <v>159</v>
      </c>
      <c r="E688" s="19">
        <f t="shared" si="20"/>
        <v>44</v>
      </c>
      <c r="F688" s="19">
        <f t="shared" si="21"/>
        <v>83</v>
      </c>
    </row>
    <row r="689" spans="1:6" x14ac:dyDescent="0.35">
      <c r="A689" s="96">
        <v>44885</v>
      </c>
      <c r="B689" s="19">
        <v>26</v>
      </c>
      <c r="C689" s="19">
        <v>0</v>
      </c>
      <c r="D689" s="19">
        <v>133</v>
      </c>
      <c r="E689" s="19">
        <f t="shared" si="20"/>
        <v>44</v>
      </c>
      <c r="F689" s="19">
        <f t="shared" si="21"/>
        <v>83</v>
      </c>
    </row>
    <row r="690" spans="1:6" x14ac:dyDescent="0.35">
      <c r="A690" s="96">
        <v>44886</v>
      </c>
      <c r="B690" s="19">
        <v>27</v>
      </c>
      <c r="C690" s="19">
        <v>0</v>
      </c>
      <c r="D690" s="19">
        <v>106</v>
      </c>
      <c r="E690" s="19">
        <f t="shared" si="20"/>
        <v>44</v>
      </c>
      <c r="F690" s="19">
        <f t="shared" si="21"/>
        <v>83</v>
      </c>
    </row>
    <row r="691" spans="1:6" x14ac:dyDescent="0.35">
      <c r="A691" s="96">
        <v>44887</v>
      </c>
      <c r="B691" s="19">
        <v>27</v>
      </c>
      <c r="C691" s="19">
        <v>0</v>
      </c>
      <c r="D691" s="19">
        <v>79</v>
      </c>
      <c r="E691" s="19">
        <f t="shared" si="20"/>
        <v>44</v>
      </c>
      <c r="F691" s="19">
        <f t="shared" si="21"/>
        <v>83</v>
      </c>
    </row>
    <row r="692" spans="1:6" x14ac:dyDescent="0.35">
      <c r="A692" s="96">
        <v>44888</v>
      </c>
      <c r="B692" s="19">
        <v>27</v>
      </c>
      <c r="C692" s="19">
        <v>0</v>
      </c>
      <c r="D692" s="19">
        <v>52</v>
      </c>
      <c r="E692" s="19">
        <f t="shared" si="20"/>
        <v>44</v>
      </c>
      <c r="F692" s="19">
        <f t="shared" si="21"/>
        <v>83</v>
      </c>
    </row>
    <row r="693" spans="1:6" x14ac:dyDescent="0.35">
      <c r="A693" s="96">
        <v>44889</v>
      </c>
      <c r="B693" s="19">
        <v>29</v>
      </c>
      <c r="C693" s="19">
        <v>0</v>
      </c>
      <c r="D693" s="19">
        <v>23</v>
      </c>
      <c r="E693" s="19">
        <f t="shared" si="20"/>
        <v>44</v>
      </c>
      <c r="F693" s="19">
        <f t="shared" si="21"/>
        <v>83</v>
      </c>
    </row>
    <row r="694" spans="1:6" x14ac:dyDescent="0.35">
      <c r="A694" s="96">
        <v>44890</v>
      </c>
      <c r="B694" s="19">
        <v>30</v>
      </c>
      <c r="C694" s="19">
        <v>0</v>
      </c>
      <c r="D694" s="19">
        <v>-7</v>
      </c>
      <c r="E694" s="19">
        <f t="shared" si="20"/>
        <v>44</v>
      </c>
      <c r="F694" s="19">
        <f t="shared" si="21"/>
        <v>83</v>
      </c>
    </row>
    <row r="695" spans="1:6" x14ac:dyDescent="0.35">
      <c r="A695" s="96">
        <v>44891</v>
      </c>
      <c r="B695" s="19">
        <v>31</v>
      </c>
      <c r="C695" s="19">
        <v>0</v>
      </c>
      <c r="D695" s="19">
        <v>-38</v>
      </c>
      <c r="E695" s="19">
        <f t="shared" si="20"/>
        <v>44</v>
      </c>
      <c r="F695" s="19">
        <f t="shared" si="21"/>
        <v>83</v>
      </c>
    </row>
    <row r="696" spans="1:6" x14ac:dyDescent="0.35">
      <c r="A696" s="96">
        <v>44892</v>
      </c>
      <c r="B696" s="19">
        <v>30</v>
      </c>
      <c r="C696" s="19">
        <v>0</v>
      </c>
      <c r="D696" s="19">
        <v>-68</v>
      </c>
      <c r="E696" s="19">
        <f t="shared" si="20"/>
        <v>44</v>
      </c>
      <c r="F696" s="19">
        <f t="shared" si="21"/>
        <v>83</v>
      </c>
    </row>
    <row r="697" spans="1:6" x14ac:dyDescent="0.35">
      <c r="A697" s="96">
        <v>44893</v>
      </c>
      <c r="B697" s="19">
        <v>30</v>
      </c>
      <c r="C697" s="19">
        <v>0</v>
      </c>
      <c r="D697" s="19">
        <v>-98</v>
      </c>
      <c r="E697" s="19">
        <f t="shared" si="20"/>
        <v>44</v>
      </c>
      <c r="F697" s="19">
        <f t="shared" si="21"/>
        <v>83</v>
      </c>
    </row>
    <row r="698" spans="1:6" x14ac:dyDescent="0.35">
      <c r="A698" s="96">
        <v>44894</v>
      </c>
      <c r="B698" s="19">
        <v>30</v>
      </c>
      <c r="C698" s="19">
        <v>0</v>
      </c>
      <c r="D698" s="19">
        <v>-128</v>
      </c>
      <c r="E698" s="19">
        <f t="shared" si="20"/>
        <v>44</v>
      </c>
      <c r="F698" s="19">
        <f t="shared" si="21"/>
        <v>83</v>
      </c>
    </row>
    <row r="699" spans="1:6" x14ac:dyDescent="0.35">
      <c r="A699" s="96">
        <v>44895</v>
      </c>
      <c r="B699" s="19">
        <v>31</v>
      </c>
      <c r="C699" s="19">
        <v>0</v>
      </c>
      <c r="D699" s="19">
        <v>-159</v>
      </c>
      <c r="E699" s="19">
        <f t="shared" si="20"/>
        <v>44</v>
      </c>
      <c r="F699" s="19">
        <f t="shared" si="21"/>
        <v>83</v>
      </c>
    </row>
    <row r="700" spans="1:6" x14ac:dyDescent="0.35">
      <c r="A700" s="96">
        <v>44896</v>
      </c>
      <c r="B700" s="19">
        <v>32</v>
      </c>
      <c r="C700" s="19">
        <v>0</v>
      </c>
      <c r="D700" s="19">
        <v>-191</v>
      </c>
      <c r="E700" s="19">
        <f t="shared" si="20"/>
        <v>44</v>
      </c>
      <c r="F700" s="19">
        <f t="shared" si="21"/>
        <v>83</v>
      </c>
    </row>
    <row r="701" spans="1:6" x14ac:dyDescent="0.35">
      <c r="A701" s="96">
        <v>44897</v>
      </c>
      <c r="B701" s="19">
        <v>33</v>
      </c>
      <c r="C701" s="19">
        <v>0</v>
      </c>
      <c r="D701" s="19">
        <v>-224</v>
      </c>
      <c r="E701" s="19">
        <f t="shared" si="20"/>
        <v>44</v>
      </c>
      <c r="F701" s="19">
        <f t="shared" si="21"/>
        <v>83</v>
      </c>
    </row>
    <row r="702" spans="1:6" x14ac:dyDescent="0.35">
      <c r="A702" s="96">
        <v>44898</v>
      </c>
      <c r="B702" s="19">
        <v>34</v>
      </c>
      <c r="C702" s="19">
        <v>0</v>
      </c>
      <c r="D702" s="19">
        <v>-258</v>
      </c>
      <c r="E702" s="19">
        <f t="shared" si="20"/>
        <v>44</v>
      </c>
      <c r="F702" s="19">
        <f t="shared" si="21"/>
        <v>83</v>
      </c>
    </row>
    <row r="703" spans="1:6" x14ac:dyDescent="0.35">
      <c r="A703" s="96">
        <v>44899</v>
      </c>
      <c r="B703" s="19">
        <v>37</v>
      </c>
      <c r="C703" s="19">
        <v>0</v>
      </c>
      <c r="D703" s="19">
        <v>-295</v>
      </c>
      <c r="E703" s="19">
        <f t="shared" si="20"/>
        <v>44</v>
      </c>
      <c r="F703" s="19">
        <f t="shared" si="21"/>
        <v>83</v>
      </c>
    </row>
    <row r="704" spans="1:6" x14ac:dyDescent="0.35">
      <c r="A704" s="96">
        <v>44900</v>
      </c>
      <c r="B704" s="19">
        <v>38</v>
      </c>
      <c r="C704" s="19">
        <v>2081</v>
      </c>
      <c r="D704" s="19">
        <v>1748</v>
      </c>
      <c r="E704" s="19">
        <f t="shared" si="20"/>
        <v>44</v>
      </c>
      <c r="F704" s="19">
        <f t="shared" si="21"/>
        <v>83</v>
      </c>
    </row>
    <row r="705" spans="1:6" x14ac:dyDescent="0.35">
      <c r="A705" s="96">
        <v>44901</v>
      </c>
      <c r="B705" s="19">
        <v>37</v>
      </c>
      <c r="C705" s="19">
        <v>0</v>
      </c>
      <c r="D705" s="19">
        <v>1711</v>
      </c>
      <c r="E705" s="19">
        <f t="shared" si="20"/>
        <v>44</v>
      </c>
      <c r="F705" s="19">
        <f t="shared" si="21"/>
        <v>83</v>
      </c>
    </row>
    <row r="706" spans="1:6" x14ac:dyDescent="0.35">
      <c r="A706" s="96">
        <v>44902</v>
      </c>
      <c r="B706" s="19">
        <v>36</v>
      </c>
      <c r="C706" s="19">
        <v>0</v>
      </c>
      <c r="D706" s="19">
        <v>1675</v>
      </c>
      <c r="E706" s="19">
        <f t="shared" si="20"/>
        <v>44</v>
      </c>
      <c r="F706" s="19">
        <f t="shared" si="21"/>
        <v>83</v>
      </c>
    </row>
    <row r="707" spans="1:6" x14ac:dyDescent="0.35">
      <c r="A707" s="96">
        <v>44903</v>
      </c>
      <c r="B707" s="19">
        <v>37</v>
      </c>
      <c r="C707" s="19">
        <v>0</v>
      </c>
      <c r="D707" s="19">
        <v>1638</v>
      </c>
      <c r="E707" s="19">
        <f t="shared" ref="E707:E730" si="22">$I$23</f>
        <v>44</v>
      </c>
      <c r="F707" s="19">
        <f t="shared" ref="F707:F730" si="23">$I$24</f>
        <v>83</v>
      </c>
    </row>
    <row r="708" spans="1:6" x14ac:dyDescent="0.35">
      <c r="A708" s="96">
        <v>44904</v>
      </c>
      <c r="B708" s="19">
        <v>37</v>
      </c>
      <c r="C708" s="19">
        <v>0</v>
      </c>
      <c r="D708" s="19">
        <v>1601</v>
      </c>
      <c r="E708" s="19">
        <f t="shared" si="22"/>
        <v>44</v>
      </c>
      <c r="F708" s="19">
        <f t="shared" si="23"/>
        <v>83</v>
      </c>
    </row>
    <row r="709" spans="1:6" x14ac:dyDescent="0.35">
      <c r="A709" s="96">
        <v>44905</v>
      </c>
      <c r="B709" s="19">
        <v>36</v>
      </c>
      <c r="C709" s="19">
        <v>0</v>
      </c>
      <c r="D709" s="19">
        <v>1565</v>
      </c>
      <c r="E709" s="19">
        <f t="shared" si="22"/>
        <v>44</v>
      </c>
      <c r="F709" s="19">
        <f t="shared" si="23"/>
        <v>83</v>
      </c>
    </row>
    <row r="710" spans="1:6" x14ac:dyDescent="0.35">
      <c r="A710" s="96">
        <v>44906</v>
      </c>
      <c r="B710" s="19">
        <v>34</v>
      </c>
      <c r="C710" s="19">
        <v>0</v>
      </c>
      <c r="D710" s="19">
        <v>1531</v>
      </c>
      <c r="E710" s="19">
        <f t="shared" si="22"/>
        <v>44</v>
      </c>
      <c r="F710" s="19">
        <f t="shared" si="23"/>
        <v>83</v>
      </c>
    </row>
    <row r="711" spans="1:6" x14ac:dyDescent="0.35">
      <c r="A711" s="96">
        <v>44907</v>
      </c>
      <c r="B711" s="19">
        <v>36</v>
      </c>
      <c r="C711" s="19">
        <v>0</v>
      </c>
      <c r="D711" s="19">
        <v>1495</v>
      </c>
      <c r="E711" s="19">
        <f t="shared" si="22"/>
        <v>44</v>
      </c>
      <c r="F711" s="19">
        <f t="shared" si="23"/>
        <v>83</v>
      </c>
    </row>
    <row r="712" spans="1:6" x14ac:dyDescent="0.35">
      <c r="A712" s="96">
        <v>44908</v>
      </c>
      <c r="B712" s="19">
        <v>38</v>
      </c>
      <c r="C712" s="19">
        <v>0</v>
      </c>
      <c r="D712" s="19">
        <v>1457</v>
      </c>
      <c r="E712" s="19">
        <f t="shared" si="22"/>
        <v>44</v>
      </c>
      <c r="F712" s="19">
        <f t="shared" si="23"/>
        <v>83</v>
      </c>
    </row>
    <row r="713" spans="1:6" x14ac:dyDescent="0.35">
      <c r="A713" s="96">
        <v>44909</v>
      </c>
      <c r="B713" s="19">
        <v>40</v>
      </c>
      <c r="C713" s="19">
        <v>0</v>
      </c>
      <c r="D713" s="19">
        <v>1417</v>
      </c>
      <c r="E713" s="19">
        <f t="shared" si="22"/>
        <v>44</v>
      </c>
      <c r="F713" s="19">
        <f t="shared" si="23"/>
        <v>83</v>
      </c>
    </row>
    <row r="714" spans="1:6" x14ac:dyDescent="0.35">
      <c r="A714" s="96">
        <v>44910</v>
      </c>
      <c r="B714" s="19">
        <v>39</v>
      </c>
      <c r="C714" s="19">
        <v>0</v>
      </c>
      <c r="D714" s="19">
        <v>1378</v>
      </c>
      <c r="E714" s="19">
        <f t="shared" si="22"/>
        <v>44</v>
      </c>
      <c r="F714" s="19">
        <f t="shared" si="23"/>
        <v>83</v>
      </c>
    </row>
    <row r="715" spans="1:6" x14ac:dyDescent="0.35">
      <c r="A715" s="96">
        <v>44911</v>
      </c>
      <c r="B715" s="19">
        <v>39</v>
      </c>
      <c r="C715" s="19">
        <v>0</v>
      </c>
      <c r="D715" s="19">
        <v>1339</v>
      </c>
      <c r="E715" s="19">
        <f t="shared" si="22"/>
        <v>44</v>
      </c>
      <c r="F715" s="19">
        <f t="shared" si="23"/>
        <v>83</v>
      </c>
    </row>
    <row r="716" spans="1:6" x14ac:dyDescent="0.35">
      <c r="A716" s="96">
        <v>44912</v>
      </c>
      <c r="B716" s="19">
        <v>38</v>
      </c>
      <c r="C716" s="19">
        <v>0</v>
      </c>
      <c r="D716" s="19">
        <v>1301</v>
      </c>
      <c r="E716" s="19">
        <f t="shared" si="22"/>
        <v>44</v>
      </c>
      <c r="F716" s="19">
        <f t="shared" si="23"/>
        <v>83</v>
      </c>
    </row>
    <row r="717" spans="1:6" x14ac:dyDescent="0.35">
      <c r="A717" s="96">
        <v>44913</v>
      </c>
      <c r="B717" s="19">
        <v>40</v>
      </c>
      <c r="C717" s="19">
        <v>0</v>
      </c>
      <c r="D717" s="19">
        <v>1261</v>
      </c>
      <c r="E717" s="19">
        <f t="shared" si="22"/>
        <v>44</v>
      </c>
      <c r="F717" s="19">
        <f t="shared" si="23"/>
        <v>83</v>
      </c>
    </row>
    <row r="718" spans="1:6" x14ac:dyDescent="0.35">
      <c r="A718" s="96">
        <v>44914</v>
      </c>
      <c r="B718" s="19">
        <v>41</v>
      </c>
      <c r="C718" s="19">
        <v>0</v>
      </c>
      <c r="D718" s="19">
        <v>1220</v>
      </c>
      <c r="E718" s="19">
        <f t="shared" si="22"/>
        <v>44</v>
      </c>
      <c r="F718" s="19">
        <f t="shared" si="23"/>
        <v>83</v>
      </c>
    </row>
    <row r="719" spans="1:6" x14ac:dyDescent="0.35">
      <c r="A719" s="96">
        <v>44915</v>
      </c>
      <c r="B719" s="19">
        <v>41</v>
      </c>
      <c r="C719" s="19">
        <v>0</v>
      </c>
      <c r="D719" s="19">
        <v>1179</v>
      </c>
      <c r="E719" s="19">
        <f t="shared" si="22"/>
        <v>44</v>
      </c>
      <c r="F719" s="19">
        <f t="shared" si="23"/>
        <v>83</v>
      </c>
    </row>
    <row r="720" spans="1:6" x14ac:dyDescent="0.35">
      <c r="A720" s="96">
        <v>44916</v>
      </c>
      <c r="B720" s="19">
        <v>41</v>
      </c>
      <c r="C720" s="19">
        <v>0</v>
      </c>
      <c r="D720" s="19">
        <v>1138</v>
      </c>
      <c r="E720" s="19">
        <f t="shared" si="22"/>
        <v>44</v>
      </c>
      <c r="F720" s="19">
        <f t="shared" si="23"/>
        <v>83</v>
      </c>
    </row>
    <row r="721" spans="1:6" x14ac:dyDescent="0.35">
      <c r="A721" s="96">
        <v>44917</v>
      </c>
      <c r="B721" s="19">
        <v>41</v>
      </c>
      <c r="C721" s="19">
        <v>0</v>
      </c>
      <c r="D721" s="19">
        <v>1097</v>
      </c>
      <c r="E721" s="19">
        <f t="shared" si="22"/>
        <v>44</v>
      </c>
      <c r="F721" s="19">
        <f t="shared" si="23"/>
        <v>83</v>
      </c>
    </row>
    <row r="722" spans="1:6" x14ac:dyDescent="0.35">
      <c r="A722" s="96">
        <v>44918</v>
      </c>
      <c r="B722" s="19">
        <v>40</v>
      </c>
      <c r="C722" s="19">
        <v>0</v>
      </c>
      <c r="D722" s="19">
        <v>1057</v>
      </c>
      <c r="E722" s="19">
        <f t="shared" si="22"/>
        <v>44</v>
      </c>
      <c r="F722" s="19">
        <f t="shared" si="23"/>
        <v>83</v>
      </c>
    </row>
    <row r="723" spans="1:6" x14ac:dyDescent="0.35">
      <c r="A723" s="96">
        <v>44919</v>
      </c>
      <c r="B723" s="19">
        <v>40</v>
      </c>
      <c r="C723" s="19">
        <v>0</v>
      </c>
      <c r="D723" s="19">
        <v>1017</v>
      </c>
      <c r="E723" s="19">
        <f t="shared" si="22"/>
        <v>44</v>
      </c>
      <c r="F723" s="19">
        <f t="shared" si="23"/>
        <v>83</v>
      </c>
    </row>
    <row r="724" spans="1:6" x14ac:dyDescent="0.35">
      <c r="A724" s="96">
        <v>44920</v>
      </c>
      <c r="B724" s="19">
        <v>43</v>
      </c>
      <c r="C724" s="19">
        <v>0</v>
      </c>
      <c r="D724" s="19">
        <v>974</v>
      </c>
      <c r="E724" s="19">
        <f t="shared" si="22"/>
        <v>44</v>
      </c>
      <c r="F724" s="19">
        <f t="shared" si="23"/>
        <v>83</v>
      </c>
    </row>
    <row r="725" spans="1:6" x14ac:dyDescent="0.35">
      <c r="A725" s="96">
        <v>44921</v>
      </c>
      <c r="B725" s="19">
        <v>46</v>
      </c>
      <c r="C725" s="19">
        <v>0</v>
      </c>
      <c r="D725" s="19">
        <v>928</v>
      </c>
      <c r="E725" s="19">
        <f t="shared" si="22"/>
        <v>44</v>
      </c>
      <c r="F725" s="19">
        <f t="shared" si="23"/>
        <v>83</v>
      </c>
    </row>
    <row r="726" spans="1:6" x14ac:dyDescent="0.35">
      <c r="A726" s="96">
        <v>44922</v>
      </c>
      <c r="B726" s="19">
        <v>49</v>
      </c>
      <c r="C726" s="19">
        <v>0</v>
      </c>
      <c r="D726" s="19">
        <v>879</v>
      </c>
      <c r="E726" s="19">
        <f t="shared" si="22"/>
        <v>44</v>
      </c>
      <c r="F726" s="19">
        <f t="shared" si="23"/>
        <v>83</v>
      </c>
    </row>
    <row r="727" spans="1:6" x14ac:dyDescent="0.35">
      <c r="A727" s="96">
        <v>44923</v>
      </c>
      <c r="B727" s="19">
        <v>47</v>
      </c>
      <c r="C727" s="19">
        <v>0</v>
      </c>
      <c r="D727" s="19">
        <v>832</v>
      </c>
      <c r="E727" s="19">
        <f t="shared" si="22"/>
        <v>44</v>
      </c>
      <c r="F727" s="19">
        <f t="shared" si="23"/>
        <v>83</v>
      </c>
    </row>
    <row r="728" spans="1:6" x14ac:dyDescent="0.35">
      <c r="A728" s="96">
        <v>44924</v>
      </c>
      <c r="B728" s="19">
        <v>47</v>
      </c>
      <c r="C728" s="19">
        <v>0</v>
      </c>
      <c r="D728" s="19">
        <v>785</v>
      </c>
      <c r="E728" s="19">
        <f t="shared" si="22"/>
        <v>44</v>
      </c>
      <c r="F728" s="19">
        <f t="shared" si="23"/>
        <v>83</v>
      </c>
    </row>
    <row r="729" spans="1:6" x14ac:dyDescent="0.35">
      <c r="A729" s="96">
        <v>44925</v>
      </c>
      <c r="B729" s="19">
        <v>46</v>
      </c>
      <c r="C729" s="19">
        <v>0</v>
      </c>
      <c r="D729" s="19">
        <v>739</v>
      </c>
      <c r="E729" s="19">
        <f t="shared" si="22"/>
        <v>44</v>
      </c>
      <c r="F729" s="19">
        <f t="shared" si="23"/>
        <v>83</v>
      </c>
    </row>
    <row r="730" spans="1:6" x14ac:dyDescent="0.35">
      <c r="A730" s="96">
        <v>44926</v>
      </c>
      <c r="B730" s="19">
        <v>46</v>
      </c>
      <c r="C730" s="19">
        <v>0</v>
      </c>
      <c r="D730" s="19">
        <v>693</v>
      </c>
      <c r="E730" s="19">
        <f t="shared" si="22"/>
        <v>44</v>
      </c>
      <c r="F730" s="19">
        <f t="shared" si="23"/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F2</vt:lpstr>
      <vt:lpstr>Aggregation</vt:lpstr>
      <vt:lpstr>ACF- Data With Wessa</vt:lpstr>
      <vt:lpstr>Wessa</vt:lpstr>
      <vt:lpstr>Moving Average</vt:lpstr>
      <vt:lpstr>Weighted Moving Average</vt:lpstr>
      <vt:lpstr> linear regression</vt:lpstr>
      <vt:lpstr>HOLT</vt:lpstr>
      <vt:lpstr>Combining All the Soft Models</vt:lpstr>
      <vt:lpstr>Arima (1,0,1)</vt:lpstr>
      <vt:lpstr>Arima(1,1,1)</vt:lpstr>
      <vt:lpstr>Arima(2,2,1)</vt:lpstr>
      <vt:lpstr>MA ERRORS</vt:lpstr>
      <vt:lpstr>WMA Errors</vt:lpstr>
      <vt:lpstr>LR Errors</vt:lpstr>
      <vt:lpstr>HOLT Errors</vt:lpstr>
      <vt:lpstr>ARIMA(1,0,1) Errors</vt:lpstr>
      <vt:lpstr>Arima(1,1,1) Errors</vt:lpstr>
      <vt:lpstr>Arima(2,2,1) Errors</vt:lpstr>
      <vt:lpstr>All Model Errors</vt:lpstr>
      <vt:lpstr>With Backlog</vt:lpstr>
      <vt:lpstr>Without Backlog</vt:lpstr>
      <vt:lpstr>withBacklogROP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</dc:creator>
  <cp:lastModifiedBy>Chakrabortty Abhisheke</cp:lastModifiedBy>
  <dcterms:created xsi:type="dcterms:W3CDTF">2014-04-17T08:29:31Z</dcterms:created>
  <dcterms:modified xsi:type="dcterms:W3CDTF">2024-12-13T07:01:08Z</dcterms:modified>
</cp:coreProperties>
</file>