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D\AppData\Local\Microsoft\Windows\INetCache\Content.Outlook\GM16EJQ2\"/>
    </mc:Choice>
  </mc:AlternateContent>
  <bookViews>
    <workbookView xWindow="0" yWindow="0" windowWidth="20490" windowHeight="7755"/>
  </bookViews>
  <sheets>
    <sheet name="Current As On Feb-2024" sheetId="1" r:id="rId1"/>
  </sheets>
  <definedNames>
    <definedName name="_xlnm._FilterDatabase" localSheetId="0" hidden="1">'Current As On Feb-2024'!$A$6:$C$6</definedName>
    <definedName name="_xlnm.Print_Titles" localSheetId="0">'Current As On Feb-2024'!$5:$6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V15" i="1" l="1"/>
  <c r="U15" i="1"/>
  <c r="S15" i="1"/>
  <c r="P15" i="1"/>
  <c r="N15" i="1"/>
  <c r="M15" i="1"/>
  <c r="K15" i="1"/>
  <c r="J15" i="1"/>
  <c r="I15" i="1"/>
  <c r="R15" i="1" l="1"/>
  <c r="Y15" i="1"/>
  <c r="P14" i="1" l="1"/>
  <c r="N14" i="1"/>
  <c r="M14" i="1"/>
  <c r="V14" i="1"/>
  <c r="U14" i="1"/>
  <c r="S14" i="1"/>
  <c r="K14" i="1"/>
  <c r="J14" i="1"/>
  <c r="I14" i="1"/>
  <c r="V13" i="1"/>
  <c r="U13" i="1"/>
  <c r="S13" i="1"/>
  <c r="P13" i="1"/>
  <c r="N13" i="1"/>
  <c r="M13" i="1"/>
  <c r="K13" i="1"/>
  <c r="J13" i="1"/>
  <c r="I13" i="1"/>
  <c r="V12" i="1"/>
  <c r="U12" i="1"/>
  <c r="S12" i="1"/>
  <c r="P12" i="1"/>
  <c r="N12" i="1"/>
  <c r="M12" i="1"/>
  <c r="K12" i="1"/>
  <c r="J12" i="1"/>
  <c r="I12" i="1"/>
  <c r="V11" i="1"/>
  <c r="U11" i="1"/>
  <c r="S11" i="1"/>
  <c r="P11" i="1"/>
  <c r="N11" i="1"/>
  <c r="M11" i="1"/>
  <c r="K11" i="1"/>
  <c r="J11" i="1"/>
  <c r="I11" i="1"/>
  <c r="V10" i="1"/>
  <c r="U10" i="1"/>
  <c r="S10" i="1"/>
  <c r="P10" i="1"/>
  <c r="N10" i="1"/>
  <c r="M10" i="1"/>
  <c r="K10" i="1"/>
  <c r="J10" i="1"/>
  <c r="I10" i="1"/>
  <c r="V9" i="1"/>
  <c r="U9" i="1"/>
  <c r="T9" i="1"/>
  <c r="S9" i="1"/>
  <c r="P9" i="1"/>
  <c r="N9" i="1"/>
  <c r="M9" i="1"/>
  <c r="R9" i="1" s="1"/>
  <c r="Y9" i="1" s="1"/>
  <c r="K9" i="1"/>
  <c r="J9" i="1"/>
  <c r="I9" i="1"/>
  <c r="V8" i="1"/>
  <c r="U8" i="1"/>
  <c r="T8" i="1"/>
  <c r="S8" i="1"/>
  <c r="P8" i="1"/>
  <c r="N8" i="1"/>
  <c r="M8" i="1"/>
  <c r="K8" i="1"/>
  <c r="J8" i="1"/>
  <c r="I8" i="1"/>
  <c r="V7" i="1"/>
  <c r="U7" i="1"/>
  <c r="T7" i="1"/>
  <c r="S7" i="1"/>
  <c r="P7" i="1"/>
  <c r="N7" i="1"/>
  <c r="M7" i="1"/>
  <c r="K7" i="1"/>
  <c r="J7" i="1"/>
  <c r="I7" i="1"/>
  <c r="R14" i="1" l="1"/>
  <c r="Y14" i="1" s="1"/>
  <c r="R11" i="1"/>
  <c r="Y11" i="1" s="1"/>
  <c r="R8" i="1"/>
  <c r="Y8" i="1" s="1"/>
  <c r="R12" i="1"/>
  <c r="Y12" i="1" s="1"/>
  <c r="R7" i="1"/>
  <c r="Y7" i="1" s="1"/>
  <c r="R10" i="1"/>
  <c r="Y10" i="1" s="1"/>
  <c r="R13" i="1"/>
  <c r="Y13" i="1" s="1"/>
</calcChain>
</file>

<file path=xl/sharedStrings.xml><?xml version="1.0" encoding="utf-8"?>
<sst xmlns="http://schemas.openxmlformats.org/spreadsheetml/2006/main" count="87" uniqueCount="63">
  <si>
    <t>Sr.No.</t>
  </si>
  <si>
    <t>Name Of Employee</t>
  </si>
  <si>
    <t>Unit</t>
  </si>
  <si>
    <t xml:space="preserve">Grade </t>
  </si>
  <si>
    <t>Education</t>
  </si>
  <si>
    <t>DESIGNATION (New)</t>
  </si>
  <si>
    <t>D.O.J.</t>
  </si>
  <si>
    <t>D.O.B.</t>
  </si>
  <si>
    <t>Currnet Age</t>
  </si>
  <si>
    <t>Exp.With STPPL</t>
  </si>
  <si>
    <t>Retirement Date</t>
  </si>
  <si>
    <t>BASIC</t>
  </si>
  <si>
    <t>HRA</t>
  </si>
  <si>
    <t>PERFORMANCE</t>
  </si>
  <si>
    <t>MEDICAL</t>
  </si>
  <si>
    <t>L.T.A.</t>
  </si>
  <si>
    <t>Attendance</t>
  </si>
  <si>
    <t>Gross Salary</t>
  </si>
  <si>
    <t>Employer P.F.</t>
  </si>
  <si>
    <t>Employer ESIC</t>
  </si>
  <si>
    <t>BONUS</t>
  </si>
  <si>
    <t>Gratuity</t>
  </si>
  <si>
    <t>Variable with KRAs</t>
  </si>
  <si>
    <t>Fuel allowance</t>
  </si>
  <si>
    <t>Current Total CTC</t>
  </si>
  <si>
    <t>M1</t>
  </si>
  <si>
    <t>O1</t>
  </si>
  <si>
    <t>S1</t>
  </si>
  <si>
    <t>O-2</t>
  </si>
  <si>
    <t>RytNow</t>
  </si>
  <si>
    <t>Aniket Akolkar</t>
  </si>
  <si>
    <t>M.C.A.</t>
  </si>
  <si>
    <t>Aparna Deshpande</t>
  </si>
  <si>
    <t>Rushi Mishra</t>
  </si>
  <si>
    <t>B.Voc.(Ind.Automation)</t>
  </si>
  <si>
    <t>Instrumentation Engineer</t>
  </si>
  <si>
    <t>Dhananjay S.Kamble</t>
  </si>
  <si>
    <t>P.D.Mechatronics</t>
  </si>
  <si>
    <t>Engineer Instrum.</t>
  </si>
  <si>
    <t>Vibhawari Rajurkar</t>
  </si>
  <si>
    <t>B.E.(Comp.)</t>
  </si>
  <si>
    <t>Software Developer</t>
  </si>
  <si>
    <t>Vishal V.Dandge</t>
  </si>
  <si>
    <t>MCCM-IGTR</t>
  </si>
  <si>
    <t>SATISH D.KADAM</t>
  </si>
  <si>
    <t>B.E.(Elect)</t>
  </si>
  <si>
    <t>RAHUL WAGHMARE</t>
  </si>
  <si>
    <t>Prepared  By</t>
  </si>
  <si>
    <t>Approved By</t>
  </si>
  <si>
    <t>MVOC-Ind.Automation</t>
  </si>
  <si>
    <t>RytNow Systems Pvt.Ltd.</t>
  </si>
  <si>
    <t>K-150 , MIDC Waluj , Aurangabad.</t>
  </si>
  <si>
    <t xml:space="preserve">Employee Master </t>
  </si>
  <si>
    <t>Trainees (Interns)</t>
  </si>
  <si>
    <t>Saurabh P.Sonar</t>
  </si>
  <si>
    <t>Ms.Rachna V.Aghadare</t>
  </si>
  <si>
    <t>Interns</t>
  </si>
  <si>
    <t>B.C.S.</t>
  </si>
  <si>
    <t>Manager -Programing &amp; Team Leader</t>
  </si>
  <si>
    <t>Manager -Data Base</t>
  </si>
  <si>
    <t>Sr.Instrumentation Engineer</t>
  </si>
  <si>
    <t>Total Cost</t>
  </si>
  <si>
    <t>YOGESH P.DAUNGE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</si>
</sst>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ont="0" applyBorder="0" applyAlignment="0" applyProtection="0"/>
    <xf numFmtId="0" fontId="8" fillId="0" borderId="0"/>
  </cellStyleXfs>
  <cellXfs count="58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0" applyNumberFormat="1" applyFont="1" applyFill="1"/>
    <xf numFmtId="10" fontId="0" fillId="0" borderId="0" xfId="0" applyNumberFormat="1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0" fontId="7" fillId="0" borderId="1" xfId="1" applyFont="1" applyBorder="1" applyAlignment="1" applyProtection="1">
      <alignment vertical="center"/>
    </xf>
    <xf numFmtId="14" fontId="6" fillId="0" borderId="1" xfId="0" applyNumberFormat="1" applyFont="1" applyFill="1" applyBorder="1" applyAlignment="1" applyProtection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</xf>
    <xf numFmtId="14" fontId="7" fillId="0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 applyProtection="1">
      <alignment horizontal="center" vertical="top"/>
    </xf>
    <xf numFmtId="14" fontId="7" fillId="0" borderId="0" xfId="0" applyNumberFormat="1" applyFont="1" applyFill="1" applyBorder="1" applyAlignment="1" applyProtection="1">
      <alignment horizontal="center" vertical="top"/>
    </xf>
    <xf numFmtId="2" fontId="7" fillId="0" borderId="0" xfId="0" applyNumberFormat="1" applyFont="1" applyFill="1" applyBorder="1"/>
    <xf numFmtId="0" fontId="7" fillId="0" borderId="0" xfId="1" applyFont="1" applyBorder="1" applyProtection="1"/>
    <xf numFmtId="14" fontId="7" fillId="0" borderId="0" xfId="0" applyNumberFormat="1" applyFont="1" applyBorder="1"/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2" fontId="7" fillId="0" borderId="0" xfId="0" applyNumberFormat="1" applyFont="1" applyFill="1" applyBorder="1" applyAlignment="1">
      <alignment vertical="center"/>
    </xf>
    <xf numFmtId="0" fontId="7" fillId="0" borderId="0" xfId="1" applyFont="1" applyBorder="1" applyAlignment="1" applyProtection="1">
      <alignment vertical="center"/>
    </xf>
    <xf numFmtId="14" fontId="7" fillId="0" borderId="0" xfId="0" applyNumberFormat="1" applyFont="1" applyBorder="1" applyAlignment="1">
      <alignment vertical="center"/>
    </xf>
    <xf numFmtId="1" fontId="6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 2" xfId="2"/>
    <cellStyle name="Yellow" xfId="1"/>
  </cellStyles>
  <dxfs count="78"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  <dxf>
      <font>
        <b/>
        <i val="0"/>
        <color rgb="FF66FF33"/>
      </font>
    </dxf>
    <dxf>
      <font>
        <b/>
        <i val="0"/>
        <color rgb="FF66FF33"/>
      </font>
    </dxf>
    <dxf>
      <font>
        <b/>
        <i val="0"/>
        <color rgb="FF3399FF"/>
      </font>
    </dxf>
    <dxf>
      <font>
        <b/>
        <i val="0"/>
        <color rgb="FF738BF3"/>
      </font>
    </dxf>
    <dxf>
      <font>
        <b/>
        <i val="0"/>
        <color rgb="FFFF9900"/>
      </font>
    </dxf>
    <dxf>
      <font>
        <b/>
        <i val="0"/>
        <color rgb="FFCC006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90" zoomScaleNormal="90" workbookViewId="0">
      <pane xSplit="2" ySplit="6" topLeftCell="C9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5" x14ac:dyDescent="0.25"/>
  <cols>
    <col min="1" max="1" width="3.5703125" style="3" customWidth="1"/>
    <col min="2" max="2" width="20" style="2" customWidth="1"/>
    <col min="3" max="3" width="6.42578125" style="3" customWidth="1"/>
    <col min="4" max="4" width="4.85546875" style="3" customWidth="1"/>
    <col min="5" max="5" width="9.85546875" style="3" customWidth="1"/>
    <col min="6" max="6" width="23.28515625" style="3" customWidth="1"/>
    <col min="7" max="7" width="8.5703125" style="3" customWidth="1"/>
    <col min="8" max="8" width="8.28515625" style="3" customWidth="1"/>
    <col min="9" max="9" width="6.28515625" style="3" customWidth="1"/>
    <col min="10" max="10" width="7.28515625" style="3" customWidth="1"/>
    <col min="11" max="11" width="8.42578125" style="3" customWidth="1"/>
    <col min="12" max="12" width="6.7109375" style="3" bestFit="1" customWidth="1"/>
    <col min="13" max="13" width="5.28515625" style="3" customWidth="1"/>
    <col min="14" max="14" width="7.42578125" style="3" customWidth="1"/>
    <col min="15" max="15" width="7.28515625" style="3" customWidth="1"/>
    <col min="16" max="16" width="4.7109375" style="3" customWidth="1"/>
    <col min="17" max="17" width="5.28515625" style="3" customWidth="1"/>
    <col min="18" max="18" width="6.7109375" style="3" bestFit="1" customWidth="1"/>
    <col min="19" max="19" width="7.42578125" style="3" customWidth="1"/>
    <col min="20" max="20" width="6.85546875" style="3" customWidth="1"/>
    <col min="21" max="22" width="6.42578125" style="3" customWidth="1"/>
    <col min="23" max="23" width="6.5703125" style="3" customWidth="1"/>
    <col min="24" max="24" width="5.7109375" style="3" customWidth="1"/>
    <col min="25" max="25" width="8" style="3" customWidth="1"/>
    <col min="26" max="16384" width="9.140625" style="3"/>
  </cols>
  <sheetData>
    <row r="1" spans="1:25" ht="18.75" customHeight="1" x14ac:dyDescent="0.25">
      <c r="A1" s="44" t="s">
        <v>50</v>
      </c>
      <c r="B1" s="45"/>
      <c r="C1" s="46"/>
      <c r="D1" s="46"/>
      <c r="E1" s="46"/>
      <c r="F1" s="44"/>
      <c r="G1" s="1"/>
      <c r="H1" s="1"/>
      <c r="I1" s="1"/>
      <c r="J1" s="1"/>
      <c r="K1" s="1"/>
      <c r="L1" s="2"/>
    </row>
    <row r="2" spans="1:25" ht="18.75" customHeight="1" x14ac:dyDescent="0.25">
      <c r="A2" s="45" t="s">
        <v>51</v>
      </c>
      <c r="B2" s="45"/>
      <c r="C2" s="46"/>
      <c r="D2" s="46"/>
      <c r="E2" s="46"/>
      <c r="F2" s="45"/>
      <c r="G2" s="4"/>
      <c r="H2" s="4"/>
      <c r="I2" s="4"/>
      <c r="J2" s="4"/>
      <c r="K2" s="4"/>
      <c r="L2" s="2"/>
    </row>
    <row r="3" spans="1:25" ht="15.75" x14ac:dyDescent="0.25">
      <c r="A3" s="45"/>
      <c r="B3" s="45"/>
      <c r="C3" s="46"/>
      <c r="D3" s="46"/>
      <c r="E3" s="46"/>
      <c r="F3" s="45"/>
      <c r="G3" s="4"/>
      <c r="H3" s="4"/>
      <c r="I3" s="4"/>
      <c r="J3" s="4"/>
      <c r="K3" s="4"/>
      <c r="L3" s="2"/>
    </row>
    <row r="4" spans="1:25" ht="15.75" x14ac:dyDescent="0.25">
      <c r="A4" s="45"/>
      <c r="B4" s="45"/>
      <c r="C4" s="46"/>
      <c r="D4" s="46"/>
      <c r="E4" s="47" t="s">
        <v>52</v>
      </c>
      <c r="F4" s="45"/>
      <c r="G4" s="4"/>
      <c r="H4" s="4"/>
      <c r="I4" s="4"/>
      <c r="J4" s="4"/>
      <c r="K4" s="4"/>
      <c r="L4" s="2"/>
    </row>
    <row r="5" spans="1:25" x14ac:dyDescent="0.25">
      <c r="M5" s="5">
        <v>0.7</v>
      </c>
      <c r="N5" s="5">
        <v>0.3</v>
      </c>
      <c r="O5" s="5">
        <v>1</v>
      </c>
      <c r="P5" s="5">
        <v>2</v>
      </c>
      <c r="Q5" s="5"/>
      <c r="R5" s="5"/>
      <c r="S5" s="6">
        <v>0.13</v>
      </c>
      <c r="T5" s="6">
        <v>3.2500000000000001E-2</v>
      </c>
      <c r="U5" s="6">
        <v>8.3299999999999999E-2</v>
      </c>
    </row>
    <row r="6" spans="1:25" s="16" customFormat="1" ht="38.25" x14ac:dyDescent="0.25">
      <c r="A6" s="7" t="s">
        <v>0</v>
      </c>
      <c r="B6" s="8" t="s">
        <v>1</v>
      </c>
      <c r="C6" s="9" t="s">
        <v>2</v>
      </c>
      <c r="D6" s="10" t="s">
        <v>3</v>
      </c>
      <c r="E6" s="10" t="s">
        <v>4</v>
      </c>
      <c r="F6" s="9" t="s">
        <v>5</v>
      </c>
      <c r="G6" s="9" t="s">
        <v>6</v>
      </c>
      <c r="H6" s="9" t="s">
        <v>7</v>
      </c>
      <c r="I6" s="11" t="s">
        <v>8</v>
      </c>
      <c r="J6" s="11" t="s">
        <v>9</v>
      </c>
      <c r="K6" s="11" t="s">
        <v>10</v>
      </c>
      <c r="L6" s="12" t="s">
        <v>11</v>
      </c>
      <c r="M6" s="12" t="s">
        <v>12</v>
      </c>
      <c r="N6" s="13" t="s">
        <v>13</v>
      </c>
      <c r="O6" s="12" t="s">
        <v>14</v>
      </c>
      <c r="P6" s="8" t="s">
        <v>15</v>
      </c>
      <c r="Q6" s="8" t="s">
        <v>16</v>
      </c>
      <c r="R6" s="13" t="s">
        <v>17</v>
      </c>
      <c r="S6" s="14" t="s">
        <v>18</v>
      </c>
      <c r="T6" s="14" t="s">
        <v>19</v>
      </c>
      <c r="U6" s="12" t="s">
        <v>20</v>
      </c>
      <c r="V6" s="12" t="s">
        <v>21</v>
      </c>
      <c r="W6" s="13" t="s">
        <v>22</v>
      </c>
      <c r="X6" s="15" t="s">
        <v>23</v>
      </c>
      <c r="Y6" s="13" t="s">
        <v>24</v>
      </c>
    </row>
    <row r="7" spans="1:25" ht="21" customHeight="1" x14ac:dyDescent="0.25">
      <c r="A7" s="17">
        <v>1</v>
      </c>
      <c r="B7" s="23" t="s">
        <v>30</v>
      </c>
      <c r="C7" s="17" t="s">
        <v>29</v>
      </c>
      <c r="D7" s="17" t="s">
        <v>25</v>
      </c>
      <c r="E7" s="23" t="s">
        <v>31</v>
      </c>
      <c r="F7" s="23" t="s">
        <v>59</v>
      </c>
      <c r="G7" s="27">
        <v>42217</v>
      </c>
      <c r="H7" s="28">
        <v>30527</v>
      </c>
      <c r="I7" s="25">
        <f t="shared" ref="I7:I14" ca="1" si="0">(TODAY()-H7)/365.25</f>
        <v>40.572210814510612</v>
      </c>
      <c r="J7" s="26" t="str">
        <f t="shared" ref="J7:J14" ca="1" si="1">DATEDIF(G7,TODAY(),"y")&amp;" Y, "&amp;DATEDIF(G7,TODAY(),"ym")&amp;" M"</f>
        <v>8 Y, 6 M</v>
      </c>
      <c r="K7" s="24">
        <f t="shared" ref="K7:K14" si="2">DATE(YEAR(H7)+55,MONTH(H7),DAY(H7))</f>
        <v>50616</v>
      </c>
      <c r="L7" s="18">
        <v>20150</v>
      </c>
      <c r="M7" s="19">
        <f t="shared" ref="M7" si="3">ROUND(L7*$M$5,0)</f>
        <v>14105</v>
      </c>
      <c r="N7" s="19">
        <f t="shared" ref="N7:N14" si="4">ROUND(L7*$N$5,0)</f>
        <v>6045</v>
      </c>
      <c r="O7" s="18">
        <v>2500</v>
      </c>
      <c r="P7" s="20">
        <f t="shared" ref="P7:P14" si="5">ROUND((L7*$P$5)/12,0)</f>
        <v>3358</v>
      </c>
      <c r="Q7" s="20">
        <v>2000</v>
      </c>
      <c r="R7" s="20">
        <f t="shared" ref="R7:R14" si="6">SUM(L7:Q7)</f>
        <v>48158</v>
      </c>
      <c r="S7" s="20">
        <f t="shared" ref="S7:S14" si="7">ROUND(L7*$S$5,0)</f>
        <v>2620</v>
      </c>
      <c r="T7" s="20">
        <f t="shared" ref="T7:T9" si="8">ROUND(IF(O7=2500,0,(L7+M7+N7+P7+Q7)*3.25%),0)</f>
        <v>0</v>
      </c>
      <c r="U7" s="20">
        <f t="shared" ref="U7:U14" si="9">ROUND(L7*$U$5,0)</f>
        <v>1678</v>
      </c>
      <c r="V7" s="20">
        <f t="shared" ref="V7:V14" si="10">ROUND((L7*15/30)/12,0)</f>
        <v>840</v>
      </c>
      <c r="W7" s="19">
        <v>0</v>
      </c>
      <c r="X7" s="19">
        <v>3000</v>
      </c>
      <c r="Y7" s="21">
        <f t="shared" ref="Y7:Y14" si="11">SUM(R7:X7)</f>
        <v>56296</v>
      </c>
    </row>
    <row r="8" spans="1:25" ht="21" customHeight="1" x14ac:dyDescent="0.25">
      <c r="A8" s="17">
        <v>2</v>
      </c>
      <c r="B8" s="23" t="s">
        <v>32</v>
      </c>
      <c r="C8" s="17" t="s">
        <v>29</v>
      </c>
      <c r="D8" s="17" t="s">
        <v>25</v>
      </c>
      <c r="E8" s="23" t="s">
        <v>31</v>
      </c>
      <c r="F8" s="23" t="s">
        <v>58</v>
      </c>
      <c r="G8" s="27">
        <v>42217</v>
      </c>
      <c r="H8" s="28">
        <v>31334</v>
      </c>
      <c r="I8" s="25">
        <f t="shared" ca="1" si="0"/>
        <v>38.362765229295</v>
      </c>
      <c r="J8" s="26" t="str">
        <f t="shared" ca="1" si="1"/>
        <v>8 Y, 6 M</v>
      </c>
      <c r="K8" s="24">
        <f t="shared" si="2"/>
        <v>51423</v>
      </c>
      <c r="L8" s="18">
        <v>21450</v>
      </c>
      <c r="M8" s="19">
        <f>ROUND(L8*$M$5,0)</f>
        <v>15015</v>
      </c>
      <c r="N8" s="19">
        <f t="shared" si="4"/>
        <v>6435</v>
      </c>
      <c r="O8" s="18">
        <v>2500</v>
      </c>
      <c r="P8" s="20">
        <f t="shared" si="5"/>
        <v>3575</v>
      </c>
      <c r="Q8" s="20">
        <v>2000</v>
      </c>
      <c r="R8" s="20">
        <f t="shared" si="6"/>
        <v>50975</v>
      </c>
      <c r="S8" s="20">
        <f t="shared" si="7"/>
        <v>2789</v>
      </c>
      <c r="T8" s="20">
        <f t="shared" si="8"/>
        <v>0</v>
      </c>
      <c r="U8" s="20">
        <f t="shared" si="9"/>
        <v>1787</v>
      </c>
      <c r="V8" s="20">
        <f t="shared" si="10"/>
        <v>894</v>
      </c>
      <c r="W8" s="19">
        <v>0</v>
      </c>
      <c r="X8" s="19">
        <v>3000</v>
      </c>
      <c r="Y8" s="21">
        <f t="shared" si="11"/>
        <v>59445</v>
      </c>
    </row>
    <row r="9" spans="1:25" ht="21" customHeight="1" x14ac:dyDescent="0.25">
      <c r="A9" s="17">
        <v>3</v>
      </c>
      <c r="B9" s="23" t="s">
        <v>33</v>
      </c>
      <c r="C9" s="17" t="s">
        <v>29</v>
      </c>
      <c r="D9" s="17" t="s">
        <v>28</v>
      </c>
      <c r="E9" s="23" t="s">
        <v>34</v>
      </c>
      <c r="F9" s="23" t="s">
        <v>60</v>
      </c>
      <c r="G9" s="27">
        <v>44872</v>
      </c>
      <c r="H9" s="28">
        <v>36176</v>
      </c>
      <c r="I9" s="25">
        <f t="shared" ca="1" si="0"/>
        <v>25.10609171800137</v>
      </c>
      <c r="J9" s="26" t="str">
        <f t="shared" ca="1" si="1"/>
        <v>1 Y, 3 M</v>
      </c>
      <c r="K9" s="24">
        <f t="shared" si="2"/>
        <v>56265</v>
      </c>
      <c r="L9" s="18">
        <v>9704</v>
      </c>
      <c r="M9" s="19">
        <f t="shared" ref="M9" si="12">ROUND(L9*$M$5,0)</f>
        <v>6793</v>
      </c>
      <c r="N9" s="19">
        <f t="shared" si="4"/>
        <v>2911</v>
      </c>
      <c r="O9" s="18">
        <v>2500</v>
      </c>
      <c r="P9" s="20">
        <f t="shared" si="5"/>
        <v>1617</v>
      </c>
      <c r="Q9" s="20">
        <v>2000</v>
      </c>
      <c r="R9" s="20">
        <f t="shared" si="6"/>
        <v>25525</v>
      </c>
      <c r="S9" s="20">
        <f t="shared" si="7"/>
        <v>1262</v>
      </c>
      <c r="T9" s="20">
        <f t="shared" si="8"/>
        <v>0</v>
      </c>
      <c r="U9" s="20">
        <f t="shared" si="9"/>
        <v>808</v>
      </c>
      <c r="V9" s="20">
        <f t="shared" si="10"/>
        <v>404</v>
      </c>
      <c r="W9" s="19">
        <v>0</v>
      </c>
      <c r="X9" s="19">
        <v>0</v>
      </c>
      <c r="Y9" s="21">
        <f t="shared" si="11"/>
        <v>27999</v>
      </c>
    </row>
    <row r="10" spans="1:25" ht="21" customHeight="1" x14ac:dyDescent="0.25">
      <c r="A10" s="17">
        <v>4</v>
      </c>
      <c r="B10" s="23" t="s">
        <v>36</v>
      </c>
      <c r="C10" s="17" t="s">
        <v>29</v>
      </c>
      <c r="D10" s="17" t="s">
        <v>26</v>
      </c>
      <c r="E10" s="23" t="s">
        <v>37</v>
      </c>
      <c r="F10" s="23" t="s">
        <v>38</v>
      </c>
      <c r="G10" s="27">
        <v>44995</v>
      </c>
      <c r="H10" s="28">
        <v>35636</v>
      </c>
      <c r="I10" s="25">
        <f t="shared" ca="1" si="0"/>
        <v>26.584531143052704</v>
      </c>
      <c r="J10" s="26" t="str">
        <f t="shared" ca="1" si="1"/>
        <v>0 Y, 11 M</v>
      </c>
      <c r="K10" s="24">
        <f t="shared" si="2"/>
        <v>55725</v>
      </c>
      <c r="L10" s="18">
        <v>7916</v>
      </c>
      <c r="M10" s="19">
        <f t="shared" ref="M10:M15" si="13">ROUND(L10*$M$5,0)</f>
        <v>5541</v>
      </c>
      <c r="N10" s="19">
        <f t="shared" si="4"/>
        <v>2375</v>
      </c>
      <c r="O10" s="18">
        <v>0</v>
      </c>
      <c r="P10" s="20">
        <f t="shared" si="5"/>
        <v>1319</v>
      </c>
      <c r="Q10" s="20">
        <v>0</v>
      </c>
      <c r="R10" s="20">
        <f t="shared" si="6"/>
        <v>17151</v>
      </c>
      <c r="S10" s="20">
        <f t="shared" si="7"/>
        <v>1029</v>
      </c>
      <c r="T10" s="20">
        <v>0</v>
      </c>
      <c r="U10" s="20">
        <f t="shared" si="9"/>
        <v>659</v>
      </c>
      <c r="V10" s="20">
        <f t="shared" si="10"/>
        <v>330</v>
      </c>
      <c r="W10" s="19">
        <v>0</v>
      </c>
      <c r="X10" s="19">
        <v>0</v>
      </c>
      <c r="Y10" s="21">
        <f t="shared" si="11"/>
        <v>19169</v>
      </c>
    </row>
    <row r="11" spans="1:25" ht="21" customHeight="1" x14ac:dyDescent="0.25">
      <c r="A11" s="17">
        <v>5</v>
      </c>
      <c r="B11" s="23" t="s">
        <v>39</v>
      </c>
      <c r="C11" s="17" t="s">
        <v>29</v>
      </c>
      <c r="D11" s="17" t="s">
        <v>26</v>
      </c>
      <c r="E11" s="23" t="s">
        <v>40</v>
      </c>
      <c r="F11" s="23" t="s">
        <v>41</v>
      </c>
      <c r="G11" s="27">
        <v>44630</v>
      </c>
      <c r="H11" s="29">
        <v>35076</v>
      </c>
      <c r="I11" s="25">
        <f t="shared" ca="1" si="0"/>
        <v>28.11772758384668</v>
      </c>
      <c r="J11" s="26" t="str">
        <f t="shared" ca="1" si="1"/>
        <v>1 Y, 11 M</v>
      </c>
      <c r="K11" s="24">
        <f t="shared" si="2"/>
        <v>55165</v>
      </c>
      <c r="L11" s="18">
        <v>6814</v>
      </c>
      <c r="M11" s="19">
        <f t="shared" si="13"/>
        <v>4770</v>
      </c>
      <c r="N11" s="19">
        <f t="shared" si="4"/>
        <v>2044</v>
      </c>
      <c r="O11" s="18">
        <v>0</v>
      </c>
      <c r="P11" s="20">
        <f t="shared" si="5"/>
        <v>1136</v>
      </c>
      <c r="Q11" s="20">
        <v>0</v>
      </c>
      <c r="R11" s="20">
        <f t="shared" si="6"/>
        <v>14764</v>
      </c>
      <c r="S11" s="20">
        <f t="shared" si="7"/>
        <v>886</v>
      </c>
      <c r="T11" s="20"/>
      <c r="U11" s="20">
        <f t="shared" si="9"/>
        <v>568</v>
      </c>
      <c r="V11" s="20">
        <f t="shared" si="10"/>
        <v>284</v>
      </c>
      <c r="W11" s="19">
        <v>0</v>
      </c>
      <c r="X11" s="22">
        <v>0</v>
      </c>
      <c r="Y11" s="21">
        <f t="shared" si="11"/>
        <v>16502</v>
      </c>
    </row>
    <row r="12" spans="1:25" ht="21" customHeight="1" x14ac:dyDescent="0.25">
      <c r="A12" s="17">
        <v>6</v>
      </c>
      <c r="B12" s="23" t="s">
        <v>42</v>
      </c>
      <c r="C12" s="17" t="s">
        <v>29</v>
      </c>
      <c r="D12" s="17" t="s">
        <v>26</v>
      </c>
      <c r="E12" s="23" t="s">
        <v>43</v>
      </c>
      <c r="F12" s="23" t="s">
        <v>35</v>
      </c>
      <c r="G12" s="27">
        <v>44690</v>
      </c>
      <c r="H12" s="29">
        <v>36187</v>
      </c>
      <c r="I12" s="25">
        <f t="shared" ca="1" si="0"/>
        <v>25.075975359342916</v>
      </c>
      <c r="J12" s="26" t="str">
        <f t="shared" ca="1" si="1"/>
        <v>1 Y, 9 M</v>
      </c>
      <c r="K12" s="24">
        <f t="shared" si="2"/>
        <v>56276</v>
      </c>
      <c r="L12" s="18">
        <v>6608</v>
      </c>
      <c r="M12" s="19">
        <f t="shared" si="13"/>
        <v>4626</v>
      </c>
      <c r="N12" s="19">
        <f t="shared" si="4"/>
        <v>1982</v>
      </c>
      <c r="O12" s="18">
        <v>0</v>
      </c>
      <c r="P12" s="20">
        <f t="shared" si="5"/>
        <v>1101</v>
      </c>
      <c r="Q12" s="20">
        <v>0</v>
      </c>
      <c r="R12" s="20">
        <f t="shared" si="6"/>
        <v>14317</v>
      </c>
      <c r="S12" s="20">
        <f t="shared" si="7"/>
        <v>859</v>
      </c>
      <c r="T12" s="20"/>
      <c r="U12" s="20">
        <f t="shared" si="9"/>
        <v>550</v>
      </c>
      <c r="V12" s="20">
        <f t="shared" si="10"/>
        <v>275</v>
      </c>
      <c r="W12" s="19">
        <v>0</v>
      </c>
      <c r="X12" s="22">
        <v>0</v>
      </c>
      <c r="Y12" s="21">
        <f t="shared" si="11"/>
        <v>16001</v>
      </c>
    </row>
    <row r="13" spans="1:25" ht="21" customHeight="1" x14ac:dyDescent="0.25">
      <c r="A13" s="17">
        <v>7</v>
      </c>
      <c r="B13" s="23" t="s">
        <v>44</v>
      </c>
      <c r="C13" s="17" t="s">
        <v>29</v>
      </c>
      <c r="D13" s="17" t="s">
        <v>26</v>
      </c>
      <c r="E13" s="23" t="s">
        <v>45</v>
      </c>
      <c r="F13" s="23" t="s">
        <v>35</v>
      </c>
      <c r="G13" s="27">
        <v>45200</v>
      </c>
      <c r="H13" s="29">
        <v>35073</v>
      </c>
      <c r="I13" s="25">
        <f t="shared" ca="1" si="0"/>
        <v>28.125941136208077</v>
      </c>
      <c r="J13" s="26" t="str">
        <f t="shared" ca="1" si="1"/>
        <v>0 Y, 4 M</v>
      </c>
      <c r="K13" s="24">
        <f t="shared" si="2"/>
        <v>55162</v>
      </c>
      <c r="L13" s="18">
        <v>7916</v>
      </c>
      <c r="M13" s="19">
        <f t="shared" si="13"/>
        <v>5541</v>
      </c>
      <c r="N13" s="19">
        <f t="shared" si="4"/>
        <v>2375</v>
      </c>
      <c r="O13" s="18">
        <v>0</v>
      </c>
      <c r="P13" s="20">
        <f t="shared" si="5"/>
        <v>1319</v>
      </c>
      <c r="Q13" s="20">
        <v>0</v>
      </c>
      <c r="R13" s="20">
        <f t="shared" si="6"/>
        <v>17151</v>
      </c>
      <c r="S13" s="20">
        <f t="shared" si="7"/>
        <v>1029</v>
      </c>
      <c r="T13" s="20"/>
      <c r="U13" s="20">
        <f t="shared" si="9"/>
        <v>659</v>
      </c>
      <c r="V13" s="20">
        <f t="shared" si="10"/>
        <v>330</v>
      </c>
      <c r="W13" s="19">
        <v>0</v>
      </c>
      <c r="X13" s="22">
        <v>0</v>
      </c>
      <c r="Y13" s="21">
        <f t="shared" si="11"/>
        <v>19169</v>
      </c>
    </row>
    <row r="14" spans="1:25" ht="21" customHeight="1" x14ac:dyDescent="0.25">
      <c r="A14" s="17">
        <v>8</v>
      </c>
      <c r="B14" s="23" t="s">
        <v>46</v>
      </c>
      <c r="C14" s="17" t="s">
        <v>29</v>
      </c>
      <c r="D14" s="17" t="s">
        <v>26</v>
      </c>
      <c r="E14" s="23" t="s">
        <v>49</v>
      </c>
      <c r="F14" s="23" t="s">
        <v>35</v>
      </c>
      <c r="G14" s="27">
        <v>45261</v>
      </c>
      <c r="H14" s="29">
        <v>35458</v>
      </c>
      <c r="I14" s="25">
        <f t="shared" ca="1" si="0"/>
        <v>27.071868583162217</v>
      </c>
      <c r="J14" s="26" t="str">
        <f t="shared" ca="1" si="1"/>
        <v>0 Y, 2 M</v>
      </c>
      <c r="K14" s="24">
        <f t="shared" si="2"/>
        <v>55546</v>
      </c>
      <c r="L14" s="18">
        <v>6700</v>
      </c>
      <c r="M14" s="19">
        <f t="shared" si="13"/>
        <v>4690</v>
      </c>
      <c r="N14" s="19">
        <f t="shared" si="4"/>
        <v>2010</v>
      </c>
      <c r="O14" s="18">
        <v>0</v>
      </c>
      <c r="P14" s="20">
        <f t="shared" si="5"/>
        <v>1117</v>
      </c>
      <c r="Q14" s="20">
        <v>0</v>
      </c>
      <c r="R14" s="20">
        <f t="shared" si="6"/>
        <v>14517</v>
      </c>
      <c r="S14" s="20">
        <f t="shared" si="7"/>
        <v>871</v>
      </c>
      <c r="T14" s="20"/>
      <c r="U14" s="20">
        <f t="shared" si="9"/>
        <v>558</v>
      </c>
      <c r="V14" s="20">
        <f t="shared" si="10"/>
        <v>279</v>
      </c>
      <c r="W14" s="19">
        <v>0</v>
      </c>
      <c r="X14" s="22">
        <v>0</v>
      </c>
      <c r="Y14" s="21">
        <f t="shared" si="11"/>
        <v>16225</v>
      </c>
    </row>
    <row r="15" spans="1:25" ht="21" customHeight="1" x14ac:dyDescent="0.25">
      <c r="A15" s="17">
        <v>9</v>
      </c>
      <c r="B15" s="23" t="s">
        <v>62</v>
      </c>
      <c r="C15" s="17" t="s">
        <v>29</v>
      </c>
      <c r="D15" s="17" t="s">
        <v>26</v>
      </c>
      <c r="E15" s="23" t="s">
        <v>34</v>
      </c>
      <c r="F15" s="23" t="s">
        <v>35</v>
      </c>
      <c r="G15" s="27">
        <v>45374</v>
      </c>
      <c r="H15" s="29"/>
      <c r="I15" s="25">
        <f t="shared" ref="I15" ca="1" si="14">(TODAY()-H15)/365.25</f>
        <v>124.15058179329226</v>
      </c>
      <c r="J15" s="26" t="e">
        <f t="shared" ref="J15" ca="1" si="15">DATEDIF(G15,TODAY(),"y")&amp;" Y, "&amp;DATEDIF(G15,TODAY(),"ym")&amp;" M"</f>
        <v>#NUM!</v>
      </c>
      <c r="K15" s="24">
        <f t="shared" ref="K15" si="16">DATE(YEAR(H15)+55,MONTH(H15),DAY(H15))</f>
        <v>20089</v>
      </c>
      <c r="L15" s="18">
        <v>7022</v>
      </c>
      <c r="M15" s="19">
        <f t="shared" si="13"/>
        <v>4915</v>
      </c>
      <c r="N15" s="19">
        <f t="shared" ref="N15" si="17">ROUND(L15*$N$5,0)</f>
        <v>2107</v>
      </c>
      <c r="O15" s="18">
        <v>0</v>
      </c>
      <c r="P15" s="20">
        <f t="shared" ref="P15" si="18">ROUND((L15*$P$5)/12,0)</f>
        <v>1170</v>
      </c>
      <c r="Q15" s="20">
        <v>0</v>
      </c>
      <c r="R15" s="20">
        <f t="shared" ref="R15" si="19">SUM(L15:Q15)</f>
        <v>15214</v>
      </c>
      <c r="S15" s="20">
        <f t="shared" ref="S15" si="20">ROUND(L15*$S$5,0)</f>
        <v>913</v>
      </c>
      <c r="T15" s="20"/>
      <c r="U15" s="20">
        <f t="shared" ref="U15" si="21">ROUND(L15*$U$5,0)</f>
        <v>585</v>
      </c>
      <c r="V15" s="20">
        <f t="shared" ref="V15" si="22">ROUND((L15*15/30)/12,0)</f>
        <v>293</v>
      </c>
      <c r="W15" s="19">
        <v>0</v>
      </c>
      <c r="X15" s="22">
        <v>0</v>
      </c>
      <c r="Y15" s="21">
        <f t="shared" ref="Y15" si="23">SUM(R15:X15)</f>
        <v>17005</v>
      </c>
    </row>
    <row r="16" spans="1:25" ht="25.5" customHeight="1" x14ac:dyDescent="0.25">
      <c r="A16" s="30"/>
      <c r="B16" s="48" t="s">
        <v>53</v>
      </c>
      <c r="C16" s="32"/>
      <c r="D16" s="32"/>
      <c r="E16" s="31"/>
      <c r="F16" s="33"/>
      <c r="G16" s="34"/>
      <c r="H16" s="35"/>
      <c r="I16" s="36"/>
      <c r="J16" s="37"/>
      <c r="K16" s="38"/>
      <c r="L16" s="30"/>
      <c r="M16" s="39"/>
      <c r="N16" s="39"/>
      <c r="O16" s="30"/>
      <c r="P16" s="40"/>
      <c r="Q16" s="40"/>
      <c r="R16" s="40"/>
      <c r="S16" s="40"/>
      <c r="T16" s="40"/>
      <c r="U16" s="40"/>
      <c r="V16" s="40"/>
      <c r="W16" s="39"/>
      <c r="X16" s="39"/>
      <c r="Y16" s="41"/>
    </row>
    <row r="17" spans="1:25" ht="18.75" customHeight="1" x14ac:dyDescent="0.25">
      <c r="A17" s="17">
        <v>1</v>
      </c>
      <c r="B17" s="23" t="s">
        <v>54</v>
      </c>
      <c r="C17" s="17" t="s">
        <v>29</v>
      </c>
      <c r="D17" s="17" t="s">
        <v>27</v>
      </c>
      <c r="E17" s="23" t="s">
        <v>57</v>
      </c>
      <c r="F17" s="23" t="s">
        <v>56</v>
      </c>
      <c r="G17" s="27">
        <v>45328</v>
      </c>
      <c r="H17" s="28">
        <v>37632</v>
      </c>
      <c r="I17" s="25"/>
      <c r="J17" s="26"/>
      <c r="K17" s="24"/>
      <c r="L17" s="18"/>
      <c r="M17" s="19"/>
      <c r="N17" s="19"/>
      <c r="O17" s="18"/>
      <c r="P17" s="20"/>
      <c r="Q17" s="20"/>
      <c r="R17" s="20">
        <v>6000</v>
      </c>
      <c r="S17" s="20"/>
      <c r="T17" s="20"/>
      <c r="U17" s="20"/>
      <c r="V17" s="20"/>
      <c r="W17" s="19"/>
      <c r="X17" s="19"/>
      <c r="Y17" s="21">
        <v>6000</v>
      </c>
    </row>
    <row r="18" spans="1:25" ht="18.75" customHeight="1" x14ac:dyDescent="0.25">
      <c r="A18" s="17">
        <v>2</v>
      </c>
      <c r="B18" s="23" t="s">
        <v>55</v>
      </c>
      <c r="C18" s="17" t="s">
        <v>29</v>
      </c>
      <c r="D18" s="17" t="s">
        <v>27</v>
      </c>
      <c r="E18" s="23" t="s">
        <v>57</v>
      </c>
      <c r="F18" s="23" t="s">
        <v>56</v>
      </c>
      <c r="G18" s="27">
        <v>45329</v>
      </c>
      <c r="H18" s="28">
        <v>37483</v>
      </c>
      <c r="I18" s="25"/>
      <c r="J18" s="26"/>
      <c r="K18" s="24"/>
      <c r="L18" s="18"/>
      <c r="M18" s="19"/>
      <c r="N18" s="19"/>
      <c r="O18" s="18"/>
      <c r="P18" s="20"/>
      <c r="Q18" s="20"/>
      <c r="R18" s="20">
        <v>6000</v>
      </c>
      <c r="S18" s="20"/>
      <c r="T18" s="20"/>
      <c r="U18" s="20"/>
      <c r="V18" s="20"/>
      <c r="W18" s="19"/>
      <c r="X18" s="19"/>
      <c r="Y18" s="21">
        <v>6000</v>
      </c>
    </row>
    <row r="19" spans="1:25" ht="25.5" customHeight="1" x14ac:dyDescent="0.25">
      <c r="A19" s="32"/>
      <c r="B19" s="33"/>
      <c r="C19" s="32"/>
      <c r="D19" s="32"/>
      <c r="E19" s="33"/>
      <c r="F19" s="33"/>
      <c r="G19" s="49"/>
      <c r="H19" s="50"/>
      <c r="I19" s="51"/>
      <c r="J19" s="52"/>
      <c r="K19" s="53"/>
      <c r="L19" s="30"/>
      <c r="M19" s="39"/>
      <c r="N19" s="39"/>
      <c r="O19" s="30"/>
      <c r="P19" s="40"/>
      <c r="Q19" s="40"/>
      <c r="R19" s="40"/>
      <c r="S19" s="40"/>
      <c r="T19" s="40"/>
      <c r="U19" s="40"/>
      <c r="V19" s="40"/>
      <c r="W19" s="39"/>
      <c r="X19" s="39"/>
      <c r="Y19" s="41"/>
    </row>
    <row r="20" spans="1:25" ht="25.5" customHeight="1" x14ac:dyDescent="0.25">
      <c r="A20" s="32"/>
      <c r="B20" s="33"/>
      <c r="C20" s="32"/>
      <c r="D20" s="32"/>
      <c r="E20" s="33"/>
      <c r="F20" s="33"/>
      <c r="G20" s="49"/>
      <c r="H20" s="50"/>
      <c r="I20" s="51"/>
      <c r="J20" s="52"/>
      <c r="K20" s="53"/>
      <c r="L20" s="30"/>
      <c r="M20" s="39"/>
      <c r="N20" s="39"/>
      <c r="O20" s="30"/>
      <c r="P20" s="40"/>
      <c r="Q20" s="40"/>
      <c r="R20" s="40"/>
      <c r="S20" s="40"/>
      <c r="T20" s="40"/>
      <c r="U20" s="54"/>
      <c r="V20" s="55" t="s">
        <v>61</v>
      </c>
      <c r="W20" s="56"/>
      <c r="X20" s="56"/>
      <c r="Y20" s="57">
        <f>SUM(Y7:Y18)</f>
        <v>259811</v>
      </c>
    </row>
    <row r="21" spans="1:25" x14ac:dyDescent="0.25">
      <c r="A21" s="42"/>
    </row>
    <row r="22" spans="1:25" x14ac:dyDescent="0.25">
      <c r="A22" s="42"/>
    </row>
    <row r="23" spans="1:25" x14ac:dyDescent="0.25">
      <c r="A23" s="1" t="s">
        <v>47</v>
      </c>
      <c r="R23" s="16" t="s">
        <v>48</v>
      </c>
    </row>
    <row r="24" spans="1:25" x14ac:dyDescent="0.25">
      <c r="Y24" s="43"/>
    </row>
    <row r="33" spans="2:2" x14ac:dyDescent="0.25">
      <c r="B33" s="2">
        <v>8308518911</v>
      </c>
    </row>
  </sheetData>
  <conditionalFormatting sqref="L7:L8 G14:K14 C7:C10 G7:K10 C14 C16:C20 G16:K20">
    <cfRule type="cellIs" dxfId="77" priority="265" stopIfTrue="1" operator="between">
      <formula>"M-32"</formula>
      <formula>"M-32"</formula>
    </cfRule>
    <cfRule type="cellIs" dxfId="76" priority="266" stopIfTrue="1" operator="between">
      <formula>"M-31"</formula>
      <formula>"M-31"</formula>
    </cfRule>
    <cfRule type="cellIs" dxfId="75" priority="267" stopIfTrue="1" operator="between">
      <formula>"K-151"</formula>
      <formula>"K-151"</formula>
    </cfRule>
    <cfRule type="cellIs" dxfId="74" priority="268" stopIfTrue="1" operator="between">
      <formula>"K151"</formula>
      <formula>"K151"</formula>
    </cfRule>
    <cfRule type="cellIs" dxfId="73" priority="269" stopIfTrue="1" operator="between">
      <formula>"K-151"</formula>
      <formula>"K-151"</formula>
    </cfRule>
    <cfRule type="cellIs" dxfId="72" priority="270" stopIfTrue="1" operator="between">
      <formula>"K151"</formula>
      <formula>"K151"</formula>
    </cfRule>
  </conditionalFormatting>
  <conditionalFormatting sqref="G10:L10 C10 G14:L14 C14 C16:C20 G16:L20">
    <cfRule type="cellIs" dxfId="71" priority="259" stopIfTrue="1" operator="between">
      <formula>"M-32"</formula>
      <formula>"M-32"</formula>
    </cfRule>
    <cfRule type="cellIs" dxfId="70" priority="260" stopIfTrue="1" operator="between">
      <formula>"M-31"</formula>
      <formula>"M-31"</formula>
    </cfRule>
    <cfRule type="cellIs" dxfId="69" priority="261" stopIfTrue="1" operator="between">
      <formula>"K-151"</formula>
      <formula>"K-151"</formula>
    </cfRule>
    <cfRule type="cellIs" dxfId="68" priority="262" stopIfTrue="1" operator="between">
      <formula>"K151"</formula>
      <formula>"K151"</formula>
    </cfRule>
    <cfRule type="cellIs" dxfId="67" priority="263" stopIfTrue="1" operator="between">
      <formula>"K-151"</formula>
      <formula>"K-151"</formula>
    </cfRule>
    <cfRule type="cellIs" dxfId="66" priority="264" stopIfTrue="1" operator="between">
      <formula>"K151"</formula>
      <formula>"K151"</formula>
    </cfRule>
  </conditionalFormatting>
  <conditionalFormatting sqref="G14:L14 C14">
    <cfRule type="cellIs" dxfId="65" priority="253" stopIfTrue="1" operator="between">
      <formula>"M-32"</formula>
      <formula>"M-32"</formula>
    </cfRule>
    <cfRule type="cellIs" dxfId="64" priority="254" stopIfTrue="1" operator="between">
      <formula>"M-31"</formula>
      <formula>"M-31"</formula>
    </cfRule>
    <cfRule type="cellIs" dxfId="63" priority="255" stopIfTrue="1" operator="between">
      <formula>"K-151"</formula>
      <formula>"K-151"</formula>
    </cfRule>
    <cfRule type="cellIs" dxfId="62" priority="256" stopIfTrue="1" operator="between">
      <formula>"K151"</formula>
      <formula>"K151"</formula>
    </cfRule>
    <cfRule type="cellIs" dxfId="61" priority="257" stopIfTrue="1" operator="between">
      <formula>"K-151"</formula>
      <formula>"K-151"</formula>
    </cfRule>
    <cfRule type="cellIs" dxfId="60" priority="258" stopIfTrue="1" operator="between">
      <formula>"K151"</formula>
      <formula>"K151"</formula>
    </cfRule>
  </conditionalFormatting>
  <conditionalFormatting sqref="G11:K12 C11:C12">
    <cfRule type="cellIs" dxfId="59" priority="175" stopIfTrue="1" operator="between">
      <formula>"M-32"</formula>
      <formula>"M-32"</formula>
    </cfRule>
    <cfRule type="cellIs" dxfId="58" priority="176" stopIfTrue="1" operator="between">
      <formula>"M-31"</formula>
      <formula>"M-31"</formula>
    </cfRule>
    <cfRule type="cellIs" dxfId="57" priority="177" stopIfTrue="1" operator="between">
      <formula>"K-151"</formula>
      <formula>"K-151"</formula>
    </cfRule>
    <cfRule type="cellIs" dxfId="56" priority="178" stopIfTrue="1" operator="between">
      <formula>"K151"</formula>
      <formula>"K151"</formula>
    </cfRule>
    <cfRule type="cellIs" dxfId="55" priority="179" stopIfTrue="1" operator="between">
      <formula>"K-151"</formula>
      <formula>"K-151"</formula>
    </cfRule>
    <cfRule type="cellIs" dxfId="54" priority="180" stopIfTrue="1" operator="between">
      <formula>"K151"</formula>
      <formula>"K151"</formula>
    </cfRule>
  </conditionalFormatting>
  <conditionalFormatting sqref="G11:L12 C11:C12">
    <cfRule type="cellIs" dxfId="53" priority="169" stopIfTrue="1" operator="between">
      <formula>"M-32"</formula>
      <formula>"M-32"</formula>
    </cfRule>
    <cfRule type="cellIs" dxfId="52" priority="170" stopIfTrue="1" operator="between">
      <formula>"M-31"</formula>
      <formula>"M-31"</formula>
    </cfRule>
    <cfRule type="cellIs" dxfId="51" priority="171" stopIfTrue="1" operator="between">
      <formula>"K-151"</formula>
      <formula>"K-151"</formula>
    </cfRule>
    <cfRule type="cellIs" dxfId="50" priority="172" stopIfTrue="1" operator="between">
      <formula>"K151"</formula>
      <formula>"K151"</formula>
    </cfRule>
    <cfRule type="cellIs" dxfId="49" priority="173" stopIfTrue="1" operator="between">
      <formula>"K-151"</formula>
      <formula>"K-151"</formula>
    </cfRule>
    <cfRule type="cellIs" dxfId="48" priority="174" stopIfTrue="1" operator="between">
      <formula>"K151"</formula>
      <formula>"K151"</formula>
    </cfRule>
  </conditionalFormatting>
  <conditionalFormatting sqref="G11:L12 C11:C12">
    <cfRule type="cellIs" dxfId="47" priority="163" stopIfTrue="1" operator="between">
      <formula>"M-32"</formula>
      <formula>"M-32"</formula>
    </cfRule>
    <cfRule type="cellIs" dxfId="46" priority="164" stopIfTrue="1" operator="between">
      <formula>"M-31"</formula>
      <formula>"M-31"</formula>
    </cfRule>
    <cfRule type="cellIs" dxfId="45" priority="165" stopIfTrue="1" operator="between">
      <formula>"K-151"</formula>
      <formula>"K-151"</formula>
    </cfRule>
    <cfRule type="cellIs" dxfId="44" priority="166" stopIfTrue="1" operator="between">
      <formula>"K151"</formula>
      <formula>"K151"</formula>
    </cfRule>
    <cfRule type="cellIs" dxfId="43" priority="167" stopIfTrue="1" operator="between">
      <formula>"K-151"</formula>
      <formula>"K-151"</formula>
    </cfRule>
    <cfRule type="cellIs" dxfId="42" priority="168" stopIfTrue="1" operator="between">
      <formula>"K151"</formula>
      <formula>"K151"</formula>
    </cfRule>
  </conditionalFormatting>
  <conditionalFormatting sqref="C13 G13:K13">
    <cfRule type="cellIs" dxfId="41" priority="37" stopIfTrue="1" operator="between">
      <formula>"M-32"</formula>
      <formula>"M-32"</formula>
    </cfRule>
    <cfRule type="cellIs" dxfId="40" priority="38" stopIfTrue="1" operator="between">
      <formula>"M-31"</formula>
      <formula>"M-31"</formula>
    </cfRule>
    <cfRule type="cellIs" dxfId="39" priority="39" stopIfTrue="1" operator="between">
      <formula>"K-151"</formula>
      <formula>"K-151"</formula>
    </cfRule>
    <cfRule type="cellIs" dxfId="38" priority="40" stopIfTrue="1" operator="between">
      <formula>"K151"</formula>
      <formula>"K151"</formula>
    </cfRule>
    <cfRule type="cellIs" dxfId="37" priority="41" stopIfTrue="1" operator="between">
      <formula>"K-151"</formula>
      <formula>"K-151"</formula>
    </cfRule>
    <cfRule type="cellIs" dxfId="36" priority="42" stopIfTrue="1" operator="between">
      <formula>"K151"</formula>
      <formula>"K151"</formula>
    </cfRule>
  </conditionalFormatting>
  <conditionalFormatting sqref="C13 G13:L13">
    <cfRule type="cellIs" dxfId="35" priority="31" stopIfTrue="1" operator="between">
      <formula>"M-32"</formula>
      <formula>"M-32"</formula>
    </cfRule>
    <cfRule type="cellIs" dxfId="34" priority="32" stopIfTrue="1" operator="between">
      <formula>"M-31"</formula>
      <formula>"M-31"</formula>
    </cfRule>
    <cfRule type="cellIs" dxfId="33" priority="33" stopIfTrue="1" operator="between">
      <formula>"K-151"</formula>
      <formula>"K-151"</formula>
    </cfRule>
    <cfRule type="cellIs" dxfId="32" priority="34" stopIfTrue="1" operator="between">
      <formula>"K151"</formula>
      <formula>"K151"</formula>
    </cfRule>
    <cfRule type="cellIs" dxfId="31" priority="35" stopIfTrue="1" operator="between">
      <formula>"K-151"</formula>
      <formula>"K-151"</formula>
    </cfRule>
    <cfRule type="cellIs" dxfId="30" priority="36" stopIfTrue="1" operator="between">
      <formula>"K151"</formula>
      <formula>"K151"</formula>
    </cfRule>
  </conditionalFormatting>
  <conditionalFormatting sqref="G13:L13 C13">
    <cfRule type="cellIs" dxfId="29" priority="25" stopIfTrue="1" operator="between">
      <formula>"M-32"</formula>
      <formula>"M-32"</formula>
    </cfRule>
    <cfRule type="cellIs" dxfId="28" priority="26" stopIfTrue="1" operator="between">
      <formula>"M-31"</formula>
      <formula>"M-31"</formula>
    </cfRule>
    <cfRule type="cellIs" dxfId="27" priority="27" stopIfTrue="1" operator="between">
      <formula>"K-151"</formula>
      <formula>"K-151"</formula>
    </cfRule>
    <cfRule type="cellIs" dxfId="26" priority="28" stopIfTrue="1" operator="between">
      <formula>"K151"</formula>
      <formula>"K151"</formula>
    </cfRule>
    <cfRule type="cellIs" dxfId="25" priority="29" stopIfTrue="1" operator="between">
      <formula>"K-151"</formula>
      <formula>"K-151"</formula>
    </cfRule>
    <cfRule type="cellIs" dxfId="24" priority="30" stopIfTrue="1" operator="between">
      <formula>"K151"</formula>
      <formula>"K151"</formula>
    </cfRule>
  </conditionalFormatting>
  <conditionalFormatting sqref="C17:C20">
    <cfRule type="cellIs" dxfId="23" priority="19" stopIfTrue="1" operator="between">
      <formula>"M-32"</formula>
      <formula>"M-32"</formula>
    </cfRule>
    <cfRule type="cellIs" dxfId="22" priority="20" stopIfTrue="1" operator="between">
      <formula>"M-31"</formula>
      <formula>"M-31"</formula>
    </cfRule>
    <cfRule type="cellIs" dxfId="21" priority="21" stopIfTrue="1" operator="between">
      <formula>"K-151"</formula>
      <formula>"K-151"</formula>
    </cfRule>
    <cfRule type="cellIs" dxfId="20" priority="22" stopIfTrue="1" operator="between">
      <formula>"K151"</formula>
      <formula>"K151"</formula>
    </cfRule>
    <cfRule type="cellIs" dxfId="19" priority="23" stopIfTrue="1" operator="between">
      <formula>"K-151"</formula>
      <formula>"K-151"</formula>
    </cfRule>
    <cfRule type="cellIs" dxfId="18" priority="24" stopIfTrue="1" operator="between">
      <formula>"K151"</formula>
      <formula>"K151"</formula>
    </cfRule>
  </conditionalFormatting>
  <conditionalFormatting sqref="G15:K15 C15">
    <cfRule type="cellIs" dxfId="17" priority="13" stopIfTrue="1" operator="between">
      <formula>"M-32"</formula>
      <formula>"M-32"</formula>
    </cfRule>
    <cfRule type="cellIs" dxfId="16" priority="14" stopIfTrue="1" operator="between">
      <formula>"M-31"</formula>
      <formula>"M-31"</formula>
    </cfRule>
    <cfRule type="cellIs" dxfId="15" priority="15" stopIfTrue="1" operator="between">
      <formula>"K-151"</formula>
      <formula>"K-151"</formula>
    </cfRule>
    <cfRule type="cellIs" dxfId="14" priority="16" stopIfTrue="1" operator="between">
      <formula>"K151"</formula>
      <formula>"K151"</formula>
    </cfRule>
    <cfRule type="cellIs" dxfId="13" priority="17" stopIfTrue="1" operator="between">
      <formula>"K-151"</formula>
      <formula>"K-151"</formula>
    </cfRule>
    <cfRule type="cellIs" dxfId="12" priority="18" stopIfTrue="1" operator="between">
      <formula>"K151"</formula>
      <formula>"K151"</formula>
    </cfRule>
  </conditionalFormatting>
  <conditionalFormatting sqref="G15:L15 C15">
    <cfRule type="cellIs" dxfId="11" priority="7" stopIfTrue="1" operator="between">
      <formula>"M-32"</formula>
      <formula>"M-32"</formula>
    </cfRule>
    <cfRule type="cellIs" dxfId="10" priority="8" stopIfTrue="1" operator="between">
      <formula>"M-31"</formula>
      <formula>"M-31"</formula>
    </cfRule>
    <cfRule type="cellIs" dxfId="9" priority="9" stopIfTrue="1" operator="between">
      <formula>"K-151"</formula>
      <formula>"K-151"</formula>
    </cfRule>
    <cfRule type="cellIs" dxfId="8" priority="10" stopIfTrue="1" operator="between">
      <formula>"K151"</formula>
      <formula>"K151"</formula>
    </cfRule>
    <cfRule type="cellIs" dxfId="7" priority="11" stopIfTrue="1" operator="between">
      <formula>"K-151"</formula>
      <formula>"K-151"</formula>
    </cfRule>
    <cfRule type="cellIs" dxfId="6" priority="12" stopIfTrue="1" operator="between">
      <formula>"K151"</formula>
      <formula>"K151"</formula>
    </cfRule>
  </conditionalFormatting>
  <conditionalFormatting sqref="G15:L15 C15">
    <cfRule type="cellIs" dxfId="5" priority="1" stopIfTrue="1" operator="between">
      <formula>"M-32"</formula>
      <formula>"M-32"</formula>
    </cfRule>
    <cfRule type="cellIs" dxfId="4" priority="2" stopIfTrue="1" operator="between">
      <formula>"M-31"</formula>
      <formula>"M-31"</formula>
    </cfRule>
    <cfRule type="cellIs" dxfId="3" priority="3" stopIfTrue="1" operator="between">
      <formula>"K-151"</formula>
      <formula>"K-151"</formula>
    </cfRule>
    <cfRule type="cellIs" dxfId="2" priority="4" stopIfTrue="1" operator="between">
      <formula>"K151"</formula>
      <formula>"K151"</formula>
    </cfRule>
    <cfRule type="cellIs" dxfId="1" priority="5" stopIfTrue="1" operator="between">
      <formula>"K-151"</formula>
      <formula>"K-151"</formula>
    </cfRule>
    <cfRule type="cellIs" dxfId="0" priority="6" stopIfTrue="1" operator="between">
      <formula>"K151"</formula>
      <formula>"K151"</formula>
    </cfRule>
  </conditionalFormatting>
  <pageMargins left="0.11811023622047245" right="0.11811023622047245" top="0.35433070866141736" bottom="0.35433070866141736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As On Feb-2024</vt:lpstr>
      <vt:lpstr>'Current As On Feb-2024'!Print_Titles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2024-02-24T04:19:19Z</dcterms:created>
  <dcterms:modified xsi:type="dcterms:W3CDTF">2024-02-24T04:55:52Z</dcterms:modified>
</cp:coreProperties>
</file>