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DELL\Desktop\excel\"/>
    </mc:Choice>
  </mc:AlternateContent>
  <bookViews>
    <workbookView xWindow="0" yWindow="0" windowWidth="7485" windowHeight="2880" firstSheet="1" activeTab="9"/>
  </bookViews>
  <sheets>
    <sheet name="Combo Chart" sheetId="3" r:id="rId1"/>
    <sheet name="Waterfall Chart" sheetId="4" r:id="rId2"/>
    <sheet name="Piechart" sheetId="5" r:id="rId3"/>
    <sheet name="Map chart" sheetId="6" r:id="rId4"/>
    <sheet name="Barchart" sheetId="7" r:id="rId5"/>
    <sheet name="KPI" sheetId="8" r:id="rId6"/>
    <sheet name="KPI YOY" sheetId="9" r:id="rId7"/>
    <sheet name="Sheet1" sheetId="1" r:id="rId8"/>
    <sheet name="Sheet2" sheetId="2" state="hidden" r:id="rId9"/>
    <sheet name="Dashboard" sheetId="11" r:id="rId10"/>
  </sheets>
  <externalReferences>
    <externalReference r:id="rId11"/>
  </externalReferences>
  <definedNames>
    <definedName name="_xlchart.v1.0" hidden="1">'Waterfall Chart'!$D$4:$D$7</definedName>
    <definedName name="_xlchart.v1.1" hidden="1">'Waterfall Chart'!$E$3</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Slicer_Region">#N/A</definedName>
    <definedName name="Slicer_Segment">#N/A</definedName>
    <definedName name="Slicer_Year">#N/A</definedName>
  </definedNames>
  <calcPr calcId="162913"/>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7" i="4"/>
  <c r="D5" i="4"/>
  <c r="D6" i="4"/>
  <c r="D4" i="4"/>
  <c r="L7" i="9"/>
  <c r="J7" i="9"/>
  <c r="H7" i="9"/>
  <c r="K7" i="9"/>
  <c r="I7" i="9"/>
  <c r="F11" i="6"/>
  <c r="F49" i="6"/>
  <c r="F50" i="6"/>
  <c r="F34" i="6"/>
  <c r="F47" i="6"/>
  <c r="F30" i="6"/>
  <c r="F38" i="6"/>
  <c r="F40" i="6"/>
  <c r="F23" i="6"/>
  <c r="F36" i="6"/>
  <c r="F6" i="6"/>
  <c r="F12" i="6"/>
  <c r="F17" i="6"/>
  <c r="F27" i="6"/>
  <c r="F4" i="6"/>
  <c r="F13" i="6"/>
  <c r="F14" i="6"/>
  <c r="F21" i="6"/>
  <c r="N17" i="8"/>
  <c r="F48" i="6"/>
  <c r="F15" i="6"/>
  <c r="F5" i="6"/>
  <c r="F52" i="6"/>
  <c r="F41" i="6"/>
  <c r="F26" i="6"/>
  <c r="F42" i="6"/>
  <c r="H17" i="8"/>
  <c r="F35" i="6"/>
  <c r="E7" i="4"/>
  <c r="F24" i="6"/>
  <c r="F39" i="6"/>
  <c r="F28" i="6"/>
  <c r="F18" i="6"/>
  <c r="F43" i="6"/>
  <c r="F31" i="6"/>
  <c r="F51" i="6"/>
  <c r="F37" i="6"/>
  <c r="F45" i="6"/>
  <c r="E5" i="4"/>
  <c r="E6" i="4"/>
  <c r="F32" i="6"/>
  <c r="F20" i="6"/>
  <c r="F7" i="6"/>
  <c r="F25" i="6"/>
  <c r="F19" i="6"/>
  <c r="F46" i="6"/>
  <c r="K17" i="8"/>
  <c r="F44" i="6"/>
  <c r="F8" i="6"/>
  <c r="F22" i="6"/>
  <c r="F10" i="6"/>
  <c r="F33" i="6"/>
  <c r="F9" i="6"/>
  <c r="E17" i="8"/>
  <c r="F29" i="6"/>
  <c r="E4" i="4"/>
  <c r="F16" i="6"/>
  <c r="B17" i="8"/>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<sst xmlns="http://schemas.openxmlformats.org/spreadsheetml/2006/main" count="130094" uniqueCount="10957">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</sst>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 0.00,&quot;k&quot;"/>
    <numFmt numFmtId="165" formatCode="[$$-C09]#,##0.00"/>
    <numFmt numFmtId="166" formatCode="&quot;#&quot;\ 0"/>
    <numFmt numFmtId="167" formatCode="[Green]\▲0.00%;[Red]\▼0.00%"/>
  </numFmts>
  <fonts count="7">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scheme val="minor"/>
    </font>
    <font>
      <sz val="11"/>
      <color theme="1"/>
      <name val="Arial Narrow"/>
      <family val="2"/>
    </font>
    <font>
      <b/>
      <sz val="16"/>
      <color rgb="FFFFFFFF"/>
      <name val="Lato"/>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17">
    <xf numFmtId="0" fontId="0" fillId="0" borderId="0" xfId="0"/>
    <xf numFmtId="0" fontId="1" fillId="0" borderId="0" xfId="0" applyFont="1"/>
    <xf numFmtId="0" fontId="2" fillId="0" borderId="0" xfId="0" applyFont="1"/>
    <xf numFmtId="14" fontId="3" fillId="0" borderId="0" xfId="0" applyNumberFormat="1" applyFon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0" fontId="5" fillId="0" borderId="0" xfId="0" applyFont="1"/>
    <xf numFmtId="167" fontId="0" fillId="0" borderId="0" xfId="0" applyNumberFormat="1"/>
    <xf numFmtId="0" fontId="6" fillId="0" borderId="0" xfId="0" applyFont="1"/>
    <xf numFmtId="0" fontId="0" fillId="0" borderId="0" xfId="0" applyAlignment="1">
      <alignment horizontal="center"/>
    </xf>
  </cellXfs>
  <cellStyles count="2">
    <cellStyle name="Normal" xfId="0" builtinId="0"/>
    <cellStyle name="Percent" xfId="1" builtinId="5"/>
  </cellStyles>
  <dxfs count="7">
    <dxf>
      <numFmt numFmtId="164" formatCode="\$\ 0.00,&quot;k&quot;"/>
    </dxf>
    <dxf>
      <numFmt numFmtId="164"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4.9989318521683403E-2"/>
        </patternFill>
      </fill>
      <border diagonalUp="0" diagonalDown="0">
        <left/>
        <right/>
        <top/>
        <bottom/>
        <vertical/>
        <horizontal/>
      </border>
    </dxf>
  </dxfs>
  <tableStyles count="2" defaultTableStyle="TableStyleMedium2" defaultPivotStyle="PivotStyleLight16">
    <tableStyle name="AB" pivot="0" table="0" count="10">
      <tableStyleElement type="wholeTable" dxfId="6"/>
      <tableStyleElement type="headerRow" dxfId="5"/>
    </tableStyle>
    <tableStyle name="Data-style" pivot="0" count="3">
      <tableStyleElement type="headerRow" dxfId="4"/>
      <tableStyleElement type="firstRowStripe" dxfId="3"/>
      <tableStyleElement type="secondRowStripe"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(Autosaved).xlsx]Combo Chart!PivotTable1</c:name>
    <c:fmtId val="0"/>
  </c:pivotSource>
  <c:chart>
    <c:autoTitleDeleted val="0"/>
    <c:pivotFmts>
      <c:pivotFmt>
        <c:idx val="0"/>
      </c:pivotFmt>
      <c:pivotFmt>
        <c:idx val="1"/>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2346.6639999999993</c:v>
                </c:pt>
                <c:pt idx="1">
                  <c:v>279.33949999999993</c:v>
                </c:pt>
                <c:pt idx="2">
                  <c:v>47.724799999998595</c:v>
                </c:pt>
                <c:pt idx="3">
                  <c:v>1850.6272000000001</c:v>
                </c:pt>
                <c:pt idx="4">
                  <c:v>1616.6662000000001</c:v>
                </c:pt>
                <c:pt idx="5">
                  <c:v>978.44619999999986</c:v>
                </c:pt>
                <c:pt idx="6">
                  <c:v>420.03189999999995</c:v>
                </c:pt>
                <c:pt idx="7">
                  <c:v>1326.9674000000002</c:v>
                </c:pt>
                <c:pt idx="8">
                  <c:v>-345.03380000000084</c:v>
                </c:pt>
                <c:pt idx="9">
                  <c:v>653.77189999999996</c:v>
                </c:pt>
                <c:pt idx="10">
                  <c:v>1343.3428999999999</c:v>
                </c:pt>
                <c:pt idx="11">
                  <c:v>1360.5717999999997</c:v>
                </c:pt>
              </c:numCache>
            </c:numRef>
          </c:val>
          <c:extLst>
            <c:ext xmlns:c16="http://schemas.microsoft.com/office/drawing/2014/chart" uri="{C3380CC4-5D6E-409C-BE32-E72D297353CC}">
              <c16:uniqueId val="{00000001-40E6-4850-A3A0-06BD10B5149D}"/>
            </c:ext>
          </c:extLst>
        </c:ser>
        <c:dLbls>
          <c:showLegendKey val="0"/>
          <c:showVal val="0"/>
          <c:showCatName val="0"/>
          <c:showSerName val="0"/>
          <c:showPercent val="0"/>
          <c:showBubbleSize val="0"/>
        </c:dLbls>
        <c:axId val="1771207887"/>
        <c:axId val="17712033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9322.0920000000006</c:v>
                </c:pt>
                <c:pt idx="1">
                  <c:v>2028.9860000000003</c:v>
                </c:pt>
                <c:pt idx="2">
                  <c:v>32911.120999999999</c:v>
                </c:pt>
                <c:pt idx="3">
                  <c:v>12184.611999999997</c:v>
                </c:pt>
                <c:pt idx="4">
                  <c:v>5779.2400000000007</c:v>
                </c:pt>
                <c:pt idx="5">
                  <c:v>4560.2510000000002</c:v>
                </c:pt>
                <c:pt idx="6">
                  <c:v>1829.12</c:v>
                </c:pt>
                <c:pt idx="7">
                  <c:v>7056.6064999999999</c:v>
                </c:pt>
                <c:pt idx="8">
                  <c:v>7175.3350000000009</c:v>
                </c:pt>
                <c:pt idx="9">
                  <c:v>4813.7540000000008</c:v>
                </c:pt>
                <c:pt idx="10">
                  <c:v>7428.7529999999988</c:v>
                </c:pt>
                <c:pt idx="11">
                  <c:v>8755.973</c:v>
                </c:pt>
              </c:numCache>
            </c:numRef>
          </c:val>
          <c:extLst>
            <c:ext xmlns:c16="http://schemas.microsoft.com/office/drawing/2014/chart" uri="{C3380CC4-5D6E-409C-BE32-E72D297353CC}">
              <c16:uniqueId val="{00000000-40E6-4850-A3A0-06BD10B5149D}"/>
            </c:ext>
          </c:extLst>
        </c:ser>
        <c:dLbls>
          <c:showLegendKey val="0"/>
          <c:showVal val="0"/>
          <c:showCatName val="0"/>
          <c:showSerName val="0"/>
          <c:showPercent val="0"/>
          <c:showBubbleSize val="0"/>
        </c:dLbls>
        <c:gapWidth val="269"/>
        <c:overlap val="-27"/>
        <c:axId val="1771204143"/>
        <c:axId val="1771207471"/>
      </c:barChart>
      <c:catAx>
        <c:axId val="177120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207471"/>
        <c:crosses val="autoZero"/>
        <c:auto val="1"/>
        <c:lblAlgn val="ctr"/>
        <c:lblOffset val="100"/>
        <c:noMultiLvlLbl val="0"/>
      </c:catAx>
      <c:valAx>
        <c:axId val="1771207471"/>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204143"/>
        <c:crosses val="autoZero"/>
        <c:crossBetween val="between"/>
      </c:valAx>
      <c:valAx>
        <c:axId val="1771203311"/>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207887"/>
        <c:crosses val="max"/>
        <c:crossBetween val="between"/>
      </c:valAx>
      <c:catAx>
        <c:axId val="1771207887"/>
        <c:scaling>
          <c:orientation val="minMax"/>
        </c:scaling>
        <c:delete val="1"/>
        <c:axPos val="b"/>
        <c:numFmt formatCode="General" sourceLinked="1"/>
        <c:majorTickMark val="none"/>
        <c:minorTickMark val="none"/>
        <c:tickLblPos val="nextTo"/>
        <c:crossAx val="17712033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(Autosaved).xlsx]Piechart!PivotTable3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D9-401F-84AC-3A504802F9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D9-401F-84AC-3A504802F9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D9-401F-84AC-3A504802F9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0.25969265202222563</c:v>
                </c:pt>
                <c:pt idx="1">
                  <c:v>0.24997512779603925</c:v>
                </c:pt>
                <c:pt idx="2">
                  <c:v>0.49033222018173522</c:v>
                </c:pt>
              </c:numCache>
            </c:numRef>
          </c:val>
          <c:extLst>
            <c:ext xmlns:c16="http://schemas.microsoft.com/office/drawing/2014/chart" uri="{C3380CC4-5D6E-409C-BE32-E72D297353CC}">
              <c16:uniqueId val="{00000000-3DFF-4597-877A-18216D83474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(Autosaved).xlsx]Map chart!PivotTable4</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2623483147871228"/>
          <c:y val="2.5428331875182269E-2"/>
          <c:w val="0.8677006967016212"/>
          <c:h val="0.64459025955088944"/>
        </c:manualLayout>
      </c:layout>
      <c:barChart>
        <c:barDir val="col"/>
        <c:grouping val="clustered"/>
        <c:varyColors val="0"/>
        <c:ser>
          <c:idx val="0"/>
          <c:order val="0"/>
          <c:tx>
            <c:strRef>
              <c:f>'Map chart'!$B$3</c:f>
              <c:strCache>
                <c:ptCount val="1"/>
                <c:pt idx="0">
                  <c:v>Total</c:v>
                </c:pt>
              </c:strCache>
            </c:strRef>
          </c:tx>
          <c:spPr>
            <a:solidFill>
              <a:schemeClr val="accent1"/>
            </a:solidFill>
            <a:ln>
              <a:noFill/>
            </a:ln>
            <a:effectLst/>
          </c:spPr>
          <c:invertIfNegative val="0"/>
          <c:cat>
            <c:strRef>
              <c:f>'Map chart'!$A$4:$A$15</c:f>
              <c:strCache>
                <c:ptCount val="11"/>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strCache>
            </c:strRef>
          </c:cat>
          <c:val>
            <c:numRef>
              <c:f>'Map chart'!$B$4:$B$15</c:f>
              <c:numCache>
                <c:formatCode>General</c:formatCode>
                <c:ptCount val="11"/>
                <c:pt idx="0">
                  <c:v>6139.090000000002</c:v>
                </c:pt>
                <c:pt idx="1">
                  <c:v>6302.6900000000005</c:v>
                </c:pt>
                <c:pt idx="2">
                  <c:v>34248.260499999997</c:v>
                </c:pt>
                <c:pt idx="3">
                  <c:v>4540.1000000000004</c:v>
                </c:pt>
                <c:pt idx="4">
                  <c:v>8280.4600000000009</c:v>
                </c:pt>
                <c:pt idx="5">
                  <c:v>2534.9200000000005</c:v>
                </c:pt>
                <c:pt idx="6">
                  <c:v>2055.16</c:v>
                </c:pt>
                <c:pt idx="7">
                  <c:v>8620.7410000000018</c:v>
                </c:pt>
                <c:pt idx="8">
                  <c:v>2270.8599999999997</c:v>
                </c:pt>
                <c:pt idx="9">
                  <c:v>3051.5120000000006</c:v>
                </c:pt>
                <c:pt idx="10">
                  <c:v>25802.049999999992</c:v>
                </c:pt>
              </c:numCache>
            </c:numRef>
          </c:val>
          <c:extLst>
            <c:ext xmlns:c16="http://schemas.microsoft.com/office/drawing/2014/chart" uri="{C3380CC4-5D6E-409C-BE32-E72D297353CC}">
              <c16:uniqueId val="{00000000-8510-4F54-AC3A-C59A48ECA0B1}"/>
            </c:ext>
          </c:extLst>
        </c:ser>
        <c:dLbls>
          <c:showLegendKey val="0"/>
          <c:showVal val="0"/>
          <c:showCatName val="0"/>
          <c:showSerName val="0"/>
          <c:showPercent val="0"/>
          <c:showBubbleSize val="0"/>
        </c:dLbls>
        <c:gapWidth val="219"/>
        <c:overlap val="-27"/>
        <c:axId val="876513407"/>
        <c:axId val="876527135"/>
      </c:barChart>
      <c:catAx>
        <c:axId val="87651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27135"/>
        <c:crosses val="autoZero"/>
        <c:auto val="1"/>
        <c:lblAlgn val="ctr"/>
        <c:lblOffset val="100"/>
        <c:noMultiLvlLbl val="0"/>
      </c:catAx>
      <c:valAx>
        <c:axId val="876527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3407"/>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(Autosaved).xlsx]Barchart!PivotTable13</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Barchart!$B$3</c:f>
              <c:strCache>
                <c:ptCount val="1"/>
                <c:pt idx="0">
                  <c:v>Total</c:v>
                </c:pt>
              </c:strCache>
            </c:strRef>
          </c:tx>
          <c:spPr>
            <a:solidFill>
              <a:schemeClr val="accent1"/>
            </a:solidFill>
            <a:ln>
              <a:noFill/>
            </a:ln>
            <a:effectLst/>
          </c:spPr>
          <c:invertIfNegative val="0"/>
          <c:cat>
            <c:strRef>
              <c:f>Barchart!$A$4:$A$9</c:f>
              <c:strCache>
                <c:ptCount val="5"/>
                <c:pt idx="0">
                  <c:v>Binders</c:v>
                </c:pt>
                <c:pt idx="1">
                  <c:v>Tables</c:v>
                </c:pt>
                <c:pt idx="2">
                  <c:v>Chairs</c:v>
                </c:pt>
                <c:pt idx="3">
                  <c:v>Phones</c:v>
                </c:pt>
                <c:pt idx="4">
                  <c:v>Machines</c:v>
                </c:pt>
              </c:strCache>
            </c:strRef>
          </c:cat>
          <c:val>
            <c:numRef>
              <c:f>Barchart!$B$4:$B$9</c:f>
              <c:numCache>
                <c:formatCode>General</c:formatCode>
                <c:ptCount val="5"/>
                <c:pt idx="0">
                  <c:v>8307.4459999999999</c:v>
                </c:pt>
                <c:pt idx="1">
                  <c:v>9940.9444999999996</c:v>
                </c:pt>
                <c:pt idx="2">
                  <c:v>13072.28</c:v>
                </c:pt>
                <c:pt idx="3">
                  <c:v>17248.964000000004</c:v>
                </c:pt>
                <c:pt idx="4">
                  <c:v>27594.724999999999</c:v>
                </c:pt>
              </c:numCache>
            </c:numRef>
          </c:val>
          <c:extLst>
            <c:ext xmlns:c16="http://schemas.microsoft.com/office/drawing/2014/chart" uri="{C3380CC4-5D6E-409C-BE32-E72D297353CC}">
              <c16:uniqueId val="{00000000-E2A1-4D5C-A176-E9F0ECBBB76A}"/>
            </c:ext>
          </c:extLst>
        </c:ser>
        <c:dLbls>
          <c:showLegendKey val="0"/>
          <c:showVal val="0"/>
          <c:showCatName val="0"/>
          <c:showSerName val="0"/>
          <c:showPercent val="0"/>
          <c:showBubbleSize val="0"/>
        </c:dLbls>
        <c:gapWidth val="182"/>
        <c:axId val="1544742335"/>
        <c:axId val="1544730271"/>
      </c:barChart>
      <c:catAx>
        <c:axId val="1544742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730271"/>
        <c:crosses val="autoZero"/>
        <c:auto val="1"/>
        <c:lblAlgn val="ctr"/>
        <c:lblOffset val="100"/>
        <c:noMultiLvlLbl val="0"/>
      </c:catAx>
      <c:valAx>
        <c:axId val="1544730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74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(Autosaved).xlsx]KPI!PivotTable14</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1.3718674114275174E-3"/>
          <c:y val="0.19429549369740787"/>
          <c:w val="0.93888888888888888"/>
          <c:h val="0.8057045063025921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9322.0920000000006</c:v>
                </c:pt>
                <c:pt idx="1">
                  <c:v>2028.9860000000003</c:v>
                </c:pt>
                <c:pt idx="2">
                  <c:v>32911.120999999999</c:v>
                </c:pt>
                <c:pt idx="3">
                  <c:v>12184.611999999997</c:v>
                </c:pt>
                <c:pt idx="4">
                  <c:v>5779.2400000000007</c:v>
                </c:pt>
                <c:pt idx="5">
                  <c:v>4560.2510000000002</c:v>
                </c:pt>
                <c:pt idx="6">
                  <c:v>1829.12</c:v>
                </c:pt>
                <c:pt idx="7">
                  <c:v>7056.6064999999999</c:v>
                </c:pt>
                <c:pt idx="8">
                  <c:v>7175.3350000000009</c:v>
                </c:pt>
                <c:pt idx="9">
                  <c:v>4813.7540000000008</c:v>
                </c:pt>
                <c:pt idx="10">
                  <c:v>7428.7529999999988</c:v>
                </c:pt>
                <c:pt idx="11">
                  <c:v>8755.973</c:v>
                </c:pt>
              </c:numCache>
            </c:numRef>
          </c:val>
          <c:smooth val="0"/>
          <c:extLst>
            <c:ext xmlns:c16="http://schemas.microsoft.com/office/drawing/2014/chart" uri="{C3380CC4-5D6E-409C-BE32-E72D297353CC}">
              <c16:uniqueId val="{00000000-4DAE-498E-9F1D-14E0BF936CE9}"/>
            </c:ext>
          </c:extLst>
        </c:ser>
        <c:dLbls>
          <c:showLegendKey val="0"/>
          <c:showVal val="0"/>
          <c:showCatName val="0"/>
          <c:showSerName val="0"/>
          <c:showPercent val="0"/>
          <c:showBubbleSize val="0"/>
        </c:dLbls>
        <c:smooth val="0"/>
        <c:axId val="2080007023"/>
        <c:axId val="2080029071"/>
      </c:lineChart>
      <c:catAx>
        <c:axId val="2080007023"/>
        <c:scaling>
          <c:orientation val="minMax"/>
        </c:scaling>
        <c:delete val="1"/>
        <c:axPos val="b"/>
        <c:numFmt formatCode="General" sourceLinked="1"/>
        <c:majorTickMark val="none"/>
        <c:minorTickMark val="none"/>
        <c:tickLblPos val="nextTo"/>
        <c:crossAx val="2080029071"/>
        <c:crosses val="autoZero"/>
        <c:auto val="1"/>
        <c:lblAlgn val="ctr"/>
        <c:lblOffset val="100"/>
        <c:noMultiLvlLbl val="0"/>
      </c:catAx>
      <c:valAx>
        <c:axId val="2080029071"/>
        <c:scaling>
          <c:orientation val="minMax"/>
        </c:scaling>
        <c:delete val="1"/>
        <c:axPos val="l"/>
        <c:numFmt formatCode="General" sourceLinked="1"/>
        <c:majorTickMark val="none"/>
        <c:minorTickMark val="none"/>
        <c:tickLblPos val="nextTo"/>
        <c:crossAx val="2080007023"/>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(Autosaved).xlsx]KPI!PivotTable15</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2346.6639999999993</c:v>
                </c:pt>
                <c:pt idx="1">
                  <c:v>279.33949999999993</c:v>
                </c:pt>
                <c:pt idx="2">
                  <c:v>47.724799999998595</c:v>
                </c:pt>
                <c:pt idx="3">
                  <c:v>1850.6272000000001</c:v>
                </c:pt>
                <c:pt idx="4">
                  <c:v>1616.6662000000001</c:v>
                </c:pt>
                <c:pt idx="5">
                  <c:v>978.44619999999986</c:v>
                </c:pt>
                <c:pt idx="6">
                  <c:v>420.03189999999995</c:v>
                </c:pt>
                <c:pt idx="7">
                  <c:v>1326.9674000000002</c:v>
                </c:pt>
                <c:pt idx="8">
                  <c:v>-345.03380000000084</c:v>
                </c:pt>
                <c:pt idx="9">
                  <c:v>653.77189999999996</c:v>
                </c:pt>
                <c:pt idx="10">
                  <c:v>1343.3428999999999</c:v>
                </c:pt>
                <c:pt idx="11">
                  <c:v>1360.5717999999997</c:v>
                </c:pt>
              </c:numCache>
            </c:numRef>
          </c:val>
          <c:smooth val="0"/>
          <c:extLst>
            <c:ext xmlns:c16="http://schemas.microsoft.com/office/drawing/2014/chart" uri="{C3380CC4-5D6E-409C-BE32-E72D297353CC}">
              <c16:uniqueId val="{00000000-2505-42AA-83FA-F6B5F5282BDA}"/>
            </c:ext>
          </c:extLst>
        </c:ser>
        <c:dLbls>
          <c:showLegendKey val="0"/>
          <c:showVal val="0"/>
          <c:showCatName val="0"/>
          <c:showSerName val="0"/>
          <c:showPercent val="0"/>
          <c:showBubbleSize val="0"/>
        </c:dLbls>
        <c:smooth val="0"/>
        <c:axId val="2080017839"/>
        <c:axId val="2080018255"/>
      </c:lineChart>
      <c:catAx>
        <c:axId val="2080017839"/>
        <c:scaling>
          <c:orientation val="minMax"/>
        </c:scaling>
        <c:delete val="1"/>
        <c:axPos val="b"/>
        <c:numFmt formatCode="General" sourceLinked="1"/>
        <c:majorTickMark val="none"/>
        <c:minorTickMark val="none"/>
        <c:tickLblPos val="nextTo"/>
        <c:crossAx val="2080018255"/>
        <c:crosses val="autoZero"/>
        <c:auto val="1"/>
        <c:lblAlgn val="ctr"/>
        <c:lblOffset val="100"/>
        <c:noMultiLvlLbl val="0"/>
      </c:catAx>
      <c:valAx>
        <c:axId val="2080018255"/>
        <c:scaling>
          <c:orientation val="minMax"/>
        </c:scaling>
        <c:delete val="1"/>
        <c:axPos val="l"/>
        <c:numFmt formatCode="General" sourceLinked="1"/>
        <c:majorTickMark val="none"/>
        <c:minorTickMark val="none"/>
        <c:tickLblPos val="nextTo"/>
        <c:crossAx val="2080017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(Autosaved).xlsx]KPI!PivotTable16</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125</c:v>
                </c:pt>
                <c:pt idx="1">
                  <c:v>28</c:v>
                </c:pt>
                <c:pt idx="2">
                  <c:v>172</c:v>
                </c:pt>
                <c:pt idx="3">
                  <c:v>157</c:v>
                </c:pt>
                <c:pt idx="4">
                  <c:v>69</c:v>
                </c:pt>
                <c:pt idx="5">
                  <c:v>65</c:v>
                </c:pt>
                <c:pt idx="6">
                  <c:v>73</c:v>
                </c:pt>
                <c:pt idx="7">
                  <c:v>152</c:v>
                </c:pt>
                <c:pt idx="8">
                  <c:v>96</c:v>
                </c:pt>
                <c:pt idx="9">
                  <c:v>80</c:v>
                </c:pt>
                <c:pt idx="10">
                  <c:v>187</c:v>
                </c:pt>
                <c:pt idx="11">
                  <c:v>132</c:v>
                </c:pt>
              </c:numCache>
            </c:numRef>
          </c:val>
          <c:smooth val="0"/>
          <c:extLst>
            <c:ext xmlns:c16="http://schemas.microsoft.com/office/drawing/2014/chart" uri="{C3380CC4-5D6E-409C-BE32-E72D297353CC}">
              <c16:uniqueId val="{00000000-17CF-40F6-924A-39C458B86A23}"/>
            </c:ext>
          </c:extLst>
        </c:ser>
        <c:dLbls>
          <c:showLegendKey val="0"/>
          <c:showVal val="0"/>
          <c:showCatName val="0"/>
          <c:showSerName val="0"/>
          <c:showPercent val="0"/>
          <c:showBubbleSize val="0"/>
        </c:dLbls>
        <c:smooth val="0"/>
        <c:axId val="2080010767"/>
        <c:axId val="2080024911"/>
      </c:lineChart>
      <c:catAx>
        <c:axId val="2080010767"/>
        <c:scaling>
          <c:orientation val="minMax"/>
        </c:scaling>
        <c:delete val="1"/>
        <c:axPos val="b"/>
        <c:numFmt formatCode="General" sourceLinked="1"/>
        <c:majorTickMark val="none"/>
        <c:minorTickMark val="none"/>
        <c:tickLblPos val="nextTo"/>
        <c:crossAx val="2080024911"/>
        <c:crosses val="autoZero"/>
        <c:auto val="1"/>
        <c:lblAlgn val="ctr"/>
        <c:lblOffset val="100"/>
        <c:noMultiLvlLbl val="0"/>
      </c:catAx>
      <c:valAx>
        <c:axId val="2080024911"/>
        <c:scaling>
          <c:orientation val="minMax"/>
        </c:scaling>
        <c:delete val="1"/>
        <c:axPos val="l"/>
        <c:numFmt formatCode="General" sourceLinked="1"/>
        <c:majorTickMark val="none"/>
        <c:minorTickMark val="none"/>
        <c:tickLblPos val="nextTo"/>
        <c:crossAx val="20800107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(Autosaved).xlsx]KPI!PivotTable17</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32</c:v>
                </c:pt>
                <c:pt idx="1">
                  <c:v>8</c:v>
                </c:pt>
                <c:pt idx="2">
                  <c:v>50</c:v>
                </c:pt>
                <c:pt idx="3">
                  <c:v>36</c:v>
                </c:pt>
                <c:pt idx="4">
                  <c:v>21</c:v>
                </c:pt>
                <c:pt idx="5">
                  <c:v>18</c:v>
                </c:pt>
                <c:pt idx="6">
                  <c:v>17</c:v>
                </c:pt>
                <c:pt idx="7">
                  <c:v>36</c:v>
                </c:pt>
                <c:pt idx="8">
                  <c:v>27</c:v>
                </c:pt>
                <c:pt idx="9">
                  <c:v>25</c:v>
                </c:pt>
                <c:pt idx="10">
                  <c:v>42</c:v>
                </c:pt>
                <c:pt idx="11">
                  <c:v>37</c:v>
                </c:pt>
              </c:numCache>
            </c:numRef>
          </c:val>
          <c:smooth val="0"/>
          <c:extLst>
            <c:ext xmlns:c16="http://schemas.microsoft.com/office/drawing/2014/chart" uri="{C3380CC4-5D6E-409C-BE32-E72D297353CC}">
              <c16:uniqueId val="{00000000-CF36-4404-9925-A8465B9C824F}"/>
            </c:ext>
          </c:extLst>
        </c:ser>
        <c:dLbls>
          <c:showLegendKey val="0"/>
          <c:showVal val="0"/>
          <c:showCatName val="0"/>
          <c:showSerName val="0"/>
          <c:showPercent val="0"/>
          <c:showBubbleSize val="0"/>
        </c:dLbls>
        <c:smooth val="0"/>
        <c:axId val="2080026991"/>
        <c:axId val="2080012431"/>
      </c:lineChart>
      <c:catAx>
        <c:axId val="2080026991"/>
        <c:scaling>
          <c:orientation val="minMax"/>
        </c:scaling>
        <c:delete val="1"/>
        <c:axPos val="b"/>
        <c:numFmt formatCode="General" sourceLinked="1"/>
        <c:majorTickMark val="none"/>
        <c:minorTickMark val="none"/>
        <c:tickLblPos val="nextTo"/>
        <c:crossAx val="2080012431"/>
        <c:crosses val="autoZero"/>
        <c:auto val="1"/>
        <c:lblAlgn val="ctr"/>
        <c:lblOffset val="100"/>
        <c:noMultiLvlLbl val="0"/>
      </c:catAx>
      <c:valAx>
        <c:axId val="2080012431"/>
        <c:scaling>
          <c:orientation val="minMax"/>
        </c:scaling>
        <c:delete val="1"/>
        <c:axPos val="l"/>
        <c:numFmt formatCode="General" sourceLinked="1"/>
        <c:majorTickMark val="none"/>
        <c:minorTickMark val="none"/>
        <c:tickLblPos val="nextTo"/>
        <c:crossAx val="20800269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(Autosaved).xlsx]KPI!PivotTable18</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0.25173147829907699</c:v>
                </c:pt>
                <c:pt idx="1">
                  <c:v>0.13767443442192301</c:v>
                </c:pt>
                <c:pt idx="2">
                  <c:v>1.4501116507091506E-3</c:v>
                </c:pt>
                <c:pt idx="3">
                  <c:v>0.15188232501781759</c:v>
                </c:pt>
                <c:pt idx="4">
                  <c:v>0.27973681660564365</c:v>
                </c:pt>
                <c:pt idx="5">
                  <c:v>0.21455972489233593</c:v>
                </c:pt>
                <c:pt idx="6">
                  <c:v>0.22963605449615115</c:v>
                </c:pt>
                <c:pt idx="7">
                  <c:v>0.18804610969876245</c:v>
                </c:pt>
                <c:pt idx="8">
                  <c:v>-4.8086089360287819E-2</c:v>
                </c:pt>
                <c:pt idx="9">
                  <c:v>0.13581331742336644</c:v>
                </c:pt>
                <c:pt idx="10">
                  <c:v>0.18083020124642724</c:v>
                </c:pt>
                <c:pt idx="11">
                  <c:v>0.15538784781542836</c:v>
                </c:pt>
              </c:numCache>
            </c:numRef>
          </c:val>
          <c:smooth val="0"/>
          <c:extLst>
            <c:ext xmlns:c16="http://schemas.microsoft.com/office/drawing/2014/chart" uri="{C3380CC4-5D6E-409C-BE32-E72D297353CC}">
              <c16:uniqueId val="{00000000-749A-4BC0-A07D-0A0E4BAE7095}"/>
            </c:ext>
          </c:extLst>
        </c:ser>
        <c:dLbls>
          <c:showLegendKey val="0"/>
          <c:showVal val="0"/>
          <c:showCatName val="0"/>
          <c:showSerName val="0"/>
          <c:showPercent val="0"/>
          <c:showBubbleSize val="0"/>
        </c:dLbls>
        <c:smooth val="0"/>
        <c:axId val="2136844735"/>
        <c:axId val="2136845151"/>
      </c:lineChart>
      <c:catAx>
        <c:axId val="2136844735"/>
        <c:scaling>
          <c:orientation val="minMax"/>
        </c:scaling>
        <c:delete val="1"/>
        <c:axPos val="b"/>
        <c:numFmt formatCode="General" sourceLinked="1"/>
        <c:majorTickMark val="none"/>
        <c:minorTickMark val="none"/>
        <c:tickLblPos val="nextTo"/>
        <c:crossAx val="2136845151"/>
        <c:crosses val="autoZero"/>
        <c:auto val="1"/>
        <c:lblAlgn val="ctr"/>
        <c:lblOffset val="100"/>
        <c:noMultiLvlLbl val="0"/>
      </c:catAx>
      <c:valAx>
        <c:axId val="2136845151"/>
        <c:scaling>
          <c:orientation val="minMax"/>
        </c:scaling>
        <c:delete val="1"/>
        <c:axPos val="l"/>
        <c:numFmt formatCode="General" sourceLinked="1"/>
        <c:majorTickMark val="none"/>
        <c:minorTickMark val="none"/>
        <c:tickLblPos val="nextTo"/>
        <c:crossAx val="21368447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(Autosaved).xlsx]KPI!PivotTable14</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pivotFmt>
    </c:pivotFmts>
    <c:plotArea>
      <c:layout>
        <c:manualLayout>
          <c:layoutTarget val="inner"/>
          <c:xMode val="edge"/>
          <c:yMode val="edge"/>
          <c:x val="5.1526428653233279E-2"/>
          <c:y val="0.19429605302647035"/>
          <c:w val="0.93888888888888888"/>
          <c:h val="0.80570450630259216"/>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9322.0920000000006</c:v>
                </c:pt>
                <c:pt idx="1">
                  <c:v>2028.9860000000003</c:v>
                </c:pt>
                <c:pt idx="2">
                  <c:v>32911.120999999999</c:v>
                </c:pt>
                <c:pt idx="3">
                  <c:v>12184.611999999997</c:v>
                </c:pt>
                <c:pt idx="4">
                  <c:v>5779.2400000000007</c:v>
                </c:pt>
                <c:pt idx="5">
                  <c:v>4560.2510000000002</c:v>
                </c:pt>
                <c:pt idx="6">
                  <c:v>1829.12</c:v>
                </c:pt>
                <c:pt idx="7">
                  <c:v>7056.6064999999999</c:v>
                </c:pt>
                <c:pt idx="8">
                  <c:v>7175.3350000000009</c:v>
                </c:pt>
                <c:pt idx="9">
                  <c:v>4813.7540000000008</c:v>
                </c:pt>
                <c:pt idx="10">
                  <c:v>7428.7529999999988</c:v>
                </c:pt>
                <c:pt idx="11">
                  <c:v>8755.973</c:v>
                </c:pt>
              </c:numCache>
            </c:numRef>
          </c:val>
          <c:smooth val="0"/>
          <c:extLst>
            <c:ext xmlns:c16="http://schemas.microsoft.com/office/drawing/2014/chart" uri="{C3380CC4-5D6E-409C-BE32-E72D297353CC}">
              <c16:uniqueId val="{00000000-22BF-4983-BEEA-03D77F61D10C}"/>
            </c:ext>
          </c:extLst>
        </c:ser>
        <c:dLbls>
          <c:showLegendKey val="0"/>
          <c:showVal val="0"/>
          <c:showCatName val="0"/>
          <c:showSerName val="0"/>
          <c:showPercent val="0"/>
          <c:showBubbleSize val="0"/>
        </c:dLbls>
        <c:smooth val="0"/>
        <c:axId val="2080007023"/>
        <c:axId val="2080029071"/>
      </c:lineChart>
      <c:catAx>
        <c:axId val="2080007023"/>
        <c:scaling>
          <c:orientation val="minMax"/>
        </c:scaling>
        <c:delete val="1"/>
        <c:axPos val="b"/>
        <c:numFmt formatCode="General" sourceLinked="1"/>
        <c:majorTickMark val="none"/>
        <c:minorTickMark val="none"/>
        <c:tickLblPos val="nextTo"/>
        <c:crossAx val="2080029071"/>
        <c:crosses val="autoZero"/>
        <c:auto val="1"/>
        <c:lblAlgn val="ctr"/>
        <c:lblOffset val="100"/>
        <c:noMultiLvlLbl val="0"/>
      </c:catAx>
      <c:valAx>
        <c:axId val="2080029071"/>
        <c:scaling>
          <c:orientation val="minMax"/>
        </c:scaling>
        <c:delete val="1"/>
        <c:axPos val="l"/>
        <c:numFmt formatCode="General" sourceLinked="1"/>
        <c:majorTickMark val="none"/>
        <c:minorTickMark val="none"/>
        <c:tickLblPos val="nextTo"/>
        <c:crossAx val="2080007023"/>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lumMod val="85000"/>
              </a:schemeClr>
            </a:solidFill>
            <a:round/>
          </a:ln>
          <a:effectLst/>
        </c:spPr>
        <c:marker>
          <c:symbol val="none"/>
        </c:marker>
      </c:pivotFmt>
    </c:pivotFmts>
    <c:plotArea>
      <c:layout>
        <c:manualLayout>
          <c:layoutTarget val="inner"/>
          <c:xMode val="edge"/>
          <c:yMode val="edge"/>
          <c:x val="7.6788872924034537E-2"/>
          <c:y val="0.10958919870448884"/>
          <c:w val="0.84642225415193095"/>
          <c:h val="0.78082160259102251"/>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2346.6639999999993</c:v>
                </c:pt>
                <c:pt idx="1">
                  <c:v>279.33949999999993</c:v>
                </c:pt>
                <c:pt idx="2">
                  <c:v>47.724799999998595</c:v>
                </c:pt>
                <c:pt idx="3">
                  <c:v>1850.6272000000001</c:v>
                </c:pt>
                <c:pt idx="4">
                  <c:v>1616.6662000000001</c:v>
                </c:pt>
                <c:pt idx="5">
                  <c:v>978.44619999999986</c:v>
                </c:pt>
                <c:pt idx="6">
                  <c:v>420.03189999999995</c:v>
                </c:pt>
                <c:pt idx="7">
                  <c:v>1326.9674000000002</c:v>
                </c:pt>
                <c:pt idx="8">
                  <c:v>-345.03380000000084</c:v>
                </c:pt>
                <c:pt idx="9">
                  <c:v>653.77189999999996</c:v>
                </c:pt>
                <c:pt idx="10">
                  <c:v>1343.3428999999999</c:v>
                </c:pt>
                <c:pt idx="11">
                  <c:v>1360.5717999999997</c:v>
                </c:pt>
              </c:numCache>
            </c:numRef>
          </c:val>
          <c:smooth val="0"/>
          <c:extLst>
            <c:ext xmlns:c16="http://schemas.microsoft.com/office/drawing/2014/chart" uri="{C3380CC4-5D6E-409C-BE32-E72D297353CC}">
              <c16:uniqueId val="{00000000-46E5-423D-91CB-7BA892D1BB6A}"/>
            </c:ext>
          </c:extLst>
        </c:ser>
        <c:dLbls>
          <c:showLegendKey val="0"/>
          <c:showVal val="0"/>
          <c:showCatName val="0"/>
          <c:showSerName val="0"/>
          <c:showPercent val="0"/>
          <c:showBubbleSize val="0"/>
        </c:dLbls>
        <c:smooth val="0"/>
        <c:axId val="2080017839"/>
        <c:axId val="2080018255"/>
      </c:lineChart>
      <c:catAx>
        <c:axId val="2080017839"/>
        <c:scaling>
          <c:orientation val="minMax"/>
        </c:scaling>
        <c:delete val="1"/>
        <c:axPos val="b"/>
        <c:numFmt formatCode="General" sourceLinked="1"/>
        <c:majorTickMark val="none"/>
        <c:minorTickMark val="none"/>
        <c:tickLblPos val="nextTo"/>
        <c:crossAx val="2080018255"/>
        <c:crosses val="autoZero"/>
        <c:auto val="1"/>
        <c:lblAlgn val="ctr"/>
        <c:lblOffset val="100"/>
        <c:noMultiLvlLbl val="0"/>
      </c:catAx>
      <c:valAx>
        <c:axId val="2080018255"/>
        <c:scaling>
          <c:orientation val="minMax"/>
        </c:scaling>
        <c:delete val="1"/>
        <c:axPos val="l"/>
        <c:numFmt formatCode="General" sourceLinked="1"/>
        <c:majorTickMark val="none"/>
        <c:minorTickMark val="none"/>
        <c:tickLblPos val="nextTo"/>
        <c:crossAx val="20800178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(Autosaved).xlsx]KPI!PivotTable16</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lumMod val="85000"/>
              </a:schemeClr>
            </a:solidFill>
            <a:round/>
          </a:ln>
          <a:effectLst/>
        </c:spPr>
        <c:marker>
          <c:symbol val="none"/>
        </c:marker>
      </c:pivotFmt>
    </c:pivotFmts>
    <c:plotArea>
      <c:layout>
        <c:manualLayout>
          <c:layoutTarget val="inner"/>
          <c:xMode val="edge"/>
          <c:yMode val="edge"/>
          <c:x val="7.0512820512820512E-2"/>
          <c:y val="0"/>
          <c:w val="0.85897435897435892"/>
          <c:h val="0.84541039280367125"/>
        </c:manualLayout>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125</c:v>
                </c:pt>
                <c:pt idx="1">
                  <c:v>28</c:v>
                </c:pt>
                <c:pt idx="2">
                  <c:v>172</c:v>
                </c:pt>
                <c:pt idx="3">
                  <c:v>157</c:v>
                </c:pt>
                <c:pt idx="4">
                  <c:v>69</c:v>
                </c:pt>
                <c:pt idx="5">
                  <c:v>65</c:v>
                </c:pt>
                <c:pt idx="6">
                  <c:v>73</c:v>
                </c:pt>
                <c:pt idx="7">
                  <c:v>152</c:v>
                </c:pt>
                <c:pt idx="8">
                  <c:v>96</c:v>
                </c:pt>
                <c:pt idx="9">
                  <c:v>80</c:v>
                </c:pt>
                <c:pt idx="10">
                  <c:v>187</c:v>
                </c:pt>
                <c:pt idx="11">
                  <c:v>132</c:v>
                </c:pt>
              </c:numCache>
            </c:numRef>
          </c:val>
          <c:smooth val="0"/>
          <c:extLst>
            <c:ext xmlns:c16="http://schemas.microsoft.com/office/drawing/2014/chart" uri="{C3380CC4-5D6E-409C-BE32-E72D297353CC}">
              <c16:uniqueId val="{00000000-EFC7-4EA0-8A53-817CD6A872AB}"/>
            </c:ext>
          </c:extLst>
        </c:ser>
        <c:dLbls>
          <c:showLegendKey val="0"/>
          <c:showVal val="0"/>
          <c:showCatName val="0"/>
          <c:showSerName val="0"/>
          <c:showPercent val="0"/>
          <c:showBubbleSize val="0"/>
        </c:dLbls>
        <c:smooth val="0"/>
        <c:axId val="2080010767"/>
        <c:axId val="2080024911"/>
      </c:lineChart>
      <c:catAx>
        <c:axId val="2080010767"/>
        <c:scaling>
          <c:orientation val="minMax"/>
        </c:scaling>
        <c:delete val="1"/>
        <c:axPos val="b"/>
        <c:numFmt formatCode="General" sourceLinked="1"/>
        <c:majorTickMark val="none"/>
        <c:minorTickMark val="none"/>
        <c:tickLblPos val="nextTo"/>
        <c:crossAx val="2080024911"/>
        <c:crosses val="autoZero"/>
        <c:auto val="1"/>
        <c:lblAlgn val="ctr"/>
        <c:lblOffset val="100"/>
        <c:noMultiLvlLbl val="0"/>
      </c:catAx>
      <c:valAx>
        <c:axId val="2080024911"/>
        <c:scaling>
          <c:orientation val="minMax"/>
        </c:scaling>
        <c:delete val="1"/>
        <c:axPos val="l"/>
        <c:numFmt formatCode="General" sourceLinked="1"/>
        <c:majorTickMark val="none"/>
        <c:minorTickMark val="none"/>
        <c:tickLblPos val="nextTo"/>
        <c:crossAx val="208001076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(Autosaved).xlsx]KPI!PivotTable17</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lumMod val="85000"/>
              </a:schemeClr>
            </a:solidFill>
            <a:round/>
          </a:ln>
          <a:effectLst/>
        </c:spPr>
        <c:marker>
          <c:symbol val="none"/>
        </c:marker>
      </c:pivotFmt>
    </c:pivotFmts>
    <c:plotArea>
      <c:layout>
        <c:manualLayout>
          <c:layoutTarget val="inner"/>
          <c:xMode val="edge"/>
          <c:yMode val="edge"/>
          <c:x val="7.5944992917634874E-2"/>
          <c:y val="0.18946696735594323"/>
          <c:w val="0.83452347320660225"/>
          <c:h val="0.80767629042394518"/>
        </c:manualLayout>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32</c:v>
                </c:pt>
                <c:pt idx="1">
                  <c:v>8</c:v>
                </c:pt>
                <c:pt idx="2">
                  <c:v>50</c:v>
                </c:pt>
                <c:pt idx="3">
                  <c:v>36</c:v>
                </c:pt>
                <c:pt idx="4">
                  <c:v>21</c:v>
                </c:pt>
                <c:pt idx="5">
                  <c:v>18</c:v>
                </c:pt>
                <c:pt idx="6">
                  <c:v>17</c:v>
                </c:pt>
                <c:pt idx="7">
                  <c:v>36</c:v>
                </c:pt>
                <c:pt idx="8">
                  <c:v>27</c:v>
                </c:pt>
                <c:pt idx="9">
                  <c:v>25</c:v>
                </c:pt>
                <c:pt idx="10">
                  <c:v>42</c:v>
                </c:pt>
                <c:pt idx="11">
                  <c:v>37</c:v>
                </c:pt>
              </c:numCache>
            </c:numRef>
          </c:val>
          <c:smooth val="0"/>
          <c:extLst>
            <c:ext xmlns:c16="http://schemas.microsoft.com/office/drawing/2014/chart" uri="{C3380CC4-5D6E-409C-BE32-E72D297353CC}">
              <c16:uniqueId val="{00000000-D64C-4829-B01D-ECB2FC653192}"/>
            </c:ext>
          </c:extLst>
        </c:ser>
        <c:dLbls>
          <c:showLegendKey val="0"/>
          <c:showVal val="0"/>
          <c:showCatName val="0"/>
          <c:showSerName val="0"/>
          <c:showPercent val="0"/>
          <c:showBubbleSize val="0"/>
        </c:dLbls>
        <c:smooth val="0"/>
        <c:axId val="2080026991"/>
        <c:axId val="2080012431"/>
      </c:lineChart>
      <c:catAx>
        <c:axId val="2080026991"/>
        <c:scaling>
          <c:orientation val="minMax"/>
        </c:scaling>
        <c:delete val="1"/>
        <c:axPos val="b"/>
        <c:numFmt formatCode="General" sourceLinked="1"/>
        <c:majorTickMark val="none"/>
        <c:minorTickMark val="none"/>
        <c:tickLblPos val="nextTo"/>
        <c:crossAx val="2080012431"/>
        <c:crosses val="autoZero"/>
        <c:auto val="1"/>
        <c:lblAlgn val="ctr"/>
        <c:lblOffset val="100"/>
        <c:noMultiLvlLbl val="0"/>
      </c:catAx>
      <c:valAx>
        <c:axId val="2080012431"/>
        <c:scaling>
          <c:orientation val="minMax"/>
        </c:scaling>
        <c:delete val="1"/>
        <c:axPos val="l"/>
        <c:numFmt formatCode="General" sourceLinked="1"/>
        <c:majorTickMark val="none"/>
        <c:minorTickMark val="none"/>
        <c:tickLblPos val="nextTo"/>
        <c:crossAx val="20800269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(Autosaved).xlsx]KPI!PivotTable18</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bg1">
                <a:lumMod val="85000"/>
              </a:schemeClr>
            </a:solidFill>
            <a:round/>
          </a:ln>
          <a:effectLst/>
        </c:spPr>
        <c:marker>
          <c:symbol val="none"/>
        </c:marker>
      </c:pivotFmt>
    </c:pivotFmts>
    <c:plotArea>
      <c:layout>
        <c:manualLayout>
          <c:layoutTarget val="inner"/>
          <c:xMode val="edge"/>
          <c:yMode val="edge"/>
          <c:x val="8.7650003079164249E-2"/>
          <c:y val="0.12429931133833196"/>
          <c:w val="0.85166922555833746"/>
          <c:h val="0.8559477626272326"/>
        </c:manualLayout>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0.25173147829907699</c:v>
                </c:pt>
                <c:pt idx="1">
                  <c:v>0.13767443442192301</c:v>
                </c:pt>
                <c:pt idx="2">
                  <c:v>1.4501116507091506E-3</c:v>
                </c:pt>
                <c:pt idx="3">
                  <c:v>0.15188232501781759</c:v>
                </c:pt>
                <c:pt idx="4">
                  <c:v>0.27973681660564365</c:v>
                </c:pt>
                <c:pt idx="5">
                  <c:v>0.21455972489233593</c:v>
                </c:pt>
                <c:pt idx="6">
                  <c:v>0.22963605449615115</c:v>
                </c:pt>
                <c:pt idx="7">
                  <c:v>0.18804610969876245</c:v>
                </c:pt>
                <c:pt idx="8">
                  <c:v>-4.8086089360287819E-2</c:v>
                </c:pt>
                <c:pt idx="9">
                  <c:v>0.13581331742336644</c:v>
                </c:pt>
                <c:pt idx="10">
                  <c:v>0.18083020124642724</c:v>
                </c:pt>
                <c:pt idx="11">
                  <c:v>0.15538784781542836</c:v>
                </c:pt>
              </c:numCache>
            </c:numRef>
          </c:val>
          <c:smooth val="0"/>
          <c:extLst>
            <c:ext xmlns:c16="http://schemas.microsoft.com/office/drawing/2014/chart" uri="{C3380CC4-5D6E-409C-BE32-E72D297353CC}">
              <c16:uniqueId val="{00000000-78A0-4EFC-A92B-84CBDFF71444}"/>
            </c:ext>
          </c:extLst>
        </c:ser>
        <c:dLbls>
          <c:showLegendKey val="0"/>
          <c:showVal val="0"/>
          <c:showCatName val="0"/>
          <c:showSerName val="0"/>
          <c:showPercent val="0"/>
          <c:showBubbleSize val="0"/>
        </c:dLbls>
        <c:smooth val="0"/>
        <c:axId val="2136844735"/>
        <c:axId val="2136845151"/>
      </c:lineChart>
      <c:catAx>
        <c:axId val="2136844735"/>
        <c:scaling>
          <c:orientation val="minMax"/>
        </c:scaling>
        <c:delete val="1"/>
        <c:axPos val="b"/>
        <c:numFmt formatCode="General" sourceLinked="1"/>
        <c:majorTickMark val="none"/>
        <c:minorTickMark val="none"/>
        <c:tickLblPos val="nextTo"/>
        <c:crossAx val="2136845151"/>
        <c:crosses val="autoZero"/>
        <c:auto val="1"/>
        <c:lblAlgn val="ctr"/>
        <c:lblOffset val="100"/>
        <c:noMultiLvlLbl val="0"/>
      </c:catAx>
      <c:valAx>
        <c:axId val="2136845151"/>
        <c:scaling>
          <c:orientation val="minMax"/>
        </c:scaling>
        <c:delete val="1"/>
        <c:axPos val="l"/>
        <c:numFmt formatCode="General" sourceLinked="1"/>
        <c:majorTickMark val="none"/>
        <c:minorTickMark val="none"/>
        <c:tickLblPos val="nextTo"/>
        <c:crossAx val="21368447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(Autosaved).xlsx]Combo Chart!PivotTable1</c:name>
    <c:fmtId val="2"/>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lumMod val="75000"/>
            </a:schemeClr>
          </a:solidFill>
          <a:ln>
            <a:noFill/>
          </a:ln>
          <a:effectLst/>
        </c:spPr>
        <c:marker>
          <c:symbol val="none"/>
        </c:marker>
      </c:pivotFmt>
      <c:pivotFmt>
        <c:idx val="9"/>
        <c:spPr>
          <a:solidFill>
            <a:schemeClr val="bg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2346.6639999999993</c:v>
                </c:pt>
                <c:pt idx="1">
                  <c:v>279.33949999999993</c:v>
                </c:pt>
                <c:pt idx="2">
                  <c:v>47.724799999998595</c:v>
                </c:pt>
                <c:pt idx="3">
                  <c:v>1850.6272000000001</c:v>
                </c:pt>
                <c:pt idx="4">
                  <c:v>1616.6662000000001</c:v>
                </c:pt>
                <c:pt idx="5">
                  <c:v>978.44619999999986</c:v>
                </c:pt>
                <c:pt idx="6">
                  <c:v>420.03189999999995</c:v>
                </c:pt>
                <c:pt idx="7">
                  <c:v>1326.9674000000002</c:v>
                </c:pt>
                <c:pt idx="8">
                  <c:v>-345.03380000000084</c:v>
                </c:pt>
                <c:pt idx="9">
                  <c:v>653.77189999999996</c:v>
                </c:pt>
                <c:pt idx="10">
                  <c:v>1343.3428999999999</c:v>
                </c:pt>
                <c:pt idx="11">
                  <c:v>1360.5717999999997</c:v>
                </c:pt>
              </c:numCache>
            </c:numRef>
          </c:val>
          <c:extLst>
            <c:ext xmlns:c16="http://schemas.microsoft.com/office/drawing/2014/chart" uri="{C3380CC4-5D6E-409C-BE32-E72D297353CC}">
              <c16:uniqueId val="{00000000-D9C9-47A2-B040-197B08757558}"/>
            </c:ext>
          </c:extLst>
        </c:ser>
        <c:dLbls>
          <c:showLegendKey val="0"/>
          <c:showVal val="0"/>
          <c:showCatName val="0"/>
          <c:showSerName val="0"/>
          <c:showPercent val="0"/>
          <c:showBubbleSize val="0"/>
        </c:dLbls>
        <c:axId val="1771207887"/>
        <c:axId val="177120331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9322.0920000000006</c:v>
                </c:pt>
                <c:pt idx="1">
                  <c:v>2028.9860000000003</c:v>
                </c:pt>
                <c:pt idx="2">
                  <c:v>32911.120999999999</c:v>
                </c:pt>
                <c:pt idx="3">
                  <c:v>12184.611999999997</c:v>
                </c:pt>
                <c:pt idx="4">
                  <c:v>5779.2400000000007</c:v>
                </c:pt>
                <c:pt idx="5">
                  <c:v>4560.2510000000002</c:v>
                </c:pt>
                <c:pt idx="6">
                  <c:v>1829.12</c:v>
                </c:pt>
                <c:pt idx="7">
                  <c:v>7056.6064999999999</c:v>
                </c:pt>
                <c:pt idx="8">
                  <c:v>7175.3350000000009</c:v>
                </c:pt>
                <c:pt idx="9">
                  <c:v>4813.7540000000008</c:v>
                </c:pt>
                <c:pt idx="10">
                  <c:v>7428.7529999999988</c:v>
                </c:pt>
                <c:pt idx="11">
                  <c:v>8755.973</c:v>
                </c:pt>
              </c:numCache>
            </c:numRef>
          </c:val>
          <c:extLst>
            <c:ext xmlns:c16="http://schemas.microsoft.com/office/drawing/2014/chart" uri="{C3380CC4-5D6E-409C-BE32-E72D297353CC}">
              <c16:uniqueId val="{00000001-D9C9-47A2-B040-197B08757558}"/>
            </c:ext>
          </c:extLst>
        </c:ser>
        <c:dLbls>
          <c:showLegendKey val="0"/>
          <c:showVal val="0"/>
          <c:showCatName val="0"/>
          <c:showSerName val="0"/>
          <c:showPercent val="0"/>
          <c:showBubbleSize val="0"/>
        </c:dLbls>
        <c:gapWidth val="59"/>
        <c:axId val="1771204143"/>
        <c:axId val="1771207471"/>
      </c:barChart>
      <c:catAx>
        <c:axId val="177120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71207471"/>
        <c:crosses val="autoZero"/>
        <c:auto val="1"/>
        <c:lblAlgn val="ctr"/>
        <c:lblOffset val="100"/>
        <c:noMultiLvlLbl val="0"/>
      </c:catAx>
      <c:valAx>
        <c:axId val="1771207471"/>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a:t>SALES</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71204143"/>
        <c:crosses val="autoZero"/>
        <c:crossBetween val="between"/>
      </c:valAx>
      <c:valAx>
        <c:axId val="1771203311"/>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a:t>PROFIT</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71207887"/>
        <c:crosses val="max"/>
        <c:crossBetween val="between"/>
      </c:valAx>
      <c:catAx>
        <c:axId val="1771207887"/>
        <c:scaling>
          <c:orientation val="minMax"/>
        </c:scaling>
        <c:delete val="1"/>
        <c:axPos val="b"/>
        <c:numFmt formatCode="General" sourceLinked="1"/>
        <c:majorTickMark val="none"/>
        <c:minorTickMark val="none"/>
        <c:tickLblPos val="nextTo"/>
        <c:crossAx val="1771203311"/>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(Autosaved).xlsx]Piechart!PivotTable3</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6">
              <a:lumMod val="40000"/>
              <a:lumOff val="60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
        <c:idx val="12"/>
        <c:spPr>
          <a:solidFill>
            <a:schemeClr val="accent6">
              <a:lumMod val="20000"/>
              <a:lumOff val="80000"/>
            </a:schemeClr>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E2A-4A0C-AFF4-939268312AE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6E2A-4A0C-AFF4-939268312AEC}"/>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E2A-4A0C-AFF4-939268312AE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Piechart!$A$4:$A$7</c:f>
              <c:strCache>
                <c:ptCount val="3"/>
                <c:pt idx="0">
                  <c:v>Furniture</c:v>
                </c:pt>
                <c:pt idx="1">
                  <c:v>Office Supplies</c:v>
                </c:pt>
                <c:pt idx="2">
                  <c:v>Technology</c:v>
                </c:pt>
              </c:strCache>
            </c:strRef>
          </c:cat>
          <c:val>
            <c:numRef>
              <c:f>Piechart!$B$4:$B$7</c:f>
              <c:numCache>
                <c:formatCode>0.00%</c:formatCode>
                <c:ptCount val="3"/>
                <c:pt idx="0">
                  <c:v>0.25969265202222563</c:v>
                </c:pt>
                <c:pt idx="1">
                  <c:v>0.24997512779603925</c:v>
                </c:pt>
                <c:pt idx="2">
                  <c:v>0.49033222018173522</c:v>
                </c:pt>
              </c:numCache>
            </c:numRef>
          </c:val>
          <c:extLst>
            <c:ext xmlns:c16="http://schemas.microsoft.com/office/drawing/2014/chart" uri="{C3380CC4-5D6E-409C-BE32-E72D297353CC}">
              <c16:uniqueId val="{00000006-6E2A-4A0C-AFF4-939268312AEC}"/>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(Autosaved).xlsx]Map chart!PivotTable4</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1687204855761121"/>
          <c:y val="0.13537654486175299"/>
          <c:w val="0.83287274302919201"/>
          <c:h val="0.50345691495391343"/>
        </c:manualLayout>
      </c:layout>
      <c:barChart>
        <c:barDir val="col"/>
        <c:grouping val="clustered"/>
        <c:varyColors val="0"/>
        <c:ser>
          <c:idx val="0"/>
          <c:order val="0"/>
          <c:tx>
            <c:strRef>
              <c:f>'Map chart'!$B$3</c:f>
              <c:strCache>
                <c:ptCount val="1"/>
                <c:pt idx="0">
                  <c:v>Total</c:v>
                </c:pt>
              </c:strCache>
            </c:strRef>
          </c:tx>
          <c:spPr>
            <a:solidFill>
              <a:schemeClr val="accent1"/>
            </a:solidFill>
            <a:ln>
              <a:noFill/>
            </a:ln>
            <a:effectLst/>
          </c:spPr>
          <c:invertIfNegative val="0"/>
          <c:cat>
            <c:strRef>
              <c:f>'Map chart'!$A$4:$A$15</c:f>
              <c:strCache>
                <c:ptCount val="11"/>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strCache>
            </c:strRef>
          </c:cat>
          <c:val>
            <c:numRef>
              <c:f>'Map chart'!$B$4:$B$15</c:f>
              <c:numCache>
                <c:formatCode>General</c:formatCode>
                <c:ptCount val="11"/>
                <c:pt idx="0">
                  <c:v>6139.090000000002</c:v>
                </c:pt>
                <c:pt idx="1">
                  <c:v>6302.6900000000005</c:v>
                </c:pt>
                <c:pt idx="2">
                  <c:v>34248.260499999997</c:v>
                </c:pt>
                <c:pt idx="3">
                  <c:v>4540.1000000000004</c:v>
                </c:pt>
                <c:pt idx="4">
                  <c:v>8280.4600000000009</c:v>
                </c:pt>
                <c:pt idx="5">
                  <c:v>2534.9200000000005</c:v>
                </c:pt>
                <c:pt idx="6">
                  <c:v>2055.16</c:v>
                </c:pt>
                <c:pt idx="7">
                  <c:v>8620.7410000000018</c:v>
                </c:pt>
                <c:pt idx="8">
                  <c:v>2270.8599999999997</c:v>
                </c:pt>
                <c:pt idx="9">
                  <c:v>3051.5120000000006</c:v>
                </c:pt>
                <c:pt idx="10">
                  <c:v>25802.049999999992</c:v>
                </c:pt>
              </c:numCache>
            </c:numRef>
          </c:val>
          <c:extLst>
            <c:ext xmlns:c16="http://schemas.microsoft.com/office/drawing/2014/chart" uri="{C3380CC4-5D6E-409C-BE32-E72D297353CC}">
              <c16:uniqueId val="{00000000-AA03-4BA8-ADAB-9FB061657AA6}"/>
            </c:ext>
          </c:extLst>
        </c:ser>
        <c:dLbls>
          <c:showLegendKey val="0"/>
          <c:showVal val="0"/>
          <c:showCatName val="0"/>
          <c:showSerName val="0"/>
          <c:showPercent val="0"/>
          <c:showBubbleSize val="0"/>
        </c:dLbls>
        <c:gapWidth val="219"/>
        <c:overlap val="-27"/>
        <c:axId val="876513407"/>
        <c:axId val="876527135"/>
      </c:barChart>
      <c:catAx>
        <c:axId val="87651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76527135"/>
        <c:crosses val="autoZero"/>
        <c:auto val="1"/>
        <c:lblAlgn val="ctr"/>
        <c:lblOffset val="100"/>
        <c:noMultiLvlLbl val="0"/>
      </c:catAx>
      <c:valAx>
        <c:axId val="876527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76513407"/>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 new dashboard excel (Autosaved).xlsx]Barchart!PivotTable13</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bg1"/>
          </a:solidFill>
          <a:ln>
            <a:noFill/>
          </a:ln>
          <a:effectLst/>
        </c:spPr>
        <c:marker>
          <c:symbol val="none"/>
        </c:marker>
        <c:dLbl>
          <c:idx val="0"/>
          <c:layout/>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Barchart!$B$3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Barchart!$A$4:$A$9</c:f>
              <c:strCache>
                <c:ptCount val="5"/>
                <c:pt idx="0">
                  <c:v>Binders</c:v>
                </c:pt>
                <c:pt idx="1">
                  <c:v>Tables</c:v>
                </c:pt>
                <c:pt idx="2">
                  <c:v>Chairs</c:v>
                </c:pt>
                <c:pt idx="3">
                  <c:v>Phones</c:v>
                </c:pt>
                <c:pt idx="4">
                  <c:v>Machines</c:v>
                </c:pt>
              </c:strCache>
            </c:strRef>
          </c:cat>
          <c:val>
            <c:numRef>
              <c:f>Barchart!$B$4:$B$9</c:f>
              <c:numCache>
                <c:formatCode>General</c:formatCode>
                <c:ptCount val="5"/>
                <c:pt idx="0">
                  <c:v>8307.4459999999999</c:v>
                </c:pt>
                <c:pt idx="1">
                  <c:v>9940.9444999999996</c:v>
                </c:pt>
                <c:pt idx="2">
                  <c:v>13072.28</c:v>
                </c:pt>
                <c:pt idx="3">
                  <c:v>17248.964000000004</c:v>
                </c:pt>
                <c:pt idx="4">
                  <c:v>27594.724999999999</c:v>
                </c:pt>
              </c:numCache>
            </c:numRef>
          </c:val>
          <c:extLst>
            <c:ext xmlns:c16="http://schemas.microsoft.com/office/drawing/2014/chart" uri="{C3380CC4-5D6E-409C-BE32-E72D297353CC}">
              <c16:uniqueId val="{00000000-DB45-47D9-8A79-A9EC33B9AE30}"/>
            </c:ext>
          </c:extLst>
        </c:ser>
        <c:dLbls>
          <c:dLblPos val="outEnd"/>
          <c:showLegendKey val="0"/>
          <c:showVal val="1"/>
          <c:showCatName val="0"/>
          <c:showSerName val="0"/>
          <c:showPercent val="0"/>
          <c:showBubbleSize val="0"/>
        </c:dLbls>
        <c:gapWidth val="75"/>
        <c:axId val="1544742335"/>
        <c:axId val="1544730271"/>
      </c:barChart>
      <c:catAx>
        <c:axId val="1544742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44730271"/>
        <c:crosses val="autoZero"/>
        <c:auto val="1"/>
        <c:lblAlgn val="ctr"/>
        <c:lblOffset val="100"/>
        <c:noMultiLvlLbl val="0"/>
      </c:catAx>
      <c:valAx>
        <c:axId val="1544730271"/>
        <c:scaling>
          <c:orientation val="minMax"/>
        </c:scaling>
        <c:delete val="1"/>
        <c:axPos val="b"/>
        <c:numFmt formatCode="General" sourceLinked="1"/>
        <c:majorTickMark val="none"/>
        <c:minorTickMark val="none"/>
        <c:tickLblPos val="nextTo"/>
        <c:crossAx val="15447423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8D00187-DBEF-4BCC-BAC2-FC9B1CC5D9C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plotSurface>
          <cx:spPr>
            <a:ln>
              <a:noFill/>
            </a:ln>
          </cx:spPr>
        </cx:plotSurface>
        <cx:series layoutId="waterfall" uniqueId="{08D00187-DBEF-4BCC-BAC2-FC9B1CC5D9C0}">
          <cx:tx>
            <cx:txData>
              <cx:f>_xlchart.v1.4</cx:f>
              <cx:v>Profit</cx:v>
            </cx:txData>
          </cx:tx>
          <cx:spPr>
            <a:gradFill>
              <a:gsLst>
                <a:gs pos="0">
                  <a:schemeClr val="bg1"/>
                </a:gs>
                <a:gs pos="100000">
                  <a:srgbClr val="7030A0"/>
                </a:gs>
              </a:gsLst>
              <a:lin ang="7200000" scaled="0"/>
            </a:gradFill>
          </cx:spPr>
          <cx:dataLabels pos="outEnd">
            <cx:txPr>
              <a:bodyPr spcFirstLastPara="1" vertOverflow="ellipsis" wrap="square" lIns="0" tIns="0" rIns="0" bIns="0" anchor="ctr" anchorCtr="1">
                <a:spAutoFit/>
              </a:bodyPr>
              <a:lstStyle/>
              <a:p>
                <a:pPr>
                  <a:defRPr b="1">
                    <a:solidFill>
                      <a:schemeClr val="bg1"/>
                    </a:solidFill>
                  </a:defRPr>
                </a:pPr>
                <a:endParaRPr lang="en-US" b="1">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wrap="square" lIns="0" tIns="0" rIns="0" bIns="0" anchor="ctr" anchorCtr="1"/>
          <a:lstStyle/>
          <a:p>
            <a:pPr>
              <a:defRPr>
                <a:solidFill>
                  <a:schemeClr val="bg1"/>
                </a:solidFill>
              </a:defRPr>
            </a:pPr>
            <a:endParaRPr lang="en-US">
              <a:solidFill>
                <a:schemeClr val="bg1"/>
              </a:solidFill>
            </a:endParaRPr>
          </a:p>
        </cx:txPr>
      </cx:axis>
      <cx:axis id="1" hidden="1">
        <cx:valScaling/>
        <cx:tickLabels/>
      </cx:axis>
    </cx:plotArea>
    <cx:legend pos="t" align="ctr" overlay="0">
      <cx:txPr>
        <a:bodyPr spcFirstLastPara="1" vertOverflow="ellipsis" wrap="square" lIns="0" tIns="0" rIns="0" bIns="0" anchor="ctr" anchorCtr="1"/>
        <a:lstStyle/>
        <a:p>
          <a:pPr>
            <a:defRPr>
              <a:solidFill>
                <a:schemeClr val="bg1"/>
              </a:solidFill>
            </a:defRPr>
          </a:pPr>
          <a:endParaRPr lang="en-US">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13.xml"/><Relationship Id="rId18" Type="http://schemas.openxmlformats.org/officeDocument/2006/relationships/chart" Target="../charts/chart15.xml"/><Relationship Id="rId26" Type="http://schemas.openxmlformats.org/officeDocument/2006/relationships/chart" Target="../charts/chart18.xml"/><Relationship Id="rId3" Type="http://schemas.openxmlformats.org/officeDocument/2006/relationships/image" Target="../media/image4.png"/><Relationship Id="rId21" Type="http://schemas.openxmlformats.org/officeDocument/2006/relationships/image" Target="../media/image15.png"/><Relationship Id="rId7" Type="http://schemas.openxmlformats.org/officeDocument/2006/relationships/image" Target="../media/image7.emf"/><Relationship Id="rId12" Type="http://schemas.openxmlformats.org/officeDocument/2006/relationships/image" Target="../media/image10.emf"/><Relationship Id="rId17" Type="http://schemas.openxmlformats.org/officeDocument/2006/relationships/image" Target="../media/image13.png"/><Relationship Id="rId25" Type="http://schemas.openxmlformats.org/officeDocument/2006/relationships/image" Target="../media/image17.png"/><Relationship Id="rId2" Type="http://schemas.openxmlformats.org/officeDocument/2006/relationships/image" Target="../media/image3.png"/><Relationship Id="rId16" Type="http://schemas.openxmlformats.org/officeDocument/2006/relationships/image" Target="../media/image12.emf"/><Relationship Id="rId20" Type="http://schemas.microsoft.com/office/2014/relationships/chartEx" Target="../charts/chartEx2.xml"/><Relationship Id="rId1" Type="http://schemas.openxmlformats.org/officeDocument/2006/relationships/image" Target="../media/image2.png"/><Relationship Id="rId6" Type="http://schemas.openxmlformats.org/officeDocument/2006/relationships/chart" Target="../charts/chart10.xml"/><Relationship Id="rId11" Type="http://schemas.openxmlformats.org/officeDocument/2006/relationships/chart" Target="../charts/chart12.xml"/><Relationship Id="rId24" Type="http://schemas.openxmlformats.org/officeDocument/2006/relationships/chart" Target="../charts/chart17.xml"/><Relationship Id="rId5" Type="http://schemas.openxmlformats.org/officeDocument/2006/relationships/image" Target="../media/image6.png"/><Relationship Id="rId15" Type="http://schemas.openxmlformats.org/officeDocument/2006/relationships/chart" Target="../charts/chart14.xml"/><Relationship Id="rId23" Type="http://schemas.openxmlformats.org/officeDocument/2006/relationships/image" Target="../media/image16.png"/><Relationship Id="rId10" Type="http://schemas.openxmlformats.org/officeDocument/2006/relationships/image" Target="../media/image9.emf"/><Relationship Id="rId19" Type="http://schemas.openxmlformats.org/officeDocument/2006/relationships/image" Target="../media/image14.png"/><Relationship Id="rId4" Type="http://schemas.openxmlformats.org/officeDocument/2006/relationships/image" Target="../media/image5.png"/><Relationship Id="rId9" Type="http://schemas.openxmlformats.org/officeDocument/2006/relationships/chart" Target="../charts/chart11.xml"/><Relationship Id="rId14" Type="http://schemas.openxmlformats.org/officeDocument/2006/relationships/image" Target="../media/image11.emf"/><Relationship Id="rId22" Type="http://schemas.openxmlformats.org/officeDocument/2006/relationships/chart" Target="../charts/chart16.xml"/><Relationship Id="rId27"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0.emf"/><Relationship Id="rId1"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twoCellAnchor>
    <xdr:from>
      <xdr:col>3</xdr:col>
      <xdr:colOff>607218</xdr:colOff>
      <xdr:row>1</xdr:row>
      <xdr:rowOff>14287</xdr:rowOff>
    </xdr:from>
    <xdr:to>
      <xdr:col>11</xdr:col>
      <xdr:colOff>323850</xdr:colOff>
      <xdr:row>16</xdr:row>
      <xdr:rowOff>42862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554831</xdr:colOff>
      <xdr:row>2</xdr:row>
      <xdr:rowOff>133350</xdr:rowOff>
    </xdr:from>
    <xdr:to>
      <xdr:col>12</xdr:col>
      <xdr:colOff>592931</xdr:colOff>
      <xdr:row>17</xdr:row>
      <xdr:rowOff>161925</xdr:rowOff>
    </xdr:to>
    <mc:AlternateContent xmlns:mc="http://schemas.openxmlformats.org/markup-compatibility/2006">
      <mc:Choice xmlns:cx1="http://schemas.microsoft.com/office/drawing/2015/9/8/chartex" Requires="cx1">
        <xdr:graphicFrame macro="">
          <xdr:nvGraphicFramePr>
            <xdr:cNvPr id="3" name="Chart 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350043</xdr:colOff>
      <xdr:row>2</xdr:row>
      <xdr:rowOff>4762</xdr:rowOff>
    </xdr:from>
    <xdr:to>
      <xdr:col>11</xdr:col>
      <xdr:colOff>388143</xdr:colOff>
      <xdr:row>17</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104774</xdr:colOff>
      <xdr:row>15</xdr:row>
      <xdr:rowOff>104775</xdr:rowOff>
    </xdr:from>
    <xdr:to>
      <xdr:col>15</xdr:col>
      <xdr:colOff>638174</xdr:colOff>
      <xdr:row>29</xdr:row>
      <xdr:rowOff>95250</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01112" y="2819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476250</xdr:colOff>
      <xdr:row>0</xdr:row>
      <xdr:rowOff>76200</xdr:rowOff>
    </xdr:from>
    <xdr:to>
      <xdr:col>17</xdr:col>
      <xdr:colOff>361950</xdr:colOff>
      <xdr:row>14</xdr:row>
      <xdr:rowOff>66675</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920288" y="76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495299</xdr:colOff>
      <xdr:row>0</xdr:row>
      <xdr:rowOff>109538</xdr:rowOff>
    </xdr:from>
    <xdr:to>
      <xdr:col>14</xdr:col>
      <xdr:colOff>380999</xdr:colOff>
      <xdr:row>14</xdr:row>
      <xdr:rowOff>100013</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96237" y="10953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302418</xdr:colOff>
      <xdr:row>27</xdr:row>
      <xdr:rowOff>66675</xdr:rowOff>
    </xdr:from>
    <xdr:to>
      <xdr:col>14</xdr:col>
      <xdr:colOff>228600</xdr:colOff>
      <xdr:row>42</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583406</xdr:colOff>
      <xdr:row>1</xdr:row>
      <xdr:rowOff>95250</xdr:rowOff>
    </xdr:from>
    <xdr:to>
      <xdr:col>10</xdr:col>
      <xdr:colOff>621506</xdr:colOff>
      <xdr:row>16</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147638</xdr:colOff>
      <xdr:row>20</xdr:row>
      <xdr:rowOff>9524</xdr:rowOff>
    </xdr:from>
    <xdr:to>
      <xdr:col>1</xdr:col>
      <xdr:colOff>804863</xdr:colOff>
      <xdr:row>22</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42863</xdr:colOff>
      <xdr:row>19</xdr:row>
      <xdr:rowOff>123826</xdr:rowOff>
    </xdr:from>
    <xdr:to>
      <xdr:col>4</xdr:col>
      <xdr:colOff>640555</xdr:colOff>
      <xdr:row>23</xdr:row>
      <xdr:rowOff>33338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9524</xdr:colOff>
      <xdr:row>19</xdr:row>
      <xdr:rowOff>157164</xdr:rowOff>
    </xdr:from>
    <xdr:to>
      <xdr:col>7</xdr:col>
      <xdr:colOff>923925</xdr:colOff>
      <xdr:row>22</xdr:row>
      <xdr:rowOff>123827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247651</xdr:colOff>
      <xdr:row>19</xdr:row>
      <xdr:rowOff>19050</xdr:rowOff>
    </xdr:from>
    <xdr:to>
      <xdr:col>11</xdr:col>
      <xdr:colOff>19051</xdr:colOff>
      <xdr:row>22</xdr:row>
      <xdr:rowOff>4763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123824</xdr:colOff>
      <xdr:row>18</xdr:row>
      <xdr:rowOff>119062</xdr:rowOff>
    </xdr:from>
    <xdr:to>
      <xdr:col>13</xdr:col>
      <xdr:colOff>1007267</xdr:colOff>
      <xdr:row>22</xdr:row>
      <xdr:rowOff>14288</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23812</xdr:colOff>
      <xdr:row>0</xdr:row>
      <xdr:rowOff>57150</xdr:rowOff>
    </xdr:from>
    <xdr:ext cx="11811000" cy="314325"/>
    <xdr:sp macro="" textlink="">
      <xdr:nvSpPr>
        <xdr:cNvPr id="39" name="Shape 3"/>
        <xdr:cNvSpPr/>
      </xdr:nvSpPr>
      <xdr:spPr>
        <a:xfrm>
          <a:off x="23812" y="5715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33337</xdr:colOff>
      <xdr:row>10</xdr:row>
      <xdr:rowOff>104775</xdr:rowOff>
    </xdr:from>
    <xdr:ext cx="11811000" cy="2057400"/>
    <xdr:grpSp>
      <xdr:nvGrpSpPr>
        <xdr:cNvPr id="40" name="Shape 2"/>
        <xdr:cNvGrpSpPr/>
      </xdr:nvGrpSpPr>
      <xdr:grpSpPr>
        <a:xfrm>
          <a:off x="33337" y="1913319"/>
          <a:ext cx="11811000" cy="2057400"/>
          <a:chOff x="0" y="2751300"/>
          <a:chExt cx="10692000" cy="2057400"/>
        </a:xfrm>
      </xdr:grpSpPr>
      <xdr:grpSp>
        <xdr:nvGrpSpPr>
          <xdr:cNvPr id="41" name="Shape 4"/>
          <xdr:cNvGrpSpPr/>
        </xdr:nvGrpSpPr>
        <xdr:grpSpPr>
          <a:xfrm>
            <a:off x="0" y="2751300"/>
            <a:ext cx="10692000" cy="2057400"/>
            <a:chOff x="152400" y="1971675"/>
            <a:chExt cx="12515850" cy="2228850"/>
          </a:xfrm>
        </xdr:grpSpPr>
        <xdr:sp macro="" textlink="">
          <xdr:nvSpPr>
            <xdr:cNvPr id="42"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3" name="Shape 6"/>
            <xdr:cNvGrpSpPr/>
          </xdr:nvGrpSpPr>
          <xdr:grpSpPr>
            <a:xfrm>
              <a:off x="152400" y="1971675"/>
              <a:ext cx="5219701" cy="2219325"/>
              <a:chOff x="152400" y="1971675"/>
              <a:chExt cx="5219701" cy="2219325"/>
            </a:xfrm>
          </xdr:grpSpPr>
          <xdr:sp macro="" textlink="">
            <xdr:nvSpPr>
              <xdr:cNvPr id="50"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1"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44" name="Shape 9"/>
            <xdr:cNvGrpSpPr/>
          </xdr:nvGrpSpPr>
          <xdr:grpSpPr>
            <a:xfrm>
              <a:off x="5448301" y="1971675"/>
              <a:ext cx="4305300" cy="2219325"/>
              <a:chOff x="5448301" y="1971675"/>
              <a:chExt cx="4305300" cy="2219325"/>
            </a:xfrm>
          </xdr:grpSpPr>
          <xdr:sp macro="" textlink="">
            <xdr:nvSpPr>
              <xdr:cNvPr id="48"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9" name="Shape 11"/>
              <xdr:cNvSpPr/>
            </xdr:nvSpPr>
            <xdr:spPr>
              <a:xfrm>
                <a:off x="5642280" y="2052497"/>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45" name="Shape 12"/>
            <xdr:cNvGrpSpPr/>
          </xdr:nvGrpSpPr>
          <xdr:grpSpPr>
            <a:xfrm>
              <a:off x="9848850" y="1971675"/>
              <a:ext cx="2819400" cy="2228850"/>
              <a:chOff x="9848850" y="1866900"/>
              <a:chExt cx="2819400" cy="2219325"/>
            </a:xfrm>
          </xdr:grpSpPr>
          <xdr:sp macro="" textlink="">
            <xdr:nvSpPr>
              <xdr:cNvPr id="46"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7"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23812</xdr:colOff>
      <xdr:row>22</xdr:row>
      <xdr:rowOff>28575</xdr:rowOff>
    </xdr:from>
    <xdr:ext cx="4991100" cy="2009775"/>
    <xdr:sp macro="" textlink="">
      <xdr:nvSpPr>
        <xdr:cNvPr id="52" name="Shape 15"/>
        <xdr:cNvSpPr/>
      </xdr:nvSpPr>
      <xdr:spPr>
        <a:xfrm>
          <a:off x="23812" y="401002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109537</xdr:colOff>
      <xdr:row>22</xdr:row>
      <xdr:rowOff>85725</xdr:rowOff>
    </xdr:from>
    <xdr:ext cx="2628900" cy="257175"/>
    <xdr:sp macro="" textlink="">
      <xdr:nvSpPr>
        <xdr:cNvPr id="53" name="Shape 16"/>
        <xdr:cNvSpPr/>
      </xdr:nvSpPr>
      <xdr:spPr>
        <a:xfrm>
          <a:off x="109537" y="40671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261937</xdr:colOff>
      <xdr:row>22</xdr:row>
      <xdr:rowOff>38100</xdr:rowOff>
    </xdr:from>
    <xdr:ext cx="3305175" cy="2009775"/>
    <xdr:sp macro="" textlink="">
      <xdr:nvSpPr>
        <xdr:cNvPr id="54" name="Shape 17"/>
        <xdr:cNvSpPr/>
      </xdr:nvSpPr>
      <xdr:spPr>
        <a:xfrm>
          <a:off x="5443537" y="40195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361950</xdr:colOff>
      <xdr:row>22</xdr:row>
      <xdr:rowOff>76200</xdr:rowOff>
    </xdr:from>
    <xdr:ext cx="2628900" cy="257175"/>
    <xdr:sp macro="" textlink="">
      <xdr:nvSpPr>
        <xdr:cNvPr id="55" name="Shape 18"/>
        <xdr:cNvSpPr/>
      </xdr:nvSpPr>
      <xdr:spPr>
        <a:xfrm>
          <a:off x="5543550" y="40576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14287</xdr:colOff>
      <xdr:row>22</xdr:row>
      <xdr:rowOff>38100</xdr:rowOff>
    </xdr:from>
    <xdr:ext cx="3343275" cy="2000250"/>
    <xdr:sp macro="" textlink="">
      <xdr:nvSpPr>
        <xdr:cNvPr id="56" name="Shape 19"/>
        <xdr:cNvSpPr/>
      </xdr:nvSpPr>
      <xdr:spPr>
        <a:xfrm>
          <a:off x="9082087" y="401955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71437</xdr:colOff>
      <xdr:row>22</xdr:row>
      <xdr:rowOff>76200</xdr:rowOff>
    </xdr:from>
    <xdr:ext cx="1581150" cy="219075"/>
    <xdr:sp macro="" textlink="">
      <xdr:nvSpPr>
        <xdr:cNvPr id="57" name="Shape 20"/>
        <xdr:cNvSpPr/>
      </xdr:nvSpPr>
      <xdr:spPr>
        <a:xfrm>
          <a:off x="9139237" y="40576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23812</xdr:colOff>
      <xdr:row>2</xdr:row>
      <xdr:rowOff>57150</xdr:rowOff>
    </xdr:from>
    <xdr:ext cx="11801475" cy="1438275"/>
    <xdr:grpSp>
      <xdr:nvGrpSpPr>
        <xdr:cNvPr id="58" name="Shape 2"/>
        <xdr:cNvGrpSpPr/>
      </xdr:nvGrpSpPr>
      <xdr:grpSpPr>
        <a:xfrm>
          <a:off x="23812" y="418859"/>
          <a:ext cx="11801475" cy="1438275"/>
          <a:chOff x="0" y="3060863"/>
          <a:chExt cx="10692000" cy="1438275"/>
        </a:xfrm>
      </xdr:grpSpPr>
      <xdr:grpSp>
        <xdr:nvGrpSpPr>
          <xdr:cNvPr id="59" name="Shape 21"/>
          <xdr:cNvGrpSpPr/>
        </xdr:nvGrpSpPr>
        <xdr:grpSpPr>
          <a:xfrm>
            <a:off x="0" y="3060863"/>
            <a:ext cx="10692000" cy="1438275"/>
            <a:chOff x="152399" y="453254"/>
            <a:chExt cx="12498639" cy="1383567"/>
          </a:xfrm>
        </xdr:grpSpPr>
        <xdr:sp macro="" textlink="">
          <xdr:nvSpPr>
            <xdr:cNvPr id="60"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1" name="Shape 22"/>
            <xdr:cNvGrpSpPr/>
          </xdr:nvGrpSpPr>
          <xdr:grpSpPr>
            <a:xfrm>
              <a:off x="152399" y="453254"/>
              <a:ext cx="2499729" cy="1383567"/>
              <a:chOff x="152399" y="459938"/>
              <a:chExt cx="2667001" cy="1359337"/>
            </a:xfrm>
          </xdr:grpSpPr>
          <xdr:sp macro="" textlink="">
            <xdr:nvSpPr>
              <xdr:cNvPr id="74"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75"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62" name="Shape 25"/>
            <xdr:cNvGrpSpPr/>
          </xdr:nvGrpSpPr>
          <xdr:grpSpPr>
            <a:xfrm>
              <a:off x="2699752" y="453254"/>
              <a:ext cx="2490203" cy="1383567"/>
              <a:chOff x="152399" y="459938"/>
              <a:chExt cx="2667001" cy="1359337"/>
            </a:xfrm>
          </xdr:grpSpPr>
          <xdr:sp macro="" textlink="">
            <xdr:nvSpPr>
              <xdr:cNvPr id="72"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73"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63" name="Shape 28"/>
            <xdr:cNvGrpSpPr/>
          </xdr:nvGrpSpPr>
          <xdr:grpSpPr>
            <a:xfrm>
              <a:off x="5256629" y="453254"/>
              <a:ext cx="2452104" cy="1383567"/>
              <a:chOff x="152399" y="459938"/>
              <a:chExt cx="2667001" cy="1359337"/>
            </a:xfrm>
          </xdr:grpSpPr>
          <xdr:sp macro="" textlink="">
            <xdr:nvSpPr>
              <xdr:cNvPr id="70"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71"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64" name="Shape 31"/>
            <xdr:cNvGrpSpPr/>
          </xdr:nvGrpSpPr>
          <xdr:grpSpPr>
            <a:xfrm>
              <a:off x="7756358" y="453254"/>
              <a:ext cx="2394953" cy="1383567"/>
              <a:chOff x="152399" y="459938"/>
              <a:chExt cx="2667001" cy="1359337"/>
            </a:xfrm>
          </xdr:grpSpPr>
          <xdr:sp macro="" textlink="">
            <xdr:nvSpPr>
              <xdr:cNvPr id="68"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9"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65" name="Shape 34"/>
            <xdr:cNvGrpSpPr/>
          </xdr:nvGrpSpPr>
          <xdr:grpSpPr>
            <a:xfrm>
              <a:off x="10208461" y="453254"/>
              <a:ext cx="2442577" cy="1383567"/>
              <a:chOff x="152399" y="459938"/>
              <a:chExt cx="2667001" cy="1359337"/>
            </a:xfrm>
          </xdr:grpSpPr>
          <xdr:sp macro="" textlink="">
            <xdr:nvSpPr>
              <xdr:cNvPr id="66"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7"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71439</xdr:colOff>
      <xdr:row>0</xdr:row>
      <xdr:rowOff>57150</xdr:rowOff>
    </xdr:from>
    <xdr:to>
      <xdr:col>18</xdr:col>
      <xdr:colOff>19051</xdr:colOff>
      <xdr:row>2</xdr:row>
      <xdr:rowOff>38100</xdr:rowOff>
    </xdr:to>
    <xdr:sp macro="" textlink="">
      <xdr:nvSpPr>
        <xdr:cNvPr id="3" name="Rounded Rectangle 2"/>
        <xdr:cNvSpPr/>
      </xdr:nvSpPr>
      <xdr:spPr>
        <a:xfrm>
          <a:off x="71439" y="57150"/>
          <a:ext cx="11606212" cy="3429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257176</xdr:colOff>
      <xdr:row>0</xdr:row>
      <xdr:rowOff>38101</xdr:rowOff>
    </xdr:from>
    <xdr:to>
      <xdr:col>14</xdr:col>
      <xdr:colOff>277607</xdr:colOff>
      <xdr:row>2</xdr:row>
      <xdr:rowOff>100013</xdr:rowOff>
    </xdr:to>
    <xdr:pic>
      <xdr:nvPicPr>
        <xdr:cNvPr id="4" name="Picture 3"/>
        <xdr:cNvPicPr>
          <a:picLocks noChangeAspect="1"/>
        </xdr:cNvPicPr>
      </xdr:nvPicPr>
      <xdr:blipFill>
        <a:blip xmlns:r="http://schemas.openxmlformats.org/officeDocument/2006/relationships" r:embed="rId1"/>
        <a:stretch>
          <a:fillRect/>
        </a:stretch>
      </xdr:blipFill>
      <xdr:spPr>
        <a:xfrm>
          <a:off x="2200276" y="38101"/>
          <a:ext cx="7145131" cy="423862"/>
        </a:xfrm>
        <a:prstGeom prst="rect">
          <a:avLst/>
        </a:prstGeom>
      </xdr:spPr>
    </xdr:pic>
    <xdr:clientData/>
  </xdr:twoCellAnchor>
  <xdr:twoCellAnchor>
    <xdr:from>
      <xdr:col>0</xdr:col>
      <xdr:colOff>119063</xdr:colOff>
      <xdr:row>2</xdr:row>
      <xdr:rowOff>128590</xdr:rowOff>
    </xdr:from>
    <xdr:to>
      <xdr:col>3</xdr:col>
      <xdr:colOff>400050</xdr:colOff>
      <xdr:row>4</xdr:row>
      <xdr:rowOff>95252</xdr:rowOff>
    </xdr:to>
    <xdr:sp macro="" textlink="">
      <xdr:nvSpPr>
        <xdr:cNvPr id="27" name="Rounded Rectangle 26"/>
        <xdr:cNvSpPr/>
      </xdr:nvSpPr>
      <xdr:spPr>
        <a:xfrm>
          <a:off x="119063" y="490540"/>
          <a:ext cx="2224087" cy="328612"/>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166688</xdr:colOff>
      <xdr:row>2</xdr:row>
      <xdr:rowOff>119066</xdr:rowOff>
    </xdr:from>
    <xdr:to>
      <xdr:col>10</xdr:col>
      <xdr:colOff>433388</xdr:colOff>
      <xdr:row>4</xdr:row>
      <xdr:rowOff>85728</xdr:rowOff>
    </xdr:to>
    <xdr:sp macro="" textlink="">
      <xdr:nvSpPr>
        <xdr:cNvPr id="30" name="Rounded Rectangle 29"/>
        <xdr:cNvSpPr/>
      </xdr:nvSpPr>
      <xdr:spPr>
        <a:xfrm>
          <a:off x="4700588" y="481016"/>
          <a:ext cx="2209800" cy="328612"/>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514351</xdr:colOff>
      <xdr:row>2</xdr:row>
      <xdr:rowOff>109539</xdr:rowOff>
    </xdr:from>
    <xdr:to>
      <xdr:col>14</xdr:col>
      <xdr:colOff>204787</xdr:colOff>
      <xdr:row>4</xdr:row>
      <xdr:rowOff>85724</xdr:rowOff>
    </xdr:to>
    <xdr:sp macro="" textlink="">
      <xdr:nvSpPr>
        <xdr:cNvPr id="31" name="Rounded Rectangle 30"/>
        <xdr:cNvSpPr/>
      </xdr:nvSpPr>
      <xdr:spPr>
        <a:xfrm>
          <a:off x="6991351" y="471489"/>
          <a:ext cx="2281236" cy="33813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280988</xdr:colOff>
      <xdr:row>2</xdr:row>
      <xdr:rowOff>95250</xdr:rowOff>
    </xdr:from>
    <xdr:to>
      <xdr:col>17</xdr:col>
      <xdr:colOff>614361</xdr:colOff>
      <xdr:row>4</xdr:row>
      <xdr:rowOff>95250</xdr:rowOff>
    </xdr:to>
    <xdr:sp macro="" textlink="">
      <xdr:nvSpPr>
        <xdr:cNvPr id="32" name="Rounded Rectangle 31"/>
        <xdr:cNvSpPr/>
      </xdr:nvSpPr>
      <xdr:spPr>
        <a:xfrm>
          <a:off x="9348788" y="457200"/>
          <a:ext cx="2276473" cy="36195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190500</xdr:colOff>
      <xdr:row>2</xdr:row>
      <xdr:rowOff>114303</xdr:rowOff>
    </xdr:from>
    <xdr:to>
      <xdr:col>2</xdr:col>
      <xdr:colOff>438990</xdr:colOff>
      <xdr:row>4</xdr:row>
      <xdr:rowOff>160820</xdr:rowOff>
    </xdr:to>
    <xdr:pic>
      <xdr:nvPicPr>
        <xdr:cNvPr id="36" name="Picture 35"/>
        <xdr:cNvPicPr>
          <a:picLocks noChangeAspect="1"/>
        </xdr:cNvPicPr>
      </xdr:nvPicPr>
      <xdr:blipFill>
        <a:blip xmlns:r="http://schemas.openxmlformats.org/officeDocument/2006/relationships" r:embed="rId2"/>
        <a:stretch>
          <a:fillRect/>
        </a:stretch>
      </xdr:blipFill>
      <xdr:spPr>
        <a:xfrm>
          <a:off x="838200" y="476253"/>
          <a:ext cx="896190" cy="408467"/>
        </a:xfrm>
        <a:prstGeom prst="rect">
          <a:avLst/>
        </a:prstGeom>
      </xdr:spPr>
    </xdr:pic>
    <xdr:clientData/>
  </xdr:twoCellAnchor>
  <xdr:twoCellAnchor editAs="oneCell">
    <xdr:from>
      <xdr:col>7</xdr:col>
      <xdr:colOff>576263</xdr:colOff>
      <xdr:row>2</xdr:row>
      <xdr:rowOff>109541</xdr:rowOff>
    </xdr:from>
    <xdr:to>
      <xdr:col>9</xdr:col>
      <xdr:colOff>536748</xdr:colOff>
      <xdr:row>4</xdr:row>
      <xdr:rowOff>156058</xdr:rowOff>
    </xdr:to>
    <xdr:pic>
      <xdr:nvPicPr>
        <xdr:cNvPr id="39" name="Picture 38"/>
        <xdr:cNvPicPr>
          <a:picLocks noChangeAspect="1"/>
        </xdr:cNvPicPr>
      </xdr:nvPicPr>
      <xdr:blipFill>
        <a:blip xmlns:r="http://schemas.openxmlformats.org/officeDocument/2006/relationships" r:embed="rId3"/>
        <a:stretch>
          <a:fillRect/>
        </a:stretch>
      </xdr:blipFill>
      <xdr:spPr>
        <a:xfrm>
          <a:off x="5110163" y="471491"/>
          <a:ext cx="1255885" cy="408467"/>
        </a:xfrm>
        <a:prstGeom prst="rect">
          <a:avLst/>
        </a:prstGeom>
      </xdr:spPr>
    </xdr:pic>
    <xdr:clientData/>
  </xdr:twoCellAnchor>
  <xdr:twoCellAnchor editAs="oneCell">
    <xdr:from>
      <xdr:col>11</xdr:col>
      <xdr:colOff>171451</xdr:colOff>
      <xdr:row>2</xdr:row>
      <xdr:rowOff>109538</xdr:rowOff>
    </xdr:from>
    <xdr:to>
      <xdr:col>14</xdr:col>
      <xdr:colOff>14634</xdr:colOff>
      <xdr:row>4</xdr:row>
      <xdr:rowOff>156055</xdr:rowOff>
    </xdr:to>
    <xdr:pic>
      <xdr:nvPicPr>
        <xdr:cNvPr id="40" name="Picture 39"/>
        <xdr:cNvPicPr>
          <a:picLocks noChangeAspect="1"/>
        </xdr:cNvPicPr>
      </xdr:nvPicPr>
      <xdr:blipFill>
        <a:blip xmlns:r="http://schemas.openxmlformats.org/officeDocument/2006/relationships" r:embed="rId4"/>
        <a:stretch>
          <a:fillRect/>
        </a:stretch>
      </xdr:blipFill>
      <xdr:spPr>
        <a:xfrm>
          <a:off x="7296151" y="471488"/>
          <a:ext cx="1786283" cy="408467"/>
        </a:xfrm>
        <a:prstGeom prst="rect">
          <a:avLst/>
        </a:prstGeom>
      </xdr:spPr>
    </xdr:pic>
    <xdr:clientData/>
  </xdr:twoCellAnchor>
  <xdr:twoCellAnchor editAs="oneCell">
    <xdr:from>
      <xdr:col>14</xdr:col>
      <xdr:colOff>538163</xdr:colOff>
      <xdr:row>2</xdr:row>
      <xdr:rowOff>100012</xdr:rowOff>
    </xdr:from>
    <xdr:to>
      <xdr:col>17</xdr:col>
      <xdr:colOff>442311</xdr:colOff>
      <xdr:row>4</xdr:row>
      <xdr:rowOff>146529</xdr:rowOff>
    </xdr:to>
    <xdr:pic>
      <xdr:nvPicPr>
        <xdr:cNvPr id="41" name="Picture 40"/>
        <xdr:cNvPicPr>
          <a:picLocks noChangeAspect="1"/>
        </xdr:cNvPicPr>
      </xdr:nvPicPr>
      <xdr:blipFill>
        <a:blip xmlns:r="http://schemas.openxmlformats.org/officeDocument/2006/relationships" r:embed="rId5"/>
        <a:stretch>
          <a:fillRect/>
        </a:stretch>
      </xdr:blipFill>
      <xdr:spPr>
        <a:xfrm>
          <a:off x="9605963" y="461962"/>
          <a:ext cx="1847248" cy="408467"/>
        </a:xfrm>
        <a:prstGeom prst="rect">
          <a:avLst/>
        </a:prstGeom>
      </xdr:spPr>
    </xdr:pic>
    <xdr:clientData/>
  </xdr:twoCellAnchor>
  <xdr:twoCellAnchor>
    <xdr:from>
      <xdr:col>0</xdr:col>
      <xdr:colOff>157163</xdr:colOff>
      <xdr:row>4</xdr:row>
      <xdr:rowOff>138112</xdr:rowOff>
    </xdr:from>
    <xdr:to>
      <xdr:col>3</xdr:col>
      <xdr:colOff>333375</xdr:colOff>
      <xdr:row>10</xdr:row>
      <xdr:rowOff>33337</xdr:rowOff>
    </xdr:to>
    <xdr:sp macro="" textlink="">
      <xdr:nvSpPr>
        <xdr:cNvPr id="42" name="Rounded Rectangle 41"/>
        <xdr:cNvSpPr/>
      </xdr:nvSpPr>
      <xdr:spPr>
        <a:xfrm>
          <a:off x="157163" y="862012"/>
          <a:ext cx="2119312" cy="9810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242889</xdr:colOff>
      <xdr:row>5</xdr:row>
      <xdr:rowOff>19050</xdr:rowOff>
    </xdr:from>
    <xdr:to>
      <xdr:col>3</xdr:col>
      <xdr:colOff>238125</xdr:colOff>
      <xdr:row>6</xdr:row>
      <xdr:rowOff>123825</xdr:rowOff>
    </xdr:to>
    <xdr:sp macro="" textlink="">
      <xdr:nvSpPr>
        <xdr:cNvPr id="47" name="Rounded Rectangle 46"/>
        <xdr:cNvSpPr/>
      </xdr:nvSpPr>
      <xdr:spPr>
        <a:xfrm>
          <a:off x="242889" y="923925"/>
          <a:ext cx="1938336" cy="28575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Avignon Pro Demi" panose="02000703030000020004" pitchFamily="2" charset="0"/>
            </a:rPr>
            <a:t>$22,97,200.86</a:t>
          </a:r>
        </a:p>
      </xdr:txBody>
    </xdr:sp>
    <xdr:clientData/>
  </xdr:twoCellAnchor>
  <xdr:twoCellAnchor>
    <xdr:from>
      <xdr:col>0</xdr:col>
      <xdr:colOff>328612</xdr:colOff>
      <xdr:row>6</xdr:row>
      <xdr:rowOff>176212</xdr:rowOff>
    </xdr:from>
    <xdr:to>
      <xdr:col>3</xdr:col>
      <xdr:colOff>128587</xdr:colOff>
      <xdr:row>8</xdr:row>
      <xdr:rowOff>109537</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242890</xdr:colOff>
      <xdr:row>8</xdr:row>
      <xdr:rowOff>176212</xdr:rowOff>
    </xdr:from>
    <xdr:to>
      <xdr:col>3</xdr:col>
      <xdr:colOff>238126</xdr:colOff>
      <xdr:row>10</xdr:row>
      <xdr:rowOff>0</xdr:rowOff>
    </xdr:to>
    <xdr:sp macro="" textlink="">
      <xdr:nvSpPr>
        <xdr:cNvPr id="49" name="Rounded Rectangle 48"/>
        <xdr:cNvSpPr/>
      </xdr:nvSpPr>
      <xdr:spPr>
        <a:xfrm>
          <a:off x="242890" y="1624012"/>
          <a:ext cx="1938336" cy="185738"/>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Rounded MT Bold" panose="020F0704030504030204" pitchFamily="34" charset="0"/>
            </a:rPr>
            <a:t>YOY</a:t>
          </a:r>
          <a:r>
            <a:rPr lang="en-US" sz="1200" b="1" baseline="0">
              <a:latin typeface="Arial Rounded MT Bold" panose="020F0704030504030204" pitchFamily="34" charset="0"/>
            </a:rPr>
            <a:t> GROWTH</a:t>
          </a:r>
          <a:endParaRPr lang="en-US" sz="1200" b="1">
            <a:latin typeface="Arial Rounded MT Bold" panose="020F0704030504030204" pitchFamily="34" charset="0"/>
          </a:endParaRPr>
        </a:p>
      </xdr:txBody>
    </xdr:sp>
    <xdr:clientData/>
  </xdr:twoCellAnchor>
  <xdr:twoCellAnchor editAs="oneCell">
    <xdr:from>
      <xdr:col>1</xdr:col>
      <xdr:colOff>333375</xdr:colOff>
      <xdr:row>8</xdr:row>
      <xdr:rowOff>176212</xdr:rowOff>
    </xdr:from>
    <xdr:to>
      <xdr:col>3</xdr:col>
      <xdr:colOff>66675</xdr:colOff>
      <xdr:row>10</xdr:row>
      <xdr:rowOff>0</xdr:rowOff>
    </xdr:to>
    <xdr:pic>
      <xdr:nvPicPr>
        <xdr:cNvPr id="25" name="Picture 24"/>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1075" y="1624012"/>
          <a:ext cx="1028700" cy="185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457200</xdr:colOff>
      <xdr:row>4</xdr:row>
      <xdr:rowOff>133350</xdr:rowOff>
    </xdr:from>
    <xdr:to>
      <xdr:col>6</xdr:col>
      <xdr:colOff>633412</xdr:colOff>
      <xdr:row>10</xdr:row>
      <xdr:rowOff>28575</xdr:rowOff>
    </xdr:to>
    <xdr:sp macro="" textlink="">
      <xdr:nvSpPr>
        <xdr:cNvPr id="28" name="Rounded Rectangle 27"/>
        <xdr:cNvSpPr/>
      </xdr:nvSpPr>
      <xdr:spPr>
        <a:xfrm>
          <a:off x="2400300" y="857250"/>
          <a:ext cx="2119312" cy="9810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542926</xdr:colOff>
      <xdr:row>5</xdr:row>
      <xdr:rowOff>14288</xdr:rowOff>
    </xdr:from>
    <xdr:to>
      <xdr:col>6</xdr:col>
      <xdr:colOff>538162</xdr:colOff>
      <xdr:row>6</xdr:row>
      <xdr:rowOff>119063</xdr:rowOff>
    </xdr:to>
    <xdr:sp macro="" textlink="KPI!E17">
      <xdr:nvSpPr>
        <xdr:cNvPr id="33" name="Rounded Rectangle 32"/>
        <xdr:cNvSpPr/>
      </xdr:nvSpPr>
      <xdr:spPr>
        <a:xfrm>
          <a:off x="2486026" y="919163"/>
          <a:ext cx="1938336" cy="28575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64FF99F-4835-4658-8F60-83AAA4E3F2D3}" type="TxLink">
            <a:rPr lang="en-US" sz="1600" b="0" i="0" u="none" strike="noStrike" cap="none" spc="0">
              <a:ln w="0"/>
              <a:solidFill>
                <a:schemeClr val="bg1"/>
              </a:solidFill>
              <a:effectLst>
                <a:outerShdw blurRad="38100" dist="25400" dir="5400000" algn="ctr" rotWithShape="0">
                  <a:srgbClr val="6E747A">
                    <a:alpha val="43000"/>
                  </a:srgbClr>
                </a:outerShdw>
              </a:effectLst>
              <a:latin typeface="Avignon Pro Demi" panose="02000703030000020004" pitchFamily="2" charset="0"/>
              <a:ea typeface="Calibri"/>
              <a:cs typeface="Calibri"/>
            </a:rPr>
            <a:pPr algn="ctr"/>
            <a:t>$11,879.12</a:t>
          </a:fld>
          <a:endParaRPr lang="en-US" sz="1600" b="0" cap="none" spc="0">
            <a:ln w="0"/>
            <a:solidFill>
              <a:schemeClr val="bg1"/>
            </a:solidFill>
            <a:effectLst>
              <a:outerShdw blurRad="38100" dist="25400" dir="5400000" algn="ctr" rotWithShape="0">
                <a:srgbClr val="6E747A">
                  <a:alpha val="43000"/>
                </a:srgbClr>
              </a:outerShdw>
            </a:effectLst>
            <a:latin typeface="Avignon Pro Demi" panose="02000703030000020004" pitchFamily="2" charset="0"/>
          </a:endParaRPr>
        </a:p>
      </xdr:txBody>
    </xdr:sp>
    <xdr:clientData/>
  </xdr:twoCellAnchor>
  <xdr:twoCellAnchor>
    <xdr:from>
      <xdr:col>3</xdr:col>
      <xdr:colOff>542927</xdr:colOff>
      <xdr:row>8</xdr:row>
      <xdr:rowOff>171450</xdr:rowOff>
    </xdr:from>
    <xdr:to>
      <xdr:col>6</xdr:col>
      <xdr:colOff>538163</xdr:colOff>
      <xdr:row>9</xdr:row>
      <xdr:rowOff>176213</xdr:rowOff>
    </xdr:to>
    <xdr:sp macro="" textlink="">
      <xdr:nvSpPr>
        <xdr:cNvPr id="35" name="Rounded Rectangle 34"/>
        <xdr:cNvSpPr/>
      </xdr:nvSpPr>
      <xdr:spPr>
        <a:xfrm>
          <a:off x="2486027" y="1619250"/>
          <a:ext cx="1938336" cy="185738"/>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Rounded MT Bold" panose="020F0704030504030204" pitchFamily="34" charset="0"/>
            </a:rPr>
            <a:t>YOY</a:t>
          </a:r>
          <a:r>
            <a:rPr lang="en-US" sz="1200" b="1" baseline="0">
              <a:latin typeface="Arial Rounded MT Bold" panose="020F0704030504030204" pitchFamily="34" charset="0"/>
            </a:rPr>
            <a:t> GROWTH</a:t>
          </a:r>
          <a:endParaRPr lang="en-US" sz="1200" b="1">
            <a:latin typeface="Arial Rounded MT Bold" panose="020F0704030504030204" pitchFamily="34" charset="0"/>
          </a:endParaRPr>
        </a:p>
      </xdr:txBody>
    </xdr:sp>
    <xdr:clientData/>
  </xdr:twoCellAnchor>
  <xdr:twoCellAnchor>
    <xdr:from>
      <xdr:col>7</xdr:col>
      <xdr:colOff>200025</xdr:colOff>
      <xdr:row>4</xdr:row>
      <xdr:rowOff>109537</xdr:rowOff>
    </xdr:from>
    <xdr:to>
      <xdr:col>10</xdr:col>
      <xdr:colOff>376237</xdr:colOff>
      <xdr:row>10</xdr:row>
      <xdr:rowOff>4762</xdr:rowOff>
    </xdr:to>
    <xdr:sp macro="" textlink="">
      <xdr:nvSpPr>
        <xdr:cNvPr id="50" name="Rounded Rectangle 49"/>
        <xdr:cNvSpPr/>
      </xdr:nvSpPr>
      <xdr:spPr>
        <a:xfrm>
          <a:off x="4733925" y="833437"/>
          <a:ext cx="2119312" cy="9810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285751</xdr:colOff>
      <xdr:row>4</xdr:row>
      <xdr:rowOff>171450</xdr:rowOff>
    </xdr:from>
    <xdr:to>
      <xdr:col>10</xdr:col>
      <xdr:colOff>280987</xdr:colOff>
      <xdr:row>6</xdr:row>
      <xdr:rowOff>95250</xdr:rowOff>
    </xdr:to>
    <xdr:sp macro="" textlink="KPI!H17">
      <xdr:nvSpPr>
        <xdr:cNvPr id="51" name="Rounded Rectangle 50"/>
        <xdr:cNvSpPr/>
      </xdr:nvSpPr>
      <xdr:spPr>
        <a:xfrm>
          <a:off x="4819651" y="895350"/>
          <a:ext cx="1938336" cy="28575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8004777-DF1B-401A-ABA9-39B05FACA23C}" type="TxLink">
            <a:rPr lang="en-US" sz="1800" b="0" i="0" u="none" strike="noStrike">
              <a:solidFill>
                <a:schemeClr val="bg1"/>
              </a:solidFill>
              <a:latin typeface="Avignon Pro Demi" panose="02000703030000020004" pitchFamily="2" charset="0"/>
              <a:ea typeface="Calibri"/>
              <a:cs typeface="Calibri"/>
            </a:rPr>
            <a:pPr algn="ctr"/>
            <a:t># 1336</a:t>
          </a:fld>
          <a:endParaRPr lang="en-US" sz="2800" b="1">
            <a:solidFill>
              <a:schemeClr val="bg1"/>
            </a:solidFill>
            <a:latin typeface="Avignon Pro Demi" panose="02000703030000020004" pitchFamily="2" charset="0"/>
          </a:endParaRPr>
        </a:p>
      </xdr:txBody>
    </xdr:sp>
    <xdr:clientData/>
  </xdr:twoCellAnchor>
  <xdr:twoCellAnchor>
    <xdr:from>
      <xdr:col>7</xdr:col>
      <xdr:colOff>285752</xdr:colOff>
      <xdr:row>8</xdr:row>
      <xdr:rowOff>147637</xdr:rowOff>
    </xdr:from>
    <xdr:to>
      <xdr:col>10</xdr:col>
      <xdr:colOff>280988</xdr:colOff>
      <xdr:row>9</xdr:row>
      <xdr:rowOff>152400</xdr:rowOff>
    </xdr:to>
    <xdr:sp macro="" textlink="">
      <xdr:nvSpPr>
        <xdr:cNvPr id="53" name="Rounded Rectangle 52"/>
        <xdr:cNvSpPr/>
      </xdr:nvSpPr>
      <xdr:spPr>
        <a:xfrm>
          <a:off x="4819652" y="1595437"/>
          <a:ext cx="1938336" cy="185738"/>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Rounded MT Bold" panose="020F0704030504030204" pitchFamily="34" charset="0"/>
            </a:rPr>
            <a:t>YOY</a:t>
          </a:r>
          <a:r>
            <a:rPr lang="en-US" sz="1200" b="1" baseline="0">
              <a:latin typeface="Arial Rounded MT Bold" panose="020F0704030504030204" pitchFamily="34" charset="0"/>
            </a:rPr>
            <a:t> GROWTH</a:t>
          </a:r>
          <a:endParaRPr lang="en-US" sz="1200" b="1">
            <a:latin typeface="Arial Rounded MT Bold" panose="020F0704030504030204" pitchFamily="34" charset="0"/>
          </a:endParaRPr>
        </a:p>
      </xdr:txBody>
    </xdr:sp>
    <xdr:clientData/>
  </xdr:twoCellAnchor>
  <xdr:twoCellAnchor>
    <xdr:from>
      <xdr:col>10</xdr:col>
      <xdr:colOff>561975</xdr:colOff>
      <xdr:row>4</xdr:row>
      <xdr:rowOff>123825</xdr:rowOff>
    </xdr:from>
    <xdr:to>
      <xdr:col>14</xdr:col>
      <xdr:colOff>90487</xdr:colOff>
      <xdr:row>10</xdr:row>
      <xdr:rowOff>19050</xdr:rowOff>
    </xdr:to>
    <xdr:sp macro="" textlink="">
      <xdr:nvSpPr>
        <xdr:cNvPr id="54" name="Rounded Rectangle 53"/>
        <xdr:cNvSpPr/>
      </xdr:nvSpPr>
      <xdr:spPr>
        <a:xfrm>
          <a:off x="7038975" y="847725"/>
          <a:ext cx="2119312" cy="9810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xdr:colOff>
      <xdr:row>5</xdr:row>
      <xdr:rowOff>4763</xdr:rowOff>
    </xdr:from>
    <xdr:to>
      <xdr:col>13</xdr:col>
      <xdr:colOff>642937</xdr:colOff>
      <xdr:row>6</xdr:row>
      <xdr:rowOff>109538</xdr:rowOff>
    </xdr:to>
    <xdr:sp macro="" textlink="KPI!$K$17">
      <xdr:nvSpPr>
        <xdr:cNvPr id="55" name="Rounded Rectangle 54"/>
        <xdr:cNvSpPr/>
      </xdr:nvSpPr>
      <xdr:spPr>
        <a:xfrm>
          <a:off x="7124701" y="909638"/>
          <a:ext cx="1938336" cy="28575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5A62269-3323-4067-B2D1-4D70D2F0F374}" type="TxLink">
            <a:rPr lang="en-US" sz="1600" b="1" i="0" u="none" strike="noStrike">
              <a:solidFill>
                <a:schemeClr val="bg1"/>
              </a:solidFill>
              <a:latin typeface="Avignon Pro Demi" panose="02000703030000020004" pitchFamily="2" charset="0"/>
              <a:ea typeface="Calibri"/>
              <a:cs typeface="Calibri"/>
            </a:rPr>
            <a:pPr algn="ctr"/>
            <a:t># 349</a:t>
          </a:fld>
          <a:endParaRPr lang="en-US" sz="1600" b="1">
            <a:solidFill>
              <a:schemeClr val="bg1"/>
            </a:solidFill>
            <a:latin typeface="Avignon Pro Demi" panose="02000703030000020004" pitchFamily="2" charset="0"/>
          </a:endParaRPr>
        </a:p>
      </xdr:txBody>
    </xdr:sp>
    <xdr:clientData/>
  </xdr:twoCellAnchor>
  <xdr:twoCellAnchor>
    <xdr:from>
      <xdr:col>11</xdr:col>
      <xdr:colOff>2</xdr:colOff>
      <xdr:row>8</xdr:row>
      <xdr:rowOff>161925</xdr:rowOff>
    </xdr:from>
    <xdr:to>
      <xdr:col>13</xdr:col>
      <xdr:colOff>642938</xdr:colOff>
      <xdr:row>9</xdr:row>
      <xdr:rowOff>166688</xdr:rowOff>
    </xdr:to>
    <xdr:sp macro="" textlink="">
      <xdr:nvSpPr>
        <xdr:cNvPr id="57" name="Rounded Rectangle 56"/>
        <xdr:cNvSpPr/>
      </xdr:nvSpPr>
      <xdr:spPr>
        <a:xfrm>
          <a:off x="7124702" y="1609725"/>
          <a:ext cx="1938336" cy="185738"/>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Rounded MT Bold" panose="020F0704030504030204" pitchFamily="34" charset="0"/>
            </a:rPr>
            <a:t>YOY</a:t>
          </a:r>
          <a:r>
            <a:rPr lang="en-US" sz="1200" b="1" baseline="0">
              <a:latin typeface="Arial Rounded MT Bold" panose="020F0704030504030204" pitchFamily="34" charset="0"/>
            </a:rPr>
            <a:t> GROWTH</a:t>
          </a:r>
          <a:endParaRPr lang="en-US" sz="1200" b="1">
            <a:latin typeface="Arial Rounded MT Bold" panose="020F0704030504030204" pitchFamily="34" charset="0"/>
          </a:endParaRPr>
        </a:p>
      </xdr:txBody>
    </xdr:sp>
    <xdr:clientData/>
  </xdr:twoCellAnchor>
  <xdr:twoCellAnchor>
    <xdr:from>
      <xdr:col>14</xdr:col>
      <xdr:colOff>328613</xdr:colOff>
      <xdr:row>4</xdr:row>
      <xdr:rowOff>161925</xdr:rowOff>
    </xdr:from>
    <xdr:to>
      <xdr:col>17</xdr:col>
      <xdr:colOff>504825</xdr:colOff>
      <xdr:row>10</xdr:row>
      <xdr:rowOff>57150</xdr:rowOff>
    </xdr:to>
    <xdr:sp macro="" textlink="">
      <xdr:nvSpPr>
        <xdr:cNvPr id="58" name="Rounded Rectangle 57"/>
        <xdr:cNvSpPr/>
      </xdr:nvSpPr>
      <xdr:spPr>
        <a:xfrm>
          <a:off x="9396413" y="885825"/>
          <a:ext cx="2119312" cy="9810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414339</xdr:colOff>
      <xdr:row>5</xdr:row>
      <xdr:rowOff>42863</xdr:rowOff>
    </xdr:from>
    <xdr:to>
      <xdr:col>17</xdr:col>
      <xdr:colOff>409575</xdr:colOff>
      <xdr:row>6</xdr:row>
      <xdr:rowOff>147638</xdr:rowOff>
    </xdr:to>
    <xdr:sp macro="" textlink="KPI!N17">
      <xdr:nvSpPr>
        <xdr:cNvPr id="59" name="Rounded Rectangle 58"/>
        <xdr:cNvSpPr/>
      </xdr:nvSpPr>
      <xdr:spPr>
        <a:xfrm>
          <a:off x="9482139" y="947738"/>
          <a:ext cx="1938336" cy="285750"/>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E558BAF-99AB-41F7-8FB0-F34A1CDFD4AB}" type="TxLink">
            <a:rPr lang="en-US" sz="1600" b="0" i="0" u="none" strike="noStrike">
              <a:solidFill>
                <a:schemeClr val="bg1"/>
              </a:solidFill>
              <a:latin typeface="Avignon Pro Demi" panose="02000703030000020004" pitchFamily="2" charset="0"/>
              <a:ea typeface="Calibri"/>
              <a:cs typeface="Calibri"/>
            </a:rPr>
            <a:pPr algn="ctr"/>
            <a:t>11.44%</a:t>
          </a:fld>
          <a:endParaRPr lang="en-US" sz="1600" b="1">
            <a:solidFill>
              <a:schemeClr val="bg1"/>
            </a:solidFill>
            <a:latin typeface="Avignon Pro Demi" panose="02000703030000020004" pitchFamily="2" charset="0"/>
          </a:endParaRPr>
        </a:p>
      </xdr:txBody>
    </xdr:sp>
    <xdr:clientData/>
  </xdr:twoCellAnchor>
  <xdr:twoCellAnchor>
    <xdr:from>
      <xdr:col>14</xdr:col>
      <xdr:colOff>414340</xdr:colOff>
      <xdr:row>9</xdr:row>
      <xdr:rowOff>19050</xdr:rowOff>
    </xdr:from>
    <xdr:to>
      <xdr:col>17</xdr:col>
      <xdr:colOff>409576</xdr:colOff>
      <xdr:row>10</xdr:row>
      <xdr:rowOff>23813</xdr:rowOff>
    </xdr:to>
    <xdr:sp macro="" textlink="">
      <xdr:nvSpPr>
        <xdr:cNvPr id="61" name="Rounded Rectangle 60"/>
        <xdr:cNvSpPr/>
      </xdr:nvSpPr>
      <xdr:spPr>
        <a:xfrm>
          <a:off x="9482140" y="1647825"/>
          <a:ext cx="1938336" cy="185738"/>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Rounded MT Bold" panose="020F0704030504030204" pitchFamily="34" charset="0"/>
            </a:rPr>
            <a:t>YOY</a:t>
          </a:r>
          <a:r>
            <a:rPr lang="en-US" sz="1200" b="1" baseline="0">
              <a:latin typeface="Arial Rounded MT Bold" panose="020F0704030504030204" pitchFamily="34" charset="0"/>
            </a:rPr>
            <a:t> GROWTH</a:t>
          </a:r>
          <a:endParaRPr lang="en-US" sz="1200" b="1">
            <a:latin typeface="Arial Rounded MT Bold" panose="020F0704030504030204" pitchFamily="34" charset="0"/>
          </a:endParaRPr>
        </a:p>
      </xdr:txBody>
    </xdr:sp>
    <xdr:clientData/>
  </xdr:twoCellAnchor>
  <xdr:twoCellAnchor>
    <xdr:from>
      <xdr:col>3</xdr:col>
      <xdr:colOff>461963</xdr:colOff>
      <xdr:row>2</xdr:row>
      <xdr:rowOff>123824</xdr:rowOff>
    </xdr:from>
    <xdr:to>
      <xdr:col>7</xdr:col>
      <xdr:colOff>95250</xdr:colOff>
      <xdr:row>4</xdr:row>
      <xdr:rowOff>90486</xdr:rowOff>
    </xdr:to>
    <xdr:sp macro="" textlink="">
      <xdr:nvSpPr>
        <xdr:cNvPr id="62" name="Rounded Rectangle 61"/>
        <xdr:cNvSpPr/>
      </xdr:nvSpPr>
      <xdr:spPr>
        <a:xfrm>
          <a:off x="2405063" y="485774"/>
          <a:ext cx="2224087" cy="328612"/>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333375</xdr:colOff>
      <xdr:row>2</xdr:row>
      <xdr:rowOff>119061</xdr:rowOff>
    </xdr:from>
    <xdr:to>
      <xdr:col>6</xdr:col>
      <xdr:colOff>1226</xdr:colOff>
      <xdr:row>4</xdr:row>
      <xdr:rowOff>165578</xdr:rowOff>
    </xdr:to>
    <xdr:pic>
      <xdr:nvPicPr>
        <xdr:cNvPr id="6" name="Picture 5"/>
        <xdr:cNvPicPr>
          <a:picLocks noChangeAspect="1"/>
        </xdr:cNvPicPr>
      </xdr:nvPicPr>
      <xdr:blipFill>
        <a:blip xmlns:r="http://schemas.openxmlformats.org/officeDocument/2006/relationships" r:embed="rId8"/>
        <a:stretch>
          <a:fillRect/>
        </a:stretch>
      </xdr:blipFill>
      <xdr:spPr>
        <a:xfrm>
          <a:off x="2924175" y="481011"/>
          <a:ext cx="963251" cy="408467"/>
        </a:xfrm>
        <a:prstGeom prst="rect">
          <a:avLst/>
        </a:prstGeom>
      </xdr:spPr>
    </xdr:pic>
    <xdr:clientData/>
  </xdr:twoCellAnchor>
  <xdr:twoCellAnchor>
    <xdr:from>
      <xdr:col>3</xdr:col>
      <xdr:colOff>600076</xdr:colOff>
      <xdr:row>6</xdr:row>
      <xdr:rowOff>142876</xdr:rowOff>
    </xdr:from>
    <xdr:to>
      <xdr:col>6</xdr:col>
      <xdr:colOff>476250</xdr:colOff>
      <xdr:row>8</xdr:row>
      <xdr:rowOff>128588</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314325</xdr:colOff>
      <xdr:row>8</xdr:row>
      <xdr:rowOff>171451</xdr:rowOff>
    </xdr:from>
    <xdr:to>
      <xdr:col>6</xdr:col>
      <xdr:colOff>390525</xdr:colOff>
      <xdr:row>9</xdr:row>
      <xdr:rowOff>176214</xdr:rowOff>
    </xdr:to>
    <xdr:pic>
      <xdr:nvPicPr>
        <xdr:cNvPr id="64" name="Picture 63"/>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552825" y="1619251"/>
          <a:ext cx="723900" cy="185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266700</xdr:colOff>
      <xdr:row>6</xdr:row>
      <xdr:rowOff>157163</xdr:rowOff>
    </xdr:from>
    <xdr:to>
      <xdr:col>10</xdr:col>
      <xdr:colOff>304800</xdr:colOff>
      <xdr:row>8</xdr:row>
      <xdr:rowOff>123825</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595313</xdr:colOff>
          <xdr:row>8</xdr:row>
          <xdr:rowOff>157163</xdr:rowOff>
        </xdr:from>
        <xdr:to>
          <xdr:col>10</xdr:col>
          <xdr:colOff>123826</xdr:colOff>
          <xdr:row>9</xdr:row>
          <xdr:rowOff>161926</xdr:rowOff>
        </xdr:to>
        <xdr:pic>
          <xdr:nvPicPr>
            <xdr:cNvPr id="67" name="Picture 66"/>
            <xdr:cNvPicPr>
              <a:picLocks noChangeAspect="1" noChangeArrowheads="1"/>
              <a:extLst>
                <a:ext uri="{84589F7E-364E-4C9E-8A38-B11213B215E9}">
                  <a14:cameraTool cellRange="'KPI YOY'!$J$7" spid="_x0000_s7244"/>
                </a:ext>
              </a:extLst>
            </xdr:cNvPicPr>
          </xdr:nvPicPr>
          <xdr:blipFill>
            <a:blip xmlns:r="http://schemas.openxmlformats.org/officeDocument/2006/relationships" r:embed="rId12"/>
            <a:srcRect/>
            <a:stretch>
              <a:fillRect/>
            </a:stretch>
          </xdr:blipFill>
          <xdr:spPr bwMode="auto">
            <a:xfrm>
              <a:off x="5776913" y="1604963"/>
              <a:ext cx="823913" cy="18573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600075</xdr:colOff>
      <xdr:row>6</xdr:row>
      <xdr:rowOff>138112</xdr:rowOff>
    </xdr:from>
    <xdr:to>
      <xdr:col>14</xdr:col>
      <xdr:colOff>42863</xdr:colOff>
      <xdr:row>8</xdr:row>
      <xdr:rowOff>142875</xdr:rowOff>
    </xdr:to>
    <xdr:graphicFrame macro="">
      <xdr:nvGraphicFramePr>
        <xdr:cNvPr id="69"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376237</xdr:colOff>
          <xdr:row>8</xdr:row>
          <xdr:rowOff>152401</xdr:rowOff>
        </xdr:from>
        <xdr:to>
          <xdr:col>13</xdr:col>
          <xdr:colOff>542925</xdr:colOff>
          <xdr:row>9</xdr:row>
          <xdr:rowOff>157164</xdr:rowOff>
        </xdr:to>
        <xdr:pic>
          <xdr:nvPicPr>
            <xdr:cNvPr id="71" name="Picture 70"/>
            <xdr:cNvPicPr>
              <a:picLocks noChangeAspect="1" noChangeArrowheads="1"/>
              <a:extLst>
                <a:ext uri="{84589F7E-364E-4C9E-8A38-B11213B215E9}">
                  <a14:cameraTool cellRange="'KPI YOY'!$K$7" spid="_x0000_s7245"/>
                </a:ext>
              </a:extLst>
            </xdr:cNvPicPr>
          </xdr:nvPicPr>
          <xdr:blipFill>
            <a:blip xmlns:r="http://schemas.openxmlformats.org/officeDocument/2006/relationships" r:embed="rId14"/>
            <a:srcRect/>
            <a:stretch>
              <a:fillRect/>
            </a:stretch>
          </xdr:blipFill>
          <xdr:spPr bwMode="auto">
            <a:xfrm>
              <a:off x="8148637" y="1600201"/>
              <a:ext cx="814388" cy="18573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438152</xdr:colOff>
      <xdr:row>6</xdr:row>
      <xdr:rowOff>166688</xdr:rowOff>
    </xdr:from>
    <xdr:to>
      <xdr:col>17</xdr:col>
      <xdr:colOff>378680</xdr:colOff>
      <xdr:row>9</xdr:row>
      <xdr:rowOff>0</xdr:rowOff>
    </xdr:to>
    <xdr:graphicFrame macro="">
      <xdr:nvGraphicFramePr>
        <xdr:cNvPr id="72"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14287</xdr:colOff>
      <xdr:row>9</xdr:row>
      <xdr:rowOff>33338</xdr:rowOff>
    </xdr:from>
    <xdr:to>
      <xdr:col>17</xdr:col>
      <xdr:colOff>180975</xdr:colOff>
      <xdr:row>10</xdr:row>
      <xdr:rowOff>38101</xdr:rowOff>
    </xdr:to>
    <xdr:pic>
      <xdr:nvPicPr>
        <xdr:cNvPr id="73" name="Picture 72"/>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377487" y="1662113"/>
          <a:ext cx="814388" cy="185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176212</xdr:colOff>
      <xdr:row>10</xdr:row>
      <xdr:rowOff>161926</xdr:rowOff>
    </xdr:from>
    <xdr:to>
      <xdr:col>6</xdr:col>
      <xdr:colOff>428624</xdr:colOff>
      <xdr:row>22</xdr:row>
      <xdr:rowOff>9526</xdr:rowOff>
    </xdr:to>
    <xdr:sp macro="" textlink="">
      <xdr:nvSpPr>
        <xdr:cNvPr id="8" name="Rounded Rectangle 7"/>
        <xdr:cNvSpPr/>
      </xdr:nvSpPr>
      <xdr:spPr>
        <a:xfrm>
          <a:off x="176212" y="1971676"/>
          <a:ext cx="4138612" cy="2100263"/>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590550</xdr:colOff>
      <xdr:row>10</xdr:row>
      <xdr:rowOff>142876</xdr:rowOff>
    </xdr:from>
    <xdr:to>
      <xdr:col>13</xdr:col>
      <xdr:colOff>195262</xdr:colOff>
      <xdr:row>21</xdr:row>
      <xdr:rowOff>171451</xdr:rowOff>
    </xdr:to>
    <xdr:sp macro="" textlink="">
      <xdr:nvSpPr>
        <xdr:cNvPr id="74" name="Rounded Rectangle 73"/>
        <xdr:cNvSpPr/>
      </xdr:nvSpPr>
      <xdr:spPr>
        <a:xfrm>
          <a:off x="4476750" y="1952626"/>
          <a:ext cx="4138612" cy="2100263"/>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138112</xdr:colOff>
      <xdr:row>22</xdr:row>
      <xdr:rowOff>57151</xdr:rowOff>
    </xdr:from>
    <xdr:to>
      <xdr:col>6</xdr:col>
      <xdr:colOff>390524</xdr:colOff>
      <xdr:row>33</xdr:row>
      <xdr:rowOff>166689</xdr:rowOff>
    </xdr:to>
    <xdr:sp macro="" textlink="">
      <xdr:nvSpPr>
        <xdr:cNvPr id="76" name="Rounded Rectangle 75"/>
        <xdr:cNvSpPr/>
      </xdr:nvSpPr>
      <xdr:spPr>
        <a:xfrm>
          <a:off x="138112" y="4119564"/>
          <a:ext cx="4138612" cy="2100263"/>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414338</xdr:colOff>
      <xdr:row>11</xdr:row>
      <xdr:rowOff>9526</xdr:rowOff>
    </xdr:from>
    <xdr:to>
      <xdr:col>17</xdr:col>
      <xdr:colOff>414338</xdr:colOff>
      <xdr:row>21</xdr:row>
      <xdr:rowOff>109537</xdr:rowOff>
    </xdr:to>
    <xdr:sp macro="" textlink="">
      <xdr:nvSpPr>
        <xdr:cNvPr id="79" name="Rounded Rectangle 78"/>
        <xdr:cNvSpPr/>
      </xdr:nvSpPr>
      <xdr:spPr>
        <a:xfrm>
          <a:off x="8834438" y="2000251"/>
          <a:ext cx="2590800" cy="1990724"/>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638174</xdr:colOff>
      <xdr:row>22</xdr:row>
      <xdr:rowOff>90488</xdr:rowOff>
    </xdr:from>
    <xdr:to>
      <xdr:col>12</xdr:col>
      <xdr:colOff>381000</xdr:colOff>
      <xdr:row>34</xdr:row>
      <xdr:rowOff>19051</xdr:rowOff>
    </xdr:to>
    <xdr:sp macro="" textlink="">
      <xdr:nvSpPr>
        <xdr:cNvPr id="80" name="Rounded Rectangle 79"/>
        <xdr:cNvSpPr/>
      </xdr:nvSpPr>
      <xdr:spPr>
        <a:xfrm>
          <a:off x="4524374" y="4152901"/>
          <a:ext cx="3629026" cy="2100263"/>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642937</xdr:colOff>
      <xdr:row>22</xdr:row>
      <xdr:rowOff>61914</xdr:rowOff>
    </xdr:from>
    <xdr:to>
      <xdr:col>17</xdr:col>
      <xdr:colOff>557212</xdr:colOff>
      <xdr:row>33</xdr:row>
      <xdr:rowOff>61913</xdr:rowOff>
    </xdr:to>
    <xdr:sp macro="" textlink="">
      <xdr:nvSpPr>
        <xdr:cNvPr id="81" name="Rounded Rectangle 80"/>
        <xdr:cNvSpPr/>
      </xdr:nvSpPr>
      <xdr:spPr>
        <a:xfrm>
          <a:off x="8415337" y="4124327"/>
          <a:ext cx="3152775" cy="1990724"/>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361951</xdr:colOff>
      <xdr:row>11</xdr:row>
      <xdr:rowOff>104775</xdr:rowOff>
    </xdr:from>
    <xdr:to>
      <xdr:col>4</xdr:col>
      <xdr:colOff>109538</xdr:colOff>
      <xdr:row>12</xdr:row>
      <xdr:rowOff>61912</xdr:rowOff>
    </xdr:to>
    <xdr:sp macro="" textlink="">
      <xdr:nvSpPr>
        <xdr:cNvPr id="10" name="Rounded Rectangle 9"/>
        <xdr:cNvSpPr/>
      </xdr:nvSpPr>
      <xdr:spPr>
        <a:xfrm>
          <a:off x="361951" y="2095500"/>
          <a:ext cx="2338387" cy="2190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361951</xdr:colOff>
      <xdr:row>11</xdr:row>
      <xdr:rowOff>104775</xdr:rowOff>
    </xdr:from>
    <xdr:to>
      <xdr:col>3</xdr:col>
      <xdr:colOff>546539</xdr:colOff>
      <xdr:row>12</xdr:row>
      <xdr:rowOff>123277</xdr:rowOff>
    </xdr:to>
    <xdr:pic>
      <xdr:nvPicPr>
        <xdr:cNvPr id="11" name="Picture 10"/>
        <xdr:cNvPicPr>
          <a:picLocks noChangeAspect="1"/>
        </xdr:cNvPicPr>
      </xdr:nvPicPr>
      <xdr:blipFill>
        <a:blip xmlns:r="http://schemas.openxmlformats.org/officeDocument/2006/relationships" r:embed="rId17"/>
        <a:stretch>
          <a:fillRect/>
        </a:stretch>
      </xdr:blipFill>
      <xdr:spPr>
        <a:xfrm>
          <a:off x="361951" y="2095500"/>
          <a:ext cx="2127688" cy="280440"/>
        </a:xfrm>
        <a:prstGeom prst="rect">
          <a:avLst/>
        </a:prstGeom>
      </xdr:spPr>
    </xdr:pic>
    <xdr:clientData/>
  </xdr:twoCellAnchor>
  <xdr:twoCellAnchor>
    <xdr:from>
      <xdr:col>0</xdr:col>
      <xdr:colOff>304800</xdr:colOff>
      <xdr:row>11</xdr:row>
      <xdr:rowOff>238124</xdr:rowOff>
    </xdr:from>
    <xdr:to>
      <xdr:col>6</xdr:col>
      <xdr:colOff>381000</xdr:colOff>
      <xdr:row>21</xdr:row>
      <xdr:rowOff>152398</xdr:rowOff>
    </xdr:to>
    <xdr:graphicFrame macro="">
      <xdr:nvGraphicFramePr>
        <xdr:cNvPr id="82" name="Chart 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109538</xdr:colOff>
      <xdr:row>11</xdr:row>
      <xdr:rowOff>52389</xdr:rowOff>
    </xdr:from>
    <xdr:to>
      <xdr:col>10</xdr:col>
      <xdr:colOff>504825</xdr:colOff>
      <xdr:row>12</xdr:row>
      <xdr:rowOff>9526</xdr:rowOff>
    </xdr:to>
    <xdr:sp macro="" textlink="">
      <xdr:nvSpPr>
        <xdr:cNvPr id="84" name="Rounded Rectangle 83"/>
        <xdr:cNvSpPr/>
      </xdr:nvSpPr>
      <xdr:spPr>
        <a:xfrm>
          <a:off x="4643438" y="2043114"/>
          <a:ext cx="2338387" cy="2190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161925</xdr:colOff>
      <xdr:row>11</xdr:row>
      <xdr:rowOff>57151</xdr:rowOff>
    </xdr:from>
    <xdr:to>
      <xdr:col>10</xdr:col>
      <xdr:colOff>102652</xdr:colOff>
      <xdr:row>12</xdr:row>
      <xdr:rowOff>75653</xdr:rowOff>
    </xdr:to>
    <xdr:pic>
      <xdr:nvPicPr>
        <xdr:cNvPr id="12" name="Picture 11"/>
        <xdr:cNvPicPr>
          <a:picLocks noChangeAspect="1"/>
        </xdr:cNvPicPr>
      </xdr:nvPicPr>
      <xdr:blipFill>
        <a:blip xmlns:r="http://schemas.openxmlformats.org/officeDocument/2006/relationships" r:embed="rId19"/>
        <a:stretch>
          <a:fillRect/>
        </a:stretch>
      </xdr:blipFill>
      <xdr:spPr>
        <a:xfrm>
          <a:off x="4695825" y="2047876"/>
          <a:ext cx="1883827" cy="280440"/>
        </a:xfrm>
        <a:prstGeom prst="rect">
          <a:avLst/>
        </a:prstGeom>
      </xdr:spPr>
    </xdr:pic>
    <xdr:clientData/>
  </xdr:twoCellAnchor>
  <xdr:twoCellAnchor>
    <xdr:from>
      <xdr:col>6</xdr:col>
      <xdr:colOff>628651</xdr:colOff>
      <xdr:row>12</xdr:row>
      <xdr:rowOff>71437</xdr:rowOff>
    </xdr:from>
    <xdr:to>
      <xdr:col>13</xdr:col>
      <xdr:colOff>66675</xdr:colOff>
      <xdr:row>21</xdr:row>
      <xdr:rowOff>128587</xdr:rowOff>
    </xdr:to>
    <mc:AlternateContent xmlns:mc="http://schemas.openxmlformats.org/markup-compatibility/2006">
      <mc:Choice xmlns:cx1="http://schemas.microsoft.com/office/drawing/2015/9/8/chartex" Requires="cx1">
        <xdr:graphicFrame macro="">
          <xdr:nvGraphicFramePr>
            <xdr:cNvPr id="85" name="Chart 8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552451</xdr:colOff>
      <xdr:row>11</xdr:row>
      <xdr:rowOff>71439</xdr:rowOff>
    </xdr:from>
    <xdr:to>
      <xdr:col>17</xdr:col>
      <xdr:colOff>300038</xdr:colOff>
      <xdr:row>12</xdr:row>
      <xdr:rowOff>28576</xdr:rowOff>
    </xdr:to>
    <xdr:sp macro="" textlink="">
      <xdr:nvSpPr>
        <xdr:cNvPr id="86" name="Rounded Rectangle 85"/>
        <xdr:cNvSpPr/>
      </xdr:nvSpPr>
      <xdr:spPr>
        <a:xfrm>
          <a:off x="8972551" y="2062164"/>
          <a:ext cx="2338387" cy="2190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552451</xdr:colOff>
      <xdr:row>11</xdr:row>
      <xdr:rowOff>71439</xdr:rowOff>
    </xdr:from>
    <xdr:to>
      <xdr:col>17</xdr:col>
      <xdr:colOff>369780</xdr:colOff>
      <xdr:row>12</xdr:row>
      <xdr:rowOff>89941</xdr:rowOff>
    </xdr:to>
    <xdr:pic>
      <xdr:nvPicPr>
        <xdr:cNvPr id="13" name="Picture 12"/>
        <xdr:cNvPicPr>
          <a:picLocks noChangeAspect="1"/>
        </xdr:cNvPicPr>
      </xdr:nvPicPr>
      <xdr:blipFill>
        <a:blip xmlns:r="http://schemas.openxmlformats.org/officeDocument/2006/relationships" r:embed="rId21"/>
        <a:stretch>
          <a:fillRect/>
        </a:stretch>
      </xdr:blipFill>
      <xdr:spPr>
        <a:xfrm>
          <a:off x="8972551" y="2062164"/>
          <a:ext cx="2408129" cy="280440"/>
        </a:xfrm>
        <a:prstGeom prst="rect">
          <a:avLst/>
        </a:prstGeom>
      </xdr:spPr>
    </xdr:pic>
    <xdr:clientData/>
  </xdr:twoCellAnchor>
  <xdr:twoCellAnchor>
    <xdr:from>
      <xdr:col>13</xdr:col>
      <xdr:colOff>452438</xdr:colOff>
      <xdr:row>12</xdr:row>
      <xdr:rowOff>66675</xdr:rowOff>
    </xdr:from>
    <xdr:to>
      <xdr:col>17</xdr:col>
      <xdr:colOff>409575</xdr:colOff>
      <xdr:row>21</xdr:row>
      <xdr:rowOff>90487</xdr:rowOff>
    </xdr:to>
    <xdr:graphicFrame macro="">
      <xdr:nvGraphicFramePr>
        <xdr:cNvPr id="87" name="Chart 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333374</xdr:colOff>
      <xdr:row>23</xdr:row>
      <xdr:rowOff>4763</xdr:rowOff>
    </xdr:from>
    <xdr:to>
      <xdr:col>4</xdr:col>
      <xdr:colOff>80961</xdr:colOff>
      <xdr:row>24</xdr:row>
      <xdr:rowOff>42863</xdr:rowOff>
    </xdr:to>
    <xdr:sp macro="" textlink="">
      <xdr:nvSpPr>
        <xdr:cNvPr id="88" name="Rounded Rectangle 87"/>
        <xdr:cNvSpPr/>
      </xdr:nvSpPr>
      <xdr:spPr>
        <a:xfrm>
          <a:off x="333374" y="4248151"/>
          <a:ext cx="2338387" cy="2190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333374</xdr:colOff>
      <xdr:row>23</xdr:row>
      <xdr:rowOff>4763</xdr:rowOff>
    </xdr:from>
    <xdr:to>
      <xdr:col>2</xdr:col>
      <xdr:colOff>324341</xdr:colOff>
      <xdr:row>24</xdr:row>
      <xdr:rowOff>104228</xdr:rowOff>
    </xdr:to>
    <xdr:pic>
      <xdr:nvPicPr>
        <xdr:cNvPr id="14" name="Picture 13"/>
        <xdr:cNvPicPr>
          <a:picLocks noChangeAspect="1"/>
        </xdr:cNvPicPr>
      </xdr:nvPicPr>
      <xdr:blipFill>
        <a:blip xmlns:r="http://schemas.openxmlformats.org/officeDocument/2006/relationships" r:embed="rId23"/>
        <a:stretch>
          <a:fillRect/>
        </a:stretch>
      </xdr:blipFill>
      <xdr:spPr>
        <a:xfrm>
          <a:off x="333374" y="4248151"/>
          <a:ext cx="1286367" cy="280440"/>
        </a:xfrm>
        <a:prstGeom prst="rect">
          <a:avLst/>
        </a:prstGeom>
      </xdr:spPr>
    </xdr:pic>
    <xdr:clientData/>
  </xdr:twoCellAnchor>
  <xdr:twoCellAnchor>
    <xdr:from>
      <xdr:col>0</xdr:col>
      <xdr:colOff>185738</xdr:colOff>
      <xdr:row>23</xdr:row>
      <xdr:rowOff>38099</xdr:rowOff>
    </xdr:from>
    <xdr:to>
      <xdr:col>6</xdr:col>
      <xdr:colOff>395288</xdr:colOff>
      <xdr:row>34</xdr:row>
      <xdr:rowOff>23811</xdr:rowOff>
    </xdr:to>
    <xdr:graphicFrame macro="">
      <xdr:nvGraphicFramePr>
        <xdr:cNvPr id="89" name="Chart 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7</xdr:col>
      <xdr:colOff>100012</xdr:colOff>
      <xdr:row>23</xdr:row>
      <xdr:rowOff>23813</xdr:rowOff>
    </xdr:from>
    <xdr:to>
      <xdr:col>10</xdr:col>
      <xdr:colOff>495299</xdr:colOff>
      <xdr:row>24</xdr:row>
      <xdr:rowOff>61913</xdr:rowOff>
    </xdr:to>
    <xdr:sp macro="" textlink="">
      <xdr:nvSpPr>
        <xdr:cNvPr id="90" name="Rounded Rectangle 89"/>
        <xdr:cNvSpPr/>
      </xdr:nvSpPr>
      <xdr:spPr>
        <a:xfrm>
          <a:off x="4633912" y="4267201"/>
          <a:ext cx="2338387" cy="2190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100012</xdr:colOff>
      <xdr:row>23</xdr:row>
      <xdr:rowOff>23813</xdr:rowOff>
    </xdr:from>
    <xdr:to>
      <xdr:col>10</xdr:col>
      <xdr:colOff>577234</xdr:colOff>
      <xdr:row>24</xdr:row>
      <xdr:rowOff>123278</xdr:rowOff>
    </xdr:to>
    <xdr:pic>
      <xdr:nvPicPr>
        <xdr:cNvPr id="15" name="Picture 14"/>
        <xdr:cNvPicPr>
          <a:picLocks noChangeAspect="1"/>
        </xdr:cNvPicPr>
      </xdr:nvPicPr>
      <xdr:blipFill>
        <a:blip xmlns:r="http://schemas.openxmlformats.org/officeDocument/2006/relationships" r:embed="rId25"/>
        <a:stretch>
          <a:fillRect/>
        </a:stretch>
      </xdr:blipFill>
      <xdr:spPr>
        <a:xfrm>
          <a:off x="4633912" y="4267201"/>
          <a:ext cx="2420322" cy="280440"/>
        </a:xfrm>
        <a:prstGeom prst="rect">
          <a:avLst/>
        </a:prstGeom>
      </xdr:spPr>
    </xdr:pic>
    <xdr:clientData/>
  </xdr:twoCellAnchor>
  <xdr:twoCellAnchor>
    <xdr:from>
      <xdr:col>6</xdr:col>
      <xdr:colOff>600075</xdr:colOff>
      <xdr:row>24</xdr:row>
      <xdr:rowOff>80962</xdr:rowOff>
    </xdr:from>
    <xdr:to>
      <xdr:col>12</xdr:col>
      <xdr:colOff>338138</xdr:colOff>
      <xdr:row>33</xdr:row>
      <xdr:rowOff>180974</xdr:rowOff>
    </xdr:to>
    <xdr:graphicFrame macro="">
      <xdr:nvGraphicFramePr>
        <xdr:cNvPr id="93" name="Chart 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13</xdr:col>
      <xdr:colOff>128588</xdr:colOff>
      <xdr:row>23</xdr:row>
      <xdr:rowOff>9525</xdr:rowOff>
    </xdr:from>
    <xdr:to>
      <xdr:col>16</xdr:col>
      <xdr:colOff>523875</xdr:colOff>
      <xdr:row>24</xdr:row>
      <xdr:rowOff>47625</xdr:rowOff>
    </xdr:to>
    <xdr:sp macro="" textlink="">
      <xdr:nvSpPr>
        <xdr:cNvPr id="99" name="Rounded Rectangle 98"/>
        <xdr:cNvSpPr/>
      </xdr:nvSpPr>
      <xdr:spPr>
        <a:xfrm>
          <a:off x="8548688" y="4252913"/>
          <a:ext cx="2338387" cy="219075"/>
        </a:xfrm>
        <a:prstGeom prst="roundRect">
          <a:avLst/>
        </a:prstGeom>
        <a:gradFill>
          <a:gsLst>
            <a:gs pos="0">
              <a:schemeClr val="tx1">
                <a:lumMod val="85000"/>
                <a:lumOff val="15000"/>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128588</xdr:colOff>
      <xdr:row>23</xdr:row>
      <xdr:rowOff>9525</xdr:rowOff>
    </xdr:from>
    <xdr:to>
      <xdr:col>14</xdr:col>
      <xdr:colOff>194182</xdr:colOff>
      <xdr:row>24</xdr:row>
      <xdr:rowOff>108990</xdr:rowOff>
    </xdr:to>
    <xdr:pic>
      <xdr:nvPicPr>
        <xdr:cNvPr id="16" name="Picture 15"/>
        <xdr:cNvPicPr>
          <a:picLocks noChangeAspect="1"/>
        </xdr:cNvPicPr>
      </xdr:nvPicPr>
      <xdr:blipFill>
        <a:blip xmlns:r="http://schemas.openxmlformats.org/officeDocument/2006/relationships" r:embed="rId27"/>
        <a:stretch>
          <a:fillRect/>
        </a:stretch>
      </xdr:blipFill>
      <xdr:spPr>
        <a:xfrm>
          <a:off x="8548688" y="4252913"/>
          <a:ext cx="713294" cy="280440"/>
        </a:xfrm>
        <a:prstGeom prst="rect">
          <a:avLst/>
        </a:prstGeom>
      </xdr:spPr>
    </xdr:pic>
    <xdr:clientData/>
  </xdr:twoCellAnchor>
  <xdr:twoCellAnchor editAs="oneCell">
    <xdr:from>
      <xdr:col>16</xdr:col>
      <xdr:colOff>161925</xdr:colOff>
      <xdr:row>24</xdr:row>
      <xdr:rowOff>85727</xdr:rowOff>
    </xdr:from>
    <xdr:to>
      <xdr:col>17</xdr:col>
      <xdr:colOff>504825</xdr:colOff>
      <xdr:row>33</xdr:row>
      <xdr:rowOff>52388</xdr:rowOff>
    </xdr:to>
    <mc:AlternateContent xmlns:mc="http://schemas.openxmlformats.org/markup-compatibility/2006" xmlns:a14="http://schemas.microsoft.com/office/drawing/2010/main">
      <mc:Choice Requires="a14">
        <xdr:graphicFrame macro="">
          <xdr:nvGraphicFramePr>
            <xdr:cNvPr id="100"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491258" y="4488394"/>
              <a:ext cx="988484" cy="1585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447674</xdr:colOff>
      <xdr:row>24</xdr:row>
      <xdr:rowOff>66677</xdr:rowOff>
    </xdr:from>
    <xdr:to>
      <xdr:col>16</xdr:col>
      <xdr:colOff>123825</xdr:colOff>
      <xdr:row>33</xdr:row>
      <xdr:rowOff>80962</xdr:rowOff>
    </xdr:to>
    <mc:AlternateContent xmlns:mc="http://schemas.openxmlformats.org/markup-compatibility/2006" xmlns:a14="http://schemas.microsoft.com/office/drawing/2010/main">
      <mc:Choice Requires="a14">
        <xdr:graphicFrame macro="">
          <xdr:nvGraphicFramePr>
            <xdr:cNvPr id="101"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485841" y="4469344"/>
              <a:ext cx="967317" cy="1633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19048</xdr:colOff>
      <xdr:row>24</xdr:row>
      <xdr:rowOff>95253</xdr:rowOff>
    </xdr:from>
    <xdr:to>
      <xdr:col>14</xdr:col>
      <xdr:colOff>381000</xdr:colOff>
      <xdr:row>33</xdr:row>
      <xdr:rowOff>47626</xdr:rowOff>
    </xdr:to>
    <mc:AlternateContent xmlns:mc="http://schemas.openxmlformats.org/markup-compatibility/2006" xmlns:a14="http://schemas.microsoft.com/office/drawing/2010/main">
      <mc:Choice Requires="a14">
        <xdr:graphicFrame macro="">
          <xdr:nvGraphicFramePr>
            <xdr:cNvPr id="10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11631" y="4497920"/>
              <a:ext cx="1007536" cy="15716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ELL/Downloads/Ecommerce%20Sales%20Analysi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365.852910416666"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3" count="12">
            <x v="1"/>
            <x v="2"/>
            <x v="3"/>
            <x v="4"/>
            <x v="5"/>
            <x v="6"/>
            <x v="7"/>
            <x v="8"/>
            <x v="9"/>
            <x v="10"/>
            <x v="11"/>
            <x v="12"/>
          </reference>
        </references>
      </pivotArea>
    </format>
  </formats>
  <chartFormats count="4">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1"/>
    </i>
    <i>
      <x/>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5" count="1" selected="0">
            <x v="0"/>
          </reference>
        </references>
      </pivotArea>
    </chartFormat>
    <chartFormat chart="2" format="11">
      <pivotArea type="data" outline="0" fieldPosition="0">
        <references count="2">
          <reference field="4294967294" count="1" selected="0">
            <x v="0"/>
          </reference>
          <reference field="15" count="1" selected="0">
            <x v="1"/>
          </reference>
        </references>
      </pivotArea>
    </chartFormat>
    <chartFormat chart="2" format="12">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5"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chartFormats count="2">
    <chartFormat chart="2"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5"/>
    </i>
    <i>
      <x v="13"/>
    </i>
    <i>
      <x v="11"/>
    </i>
    <i t="grand">
      <x/>
    </i>
  </rowItems>
  <colItems count="1">
    <i/>
  </colItems>
  <dataFields count="1">
    <dataField name="Sum of Sales" fld="18" baseField="0" baseItem="0"/>
  </dataFields>
  <chartFormats count="2">
    <chartFormat chart="0"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3:H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3"/>
    <pivotTable tabId="7" name="PivotTable13"/>
    <pivotTable tabId="3" name="PivotTable1"/>
    <pivotTable tabId="8" name="PivotTable14"/>
    <pivotTable tabId="8" name="PivotTable15"/>
    <pivotTable tabId="8" name="PivotTable16"/>
    <pivotTable tabId="8" name="PivotTable17"/>
    <pivotTable tabId="8" name="PivotTable18"/>
    <pivotTable tabId="6" name="PivotTable4"/>
    <pivotTable tabId="4" name="PivotTable2"/>
  </pivotTables>
  <data>
    <tabular pivotCacheId="1">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3"/>
    <pivotTable tabId="7" name="PivotTable13"/>
    <pivotTable tabId="3" name="PivotTable1"/>
    <pivotTable tabId="8" name="PivotTable14"/>
    <pivotTable tabId="8" name="PivotTable15"/>
    <pivotTable tabId="8" name="PivotTable16"/>
    <pivotTable tabId="8" name="PivotTable17"/>
    <pivotTable tabId="8" name="PivotTable18"/>
    <pivotTable tabId="9" name="PivotTable19"/>
    <pivotTable tabId="6" name="PivotTable4"/>
    <pivotTable tabId="4" name="PivotTable2"/>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3"/>
    <pivotTable tabId="7" name="PivotTable13"/>
    <pivotTable tabId="3" name="PivotTable1"/>
    <pivotTable tabId="8" name="PivotTable14"/>
    <pivotTable tabId="8" name="PivotTable15"/>
    <pivotTable tabId="8" name="PivotTable16"/>
    <pivotTable tabId="8" name="PivotTable17"/>
    <pivotTable tabId="8" name="PivotTable18"/>
    <pivotTable tabId="9" name="PivotTable19"/>
    <pivotTable tabId="6" name="PivotTable4"/>
    <pivotTable tabId="4" name="PivotTable2"/>
  </pivotTables>
  <data>
    <tabular pivotCacheId="1">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 rowHeight="241300"/>
  <slicer name="Segment 1" cache="Slicer_Segment" caption="Segment" style="AB" rowHeight="241300"/>
  <slicer name="Region 1" cache="Slicer_Region" caption="Region" style="AB" rowHeight="241300"/>
</slicers>
</file>

<file path=xl/tables/table1.xml><?xml version="1.0" encoding="utf-8"?>
<table xmlns="http://schemas.openxmlformats.org/spreadsheetml/2006/main" id="2" name="Table_1" displayName="Table_1" ref="A1:V9995">
  <tableColumns count="22">
    <tableColumn id="1" name="Row ID"/>
    <tableColumn id="2" name="Order ID"/>
    <tableColumn id="3" name="Year">
      <calculatedColumnFormula>YEAR([1]Data!$D2)</calculatedColumnFormula>
    </tableColumn>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Medium2"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4.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E25" sqref="E25"/>
    </sheetView>
  </sheetViews>
  <sheetFormatPr defaultRowHeight="14.25"/>
  <cols>
    <col min="1" max="1" width="12.06640625" bestFit="1" customWidth="1"/>
    <col min="2" max="2" width="11.73046875" bestFit="1" customWidth="1"/>
    <col min="3" max="3" width="11.3984375" bestFit="1" customWidth="1"/>
  </cols>
  <sheetData>
    <row r="3" spans="1:3">
      <c r="A3" s="4" t="s">
        <v>10932</v>
      </c>
      <c r="B3" t="s">
        <v>10950</v>
      </c>
      <c r="C3" t="s">
        <v>10951</v>
      </c>
    </row>
    <row r="4" spans="1:3">
      <c r="A4" s="5" t="s">
        <v>10935</v>
      </c>
      <c r="B4" s="8">
        <v>9322.0920000000006</v>
      </c>
      <c r="C4" s="8">
        <v>2346.6639999999993</v>
      </c>
    </row>
    <row r="5" spans="1:3">
      <c r="A5" s="5" t="s">
        <v>10936</v>
      </c>
      <c r="B5" s="8">
        <v>2028.9860000000003</v>
      </c>
      <c r="C5" s="8">
        <v>279.33949999999993</v>
      </c>
    </row>
    <row r="6" spans="1:3">
      <c r="A6" s="5" t="s">
        <v>10937</v>
      </c>
      <c r="B6" s="8">
        <v>32911.120999999999</v>
      </c>
      <c r="C6" s="8">
        <v>47.724799999998595</v>
      </c>
    </row>
    <row r="7" spans="1:3">
      <c r="A7" s="5" t="s">
        <v>10938</v>
      </c>
      <c r="B7" s="8">
        <v>12184.611999999997</v>
      </c>
      <c r="C7" s="8">
        <v>1850.6272000000001</v>
      </c>
    </row>
    <row r="8" spans="1:3">
      <c r="A8" s="5" t="s">
        <v>10939</v>
      </c>
      <c r="B8" s="8">
        <v>5779.2400000000007</v>
      </c>
      <c r="C8" s="8">
        <v>1616.6662000000001</v>
      </c>
    </row>
    <row r="9" spans="1:3">
      <c r="A9" s="5" t="s">
        <v>10940</v>
      </c>
      <c r="B9" s="8">
        <v>4560.2510000000002</v>
      </c>
      <c r="C9" s="8">
        <v>978.44619999999986</v>
      </c>
    </row>
    <row r="10" spans="1:3">
      <c r="A10" s="5" t="s">
        <v>10941</v>
      </c>
      <c r="B10" s="8">
        <v>1829.12</v>
      </c>
      <c r="C10" s="8">
        <v>420.03189999999995</v>
      </c>
    </row>
    <row r="11" spans="1:3">
      <c r="A11" s="5" t="s">
        <v>10942</v>
      </c>
      <c r="B11" s="8">
        <v>7056.6064999999999</v>
      </c>
      <c r="C11" s="8">
        <v>1326.9674000000002</v>
      </c>
    </row>
    <row r="12" spans="1:3">
      <c r="A12" s="5" t="s">
        <v>10943</v>
      </c>
      <c r="B12" s="8">
        <v>7175.3350000000009</v>
      </c>
      <c r="C12" s="8">
        <v>-345.03380000000084</v>
      </c>
    </row>
    <row r="13" spans="1:3">
      <c r="A13" s="5" t="s">
        <v>10944</v>
      </c>
      <c r="B13" s="8">
        <v>4813.7540000000008</v>
      </c>
      <c r="C13" s="8">
        <v>653.77189999999996</v>
      </c>
    </row>
    <row r="14" spans="1:3">
      <c r="A14" s="5" t="s">
        <v>10945</v>
      </c>
      <c r="B14" s="8">
        <v>7428.7529999999988</v>
      </c>
      <c r="C14" s="8">
        <v>1343.3428999999999</v>
      </c>
    </row>
    <row r="15" spans="1:3">
      <c r="A15" s="5" t="s">
        <v>10946</v>
      </c>
      <c r="B15" s="8">
        <v>8755.973</v>
      </c>
      <c r="C15" s="8">
        <v>1360.5717999999997</v>
      </c>
    </row>
    <row r="16" spans="1:3">
      <c r="A16" s="5" t="s">
        <v>10933</v>
      </c>
      <c r="B16" s="7">
        <v>103845.84349999999</v>
      </c>
      <c r="C16" s="7">
        <v>11879.119999999995</v>
      </c>
    </row>
  </sheetData>
  <pageMargins left="0.7" right="0.7" top="0.75" bottom="0.75" header="0.3" footer="0.3"/>
  <pageSetup orientation="portrait" horizontalDpi="300" verticalDpi="300" copies="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M20" sqref="M20"/>
    </sheetView>
  </sheetViews>
  <sheetFormatPr defaultRowHeight="14.25"/>
  <cols>
    <col min="1" max="1" width="12.33203125" bestFit="1" customWidth="1"/>
    <col min="2" max="2" width="11.3984375" bestFit="1" customWidth="1"/>
    <col min="4" max="4" width="12.33203125" bestFit="1" customWidth="1"/>
    <col min="5" max="5" width="13.06640625" customWidth="1"/>
  </cols>
  <sheetData>
    <row r="3" spans="1:5">
      <c r="A3" s="4" t="s">
        <v>10932</v>
      </c>
      <c r="B3" t="s">
        <v>10951</v>
      </c>
      <c r="D3" t="s">
        <v>15</v>
      </c>
      <c r="E3" t="s">
        <v>21</v>
      </c>
    </row>
    <row r="4" spans="1:5">
      <c r="A4" s="6" t="s">
        <v>46</v>
      </c>
      <c r="B4" s="7">
        <v>5271.3148999999985</v>
      </c>
      <c r="D4" t="str">
        <f>A4</f>
        <v>Office Supplies</v>
      </c>
      <c r="E4" s="8">
        <f>GETPIVOTDATA("Profit",$A$3,"Category",A4)</f>
        <v>5271.3148999999985</v>
      </c>
    </row>
    <row r="5" spans="1:5">
      <c r="A5" s="6" t="s">
        <v>32</v>
      </c>
      <c r="B5" s="7">
        <v>4000.5793999999983</v>
      </c>
      <c r="D5" t="str">
        <f>A5</f>
        <v>Furniture</v>
      </c>
      <c r="E5" s="8">
        <f>GETPIVOTDATA("Profit",$A$3,"Category",A5)</f>
        <v>4000.5793999999983</v>
      </c>
    </row>
    <row r="6" spans="1:5">
      <c r="A6" s="6" t="s">
        <v>71</v>
      </c>
      <c r="B6" s="7">
        <v>2607.2256999999963</v>
      </c>
      <c r="D6" t="str">
        <f>A6</f>
        <v>Technology</v>
      </c>
      <c r="E6" s="8">
        <f>GETPIVOTDATA("Profit",$A$3,"Category",A6)</f>
        <v>2607.2256999999963</v>
      </c>
    </row>
    <row r="7" spans="1:5">
      <c r="A7" s="6" t="s">
        <v>10933</v>
      </c>
      <c r="B7" s="7">
        <v>11879.119999999992</v>
      </c>
      <c r="D7" t="str">
        <f>A7</f>
        <v>Grand Total</v>
      </c>
      <c r="E7" s="8">
        <f>GETPIVOTDATA("Profit",$A$3)</f>
        <v>11879.119999999992</v>
      </c>
    </row>
  </sheetData>
  <pageMargins left="0.7" right="0.7" top="0.75" bottom="0.75" header="0.3" footer="0.3"/>
  <pageSetup orientation="portrait" horizontalDpi="300" verticalDpi="300" copies="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4" sqref="A4"/>
    </sheetView>
  </sheetViews>
  <sheetFormatPr defaultRowHeight="14.25"/>
  <cols>
    <col min="1" max="1" width="12.33203125" bestFit="1" customWidth="1"/>
    <col min="2" max="2" width="11.06640625" customWidth="1"/>
  </cols>
  <sheetData>
    <row r="3" spans="1:2">
      <c r="A3" s="4" t="s">
        <v>10932</v>
      </c>
      <c r="B3" t="s">
        <v>10950</v>
      </c>
    </row>
    <row r="4" spans="1:2">
      <c r="A4" s="6" t="s">
        <v>32</v>
      </c>
      <c r="B4" s="9">
        <v>0.25969265202222563</v>
      </c>
    </row>
    <row r="5" spans="1:2">
      <c r="A5" s="6" t="s">
        <v>46</v>
      </c>
      <c r="B5" s="9">
        <v>0.24997512779603925</v>
      </c>
    </row>
    <row r="6" spans="1:2">
      <c r="A6" s="6" t="s">
        <v>71</v>
      </c>
      <c r="B6" s="9">
        <v>0.49033222018173522</v>
      </c>
    </row>
    <row r="7" spans="1:2">
      <c r="A7" s="6" t="s">
        <v>10933</v>
      </c>
      <c r="B7" s="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2"/>
  <sheetViews>
    <sheetView topLeftCell="A25" workbookViewId="0">
      <selection activeCell="H52" sqref="H52"/>
    </sheetView>
  </sheetViews>
  <sheetFormatPr defaultRowHeight="14.25"/>
  <cols>
    <col min="1" max="1" width="12.265625" customWidth="1"/>
    <col min="2" max="2" width="11.73046875" customWidth="1"/>
    <col min="5" max="5" width="16.3984375" bestFit="1" customWidth="1"/>
    <col min="6" max="6" width="10.1328125" customWidth="1"/>
  </cols>
  <sheetData>
    <row r="3" spans="1:6">
      <c r="A3" s="4" t="s">
        <v>10932</v>
      </c>
      <c r="B3" t="s">
        <v>10950</v>
      </c>
      <c r="E3" t="s">
        <v>10952</v>
      </c>
      <c r="F3" t="s">
        <v>10953</v>
      </c>
    </row>
    <row r="4" spans="1:6">
      <c r="A4" s="6" t="s">
        <v>358</v>
      </c>
      <c r="B4" s="7">
        <v>6139.090000000002</v>
      </c>
      <c r="E4" t="str">
        <f>A4</f>
        <v>Alabama</v>
      </c>
      <c r="F4" s="8">
        <f>GETPIVOTDATA("Sales",$A$3,"State",A4)</f>
        <v>6139.090000000002</v>
      </c>
    </row>
    <row r="5" spans="1:6">
      <c r="A5" s="6" t="s">
        <v>1707</v>
      </c>
      <c r="B5" s="7">
        <v>6302.6900000000005</v>
      </c>
      <c r="E5" t="str">
        <f t="shared" ref="E5:E52" si="0">A5</f>
        <v>Arkansas</v>
      </c>
      <c r="F5" s="8">
        <f t="shared" ref="F5:F52" si="1">GETPIVOTDATA("Sales",$A$3,"State",A5)</f>
        <v>6302.6900000000005</v>
      </c>
    </row>
    <row r="6" spans="1:6">
      <c r="A6" s="6" t="s">
        <v>54</v>
      </c>
      <c r="B6" s="7">
        <v>34248.260499999997</v>
      </c>
      <c r="E6" t="str">
        <f t="shared" si="0"/>
        <v>Florida</v>
      </c>
      <c r="F6" s="8">
        <f t="shared" si="1"/>
        <v>34248.260499999997</v>
      </c>
    </row>
    <row r="7" spans="1:6">
      <c r="A7" s="6" t="s">
        <v>1272</v>
      </c>
      <c r="B7" s="7">
        <v>4540.1000000000004</v>
      </c>
      <c r="E7" t="str">
        <f t="shared" si="0"/>
        <v>Georgia</v>
      </c>
      <c r="F7" s="8">
        <f t="shared" si="1"/>
        <v>4540.1000000000004</v>
      </c>
    </row>
    <row r="8" spans="1:6">
      <c r="A8" s="6" t="s">
        <v>29</v>
      </c>
      <c r="B8" s="7">
        <v>8280.4600000000009</v>
      </c>
      <c r="E8" t="str">
        <f t="shared" si="0"/>
        <v>Kentucky</v>
      </c>
      <c r="F8" s="8">
        <f t="shared" si="1"/>
        <v>8280.4600000000009</v>
      </c>
    </row>
    <row r="9" spans="1:6">
      <c r="A9" s="6" t="s">
        <v>736</v>
      </c>
      <c r="B9" s="7">
        <v>2534.9200000000005</v>
      </c>
      <c r="E9" t="str">
        <f t="shared" si="0"/>
        <v>Louisiana</v>
      </c>
      <c r="F9" s="8">
        <f t="shared" si="1"/>
        <v>2534.9200000000005</v>
      </c>
    </row>
    <row r="10" spans="1:6">
      <c r="A10" s="6" t="s">
        <v>1487</v>
      </c>
      <c r="B10" s="7">
        <v>2055.16</v>
      </c>
      <c r="E10" t="str">
        <f t="shared" si="0"/>
        <v>Mississippi</v>
      </c>
      <c r="F10" s="8">
        <f t="shared" si="1"/>
        <v>2055.16</v>
      </c>
    </row>
    <row r="11" spans="1:6">
      <c r="A11" s="6" t="s">
        <v>88</v>
      </c>
      <c r="B11" s="7">
        <v>8620.7410000000018</v>
      </c>
      <c r="E11" t="str">
        <f t="shared" si="0"/>
        <v>North Carolina</v>
      </c>
      <c r="F11" s="8">
        <f t="shared" si="1"/>
        <v>8620.7410000000018</v>
      </c>
    </row>
    <row r="12" spans="1:6">
      <c r="A12" s="6" t="s">
        <v>383</v>
      </c>
      <c r="B12" s="7">
        <v>2270.8599999999997</v>
      </c>
      <c r="E12" t="str">
        <f t="shared" si="0"/>
        <v>South Carolina</v>
      </c>
      <c r="F12" s="8">
        <f t="shared" si="1"/>
        <v>2270.8599999999997</v>
      </c>
    </row>
    <row r="13" spans="1:6">
      <c r="A13" s="6" t="s">
        <v>335</v>
      </c>
      <c r="B13" s="7">
        <v>3051.5120000000006</v>
      </c>
      <c r="E13" t="str">
        <f t="shared" si="0"/>
        <v>Tennessee</v>
      </c>
      <c r="F13" s="8">
        <f t="shared" si="1"/>
        <v>3051.5120000000006</v>
      </c>
    </row>
    <row r="14" spans="1:6">
      <c r="A14" s="6" t="s">
        <v>319</v>
      </c>
      <c r="B14" s="7">
        <v>25802.049999999992</v>
      </c>
      <c r="E14" t="str">
        <f t="shared" si="0"/>
        <v>Virginia</v>
      </c>
      <c r="F14" s="8">
        <f t="shared" si="1"/>
        <v>25802.049999999992</v>
      </c>
    </row>
    <row r="15" spans="1:6">
      <c r="A15" s="6" t="s">
        <v>10933</v>
      </c>
      <c r="B15" s="7">
        <v>103845.84349999999</v>
      </c>
      <c r="E15" t="str">
        <f t="shared" si="0"/>
        <v>Grand Total</v>
      </c>
      <c r="F15" s="8" t="e">
        <f t="shared" si="1"/>
        <v>#REF!</v>
      </c>
    </row>
    <row r="16" spans="1:6">
      <c r="E16">
        <f t="shared" si="0"/>
        <v>0</v>
      </c>
      <c r="F16" s="8" t="e">
        <f t="shared" si="1"/>
        <v>#REF!</v>
      </c>
    </row>
    <row r="17" spans="5:6">
      <c r="E17">
        <f t="shared" si="0"/>
        <v>0</v>
      </c>
      <c r="F17" s="8" t="e">
        <f t="shared" si="1"/>
        <v>#REF!</v>
      </c>
    </row>
    <row r="18" spans="5:6">
      <c r="E18">
        <f t="shared" si="0"/>
        <v>0</v>
      </c>
      <c r="F18" s="8" t="e">
        <f t="shared" si="1"/>
        <v>#REF!</v>
      </c>
    </row>
    <row r="19" spans="5:6">
      <c r="E19">
        <f t="shared" si="0"/>
        <v>0</v>
      </c>
      <c r="F19" s="8" t="e">
        <f t="shared" si="1"/>
        <v>#REF!</v>
      </c>
    </row>
    <row r="20" spans="5:6">
      <c r="E20">
        <f t="shared" si="0"/>
        <v>0</v>
      </c>
      <c r="F20" s="8" t="e">
        <f t="shared" si="1"/>
        <v>#REF!</v>
      </c>
    </row>
    <row r="21" spans="5:6">
      <c r="E21">
        <f t="shared" si="0"/>
        <v>0</v>
      </c>
      <c r="F21" s="8" t="e">
        <f t="shared" si="1"/>
        <v>#REF!</v>
      </c>
    </row>
    <row r="22" spans="5:6">
      <c r="E22">
        <f t="shared" si="0"/>
        <v>0</v>
      </c>
      <c r="F22" s="8" t="e">
        <f t="shared" si="1"/>
        <v>#REF!</v>
      </c>
    </row>
    <row r="23" spans="5:6">
      <c r="E23">
        <f t="shared" si="0"/>
        <v>0</v>
      </c>
      <c r="F23" s="8" t="e">
        <f t="shared" si="1"/>
        <v>#REF!</v>
      </c>
    </row>
    <row r="24" spans="5:6">
      <c r="E24">
        <f t="shared" si="0"/>
        <v>0</v>
      </c>
      <c r="F24" s="8" t="e">
        <f t="shared" si="1"/>
        <v>#REF!</v>
      </c>
    </row>
    <row r="25" spans="5:6">
      <c r="E25">
        <f t="shared" si="0"/>
        <v>0</v>
      </c>
      <c r="F25" s="8" t="e">
        <f t="shared" si="1"/>
        <v>#REF!</v>
      </c>
    </row>
    <row r="26" spans="5:6">
      <c r="E26">
        <f t="shared" si="0"/>
        <v>0</v>
      </c>
      <c r="F26" s="8" t="e">
        <f t="shared" si="1"/>
        <v>#REF!</v>
      </c>
    </row>
    <row r="27" spans="5:6">
      <c r="E27">
        <f t="shared" si="0"/>
        <v>0</v>
      </c>
      <c r="F27" s="8" t="e">
        <f t="shared" si="1"/>
        <v>#REF!</v>
      </c>
    </row>
    <row r="28" spans="5:6">
      <c r="E28">
        <f t="shared" si="0"/>
        <v>0</v>
      </c>
      <c r="F28" s="8" t="e">
        <f t="shared" si="1"/>
        <v>#REF!</v>
      </c>
    </row>
    <row r="29" spans="5:6">
      <c r="E29">
        <f t="shared" si="0"/>
        <v>0</v>
      </c>
      <c r="F29" s="8" t="e">
        <f t="shared" si="1"/>
        <v>#REF!</v>
      </c>
    </row>
    <row r="30" spans="5:6">
      <c r="E30">
        <f t="shared" si="0"/>
        <v>0</v>
      </c>
      <c r="F30" s="8" t="e">
        <f t="shared" si="1"/>
        <v>#REF!</v>
      </c>
    </row>
    <row r="31" spans="5:6">
      <c r="E31">
        <f t="shared" si="0"/>
        <v>0</v>
      </c>
      <c r="F31" s="8" t="e">
        <f t="shared" si="1"/>
        <v>#REF!</v>
      </c>
    </row>
    <row r="32" spans="5:6">
      <c r="E32">
        <f t="shared" si="0"/>
        <v>0</v>
      </c>
      <c r="F32" s="8" t="e">
        <f t="shared" si="1"/>
        <v>#REF!</v>
      </c>
    </row>
    <row r="33" spans="5:6">
      <c r="E33">
        <f t="shared" si="0"/>
        <v>0</v>
      </c>
      <c r="F33" s="8" t="e">
        <f t="shared" si="1"/>
        <v>#REF!</v>
      </c>
    </row>
    <row r="34" spans="5:6">
      <c r="E34">
        <f t="shared" si="0"/>
        <v>0</v>
      </c>
      <c r="F34" s="8" t="e">
        <f t="shared" si="1"/>
        <v>#REF!</v>
      </c>
    </row>
    <row r="35" spans="5:6">
      <c r="E35">
        <f t="shared" si="0"/>
        <v>0</v>
      </c>
      <c r="F35" s="8" t="e">
        <f t="shared" si="1"/>
        <v>#REF!</v>
      </c>
    </row>
    <row r="36" spans="5:6">
      <c r="E36">
        <f t="shared" si="0"/>
        <v>0</v>
      </c>
      <c r="F36" s="8" t="e">
        <f t="shared" si="1"/>
        <v>#REF!</v>
      </c>
    </row>
    <row r="37" spans="5:6">
      <c r="E37">
        <f t="shared" si="0"/>
        <v>0</v>
      </c>
      <c r="F37" s="8" t="e">
        <f t="shared" si="1"/>
        <v>#REF!</v>
      </c>
    </row>
    <row r="38" spans="5:6">
      <c r="E38">
        <f t="shared" si="0"/>
        <v>0</v>
      </c>
      <c r="F38" s="8" t="e">
        <f t="shared" si="1"/>
        <v>#REF!</v>
      </c>
    </row>
    <row r="39" spans="5:6">
      <c r="E39">
        <f t="shared" si="0"/>
        <v>0</v>
      </c>
      <c r="F39" s="8" t="e">
        <f t="shared" si="1"/>
        <v>#REF!</v>
      </c>
    </row>
    <row r="40" spans="5:6">
      <c r="E40">
        <f t="shared" si="0"/>
        <v>0</v>
      </c>
      <c r="F40" s="8" t="e">
        <f t="shared" si="1"/>
        <v>#REF!</v>
      </c>
    </row>
    <row r="41" spans="5:6">
      <c r="E41">
        <f t="shared" si="0"/>
        <v>0</v>
      </c>
      <c r="F41" s="8" t="e">
        <f t="shared" si="1"/>
        <v>#REF!</v>
      </c>
    </row>
    <row r="42" spans="5:6">
      <c r="E42">
        <f t="shared" si="0"/>
        <v>0</v>
      </c>
      <c r="F42" s="8" t="e">
        <f t="shared" si="1"/>
        <v>#REF!</v>
      </c>
    </row>
    <row r="43" spans="5:6">
      <c r="E43">
        <f t="shared" si="0"/>
        <v>0</v>
      </c>
      <c r="F43" s="8" t="e">
        <f t="shared" si="1"/>
        <v>#REF!</v>
      </c>
    </row>
    <row r="44" spans="5:6">
      <c r="E44">
        <f t="shared" si="0"/>
        <v>0</v>
      </c>
      <c r="F44" s="8" t="e">
        <f t="shared" si="1"/>
        <v>#REF!</v>
      </c>
    </row>
    <row r="45" spans="5:6">
      <c r="E45">
        <f t="shared" si="0"/>
        <v>0</v>
      </c>
      <c r="F45" s="8" t="e">
        <f t="shared" si="1"/>
        <v>#REF!</v>
      </c>
    </row>
    <row r="46" spans="5:6">
      <c r="E46">
        <f t="shared" si="0"/>
        <v>0</v>
      </c>
      <c r="F46" s="8" t="e">
        <f t="shared" si="1"/>
        <v>#REF!</v>
      </c>
    </row>
    <row r="47" spans="5:6">
      <c r="E47">
        <f t="shared" si="0"/>
        <v>0</v>
      </c>
      <c r="F47" s="8" t="e">
        <f t="shared" si="1"/>
        <v>#REF!</v>
      </c>
    </row>
    <row r="48" spans="5:6">
      <c r="E48">
        <f t="shared" si="0"/>
        <v>0</v>
      </c>
      <c r="F48" s="8" t="e">
        <f t="shared" si="1"/>
        <v>#REF!</v>
      </c>
    </row>
    <row r="49" spans="5:6">
      <c r="E49">
        <f t="shared" si="0"/>
        <v>0</v>
      </c>
      <c r="F49" s="8" t="e">
        <f t="shared" si="1"/>
        <v>#REF!</v>
      </c>
    </row>
    <row r="50" spans="5:6">
      <c r="E50">
        <f t="shared" si="0"/>
        <v>0</v>
      </c>
      <c r="F50" s="8" t="e">
        <f t="shared" si="1"/>
        <v>#REF!</v>
      </c>
    </row>
    <row r="51" spans="5:6">
      <c r="E51">
        <f t="shared" si="0"/>
        <v>0</v>
      </c>
      <c r="F51" s="8" t="e">
        <f t="shared" si="1"/>
        <v>#REF!</v>
      </c>
    </row>
    <row r="52" spans="5:6">
      <c r="E52">
        <f t="shared" si="0"/>
        <v>0</v>
      </c>
      <c r="F52" s="8"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E22" sqref="E22"/>
    </sheetView>
  </sheetViews>
  <sheetFormatPr defaultRowHeight="14.25"/>
  <cols>
    <col min="1" max="1" width="12.06640625" bestFit="1" customWidth="1"/>
    <col min="2" max="2" width="11.06640625" customWidth="1"/>
  </cols>
  <sheetData>
    <row r="3" spans="1:2">
      <c r="A3" s="4" t="s">
        <v>10932</v>
      </c>
      <c r="B3" t="s">
        <v>10950</v>
      </c>
    </row>
    <row r="4" spans="1:2">
      <c r="A4" s="6" t="s">
        <v>75</v>
      </c>
      <c r="B4" s="7">
        <v>8307.4459999999999</v>
      </c>
    </row>
    <row r="5" spans="1:2">
      <c r="A5" s="6" t="s">
        <v>56</v>
      </c>
      <c r="B5" s="7">
        <v>9940.9444999999996</v>
      </c>
    </row>
    <row r="6" spans="1:2">
      <c r="A6" s="6" t="s">
        <v>36</v>
      </c>
      <c r="B6" s="7">
        <v>13072.28</v>
      </c>
    </row>
    <row r="7" spans="1:2">
      <c r="A7" s="6" t="s">
        <v>72</v>
      </c>
      <c r="B7" s="7">
        <v>17248.964000000004</v>
      </c>
    </row>
    <row r="8" spans="1:2">
      <c r="A8" s="6" t="s">
        <v>682</v>
      </c>
      <c r="B8" s="7">
        <v>27594.724999999999</v>
      </c>
    </row>
    <row r="9" spans="1:2">
      <c r="A9" s="6" t="s">
        <v>10933</v>
      </c>
      <c r="B9" s="7">
        <v>76164.359500000006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zoomScale="79" workbookViewId="0">
      <selection activeCell="N6" sqref="N6"/>
    </sheetView>
  </sheetViews>
  <sheetFormatPr defaultRowHeight="14.25"/>
  <cols>
    <col min="1" max="1" width="12.53125" customWidth="1"/>
    <col min="2" max="2" width="11.86328125" customWidth="1"/>
    <col min="3" max="3" width="3.1328125" customWidth="1"/>
    <col min="4" max="4" width="12.53125" bestFit="1" customWidth="1"/>
    <col min="5" max="5" width="11.3984375" customWidth="1"/>
    <col min="6" max="6" width="3.33203125" customWidth="1"/>
    <col min="7" max="7" width="12.53125" bestFit="1" customWidth="1"/>
    <col min="8" max="8" width="14.1328125" bestFit="1" customWidth="1"/>
    <col min="9" max="9" width="3.9296875" customWidth="1"/>
    <col min="10" max="10" width="12.53125" customWidth="1"/>
    <col min="11" max="11" width="15.19921875" customWidth="1"/>
    <col min="12" max="12" width="3.9296875" customWidth="1"/>
    <col min="13" max="13" width="12.53125" bestFit="1" customWidth="1"/>
    <col min="14" max="14" width="17.73046875" bestFit="1" customWidth="1"/>
  </cols>
  <sheetData>
    <row r="3" spans="1:14">
      <c r="A3" s="4" t="s">
        <v>10932</v>
      </c>
      <c r="B3" t="s">
        <v>10950</v>
      </c>
      <c r="D3" s="4" t="s">
        <v>10932</v>
      </c>
      <c r="E3" t="s">
        <v>10951</v>
      </c>
      <c r="G3" s="4" t="s">
        <v>10932</v>
      </c>
      <c r="H3" t="s">
        <v>10954</v>
      </c>
      <c r="J3" s="4" t="s">
        <v>10932</v>
      </c>
      <c r="K3" t="s">
        <v>10955</v>
      </c>
      <c r="M3" s="4" t="s">
        <v>10932</v>
      </c>
      <c r="N3" t="s">
        <v>10956</v>
      </c>
    </row>
    <row r="4" spans="1:14">
      <c r="A4" s="5" t="s">
        <v>10935</v>
      </c>
      <c r="B4" s="7">
        <v>9322.0920000000006</v>
      </c>
      <c r="D4" s="5" t="s">
        <v>10935</v>
      </c>
      <c r="E4" s="7">
        <v>2346.6639999999993</v>
      </c>
      <c r="G4" s="5" t="s">
        <v>10935</v>
      </c>
      <c r="H4" s="7">
        <v>125</v>
      </c>
      <c r="J4" s="5" t="s">
        <v>10935</v>
      </c>
      <c r="K4" s="7">
        <v>32</v>
      </c>
      <c r="M4" s="5" t="s">
        <v>10935</v>
      </c>
      <c r="N4" s="7">
        <v>0.25173147829907699</v>
      </c>
    </row>
    <row r="5" spans="1:14">
      <c r="A5" s="5" t="s">
        <v>10936</v>
      </c>
      <c r="B5" s="7">
        <v>2028.9860000000003</v>
      </c>
      <c r="D5" s="5" t="s">
        <v>10936</v>
      </c>
      <c r="E5" s="7">
        <v>279.33949999999993</v>
      </c>
      <c r="G5" s="5" t="s">
        <v>10936</v>
      </c>
      <c r="H5" s="7">
        <v>28</v>
      </c>
      <c r="J5" s="5" t="s">
        <v>10936</v>
      </c>
      <c r="K5" s="7">
        <v>8</v>
      </c>
      <c r="M5" s="5" t="s">
        <v>10936</v>
      </c>
      <c r="N5" s="7">
        <v>0.13767443442192301</v>
      </c>
    </row>
    <row r="6" spans="1:14">
      <c r="A6" s="5" t="s">
        <v>10937</v>
      </c>
      <c r="B6" s="7">
        <v>32911.120999999999</v>
      </c>
      <c r="D6" s="5" t="s">
        <v>10937</v>
      </c>
      <c r="E6" s="7">
        <v>47.724799999998595</v>
      </c>
      <c r="G6" s="5" t="s">
        <v>10937</v>
      </c>
      <c r="H6" s="7">
        <v>172</v>
      </c>
      <c r="J6" s="5" t="s">
        <v>10937</v>
      </c>
      <c r="K6" s="7">
        <v>50</v>
      </c>
      <c r="M6" s="5" t="s">
        <v>10937</v>
      </c>
      <c r="N6" s="7">
        <v>1.4501116507091506E-3</v>
      </c>
    </row>
    <row r="7" spans="1:14">
      <c r="A7" s="5" t="s">
        <v>10938</v>
      </c>
      <c r="B7" s="7">
        <v>12184.611999999997</v>
      </c>
      <c r="D7" s="5" t="s">
        <v>10938</v>
      </c>
      <c r="E7" s="7">
        <v>1850.6272000000001</v>
      </c>
      <c r="G7" s="5" t="s">
        <v>10938</v>
      </c>
      <c r="H7" s="7">
        <v>157</v>
      </c>
      <c r="J7" s="5" t="s">
        <v>10938</v>
      </c>
      <c r="K7" s="7">
        <v>36</v>
      </c>
      <c r="M7" s="5" t="s">
        <v>10938</v>
      </c>
      <c r="N7" s="7">
        <v>0.15188232501781759</v>
      </c>
    </row>
    <row r="8" spans="1:14">
      <c r="A8" s="5" t="s">
        <v>10939</v>
      </c>
      <c r="B8" s="7">
        <v>5779.2400000000007</v>
      </c>
      <c r="D8" s="5" t="s">
        <v>10939</v>
      </c>
      <c r="E8" s="7">
        <v>1616.6662000000001</v>
      </c>
      <c r="G8" s="5" t="s">
        <v>10939</v>
      </c>
      <c r="H8" s="7">
        <v>69</v>
      </c>
      <c r="J8" s="5" t="s">
        <v>10939</v>
      </c>
      <c r="K8" s="7">
        <v>21</v>
      </c>
      <c r="M8" s="5" t="s">
        <v>10939</v>
      </c>
      <c r="N8" s="7">
        <v>0.27973681660564365</v>
      </c>
    </row>
    <row r="9" spans="1:14">
      <c r="A9" s="5" t="s">
        <v>10940</v>
      </c>
      <c r="B9" s="7">
        <v>4560.2510000000002</v>
      </c>
      <c r="D9" s="5" t="s">
        <v>10940</v>
      </c>
      <c r="E9" s="7">
        <v>978.44619999999986</v>
      </c>
      <c r="G9" s="5" t="s">
        <v>10940</v>
      </c>
      <c r="H9" s="7">
        <v>65</v>
      </c>
      <c r="J9" s="5" t="s">
        <v>10940</v>
      </c>
      <c r="K9" s="7">
        <v>18</v>
      </c>
      <c r="M9" s="5" t="s">
        <v>10940</v>
      </c>
      <c r="N9" s="7">
        <v>0.21455972489233593</v>
      </c>
    </row>
    <row r="10" spans="1:14">
      <c r="A10" s="5" t="s">
        <v>10941</v>
      </c>
      <c r="B10" s="7">
        <v>1829.12</v>
      </c>
      <c r="D10" s="5" t="s">
        <v>10941</v>
      </c>
      <c r="E10" s="7">
        <v>420.03189999999995</v>
      </c>
      <c r="G10" s="5" t="s">
        <v>10941</v>
      </c>
      <c r="H10" s="7">
        <v>73</v>
      </c>
      <c r="J10" s="5" t="s">
        <v>10941</v>
      </c>
      <c r="K10" s="7">
        <v>17</v>
      </c>
      <c r="M10" s="5" t="s">
        <v>10941</v>
      </c>
      <c r="N10" s="7">
        <v>0.22963605449615115</v>
      </c>
    </row>
    <row r="11" spans="1:14">
      <c r="A11" s="5" t="s">
        <v>10942</v>
      </c>
      <c r="B11" s="7">
        <v>7056.6064999999999</v>
      </c>
      <c r="D11" s="5" t="s">
        <v>10942</v>
      </c>
      <c r="E11" s="7">
        <v>1326.9674000000002</v>
      </c>
      <c r="G11" s="5" t="s">
        <v>10942</v>
      </c>
      <c r="H11" s="7">
        <v>152</v>
      </c>
      <c r="J11" s="5" t="s">
        <v>10942</v>
      </c>
      <c r="K11" s="7">
        <v>36</v>
      </c>
      <c r="M11" s="5" t="s">
        <v>10942</v>
      </c>
      <c r="N11" s="7">
        <v>0.18804610969876245</v>
      </c>
    </row>
    <row r="12" spans="1:14">
      <c r="A12" s="5" t="s">
        <v>10943</v>
      </c>
      <c r="B12" s="7">
        <v>7175.3350000000009</v>
      </c>
      <c r="D12" s="5" t="s">
        <v>10943</v>
      </c>
      <c r="E12" s="7">
        <v>-345.03380000000084</v>
      </c>
      <c r="G12" s="5" t="s">
        <v>10943</v>
      </c>
      <c r="H12" s="7">
        <v>96</v>
      </c>
      <c r="J12" s="5" t="s">
        <v>10943</v>
      </c>
      <c r="K12" s="7">
        <v>27</v>
      </c>
      <c r="M12" s="5" t="s">
        <v>10943</v>
      </c>
      <c r="N12" s="7">
        <v>-4.8086089360287819E-2</v>
      </c>
    </row>
    <row r="13" spans="1:14">
      <c r="A13" s="5" t="s">
        <v>10944</v>
      </c>
      <c r="B13" s="7">
        <v>4813.7540000000008</v>
      </c>
      <c r="D13" s="5" t="s">
        <v>10944</v>
      </c>
      <c r="E13" s="7">
        <v>653.77189999999996</v>
      </c>
      <c r="G13" s="5" t="s">
        <v>10944</v>
      </c>
      <c r="H13" s="7">
        <v>80</v>
      </c>
      <c r="J13" s="5" t="s">
        <v>10944</v>
      </c>
      <c r="K13" s="7">
        <v>25</v>
      </c>
      <c r="M13" s="5" t="s">
        <v>10944</v>
      </c>
      <c r="N13" s="7">
        <v>0.13581331742336644</v>
      </c>
    </row>
    <row r="14" spans="1:14">
      <c r="A14" s="5" t="s">
        <v>10945</v>
      </c>
      <c r="B14" s="7">
        <v>7428.7529999999988</v>
      </c>
      <c r="D14" s="5" t="s">
        <v>10945</v>
      </c>
      <c r="E14" s="7">
        <v>1343.3428999999999</v>
      </c>
      <c r="G14" s="5" t="s">
        <v>10945</v>
      </c>
      <c r="H14" s="7">
        <v>187</v>
      </c>
      <c r="J14" s="5" t="s">
        <v>10945</v>
      </c>
      <c r="K14" s="7">
        <v>42</v>
      </c>
      <c r="M14" s="5" t="s">
        <v>10945</v>
      </c>
      <c r="N14" s="7">
        <v>0.18083020124642724</v>
      </c>
    </row>
    <row r="15" spans="1:14">
      <c r="A15" s="5" t="s">
        <v>10946</v>
      </c>
      <c r="B15" s="7">
        <v>8755.973</v>
      </c>
      <c r="D15" s="5" t="s">
        <v>10946</v>
      </c>
      <c r="E15" s="7">
        <v>1360.5717999999997</v>
      </c>
      <c r="G15" s="5" t="s">
        <v>10946</v>
      </c>
      <c r="H15" s="7">
        <v>132</v>
      </c>
      <c r="J15" s="5" t="s">
        <v>10946</v>
      </c>
      <c r="K15" s="7">
        <v>37</v>
      </c>
      <c r="M15" s="5" t="s">
        <v>10946</v>
      </c>
      <c r="N15" s="7">
        <v>0.15538784781542836</v>
      </c>
    </row>
    <row r="16" spans="1:14">
      <c r="A16" s="5" t="s">
        <v>10933</v>
      </c>
      <c r="B16" s="7">
        <v>103845.84349999999</v>
      </c>
      <c r="D16" s="5" t="s">
        <v>10933</v>
      </c>
      <c r="E16" s="7">
        <v>11879.119999999995</v>
      </c>
      <c r="G16" s="5" t="s">
        <v>10933</v>
      </c>
      <c r="H16" s="7">
        <v>1336</v>
      </c>
      <c r="J16" s="5" t="s">
        <v>10933</v>
      </c>
      <c r="K16" s="7">
        <v>349</v>
      </c>
      <c r="M16" s="5" t="s">
        <v>10933</v>
      </c>
      <c r="N16" s="7">
        <v>0.11439186778814113</v>
      </c>
    </row>
    <row r="17" spans="2:14">
      <c r="B17" s="10">
        <f>GETPIVOTDATA("Sales",$A$3)</f>
        <v>103845.84349999999</v>
      </c>
      <c r="E17" s="10">
        <f>GETPIVOTDATA("Profit",$D$3)</f>
        <v>11879.119999999995</v>
      </c>
      <c r="H17" s="11">
        <f>GETPIVOTDATA("Quantity",$G$3)</f>
        <v>1336</v>
      </c>
      <c r="K17" s="11">
        <f>GETPIVOTDATA("Order ID",$J$3)</f>
        <v>349</v>
      </c>
      <c r="N17" s="12">
        <f>GETPIVOTDATA("Profit Margin",$M$3)</f>
        <v>0.11439186778814113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15"/>
  <sheetViews>
    <sheetView topLeftCell="K1" workbookViewId="0">
      <selection activeCell="B6" sqref="B6"/>
    </sheetView>
  </sheetViews>
  <sheetFormatPr defaultRowHeight="14.25"/>
  <cols>
    <col min="1" max="1" width="12.06640625" bestFit="1" customWidth="1"/>
    <col min="2" max="2" width="11.73046875" customWidth="1"/>
    <col min="3" max="3" width="11.3984375" customWidth="1"/>
    <col min="4" max="4" width="14.1328125" bestFit="1" customWidth="1"/>
    <col min="5" max="5" width="15.19921875" bestFit="1" customWidth="1"/>
    <col min="6" max="6" width="17.73046875" bestFit="1" customWidth="1"/>
    <col min="8" max="8" width="14.33203125" customWidth="1"/>
    <col min="9" max="9" width="10.06640625" customWidth="1"/>
    <col min="10" max="10" width="11.46484375" customWidth="1"/>
    <col min="11" max="12" width="11.33203125" customWidth="1"/>
  </cols>
  <sheetData>
    <row r="3" spans="1:12">
      <c r="A3" s="4" t="s">
        <v>10932</v>
      </c>
      <c r="B3" t="s">
        <v>10950</v>
      </c>
      <c r="C3" t="s">
        <v>10951</v>
      </c>
      <c r="D3" t="s">
        <v>10954</v>
      </c>
      <c r="E3" t="s">
        <v>10955</v>
      </c>
      <c r="F3" t="s">
        <v>10956</v>
      </c>
    </row>
    <row r="4" spans="1:12">
      <c r="A4" s="6" t="s">
        <v>10934</v>
      </c>
      <c r="B4" s="7">
        <v>103845.84349999994</v>
      </c>
      <c r="C4" s="7">
        <v>11879.120000000017</v>
      </c>
      <c r="D4" s="7">
        <v>1336</v>
      </c>
      <c r="E4" s="7">
        <v>349</v>
      </c>
      <c r="F4" s="7">
        <v>0.11439186778814141</v>
      </c>
    </row>
    <row r="5" spans="1:12">
      <c r="A5" s="6" t="s">
        <v>10947</v>
      </c>
      <c r="B5" s="7">
        <v>71359.980499999991</v>
      </c>
      <c r="C5" s="7">
        <v>8318.5939999999919</v>
      </c>
      <c r="D5" s="7">
        <v>1344</v>
      </c>
      <c r="E5" s="7">
        <v>340</v>
      </c>
      <c r="F5" s="7">
        <v>0.1165722571911296</v>
      </c>
    </row>
    <row r="6" spans="1:12">
      <c r="A6" s="6" t="s">
        <v>10948</v>
      </c>
      <c r="B6" s="7">
        <v>93539.12749999993</v>
      </c>
      <c r="C6" s="7">
        <v>17691.019200000006</v>
      </c>
      <c r="D6" s="7">
        <v>1606</v>
      </c>
      <c r="E6" s="7">
        <v>411</v>
      </c>
      <c r="F6" s="7">
        <v>0.18912961530456887</v>
      </c>
    </row>
    <row r="7" spans="1:12">
      <c r="A7" s="6" t="s">
        <v>10949</v>
      </c>
      <c r="B7" s="7">
        <v>122976.95350000003</v>
      </c>
      <c r="C7" s="7">
        <v>8860.6970999999958</v>
      </c>
      <c r="D7" s="7">
        <v>1923</v>
      </c>
      <c r="E7" s="7">
        <v>520</v>
      </c>
      <c r="F7" s="7">
        <v>7.2051688123823898E-2</v>
      </c>
      <c r="H7" s="14">
        <f>(GETPIVOTDATA("Sum of Sales",$A$3,"Years",2014)/GETPIVOTDATA("Sum of Sales",$A$3,"Years",2013))-1</f>
        <v>0.31471135969276731</v>
      </c>
      <c r="I7" s="14">
        <f>(GETPIVOTDATA("Sum of Profit",$A$3,"Years",2014)/GETPIVOTDATA("Sum of Profit",$A$3,"Years",2013))-1</f>
        <v>-0.49914151356525616</v>
      </c>
      <c r="J7" s="14">
        <f>(GETPIVOTDATA("Sum of Quantity",$A$3,"Years",2014)/GETPIVOTDATA("Sum of Quantity",$A$3,"Years",2013))-1</f>
        <v>0.19738480697384797</v>
      </c>
      <c r="K7" s="14">
        <f>(GETPIVOTDATA("Count of Order ID",$A$3,"Years",2014)/GETPIVOTDATA("Count of Order ID",$A$3,"Years",2013))-1</f>
        <v>0.26520681265206814</v>
      </c>
      <c r="L7" s="14">
        <f>(GETPIVOTDATA("Sum of Profit Margin",$A$3,"Years",2014)/GETPIVOTDATA("Sum of Profit Margin",$A$3,"Years",2013))-1</f>
        <v>-0.61903540062832607</v>
      </c>
    </row>
    <row r="14" spans="1:12">
      <c r="F14" s="16"/>
      <c r="G14" s="16"/>
      <c r="H14" s="16"/>
      <c r="I14" s="16"/>
      <c r="J14" s="16"/>
    </row>
    <row r="15" spans="1:12">
      <c r="E15" s="13"/>
    </row>
  </sheetData>
  <mergeCells count="1">
    <mergeCell ref="F14:J14"/>
  </mergeCells>
  <pageMargins left="0.7" right="0.7" top="0.75" bottom="0.75" header="0.3" footer="0.3"/>
  <pageSetup orientation="portrait" horizontalDpi="300" verticalDpi="300" copies="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K1" workbookViewId="0">
      <selection activeCell="O22" sqref="O22"/>
    </sheetView>
  </sheetViews>
  <sheetFormatPr defaultRowHeight="14.25"/>
  <cols>
    <col min="2" max="2" width="14.1328125" bestFit="1" customWidth="1"/>
    <col min="4" max="4" width="10.3984375" bestFit="1" customWidth="1"/>
    <col min="5" max="5" width="9.9296875" bestFit="1" customWidth="1"/>
    <col min="6" max="6" width="12.1328125" bestFit="1" customWidth="1"/>
    <col min="7" max="7" width="11.59765625" bestFit="1" customWidth="1"/>
    <col min="8" max="8" width="19.6640625" bestFit="1" customWidth="1"/>
    <col min="9" max="9" width="10.53125" bestFit="1" customWidth="1"/>
    <col min="11" max="11" width="16.19921875" bestFit="1" customWidth="1"/>
    <col min="12" max="12" width="16.3984375" bestFit="1" customWidth="1"/>
    <col min="15" max="15" width="15.6640625" bestFit="1" customWidth="1"/>
    <col min="16" max="16" width="12.33203125" bestFit="1" customWidth="1"/>
    <col min="17" max="17" width="12.53125" bestFit="1" customWidth="1"/>
  </cols>
  <sheetData>
    <row r="1" spans="1:22" ht="15.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2" zoomScale="79" workbookViewId="0">
      <selection activeCell="H37" sqref="H37:I41"/>
    </sheetView>
  </sheetViews>
  <sheetFormatPr defaultRowHeight="14.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F12:I12"/>
  <sheetViews>
    <sheetView showGridLines="0" tabSelected="1" zoomScale="80" zoomScaleNormal="80" workbookViewId="0">
      <selection activeCell="M23" sqref="M23"/>
    </sheetView>
  </sheetViews>
  <sheetFormatPr defaultRowHeight="14.25"/>
  <sheetData>
    <row r="12" spans="6:9" ht="20.65">
      <c r="F12" s="15"/>
      <c r="I12" s="14"/>
    </row>
  </sheetData>
  <pageMargins left="0.7" right="0.7" top="0.75" bottom="0.75" header="0.3" footer="0.3"/>
  <pageSetup orientation="portrait" horizontalDpi="300" verticalDpi="300" copies="0"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Piechart</vt:lpstr>
      <vt:lpstr>Map chart</vt:lpstr>
      <vt:lpstr>Barchart</vt:lpstr>
      <vt:lpstr>KPI</vt:lpstr>
      <vt:lpstr>KPI YOY</vt:lpstr>
      <vt:lpstr>Sheet1</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2024-03-14T14:46:49Z</dcterms:created>
  <dcterms:modified xsi:type="dcterms:W3CDTF">2024-03-19T04:58:58Z</dcterms:modified>
</cp:coreProperties>
</file>